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V:\COMITÉ INSTITUCIONAL DE GESTIÓN Y DESEMPEÑO\2024\Planes institucionales aprobados\"/>
    </mc:Choice>
  </mc:AlternateContent>
  <bookViews>
    <workbookView xWindow="0" yWindow="0" windowWidth="28800" windowHeight="11205" firstSheet="2" activeTab="2"/>
  </bookViews>
  <sheets>
    <sheet name="Instructivo" sheetId="1" r:id="rId1"/>
    <sheet name="Contexto" sheetId="2" state="hidden" r:id="rId2"/>
    <sheet name="Riesgos" sheetId="3" r:id="rId3"/>
    <sheet name="Controles Riesgos de Gestión" sheetId="4" r:id="rId4"/>
    <sheet name="Controles Riesgos de Corrupción" sheetId="5" r:id="rId5"/>
    <sheet name="Hoja3" sheetId="16" state="hidden" r:id="rId6"/>
    <sheet name="Seguimiento Riesgos" sheetId="6" state="hidden" r:id="rId7"/>
    <sheet name="Listas y tablas" sheetId="7" state="hidden" r:id="rId8"/>
    <sheet name="Hoja2" sheetId="8" state="hidden" r:id="rId9"/>
    <sheet name="Matriz Calor Inherente" sheetId="9" state="hidden" r:id="rId10"/>
    <sheet name="Matriz Calor Residual" sheetId="10" state="hidden" r:id="rId11"/>
    <sheet name="Tabla probabilidad" sheetId="11" state="hidden" r:id="rId12"/>
    <sheet name="Tabla Impacto" sheetId="12" state="hidden" r:id="rId13"/>
    <sheet name="Tabla Valoración controles" sheetId="13" state="hidden" r:id="rId14"/>
    <sheet name="Opciones Tratamiento" sheetId="14" state="hidden" r:id="rId15"/>
    <sheet name="Hoja1" sheetId="15" state="hidden" r:id="rId16"/>
  </sheets>
  <externalReferences>
    <externalReference r:id="rId17"/>
    <externalReference r:id="rId18"/>
    <externalReference r:id="rId19"/>
    <externalReference r:id="rId20"/>
  </externalReferences>
  <definedNames>
    <definedName name="_xlnm._FilterDatabase" localSheetId="4" hidden="1">'Controles Riesgos de Corrupción'!$A$7:$DU$7</definedName>
    <definedName name="_xlnm._FilterDatabase" localSheetId="8" hidden="1">Hoja2!$C$4:$D$20</definedName>
    <definedName name="_xlnm._FilterDatabase" localSheetId="2" hidden="1">Riesgos!$A$6:$AF$85</definedName>
    <definedName name="Descripcion_del_Riesgo" localSheetId="4">#REF!</definedName>
    <definedName name="Descripcion_del_Riesgo" localSheetId="6">#REF!</definedName>
    <definedName name="Descripcion_del_Riesgo">#REF!</definedName>
    <definedName name="Descripcion_Riesgo">[1]!Tabla4[[#All],[Riesgo - Podría Ocurrir ]]</definedName>
    <definedName name="eerttyghhyujio" localSheetId="4">#REF!</definedName>
    <definedName name="eerttyghhyujio" localSheetId="6">#REF!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ona">#REF!</definedName>
  </definedNames>
  <calcPr calcId="162913" iterate="1" iterateCount="1000"/>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21" roundtripDataChecksum="+yPN7m6YAG7zArTnW/co+RXBMpMqYui64VpEI5zUWaA="/>
    </ext>
  </extLst>
</workbook>
</file>

<file path=xl/calcChain.xml><?xml version="1.0" encoding="utf-8"?>
<calcChain xmlns="http://schemas.openxmlformats.org/spreadsheetml/2006/main">
  <c r="U78" i="4" l="1"/>
  <c r="R78" i="4"/>
  <c r="G78" i="4"/>
  <c r="H78" i="4" s="1"/>
  <c r="D78" i="4"/>
  <c r="C78" i="4"/>
  <c r="B78" i="4"/>
  <c r="AC77" i="4"/>
  <c r="AB77" i="4" s="1"/>
  <c r="Y77" i="4"/>
  <c r="AA77" i="4" s="1"/>
  <c r="U77" i="4"/>
  <c r="R77" i="4"/>
  <c r="G77" i="4"/>
  <c r="D77" i="4"/>
  <c r="C77" i="4"/>
  <c r="B77" i="4"/>
  <c r="U76" i="4"/>
  <c r="R76" i="4"/>
  <c r="U75" i="4"/>
  <c r="R75" i="4"/>
  <c r="AC75" i="4" s="1"/>
  <c r="AB75" i="4" s="1"/>
  <c r="H75" i="4"/>
  <c r="Y75" i="4" s="1"/>
  <c r="G75" i="4"/>
  <c r="D75" i="4"/>
  <c r="C75" i="4"/>
  <c r="B75" i="4"/>
  <c r="U74" i="4"/>
  <c r="R74" i="4"/>
  <c r="AC74" i="4" s="1"/>
  <c r="AB74" i="4" s="1"/>
  <c r="N74" i="4"/>
  <c r="G74" i="4"/>
  <c r="H74" i="4" s="1"/>
  <c r="D74" i="4"/>
  <c r="C74" i="4"/>
  <c r="B74" i="4"/>
  <c r="AC72" i="4"/>
  <c r="AB72" i="4"/>
  <c r="Y72" i="4"/>
  <c r="AA72" i="4" s="1"/>
  <c r="U72" i="4"/>
  <c r="R72" i="4"/>
  <c r="G72" i="4"/>
  <c r="H72" i="4" s="1"/>
  <c r="D72" i="4"/>
  <c r="C72" i="4"/>
  <c r="B72" i="4"/>
  <c r="U71" i="4"/>
  <c r="R71" i="4"/>
  <c r="U70" i="4"/>
  <c r="R70" i="4"/>
  <c r="U69" i="4"/>
  <c r="R69" i="4"/>
  <c r="U68" i="4"/>
  <c r="R68" i="4"/>
  <c r="U67" i="4"/>
  <c r="R67" i="4"/>
  <c r="O67" i="4"/>
  <c r="N67" i="4"/>
  <c r="P67" i="4" s="1"/>
  <c r="G67" i="4"/>
  <c r="H67" i="4" s="1"/>
  <c r="D67" i="4"/>
  <c r="N70" i="4" s="1"/>
  <c r="C67" i="4"/>
  <c r="B67" i="4"/>
  <c r="N69" i="4" l="1"/>
  <c r="N71" i="4"/>
  <c r="Y67" i="4"/>
  <c r="AA67" i="4" s="1"/>
  <c r="Z77" i="4"/>
  <c r="AD77" i="4" s="1"/>
  <c r="N77" i="4"/>
  <c r="P77" i="4" s="1"/>
  <c r="O77" i="4"/>
  <c r="O68" i="4"/>
  <c r="Z67" i="4"/>
  <c r="AA75" i="4"/>
  <c r="Z75" i="4"/>
  <c r="AD75" i="4" s="1"/>
  <c r="N72" i="4"/>
  <c r="Z72" i="4"/>
  <c r="AD72" i="4" s="1"/>
  <c r="H77" i="4"/>
  <c r="N68" i="4"/>
  <c r="P68" i="4" s="1"/>
  <c r="O69" i="4"/>
  <c r="Y74" i="4"/>
  <c r="N78" i="4"/>
  <c r="O78" i="4"/>
  <c r="N76" i="4"/>
  <c r="N75" i="4"/>
  <c r="P78" i="4" l="1"/>
  <c r="P69" i="4"/>
  <c r="O70" i="4"/>
  <c r="AA74" i="4"/>
  <c r="Z74" i="4"/>
  <c r="AD74" i="4" s="1"/>
  <c r="O71" i="4" l="1"/>
  <c r="P70" i="4"/>
  <c r="P71" i="4" l="1"/>
  <c r="O72" i="4"/>
  <c r="O74" i="4" l="1"/>
  <c r="P72" i="4"/>
  <c r="O75" i="4" l="1"/>
  <c r="P74" i="4"/>
  <c r="P75" i="4" l="1"/>
  <c r="O76" i="4"/>
  <c r="P76" i="4" s="1"/>
  <c r="J74" i="4" l="1"/>
  <c r="K74" i="4" s="1"/>
  <c r="J72" i="4"/>
  <c r="K72" i="4" s="1"/>
  <c r="J67" i="4"/>
  <c r="K67" i="4" s="1"/>
  <c r="J75" i="4"/>
  <c r="K75" i="4" s="1"/>
  <c r="J78" i="4"/>
  <c r="K78" i="4" s="1"/>
  <c r="J77" i="4"/>
  <c r="K77" i="4" s="1"/>
  <c r="L77" i="4" l="1"/>
  <c r="M77" i="4"/>
  <c r="L78" i="4"/>
  <c r="M78" i="4"/>
  <c r="M75" i="4"/>
  <c r="L75" i="4"/>
  <c r="L67" i="4"/>
  <c r="AC67" i="4" s="1"/>
  <c r="AB67" i="4" s="1"/>
  <c r="AD67" i="4" s="1"/>
  <c r="M67" i="4"/>
  <c r="M72" i="4"/>
  <c r="L72" i="4"/>
  <c r="L74" i="4"/>
  <c r="M74" i="4"/>
  <c r="AX13" i="5" l="1"/>
  <c r="AY13" i="5" s="1"/>
  <c r="AZ13" i="5" s="1"/>
  <c r="BA13" i="5" s="1"/>
  <c r="BB13" i="5" s="1"/>
  <c r="AI13" i="5"/>
  <c r="AA13" i="5"/>
  <c r="AB13" i="5" s="1"/>
  <c r="G13" i="5"/>
  <c r="D13" i="5"/>
  <c r="AF13" i="5" s="1"/>
  <c r="C13" i="5"/>
  <c r="B13" i="5"/>
  <c r="U52" i="4"/>
  <c r="R52" i="4"/>
  <c r="G52" i="4"/>
  <c r="H52" i="4" s="1"/>
  <c r="D52" i="4"/>
  <c r="C52" i="4"/>
  <c r="B52" i="4"/>
  <c r="AC51" i="4"/>
  <c r="AB51" i="4"/>
  <c r="Y51" i="4"/>
  <c r="Z51" i="4" s="1"/>
  <c r="AD51" i="4" s="1"/>
  <c r="U51" i="4"/>
  <c r="R51" i="4"/>
  <c r="G51" i="4"/>
  <c r="H51" i="4" s="1"/>
  <c r="D51" i="4"/>
  <c r="N51" i="4" s="1"/>
  <c r="C51" i="4"/>
  <c r="B51" i="4"/>
  <c r="U50" i="4"/>
  <c r="R50" i="4"/>
  <c r="U49" i="4"/>
  <c r="R49" i="4"/>
  <c r="G49" i="4"/>
  <c r="H49" i="4" s="1"/>
  <c r="D49" i="4"/>
  <c r="C49" i="4"/>
  <c r="B49" i="4"/>
  <c r="U48" i="4"/>
  <c r="R48" i="4"/>
  <c r="AC48" i="4" s="1"/>
  <c r="AB48" i="4" s="1"/>
  <c r="G48" i="4"/>
  <c r="H48" i="4" s="1"/>
  <c r="D48" i="4"/>
  <c r="C48" i="4"/>
  <c r="B48" i="4"/>
  <c r="AC46" i="4"/>
  <c r="AB46" i="4"/>
  <c r="Z46" i="4"/>
  <c r="AD46" i="4" s="1"/>
  <c r="Y46" i="4"/>
  <c r="AA46" i="4" s="1"/>
  <c r="U46" i="4"/>
  <c r="R46" i="4"/>
  <c r="G46" i="4"/>
  <c r="D46" i="4"/>
  <c r="N46" i="4" s="1"/>
  <c r="C46" i="4"/>
  <c r="B46" i="4"/>
  <c r="U45" i="4"/>
  <c r="R45" i="4"/>
  <c r="U44" i="4"/>
  <c r="R44" i="4"/>
  <c r="U43" i="4"/>
  <c r="R43" i="4"/>
  <c r="U42" i="4"/>
  <c r="R42" i="4"/>
  <c r="O42" i="4"/>
  <c r="U41" i="4"/>
  <c r="R41" i="4"/>
  <c r="P41" i="4"/>
  <c r="O41" i="4"/>
  <c r="N41" i="4"/>
  <c r="G41" i="4"/>
  <c r="H41" i="4" s="1"/>
  <c r="D41" i="4"/>
  <c r="N43" i="4" s="1"/>
  <c r="C41" i="4"/>
  <c r="B41" i="4"/>
  <c r="Y49" i="4" l="1"/>
  <c r="AC13" i="5"/>
  <c r="AD13" i="5" s="1"/>
  <c r="AA51" i="4"/>
  <c r="O51" i="4"/>
  <c r="BC13" i="5"/>
  <c r="BD13" i="5" s="1"/>
  <c r="AE13" i="5"/>
  <c r="AG13" i="5" s="1"/>
  <c r="AA49" i="4"/>
  <c r="Z49" i="4"/>
  <c r="P43" i="4"/>
  <c r="Y41" i="4"/>
  <c r="N42" i="4"/>
  <c r="O43" i="4"/>
  <c r="O44" i="4" s="1"/>
  <c r="O45" i="4" s="1"/>
  <c r="O46" i="4" s="1"/>
  <c r="H46" i="4"/>
  <c r="Y48" i="4"/>
  <c r="AC49" i="4"/>
  <c r="AB49" i="4" s="1"/>
  <c r="P51" i="4"/>
  <c r="N52" i="4"/>
  <c r="N48" i="4"/>
  <c r="O52" i="4"/>
  <c r="P42" i="4"/>
  <c r="N50" i="4"/>
  <c r="N45" i="4"/>
  <c r="N49" i="4"/>
  <c r="N44" i="4"/>
  <c r="P44" i="4" s="1"/>
  <c r="O48" i="4" l="1"/>
  <c r="O49" i="4" s="1"/>
  <c r="O50" i="4" s="1"/>
  <c r="P50" i="4" s="1"/>
  <c r="P46" i="4"/>
  <c r="P48" i="4"/>
  <c r="P52" i="4"/>
  <c r="AD49" i="4"/>
  <c r="P45" i="4"/>
  <c r="AA41" i="4"/>
  <c r="Z41" i="4"/>
  <c r="P49" i="4"/>
  <c r="AA48" i="4"/>
  <c r="Z48" i="4"/>
  <c r="AD48" i="4" s="1"/>
  <c r="J41" i="4" l="1"/>
  <c r="K41" i="4" s="1"/>
  <c r="J48" i="4"/>
  <c r="K48" i="4" s="1"/>
  <c r="J52" i="4"/>
  <c r="K52" i="4" s="1"/>
  <c r="J46" i="4"/>
  <c r="K46" i="4" s="1"/>
  <c r="J51" i="4"/>
  <c r="K51" i="4" s="1"/>
  <c r="J49" i="4"/>
  <c r="K49" i="4" s="1"/>
  <c r="L46" i="4" l="1"/>
  <c r="M46" i="4"/>
  <c r="L52" i="4"/>
  <c r="M52" i="4"/>
  <c r="L48" i="4"/>
  <c r="M48" i="4"/>
  <c r="L41" i="4"/>
  <c r="AC41" i="4" s="1"/>
  <c r="AB41" i="4" s="1"/>
  <c r="AD41" i="4" s="1"/>
  <c r="M41" i="4"/>
  <c r="L51" i="4"/>
  <c r="M51" i="4"/>
  <c r="L49" i="4"/>
  <c r="M49" i="4"/>
  <c r="F221" i="12" l="1"/>
  <c r="F220" i="12"/>
  <c r="F219" i="12"/>
  <c r="F218" i="12"/>
  <c r="F217" i="12"/>
  <c r="F216" i="12"/>
  <c r="F215" i="12"/>
  <c r="F214" i="12"/>
  <c r="F213" i="12"/>
  <c r="F212" i="12"/>
  <c r="F211" i="12"/>
  <c r="F210" i="12"/>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AL44" i="9"/>
  <c r="AJ44" i="9"/>
  <c r="AH44" i="9"/>
  <c r="AF44" i="9"/>
  <c r="AD44" i="9"/>
  <c r="AB44" i="9"/>
  <c r="Z44" i="9"/>
  <c r="X44" i="9"/>
  <c r="V44" i="9"/>
  <c r="T44" i="9"/>
  <c r="R44" i="9"/>
  <c r="P44" i="9"/>
  <c r="N44" i="9"/>
  <c r="L44" i="9"/>
  <c r="J44" i="9"/>
  <c r="AL42" i="9"/>
  <c r="AJ42" i="9"/>
  <c r="AH42" i="9"/>
  <c r="AF42" i="9"/>
  <c r="AD42" i="9"/>
  <c r="AB42" i="9"/>
  <c r="Z42" i="9"/>
  <c r="X42" i="9"/>
  <c r="V42" i="9"/>
  <c r="T42" i="9"/>
  <c r="R42" i="9"/>
  <c r="P42" i="9"/>
  <c r="N42" i="9"/>
  <c r="L42" i="9"/>
  <c r="J42" i="9"/>
  <c r="AL40" i="9"/>
  <c r="AJ40" i="9"/>
  <c r="AH40" i="9"/>
  <c r="AF40" i="9"/>
  <c r="AD40" i="9"/>
  <c r="AB40" i="9"/>
  <c r="Z40" i="9"/>
  <c r="X40" i="9"/>
  <c r="V40" i="9"/>
  <c r="T40" i="9"/>
  <c r="R40" i="9"/>
  <c r="P40" i="9"/>
  <c r="N40" i="9"/>
  <c r="L40" i="9"/>
  <c r="J40" i="9"/>
  <c r="AL38" i="9"/>
  <c r="AJ38" i="9"/>
  <c r="AH38" i="9"/>
  <c r="AF38" i="9"/>
  <c r="AD38" i="9"/>
  <c r="AB38" i="9"/>
  <c r="Z38" i="9"/>
  <c r="X38" i="9"/>
  <c r="V38" i="9"/>
  <c r="T38" i="9"/>
  <c r="R38" i="9"/>
  <c r="P38" i="9"/>
  <c r="N38" i="9"/>
  <c r="L38" i="9"/>
  <c r="J38" i="9"/>
  <c r="AL36" i="9"/>
  <c r="AJ36" i="9"/>
  <c r="AH36" i="9"/>
  <c r="AF36" i="9"/>
  <c r="AD36" i="9"/>
  <c r="AB36" i="9"/>
  <c r="Z36" i="9"/>
  <c r="X36" i="9"/>
  <c r="V36" i="9"/>
  <c r="T36" i="9"/>
  <c r="R36" i="9"/>
  <c r="P36" i="9"/>
  <c r="N36" i="9"/>
  <c r="L36" i="9"/>
  <c r="J36" i="9"/>
  <c r="AL34" i="9"/>
  <c r="AJ34" i="9"/>
  <c r="AH34" i="9"/>
  <c r="AF34" i="9"/>
  <c r="AD34" i="9"/>
  <c r="AB34" i="9"/>
  <c r="Z34" i="9"/>
  <c r="X34" i="9"/>
  <c r="V34" i="9"/>
  <c r="T34" i="9"/>
  <c r="R34" i="9"/>
  <c r="P34" i="9"/>
  <c r="N34" i="9"/>
  <c r="L34" i="9"/>
  <c r="J34" i="9"/>
  <c r="AL32" i="9"/>
  <c r="AJ32" i="9"/>
  <c r="AH32" i="9"/>
  <c r="AF32" i="9"/>
  <c r="AD32" i="9"/>
  <c r="AB32" i="9"/>
  <c r="Z32" i="9"/>
  <c r="X32" i="9"/>
  <c r="V32" i="9"/>
  <c r="T32" i="9"/>
  <c r="R32" i="9"/>
  <c r="P32" i="9"/>
  <c r="N32" i="9"/>
  <c r="L32" i="9"/>
  <c r="J32" i="9"/>
  <c r="AL30" i="9"/>
  <c r="AJ30" i="9"/>
  <c r="AH30" i="9"/>
  <c r="AF30" i="9"/>
  <c r="AD30" i="9"/>
  <c r="AB30" i="9"/>
  <c r="Z30" i="9"/>
  <c r="X30" i="9"/>
  <c r="V30" i="9"/>
  <c r="T30" i="9"/>
  <c r="R30" i="9"/>
  <c r="P30" i="9"/>
  <c r="N30" i="9"/>
  <c r="L30" i="9"/>
  <c r="J30" i="9"/>
  <c r="AL28" i="9"/>
  <c r="AJ28" i="9"/>
  <c r="AH28" i="9"/>
  <c r="AF28" i="9"/>
  <c r="AD28" i="9"/>
  <c r="AB28" i="9"/>
  <c r="Z28" i="9"/>
  <c r="X28" i="9"/>
  <c r="V28" i="9"/>
  <c r="T28" i="9"/>
  <c r="R28" i="9"/>
  <c r="P28" i="9"/>
  <c r="N28" i="9"/>
  <c r="L28" i="9"/>
  <c r="J28" i="9"/>
  <c r="AL26" i="9"/>
  <c r="AJ26" i="9"/>
  <c r="AH26" i="9"/>
  <c r="AF26" i="9"/>
  <c r="AD26" i="9"/>
  <c r="AB26" i="9"/>
  <c r="Z26" i="9"/>
  <c r="X26" i="9"/>
  <c r="V26" i="9"/>
  <c r="T26" i="9"/>
  <c r="R26" i="9"/>
  <c r="P26" i="9"/>
  <c r="N26" i="9"/>
  <c r="L26" i="9"/>
  <c r="J26" i="9"/>
  <c r="AL24" i="9"/>
  <c r="AJ24" i="9"/>
  <c r="AH24" i="9"/>
  <c r="AF24" i="9"/>
  <c r="AD24" i="9"/>
  <c r="AB24" i="9"/>
  <c r="Z24" i="9"/>
  <c r="X24" i="9"/>
  <c r="V24" i="9"/>
  <c r="T24" i="9"/>
  <c r="R24" i="9"/>
  <c r="P24" i="9"/>
  <c r="N24" i="9"/>
  <c r="L24" i="9"/>
  <c r="J24" i="9"/>
  <c r="AL22" i="9"/>
  <c r="AJ22" i="9"/>
  <c r="AH22" i="9"/>
  <c r="AF22" i="9"/>
  <c r="AD22" i="9"/>
  <c r="AB22" i="9"/>
  <c r="Z22" i="9"/>
  <c r="X22" i="9"/>
  <c r="V22" i="9"/>
  <c r="T22" i="9"/>
  <c r="R22" i="9"/>
  <c r="P22" i="9"/>
  <c r="N22" i="9"/>
  <c r="L22" i="9"/>
  <c r="J22" i="9"/>
  <c r="AL20" i="9"/>
  <c r="AJ20" i="9"/>
  <c r="AH20" i="9"/>
  <c r="AF20" i="9"/>
  <c r="AD20" i="9"/>
  <c r="AB20" i="9"/>
  <c r="Z20" i="9"/>
  <c r="X20" i="9"/>
  <c r="V20" i="9"/>
  <c r="T20" i="9"/>
  <c r="R20" i="9"/>
  <c r="P20" i="9"/>
  <c r="N20" i="9"/>
  <c r="L20" i="9"/>
  <c r="J20" i="9"/>
  <c r="AL18" i="9"/>
  <c r="AJ18" i="9"/>
  <c r="AH18" i="9"/>
  <c r="AF18" i="9"/>
  <c r="AD18" i="9"/>
  <c r="AB18" i="9"/>
  <c r="Z18" i="9"/>
  <c r="X18" i="9"/>
  <c r="V18" i="9"/>
  <c r="T18" i="9"/>
  <c r="R18" i="9"/>
  <c r="P18" i="9"/>
  <c r="N18" i="9"/>
  <c r="L18" i="9"/>
  <c r="J18" i="9"/>
  <c r="AL16" i="9"/>
  <c r="AJ16" i="9"/>
  <c r="AH16" i="9"/>
  <c r="AF16" i="9"/>
  <c r="AD16" i="9"/>
  <c r="AB16" i="9"/>
  <c r="Z16" i="9"/>
  <c r="X16" i="9"/>
  <c r="V16" i="9"/>
  <c r="T16" i="9"/>
  <c r="R16" i="9"/>
  <c r="P16" i="9"/>
  <c r="N16" i="9"/>
  <c r="L16" i="9"/>
  <c r="J16" i="9"/>
  <c r="AL14" i="9"/>
  <c r="AJ14" i="9"/>
  <c r="AH14" i="9"/>
  <c r="AF14" i="9"/>
  <c r="AD14" i="9"/>
  <c r="AB14" i="9"/>
  <c r="Z14" i="9"/>
  <c r="X14" i="9"/>
  <c r="V14" i="9"/>
  <c r="T14" i="9"/>
  <c r="R14" i="9"/>
  <c r="P14" i="9"/>
  <c r="N14" i="9"/>
  <c r="L14" i="9"/>
  <c r="J14" i="9"/>
  <c r="AL12" i="9"/>
  <c r="AJ12" i="9"/>
  <c r="AH12" i="9"/>
  <c r="AF12" i="9"/>
  <c r="AD12" i="9"/>
  <c r="AB12" i="9"/>
  <c r="Z12" i="9"/>
  <c r="X12" i="9"/>
  <c r="V12" i="9"/>
  <c r="T12" i="9"/>
  <c r="R12" i="9"/>
  <c r="P12" i="9"/>
  <c r="N12" i="9"/>
  <c r="L12" i="9"/>
  <c r="J12" i="9"/>
  <c r="AL10" i="9"/>
  <c r="AJ10" i="9"/>
  <c r="AH10" i="9"/>
  <c r="AF10" i="9"/>
  <c r="AD10" i="9"/>
  <c r="AB10" i="9"/>
  <c r="Z10" i="9"/>
  <c r="X10" i="9"/>
  <c r="V10" i="9"/>
  <c r="T10" i="9"/>
  <c r="R10" i="9"/>
  <c r="P10" i="9"/>
  <c r="N10" i="9"/>
  <c r="L10" i="9"/>
  <c r="J10" i="9"/>
  <c r="AL8" i="9"/>
  <c r="AJ8" i="9"/>
  <c r="AH8" i="9"/>
  <c r="AF8" i="9"/>
  <c r="AD8" i="9"/>
  <c r="AB8" i="9"/>
  <c r="Z8" i="9"/>
  <c r="X8" i="9"/>
  <c r="V8" i="9"/>
  <c r="T8" i="9"/>
  <c r="R8" i="9"/>
  <c r="P8" i="9"/>
  <c r="N8" i="9"/>
  <c r="L8" i="9"/>
  <c r="J8" i="9"/>
  <c r="AL6" i="9"/>
  <c r="AJ6" i="9"/>
  <c r="AH6" i="9"/>
  <c r="AF6" i="9"/>
  <c r="AD6" i="9"/>
  <c r="AB6" i="9"/>
  <c r="Z6" i="9"/>
  <c r="X6" i="9"/>
  <c r="V6" i="9"/>
  <c r="T6" i="9"/>
  <c r="R6" i="9"/>
  <c r="P6" i="9"/>
  <c r="N6" i="9"/>
  <c r="L6" i="9"/>
  <c r="J6" i="9"/>
  <c r="G251" i="6"/>
  <c r="D251" i="6" a="1"/>
  <c r="D251" i="6" s="1"/>
  <c r="B251" i="6" a="1"/>
  <c r="B251" i="6" s="1"/>
  <c r="A251" i="6" a="1"/>
  <c r="A251" i="6" s="1"/>
  <c r="G250" i="6"/>
  <c r="D250" i="6" a="1"/>
  <c r="D250" i="6" s="1"/>
  <c r="B250" i="6" a="1"/>
  <c r="B250" i="6" s="1"/>
  <c r="A250" i="6" a="1"/>
  <c r="A250" i="6" s="1"/>
  <c r="G249" i="6"/>
  <c r="D249" i="6" a="1"/>
  <c r="D249" i="6" s="1"/>
  <c r="B249" i="6" a="1"/>
  <c r="B249" i="6" s="1"/>
  <c r="A249" i="6" a="1"/>
  <c r="A249" i="6" s="1"/>
  <c r="G248" i="6"/>
  <c r="D248" i="6" a="1"/>
  <c r="D248" i="6" s="1"/>
  <c r="B248" i="6" a="1"/>
  <c r="B248" i="6" s="1"/>
  <c r="A248" i="6" a="1"/>
  <c r="A248" i="6" s="1"/>
  <c r="G247" i="6"/>
  <c r="D247" i="6" a="1"/>
  <c r="D247" i="6" s="1"/>
  <c r="B247" i="6" a="1"/>
  <c r="B247" i="6" s="1"/>
  <c r="A247" i="6" a="1"/>
  <c r="A247" i="6" s="1"/>
  <c r="G246" i="6"/>
  <c r="D246" i="6" a="1"/>
  <c r="D246" i="6" s="1"/>
  <c r="B246" i="6" a="1"/>
  <c r="B246" i="6" s="1"/>
  <c r="A246" i="6" a="1"/>
  <c r="A246" i="6" s="1"/>
  <c r="G245" i="6"/>
  <c r="D245" i="6" a="1"/>
  <c r="D245" i="6" s="1"/>
  <c r="B245" i="6" a="1"/>
  <c r="B245" i="6" s="1"/>
  <c r="A245" i="6" a="1"/>
  <c r="A245" i="6" s="1"/>
  <c r="G244" i="6"/>
  <c r="D244" i="6" a="1"/>
  <c r="D244" i="6" s="1"/>
  <c r="B244" i="6" a="1"/>
  <c r="B244" i="6" s="1"/>
  <c r="A244" i="6" a="1"/>
  <c r="A244" i="6" s="1"/>
  <c r="G243" i="6"/>
  <c r="D243" i="6" a="1"/>
  <c r="D243" i="6" s="1"/>
  <c r="B243" i="6" a="1"/>
  <c r="B243" i="6" s="1"/>
  <c r="A243" i="6" a="1"/>
  <c r="A243" i="6" s="1"/>
  <c r="G242" i="6"/>
  <c r="D242" i="6" a="1"/>
  <c r="D242" i="6" s="1"/>
  <c r="B242" i="6" a="1"/>
  <c r="B242" i="6" s="1"/>
  <c r="A242" i="6" a="1"/>
  <c r="A242" i="6" s="1"/>
  <c r="G241" i="6"/>
  <c r="D241" i="6" a="1"/>
  <c r="D241" i="6" s="1"/>
  <c r="B241" i="6" a="1"/>
  <c r="B241" i="6" s="1"/>
  <c r="A241" i="6" a="1"/>
  <c r="A241" i="6" s="1"/>
  <c r="G240" i="6"/>
  <c r="D240" i="6" a="1"/>
  <c r="D240" i="6" s="1"/>
  <c r="B240" i="6" a="1"/>
  <c r="B240" i="6" s="1"/>
  <c r="A240" i="6" a="1"/>
  <c r="A240" i="6" s="1"/>
  <c r="G239" i="6"/>
  <c r="D239" i="6" a="1"/>
  <c r="D239" i="6" s="1"/>
  <c r="B239" i="6" a="1"/>
  <c r="B239" i="6" s="1"/>
  <c r="A239" i="6" a="1"/>
  <c r="A239" i="6" s="1"/>
  <c r="G238" i="6"/>
  <c r="D238" i="6" a="1"/>
  <c r="D238" i="6" s="1"/>
  <c r="B238" i="6" a="1"/>
  <c r="B238" i="6" s="1"/>
  <c r="A238" i="6" a="1"/>
  <c r="A238" i="6" s="1"/>
  <c r="G237" i="6"/>
  <c r="D237" i="6" a="1"/>
  <c r="D237" i="6" s="1"/>
  <c r="B237" i="6" a="1"/>
  <c r="B237" i="6" s="1"/>
  <c r="A237" i="6" a="1"/>
  <c r="A237" i="6" s="1"/>
  <c r="G236" i="6"/>
  <c r="D236" i="6" a="1"/>
  <c r="D236" i="6" s="1"/>
  <c r="B236" i="6" a="1"/>
  <c r="B236" i="6" s="1"/>
  <c r="A236" i="6" a="1"/>
  <c r="A236" i="6" s="1"/>
  <c r="G235" i="6"/>
  <c r="D235" i="6" a="1"/>
  <c r="D235" i="6" s="1"/>
  <c r="B235" i="6" a="1"/>
  <c r="B235" i="6" s="1"/>
  <c r="A235" i="6" a="1"/>
  <c r="A235" i="6" s="1"/>
  <c r="G234" i="6"/>
  <c r="D234" i="6" a="1"/>
  <c r="D234" i="6" s="1"/>
  <c r="B234" i="6" a="1"/>
  <c r="B234" i="6" s="1"/>
  <c r="A234" i="6" a="1"/>
  <c r="A234" i="6" s="1"/>
  <c r="G233" i="6"/>
  <c r="D233" i="6" a="1"/>
  <c r="D233" i="6" s="1"/>
  <c r="B233" i="6" a="1"/>
  <c r="B233" i="6" s="1"/>
  <c r="A233" i="6" a="1"/>
  <c r="A233" i="6" s="1"/>
  <c r="G232" i="6"/>
  <c r="D232" i="6" a="1"/>
  <c r="D232" i="6" s="1"/>
  <c r="B232" i="6" a="1"/>
  <c r="B232" i="6" s="1"/>
  <c r="A232" i="6" a="1"/>
  <c r="A232" i="6" s="1"/>
  <c r="G231" i="6"/>
  <c r="D231" i="6" a="1"/>
  <c r="D231" i="6" s="1"/>
  <c r="B231" i="6" a="1"/>
  <c r="B231" i="6" s="1"/>
  <c r="A231" i="6" a="1"/>
  <c r="A231" i="6" s="1"/>
  <c r="G230" i="6"/>
  <c r="D230" i="6" a="1"/>
  <c r="D230" i="6" s="1"/>
  <c r="B230" i="6" a="1"/>
  <c r="B230" i="6" s="1"/>
  <c r="A230" i="6" a="1"/>
  <c r="A230" i="6" s="1"/>
  <c r="G229" i="6"/>
  <c r="D229" i="6" a="1"/>
  <c r="D229" i="6" s="1"/>
  <c r="B229" i="6" a="1"/>
  <c r="B229" i="6" s="1"/>
  <c r="A229" i="6" a="1"/>
  <c r="A229" i="6" s="1"/>
  <c r="G228" i="6"/>
  <c r="D228" i="6" a="1"/>
  <c r="D228" i="6" s="1"/>
  <c r="B228" i="6" a="1"/>
  <c r="B228" i="6" s="1"/>
  <c r="A228" i="6" a="1"/>
  <c r="A228" i="6" s="1"/>
  <c r="G227" i="6"/>
  <c r="D227" i="6" a="1"/>
  <c r="D227" i="6" s="1"/>
  <c r="B227" i="6" a="1"/>
  <c r="B227" i="6" s="1"/>
  <c r="A227" i="6" a="1"/>
  <c r="A227" i="6" s="1"/>
  <c r="G226" i="6"/>
  <c r="D226" i="6" a="1"/>
  <c r="D226" i="6" s="1"/>
  <c r="B226" i="6" a="1"/>
  <c r="B226" i="6" s="1"/>
  <c r="A226" i="6" a="1"/>
  <c r="A226" i="6" s="1"/>
  <c r="G225" i="6"/>
  <c r="D225" i="6" a="1"/>
  <c r="D225" i="6" s="1"/>
  <c r="B225" i="6" a="1"/>
  <c r="B225" i="6" s="1"/>
  <c r="A225" i="6" a="1"/>
  <c r="A225" i="6" s="1"/>
  <c r="G224" i="6"/>
  <c r="D224" i="6" a="1"/>
  <c r="D224" i="6" s="1"/>
  <c r="B224" i="6" a="1"/>
  <c r="B224" i="6" s="1"/>
  <c r="A224" i="6" a="1"/>
  <c r="A224" i="6" s="1"/>
  <c r="G223" i="6"/>
  <c r="D223" i="6" a="1"/>
  <c r="D223" i="6" s="1"/>
  <c r="B223" i="6" a="1"/>
  <c r="B223" i="6" s="1"/>
  <c r="A223" i="6" a="1"/>
  <c r="A223" i="6" s="1"/>
  <c r="G222" i="6"/>
  <c r="D222" i="6" a="1"/>
  <c r="D222" i="6" s="1"/>
  <c r="B222" i="6" a="1"/>
  <c r="B222" i="6" s="1"/>
  <c r="A222" i="6" a="1"/>
  <c r="A222" i="6" s="1"/>
  <c r="G221" i="6"/>
  <c r="D221" i="6" a="1"/>
  <c r="D221" i="6" s="1"/>
  <c r="B221" i="6" a="1"/>
  <c r="B221" i="6" s="1"/>
  <c r="A221" i="6" a="1"/>
  <c r="A221" i="6" s="1"/>
  <c r="G220" i="6"/>
  <c r="D220" i="6" a="1"/>
  <c r="D220" i="6" s="1"/>
  <c r="B220" i="6" a="1"/>
  <c r="B220" i="6" s="1"/>
  <c r="A220" i="6" a="1"/>
  <c r="A220" i="6" s="1"/>
  <c r="G219" i="6"/>
  <c r="D219" i="6" a="1"/>
  <c r="D219" i="6" s="1"/>
  <c r="B219" i="6" a="1"/>
  <c r="B219" i="6" s="1"/>
  <c r="A219" i="6" a="1"/>
  <c r="A219" i="6" s="1"/>
  <c r="G218" i="6"/>
  <c r="D218" i="6" a="1"/>
  <c r="D218" i="6" s="1"/>
  <c r="B218" i="6" a="1"/>
  <c r="B218" i="6" s="1"/>
  <c r="A218" i="6" a="1"/>
  <c r="A218" i="6" s="1"/>
  <c r="G217" i="6"/>
  <c r="D217" i="6" a="1"/>
  <c r="D217" i="6" s="1"/>
  <c r="B217" i="6" a="1"/>
  <c r="B217" i="6" s="1"/>
  <c r="A217" i="6" a="1"/>
  <c r="A217" i="6" s="1"/>
  <c r="G216" i="6"/>
  <c r="D216" i="6" a="1"/>
  <c r="D216" i="6" s="1"/>
  <c r="B216" i="6" a="1"/>
  <c r="B216" i="6" s="1"/>
  <c r="A216" i="6" a="1"/>
  <c r="A216" i="6" s="1"/>
  <c r="G215" i="6"/>
  <c r="D215" i="6" a="1"/>
  <c r="D215" i="6" s="1"/>
  <c r="B215" i="6" a="1"/>
  <c r="B215" i="6" s="1"/>
  <c r="A215" i="6" a="1"/>
  <c r="A215" i="6" s="1"/>
  <c r="G214" i="6"/>
  <c r="D214" i="6" a="1"/>
  <c r="D214" i="6" s="1"/>
  <c r="B214" i="6" a="1"/>
  <c r="B214" i="6" s="1"/>
  <c r="A214" i="6" a="1"/>
  <c r="A214" i="6" s="1"/>
  <c r="G213" i="6"/>
  <c r="D213" i="6" a="1"/>
  <c r="D213" i="6" s="1"/>
  <c r="B213" i="6" a="1"/>
  <c r="B213" i="6" s="1"/>
  <c r="A213" i="6" a="1"/>
  <c r="A213" i="6" s="1"/>
  <c r="G212" i="6"/>
  <c r="D212" i="6" a="1"/>
  <c r="D212" i="6" s="1"/>
  <c r="B212" i="6" a="1"/>
  <c r="B212" i="6" s="1"/>
  <c r="A212" i="6" a="1"/>
  <c r="A212" i="6" s="1"/>
  <c r="G211" i="6"/>
  <c r="D211" i="6" a="1"/>
  <c r="D211" i="6" s="1"/>
  <c r="B211" i="6" a="1"/>
  <c r="B211" i="6" s="1"/>
  <c r="A211" i="6" a="1"/>
  <c r="A211" i="6" s="1"/>
  <c r="G210" i="6"/>
  <c r="D210" i="6" a="1"/>
  <c r="D210" i="6" s="1"/>
  <c r="B210" i="6" a="1"/>
  <c r="B210" i="6" s="1"/>
  <c r="A210" i="6" a="1"/>
  <c r="A210" i="6" s="1"/>
  <c r="G209" i="6"/>
  <c r="D209" i="6" a="1"/>
  <c r="D209" i="6" s="1"/>
  <c r="B209" i="6" a="1"/>
  <c r="B209" i="6" s="1"/>
  <c r="A209" i="6" a="1"/>
  <c r="A209" i="6" s="1"/>
  <c r="G208" i="6"/>
  <c r="D208" i="6" a="1"/>
  <c r="D208" i="6" s="1"/>
  <c r="B208" i="6" a="1"/>
  <c r="B208" i="6" s="1"/>
  <c r="A208" i="6" a="1"/>
  <c r="A208" i="6" s="1"/>
  <c r="G207" i="6"/>
  <c r="D207" i="6" a="1"/>
  <c r="D207" i="6" s="1"/>
  <c r="B207" i="6" a="1"/>
  <c r="B207" i="6" s="1"/>
  <c r="A207" i="6" a="1"/>
  <c r="A207" i="6" s="1"/>
  <c r="G206" i="6"/>
  <c r="D206" i="6" a="1"/>
  <c r="D206" i="6" s="1"/>
  <c r="B206" i="6" a="1"/>
  <c r="B206" i="6" s="1"/>
  <c r="A206" i="6" a="1"/>
  <c r="A206" i="6" s="1"/>
  <c r="G205" i="6"/>
  <c r="D205" i="6" a="1"/>
  <c r="D205" i="6" s="1"/>
  <c r="B205" i="6" a="1"/>
  <c r="B205" i="6" s="1"/>
  <c r="A205" i="6" a="1"/>
  <c r="A205" i="6" s="1"/>
  <c r="G204" i="6"/>
  <c r="D204" i="6" a="1"/>
  <c r="D204" i="6" s="1"/>
  <c r="B204" i="6" a="1"/>
  <c r="B204" i="6" s="1"/>
  <c r="A204" i="6" a="1"/>
  <c r="A204" i="6" s="1"/>
  <c r="G203" i="6"/>
  <c r="D203" i="6" a="1"/>
  <c r="D203" i="6" s="1"/>
  <c r="B203" i="6" a="1"/>
  <c r="B203" i="6" s="1"/>
  <c r="A203" i="6" a="1"/>
  <c r="A203" i="6" s="1"/>
  <c r="G202" i="6"/>
  <c r="D202" i="6" a="1"/>
  <c r="D202" i="6" s="1"/>
  <c r="B202" i="6" a="1"/>
  <c r="B202" i="6" s="1"/>
  <c r="A202" i="6" a="1"/>
  <c r="A202" i="6" s="1"/>
  <c r="G201" i="6"/>
  <c r="D201" i="6" a="1"/>
  <c r="D201" i="6" s="1"/>
  <c r="B201" i="6" a="1"/>
  <c r="B201" i="6" s="1"/>
  <c r="A201" i="6" a="1"/>
  <c r="A201" i="6" s="1"/>
  <c r="G200" i="6"/>
  <c r="D200" i="6" a="1"/>
  <c r="D200" i="6" s="1"/>
  <c r="B200" i="6" a="1"/>
  <c r="B200" i="6" s="1"/>
  <c r="A200" i="6" a="1"/>
  <c r="A200" i="6" s="1"/>
  <c r="G199" i="6"/>
  <c r="D199" i="6" a="1"/>
  <c r="D199" i="6" s="1"/>
  <c r="B199" i="6" a="1"/>
  <c r="B199" i="6" s="1"/>
  <c r="A199" i="6" a="1"/>
  <c r="A199" i="6" s="1"/>
  <c r="G198" i="6"/>
  <c r="D198" i="6" a="1"/>
  <c r="D198" i="6" s="1"/>
  <c r="B198" i="6" a="1"/>
  <c r="B198" i="6" s="1"/>
  <c r="A198" i="6" a="1"/>
  <c r="A198" i="6" s="1"/>
  <c r="G197" i="6"/>
  <c r="D197" i="6" a="1"/>
  <c r="D197" i="6" s="1"/>
  <c r="B197" i="6" a="1"/>
  <c r="B197" i="6" s="1"/>
  <c r="A197" i="6" a="1"/>
  <c r="A197" i="6" s="1"/>
  <c r="G196" i="6"/>
  <c r="D196" i="6" a="1"/>
  <c r="D196" i="6" s="1"/>
  <c r="B196" i="6" a="1"/>
  <c r="B196" i="6" s="1"/>
  <c r="A196" i="6" a="1"/>
  <c r="A196" i="6" s="1"/>
  <c r="G195" i="6"/>
  <c r="D195" i="6" a="1"/>
  <c r="D195" i="6" s="1"/>
  <c r="B195" i="6" a="1"/>
  <c r="B195" i="6" s="1"/>
  <c r="A195" i="6" a="1"/>
  <c r="A195" i="6" s="1"/>
  <c r="G194" i="6"/>
  <c r="D194" i="6" a="1"/>
  <c r="D194" i="6" s="1"/>
  <c r="B194" i="6" a="1"/>
  <c r="B194" i="6" s="1"/>
  <c r="A194" i="6" a="1"/>
  <c r="A194" i="6" s="1"/>
  <c r="G193" i="6"/>
  <c r="D193" i="6" a="1"/>
  <c r="D193" i="6" s="1"/>
  <c r="B193" i="6" a="1"/>
  <c r="B193" i="6" s="1"/>
  <c r="A193" i="6" a="1"/>
  <c r="A193" i="6" s="1"/>
  <c r="G192" i="6"/>
  <c r="D192" i="6" a="1"/>
  <c r="D192" i="6" s="1"/>
  <c r="B192" i="6" a="1"/>
  <c r="B192" i="6" s="1"/>
  <c r="A192" i="6" a="1"/>
  <c r="A192" i="6" s="1"/>
  <c r="G191" i="6"/>
  <c r="D191" i="6" a="1"/>
  <c r="D191" i="6" s="1"/>
  <c r="B191" i="6" a="1"/>
  <c r="B191" i="6" s="1"/>
  <c r="A191" i="6" a="1"/>
  <c r="A191" i="6" s="1"/>
  <c r="G190" i="6"/>
  <c r="D190" i="6" a="1"/>
  <c r="D190" i="6" s="1"/>
  <c r="B190" i="6" a="1"/>
  <c r="B190" i="6" s="1"/>
  <c r="A190" i="6" a="1"/>
  <c r="A190" i="6" s="1"/>
  <c r="G189" i="6"/>
  <c r="D189" i="6" a="1"/>
  <c r="D189" i="6" s="1"/>
  <c r="B189" i="6" a="1"/>
  <c r="B189" i="6" s="1"/>
  <c r="A189" i="6" a="1"/>
  <c r="A189" i="6" s="1"/>
  <c r="G188" i="6"/>
  <c r="D188" i="6" a="1"/>
  <c r="D188" i="6" s="1"/>
  <c r="B188" i="6" a="1"/>
  <c r="B188" i="6" s="1"/>
  <c r="A188" i="6" a="1"/>
  <c r="A188" i="6" s="1"/>
  <c r="G187" i="6"/>
  <c r="D187" i="6" a="1"/>
  <c r="D187" i="6" s="1"/>
  <c r="B187" i="6" a="1"/>
  <c r="B187" i="6" s="1"/>
  <c r="A187" i="6" a="1"/>
  <c r="A187" i="6" s="1"/>
  <c r="G186" i="6"/>
  <c r="D186" i="6" a="1"/>
  <c r="D186" i="6" s="1"/>
  <c r="B186" i="6" a="1"/>
  <c r="B186" i="6" s="1"/>
  <c r="A186" i="6" a="1"/>
  <c r="A186" i="6" s="1"/>
  <c r="G185" i="6"/>
  <c r="D185" i="6" a="1"/>
  <c r="D185" i="6" s="1"/>
  <c r="B185" i="6" a="1"/>
  <c r="B185" i="6" s="1"/>
  <c r="A185" i="6" a="1"/>
  <c r="A185" i="6" s="1"/>
  <c r="G184" i="6"/>
  <c r="D184" i="6" a="1"/>
  <c r="D184" i="6" s="1"/>
  <c r="B184" i="6" a="1"/>
  <c r="B184" i="6" s="1"/>
  <c r="A184" i="6" a="1"/>
  <c r="A184" i="6" s="1"/>
  <c r="G183" i="6"/>
  <c r="D183" i="6" a="1"/>
  <c r="D183" i="6" s="1"/>
  <c r="B183" i="6" a="1"/>
  <c r="B183" i="6" s="1"/>
  <c r="A183" i="6" a="1"/>
  <c r="A183" i="6" s="1"/>
  <c r="G182" i="6"/>
  <c r="D182" i="6" a="1"/>
  <c r="D182" i="6" s="1"/>
  <c r="B182" i="6" a="1"/>
  <c r="B182" i="6" s="1"/>
  <c r="A182" i="6" a="1"/>
  <c r="A182" i="6" s="1"/>
  <c r="G181" i="6"/>
  <c r="D181" i="6" a="1"/>
  <c r="D181" i="6" s="1"/>
  <c r="B181" i="6" a="1"/>
  <c r="B181" i="6" s="1"/>
  <c r="A181" i="6" a="1"/>
  <c r="A181" i="6" s="1"/>
  <c r="G180" i="6"/>
  <c r="D180" i="6" a="1"/>
  <c r="D180" i="6" s="1"/>
  <c r="B180" i="6" a="1"/>
  <c r="B180" i="6" s="1"/>
  <c r="A180" i="6" a="1"/>
  <c r="A180" i="6" s="1"/>
  <c r="G179" i="6"/>
  <c r="D179" i="6" a="1"/>
  <c r="D179" i="6" s="1"/>
  <c r="B179" i="6" a="1"/>
  <c r="B179" i="6" s="1"/>
  <c r="A179" i="6" a="1"/>
  <c r="A179" i="6" s="1"/>
  <c r="G178" i="6"/>
  <c r="D178" i="6" a="1"/>
  <c r="D178" i="6" s="1"/>
  <c r="B178" i="6" a="1"/>
  <c r="B178" i="6" s="1"/>
  <c r="A178" i="6" a="1"/>
  <c r="A178" i="6" s="1"/>
  <c r="G177" i="6"/>
  <c r="D177" i="6" a="1"/>
  <c r="D177" i="6" s="1"/>
  <c r="B177" i="6" a="1"/>
  <c r="B177" i="6" s="1"/>
  <c r="A177" i="6" a="1"/>
  <c r="A177" i="6" s="1"/>
  <c r="G176" i="6"/>
  <c r="D176" i="6" a="1"/>
  <c r="D176" i="6" s="1"/>
  <c r="B176" i="6" a="1"/>
  <c r="B176" i="6" s="1"/>
  <c r="A176" i="6" a="1"/>
  <c r="A176" i="6" s="1"/>
  <c r="G175" i="6"/>
  <c r="D175" i="6" a="1"/>
  <c r="D175" i="6" s="1"/>
  <c r="B175" i="6" a="1"/>
  <c r="B175" i="6" s="1"/>
  <c r="A175" i="6" a="1"/>
  <c r="A175" i="6" s="1"/>
  <c r="G174" i="6"/>
  <c r="D174" i="6" a="1"/>
  <c r="D174" i="6" s="1"/>
  <c r="B174" i="6" a="1"/>
  <c r="B174" i="6" s="1"/>
  <c r="A174" i="6" a="1"/>
  <c r="A174" i="6" s="1"/>
  <c r="G173" i="6"/>
  <c r="D173" i="6" a="1"/>
  <c r="D173" i="6" s="1"/>
  <c r="B173" i="6" a="1"/>
  <c r="B173" i="6" s="1"/>
  <c r="A173" i="6" a="1"/>
  <c r="A173" i="6" s="1"/>
  <c r="G172" i="6"/>
  <c r="D172" i="6" a="1"/>
  <c r="D172" i="6" s="1"/>
  <c r="B172" i="6" a="1"/>
  <c r="B172" i="6" s="1"/>
  <c r="A172" i="6" a="1"/>
  <c r="A172" i="6" s="1"/>
  <c r="G171" i="6"/>
  <c r="D171" i="6" a="1"/>
  <c r="D171" i="6" s="1"/>
  <c r="B171" i="6" a="1"/>
  <c r="B171" i="6" s="1"/>
  <c r="A171" i="6" a="1"/>
  <c r="A171" i="6" s="1"/>
  <c r="G170" i="6"/>
  <c r="D170" i="6" a="1"/>
  <c r="D170" i="6" s="1"/>
  <c r="B170" i="6" a="1"/>
  <c r="B170" i="6" s="1"/>
  <c r="A170" i="6" a="1"/>
  <c r="A170" i="6" s="1"/>
  <c r="G169" i="6"/>
  <c r="D169" i="6" a="1"/>
  <c r="D169" i="6" s="1"/>
  <c r="B169" i="6" a="1"/>
  <c r="B169" i="6" s="1"/>
  <c r="A169" i="6" a="1"/>
  <c r="A169" i="6" s="1"/>
  <c r="G168" i="6"/>
  <c r="D168" i="6" a="1"/>
  <c r="D168" i="6" s="1"/>
  <c r="B168" i="6" a="1"/>
  <c r="B168" i="6" s="1"/>
  <c r="A168" i="6" a="1"/>
  <c r="A168" i="6" s="1"/>
  <c r="G167" i="6"/>
  <c r="D167" i="6" a="1"/>
  <c r="D167" i="6" s="1"/>
  <c r="B167" i="6" a="1"/>
  <c r="B167" i="6" s="1"/>
  <c r="A167" i="6" a="1"/>
  <c r="A167" i="6" s="1"/>
  <c r="G166" i="6"/>
  <c r="D166" i="6" a="1"/>
  <c r="D166" i="6" s="1"/>
  <c r="B166" i="6" a="1"/>
  <c r="B166" i="6" s="1"/>
  <c r="A166" i="6" a="1"/>
  <c r="A166" i="6" s="1"/>
  <c r="G165" i="6"/>
  <c r="D165" i="6" a="1"/>
  <c r="D165" i="6" s="1"/>
  <c r="B165" i="6" a="1"/>
  <c r="B165" i="6" s="1"/>
  <c r="A165" i="6" a="1"/>
  <c r="A165" i="6" s="1"/>
  <c r="G164" i="6"/>
  <c r="D164" i="6" a="1"/>
  <c r="D164" i="6" s="1"/>
  <c r="B164" i="6" a="1"/>
  <c r="B164" i="6" s="1"/>
  <c r="A164" i="6" a="1"/>
  <c r="A164" i="6" s="1"/>
  <c r="G163" i="6"/>
  <c r="D163" i="6" a="1"/>
  <c r="D163" i="6" s="1"/>
  <c r="B163" i="6" a="1"/>
  <c r="B163" i="6" s="1"/>
  <c r="A163" i="6" a="1"/>
  <c r="A163" i="6" s="1"/>
  <c r="G162" i="6"/>
  <c r="D162" i="6" a="1"/>
  <c r="D162" i="6" s="1"/>
  <c r="B162" i="6" a="1"/>
  <c r="B162" i="6" s="1"/>
  <c r="A162" i="6" a="1"/>
  <c r="A162" i="6" s="1"/>
  <c r="G161" i="6"/>
  <c r="D161" i="6" a="1"/>
  <c r="D161" i="6" s="1"/>
  <c r="B161" i="6" a="1"/>
  <c r="B161" i="6" s="1"/>
  <c r="A161" i="6" a="1"/>
  <c r="A161" i="6" s="1"/>
  <c r="G160" i="6"/>
  <c r="D160" i="6" a="1"/>
  <c r="D160" i="6" s="1"/>
  <c r="B160" i="6" a="1"/>
  <c r="B160" i="6" s="1"/>
  <c r="A160" i="6" a="1"/>
  <c r="A160" i="6" s="1"/>
  <c r="G159" i="6"/>
  <c r="D159" i="6" a="1"/>
  <c r="D159" i="6" s="1"/>
  <c r="B159" i="6" a="1"/>
  <c r="B159" i="6" s="1"/>
  <c r="A159" i="6" a="1"/>
  <c r="A159" i="6" s="1"/>
  <c r="G158" i="6"/>
  <c r="D158" i="6" a="1"/>
  <c r="D158" i="6" s="1"/>
  <c r="B158" i="6" a="1"/>
  <c r="B158" i="6" s="1"/>
  <c r="A158" i="6" a="1"/>
  <c r="A158" i="6" s="1"/>
  <c r="G157" i="6"/>
  <c r="D157" i="6" a="1"/>
  <c r="D157" i="6" s="1"/>
  <c r="B157" i="6" a="1"/>
  <c r="B157" i="6" s="1"/>
  <c r="A157" i="6" a="1"/>
  <c r="A157" i="6" s="1"/>
  <c r="G156" i="6"/>
  <c r="D156" i="6" a="1"/>
  <c r="D156" i="6" s="1"/>
  <c r="B156" i="6" a="1"/>
  <c r="B156" i="6" s="1"/>
  <c r="A156" i="6" a="1"/>
  <c r="A156" i="6" s="1"/>
  <c r="G155" i="6"/>
  <c r="D155" i="6" a="1"/>
  <c r="D155" i="6" s="1"/>
  <c r="B155" i="6" a="1"/>
  <c r="B155" i="6" s="1"/>
  <c r="A155" i="6" a="1"/>
  <c r="A155" i="6" s="1"/>
  <c r="G154" i="6"/>
  <c r="D154" i="6" a="1"/>
  <c r="D154" i="6" s="1"/>
  <c r="B154" i="6" a="1"/>
  <c r="B154" i="6" s="1"/>
  <c r="A154" i="6" a="1"/>
  <c r="A154" i="6" s="1"/>
  <c r="G153" i="6"/>
  <c r="D153" i="6" a="1"/>
  <c r="D153" i="6" s="1"/>
  <c r="B153" i="6" a="1"/>
  <c r="B153" i="6" s="1"/>
  <c r="A153" i="6" a="1"/>
  <c r="A153" i="6" s="1"/>
  <c r="G152" i="6"/>
  <c r="D152" i="6" a="1"/>
  <c r="D152" i="6" s="1"/>
  <c r="B152" i="6" a="1"/>
  <c r="B152" i="6" s="1"/>
  <c r="A152" i="6" a="1"/>
  <c r="A152" i="6" s="1"/>
  <c r="G151" i="6"/>
  <c r="D151" i="6" a="1"/>
  <c r="D151" i="6" s="1"/>
  <c r="B151" i="6" a="1"/>
  <c r="B151" i="6" s="1"/>
  <c r="A151" i="6" a="1"/>
  <c r="A151" i="6" s="1"/>
  <c r="G150" i="6"/>
  <c r="D150" i="6" a="1"/>
  <c r="D150" i="6" s="1"/>
  <c r="B150" i="6" a="1"/>
  <c r="B150" i="6" s="1"/>
  <c r="A150" i="6" a="1"/>
  <c r="A150" i="6" s="1"/>
  <c r="G149" i="6"/>
  <c r="D149" i="6" a="1"/>
  <c r="D149" i="6" s="1"/>
  <c r="B149" i="6" a="1"/>
  <c r="B149" i="6" s="1"/>
  <c r="A149" i="6" a="1"/>
  <c r="A149" i="6" s="1"/>
  <c r="G148" i="6"/>
  <c r="D148" i="6" a="1"/>
  <c r="D148" i="6" s="1"/>
  <c r="B148" i="6" a="1"/>
  <c r="B148" i="6" s="1"/>
  <c r="A148" i="6" a="1"/>
  <c r="A148" i="6" s="1"/>
  <c r="G147" i="6"/>
  <c r="D147" i="6" a="1"/>
  <c r="D147" i="6" s="1"/>
  <c r="B147" i="6" a="1"/>
  <c r="B147" i="6" s="1"/>
  <c r="A147" i="6" a="1"/>
  <c r="A147" i="6" s="1"/>
  <c r="G146" i="6"/>
  <c r="D146" i="6" a="1"/>
  <c r="D146" i="6" s="1"/>
  <c r="B146" i="6" a="1"/>
  <c r="B146" i="6" s="1"/>
  <c r="A146" i="6" a="1"/>
  <c r="A146" i="6" s="1"/>
  <c r="G145" i="6"/>
  <c r="D145" i="6" a="1"/>
  <c r="D145" i="6" s="1"/>
  <c r="B145" i="6" a="1"/>
  <c r="B145" i="6" s="1"/>
  <c r="A145" i="6" a="1"/>
  <c r="A145" i="6" s="1"/>
  <c r="G144" i="6"/>
  <c r="D144" i="6" a="1"/>
  <c r="D144" i="6" s="1"/>
  <c r="B144" i="6" a="1"/>
  <c r="B144" i="6" s="1"/>
  <c r="A144" i="6" a="1"/>
  <c r="A144" i="6" s="1"/>
  <c r="G143" i="6"/>
  <c r="D143" i="6" a="1"/>
  <c r="D143" i="6" s="1"/>
  <c r="B143" i="6" a="1"/>
  <c r="B143" i="6" s="1"/>
  <c r="A143" i="6" a="1"/>
  <c r="A143" i="6" s="1"/>
  <c r="G142" i="6"/>
  <c r="D142" i="6" a="1"/>
  <c r="D142" i="6" s="1"/>
  <c r="B142" i="6" a="1"/>
  <c r="B142" i="6" s="1"/>
  <c r="A142" i="6" a="1"/>
  <c r="A142" i="6" s="1"/>
  <c r="G141" i="6"/>
  <c r="D141" i="6" a="1"/>
  <c r="D141" i="6" s="1"/>
  <c r="B141" i="6" a="1"/>
  <c r="B141" i="6" s="1"/>
  <c r="A141" i="6" a="1"/>
  <c r="A141" i="6" s="1"/>
  <c r="G140" i="6"/>
  <c r="D140" i="6" a="1"/>
  <c r="D140" i="6" s="1"/>
  <c r="B140" i="6" a="1"/>
  <c r="B140" i="6" s="1"/>
  <c r="A140" i="6" a="1"/>
  <c r="A140" i="6" s="1"/>
  <c r="G139" i="6"/>
  <c r="D139" i="6" a="1"/>
  <c r="D139" i="6" s="1"/>
  <c r="B139" i="6" a="1"/>
  <c r="B139" i="6" s="1"/>
  <c r="A139" i="6" a="1"/>
  <c r="A139" i="6" s="1"/>
  <c r="G138" i="6"/>
  <c r="D138" i="6" a="1"/>
  <c r="D138" i="6" s="1"/>
  <c r="B138" i="6" a="1"/>
  <c r="B138" i="6" s="1"/>
  <c r="A138" i="6" a="1"/>
  <c r="A138" i="6" s="1"/>
  <c r="G137" i="6"/>
  <c r="D137" i="6" a="1"/>
  <c r="D137" i="6" s="1"/>
  <c r="B137" i="6" a="1"/>
  <c r="B137" i="6" s="1"/>
  <c r="A137" i="6" a="1"/>
  <c r="A137" i="6" s="1"/>
  <c r="G136" i="6"/>
  <c r="D136" i="6" a="1"/>
  <c r="D136" i="6" s="1"/>
  <c r="B136" i="6" a="1"/>
  <c r="B136" i="6" s="1"/>
  <c r="A136" i="6" a="1"/>
  <c r="A136" i="6" s="1"/>
  <c r="G135" i="6"/>
  <c r="D135" i="6" a="1"/>
  <c r="D135" i="6" s="1"/>
  <c r="B135" i="6" a="1"/>
  <c r="B135" i="6" s="1"/>
  <c r="A135" i="6" a="1"/>
  <c r="A135" i="6" s="1"/>
  <c r="G134" i="6"/>
  <c r="D134" i="6" a="1"/>
  <c r="D134" i="6" s="1"/>
  <c r="B134" i="6" a="1"/>
  <c r="B134" i="6" s="1"/>
  <c r="A134" i="6" a="1"/>
  <c r="A134" i="6" s="1"/>
  <c r="G133" i="6"/>
  <c r="D133" i="6" a="1"/>
  <c r="D133" i="6" s="1"/>
  <c r="B133" i="6" a="1"/>
  <c r="B133" i="6" s="1"/>
  <c r="A133" i="6" a="1"/>
  <c r="A133" i="6" s="1"/>
  <c r="G132" i="6"/>
  <c r="D132" i="6" a="1"/>
  <c r="D132" i="6" s="1"/>
  <c r="B132" i="6" a="1"/>
  <c r="B132" i="6" s="1"/>
  <c r="A132" i="6" a="1"/>
  <c r="A132" i="6" s="1"/>
  <c r="G131" i="6"/>
  <c r="D131" i="6" a="1"/>
  <c r="D131" i="6" s="1"/>
  <c r="B131" i="6" a="1"/>
  <c r="B131" i="6" s="1"/>
  <c r="A131" i="6" a="1"/>
  <c r="A131" i="6" s="1"/>
  <c r="G130" i="6"/>
  <c r="D130" i="6" a="1"/>
  <c r="D130" i="6" s="1"/>
  <c r="B130" i="6" a="1"/>
  <c r="B130" i="6" s="1"/>
  <c r="A130" i="6" a="1"/>
  <c r="A130" i="6" s="1"/>
  <c r="G129" i="6"/>
  <c r="D129" i="6" a="1"/>
  <c r="D129" i="6" s="1"/>
  <c r="B129" i="6" a="1"/>
  <c r="B129" i="6" s="1"/>
  <c r="A129" i="6" a="1"/>
  <c r="A129" i="6" s="1"/>
  <c r="G128" i="6"/>
  <c r="D128" i="6" a="1"/>
  <c r="D128" i="6" s="1"/>
  <c r="B128" i="6" a="1"/>
  <c r="B128" i="6" s="1"/>
  <c r="A128" i="6" a="1"/>
  <c r="A128" i="6" s="1"/>
  <c r="G127" i="6"/>
  <c r="D127" i="6" a="1"/>
  <c r="D127" i="6" s="1"/>
  <c r="B127" i="6" a="1"/>
  <c r="B127" i="6" s="1"/>
  <c r="A127" i="6" a="1"/>
  <c r="A127" i="6" s="1"/>
  <c r="G126" i="6"/>
  <c r="D126" i="6" a="1"/>
  <c r="D126" i="6" s="1"/>
  <c r="B126" i="6" a="1"/>
  <c r="B126" i="6" s="1"/>
  <c r="A126" i="6" a="1"/>
  <c r="A126" i="6" s="1"/>
  <c r="G125" i="6"/>
  <c r="D125" i="6" a="1"/>
  <c r="D125" i="6" s="1"/>
  <c r="B125" i="6" a="1"/>
  <c r="B125" i="6" s="1"/>
  <c r="A125" i="6" a="1"/>
  <c r="A125" i="6" s="1"/>
  <c r="G124" i="6"/>
  <c r="D124" i="6" a="1"/>
  <c r="D124" i="6" s="1"/>
  <c r="B124" i="6" a="1"/>
  <c r="B124" i="6" s="1"/>
  <c r="A124" i="6" a="1"/>
  <c r="A124" i="6" s="1"/>
  <c r="G123" i="6"/>
  <c r="D123" i="6" a="1"/>
  <c r="D123" i="6" s="1"/>
  <c r="B123" i="6" a="1"/>
  <c r="B123" i="6" s="1"/>
  <c r="A123" i="6" a="1"/>
  <c r="A123" i="6" s="1"/>
  <c r="G122" i="6"/>
  <c r="D122" i="6" a="1"/>
  <c r="D122" i="6" s="1"/>
  <c r="B122" i="6" a="1"/>
  <c r="B122" i="6" s="1"/>
  <c r="A122" i="6" a="1"/>
  <c r="A122" i="6" s="1"/>
  <c r="G121" i="6"/>
  <c r="D121" i="6" a="1"/>
  <c r="D121" i="6" s="1"/>
  <c r="B121" i="6" a="1"/>
  <c r="B121" i="6" s="1"/>
  <c r="A121" i="6" a="1"/>
  <c r="A121" i="6" s="1"/>
  <c r="G120" i="6"/>
  <c r="D120" i="6" a="1"/>
  <c r="D120" i="6" s="1"/>
  <c r="B120" i="6" a="1"/>
  <c r="B120" i="6" s="1"/>
  <c r="A120" i="6" a="1"/>
  <c r="A120" i="6" s="1"/>
  <c r="G119" i="6"/>
  <c r="D119" i="6" a="1"/>
  <c r="D119" i="6" s="1"/>
  <c r="B119" i="6" a="1"/>
  <c r="B119" i="6" s="1"/>
  <c r="A119" i="6" a="1"/>
  <c r="A119" i="6" s="1"/>
  <c r="G118" i="6"/>
  <c r="D118" i="6" a="1"/>
  <c r="D118" i="6" s="1"/>
  <c r="B118" i="6" a="1"/>
  <c r="B118" i="6" s="1"/>
  <c r="A118" i="6" a="1"/>
  <c r="A118" i="6" s="1"/>
  <c r="G117" i="6"/>
  <c r="D117" i="6" a="1"/>
  <c r="D117" i="6" s="1"/>
  <c r="B117" i="6" a="1"/>
  <c r="B117" i="6" s="1"/>
  <c r="A117" i="6" a="1"/>
  <c r="A117" i="6" s="1"/>
  <c r="G116" i="6"/>
  <c r="D116" i="6" a="1"/>
  <c r="D116" i="6" s="1"/>
  <c r="B116" i="6" a="1"/>
  <c r="B116" i="6" s="1"/>
  <c r="A116" i="6" a="1"/>
  <c r="A116" i="6" s="1"/>
  <c r="G115" i="6"/>
  <c r="D115" i="6" a="1"/>
  <c r="D115" i="6" s="1"/>
  <c r="B115" i="6" a="1"/>
  <c r="B115" i="6" s="1"/>
  <c r="A115" i="6" a="1"/>
  <c r="A115" i="6" s="1"/>
  <c r="G114" i="6"/>
  <c r="D114" i="6" a="1"/>
  <c r="D114" i="6" s="1"/>
  <c r="B114" i="6" a="1"/>
  <c r="B114" i="6" s="1"/>
  <c r="A114" i="6" a="1"/>
  <c r="A114" i="6" s="1"/>
  <c r="G113" i="6"/>
  <c r="D113" i="6" a="1"/>
  <c r="D113" i="6" s="1"/>
  <c r="B113" i="6" a="1"/>
  <c r="B113" i="6" s="1"/>
  <c r="A113" i="6" a="1"/>
  <c r="A113" i="6" s="1"/>
  <c r="G112" i="6"/>
  <c r="D112" i="6" a="1"/>
  <c r="D112" i="6" s="1"/>
  <c r="B112" i="6" a="1"/>
  <c r="B112" i="6" s="1"/>
  <c r="A112" i="6" a="1"/>
  <c r="A112" i="6" s="1"/>
  <c r="G111" i="6"/>
  <c r="D111" i="6" a="1"/>
  <c r="D111" i="6" s="1"/>
  <c r="B111" i="6" a="1"/>
  <c r="B111" i="6" s="1"/>
  <c r="A111" i="6" a="1"/>
  <c r="A111" i="6" s="1"/>
  <c r="G110" i="6"/>
  <c r="D110" i="6" a="1"/>
  <c r="D110" i="6" s="1"/>
  <c r="B110" i="6" a="1"/>
  <c r="B110" i="6" s="1"/>
  <c r="A110" i="6" a="1"/>
  <c r="A110" i="6" s="1"/>
  <c r="G109" i="6"/>
  <c r="D109" i="6" a="1"/>
  <c r="D109" i="6" s="1"/>
  <c r="B109" i="6" a="1"/>
  <c r="B109" i="6" s="1"/>
  <c r="A109" i="6" a="1"/>
  <c r="A109" i="6" s="1"/>
  <c r="G108" i="6"/>
  <c r="D108" i="6" a="1"/>
  <c r="D108" i="6" s="1"/>
  <c r="B108" i="6" a="1"/>
  <c r="B108" i="6" s="1"/>
  <c r="A108" i="6" a="1"/>
  <c r="A108" i="6" s="1"/>
  <c r="G107" i="6"/>
  <c r="D107" i="6" a="1"/>
  <c r="D107" i="6" s="1"/>
  <c r="B107" i="6" a="1"/>
  <c r="B107" i="6" s="1"/>
  <c r="A107" i="6" a="1"/>
  <c r="A107" i="6" s="1"/>
  <c r="G106" i="6"/>
  <c r="D106" i="6" a="1"/>
  <c r="D106" i="6" s="1"/>
  <c r="B106" i="6" a="1"/>
  <c r="B106" i="6" s="1"/>
  <c r="A106" i="6" a="1"/>
  <c r="A106" i="6" s="1"/>
  <c r="G105" i="6"/>
  <c r="D105" i="6" a="1"/>
  <c r="D105" i="6" s="1"/>
  <c r="B105" i="6" a="1"/>
  <c r="B105" i="6" s="1"/>
  <c r="A105" i="6" a="1"/>
  <c r="A105" i="6" s="1"/>
  <c r="G104" i="6"/>
  <c r="D104" i="6" a="1"/>
  <c r="D104" i="6" s="1"/>
  <c r="B104" i="6" a="1"/>
  <c r="B104" i="6" s="1"/>
  <c r="A104" i="6" a="1"/>
  <c r="A104" i="6" s="1"/>
  <c r="G103" i="6"/>
  <c r="D103" i="6" a="1"/>
  <c r="D103" i="6" s="1"/>
  <c r="B103" i="6" a="1"/>
  <c r="B103" i="6" s="1"/>
  <c r="A103" i="6" a="1"/>
  <c r="A103" i="6" s="1"/>
  <c r="G102" i="6"/>
  <c r="D102" i="6" a="1"/>
  <c r="D102" i="6" s="1"/>
  <c r="B102" i="6" a="1"/>
  <c r="B102" i="6" s="1"/>
  <c r="A102" i="6" a="1"/>
  <c r="A102" i="6" s="1"/>
  <c r="G101" i="6"/>
  <c r="D101" i="6" a="1"/>
  <c r="D101" i="6" s="1"/>
  <c r="B101" i="6" a="1"/>
  <c r="B101" i="6" s="1"/>
  <c r="A101" i="6" a="1"/>
  <c r="A101" i="6" s="1"/>
  <c r="G100" i="6"/>
  <c r="D100" i="6" a="1"/>
  <c r="D100" i="6" s="1"/>
  <c r="B100" i="6" a="1"/>
  <c r="B100" i="6" s="1"/>
  <c r="A100" i="6" a="1"/>
  <c r="A100" i="6" s="1"/>
  <c r="G99" i="6"/>
  <c r="D99" i="6" a="1"/>
  <c r="D99" i="6" s="1"/>
  <c r="B99" i="6" a="1"/>
  <c r="B99" i="6" s="1"/>
  <c r="A99" i="6" a="1"/>
  <c r="A99" i="6" s="1"/>
  <c r="G98" i="6"/>
  <c r="D98" i="6" a="1"/>
  <c r="D98" i="6" s="1"/>
  <c r="B98" i="6" a="1"/>
  <c r="B98" i="6"/>
  <c r="A98" i="6" a="1"/>
  <c r="A98" i="6" s="1"/>
  <c r="G97" i="6"/>
  <c r="D97" i="6" a="1"/>
  <c r="D97" i="6" s="1"/>
  <c r="B97" i="6" a="1"/>
  <c r="B97" i="6" s="1"/>
  <c r="A97" i="6" a="1"/>
  <c r="A97" i="6" s="1"/>
  <c r="G96" i="6"/>
  <c r="D96" i="6" a="1"/>
  <c r="D96" i="6" s="1"/>
  <c r="B96" i="6" a="1"/>
  <c r="B96" i="6" s="1"/>
  <c r="A96" i="6" a="1"/>
  <c r="A96" i="6" s="1"/>
  <c r="G95" i="6"/>
  <c r="D95" i="6" a="1"/>
  <c r="D95" i="6" s="1"/>
  <c r="B95" i="6" a="1"/>
  <c r="B95" i="6" s="1"/>
  <c r="A95" i="6" a="1"/>
  <c r="A95" i="6" s="1"/>
  <c r="G94" i="6"/>
  <c r="D94" i="6" a="1"/>
  <c r="D94" i="6" s="1"/>
  <c r="B94" i="6" a="1"/>
  <c r="B94" i="6" s="1"/>
  <c r="A94" i="6" a="1"/>
  <c r="A94" i="6" s="1"/>
  <c r="G93" i="6"/>
  <c r="D93" i="6" a="1"/>
  <c r="D93" i="6" s="1"/>
  <c r="B93" i="6" a="1"/>
  <c r="B93" i="6" s="1"/>
  <c r="A93" i="6" a="1"/>
  <c r="A93" i="6" s="1"/>
  <c r="G92" i="6"/>
  <c r="D92" i="6" a="1"/>
  <c r="D92" i="6" s="1"/>
  <c r="B92" i="6" a="1"/>
  <c r="B92" i="6" s="1"/>
  <c r="A92" i="6" a="1"/>
  <c r="A92" i="6" s="1"/>
  <c r="G91" i="6"/>
  <c r="D91" i="6" a="1"/>
  <c r="D91" i="6" s="1"/>
  <c r="B91" i="6" a="1"/>
  <c r="B91" i="6" s="1"/>
  <c r="A91" i="6" a="1"/>
  <c r="A91" i="6" s="1"/>
  <c r="G90" i="6"/>
  <c r="D90" i="6" a="1"/>
  <c r="D90" i="6" s="1"/>
  <c r="B90" i="6" a="1"/>
  <c r="B90" i="6" s="1"/>
  <c r="A90" i="6" a="1"/>
  <c r="A90" i="6" s="1"/>
  <c r="G89" i="6"/>
  <c r="D89" i="6" a="1"/>
  <c r="D89" i="6" s="1"/>
  <c r="B89" i="6" a="1"/>
  <c r="B89" i="6" s="1"/>
  <c r="A89" i="6" a="1"/>
  <c r="A89" i="6" s="1"/>
  <c r="G88" i="6"/>
  <c r="D88" i="6" a="1"/>
  <c r="D88" i="6" s="1"/>
  <c r="B88" i="6" a="1"/>
  <c r="B88" i="6" s="1"/>
  <c r="A88" i="6" a="1"/>
  <c r="A88" i="6" s="1"/>
  <c r="G87" i="6"/>
  <c r="D87" i="6" a="1"/>
  <c r="D87" i="6" s="1"/>
  <c r="B87" i="6" a="1"/>
  <c r="B87" i="6" s="1"/>
  <c r="A87" i="6" a="1"/>
  <c r="A87" i="6" s="1"/>
  <c r="G86" i="6"/>
  <c r="D86" i="6" a="1"/>
  <c r="D86" i="6" s="1"/>
  <c r="B86" i="6" a="1"/>
  <c r="B86" i="6" s="1"/>
  <c r="A86" i="6" a="1"/>
  <c r="A86" i="6" s="1"/>
  <c r="G85" i="6"/>
  <c r="D85" i="6" a="1"/>
  <c r="D85" i="6" s="1"/>
  <c r="B85" i="6" a="1"/>
  <c r="B85" i="6" s="1"/>
  <c r="A85" i="6" a="1"/>
  <c r="A85" i="6" s="1"/>
  <c r="G84" i="6"/>
  <c r="D84" i="6" a="1"/>
  <c r="D84" i="6" s="1"/>
  <c r="B84" i="6" a="1"/>
  <c r="B84" i="6" s="1"/>
  <c r="A84" i="6" a="1"/>
  <c r="A84" i="6" s="1"/>
  <c r="G83" i="6"/>
  <c r="D83" i="6" a="1"/>
  <c r="D83" i="6" s="1"/>
  <c r="B83" i="6" a="1"/>
  <c r="B83" i="6" s="1"/>
  <c r="A83" i="6" a="1"/>
  <c r="A83" i="6" s="1"/>
  <c r="G82" i="6"/>
  <c r="D82" i="6" a="1"/>
  <c r="D82" i="6" s="1"/>
  <c r="B82" i="6" a="1"/>
  <c r="B82" i="6" s="1"/>
  <c r="A82" i="6" a="1"/>
  <c r="A82" i="6" s="1"/>
  <c r="G81" i="6"/>
  <c r="D81" i="6" a="1"/>
  <c r="D81" i="6" s="1"/>
  <c r="B81" i="6" a="1"/>
  <c r="B81" i="6" s="1"/>
  <c r="A81" i="6" a="1"/>
  <c r="A81" i="6" s="1"/>
  <c r="G80" i="6"/>
  <c r="D80" i="6" a="1"/>
  <c r="D80" i="6" s="1"/>
  <c r="B80" i="6" a="1"/>
  <c r="B80" i="6" s="1"/>
  <c r="A80" i="6" a="1"/>
  <c r="A80" i="6" s="1"/>
  <c r="G79" i="6"/>
  <c r="D79" i="6" a="1"/>
  <c r="D79" i="6" s="1"/>
  <c r="B79" i="6" a="1"/>
  <c r="B79" i="6" s="1"/>
  <c r="A79" i="6" a="1"/>
  <c r="A79" i="6" s="1"/>
  <c r="G78" i="6"/>
  <c r="D78" i="6" a="1"/>
  <c r="D78" i="6" s="1"/>
  <c r="B78" i="6" a="1"/>
  <c r="B78" i="6" s="1"/>
  <c r="A78" i="6" a="1"/>
  <c r="A78" i="6" s="1"/>
  <c r="G77" i="6"/>
  <c r="D77" i="6" a="1"/>
  <c r="D77" i="6" s="1"/>
  <c r="B77" i="6" a="1"/>
  <c r="B77" i="6" s="1"/>
  <c r="A77" i="6" a="1"/>
  <c r="A77" i="6" s="1"/>
  <c r="G76" i="6"/>
  <c r="D76" i="6" a="1"/>
  <c r="D76" i="6" s="1"/>
  <c r="B76" i="6" a="1"/>
  <c r="B76" i="6" s="1"/>
  <c r="A76" i="6" a="1"/>
  <c r="A76" i="6" s="1"/>
  <c r="G75" i="6"/>
  <c r="D75" i="6" a="1"/>
  <c r="D75" i="6" s="1"/>
  <c r="B75" i="6" a="1"/>
  <c r="B75" i="6" s="1"/>
  <c r="A75" i="6" a="1"/>
  <c r="A75" i="6" s="1"/>
  <c r="G74" i="6"/>
  <c r="D74" i="6" a="1"/>
  <c r="D74" i="6" s="1"/>
  <c r="B74" i="6" a="1"/>
  <c r="B74" i="6" s="1"/>
  <c r="A74" i="6" a="1"/>
  <c r="A74" i="6" s="1"/>
  <c r="G73" i="6"/>
  <c r="D73" i="6" a="1"/>
  <c r="D73" i="6" s="1"/>
  <c r="B73" i="6" a="1"/>
  <c r="B73" i="6" s="1"/>
  <c r="A73" i="6" a="1"/>
  <c r="A73" i="6" s="1"/>
  <c r="G72" i="6"/>
  <c r="D72" i="6" a="1"/>
  <c r="D72" i="6" s="1"/>
  <c r="B72" i="6" a="1"/>
  <c r="B72" i="6" s="1"/>
  <c r="A72" i="6" a="1"/>
  <c r="A72" i="6" s="1"/>
  <c r="G71" i="6"/>
  <c r="D71" i="6" a="1"/>
  <c r="D71" i="6" s="1"/>
  <c r="B71" i="6" a="1"/>
  <c r="B71" i="6" s="1"/>
  <c r="A71" i="6" a="1"/>
  <c r="A71" i="6" s="1"/>
  <c r="G70" i="6"/>
  <c r="D70" i="6" a="1"/>
  <c r="D70" i="6" s="1"/>
  <c r="B70" i="6" a="1"/>
  <c r="B70" i="6" s="1"/>
  <c r="A70" i="6" a="1"/>
  <c r="A70" i="6" s="1"/>
  <c r="G69" i="6"/>
  <c r="D69" i="6" a="1"/>
  <c r="D69" i="6" s="1"/>
  <c r="B69" i="6" a="1"/>
  <c r="B69" i="6" s="1"/>
  <c r="A69" i="6" a="1"/>
  <c r="A69" i="6" s="1"/>
  <c r="G68" i="6"/>
  <c r="D68" i="6" a="1"/>
  <c r="D68" i="6" s="1"/>
  <c r="B68" i="6" a="1"/>
  <c r="B68" i="6" s="1"/>
  <c r="A68" i="6" a="1"/>
  <c r="A68" i="6" s="1"/>
  <c r="G67" i="6"/>
  <c r="D67" i="6" a="1"/>
  <c r="D67" i="6" s="1"/>
  <c r="B67" i="6" a="1"/>
  <c r="B67" i="6" s="1"/>
  <c r="A67" i="6" a="1"/>
  <c r="A67" i="6" s="1"/>
  <c r="G66" i="6"/>
  <c r="D66" i="6" a="1"/>
  <c r="D66" i="6" s="1"/>
  <c r="B66" i="6" a="1"/>
  <c r="B66" i="6" s="1"/>
  <c r="A66" i="6" a="1"/>
  <c r="A66" i="6" s="1"/>
  <c r="G65" i="6"/>
  <c r="D65" i="6" a="1"/>
  <c r="D65" i="6" s="1"/>
  <c r="B65" i="6" a="1"/>
  <c r="B65" i="6" s="1"/>
  <c r="A65" i="6" a="1"/>
  <c r="A65" i="6" s="1"/>
  <c r="G64" i="6"/>
  <c r="D64" i="6" a="1"/>
  <c r="D64" i="6" s="1"/>
  <c r="B64" i="6" a="1"/>
  <c r="B64" i="6" s="1"/>
  <c r="A64" i="6" a="1"/>
  <c r="A64" i="6" s="1"/>
  <c r="G63" i="6"/>
  <c r="D63" i="6" a="1"/>
  <c r="D63" i="6" s="1"/>
  <c r="B63" i="6" a="1"/>
  <c r="B63" i="6" s="1"/>
  <c r="A63" i="6" a="1"/>
  <c r="A63" i="6" s="1"/>
  <c r="G62" i="6"/>
  <c r="D62" i="6" a="1"/>
  <c r="D62" i="6" s="1"/>
  <c r="B62" i="6" a="1"/>
  <c r="B62" i="6" s="1"/>
  <c r="A62" i="6" a="1"/>
  <c r="A62" i="6" s="1"/>
  <c r="G61" i="6"/>
  <c r="D61" i="6" a="1"/>
  <c r="D61" i="6" s="1"/>
  <c r="B61" i="6" a="1"/>
  <c r="B61" i="6" s="1"/>
  <c r="A61" i="6" a="1"/>
  <c r="A61" i="6" s="1"/>
  <c r="G60" i="6"/>
  <c r="D60" i="6" a="1"/>
  <c r="D60" i="6" s="1"/>
  <c r="B60" i="6" a="1"/>
  <c r="B60" i="6" s="1"/>
  <c r="A60" i="6" a="1"/>
  <c r="A60" i="6" s="1"/>
  <c r="G59" i="6"/>
  <c r="D59" i="6" a="1"/>
  <c r="D59" i="6" s="1"/>
  <c r="B59" i="6" a="1"/>
  <c r="B59" i="6" s="1"/>
  <c r="A59" i="6" a="1"/>
  <c r="A59" i="6" s="1"/>
  <c r="G58" i="6"/>
  <c r="D58" i="6" a="1"/>
  <c r="D58" i="6" s="1"/>
  <c r="B58" i="6" a="1"/>
  <c r="B58" i="6" s="1"/>
  <c r="A58" i="6" a="1"/>
  <c r="A58" i="6" s="1"/>
  <c r="G57" i="6"/>
  <c r="D57" i="6" a="1"/>
  <c r="D57" i="6" s="1"/>
  <c r="B57" i="6" a="1"/>
  <c r="B57" i="6" s="1"/>
  <c r="A57" i="6" a="1"/>
  <c r="A57" i="6" s="1"/>
  <c r="G56" i="6"/>
  <c r="D56" i="6" a="1"/>
  <c r="D56" i="6" s="1"/>
  <c r="B56" i="6" a="1"/>
  <c r="B56" i="6" s="1"/>
  <c r="A56" i="6" a="1"/>
  <c r="A56" i="6" s="1"/>
  <c r="G55" i="6"/>
  <c r="D55" i="6" a="1"/>
  <c r="D55" i="6" s="1"/>
  <c r="B55" i="6" a="1"/>
  <c r="B55" i="6" s="1"/>
  <c r="A55" i="6" a="1"/>
  <c r="A55" i="6" s="1"/>
  <c r="G54" i="6"/>
  <c r="D54" i="6" a="1"/>
  <c r="D54" i="6" s="1"/>
  <c r="B54" i="6" a="1"/>
  <c r="B54" i="6" s="1"/>
  <c r="A54" i="6" a="1"/>
  <c r="A54" i="6" s="1"/>
  <c r="G53" i="6"/>
  <c r="D53" i="6" a="1"/>
  <c r="D53" i="6" s="1"/>
  <c r="B53" i="6" a="1"/>
  <c r="B53" i="6" s="1"/>
  <c r="A53" i="6" a="1"/>
  <c r="A53" i="6" s="1"/>
  <c r="G52" i="6"/>
  <c r="D52" i="6" a="1"/>
  <c r="D52" i="6" s="1"/>
  <c r="B52" i="6" a="1"/>
  <c r="B52" i="6" s="1"/>
  <c r="A52" i="6" a="1"/>
  <c r="A52" i="6" s="1"/>
  <c r="G51" i="6"/>
  <c r="D51" i="6" a="1"/>
  <c r="D51" i="6" s="1"/>
  <c r="B51" i="6" a="1"/>
  <c r="B51" i="6" s="1"/>
  <c r="A51" i="6" a="1"/>
  <c r="A51" i="6" s="1"/>
  <c r="G50" i="6"/>
  <c r="D50" i="6" a="1"/>
  <c r="D50" i="6" s="1"/>
  <c r="B50" i="6" a="1"/>
  <c r="B50" i="6" s="1"/>
  <c r="A50" i="6" a="1"/>
  <c r="A50" i="6" s="1"/>
  <c r="G49" i="6"/>
  <c r="D49" i="6" a="1"/>
  <c r="D49" i="6" s="1"/>
  <c r="B49" i="6" a="1"/>
  <c r="B49" i="6" s="1"/>
  <c r="A49" i="6" a="1"/>
  <c r="A49" i="6" s="1"/>
  <c r="G48" i="6"/>
  <c r="D48" i="6" a="1"/>
  <c r="D48" i="6" s="1"/>
  <c r="B48" i="6" a="1"/>
  <c r="B48" i="6" s="1"/>
  <c r="A48" i="6" a="1"/>
  <c r="A48" i="6" s="1"/>
  <c r="G47" i="6"/>
  <c r="D47" i="6" a="1"/>
  <c r="D47" i="6" s="1"/>
  <c r="B47" i="6" a="1"/>
  <c r="B47" i="6" s="1"/>
  <c r="A47" i="6" a="1"/>
  <c r="A47" i="6" s="1"/>
  <c r="G46" i="6"/>
  <c r="D46" i="6" a="1"/>
  <c r="D46" i="6" s="1"/>
  <c r="B46" i="6" a="1"/>
  <c r="B46" i="6" s="1"/>
  <c r="A46" i="6" a="1"/>
  <c r="A46" i="6" s="1"/>
  <c r="G45" i="6"/>
  <c r="D45" i="6" a="1"/>
  <c r="D45" i="6" s="1"/>
  <c r="B45" i="6" a="1"/>
  <c r="B45" i="6" s="1"/>
  <c r="A45" i="6" a="1"/>
  <c r="A45" i="6" s="1"/>
  <c r="G44" i="6"/>
  <c r="D44" i="6" a="1"/>
  <c r="D44" i="6" s="1"/>
  <c r="B44" i="6" a="1"/>
  <c r="B44" i="6" s="1"/>
  <c r="A44" i="6" a="1"/>
  <c r="A44" i="6" s="1"/>
  <c r="G43" i="6"/>
  <c r="D43" i="6" a="1"/>
  <c r="D43" i="6" s="1"/>
  <c r="B43" i="6" a="1"/>
  <c r="B43" i="6" s="1"/>
  <c r="A43" i="6" a="1"/>
  <c r="A43" i="6" s="1"/>
  <c r="G42" i="6"/>
  <c r="D42" i="6" a="1"/>
  <c r="D42" i="6" s="1"/>
  <c r="B42" i="6" a="1"/>
  <c r="B42" i="6" s="1"/>
  <c r="A42" i="6" a="1"/>
  <c r="A42" i="6" s="1"/>
  <c r="G41" i="6"/>
  <c r="D41" i="6" a="1"/>
  <c r="D41" i="6" s="1"/>
  <c r="B41" i="6" a="1"/>
  <c r="B41" i="6" s="1"/>
  <c r="A41" i="6" a="1"/>
  <c r="A41" i="6" s="1"/>
  <c r="G40" i="6"/>
  <c r="D40" i="6" a="1"/>
  <c r="D40" i="6" s="1"/>
  <c r="B40" i="6" a="1"/>
  <c r="B40" i="6" s="1"/>
  <c r="A40" i="6" a="1"/>
  <c r="A40" i="6" s="1"/>
  <c r="G39" i="6"/>
  <c r="D39" i="6" a="1"/>
  <c r="D39" i="6" s="1"/>
  <c r="B39" i="6" a="1"/>
  <c r="B39" i="6" s="1"/>
  <c r="A39" i="6" a="1"/>
  <c r="A39" i="6" s="1"/>
  <c r="G38" i="6"/>
  <c r="D38" i="6" a="1"/>
  <c r="D38" i="6" s="1"/>
  <c r="B38" i="6" a="1"/>
  <c r="B38" i="6" s="1"/>
  <c r="A38" i="6" a="1"/>
  <c r="A38" i="6" s="1"/>
  <c r="G37" i="6"/>
  <c r="D37" i="6" a="1"/>
  <c r="D37" i="6" s="1"/>
  <c r="B37" i="6" a="1"/>
  <c r="B37" i="6" s="1"/>
  <c r="A37" i="6" a="1"/>
  <c r="A37" i="6" s="1"/>
  <c r="G36" i="6"/>
  <c r="D36" i="6" a="1"/>
  <c r="D36" i="6" s="1"/>
  <c r="B36" i="6" a="1"/>
  <c r="B36" i="6" s="1"/>
  <c r="A36" i="6" a="1"/>
  <c r="A36" i="6" s="1"/>
  <c r="G35" i="6"/>
  <c r="D35" i="6" a="1"/>
  <c r="D35" i="6" s="1"/>
  <c r="B35" i="6" a="1"/>
  <c r="B35" i="6" s="1"/>
  <c r="A35" i="6" a="1"/>
  <c r="A35" i="6" s="1"/>
  <c r="G34" i="6"/>
  <c r="D34" i="6" a="1"/>
  <c r="D34" i="6" s="1"/>
  <c r="B34" i="6" a="1"/>
  <c r="B34" i="6" s="1"/>
  <c r="A34" i="6" a="1"/>
  <c r="A34" i="6" s="1"/>
  <c r="G33" i="6"/>
  <c r="D33" i="6" a="1"/>
  <c r="D33" i="6" s="1"/>
  <c r="B33" i="6" a="1"/>
  <c r="B33" i="6" s="1"/>
  <c r="A33" i="6" a="1"/>
  <c r="A33" i="6" s="1"/>
  <c r="G32" i="6"/>
  <c r="D32" i="6" a="1"/>
  <c r="D32" i="6" s="1"/>
  <c r="B32" i="6" a="1"/>
  <c r="B32" i="6" s="1"/>
  <c r="A32" i="6" a="1"/>
  <c r="A32" i="6" s="1"/>
  <c r="G31" i="6"/>
  <c r="D31" i="6" a="1"/>
  <c r="D31" i="6" s="1"/>
  <c r="B31" i="6" a="1"/>
  <c r="B31" i="6" s="1"/>
  <c r="A31" i="6" a="1"/>
  <c r="A31" i="6" s="1"/>
  <c r="G30" i="6"/>
  <c r="D30" i="6" a="1"/>
  <c r="D30" i="6" s="1"/>
  <c r="B30" i="6" a="1"/>
  <c r="B30" i="6" s="1"/>
  <c r="A30" i="6" a="1"/>
  <c r="A30" i="6" s="1"/>
  <c r="G29" i="6"/>
  <c r="D29" i="6" a="1"/>
  <c r="D29" i="6" s="1"/>
  <c r="B29" i="6" a="1"/>
  <c r="B29" i="6" s="1"/>
  <c r="A29" i="6" a="1"/>
  <c r="A29" i="6" s="1"/>
  <c r="G28" i="6"/>
  <c r="D28" i="6" a="1"/>
  <c r="D28" i="6" s="1"/>
  <c r="B28" i="6" a="1"/>
  <c r="B28" i="6" s="1"/>
  <c r="A28" i="6" a="1"/>
  <c r="A28" i="6" s="1"/>
  <c r="G27" i="6"/>
  <c r="D27" i="6" a="1"/>
  <c r="D27" i="6" s="1"/>
  <c r="B27" i="6" a="1"/>
  <c r="B27" i="6" s="1"/>
  <c r="A27" i="6" a="1"/>
  <c r="A27" i="6" s="1"/>
  <c r="G26" i="6"/>
  <c r="D26" i="6" a="1"/>
  <c r="D26" i="6" s="1"/>
  <c r="B26" i="6" a="1"/>
  <c r="B26" i="6" s="1"/>
  <c r="A26" i="6" a="1"/>
  <c r="A26" i="6" s="1"/>
  <c r="G25" i="6"/>
  <c r="D25" i="6" a="1"/>
  <c r="D25" i="6" s="1"/>
  <c r="B25" i="6" a="1"/>
  <c r="B25" i="6" s="1"/>
  <c r="A25" i="6" a="1"/>
  <c r="A25" i="6" s="1"/>
  <c r="G24" i="6"/>
  <c r="D24" i="6" a="1"/>
  <c r="D24" i="6" s="1"/>
  <c r="B24" i="6" a="1"/>
  <c r="B24" i="6" s="1"/>
  <c r="A24" i="6" a="1"/>
  <c r="A24" i="6" s="1"/>
  <c r="G23" i="6"/>
  <c r="D23" i="6" a="1"/>
  <c r="D23" i="6" s="1"/>
  <c r="B23" i="6" a="1"/>
  <c r="B23" i="6" s="1"/>
  <c r="A23" i="6" a="1"/>
  <c r="A23" i="6" s="1"/>
  <c r="G22" i="6"/>
  <c r="D22" i="6" a="1"/>
  <c r="D22" i="6" s="1"/>
  <c r="B22" i="6" a="1"/>
  <c r="B22" i="6" s="1"/>
  <c r="A22" i="6" a="1"/>
  <c r="A22" i="6" s="1"/>
  <c r="G21" i="6"/>
  <c r="D21" i="6" a="1"/>
  <c r="D21" i="6" s="1"/>
  <c r="B21" i="6" a="1"/>
  <c r="B21" i="6" s="1"/>
  <c r="A21" i="6" a="1"/>
  <c r="A21" i="6" s="1"/>
  <c r="G20" i="6"/>
  <c r="D20" i="6" a="1"/>
  <c r="D20" i="6" s="1"/>
  <c r="B20" i="6" a="1"/>
  <c r="B20" i="6" s="1"/>
  <c r="A20" i="6" a="1"/>
  <c r="A20" i="6" s="1"/>
  <c r="G19" i="6"/>
  <c r="D19" i="6" a="1"/>
  <c r="D19" i="6" s="1"/>
  <c r="B19" i="6" a="1"/>
  <c r="B19" i="6" s="1"/>
  <c r="A19" i="6" a="1"/>
  <c r="A19" i="6" s="1"/>
  <c r="G18" i="6"/>
  <c r="D18" i="6" a="1"/>
  <c r="D18" i="6" s="1"/>
  <c r="B18" i="6" a="1"/>
  <c r="B18" i="6" s="1"/>
  <c r="A18" i="6" a="1"/>
  <c r="A18" i="6" s="1"/>
  <c r="G17" i="6"/>
  <c r="D17" i="6" a="1"/>
  <c r="D17" i="6" s="1"/>
  <c r="B17" i="6" a="1"/>
  <c r="B17" i="6" s="1"/>
  <c r="A17" i="6" a="1"/>
  <c r="A17" i="6" s="1"/>
  <c r="G16" i="6"/>
  <c r="D16" i="6" a="1"/>
  <c r="D16" i="6" s="1"/>
  <c r="B16" i="6" a="1"/>
  <c r="B16" i="6" s="1"/>
  <c r="A16" i="6" a="1"/>
  <c r="A16" i="6" s="1"/>
  <c r="G15" i="6"/>
  <c r="D15" i="6" a="1"/>
  <c r="D15" i="6" s="1"/>
  <c r="B15" i="6" a="1"/>
  <c r="B15" i="6" s="1"/>
  <c r="A15" i="6" a="1"/>
  <c r="A15" i="6" s="1"/>
  <c r="G14" i="6"/>
  <c r="D14" i="6" a="1"/>
  <c r="D14" i="6" s="1"/>
  <c r="B14" i="6" a="1"/>
  <c r="B14" i="6" s="1"/>
  <c r="A14" i="6" a="1"/>
  <c r="A14" i="6" s="1"/>
  <c r="G13" i="6"/>
  <c r="D13" i="6" a="1"/>
  <c r="D13" i="6" s="1"/>
  <c r="B13" i="6" a="1"/>
  <c r="B13" i="6" s="1"/>
  <c r="A13" i="6" a="1"/>
  <c r="A13" i="6" s="1"/>
  <c r="G12" i="6"/>
  <c r="D12" i="6" a="1"/>
  <c r="D12" i="6" s="1"/>
  <c r="B12" i="6" a="1"/>
  <c r="B12" i="6" s="1"/>
  <c r="A12" i="6" a="1"/>
  <c r="A12" i="6" s="1"/>
  <c r="G11" i="6"/>
  <c r="D11" i="6" a="1"/>
  <c r="D11" i="6" s="1"/>
  <c r="B11" i="6" a="1"/>
  <c r="B11" i="6" s="1"/>
  <c r="A11" i="6" a="1"/>
  <c r="A11" i="6" s="1"/>
  <c r="G10" i="6"/>
  <c r="D10" i="6" a="1"/>
  <c r="D10" i="6" s="1"/>
  <c r="B10" i="6" a="1"/>
  <c r="B10" i="6" s="1"/>
  <c r="A10" i="6" a="1"/>
  <c r="A10" i="6" s="1"/>
  <c r="G9" i="6"/>
  <c r="D9" i="6" a="1"/>
  <c r="D9" i="6" s="1"/>
  <c r="B9" i="6" a="1"/>
  <c r="B9" i="6" s="1"/>
  <c r="A9" i="6" a="1"/>
  <c r="A9" i="6" s="1"/>
  <c r="J8" i="6"/>
  <c r="I8" i="6"/>
  <c r="G8" i="6"/>
  <c r="D8" i="6" a="1"/>
  <c r="D8" i="6" s="1"/>
  <c r="B8" i="6" a="1"/>
  <c r="B8" i="6" s="1"/>
  <c r="A8" i="6" a="1"/>
  <c r="A8" i="6" s="1"/>
  <c r="B222" i="12"/>
  <c r="H210" i="12"/>
  <c r="B223" i="12"/>
  <c r="B221" i="12"/>
  <c r="I247" i="6" l="1"/>
  <c r="J247" i="6" s="1"/>
  <c r="I250" i="6"/>
  <c r="J250" i="6" s="1"/>
  <c r="I76" i="6"/>
  <c r="J76" i="6" s="1"/>
  <c r="I97" i="6"/>
  <c r="J97" i="6" s="1"/>
  <c r="I60" i="6"/>
  <c r="J60" i="6" s="1"/>
  <c r="I235" i="6"/>
  <c r="J235" i="6" s="1"/>
  <c r="I118" i="6"/>
  <c r="J118" i="6" s="1"/>
  <c r="I134" i="6"/>
  <c r="J134" i="6" s="1"/>
  <c r="I191" i="6"/>
  <c r="J191" i="6" s="1"/>
  <c r="I219" i="6"/>
  <c r="J219" i="6" s="1"/>
  <c r="I18" i="6"/>
  <c r="J18" i="6" s="1"/>
  <c r="I67" i="6"/>
  <c r="J67" i="6" s="1"/>
  <c r="I121" i="6"/>
  <c r="J121" i="6" s="1"/>
  <c r="I184" i="6"/>
  <c r="J184" i="6" s="1"/>
  <c r="I187" i="6"/>
  <c r="J187" i="6" s="1"/>
  <c r="I84" i="6"/>
  <c r="J84" i="6" s="1"/>
  <c r="I93" i="6"/>
  <c r="J93" i="6" s="1"/>
  <c r="I224" i="6"/>
  <c r="J224" i="6" s="1"/>
  <c r="I230" i="6"/>
  <c r="J230" i="6" s="1"/>
  <c r="I240" i="6"/>
  <c r="J240" i="6" s="1"/>
  <c r="I243" i="6"/>
  <c r="J243" i="6" s="1"/>
  <c r="I26" i="6"/>
  <c r="J26" i="6" s="1"/>
  <c r="I89" i="6"/>
  <c r="J89" i="6" s="1"/>
  <c r="I100" i="6"/>
  <c r="J100" i="6" s="1"/>
  <c r="I190" i="6"/>
  <c r="J190" i="6" s="1"/>
  <c r="I36" i="6"/>
  <c r="J36" i="6" s="1"/>
  <c r="I45" i="6"/>
  <c r="J45" i="6" s="1"/>
  <c r="I80" i="6"/>
  <c r="J80" i="6" s="1"/>
  <c r="I83" i="6"/>
  <c r="J83" i="6" s="1"/>
  <c r="I86" i="6"/>
  <c r="J86" i="6" s="1"/>
  <c r="I138" i="6"/>
  <c r="J138" i="6" s="1"/>
  <c r="I66" i="6"/>
  <c r="J66" i="6" s="1"/>
  <c r="I172" i="6"/>
  <c r="J172" i="6" s="1"/>
  <c r="I195" i="6"/>
  <c r="J195" i="6" s="1"/>
  <c r="I211" i="6"/>
  <c r="J211" i="6" s="1"/>
  <c r="I22" i="6"/>
  <c r="J22" i="6" s="1"/>
  <c r="I10" i="6"/>
  <c r="J10" i="6" s="1"/>
  <c r="I56" i="6"/>
  <c r="J56" i="6" s="1"/>
  <c r="I72" i="6"/>
  <c r="J72" i="6" s="1"/>
  <c r="I143" i="6"/>
  <c r="J143" i="6" s="1"/>
  <c r="I152" i="6"/>
  <c r="J152" i="6" s="1"/>
  <c r="I155" i="6"/>
  <c r="J155" i="6" s="1"/>
  <c r="I168" i="6"/>
  <c r="J168" i="6" s="1"/>
  <c r="I82" i="6"/>
  <c r="J82" i="6" s="1"/>
  <c r="I48" i="6"/>
  <c r="J48" i="6" s="1"/>
  <c r="I52" i="6"/>
  <c r="J52" i="6" s="1"/>
  <c r="I55" i="6"/>
  <c r="J55" i="6" s="1"/>
  <c r="I61" i="6"/>
  <c r="J61" i="6" s="1"/>
  <c r="I117" i="6"/>
  <c r="J117" i="6" s="1"/>
  <c r="I126" i="6"/>
  <c r="J126" i="6" s="1"/>
  <c r="I144" i="6"/>
  <c r="J144" i="6" s="1"/>
  <c r="I147" i="6"/>
  <c r="J147" i="6" s="1"/>
  <c r="I199" i="6"/>
  <c r="J199" i="6" s="1"/>
  <c r="I14" i="6"/>
  <c r="J14" i="6" s="1"/>
  <c r="I41" i="6"/>
  <c r="J41" i="6" s="1"/>
  <c r="I44" i="6"/>
  <c r="J44" i="6" s="1"/>
  <c r="I64" i="6"/>
  <c r="J64" i="6" s="1"/>
  <c r="I68" i="6"/>
  <c r="J68" i="6" s="1"/>
  <c r="I71" i="6"/>
  <c r="J71" i="6" s="1"/>
  <c r="I77" i="6"/>
  <c r="J77" i="6" s="1"/>
  <c r="I88" i="6"/>
  <c r="J88" i="6" s="1"/>
  <c r="I102" i="6"/>
  <c r="J102" i="6" s="1"/>
  <c r="I105" i="6"/>
  <c r="J105" i="6" s="1"/>
  <c r="I160" i="6"/>
  <c r="J160" i="6" s="1"/>
  <c r="I163" i="6"/>
  <c r="J163" i="6" s="1"/>
  <c r="I170" i="6"/>
  <c r="J170" i="6" s="1"/>
  <c r="I174" i="6"/>
  <c r="J174" i="6" s="1"/>
  <c r="I178" i="6"/>
  <c r="J178" i="6" s="1"/>
  <c r="I203" i="6"/>
  <c r="J203" i="6" s="1"/>
  <c r="I222" i="6"/>
  <c r="J222" i="6" s="1"/>
  <c r="I30" i="6"/>
  <c r="J30" i="6" s="1"/>
  <c r="I40" i="6"/>
  <c r="J40" i="6" s="1"/>
  <c r="I50" i="6"/>
  <c r="J50" i="6" s="1"/>
  <c r="I159" i="6"/>
  <c r="J159" i="6" s="1"/>
  <c r="I165" i="6"/>
  <c r="J165" i="6" s="1"/>
  <c r="I20" i="6"/>
  <c r="J20" i="6" s="1"/>
  <c r="I12" i="6"/>
  <c r="J12" i="6" s="1"/>
  <c r="I28" i="6"/>
  <c r="J28" i="6" s="1"/>
  <c r="I31" i="6"/>
  <c r="J31" i="6" s="1"/>
  <c r="I51" i="6"/>
  <c r="J51" i="6" s="1"/>
  <c r="I139" i="6"/>
  <c r="J139" i="6" s="1"/>
  <c r="I202" i="6"/>
  <c r="J202" i="6" s="1"/>
  <c r="I218" i="6"/>
  <c r="J218" i="6" s="1"/>
  <c r="I221" i="6"/>
  <c r="J221" i="6" s="1"/>
  <c r="I16" i="6"/>
  <c r="J16" i="6" s="1"/>
  <c r="I65" i="6"/>
  <c r="J65" i="6" s="1"/>
  <c r="I70" i="6"/>
  <c r="J70" i="6" s="1"/>
  <c r="I108" i="6"/>
  <c r="J108" i="6" s="1"/>
  <c r="I112" i="6"/>
  <c r="J112" i="6" s="1"/>
  <c r="I128" i="6"/>
  <c r="J128" i="6" s="1"/>
  <c r="I146" i="6"/>
  <c r="J146" i="6" s="1"/>
  <c r="I189" i="6"/>
  <c r="J189" i="6" s="1"/>
  <c r="I207" i="6"/>
  <c r="J207" i="6" s="1"/>
  <c r="I228" i="6"/>
  <c r="J228" i="6" s="1"/>
  <c r="I233" i="6"/>
  <c r="J233" i="6" s="1"/>
  <c r="I241" i="6"/>
  <c r="J241" i="6" s="1"/>
  <c r="I245" i="6"/>
  <c r="J245" i="6" s="1"/>
  <c r="I249" i="6"/>
  <c r="J249" i="6" s="1"/>
  <c r="I205" i="6"/>
  <c r="J205" i="6" s="1"/>
  <c r="I215" i="6"/>
  <c r="J215" i="6" s="1"/>
  <c r="I9" i="6"/>
  <c r="J9" i="6" s="1"/>
  <c r="I24" i="6"/>
  <c r="J24" i="6" s="1"/>
  <c r="I49" i="6"/>
  <c r="J49" i="6" s="1"/>
  <c r="I54" i="6"/>
  <c r="J54" i="6" s="1"/>
  <c r="I104" i="6"/>
  <c r="J104" i="6" s="1"/>
  <c r="I113" i="6"/>
  <c r="J113" i="6" s="1"/>
  <c r="I115" i="6"/>
  <c r="J115" i="6" s="1"/>
  <c r="I151" i="6"/>
  <c r="J151" i="6" s="1"/>
  <c r="I169" i="6"/>
  <c r="J169" i="6" s="1"/>
  <c r="I182" i="6"/>
  <c r="J182" i="6" s="1"/>
  <c r="I194" i="6"/>
  <c r="J194" i="6" s="1"/>
  <c r="I210" i="6"/>
  <c r="J210" i="6" s="1"/>
  <c r="I213" i="6"/>
  <c r="J213" i="6" s="1"/>
  <c r="I81" i="6"/>
  <c r="J81" i="6" s="1"/>
  <c r="I87" i="6"/>
  <c r="J87" i="6" s="1"/>
  <c r="I96" i="6"/>
  <c r="J96" i="6" s="1"/>
  <c r="I110" i="6"/>
  <c r="J110" i="6" s="1"/>
  <c r="I120" i="6"/>
  <c r="J120" i="6" s="1"/>
  <c r="I123" i="6"/>
  <c r="J123" i="6" s="1"/>
  <c r="I131" i="6"/>
  <c r="J131" i="6" s="1"/>
  <c r="I142" i="6"/>
  <c r="J142" i="6" s="1"/>
  <c r="I158" i="6"/>
  <c r="J158" i="6" s="1"/>
  <c r="I162" i="6"/>
  <c r="J162" i="6" s="1"/>
  <c r="I181" i="6"/>
  <c r="J181" i="6" s="1"/>
  <c r="I186" i="6"/>
  <c r="J186" i="6" s="1"/>
  <c r="I197" i="6"/>
  <c r="J197" i="6" s="1"/>
  <c r="I206" i="6"/>
  <c r="J206" i="6" s="1"/>
  <c r="I214" i="6"/>
  <c r="J214" i="6" s="1"/>
  <c r="I17" i="6"/>
  <c r="J17" i="6" s="1"/>
  <c r="I21" i="6"/>
  <c r="J21" i="6" s="1"/>
  <c r="I25" i="6"/>
  <c r="J25" i="6" s="1"/>
  <c r="I29" i="6"/>
  <c r="J29" i="6" s="1"/>
  <c r="I34" i="6"/>
  <c r="J34" i="6" s="1"/>
  <c r="I92" i="6"/>
  <c r="J92" i="6" s="1"/>
  <c r="I132" i="6"/>
  <c r="J132" i="6" s="1"/>
  <c r="I198" i="6"/>
  <c r="J198" i="6" s="1"/>
  <c r="I42" i="6"/>
  <c r="J42" i="6" s="1"/>
  <c r="I46" i="6"/>
  <c r="J46" i="6" s="1"/>
  <c r="I62" i="6"/>
  <c r="J62" i="6" s="1"/>
  <c r="I78" i="6"/>
  <c r="J78" i="6" s="1"/>
  <c r="I101" i="6"/>
  <c r="J101" i="6" s="1"/>
  <c r="I109" i="6"/>
  <c r="J109" i="6" s="1"/>
  <c r="I116" i="6"/>
  <c r="J116" i="6" s="1"/>
  <c r="I127" i="6"/>
  <c r="J127" i="6" s="1"/>
  <c r="I150" i="6"/>
  <c r="J150" i="6" s="1"/>
  <c r="I154" i="6"/>
  <c r="J154" i="6" s="1"/>
  <c r="I175" i="6"/>
  <c r="J175" i="6" s="1"/>
  <c r="I179" i="6"/>
  <c r="J179" i="6" s="1"/>
  <c r="I201" i="6"/>
  <c r="J201" i="6" s="1"/>
  <c r="I209" i="6"/>
  <c r="J209" i="6" s="1"/>
  <c r="I217" i="6"/>
  <c r="J217" i="6" s="1"/>
  <c r="I226" i="6"/>
  <c r="J226" i="6" s="1"/>
  <c r="I229" i="6"/>
  <c r="J229" i="6" s="1"/>
  <c r="I238" i="6"/>
  <c r="J238" i="6" s="1"/>
  <c r="I246" i="6"/>
  <c r="J246" i="6" s="1"/>
  <c r="I13" i="6"/>
  <c r="J13" i="6" s="1"/>
  <c r="I124" i="6"/>
  <c r="J124" i="6" s="1"/>
  <c r="I38" i="6"/>
  <c r="J38" i="6" s="1"/>
  <c r="I58" i="6"/>
  <c r="J58" i="6" s="1"/>
  <c r="I74" i="6"/>
  <c r="J74" i="6" s="1"/>
  <c r="I91" i="6"/>
  <c r="J91" i="6" s="1"/>
  <c r="I130" i="6"/>
  <c r="J130" i="6" s="1"/>
  <c r="I136" i="6"/>
  <c r="J136" i="6" s="1"/>
  <c r="I166" i="6"/>
  <c r="J166" i="6" s="1"/>
  <c r="I185" i="6"/>
  <c r="J185" i="6" s="1"/>
  <c r="I223" i="6"/>
  <c r="J223" i="6" s="1"/>
  <c r="I232" i="6"/>
  <c r="J232" i="6" s="1"/>
  <c r="I33" i="6"/>
  <c r="J33" i="6" s="1"/>
  <c r="I11" i="6"/>
  <c r="J11" i="6" s="1"/>
  <c r="I15" i="6"/>
  <c r="J15" i="6" s="1"/>
  <c r="I19" i="6"/>
  <c r="J19" i="6" s="1"/>
  <c r="I23" i="6"/>
  <c r="J23" i="6" s="1"/>
  <c r="I27" i="6"/>
  <c r="J27" i="6" s="1"/>
  <c r="I39" i="6"/>
  <c r="J39" i="6" s="1"/>
  <c r="I32" i="6"/>
  <c r="J32" i="6" s="1"/>
  <c r="I35" i="6"/>
  <c r="J35" i="6" s="1"/>
  <c r="I37" i="6"/>
  <c r="J37" i="6" s="1"/>
  <c r="I43" i="6"/>
  <c r="J43" i="6" s="1"/>
  <c r="I47" i="6"/>
  <c r="J47" i="6" s="1"/>
  <c r="I57" i="6"/>
  <c r="J57" i="6" s="1"/>
  <c r="I63" i="6"/>
  <c r="J63" i="6" s="1"/>
  <c r="I73" i="6"/>
  <c r="J73" i="6" s="1"/>
  <c r="I79" i="6"/>
  <c r="J79" i="6" s="1"/>
  <c r="I53" i="6"/>
  <c r="J53" i="6" s="1"/>
  <c r="I59" i="6"/>
  <c r="J59" i="6" s="1"/>
  <c r="I69" i="6"/>
  <c r="J69" i="6" s="1"/>
  <c r="I75" i="6"/>
  <c r="J75" i="6" s="1"/>
  <c r="I85" i="6"/>
  <c r="J85" i="6" s="1"/>
  <c r="I95" i="6"/>
  <c r="J95" i="6" s="1"/>
  <c r="I94" i="6"/>
  <c r="J94" i="6" s="1"/>
  <c r="I90" i="6"/>
  <c r="J90" i="6" s="1"/>
  <c r="I99" i="6"/>
  <c r="J99" i="6" s="1"/>
  <c r="I107" i="6"/>
  <c r="J107" i="6" s="1"/>
  <c r="I125" i="6"/>
  <c r="J125" i="6" s="1"/>
  <c r="I129" i="6"/>
  <c r="J129" i="6" s="1"/>
  <c r="I133" i="6"/>
  <c r="J133" i="6" s="1"/>
  <c r="I135" i="6"/>
  <c r="J135" i="6" s="1"/>
  <c r="I137" i="6"/>
  <c r="J137" i="6" s="1"/>
  <c r="I183" i="6"/>
  <c r="J183" i="6" s="1"/>
  <c r="I98" i="6"/>
  <c r="J98" i="6" s="1"/>
  <c r="I103" i="6"/>
  <c r="J103" i="6" s="1"/>
  <c r="I106" i="6"/>
  <c r="J106" i="6" s="1"/>
  <c r="I111" i="6"/>
  <c r="J111" i="6" s="1"/>
  <c r="I114" i="6"/>
  <c r="J114" i="6" s="1"/>
  <c r="I119" i="6"/>
  <c r="J119" i="6" s="1"/>
  <c r="I122" i="6"/>
  <c r="J122" i="6" s="1"/>
  <c r="I167" i="6"/>
  <c r="J167" i="6" s="1"/>
  <c r="I141" i="6"/>
  <c r="J141" i="6" s="1"/>
  <c r="I149" i="6"/>
  <c r="J149" i="6" s="1"/>
  <c r="I157" i="6"/>
  <c r="J157" i="6" s="1"/>
  <c r="I171" i="6"/>
  <c r="J171" i="6" s="1"/>
  <c r="I193" i="6"/>
  <c r="J193" i="6" s="1"/>
  <c r="I173" i="6"/>
  <c r="J173" i="6" s="1"/>
  <c r="I176" i="6"/>
  <c r="J176" i="6" s="1"/>
  <c r="I140" i="6"/>
  <c r="J140" i="6" s="1"/>
  <c r="I145" i="6"/>
  <c r="J145" i="6" s="1"/>
  <c r="I148" i="6"/>
  <c r="J148" i="6" s="1"/>
  <c r="I153" i="6"/>
  <c r="J153" i="6" s="1"/>
  <c r="I156" i="6"/>
  <c r="J156" i="6" s="1"/>
  <c r="I161" i="6"/>
  <c r="J161" i="6" s="1"/>
  <c r="I164" i="6"/>
  <c r="J164" i="6" s="1"/>
  <c r="I177" i="6"/>
  <c r="J177" i="6" s="1"/>
  <c r="I180" i="6"/>
  <c r="J180" i="6" s="1"/>
  <c r="I234" i="6"/>
  <c r="J234" i="6" s="1"/>
  <c r="I242" i="6"/>
  <c r="J242" i="6" s="1"/>
  <c r="I196" i="6"/>
  <c r="J196" i="6" s="1"/>
  <c r="I231" i="6"/>
  <c r="J231" i="6" s="1"/>
  <c r="I236" i="6"/>
  <c r="J236" i="6" s="1"/>
  <c r="I244" i="6"/>
  <c r="J244" i="6" s="1"/>
  <c r="I192" i="6"/>
  <c r="J192" i="6" s="1"/>
  <c r="I200" i="6"/>
  <c r="J200" i="6" s="1"/>
  <c r="I204" i="6"/>
  <c r="J204" i="6" s="1"/>
  <c r="I208" i="6"/>
  <c r="J208" i="6" s="1"/>
  <c r="I212" i="6"/>
  <c r="J212" i="6" s="1"/>
  <c r="I216" i="6"/>
  <c r="J216" i="6" s="1"/>
  <c r="I220" i="6"/>
  <c r="J220" i="6" s="1"/>
  <c r="I225" i="6"/>
  <c r="J225" i="6" s="1"/>
  <c r="I227" i="6"/>
  <c r="J227" i="6" s="1"/>
  <c r="I237" i="6"/>
  <c r="J237" i="6" s="1"/>
  <c r="I239" i="6"/>
  <c r="J239" i="6" s="1"/>
  <c r="I188" i="6"/>
  <c r="J188" i="6" s="1"/>
  <c r="I248" i="6"/>
  <c r="J248" i="6" s="1"/>
  <c r="I251" i="6"/>
  <c r="J251" i="6" s="1"/>
</calcChain>
</file>

<file path=xl/comments1.xml><?xml version="1.0" encoding="utf-8"?>
<comments xmlns="http://schemas.openxmlformats.org/spreadsheetml/2006/main">
  <authors>
    <author/>
  </authors>
  <commentList>
    <comment ref="E6" authorId="0" shapeId="0">
      <text>
        <r>
          <rPr>
            <sz val="11"/>
            <color theme="1"/>
            <rFont val="Calibri"/>
            <family val="2"/>
            <scheme val="minor"/>
          </rPr>
          <t>======
ID#AAAAtuaaIo4
Fernando Vergara    (2023-04-14 19:03:52)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2">
      <go:sheetsCustomData xmlns:go="http://customooxmlschemas.google.com/" r:id="rId1" roundtripDataSignature="AMtx7mhJ/bDzPmHgiB6QSO4Nsu3KevLlQA=="/>
    </ext>
  </extLst>
</comments>
</file>

<file path=xl/comments2.xml><?xml version="1.0" encoding="utf-8"?>
<comments xmlns="http://schemas.openxmlformats.org/spreadsheetml/2006/main">
  <authors>
    <author>USUARIO</author>
    <author>Carlos Hernando Sandoval Mora</author>
  </authors>
  <commentList>
    <comment ref="AI16" authorId="0" shapeId="0">
      <text>
        <r>
          <rPr>
            <b/>
            <sz val="9"/>
            <color indexed="81"/>
            <rFont val="Tahoma"/>
            <family val="2"/>
          </rPr>
          <t>USUARIO:</t>
        </r>
        <r>
          <rPr>
            <sz val="9"/>
            <color indexed="81"/>
            <rFont val="Tahoma"/>
            <family val="2"/>
          </rPr>
          <t xml:space="preserve">
ELIMINAR</t>
        </r>
      </text>
    </comment>
    <comment ref="AI18" authorId="0" shapeId="0">
      <text>
        <r>
          <rPr>
            <b/>
            <sz val="9"/>
            <color indexed="81"/>
            <rFont val="Tahoma"/>
            <family val="2"/>
          </rPr>
          <t>USUARIO:</t>
        </r>
        <r>
          <rPr>
            <sz val="9"/>
            <color indexed="81"/>
            <rFont val="Tahoma"/>
            <family val="2"/>
          </rPr>
          <t xml:space="preserve">
ELIMINAR</t>
        </r>
      </text>
    </comment>
    <comment ref="AI19" authorId="0" shapeId="0">
      <text>
        <r>
          <rPr>
            <b/>
            <sz val="9"/>
            <color indexed="81"/>
            <rFont val="Tahoma"/>
            <family val="2"/>
          </rPr>
          <t>USUARIO:</t>
        </r>
        <r>
          <rPr>
            <sz val="9"/>
            <color indexed="81"/>
            <rFont val="Tahoma"/>
            <family val="2"/>
          </rPr>
          <t xml:space="preserve">
ELIMINAR</t>
        </r>
      </text>
    </comment>
    <comment ref="D20" authorId="0" shapeId="0">
      <text>
        <r>
          <rPr>
            <b/>
            <sz val="9"/>
            <color indexed="81"/>
            <rFont val="Tahoma"/>
            <family val="2"/>
          </rPr>
          <t>USUARIO:</t>
        </r>
        <r>
          <rPr>
            <sz val="9"/>
            <color indexed="81"/>
            <rFont val="Tahoma"/>
            <family val="2"/>
          </rPr>
          <t xml:space="preserve">
Solicitar eliminación, Natalia Rey solicita la eliminación</t>
        </r>
      </text>
    </comment>
    <comment ref="AH50" authorId="1" shapeId="0">
      <text>
        <r>
          <rPr>
            <b/>
            <sz val="9"/>
            <color indexed="81"/>
            <rFont val="Tahoma"/>
            <family val="2"/>
          </rPr>
          <t>Carlos Hernando Sandoval Mora:</t>
        </r>
        <r>
          <rPr>
            <sz val="9"/>
            <color indexed="81"/>
            <rFont val="Tahoma"/>
            <family val="2"/>
          </rPr>
          <t xml:space="preserve">
Ajuste realizado 22012024, por solicitud del proceso </t>
        </r>
      </text>
    </comment>
  </commentList>
</comments>
</file>

<file path=xl/sharedStrings.xml><?xml version="1.0" encoding="utf-8"?>
<sst xmlns="http://schemas.openxmlformats.org/spreadsheetml/2006/main" count="4581" uniqueCount="1270">
  <si>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</si>
  <si>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</si>
  <si>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</si>
  <si>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</si>
  <si>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</si>
  <si>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</si>
  <si>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</si>
  <si>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</si>
  <si>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</si>
  <si>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</si>
  <si>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</si>
  <si>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</si>
  <si>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</si>
  <si>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</si>
  <si>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</si>
  <si>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</si>
  <si>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</si>
  <si>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</si>
  <si>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</si>
  <si>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</si>
  <si>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</si>
  <si>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</si>
  <si>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</si>
  <si>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</si>
  <si>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</si>
  <si>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</si>
  <si>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</si>
  <si>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</si>
  <si>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</si>
  <si>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</si>
  <si>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</si>
  <si>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</si>
  <si>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</si>
  <si>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</si>
  <si>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</si>
  <si>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</si>
  <si>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</si>
  <si>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</si>
  <si>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</si>
  <si>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</si>
  <si>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</si>
  <si>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</si>
  <si>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</si>
  <si>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</si>
  <si>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</si>
  <si>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</si>
  <si>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</si>
  <si>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</si>
  <si>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</si>
  <si>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</si>
  <si>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</si>
  <si>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</si>
  <si>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</si>
  <si>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</si>
  <si>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</si>
  <si>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</si>
  <si>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</si>
  <si>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</si>
  <si>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</si>
  <si>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</si>
  <si>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</si>
  <si>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</si>
  <si>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</si>
  <si>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</si>
  <si>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</si>
  <si>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</si>
  <si>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</si>
  <si>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</si>
  <si>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</si>
  <si>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</si>
  <si>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</si>
  <si>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 xml:space="preserve"> </t>
  </si>
  <si>
    <t>Interno</t>
  </si>
  <si>
    <t>Atención a la Ciudadanía</t>
  </si>
  <si>
    <t>Comunicación Estratégica</t>
  </si>
  <si>
    <t>Control Interno Disciplinario</t>
  </si>
  <si>
    <t>Direccionamiento Estratégico</t>
  </si>
  <si>
    <t>Divulgación y Apropiación Social del Patrimonio</t>
  </si>
  <si>
    <t>Fortalecimiento del SIG</t>
  </si>
  <si>
    <t>Gestión Contractual</t>
  </si>
  <si>
    <t>Gestión de Sistemas de Información y Tecnología</t>
  </si>
  <si>
    <t>Gestión de Talento Humano</t>
  </si>
  <si>
    <t>Gestión Documental</t>
  </si>
  <si>
    <t>Gestión Financiera</t>
  </si>
  <si>
    <t>Gestión Jurídica</t>
  </si>
  <si>
    <t>Gestión Territorial del Patrimonio</t>
  </si>
  <si>
    <t>Protección e Intervención del Patrimonio</t>
  </si>
  <si>
    <t>Seguimiento y Evaluación</t>
  </si>
  <si>
    <t xml:space="preserve">Formato Mapa Riesgos </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</si>
  <si>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</si>
  <si>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</si>
  <si>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</si>
  <si>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</si>
  <si>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</si>
  <si>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</si>
  <si>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</si>
  <si>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</si>
  <si>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</si>
  <si>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</si>
  <si>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</si>
  <si>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</si>
  <si>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</si>
  <si>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</si>
  <si>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Económico / Presupuestal</t>
  </si>
  <si>
    <t>X</t>
  </si>
  <si>
    <t>Reputacional</t>
  </si>
  <si>
    <t>No lograr divulgar la información misional e institucional por tráfico de alto impacto del IDPC a través de la página web</t>
  </si>
  <si>
    <t>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t>
  </si>
  <si>
    <t>La información publicada en la página web no cumpla con los criterios de accesibilidad y usabilidad (Anexos 1 y 2 Resolución 1519 de 2020)</t>
  </si>
  <si>
    <t>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t>
  </si>
  <si>
    <t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t>
  </si>
  <si>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</si>
  <si>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</si>
  <si>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</si>
  <si>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</si>
  <si>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</si>
  <si>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</si>
  <si>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</si>
  <si>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</si>
  <si>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</si>
  <si>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Consolidar un referente simbólico, histórico y patrimonial, que reconozca las múltiples memorias, el valor los ritos funerarios, dignifique a las víctimas del conflicto, interpele a la sociedad sobre el pasado violento y la construcción de la paz.</t>
  </si>
  <si>
    <t>x</t>
  </si>
  <si>
    <t>Consolidar los patrimonios de Bogotá-región como referente de significados sociales y determinante de las dinámicas del ordenamiento territorial.</t>
  </si>
  <si>
    <t xml:space="preserve">Incumplimiento del reporte de monitoreo o inoportunidad de las herramientas gestión  </t>
  </si>
  <si>
    <t xml:space="preserve">Debido a la inoportunidad del reporte de monitoreo de las herramientas de gestión  por parte del proceso
Los reportes no son entregados en debida forma 
Debido a la rotación del personal, el proceso no tiene presente las fechas de reporte de los diferentes instrumentos de gestión
</t>
  </si>
  <si>
    <t>Posibilidad de afectación reputacional por incumplimiento o inoportunidad del reporte de monitoreo de las herramientas de gestión, debido a la no entrega, entrega tardía o en debida forma de los reportes del monitoreo por parte de la primera línea de defensa.</t>
  </si>
  <si>
    <t xml:space="preserve">
Baja calificación en el Índice de Desempeño Institucional</t>
  </si>
  <si>
    <t>Debido a incumplimiento de los requisitos de las políticas de gestión y desempeño por parte de los procesos
No aplicar acciones para subsanar las debilidades identificadas</t>
  </si>
  <si>
    <t>Posibilidad de afectación reputacional por baja calificación en el Índice de Desempeño Institucional, debido al incumplimiento de los requisitos de las políticas de gestión y desempeño por parte de los procesos.</t>
  </si>
  <si>
    <t>Disposición final inadecuada de residuos peligros</t>
  </si>
  <si>
    <t>Entrega errorea de los residuos peligrosos al gestor de residuos convencionales por desconocimiento de quien entrega los residuos</t>
  </si>
  <si>
    <t>Posibilidad de afectación económica por disposición final inadecuada de residuos peligrosos, debido a errores o desconocimiento de quien  entrega los residuos peligrosos al gestor de residuos convencionales.</t>
  </si>
  <si>
    <t>Uso inadecuado o mala manipulación de productos químicos</t>
  </si>
  <si>
    <t>Desconocimiento de la hoja de datos de seguridad y ficha técnica del producto químico</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</si>
  <si>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</si>
  <si>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Incumplimiento de requisitos legales ambientales vigentes</t>
  </si>
  <si>
    <t>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t>
  </si>
  <si>
    <t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t>
  </si>
  <si>
    <t>Generar acciones de protección y recuperación del patrimonio cultural del distrito y de su significado histórico, urbano, arquitectónico, cultural y simbólico a diferentes escalas desde una perspectiva de integralidad.</t>
  </si>
  <si>
    <t>Deficiencias en la orientación a quienes requieren los servicios que brinda la Subdirección de Protección e Intervención del Patrimonio-SPIP</t>
  </si>
  <si>
    <t>Imprecisiones en la comunicación e información de los requisitos y alcance de los trámites y servicios frente a quien presenta una solicitud, tanto al inicio del trámite, como a lo largo de su solución.</t>
  </si>
  <si>
    <t>Posibilidad de afectación reputacional por deficiencias en la orientación a quienes requieren los servicios que brinda la SPIP debido a imprecisiones en la comunicación e información de los requisitos  y alcance de los támites frente a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</si>
  <si>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</si>
  <si>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</si>
  <si>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</si>
  <si>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</si>
  <si>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controles y seguimientos al avance de los trámites </t>
  </si>
  <si>
    <t xml:space="preserve">Posibilidad de afectación reputacional por responder de manera inoportuna las solicitudes que se reciben, debido a deficiencias en los controles y seguimientos al avance de los trámites </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</si>
  <si>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</si>
  <si>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</si>
  <si>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</si>
  <si>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</si>
  <si>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</si>
  <si>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</si>
  <si>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</si>
  <si>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</si>
  <si>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t>Posibilidad de solicitar o recibir cobro indebidos durante la atención de trámite de "SOLICITUD DE AUTORIZACIÓN DE ANTEPROYECTOS EN BIENES DE INTERÉS CULTURAL DEL DISTRITO CAPITAL" por parte de los servidores del IDPC que desvíen la gestión de lo público para el beneficio propio o de un tercero</t>
  </si>
  <si>
    <t xml:space="preserve">Posibilidad de solicitar o recibir cobro indebidos durante la atención de trámite de "EQUIPARACIÓN DE TARIFAS DE SERVICIOS PÚBLICOS A ESTRATO UNO (1) EN INMUEBLES DE INTERÉS CULTURAL" por parte de los servidores del IDPC que desvíen la gestión de lo público para el beneficio propio o de un tercero </t>
  </si>
  <si>
    <t xml:space="preserve">Posibilidad de solicitar o recibir cobro indebidos durante la atención de trámite de "SOLICITUD DE AUTORIZACIÓN DE INTERVENCIÓN DE ESPACIOS PÚBLICOS PATRIMONIALES DEL DISTRITO CAPITAL " por parte de los servidores del IDPC que desvíen la gestión de lo público para el beneficio propio o de un tercero </t>
  </si>
  <si>
    <t xml:space="preserve">Posibilidad de solicitar o recibir cobro indebidos durante la atención de trámite de "ESTUDIO DE SOLICITUDES DE INTERVENCIÓN DE BIENES MUEBLES Y MONUMENTOS EN ESPACIO PÚBLICO" por parte de los servidores del IDPC que desvíen la gestión de lo público para el beneficio propio o de un tercero </t>
  </si>
  <si>
    <t xml:space="preserve">Posibilidad de solicitar o recibir cobro indebidos durante la atención de trámite de "EXPEDICIÓN DE LICENCIAS DE OCUPACIÓN E INTERVENCIÓN DE ESPACIOS PÚBLICOS PATRIMONIALES DEL DISTRITO CAPITAL”. por parte de los servidores del IDPC que desvíen la gestión de lo público para el beneficio propio o de un tercero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</si>
  <si>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</si>
  <si>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</si>
  <si>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</si>
  <si>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</si>
  <si>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</si>
  <si>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</si>
  <si>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Controles</t>
  </si>
  <si>
    <t>Acciones de Mitigación</t>
  </si>
  <si>
    <t>Plan de Contingencia</t>
  </si>
  <si>
    <t>Seguimiento Primer Cuatrimestre</t>
  </si>
  <si>
    <t>Seguimiento Segundo Cuatrimestre</t>
  </si>
  <si>
    <t>Seguimiento Tercer Cuatrimestre</t>
  </si>
  <si>
    <t>Atributos</t>
  </si>
  <si>
    <t>Primera Línea de Defensa - Líderes de Proceso</t>
  </si>
  <si>
    <t>Segunda Línea de Defensa - OAP</t>
  </si>
  <si>
    <t>Tercera Línea de Defensa C.I.</t>
  </si>
  <si>
    <t>Materialización</t>
  </si>
  <si>
    <t>1. Observaciones C.I.</t>
  </si>
  <si>
    <t>1. Calificación C.I.</t>
  </si>
  <si>
    <t>1. Materialización del riesgo</t>
  </si>
  <si>
    <t>2. Observaciones C.I.</t>
  </si>
  <si>
    <t>2. Calificación C.I.</t>
  </si>
  <si>
    <t>2. Materialización del riesgo</t>
  </si>
  <si>
    <t>3. Observaciones C.I.</t>
  </si>
  <si>
    <t>3. Calificación C.I.</t>
  </si>
  <si>
    <t>3. Materialización del riesgo</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</si>
  <si>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</si>
  <si>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</si>
  <si>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</si>
  <si>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</si>
  <si>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</si>
  <si>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</si>
  <si>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</si>
  <si>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</si>
  <si>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</si>
  <si>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</si>
  <si>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</si>
  <si>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</si>
  <si>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</si>
  <si>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Documentación</t>
  </si>
  <si>
    <t>Frecuencia</t>
  </si>
  <si>
    <t>Evidencia</t>
  </si>
  <si>
    <t>Probabilidad Residual</t>
  </si>
  <si>
    <t>Probabilidad Residual Final</t>
  </si>
  <si>
    <t>%</t>
  </si>
  <si>
    <t>Impacto Residual Final</t>
  </si>
  <si>
    <t>Zona de Riesgo Final</t>
  </si>
  <si>
    <t>Evidencia del Control</t>
  </si>
  <si>
    <t>Periodicidad de la aplicación del Control</t>
  </si>
  <si>
    <t>Responsable de la aplicación del control</t>
  </si>
  <si>
    <t>Plan de Acción</t>
  </si>
  <si>
    <t>Entregable</t>
  </si>
  <si>
    <t>Responsable</t>
  </si>
  <si>
    <t>Fecha Inicio</t>
  </si>
  <si>
    <t>Fecha Fin</t>
  </si>
  <si>
    <t>Actividad</t>
  </si>
  <si>
    <t>Recursos</t>
  </si>
  <si>
    <t>Qué hacer durante?</t>
  </si>
  <si>
    <t>Qué hacer después?</t>
  </si>
  <si>
    <t xml:space="preserve">Resultados del plan de contingencia y evidencias </t>
  </si>
  <si>
    <t>1. Descripción Cualitativa Controles</t>
  </si>
  <si>
    <t>1. Evidencia Controles</t>
  </si>
  <si>
    <t>Programado</t>
  </si>
  <si>
    <t>Ejecutado</t>
  </si>
  <si>
    <t>1. Descripción Cualitativa Acciones</t>
  </si>
  <si>
    <t>1. Evidencia de las acciones</t>
  </si>
  <si>
    <t>¿El Riesgo se materializó durante el periodo?</t>
  </si>
  <si>
    <t>1. Aplicación del Plan de Contingencias</t>
  </si>
  <si>
    <t>1. Evidencias Aplicación Plan de Contingencias</t>
  </si>
  <si>
    <t>1. Observaciones Controles</t>
  </si>
  <si>
    <t>1. Estado Controles</t>
  </si>
  <si>
    <t>1. Observaciones Estados de Mitigación</t>
  </si>
  <si>
    <t>1. Estado Acciones de Mitigación</t>
  </si>
  <si>
    <t>¿Se presentó Plan de Mejoramiento durante el periodo?</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</si>
  <si>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</si>
  <si>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</si>
  <si>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</si>
  <si>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</si>
  <si>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</si>
  <si>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</si>
  <si>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</si>
  <si>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</si>
  <si>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</si>
  <si>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</si>
  <si>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</si>
  <si>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</si>
  <si>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</si>
  <si>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</si>
  <si>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</si>
  <si>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</si>
  <si>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</si>
  <si>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</si>
  <si>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</si>
  <si>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</si>
  <si>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Daños Activos Fisicos</t>
  </si>
  <si>
    <t xml:space="preserve">     Afectación menor a 10 SMLMV .</t>
  </si>
  <si>
    <t>Preventivo</t>
  </si>
  <si>
    <t>Manual</t>
  </si>
  <si>
    <t>Documentado</t>
  </si>
  <si>
    <t>Continua</t>
  </si>
  <si>
    <t>Con Registro</t>
  </si>
  <si>
    <t>Reducir (mitigar)</t>
  </si>
  <si>
    <t>Mensual</t>
  </si>
  <si>
    <t>Cuatrimestral</t>
  </si>
  <si>
    <t>Detectivo</t>
  </si>
  <si>
    <t xml:space="preserve">     El riesgo afecta la imagen de la entidad con algunos usuarios de relevancia frente al logro de los objetivos</t>
  </si>
  <si>
    <t>Aceptar</t>
  </si>
  <si>
    <t>Fallas Tecnologicas</t>
  </si>
  <si>
    <t>Anual</t>
  </si>
  <si>
    <t>Usuarios, productos y practicas , organizacionales</t>
  </si>
  <si>
    <t>Sin Documentar</t>
  </si>
  <si>
    <t>Web Master</t>
  </si>
  <si>
    <t xml:space="preserve">Proceso de Sistemas de Información y Tecnología </t>
  </si>
  <si>
    <t>La webmaster informa la caida de la página web al proceso de Sistemas para que le informe al proveedor del servicio de hosting y se tomen las acciones para solucionarlo y evitar que esto vuelva a suceder</t>
  </si>
  <si>
    <t>*Webmaster
*Página web
*Profesional designado de la Subdirección de Gestión Corporativa - Sistemas
*Proveedor de Hosting</t>
  </si>
  <si>
    <t>*Webmaster
*Profesional designado de la Subdirección de Gestión Corporativa - Sistemas</t>
  </si>
  <si>
    <t>Divulgar a través de otros medios alternos (redes sociales, correo electrónico) los contenidos de alto impacto que no pudieron ser divulgados por la página web</t>
  </si>
  <si>
    <t>Solicitar informe al servicio de hosting y determinar acciones conjuntas para prevenir que la situación se repita</t>
  </si>
  <si>
    <t>Correos electrónicos y/o actas de reuniones con los compromisos de las partes</t>
  </si>
  <si>
    <t>No</t>
  </si>
  <si>
    <t>Sí</t>
  </si>
  <si>
    <t>Ejecucion y Administracion de procesos</t>
  </si>
  <si>
    <t xml:space="preserve">Seguimiento mensual al reporte de avance de cumplimiento de metas proyectos de inversión </t>
  </si>
  <si>
    <t>Correo de revisión al  reporte de monitoreo al avance de metas</t>
  </si>
  <si>
    <t>Profesional designado OAP</t>
  </si>
  <si>
    <t xml:space="preserve">Revisión de los parámetros jurídicos y presupuestales de cada necesidad registrada en el PAA por parte de OAJ y OAP </t>
  </si>
  <si>
    <t>Correos de revisión PAA</t>
  </si>
  <si>
    <t>OAP</t>
  </si>
  <si>
    <t>Soportes de las capacitaciones que se realicen durante la vigencia</t>
  </si>
  <si>
    <t xml:space="preserve">     El riesgo afecta la imagen de alguna área de la organización</t>
  </si>
  <si>
    <t xml:space="preserve">     Entre 50 y 100 SMLMV </t>
  </si>
  <si>
    <t>Sin Registro</t>
  </si>
  <si>
    <t>Reducir (compartir)</t>
  </si>
  <si>
    <t>Aleatoria</t>
  </si>
  <si>
    <t>Mensualmente</t>
  </si>
  <si>
    <t xml:space="preserve">     Entre 10 y 50 SMLMV </t>
  </si>
  <si>
    <t>Correctivo</t>
  </si>
  <si>
    <t>N/A</t>
  </si>
  <si>
    <t xml:space="preserve">     El riesgo afecta la imagen de de la entidad con efecto publicitario sostenido a nivel de sector administrativo, nivel departamental o municipal</t>
  </si>
  <si>
    <t xml:space="preserve">     El riesgo afecta la imagen de la entidad internamente, de conocimiento general, nivel interno, de junta dircetiva y accionistas y/o de provedores</t>
  </si>
  <si>
    <t xml:space="preserve">El profesional designado de la Oficina Asesora de Planeación solicita el reporte del monitoreo de riesgos, monitoreo del Plan Anticorrupción y Atención a la Ciudadanía  y planes de mejoramiento indicando la fecha límite de entrega, dirigido a los líderes y enlaces MIPG de los procesos. </t>
  </si>
  <si>
    <t>Profesionales designados según procesos OAP</t>
  </si>
  <si>
    <t xml:space="preserve">El profesional designado de la Oficina Asesora de Planeación realiza el monitoreo a la ejecución del Plan de Implementación y Sostenibilidad del MIPG en el marco de la ejecución de la meta 1 del proyecto de inversión 7597 y los Planes Operativos Anuales. </t>
  </si>
  <si>
    <t xml:space="preserve">Monitoreo de los planes operativos anuales con las observaciones de la Oficina Asesora de Planeación </t>
  </si>
  <si>
    <t>El profesional de gestión ambiental verifica que los residuos peligrosos se encuentren rotulados con rombos de seguridad en sus embalajes o empacados en bolsas de color rojo, que los diferencian de los residuos convencionales.</t>
  </si>
  <si>
    <t>Profesional de Gestión Ambiental</t>
  </si>
  <si>
    <t>Jefe Oficina Asesora de Planeación / Referente de Gestión Ambiental</t>
  </si>
  <si>
    <t>Informar a la Jefe de la Oficina Asesora de Planeación, Gestor Ambiental e involucrados para que se determinen acciones que permitan dar cumplimiento a los requisitos legales.</t>
  </si>
  <si>
    <t>1 Profesional del tema ambiental  
Herramientas ofimàticas</t>
  </si>
  <si>
    <t xml:space="preserve">Profesional de gestión ambiental </t>
  </si>
  <si>
    <t>Concertar acciones orientadas al cumplimiento de los requisitos legales incumplidos</t>
  </si>
  <si>
    <t xml:space="preserve">Seguimiento al  cumplimiento de las acciones establecidas </t>
  </si>
  <si>
    <t xml:space="preserve">Registro de la comunicación generada
Acciones a realizar para el cumplimiento del requisitos legal
Evidencia de la ejecuciòn de las acciones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</si>
  <si>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</si>
  <si>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Profesional de Gestión Ambiental
Profesional SST</t>
  </si>
  <si>
    <t xml:space="preserve">     Entre 100 y 500 SMLMV </t>
  </si>
  <si>
    <t>El profesional de gestión ambiental verifica trimestralmente la expedición de nueva normatividad ambiental aplicable a la entidad y se  actualiza la matriz de requisitos legales e informa al gestor ambiental, a la Oficina Asesora de Planeación y la Oficina Jurídica.</t>
  </si>
  <si>
    <t>Matriz de requisitos legales actualizada</t>
  </si>
  <si>
    <t>Bimestral</t>
  </si>
  <si>
    <t>Orientar a los ciudadanos interesados en la realización de los trámites y servicios a cargo de la Subdirección de Protección e Intervención del Patrimonio, conforme a los formularios, instructivos, procedimientos y tiempos establecidos por los canales de atención que maneje la entidad.</t>
  </si>
  <si>
    <t>Resumen bitácora mensual de atención personalizada</t>
  </si>
  <si>
    <t>Subdirección de protección e intervención del patrimonio</t>
  </si>
  <si>
    <t xml:space="preserve">Verificar la oportunidad de respuesta de solicitudes a través de la matriz de seguimiento y sistema de alarma del proceso de protección </t>
  </si>
  <si>
    <t>Realizar jornadas de actualización normativa</t>
  </si>
  <si>
    <t>Material de jornada
Listados de asistencia</t>
  </si>
  <si>
    <t>Asesora de Control Interno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</si>
  <si>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</si>
  <si>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</si>
  <si>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Controles Riesgos de Corrupción</t>
  </si>
  <si>
    <t>Análisis del riesgo inherente</t>
  </si>
  <si>
    <t>Probabilidad</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</si>
  <si>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</si>
  <si>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</si>
  <si>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</si>
  <si>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</si>
  <si>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</si>
  <si>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</si>
  <si>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</si>
  <si>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</si>
  <si>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</si>
  <si>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</si>
  <si>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</si>
  <si>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</si>
  <si>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</si>
  <si>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</si>
  <si>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</si>
  <si>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</si>
  <si>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</si>
  <si>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</si>
  <si>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</si>
  <si>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</si>
  <si>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</si>
  <si>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</si>
  <si>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</si>
  <si>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</si>
  <si>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</si>
  <si>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</si>
  <si>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</si>
  <si>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</si>
  <si>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</si>
  <si>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</si>
  <si>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</si>
  <si>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</si>
  <si>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</si>
  <si>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</si>
  <si>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</si>
  <si>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</si>
  <si>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</si>
  <si>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</si>
  <si>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</si>
  <si>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</si>
  <si>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</si>
  <si>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</si>
  <si>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</si>
  <si>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</si>
  <si>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</si>
  <si>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</si>
  <si>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</si>
  <si>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Pantallazo del histórico del trámite de la decisión dentro del aplicativo Orfeo.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</si>
  <si>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</si>
  <si>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</si>
  <si>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</si>
  <si>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</si>
  <si>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</si>
  <si>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Fraude Externo</t>
  </si>
  <si>
    <t xml:space="preserve">Queda la trazabilidad en orfeo de cada pago (como evidencia se entrega la relacion de pagos) </t>
  </si>
  <si>
    <t xml:space="preserve">Comunicar al jefe inmediato, los pagos realizados sin soportes requeridos </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</si>
  <si>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</si>
  <si>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</si>
  <si>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</si>
  <si>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</si>
  <si>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Informe trimestral presentado al comité de conciliación</t>
  </si>
  <si>
    <t>Elaborar un matriz de los procesos en la que se evidencie el grado de afectacion patrimonial y o reputacional.</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</si>
  <si>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</si>
  <si>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</si>
  <si>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</si>
  <si>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</si>
  <si>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</si>
  <si>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</si>
  <si>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Asignación de documentos y solicitudes de entrada a los profesionales para su atención según orden de llegada.</t>
  </si>
  <si>
    <t>Asignación y trazabilidad de los documentos relacionados con el trámite</t>
  </si>
  <si>
    <t xml:space="preserve">
Realizar el monitoreo constante sobre la información publicada en las diferentes páginas web, plataformas institucionales, asi como de verificar su funcionalidad y acceso para los ciudadanos interesados en los trámites y servicios a cargo.</t>
  </si>
  <si>
    <t xml:space="preserve">Acta o correo electrónico de socialización del estatuto de auditoría y Código de Ética 
Formato compromiso ético del auditor interno diligenciado y firmados por el/los auditor(es). </t>
  </si>
  <si>
    <t>Revisar e incoporar el/los control(es) que se requieran para evitar el ocultamiento o modificación de los informes del desempeño del proceso</t>
  </si>
  <si>
    <t xml:space="preserve">Formato de Declaración conflicto de interés diligenciado y firmado por el/los auditor(es).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</si>
  <si>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</si>
  <si>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</si>
  <si>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</si>
  <si>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Riesgo Definido Como</t>
  </si>
  <si>
    <t>Nivel de Riesgo Inherente</t>
  </si>
  <si>
    <t>Nivel de Riesgo Residual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</si>
  <si>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</si>
  <si>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</si>
  <si>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</si>
  <si>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</si>
  <si>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</si>
  <si>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</si>
  <si>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</si>
  <si>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</si>
  <si>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</si>
  <si>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</si>
  <si>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</si>
  <si>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</si>
  <si>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</si>
  <si>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</si>
  <si>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</si>
  <si>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</si>
  <si>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aplicación de controles</t>
  </si>
  <si>
    <t>Evidencia ejecución de acciones</t>
  </si>
  <si>
    <t>Evidencia ejecución</t>
  </si>
  <si>
    <t>Casi seguro</t>
  </si>
  <si>
    <t>Se espera que el evento ocurra en la mayoría de las circunstancias. Es muy seguro que se presente.</t>
  </si>
  <si>
    <t>Más de 1 vez al año.</t>
  </si>
  <si>
    <t>Casi seguro Catastrófico</t>
  </si>
  <si>
    <t>Extremo</t>
  </si>
  <si>
    <t>Consolidar la capacidad institucional y ciudadana para la identificación, reconocimiento, activación y salvaguardia del patrimonio cultural, reconociendo la diversidad territorial, poblacional y simbólica del patrimonio.</t>
  </si>
  <si>
    <t>Baja</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</si>
  <si>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</si>
  <si>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</si>
  <si>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</si>
  <si>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Controles aplicados parcialmente y adjunta evidencias</t>
  </si>
  <si>
    <t>Acciones ejecutadas parcialmente y adjunta evidencias</t>
  </si>
  <si>
    <t>No se evidencia ejecución</t>
  </si>
  <si>
    <t>Probable</t>
  </si>
  <si>
    <t>Es viable que el evento ocurra en la mayoría de las circunstancias.</t>
  </si>
  <si>
    <t>Al menos 1 vez en el último año.</t>
  </si>
  <si>
    <t>Casi seguro Mayor</t>
  </si>
  <si>
    <t>Alto</t>
  </si>
  <si>
    <t>Media</t>
  </si>
  <si>
    <t>Moderado</t>
  </si>
  <si>
    <t>Detectivo y Automático</t>
  </si>
  <si>
    <t xml:space="preserve">Comunicar la información interna y externa del Instituto hacia los diferentes grupos de interés, através del cumplimiento de los procedimientos, planes, lineamientos , directrices emitidos en materia de comunicaciones, para asegurar su correcto flujo y el acceso a la información pública en torno a la gestión y apropiación Patrimonio Cultural de Bogotá D.C. </t>
  </si>
  <si>
    <t>Controles aplicados parcialmente y no adjunta evidencias</t>
  </si>
  <si>
    <t>Acciones ejecutadas parcialmente y no adjunta evidencias</t>
  </si>
  <si>
    <t>No se envió monitoreo</t>
  </si>
  <si>
    <t>Posible</t>
  </si>
  <si>
    <t>El evento podrá ocurrir en algún momento.</t>
  </si>
  <si>
    <t>Al menos 1 vez en los últimos 2 años.</t>
  </si>
  <si>
    <t>Casi seguro Moderado</t>
  </si>
  <si>
    <t>Ampliar la cobertura en la formación en patrimonio cultural en el ciclo integral de educación en Bogotá.</t>
  </si>
  <si>
    <t>Alta</t>
  </si>
  <si>
    <t>Mayor</t>
  </si>
  <si>
    <t>Detectivo y Manual</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</si>
  <si>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</si>
  <si>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No evidencia aplicación de controles</t>
  </si>
  <si>
    <t>No evidencia ejecución de acciones</t>
  </si>
  <si>
    <t>Improbable</t>
  </si>
  <si>
    <t>El evento puede ocurrir en algún momento.</t>
  </si>
  <si>
    <t>Al menos 1 vez en los últimos 5 años.</t>
  </si>
  <si>
    <t>Probable Catastrófico</t>
  </si>
  <si>
    <t>Muy Alta</t>
  </si>
  <si>
    <t>Catastrófico</t>
  </si>
  <si>
    <t>Correctivo y Automático</t>
  </si>
  <si>
    <t>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t>
  </si>
  <si>
    <t>Evidencias no concuerdan</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</si>
  <si>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</si>
  <si>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</si>
  <si>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</si>
  <si>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</si>
  <si>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</si>
  <si>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</si>
  <si>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No envió monitoreo</t>
  </si>
  <si>
    <t>Aún no inicia ejecución</t>
  </si>
  <si>
    <t>Probable Moderado</t>
  </si>
  <si>
    <t>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t>
  </si>
  <si>
    <t>Acción finalizada</t>
  </si>
  <si>
    <t>Posible Catastrófico</t>
  </si>
  <si>
    <t>Estructurar, adelantar, orientar y acompañar la gestión precontractual, contractual y post-contractual de conformidad con las disposiciones legales vigentes, con el fin de aportar al cumplimiento de la misión institucional.</t>
  </si>
  <si>
    <t>Posible Mayor</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</si>
  <si>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</si>
  <si>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Posible Moderado</t>
  </si>
  <si>
    <t>Administrar el Talento Humano del IDPC, para apalancar el logro de los objetivos institucionales definidos por la alta dirección a través de la gestión de los procesos de ingreso, permanencia y retiro de los servidores, de acuerdo con la normatividad vigente.</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</si>
  <si>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</si>
  <si>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</si>
  <si>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</si>
  <si>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</si>
  <si>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</si>
  <si>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</si>
  <si>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</si>
  <si>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</si>
  <si>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</si>
  <si>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</si>
  <si>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</si>
  <si>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Rara vez Moderado</t>
  </si>
  <si>
    <t>Realizar seguimiento y evaluar la gestión de la entidad y la efectividad del Sistema de Control Interno generando recomendaciones y alertas que contribuyen al mejoramiento del desempeño institucional y al fortalecimiento del control en la entidad.</t>
  </si>
  <si>
    <t>Apoyo</t>
  </si>
  <si>
    <t>Estratégico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</si>
  <si>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</si>
  <si>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</si>
  <si>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</si>
  <si>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</si>
  <si>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</si>
  <si>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</si>
  <si>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</si>
  <si>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</si>
  <si>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</si>
  <si>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</si>
  <si>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</si>
  <si>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</si>
  <si>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</si>
  <si>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</si>
  <si>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</si>
  <si>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</si>
  <si>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</si>
  <si>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</si>
  <si>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</si>
  <si>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</si>
  <si>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</si>
  <si>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</si>
  <si>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</si>
  <si>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</si>
  <si>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</si>
  <si>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</si>
  <si>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</si>
  <si>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</si>
  <si>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</si>
  <si>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</si>
  <si>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</si>
  <si>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</si>
  <si>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</si>
  <si>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</si>
  <si>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</si>
  <si>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</si>
  <si>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</si>
  <si>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</si>
  <si>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</si>
  <si>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</si>
  <si>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</si>
  <si>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</si>
  <si>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</si>
  <si>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</si>
  <si>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</si>
  <si>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</si>
  <si>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</si>
  <si>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</si>
  <si>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</si>
  <si>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</si>
  <si>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</si>
  <si>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</si>
  <si>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</si>
  <si>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</si>
  <si>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</si>
  <si>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</si>
  <si>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</si>
  <si>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</si>
  <si>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</si>
  <si>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</si>
  <si>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</si>
  <si>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</si>
  <si>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</si>
  <si>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</si>
  <si>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</si>
  <si>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</si>
  <si>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</si>
  <si>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</si>
  <si>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</si>
  <si>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</si>
  <si>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</si>
  <si>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Plan de accion (solo para la opción reducir)</t>
  </si>
  <si>
    <t>Finalizado</t>
  </si>
  <si>
    <t>En curso</t>
  </si>
  <si>
    <t>Relaciones Laborales</t>
  </si>
  <si>
    <t>Registro Sustancial</t>
  </si>
  <si>
    <t>Registro Material</t>
  </si>
  <si>
    <t>Sin registro</t>
  </si>
  <si>
    <t>Reducir</t>
  </si>
  <si>
    <t>Cada vez que se presente un evento de alta demanda</t>
  </si>
  <si>
    <t>Documento con el enlace de la página web y una muestra del 10% de los documentos comprimidos y cargados en la página web</t>
  </si>
  <si>
    <t>Realizar el monitoreo de los recursos del servicio de la página web cuando se realicen eventos de alta demanda de consulta de la página web</t>
  </si>
  <si>
    <t>Reportes del monitoreo de los recursos consumidos por el servicio de la página web de los eventos de alta demanda que se realicen durante el año.</t>
  </si>
  <si>
    <t>Probabilidad de afectación reputacional debido a la no divulgación de la información misional e institucional del IDPC a través de la página web en momentos de alto tráfico, debido a que  la capacidad  del hosting no soporta la navegación en momentos de alta demanda y el bajo rendimiento de la página web por el uso de recursos no optimizados (imágenes, documentos, códigos, entre otros) .</t>
  </si>
  <si>
    <t>La webmaster, verifica y realiza un proceso de compresión para reducir el tamaño de los archivos (imágenes, videos o documentos) con el fin de optimizar el rendimiento de la página web.</t>
  </si>
  <si>
    <t>RIESGO</t>
  </si>
  <si>
    <t>AJUSTES</t>
  </si>
  <si>
    <t>9 PÁGINA WEB</t>
  </si>
  <si>
    <t>Gestión</t>
  </si>
  <si>
    <t>G</t>
  </si>
  <si>
    <t>G9</t>
  </si>
  <si>
    <t>40%</t>
  </si>
  <si>
    <t>30%</t>
  </si>
  <si>
    <t/>
  </si>
  <si>
    <t xml:space="preserve">Reuniones de seguimiento a la ejecución presupuestal  del IDPC </t>
  </si>
  <si>
    <t xml:space="preserve">Correo de seguimiento </t>
  </si>
  <si>
    <t>Oficina Asesora de Planeación</t>
  </si>
  <si>
    <t>Realizar ejercicios de capacitación y sensibilización a los servidores y/o contratistas del IDPC sobre la importancia de la participación ciudadana y sobre metodologías para garantizar una participación efectiva e incidente en los procesos</t>
  </si>
  <si>
    <t>De acuerdo con la programación</t>
  </si>
  <si>
    <t>Profesional Participación Ciudadana</t>
  </si>
  <si>
    <t xml:space="preserve">Mejoramiento Institucional, Gestión del Conocimiento e Innovación </t>
  </si>
  <si>
    <t>Ejecución y Administración de procesos</t>
  </si>
  <si>
    <t>G59</t>
  </si>
  <si>
    <t>Correos o comunicación interna solicitando el reporte de información con las fechas límite de entrega</t>
  </si>
  <si>
    <t xml:space="preserve">Generar una actividad que incentive el reporte oportuno de los instrumentos de gestión por parte de las dependencias  </t>
  </si>
  <si>
    <t>Memorias de la ejecución de la actividad</t>
  </si>
  <si>
    <t xml:space="preserve">Jefe y Profesional Especializado de la Oficina Asesora de Planeación </t>
  </si>
  <si>
    <t>Se emitió un correo electrónico por parte de la Jefe de la Oficina dirigido a los líderes de proceso y sus equipos operativos reslatando la fecha de reporte de los monitoreos a los diferentes insturmentos de planeación y control</t>
  </si>
  <si>
    <t>01 Correo de Bogotá es TIC - Fwd_ ALERTA REPORTE INSTRUMENTOS DE PLANEACIÓN Y CONTROL - MAYO</t>
  </si>
  <si>
    <t>Se generó un cronograma para la vigencia 2023 con las fechas de reporte de los monitoreos a la Oficina Asesora de Planeación de cada uno de los instrumentos de planeación y control de acuerdo con los procedimientos establecidos</t>
  </si>
  <si>
    <t>02 Correo de Bogotá es TIC - CRONOGRAMA REPORTE DE HERRAMIENTAS DE PLANEACIÓN Y GESTIÓN 2023</t>
  </si>
  <si>
    <t>Se observa evidencia de la ejecución periodica del control</t>
  </si>
  <si>
    <t>El proceso aporta evidencia de la ejecución de la acción de mitigación</t>
  </si>
  <si>
    <t>Se evidencia la ejecución del control con el correo de alerta de reporte de monitoreos.
Frente a la acción de mitigación, se observa correo de envío de cronograma de reportes.</t>
  </si>
  <si>
    <t>Acción ejecutada</t>
  </si>
  <si>
    <t>G61</t>
  </si>
  <si>
    <t xml:space="preserve">Realizar una reunión para socializar el avance de ejecución del Plan de Implementación de MIPG en el marco de la meta 1 y 3 del proyecto de inversión 7597 </t>
  </si>
  <si>
    <t>Correo con los resultados de la reuniones de seguimiento</t>
  </si>
  <si>
    <t xml:space="preserve">Se remitieron correos de fechas 7/03/2023, 11/04/2023, con los reportes del monitoreo de Plan de Implementación del Sistema de Gestión y Control en el marco de la meta 1 del proyecto de inversión 7597. 
En tal sentido es importante indicar que en la hoja 1 de los archivos adjuntos a los correos señalados, se relaciona el monitoreo del Plan Opertaivo Anual de los procesos asociados a la meta indicada, en el cual se incoporan las observacioenes del monitoreo realizado a los Planes Operativos Anuales por parte de la Oficina Asesora de Planeación. 
</t>
  </si>
  <si>
    <t>CORREO_SEGUIMIENTO_PROYECTO_7597_MARZO
V_SEGUIMIENTO_POA_META_MAR_2023
CORREO_SEGUIMIENTO_PROYECTO_7597_META 1_FEB
V_SEGUIMIENTO_POA_META3_FEB_2023</t>
  </si>
  <si>
    <t>El proceso aporta suficiente evidencia de la ejecución del control</t>
  </si>
  <si>
    <t>Se evidencia la ejecución del control con los correos de observaciones al reporte de monitoreos.</t>
  </si>
  <si>
    <t>En ejecución</t>
  </si>
  <si>
    <t>Usuarios, productos y prácticas , organizacionales</t>
  </si>
  <si>
    <t>G63</t>
  </si>
  <si>
    <t>Informe de la gestión integral de los residuos peligrosos</t>
  </si>
  <si>
    <t>Semestral</t>
  </si>
  <si>
    <t>Una capacitación semestral virtual o presencial que incluya a: 
*Los guardas de seguridad de la sede o instalación del IDPC donde se almacenen los residuos peligrosos.
*Al menos un representante del equipo de mantenimiento de la Subdirección de Gestión Corporativa.</t>
  </si>
  <si>
    <t>Memorias de dos capacitaciones en Manejo integral de Residuos Peligrosos con énfasis en las medidas a tener en cuenta para la realización de la entrega de los residuos peligrosos al gestor externo.</t>
  </si>
  <si>
    <t>En el mes de abril se realizó inspección al área de acopio de residuos peligrosos  identificando que los mismos se encontraban bien almacenados, sin embargo la capacidad de almacenamiento del área estaba llegando a su fín. Por lo anterior se emitió una alerta a la Subdirección de Gestión Corporativa para que se priorice la contratación del proveedor gestión integral de estos residuos.</t>
  </si>
  <si>
    <t>Registro fotográfico
Correo Alerta Gestión RESPEL</t>
  </si>
  <si>
    <t>Se realizó una campaña de orden y aseo por cada una de las sedes concertadas en el PIGA en la cual se habló de las 5Ss y la importancia de realizar una correcta clasificación de los residuos.</t>
  </si>
  <si>
    <t>Memoria de la campaña de sensibilización
Lista de Asistencia
Informes de inspección primer trimestre de 2023</t>
  </si>
  <si>
    <t>El proceso aporta el registro fotográfico de las áreas de acopio así como la alerta realizada frente a la gestión de residuos</t>
  </si>
  <si>
    <t>Se presentan las memorias de la capacitación, el listado de asistencia y los informes de inspección</t>
  </si>
  <si>
    <t>Se evidencia la ejecución del control con el registro fotográfico de inspección y correo de alerta de gestión de residuos peligrosos.
Frente a la acción de mitigación, se observa Lista de asistencia y memoria de campaña de orden y aseo.</t>
  </si>
  <si>
    <t>G65</t>
  </si>
  <si>
    <t>Áreas de almacenamiento de sustancias químicas dotadas con las hojas de datos de seguridad de los productos químicos usados (fotos).</t>
  </si>
  <si>
    <t>Realizar una inspección a cada sede del instituto donde se manejen productos químicos generando las respectivas recomendaciones según los hallazgos identificados, asociados a este tema.</t>
  </si>
  <si>
    <t>Un informe de inspección por cada una de las sedes concertadas en el PIGA</t>
  </si>
  <si>
    <t>Durante el mes de abril se verificó que las hojas de datos de seguridad de los residuos peligrosos se encontraran en el área de acopio de dichos residuos y estuvieran actualizadas.</t>
  </si>
  <si>
    <t>Registro fotográfico</t>
  </si>
  <si>
    <t>Se realizó una sensibilización en manipulación adecuada de sustancias químicas y gestión integral de residuos dirigida al personal de servicios generales del Instituto</t>
  </si>
  <si>
    <t>Memoria de la sensibilización
Lista de Asistencia</t>
  </si>
  <si>
    <t>Se anexa informe con el registro fotográfico de las hojas de seguirdad del área de acopio de residuos peligrosos</t>
  </si>
  <si>
    <t>Se adjunta la memoria de la sensibilización realizada con el registro de asistencia respectivo</t>
  </si>
  <si>
    <t>Se evidencia la ejecución del control con el registro fotográfico de verificación de área de acopio de residuos peligrosos.
Frente a la acción de mitigación, se observa Lista de asistencia y memoria de sensibilización de manejo integral de residuos.</t>
  </si>
  <si>
    <t>G66</t>
  </si>
  <si>
    <t>Remitir un correo electrónico a la Jefe de la Oficina Asesora de Planeación, al Jefe de la Oficina Asesora Jurídica o a quien designe y al Gestor Ambiental, con los avances en la identificación y cumplimiento de los requisitos legales ambientales vigentes aplicables al IDPC.</t>
  </si>
  <si>
    <t>Comunicación vía correo electrónico institucional en la que conste la identificación de requisitos legales ambientales vigentes asociados al IDPC y el avance en el cumplimiento de los mismos.</t>
  </si>
  <si>
    <t>Se realizó actualización de la matriz de requsitos legales identificando el cumplimiento de dos normas asociadas al uso eficiente de la energía.</t>
  </si>
  <si>
    <t>Matriz de requisitos legales</t>
  </si>
  <si>
    <t xml:space="preserve">Se realizó incorporación de criterios ambientales y requistos legales en la ficha técnica de los estudios previos para el proceso de contratación de los servicios de recolección, transporte y disposición final de los residuos peligrosos.
</t>
  </si>
  <si>
    <t>Copia Correo electrónico
Documento en control de cambios con los criterios ambientales incorporados</t>
  </si>
  <si>
    <t>Se evidencia la matriz de requisitos legales debidamente diligenciada</t>
  </si>
  <si>
    <t>Se evidencia ejecución de la acción de mitigación de acuerdo con la programación</t>
  </si>
  <si>
    <t>Se evidencia la ejecución del control con la matriz de requisitos legales.
Frente a la acción de mitigación, se observa correo de remisión de criterios ambientales para inclusión en el proceso de contratación.</t>
  </si>
  <si>
    <t>Corrupción</t>
  </si>
  <si>
    <t>Profesional SPIP</t>
  </si>
  <si>
    <t xml:space="preserve">Capacitación desde la misión y alcance del IDPC en relación a los trámites y servicios para la ciudadanía (Facebook live u otras)
Actualización de los procedimientos relacionados con los trámites 
Categorizar las solicitudes de asesoraría para identificar temas y alternativas de asesoramiento diferencial o a través de otros medios </t>
  </si>
  <si>
    <t>2 Capacitaciones
Procedimientos actualizados 
Base de datos de relaciona de los temas mas solicitados en atención y asesoría a la ciudadanía</t>
  </si>
  <si>
    <t>Verificación de control urbano de intervenciones motivadas por denuncias ciudadanas o interinstitucionales 
Enviar un Informe trimestral por competencia a la Secretaria de Cultura, Recreación y Deporte -SCRD para el seguimiento y vigilancia de los proyectos que se desistieron y/o negaron para verificar que no se estén realizando sin licencia o se este demoliendo el Bien</t>
  </si>
  <si>
    <t xml:space="preserve">Comunicación de Información enviada a la SCRD de las obras a las cuales se les evidencio irregularidades por control urbano
Informe de seguimiento y control trimestral enviado a la SCRD 
</t>
  </si>
  <si>
    <t xml:space="preserve">Trimestral </t>
  </si>
  <si>
    <t>Mesa técnica con alcaldías locales de las UPL en las que se encuentren los BIC o SIU</t>
  </si>
  <si>
    <t>Lista de asistencia y presentación realizada</t>
  </si>
  <si>
    <t>Informe mensual de la matriz de seguimiento
Envió de alertas tempranas</t>
  </si>
  <si>
    <t xml:space="preserve">Identificación  las razones que estén generando el retraso y retroalimentación al equipo de trabajo
Actualización de los procedimientos relacionados con los trámites 
Plan de digitalización de trámites 
</t>
  </si>
  <si>
    <t>Reuniones periódicas con la Subdirectora de Protección e Intervención y/o Correos de retroalimentación  
procedimientos actualizados
Plan de trabajo de digitalización de Trámites</t>
  </si>
  <si>
    <t xml:space="preserve">Seguimiento y presentación de los proyectos de pliegos de contratos de obra, interventoría y consultoría  a los equipos ejecutores  </t>
  </si>
  <si>
    <t>Informes sobre las revisiones enviadas por correo para la formulación de pliegos de contratos de obra, interventoría y consultoría conjuntos entre el Equipo de estructuración y los supervisores a cargo de la SPIP</t>
  </si>
  <si>
    <t xml:space="preserve">A demanda de proyectos a estructurarse </t>
  </si>
  <si>
    <t xml:space="preserve">Seguimiento a la programación de los ejercicios de estructuración de los proyectos </t>
  </si>
  <si>
    <t xml:space="preserve">Programación de la estructuración de los proyectos de Licitaciones, Consultorias y Selecciones Abreviadas.
Memorias o compromisos de reunión por correo electrónic o grabación de la reunión </t>
  </si>
  <si>
    <t>C15</t>
  </si>
  <si>
    <t>C16</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</si>
  <si>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</si>
  <si>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</si>
  <si>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</si>
  <si>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</si>
  <si>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</si>
  <si>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</si>
  <si>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 xml:space="preserve">
Retraso en el cumplimiento del cronograma de impresión</t>
  </si>
  <si>
    <t>Retrasos en la entrega de los insumos para las publicaciones (investigación, material fotográfico, derechos)</t>
  </si>
  <si>
    <t>Posibilidad de afectación reputacional por retrasos en plan editorial dedido a debilidades en la contratación o al incumplimiento en la entrega de textos o insumos fotográficos.</t>
  </si>
  <si>
    <t>Fallas en la implementación de los procesos de formación</t>
  </si>
  <si>
    <t>Deficiencias en el reporte de fallas de la plataforma externa utilizada para los procesos de formación a formadores.</t>
  </si>
  <si>
    <t>Posibilidad de afectación reputacional debido a debilidades en el reporte oportuno de las fallas que se presenten en la plataforma utilizada para los procesos de formación a formadores.</t>
  </si>
  <si>
    <t>G22</t>
  </si>
  <si>
    <t>Realizar comités editoriales para el seguimiento al plan de publicaciones de la vigencia</t>
  </si>
  <si>
    <t>Actas de comité
Plan de publicaciones</t>
  </si>
  <si>
    <t>De acuerdo con la periodicidad de las publicaciones</t>
  </si>
  <si>
    <t>Coordinadora equipo de Publicaciones</t>
  </si>
  <si>
    <t>Realizar seguimiento al cronograma para el desarrollo de las publicaciones programadas y sus respectivas alertas si aplican</t>
  </si>
  <si>
    <t>Actas de seguimiento al cronograma para el desarrollo de los procesos editoriales por parte del equipo de Publicaciones</t>
  </si>
  <si>
    <t>Líder del proceso de publicaciones</t>
  </si>
  <si>
    <t>G24</t>
  </si>
  <si>
    <t>Realizar reuniones de seguimiento con los equipos técnicos para verificar el funcionamiento de la plataforma tecnológica externa e  informar los o errores en el funcionamiento de la plataforma</t>
  </si>
  <si>
    <t>Actas de reuniones de seguimiento al funcionamiento de la plataforma.</t>
  </si>
  <si>
    <t>Lider proceso de Formación a formadores</t>
  </si>
  <si>
    <t>Semanal</t>
  </si>
  <si>
    <t>Trimestral</t>
  </si>
  <si>
    <t>G21</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</si>
  <si>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</si>
  <si>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</si>
  <si>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Gerente Museo de Bogotá</t>
  </si>
  <si>
    <t>Realizar sesión cuatrimestral con áreas de trabajo en donde se informe sobre el estado de ubicación del almacenamiento de información digital del Museo de Bogotá.</t>
  </si>
  <si>
    <t>Acta de socialización que incluya compromisos relacionados con el estado de ubicación del almacenamiento de información digital del Museo de Bogotá.</t>
  </si>
  <si>
    <t>Gerencia del Museo</t>
  </si>
  <si>
    <t>Control Disciplinario Interno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</si>
  <si>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</si>
  <si>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</si>
  <si>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</si>
  <si>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</si>
  <si>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</si>
  <si>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</si>
  <si>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G5</t>
  </si>
  <si>
    <t>Guardar los expedientes procesales en un mueble exclusivo para este propósito y que cuente con llave.</t>
  </si>
  <si>
    <t>Fotografía del mueble de uso exclusivo para los expedientes.</t>
  </si>
  <si>
    <t>Permanente</t>
  </si>
  <si>
    <t>Jefe(a) de Control Disicplinario Interno y profesional(es) designada (o/s)</t>
  </si>
  <si>
    <t xml:space="preserve">Documentar el control de verificación de completitud del expediente procesal en el reparto </t>
  </si>
  <si>
    <t>Procedimiento o documento con el control relacionado</t>
  </si>
  <si>
    <t>Jefe de Control Disciplinario Interno con el apoyo del profesional(es) designada(o/s)</t>
  </si>
  <si>
    <t xml:space="preserve">El profesional designado de Control Discplinario Interno digitaliza los documentos emitidos en cada uno de los expediente procesales. </t>
  </si>
  <si>
    <t>Pantallazo de los documentos digitalizados en el expediente procesos</t>
  </si>
  <si>
    <t xml:space="preserve">Con la expedición de un documento del proceso </t>
  </si>
  <si>
    <t>Jefe(a) de Control Disicplinario Interno</t>
  </si>
  <si>
    <t>C</t>
  </si>
  <si>
    <t>C3</t>
  </si>
  <si>
    <t>El Jefe de Control Disciplinario revisa las decisiones de fondo (Inhibitorios, Archivos, Pliegos de Cargo y Nulidades) proyectadas por el profesional designado .</t>
  </si>
  <si>
    <t xml:space="preserve">Documentar la política de operación en la cual se establece que  el profesional que adelanta el proceso, no debe comunicarse con el procesado sin autorización expresa del Jefe de Control Disciplinario Interno </t>
  </si>
  <si>
    <t>Jefe(a) de Control Disciplinario Interno y profesional(es) designada (o/s)</t>
  </si>
  <si>
    <t xml:space="preserve">Entrega fuera de términos de las respuestas a los requerimientos de la Ciudadanía </t>
  </si>
  <si>
    <t>Debilidades en la asignación y seguimiento de las PQRSD por parte de las dependencias del Instituto a las cuales son asignadas.</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</si>
  <si>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</si>
  <si>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Desarticulación de los actores involucrados en la implementación de la Política de Transparencia y Acceso a la Información Pública.</t>
  </si>
  <si>
    <t>Ausencia de la documentación que describe el quéhacer de la Política de Transparencia al interior del IDPC y desarticulación de los actores involucrados en la implementación de la Política de Transparencia y Acceso a la Información Pública.</t>
  </si>
  <si>
    <t>Posibilidad de incumplimiento de la Ley de Transparencia debido a la desarticulación de los actores involucrados en la implementación de la Política de Transparencia y Acceso a la Información Pública.</t>
  </si>
  <si>
    <t>Sanciones fiscales, penales o disciplinarias por actos de corrupción para el acceso a trámites y servicios en la entidad</t>
  </si>
  <si>
    <t>Falta de información clara y debilidad en canales de acceso a la publicidad de las condiciones del trámite</t>
  </si>
  <si>
    <t xml:space="preserve">Posibilidad de solicitar o recibir  cobro indebidos durante la prestación del servicio de atención a la cíudadanía por parte de los servidores del IDPC que desvíen la gestión de lo público para el beneficio propio o de un tercero </t>
  </si>
  <si>
    <t>G7</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</si>
  <si>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</si>
  <si>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 xml:space="preserve">Correos electrónicos semanales de seguimiento al SDQS </t>
  </si>
  <si>
    <t>Profesional de Atención a la Ciudadanía</t>
  </si>
  <si>
    <t>1.- Divulgar las buenas prácticas en el manejo de las PQSD, principalmente a los procesos que concentran la mayor cantidad de PQRSD.
2.- Realizar un seguimiento mensual con los operadores laterales del sistema "Bogotá te escucha"  y el Defensor de la ciudadanía</t>
  </si>
  <si>
    <t>3 listas de asistencia y los compromisos de aplicación de buenas prácticas firmados por los y las asistentes a las divulgaciones.
11 reuniones o encuentros de seguimiento realizados (acta de reunión)</t>
  </si>
  <si>
    <t xml:space="preserve">Equipo atención a la ciudadanía- Administrador central SDQS </t>
  </si>
  <si>
    <t>Informar a la Oficina de Control Interno Disciplinario</t>
  </si>
  <si>
    <t>Personal con conocimientos en el manejo de SDQS</t>
  </si>
  <si>
    <t>Responsable del Bogotá Te Escucha</t>
  </si>
  <si>
    <t>Aportar las evidencias que demuestren el incumplimiento</t>
  </si>
  <si>
    <t>Correos de remisión de información de PQRSD a la Oficina de Control Interno Disciplinario</t>
  </si>
  <si>
    <t>G8</t>
  </si>
  <si>
    <t>Seguimientos realizados por parte del Equipo de Transparencia a la ejecución de actividades relacionadas con el cumplimiento de la Ley de Transparencia</t>
  </si>
  <si>
    <t>Actas de reunión del Equipo de Transparencia</t>
  </si>
  <si>
    <t>1. Socializar con el Equipo de Transparencia los resultados de los informes de Control Interno y demás reportes relacionados.
3. Definir el plan de trabajo para la vigencia 2024 para el cumplimiento de la Ley de Transparencia.</t>
  </si>
  <si>
    <t xml:space="preserve">1. Actas de reunión y/o lista de Asistencia a las reuniones del Equipo de Transparencia.
2. Plan de trabajo. </t>
  </si>
  <si>
    <t>Equipo atención a la ciudadanía - Responsables Política de Transparencia</t>
  </si>
  <si>
    <t>C2</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</si>
  <si>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</si>
  <si>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</si>
  <si>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Informar a la ciudadanía los requisitos de los trámites y servicios del Instituto.</t>
  </si>
  <si>
    <t>Profesional Atención a la Ciudadanía</t>
  </si>
  <si>
    <t>Reportar los casos identificados al responsable de Control Disciplinario Interno.</t>
  </si>
  <si>
    <t>Personal Control Disciplinario Interno</t>
  </si>
  <si>
    <t xml:space="preserve">Informar a las autoridades competentes para realizar las investigaciones correspondientes. </t>
  </si>
  <si>
    <t>Continuar con el proceso de investigación disciplinaria</t>
  </si>
  <si>
    <t xml:space="preserve">Incumplimiento en la ejecución de las metas,planes, programas, proyectos </t>
  </si>
  <si>
    <t>Debilidad en el seguimiento en los cambio en los instrumentos,  normas y la regulación de patrimonio cultural del Distrital o Nacional.</t>
  </si>
  <si>
    <t>Posibilidad de afectación reputacional por incumplimiento en la ejecución funciones responsabilidades de la Subdirección de Gestión de Territorial de Patrimonio debido a debilidades en el seguimiento en los cambio en los instrumentos,  normas y la regulación de patrimonio cultural del Distrital o Nacional relaciondas con su misionalidad .</t>
  </si>
  <si>
    <t xml:space="preserve">La no realización de las actividades programada en desarrollo de la ejecución del proyecto 7649 </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</si>
  <si>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</si>
  <si>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</si>
  <si>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</si>
  <si>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</si>
  <si>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actualizacion del reporte de los actos administrativos que modifican la información del inventario y las equiparaciones aprobadas en los BIC por el equipo responsable</t>
  </si>
  <si>
    <t>Realizar revisión de la normatividad vigente en materia de Patrimonio Cultural y presentar un informe cuatrimestral de las normas que impacten el desarrollo y toma de decisiones de las actividades de la Subdirección de Gestión Territorial.</t>
  </si>
  <si>
    <t xml:space="preserve">Seguimiento del contrato de logística del IDPC </t>
  </si>
  <si>
    <t>Realizar el seguimiento trimestral de los actos administrativos emitidos por la Secretaria Distrital de Cultura y adelantar la respectiva modificación en la base de datos del inventario</t>
  </si>
  <si>
    <t>Recepción mensual de las modificaciones aprobadas durante el periodo de equiparaciones estrato 1</t>
  </si>
  <si>
    <t>Un informe cuatrimestral de revisión de la normatividad vigente en materia de Patrimonio Cultural  que impacte el desarrollo y toma de decisiones de las actividades de la Subdirección de Gestión Territorial.</t>
  </si>
  <si>
    <t>Profesional designado</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</si>
  <si>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</si>
  <si>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</si>
  <si>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</si>
  <si>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En el periodo comprendido entre enero y abril 2023 se realizó seguimiento al normograma y a la normatividad vigente y se pudo establecer que no se expidieron normas que afecten la normalidad de las actividades programadas para la vigencia 2023 en desarrollo del Proyecto 7649 Consolidación de los patrimonios como referente de ordenamiento territorial en la ciudad de Bogotá   el cual se encuentra a cargo de la Subdirección de Gestión Territorial del patrimonio . , es de anotar que la normatividad expedida  en el periodo fue evaluada y atendida oportunamente por la SGTP.  </t>
  </si>
  <si>
    <t xml:space="preserve">Como evidencia se presenta el acta de la reunión en la cual se informa que durante el periodo enero - abril del presente año, no se presentaron cambios normativos que incidieran en las actividades desarrolladas por la Subdirección de Gestión Territorial del Patrimonio, de conformidad con las funciones establecidas legalmente.  Matriz Normograma de seguimiento.  </t>
  </si>
  <si>
    <t xml:space="preserve">Teniendo en cuenta el informe de seguimiento realizado a la normatividad vigente en materia de Patrimonio Cultural se pudo establecer   que no se expidieron normas que afecten la normalidad de las actividades programadas en desarrollo del Proyecto 7649 Consolidación de los patrimonios como referente de ordenamiento territorial en la ciudad de Bogotá   el cual se encuentra a cargo de la Subdirección de Gestión Territorial del patrimonio  </t>
  </si>
  <si>
    <t xml:space="preserve">Se observa evidencia de la ejecución del control, sin embargo es importante revisar el producto definido par alinearlo a la evidencia que el proceso genere </t>
  </si>
  <si>
    <t xml:space="preserve">Las actividades asociadas al plan de mitigación no se desarrollador de acuerdo a la información reportada por el procesos </t>
  </si>
  <si>
    <t>Para la ejecución del control, se evidencia acta de revisión de la normatividad
Frente a la acción de mitigación, el proceso informa que no se han realizado planes de trabajo, ya que no se han presentado cambios normativos.
Es importante revisar lo mencionado por la segunda línea de defensa en su monitoreo.</t>
  </si>
  <si>
    <t>Informe de seguimiento al contrato de logistica</t>
  </si>
  <si>
    <t>cuatrimestral</t>
  </si>
  <si>
    <t>Profesional Designado</t>
  </si>
  <si>
    <t>Realizar cronogramas mensuales de las actividades de participación en los territorios e identificación de necesidades logísticas para cada una ellas</t>
  </si>
  <si>
    <t>Cronograma de actividades de participación y necesidades</t>
  </si>
  <si>
    <t>En este periodo enero- abril 2023 se realizó seguimiento a las actividades programadas por los equipos de la SGTP las cuales se desarrollaron en el marco del CONTRATO DE PRESTACIÓN DE SERVICIOS No 390 DE 2022 para la logística y se realizó surgimiento al presupuesto designado por SGTP para tal fin.</t>
  </si>
  <si>
    <t xml:space="preserve">Se adjuntan el informe de seguimiento </t>
  </si>
  <si>
    <t>Se elaboraron los cronogramas por cada una de las metas  el proyecto 7649</t>
  </si>
  <si>
    <t xml:space="preserve">Se adjunta una copia de los cronogramas </t>
  </si>
  <si>
    <t>Se observa evidencia de la ejecución del control</t>
  </si>
  <si>
    <t>Se observa evidencia de la acción  de mitigación</t>
  </si>
  <si>
    <t>El control no cuenta con periodicidad de ejecución. 
Para la ejecución del control, se hace entrega del informe que remite el operador logístico, sin realizar el seguimiento mencionado en la descripción del control
Frente a la acción de mitigación, se observan los cronogramas de abril y mayo, sin embargo, no se presentan los correspondientes a toda la vigencia con el fin de organizar las actividades logísticas con antelación.</t>
  </si>
  <si>
    <t xml:space="preserve">Captura de pantalla de la consulta de pagina de Web de secretaria distrital de cultura y  del orfeo , copia de los actos administrativos que modifican el inventario </t>
  </si>
  <si>
    <t>cuatrimetral</t>
  </si>
  <si>
    <t>Verificar la migración  al sistema de información geográfico-SisBIC</t>
  </si>
  <si>
    <t>Los correos de remisión  de solicitud de actualizaciones al SISBIC y Captira de pantalla de actualizaciones</t>
  </si>
  <si>
    <t>Líder del proceso y Subdirector de Gestión Territorial</t>
  </si>
  <si>
    <t xml:space="preserve">Las acciones adelantadas para garantizar la actualización del inventario BIC y en virtud de que la Secretaría Distrital de Cultura remite todos los actos administrativos que modifican el inventario los cuales son recibidos por el equipo de Valoración de la Subdirección de Intervención y Protección del Patrimonio se adelantaron dos acciones para obtener la información y actualizar la Base de Datos del Inventario:
1. Por correo electrónico se realizó la solicitud al Arquitecto David Arias todos los actos administrativos emitidos por  la SDCRD(Se anexa como evidencia copia del correo con su respectiva respuesta)
2. Se adelanto la consulta periódica al Link https://culturarecreacionydeporte.gov.co/es/transparencia-acceso-informacion-publica/informacion-especifica/resoluciones-bienes-de-interes-cultural, para verificar las actualizaciones o actos administrativos adicionales(Se anexa como evidencia los pantallazos de la consulta y la carpeta de las resoluciones respectivas)
</t>
  </si>
  <si>
    <t>Pantallazos de la consulta, soporte en formato pdf del correo, carpeta de las resoluciones y base de datos Geográfica</t>
  </si>
  <si>
    <t xml:space="preserve">Se tiene programado para el siguiente periodo </t>
  </si>
  <si>
    <t xml:space="preserve">Se reporta iel inicio de la actividad para el siguiente periodo </t>
  </si>
  <si>
    <t>Se evidencia la ejecución del control con pantallazo de la página Web de la Secretaría de Cultura.
Frente a la acción de mitigación, el proceso informa que se tiene programada en otro cuatrimestre.</t>
  </si>
  <si>
    <t>Se consultaron y descargaron los actos administrativos de modificación al inventario BIC en https://culturarecreacionydeporte.gov.co/es/transparencia-acceso-informacion-publica/informacion-especifica/resoluciones-bienes-de-interes-cultural, se anexa pantallazo y resoluciones descargadas en el ultimo cuatrimestre.
Se realizaron las respectivas actualización en la Base de datos Geografica
Se actualizo, valido, aprobo y publico en el sistema de gestión de calidad el procediminento de actualización del inventario se anexa como evidencia.
Se recibieron mediante memorando de la Subdirección de intervención y Protección del P atrimonio las equiparaciones aprobadas para la consolidación en Base de datos</t>
  </si>
  <si>
    <t>Pantallazos de la consulta, , carpeta de las resoluciones y base de datos Geografica y procedimiento aprobado
Bases de datos de las equiparaciones a estrato 1</t>
  </si>
  <si>
    <t>Las acciones adelantadas para garantizar la actualización del inventario BIC y en virtud de que la Secretaria Distrital de Cultura publica todos los actos administrativos que modifican el inventario se adelantó la consulta en el link https://culturarecreacionydeporte.gov.co/es/transparencia-acceso-informacion-publica/informacion-especifica/resoluciones-bienes-de-interes-cultural y se realizo la descarga de las resoluciones de las inclusiones, exclusiones o cambio de categoria.
2. Se realizo la respectiva georeferenciación e inclusión en la Base de datos Geografica del Inventario BIC.
3. Se adelanto la gestión de  actualización, validación, aprobación y publicación en el sistema de gestión de calidad el procedimiento de actualización del inventario se anexa como evidencia. 
4. Se recibio por memorando las equiparaciones aprobadas en el periodo reportado</t>
  </si>
  <si>
    <t>Pantallazo de la consulta en la pagina de a SCRD,  la Base de datos en formato excel,Procedimiento aprobado y carpeta de resoluciones.
Las base de las equiparaciones estrato 1 aprobadas</t>
  </si>
  <si>
    <t>Base de datos mensual de la equiparaciones Estrato 1</t>
  </si>
  <si>
    <t>Actualizar  el  inventario BIC  con las modificaciones de la base de datos de  las equiparaciones Estrato 1</t>
  </si>
  <si>
    <t xml:space="preserve">Base de datos del inventario actualizada </t>
  </si>
  <si>
    <t xml:space="preserve">No se observan evidencias ni reporte respecto al control </t>
  </si>
  <si>
    <t>No se evidencia reporte de monitoreo de la primera línea de defensa.</t>
  </si>
  <si>
    <t>Riesgo de incumplimiento</t>
  </si>
  <si>
    <t xml:space="preserve">Gestión de los Instrumentos de Ordenamiento de los Patrimonios </t>
  </si>
  <si>
    <t>Gestionar con los actores públicos y privados la ejecución armonizada y articulada de los planes programas y proyectos para la protección para la conservación y sostenibilidad de los territorios cubiertos y delimitados por los instrumentos de planeación y gestión designados al IDPC</t>
  </si>
  <si>
    <t xml:space="preserve">Atraso en la adaptación de los instrumentos de planeación y gestión a los diferentes planes que afectan e impactan el ordenamiento territorial. </t>
  </si>
  <si>
    <t xml:space="preserve">
Debilidad en la articulación de los instrumentos de planeación y los planes de ordenamiento </t>
  </si>
  <si>
    <t>Posibilidad de afectación reputacional por atrasos en la adaptación de los instrumentos de planeación y gestión a los diferentes planes que afectan e impactan el ordenamiento territorial, debido la baja articulación interinstitucional</t>
  </si>
  <si>
    <t xml:space="preserve">reuniones
mesas interinstitucionales
comunicaciones oficiales
actas
</t>
  </si>
  <si>
    <t>Falencias en la programación presupuestal con respecto a la inclusión de proyectos pertenecientes al plan de acción de los instrumentos, en el plan de desarrollo vigente</t>
  </si>
  <si>
    <t>Falta de una articulación interinstitucional efectiva para priorizar los proyectos incluidos en el plan de acción de los instrumentos, y su consecuente incorporación en planes de desarrollo</t>
  </si>
  <si>
    <t>Posibilidad de afectación reputacional por falencias en la programación presupuestal con respecto a la inclusión de proyectos pertenecientes al plan de acción de los instrumentos en el plan de desarrollo vigente, debido a la falta de una articulación interinstitucional efectiva para priorizar los proyectos incluidos en el plan de acción de los instrumentos, y su consecuente incorporación en planes de desarrollo</t>
  </si>
  <si>
    <t>Atrasos en los compromisos establecidos con entidades del orden distrital y con otras subdirecciones del IDPC</t>
  </si>
  <si>
    <t>Debilidades en el seguimiento a la ejecución de proyectos incluidos en el plan de acción de los instrumentos</t>
  </si>
  <si>
    <t>Posibilidad de afectación reputacional por atrasos en los compromisos establecidos con entidades del orden distrital y con otras subdirecciones del IDPC, debido a debilidades en el seguimiento a la ejecución de proyectos incluidos en el plan de acción de los instrumentos.</t>
  </si>
  <si>
    <t>Falencias en promover la incidencia y apropiación ciudadanas con respecto a la implementación de los instrumentos de planeación y gestión territorial de los patrimonios</t>
  </si>
  <si>
    <t>Debilidades en la   formulación, el desarrollo y el seguimiento de estrategias de gobernanza y de divulgación que promuevan la participación de actores interesados en la implementación de los planes de acción de los instrumentos, acordes a las necesidades y demandas de los respectivos grupos de valor.</t>
  </si>
  <si>
    <t>Posibilidad de afectación reputacional por falencias en promover la incidencia y apropiación ciudadanas con respecto a la implementación de los instrumentos de planeación y gestión territorial de los patrimonios debido a debilidades en la formulación, el desarrollo y el seguimiento de estrategias de gobernanza y de divulgación  que promuevan la participación de actores interesados en la implementación de los planes de acción de los instrumentos, acordes a las necesidades y demandas de los respectivos grupos de valor.</t>
  </si>
  <si>
    <t>G1</t>
  </si>
  <si>
    <t xml:space="preserve">comunicaciones oficiales
actas </t>
  </si>
  <si>
    <t xml:space="preserve">primer trimestre después de la adpoción del instrumento </t>
  </si>
  <si>
    <t>Profesional Especializado Código 222 Grado 03 Componente norma ubana</t>
  </si>
  <si>
    <t>1.- Documentación del procedimiento de
seguimiento a los instrumentos de planeación y gestión
2.- Oficios con lineamientos y un direccionamiento claro para incluir lo establecido por los instrumentos adoptados en los respectivos actos administrativos y su correspondiente socialización en mesas interinstitucionales</t>
  </si>
  <si>
    <t xml:space="preserve">1.- Procedimiento aprobado
2.- Oficios enviados a entidades encargadas o responsables </t>
  </si>
  <si>
    <t xml:space="preserve">Gerente de Gestión de los Instrumentos del Ordenamiento de los Patrimonios </t>
  </si>
  <si>
    <t xml:space="preserve">1.- 1/02/2024
2.- 9/1/2024
</t>
  </si>
  <si>
    <t>1.- 30/05/2024
2.- 31/3/2024</t>
  </si>
  <si>
    <t>G2</t>
  </si>
  <si>
    <t>reuniones
comunicaciones
actas</t>
  </si>
  <si>
    <t>Profesional Especializado Código 222 Grado 03 Componente programático</t>
  </si>
  <si>
    <t>1.- Documentación del procedimiento de seguimiento a los instrumentos de planeación y gestión
2.- Actas con compromisos adquiridos</t>
  </si>
  <si>
    <t>1.- Procedimiento aprobado
2.- Actas firmadas y debidamente socializadas</t>
  </si>
  <si>
    <t>1.- 01/2/2024
2.- 01/03/2024</t>
  </si>
  <si>
    <t>1.- 30/3/2024
2.- 31/12/2024</t>
  </si>
  <si>
    <t>G3</t>
  </si>
  <si>
    <t>actas
fichas de seguimiento</t>
  </si>
  <si>
    <t>actas
fichas de seguimiento de ejecución de proyectos</t>
  </si>
  <si>
    <t>bimsetral</t>
  </si>
  <si>
    <t>Profesional Especializado Código 222 Grado 03 Componente de gestión (seguimiento)</t>
  </si>
  <si>
    <t>Generación de una herramienta a través de la que sea posible realizar seguimiento a la ejecución de proyectos de manera periódica según se determine para cada proyecto, así como información que se considere relevante para cada caso particular</t>
  </si>
  <si>
    <t>Herramienta de seguimiento que garantice actualización permanente</t>
  </si>
  <si>
    <t>G4</t>
  </si>
  <si>
    <t>mesas interinstitucionales de diseño de estrategias, seguimiento y evaluación
actas</t>
  </si>
  <si>
    <t>actas</t>
  </si>
  <si>
    <t>trimestral</t>
  </si>
  <si>
    <t>Profesional Especializado Código 222 Grado 03, componente programático</t>
  </si>
  <si>
    <t xml:space="preserve">Formulación y seguimiento a los ámbitos de participación y divulgación de los instrumentos de planeación registrados en el Plan Institucional de Participación Ciudadana, de la vigencia correspondiente. </t>
  </si>
  <si>
    <t xml:space="preserve">Documentos de conformación del sistema de gestión de los instrumentos de planeación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</si>
  <si>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</si>
  <si>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</si>
  <si>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</si>
  <si>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reputacional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</si>
  <si>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</si>
  <si>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</si>
  <si>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</si>
  <si>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</si>
  <si>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 xml:space="preserve">Registro erróneo en los valores del pago o duplicidad de los mismos en la planilla que debe ser radicada a la Secretaría Distrital de Hacienda. </t>
  </si>
  <si>
    <t>Posibilidad de afectación económica por duplicidad de pagos y/o error en el valor del pago en la planilla que debe ser radicada a la Secretaría Distrital de Hacienda.</t>
  </si>
  <si>
    <t xml:space="preserve">Por abuso de poder se realicen pagos sin soportes a un tercero o a nombre porpio </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</si>
  <si>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</si>
  <si>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</si>
  <si>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Previo a la emisión del estado financiero, el profesional especializado de contabilidad  realiza la conciliación de las cuentas de los estados financieros.</t>
  </si>
  <si>
    <t xml:space="preserve">Conciliaciones de las cuentas más representativas de los estados de financieros (Bancos, CUD, Activos entre otros) </t>
  </si>
  <si>
    <t>Profesional Especializado de Contabilidad</t>
  </si>
  <si>
    <t xml:space="preserve">Aplicar de manera mensual el control de concilliación del balance de prueba, el balance general y estado de resultados </t>
  </si>
  <si>
    <t>11 Archivos de excel de conciliación</t>
  </si>
  <si>
    <t>Profesional Especializada  de Contabilidad</t>
  </si>
  <si>
    <t>G64</t>
  </si>
  <si>
    <t>Cada vez que se expide el Certificado Disponibilidad Presupuestal el profesional especializado de presupuesto verifica que la información contenida corresponda con la Viabilidad Presupuestal para los proyectos de inversión o la solicitud de CDP para el presupuesto de funcionamiento.</t>
  </si>
  <si>
    <t>Certificados de Disponibilidad Presupuestal firmados</t>
  </si>
  <si>
    <t>Cada vez que se el Profesional recibe una solicitud de CDP</t>
  </si>
  <si>
    <t>Profesional(es) de presupuesto</t>
  </si>
  <si>
    <t>Aplicar un segundo control para la verificación de la información del CDP expedido</t>
  </si>
  <si>
    <t>Documentos con la revisión de aleatoria de los CDP expedidos</t>
  </si>
  <si>
    <t>Persona designada</t>
  </si>
  <si>
    <t>Anular el CDP con errores y expedir uno nuevo corrigiendo el error encontrado.
Si el CDP ya se encuentra comprometido y no se ha realizado el pago se deberá expedir acto administrativo de corrección del CDP.</t>
  </si>
  <si>
    <t xml:space="preserve">1 profesional de presupuesto
1 profesional de apoyo a la contratación de la dependencia responsable
1 ordenador del gasto
Correo electrónico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</si>
  <si>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</si>
  <si>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</si>
  <si>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 xml:space="preserve">Adelantar las correcciones de los documentos contractuales u otros documentos de acuerdo con el trámite.  </t>
  </si>
  <si>
    <t>Correo electrónico
Anulación CDP
 documentos
Expedición nuevos documentos corregidos
Acto administrativo de corrección del CDP (cuando aplique).</t>
  </si>
  <si>
    <t>Cada que vez que el profesional especializado de tesorería recibe una planilla de pago, verifica que los datos registrados correspondan con la causación realizada en el Sistema de contabilidad SIIGO, previo a su radicación en la SDH.</t>
  </si>
  <si>
    <t>Documentos de excel con los resultados de las conciliaciones</t>
  </si>
  <si>
    <t>Cada vez que se el Profesional Especializado de tesorería recibe una planilla</t>
  </si>
  <si>
    <t>Profesional Especializado de Tesorería</t>
  </si>
  <si>
    <t>Documentar el punto de control para el pago oportuno de obligaciones (ARL, servicios públicos, impuestos etc), así como definir los tiempos de acuerdo con las directrices de la SDH y determinar las acciones a seguir en caso de generen intereses de mora, recargos, multas entre otros.</t>
  </si>
  <si>
    <t>Documento con el punto de control, los tiempos del trámite de pagos y acciones del pago de intereres</t>
  </si>
  <si>
    <t>Profesional Especializado Tesorería, apoyo equipo de Gestión Financiera y Subdirector(a) de Gestión  Corporativa</t>
  </si>
  <si>
    <t>Recuperar los recursos girados y/o adelantar las acciones legales pertinentes</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</si>
  <si>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</si>
  <si>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</si>
  <si>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Si no reintegra el dinero, adelantar las acciones legales pertinentes.</t>
  </si>
  <si>
    <t xml:space="preserve">Verificar que se hayan reintegrado los recursos tesoral. 
Y una vez se hayan reintegrado los recursos tesoralmente, adelantar las acciones para el reintegro presupuestal de acuerdo con el procedimiento establecido por la SDH.  </t>
  </si>
  <si>
    <t xml:space="preserve">Correo electrónico o comunicación de reintegro de recursos pagados
Documentos de acciones legales adelantadas de ser el caso. </t>
  </si>
  <si>
    <t>G92</t>
  </si>
  <si>
    <t>El Profesional Especializado de tesorería, posterior a la conciliación de los datos de la planilla de pagos en el sistema  BOGDATA y en el Sistema de contabilidad SIIGO, verifica con el documento de identificación del tercero los pagos a realizar durante el mes.</t>
  </si>
  <si>
    <t>Documento de excel con la verificación de terceros</t>
  </si>
  <si>
    <t>C11</t>
  </si>
  <si>
    <t xml:space="preserve">Los supervisores de contrato y sus apoyos, aplican los lineamientos y directrices establecidos en el  procedimiento de pagos. </t>
  </si>
  <si>
    <t>1 Sensibilización de las directrices de pagos</t>
  </si>
  <si>
    <t>Profesional Especializada Tesorería</t>
  </si>
  <si>
    <t>1 profesional de gestión financiera</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</si>
  <si>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</si>
  <si>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</si>
  <si>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</si>
  <si>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 xml:space="preserve">Pérdida de documentos de la colección del centro de documentación
</t>
  </si>
  <si>
    <t>Deficiencia en los controles de préstamo del material bibliográfico del Centro de Documentación.</t>
  </si>
  <si>
    <t>Posible afectación económica por pérdida de material de las colecciones del Centro de Documentación debido a falencias en la devolución de material bibliográfico del centro de documentación.</t>
  </si>
  <si>
    <t>Elaborar el cronograma de mantenimiento preventivo de los bienes muebles e inmuebles de la entidad para la vigencia de acuerdo con los requerimientos identificados</t>
  </si>
  <si>
    <t>Cronograma de mantenimiento preventivo para la vigencia aprobado</t>
  </si>
  <si>
    <t>Profesional universitario responsable de Administración de Bienes.</t>
  </si>
  <si>
    <t>Definir plan de trabajo para la elaboración de hojas de vida de los activos de la entidad iniciando con la maquinaria y los activos de gran valor</t>
  </si>
  <si>
    <t>Plan de trabajo elaboración de hojas de vida activos aprobado</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</si>
  <si>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</si>
  <si>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</si>
  <si>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</si>
  <si>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</si>
  <si>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</si>
  <si>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</si>
  <si>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Ejecutar y realizar reporte de ejecución de actividades del cronograma de mantenimiento preventivo de los bienes muebles e inmuebles de la entidad</t>
  </si>
  <si>
    <t>Informe mensual de ejecución de actividades del cronograma de mantenimiento preventivo</t>
  </si>
  <si>
    <t>Realizar las hojas de vida de los activos de la entidad de acuerdo con plan de trabajo</t>
  </si>
  <si>
    <t xml:space="preserve">Hojas de vida elaboradas </t>
  </si>
  <si>
    <t>Aplicar el sistema de control y registro de entradas y salida de bienes de la entidad</t>
  </si>
  <si>
    <t>Reportes de autorizaciones de entradas y salidas del de bienes registradas en el periodo</t>
  </si>
  <si>
    <t xml:space="preserve">Realizar y documentar el procedimiento de entrega y traslado de bienes </t>
  </si>
  <si>
    <t>Procedimiento y documentos asociados elaborados y aprobados</t>
  </si>
  <si>
    <t xml:space="preserve">Entregar las recomendeaciones de uso de los bienes a cada uno de los contratistas y funcionarios con bienes a su cargo  </t>
  </si>
  <si>
    <t>Planilla de bienes en servicio por usuario firmadas</t>
  </si>
  <si>
    <t>Realizar toma fisica de los inventarios de los bienes devolutivos de la entidad</t>
  </si>
  <si>
    <t>Cronograma de toma fisica de inventario de bienes devolutivos y cuadro de control de toma fisica de inventario de bienes devolutivos</t>
  </si>
  <si>
    <t xml:space="preserve">Asegurar los activos de la entidad contra siniestros </t>
  </si>
  <si>
    <t>Polizas vigentes de los activos de la entidad</t>
  </si>
  <si>
    <t>Realizar trimestralmente una jornada de organización de espacios de almacenamiento y bodegaje</t>
  </si>
  <si>
    <t>Acta de verificación de espacios de almacenamiento y bodegaje.</t>
  </si>
  <si>
    <t>Definir los espacios de almacenamiento de bienes en las sedes de la entidad</t>
  </si>
  <si>
    <t>Mapa de distribución de almacenes de bienes</t>
  </si>
  <si>
    <t>Realizar trimestralmente la comparación de los saldos del inventrario fisico y el inevntario registrado en el sistema SIIGO</t>
  </si>
  <si>
    <t>Documento de verificación de saldos en existencia</t>
  </si>
  <si>
    <t>Verificación y actualización de los datos de identificación de las piezas de la colección en Colecciones Colombianas, en conjunto con los responsables de Museo de Bogotá</t>
  </si>
  <si>
    <t>Reporte de objetos registrados, verificados y actualizados en Colecciones Colombianas</t>
  </si>
  <si>
    <t>Profesional universitario responsable de Administración de Bienes. - Gerente del Museo de Bogotá</t>
  </si>
  <si>
    <t>Verificar fisicamente las piezas de la colección y consignar la información en Colecciones Colombianas, en conjunto con los responsables del Museo de Bogotá</t>
  </si>
  <si>
    <t>Base de datos en relacion de piezas registradas de la colección del Museo de Bogotá con datos de identificación actualizados en Colecciones Colombianas, verificados por el profesional del museo de Bogotá</t>
  </si>
  <si>
    <t>Profesional universitario responsable de Administración de Bienes. - Gerente del Museo</t>
  </si>
  <si>
    <t>Mantenimiento y calibración oportuna de los equipos de medición</t>
  </si>
  <si>
    <t>Certificados vigentes de mantenimiento y calibración de equipos</t>
  </si>
  <si>
    <t>Realizar las hojas de vida de los equipos de medición de condiciones ambientales de acuerdo con el plan de trabajo</t>
  </si>
  <si>
    <t>Hojas de vida de equipos de medición de condiciones ambientales elaboradas</t>
  </si>
  <si>
    <t>Control de condiciones ambientales de los espacios.</t>
  </si>
  <si>
    <t>Tomar lectura de condiciones ambientales del espacio con equipos de monitoreo ambiental y verificación de equipos (registro de condiciones ambientales)</t>
  </si>
  <si>
    <t xml:space="preserve">Gerente Museo de Bogotá </t>
  </si>
  <si>
    <t>Registro de la planilla de préstamo de material del centro de documentación debidamente diligenciada indicando el estado del material al momento de entrega y devolución del mismo</t>
  </si>
  <si>
    <t>Planillas de préstamo de material del Centro de Documentación debidamente diligenciadas</t>
  </si>
  <si>
    <t>Cada vez que se realiza el préstamo de la documentación</t>
  </si>
  <si>
    <t>Contratista a cargo del Centro de Documentación</t>
  </si>
  <si>
    <t>Registrar los ingresos de nuevas publicaciones al centro de documentación</t>
  </si>
  <si>
    <t>Inventario actualizado con corte cuatrimestral</t>
  </si>
  <si>
    <t>Realizar anualmente la verificación fisica del inventario de publicaciones</t>
  </si>
  <si>
    <t>Documento con la verificación del inventario</t>
  </si>
  <si>
    <t>Auxiliar Administrativo Administración de Bienes</t>
  </si>
  <si>
    <t>Certificar las entradas y autorizar las salidas de bienes de las instalaciones del Instituto.</t>
  </si>
  <si>
    <t xml:space="preserve">Carta de certificación de las especificaciones técnicas del responsable para el registro de recibido, o 
Formato de pedido autorizado por el supervisor de cada dependencia; o soporte al requerimiento de mesa de ayuda. </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</si>
  <si>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</si>
  <si>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</si>
  <si>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</si>
  <si>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</si>
  <si>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</si>
  <si>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</si>
  <si>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Frente al control del riesgo 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</si>
  <si>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</si>
  <si>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Frente a la acción de mitigación del riesgo y de acuerdo a la programacion no se reportan actividades para el periodo.</t>
  </si>
  <si>
    <t>Se evidencia ejecución del control de acuerdo con las evidencias aportadas por el proceso</t>
  </si>
  <si>
    <t>No está programada para el periodo</t>
  </si>
  <si>
    <t>Se evidencia la ejecución del control, con las certificaciones de cumplimiento de especificaciones técnicas remitidas por los supervisores para los ingresos a Almacén, así como, la bitácora de ingreso y salida de elementos.
Frente a la acción de mitigación, la misma no se encuentra programada para el período evaluado.</t>
  </si>
  <si>
    <t>Frente a la acción de mitigación se socializaron los procedimientos para el recibo y retiro de bienes del Instituto con los funcionarios y contratistas de la entidad.</t>
  </si>
  <si>
    <t>Correo de socialización y evidencia de publiación en la intranet del procedimeitno para el recibo y retiro de bienes del Instituto.</t>
  </si>
  <si>
    <t xml:space="preserve">Errores o inconsistencias en los estudios y documentos previos </t>
  </si>
  <si>
    <t>Debilidad en la estructuración de los estudios y documentos previos por la no aplicación de la normativa del estatuto de contratación y de los procedimientos internos.</t>
  </si>
  <si>
    <t>Posibilidad de afectación económica por errores o inconsistencias en los estudios y documentos previos debido a debilidades en su estructuración por parte de los responsables por la no aplicación de la normativa del estatuto de contratación y de los procedimientos internos.</t>
  </si>
  <si>
    <t>Incumplimiento, inoportunidad o errores en la publicación de documentos contractuales en SECOP tomados del sistema de gestión documental ORFEO.</t>
  </si>
  <si>
    <t xml:space="preserve">Debilidad en el control de verificación de la información precontratcual, contractual, poscontractual publicada en SECOP de acuerdo a lo establecido en las listas de chequeo
Debilidad en el cargue y control de verificación de la información  precontratcual, contractual, poscontractual del expediente ORFEO. </t>
  </si>
  <si>
    <t xml:space="preserve">Posibilidad de afectación económica por incumplimiento, inoportunidad y errores de la publicación de los documentos de las etapas  precontratcual, contractual, poscontractual publicada en SECOP, debido a debilidad en el control de verificación de la información precontractual, contractual, poscontractual publicada en SECOP de acuerdo a la información que reposa en el expediente  expediente ORFEO. </t>
  </si>
  <si>
    <t xml:space="preserve">
Bases de datos de contratación con información incompleta e incorrecta. </t>
  </si>
  <si>
    <t xml:space="preserve">Debilidad en el diligenciamiento de información de las bases de datos, debido a que el registro de información se realiza de manera manual.
Debilidad en el cruce de información de la base de datos de gestión contractual y la información presupuestal
</t>
  </si>
  <si>
    <t>Posibilidad de afectación reputacional por bases de datos de contratación con información incompleta e incorrecta, debido a que el registro de información se realiza de manera manual y hay 
debilidad en la conciliación de información presupuestal.</t>
  </si>
  <si>
    <t>Contratos sin liquidar dentro del término señalado en la ley</t>
  </si>
  <si>
    <t>Debilidad en los controles de supervisión de contratos en la etapa poscontractual
Debilidad en el seguimiento a la totalidad de los contratos que requieren liquidación</t>
  </si>
  <si>
    <t>Posibilidad de afectación económica por contratos sin liquidar dentro de los términos señalados en la Ley, debido a la debilidad en los controles de supervisión de contratos en la etapa poscontractual y el el seguimiento a la totalidad de los contratos que requieren liquidación.</t>
  </si>
  <si>
    <t>Incumplimiento de las condiciones del contrato sin que el supervisor realice la gestión requerida</t>
  </si>
  <si>
    <t xml:space="preserve">Debilidad en el seguimiento adecuado a la ejecucion contractual.
Debilidad en la estructuración de los informes para actuar de conformidad con lo establecido en el articulo 86 de la Ley 1474 de 2011
</t>
  </si>
  <si>
    <t>Posibilidad de afectación económica por incumplimiento de las condiciones del contrato sin que el supervisor realice la gestión requerida,  debido a debilidades seguimiento adecuado a la ejecución contractual y la estructuración de los informes para actuar de conformidad con lo establecido en el articulo 86 de la Ley 1474 de 2011.</t>
  </si>
  <si>
    <t>Interés indebido en la celebración de contratos para beneficio propio o de un tercero</t>
  </si>
  <si>
    <t>Debido a que el funcionario o contratista de la entidad incumpla sus funciones u oblligaciones  contractuales afectando  la moralidad administrativa buscando un favorecimiento propio o de un tercero.</t>
  </si>
  <si>
    <t xml:space="preserve">Posibilidad de que un funcionario o contratista omita el ejercicio de sus funciones u obligaciones en abuso de su poder para favorecimiento propio o de un tercero. </t>
  </si>
  <si>
    <t xml:space="preserve">Posible declaratoria de contrato realidad </t>
  </si>
  <si>
    <t xml:space="preserve">Debilidades en la estructuración y planeación de las necesidades en los estudios previos relacionada con el caracter excepcional, objeto, obligaciones específicas, plazo y honorarios.
Debilidades en la supervisión de los contratos relacionada con la coordinación en el marco del respeto por la autonomia de la ejecución del objeto y obligaciones contractuales.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</si>
  <si>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</si>
  <si>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G25</t>
  </si>
  <si>
    <t>El jefe(a)/subdirector(a) de la dependencia responsable de la necesidad de contratación establece y aplica el flujo de aprobación del estudio previo (proyecto y/o revisó y en todo caso aprobó), que garantiza que revisón y aprobó la estructuración de los estudios en observancia de la normativa vigente y los procedimientos internos.</t>
  </si>
  <si>
    <t>Muestra de los estudios previos publicados en donde se evidencie el flujo de aprobación</t>
  </si>
  <si>
    <t>El profesional designado de la Oficina Jurídica</t>
  </si>
  <si>
    <t>Enviar dos (2) infografías con tips para estructuración de los estudios previos de acuerdo con la normatividad vigente</t>
  </si>
  <si>
    <t xml:space="preserve">Correos electrónicos </t>
  </si>
  <si>
    <t xml:space="preserve">Jefe Oficina Jurídica </t>
  </si>
  <si>
    <t>De acuerdo con los soportes aportados, se evidencia la aplicación del  control.</t>
  </si>
  <si>
    <t xml:space="preserve">De acuerdo con los oportes aportados, se evidencia la ejecución de la acción de mitigación. </t>
  </si>
  <si>
    <t>Se evidencia la ejecución del control con muestreo de los flujos de aprobación de los procesos contractuales.
Frente a la acción de mitigación, se evidencia Circular 05 del 17 de enero de 2023, en la cual se entregan lineamientos en materia de estructuración de procesos.</t>
  </si>
  <si>
    <t>G27</t>
  </si>
  <si>
    <t xml:space="preserve">El profesional designado de la OJ descarga los documentos precontractuales remitidos por la dependencia mediante comunicación de ORFEO y una vez revisados se procede a su publicación en SECOP. </t>
  </si>
  <si>
    <t xml:space="preserve">Documentos de excel con la revisión del 10% de los contratos  </t>
  </si>
  <si>
    <t xml:space="preserve">Establecer los lineamientos e instrucciones para el correcto cargue de los documentos de pago en las plataformas oficiales (Orfeo y SECOP II) </t>
  </si>
  <si>
    <t xml:space="preserve">Documento con los lineamientos o instrucciones de cargue de los documentos de pago </t>
  </si>
  <si>
    <t>Analizar el impacto de error o inconsistencia para determinar el posible daño antijurídico para la entidad de cada caso</t>
  </si>
  <si>
    <t>1Profesional designado de la dependencia
1Profesional desigando de la Oficina Juridica
Orfeo
Correo electrónico
secop</t>
  </si>
  <si>
    <t>El profesional designado de la dependencia responsable y de la Oficina  Jurídica</t>
  </si>
  <si>
    <t>Analizar las acciones a adelantar para mitigar el daño antijurídico</t>
  </si>
  <si>
    <t>Aplicar la decisión tomada en conjunto con la Oficina Jurídica</t>
  </si>
  <si>
    <t>Soporte de las acciones aplicadas</t>
  </si>
  <si>
    <t>De acuerdo con la revisión de los soportes aportados, se evidencia la aplicación del control.</t>
  </si>
  <si>
    <t>El control y la acción de mitigación no cuentan con periodicidad, ni fechas de ejecución. 
Se evidencia la ejecución del control con matriz de revisión de contratos de acuerdo a lista de chequeo.
Frente a la acción de mitigación, el proceso informa que se tiene programada para el segundo cuatrimestre de la vigencia.</t>
  </si>
  <si>
    <t>G29</t>
  </si>
  <si>
    <t xml:space="preserve">Mensualmente el profesional encargado del diligenciamiento de la base de datos realiza el cruce de información con la base de datos descargada de la plataforma SECOP. </t>
  </si>
  <si>
    <t>Matriz de revisión de la base de datos en la que se evidencie el cruce de información con SECOP y su resultado.</t>
  </si>
  <si>
    <t>Profesional designado OJ</t>
  </si>
  <si>
    <t>Identificar inconsistencias, actualizar la base de datos y solicitar permisos para la corrección de la información reportada cuando haya lugar.</t>
  </si>
  <si>
    <t>1 Profesional de la Oficna Jurídica</t>
  </si>
  <si>
    <t xml:space="preserve"> Profesional de la Oficina Jurídica</t>
  </si>
  <si>
    <t>Identificar los campos de la base que generan inconsistencias y corregirlos</t>
  </si>
  <si>
    <t>Solicitar corrección de la información reportada cuando haya lugar</t>
  </si>
  <si>
    <t>Base en formato excel actualizada
Soportes de correción de información (Cunado aplique)</t>
  </si>
  <si>
    <t>De acuerdo con los soportes aportados se evidencia ejecución de la acción.</t>
  </si>
  <si>
    <t>Se evidencia la ejecución del control con matriz de revisión mensual de base de contratación, contra la descargada de SECOP.
Frente a la acción de mitigación, el proceso informa que se tiene programada para el segundo cuatrimestre de la vigencia.</t>
  </si>
  <si>
    <t>G31</t>
  </si>
  <si>
    <t>El profesional designado de la OJ de manera anual revisa los contratos objeto de liquidación en la vigencia y elabora la matriz con la asignación a los profesionales de la OJ.</t>
  </si>
  <si>
    <t xml:space="preserve">Matriz de reparto de liquidaciones </t>
  </si>
  <si>
    <t>Actualizar el procedimiento de liquidación en el sentido de generar una actividad en la que se establezca un plazo para que el supervisor inicie el trámite de liquidación del contrato</t>
  </si>
  <si>
    <t>Documento actualizado en el SIG</t>
  </si>
  <si>
    <t>Jefe Oficina Jurídica</t>
  </si>
  <si>
    <t>El supervisor informa a la Oficina Jurídica para analizar el impacto y determinar el posible daño antijurídico para la Entidad y realizar las acciones a que haya lugar</t>
  </si>
  <si>
    <t>Supervisor del contrato
Profesional designado de la Oficina Jurídica (Orfeo)</t>
  </si>
  <si>
    <t>Supervisor del contrato</t>
  </si>
  <si>
    <t>Analizar las acciones a adelantar para mitigra el daño antijurìdico</t>
  </si>
  <si>
    <t>Presentar el caso al Comité de Conciliación</t>
  </si>
  <si>
    <t>Acta del comité de conciliación</t>
  </si>
  <si>
    <t>De acuerdo con los soportes aportados se evidencia aplicación del control.</t>
  </si>
  <si>
    <t>De acuerdo con los soportes aportados, se adelantó la acción de mitigación queda pendiente un entregable.</t>
  </si>
  <si>
    <t>Se evidencia la ejecución del control con matriz de reparto de liquidaciones.
Pese a que la acción de mitigación no se encontraba programada para el período, se presenta infografía de liquidaciones contractuales, quedando pendiente solo 1 entregable de esta acción.</t>
  </si>
  <si>
    <t>G33</t>
  </si>
  <si>
    <t xml:space="preserve">El supervisor radica la solicitud para adelantar el trámite de incumplimiento cuando haya lugar, mediante comunicación de orfeo y una vez radicada se adelanta acorde con la competencia y procedimiento establecido. </t>
  </si>
  <si>
    <t>25%</t>
  </si>
  <si>
    <t xml:space="preserve">Acta de audiencia de incumplimiento presentadas </t>
  </si>
  <si>
    <t>De acuerdo con la solicitud</t>
  </si>
  <si>
    <t xml:space="preserve">Jornada sensibilización sobre el proceso de incumplimiento </t>
  </si>
  <si>
    <t xml:space="preserve">Lista de asistencia y presentación </t>
  </si>
  <si>
    <t>Durante el periodo adelantado, no se presentaron incumplimientos.</t>
  </si>
  <si>
    <t>En cuanto al control, el proceso manifiesta que no se han presentado incumplimientos de contratos durante el período evaluado.
Frente a la acción de mitigación, se presenta infografía para prevenir incumplimientos contractuales, quedando pendiente solo 1 entregable de esta acción.</t>
  </si>
  <si>
    <t>G34</t>
  </si>
  <si>
    <t>El profesional designado de la dependencia aplica las instrucciones emitidas por la Oficina Jurídica para la estructuración de los Estudios y documentos previos para la Contratación de Servicios Profesionales y Apoyo a la Gestión o para la ejecución de trabajos artísticos</t>
  </si>
  <si>
    <t>Matriz con el enlace en cual  se encuentran publicados los estudios previos en SECOP</t>
  </si>
  <si>
    <t>Emitir lineamientos para evitar la configuración de contratos realidad</t>
  </si>
  <si>
    <t>Documento con los lineamientos</t>
  </si>
  <si>
    <t>La acción se encuentra programada para el segundo cuatrimestre.</t>
  </si>
  <si>
    <t>Para la ejecución del control, se evidencia matriz en la cual se relaciona el link a los estudios previos de todos los procesos contractuales por prestación de servicios personales, donde se aplican las directrices emitidas por la Oficina Jurídica.
Frente a la acción de mitigación, esta no se encuentra programada para el período evaluado.</t>
  </si>
  <si>
    <t>debido a debilidades en los controles de verificación del trámite para la sustentación de los procesos judiciales.</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</si>
  <si>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</si>
  <si>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G47</t>
  </si>
  <si>
    <t>Revisar de manera periódica el enlace de consulta de procesos de la rama judicial y/o administrativo y/o contractual para constatar la presentación en tiempo de las diferentes etapas procesales de orden administrativo y/o judicial por parte del abogado.</t>
  </si>
  <si>
    <t xml:space="preserve">Captura de pantalla de la vigilancia judicial </t>
  </si>
  <si>
    <t>Abogado designado</t>
  </si>
  <si>
    <t xml:space="preserve">Presentacion del estado de los procesos al comité conviliación de </t>
  </si>
  <si>
    <t>4 actas de comité de conciliación</t>
  </si>
  <si>
    <t>En el marco de la revisión periodica que se efectua respecto de los procesos en los que hace parte la Entidad, se aporta como evidencia patallazos de la verificacion realizada en los meses de enero, febrero, marzo y abtil.</t>
  </si>
  <si>
    <t xml:space="preserve">Vigilancia de los procesos enero 2023
Vigilancia de los procesos febrero 2023
Vigilancia de los procesos marzo 2023
Vigilancia de los procesos abril 2023
</t>
  </si>
  <si>
    <t>El proceso aporta las evidencias de la verificación de trámite para los meses de enero a abril</t>
  </si>
  <si>
    <t>Se evidencia la ejecución del control con pantallazos que soportan la vigilancia mensual de los procesos judiciales.</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</si>
  <si>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</si>
  <si>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</si>
  <si>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G48</t>
  </si>
  <si>
    <t>Revisar de manera periódica el SIPROJ con el fin de evidenciar la actualización de los procesos judiciales por parte del abogado.</t>
  </si>
  <si>
    <t>Reporte mensual y semestral de la actualización de los procesos en SIPROJ</t>
  </si>
  <si>
    <t>Se realiza la revisión de la actualización de los procesos en el SIPROJ, que presentan movimiento por parte del abogado del IDPC, esta revisión se hace de manera mensual. Es importante aclarar que la actualización en el SIPROJ solo puede efectuarse una única vez, razón por la cual, al ser parte de los procesos varias entidades, el registro de la actualización queda asociado a la entidad que primero lo efectúa.</t>
  </si>
  <si>
    <t xml:space="preserve">Enero SIPROJ
FebreroSIPROJ
Marzo SIPROJ
Abril SIPROJ
</t>
  </si>
  <si>
    <t xml:space="preserve">El contrato 003 de 2023,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</si>
  <si>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003 clausulado general
ESTUDIOS PREVIOS CTO 003 de 2023</t>
  </si>
  <si>
    <t>Se evidencian los registros realizados en SIPROJ en los meses de enero a abril</t>
  </si>
  <si>
    <t>Se observan los clausulados generales y los estudios previso respectivos</t>
  </si>
  <si>
    <t>Para la ejecución del control, se evidencian informes mensuales de registro SIPROJ.
Frente a la acción de mitigación, se observa la inclusión de la obligación en el contrato del profesional que lleva los procesos judiciales.</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</si>
  <si>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</si>
  <si>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</si>
  <si>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Pressentación del informe trimestral de las actuaciones surtidas por el abogado encargado de adelantar las acciones administrativas y/o judiciales.</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</si>
  <si>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</si>
  <si>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Insuficiente cobertura de evaluación y/o seguimiento a los procesos del IDPC</t>
  </si>
  <si>
    <t>Escaso personal
Sistemas de información obsoletos y/o insuficiente</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</si>
  <si>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</si>
  <si>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</si>
  <si>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</si>
  <si>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</si>
  <si>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</si>
  <si>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</si>
  <si>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</si>
  <si>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Realizar la priorización de seguimientos y auditorías y presentarlos al Comité de Control Interno</t>
  </si>
  <si>
    <t>Correo electrónico, comunicación oficial y/o acta de comité donde se presenta la priorización</t>
  </si>
  <si>
    <t>Asesor de Control Interno</t>
  </si>
  <si>
    <t>Generar las alertas frente a la solicitud de recursos necesarios para el adecuado funcionamiento de la Asesoría de Control Interno</t>
  </si>
  <si>
    <t>Correo electrónico, comunicación oficial y/o acta de comité donde se realicen las alertas</t>
  </si>
  <si>
    <t>Diseñar y aplicar las herramientas para el desarrollo de los seguimientos y auditorías (papeles de trabajo)</t>
  </si>
  <si>
    <t>Papeles de trabajo aplicados</t>
  </si>
  <si>
    <t>Cada que se realiza seguimiento o auditoría</t>
  </si>
  <si>
    <t>Auditores</t>
  </si>
  <si>
    <t>Revisar el muestreo de auditoría por parte del Asesor de Control Interno, previo a su aplicación</t>
  </si>
  <si>
    <t>Formato de muestreo revisado por el Asesor de Control Interno</t>
  </si>
  <si>
    <t>Cada que se presenta un muestreo</t>
  </si>
  <si>
    <t xml:space="preserve">Verificar que se cuente con la carta de representación suscrita para el seguimiento y/o auditoría </t>
  </si>
  <si>
    <t>Correo electrónico donde se informe al Asesor de Control Interno la existencia de la carta de representación</t>
  </si>
  <si>
    <t>Determinar los requisitos de contratación del equipo de auditores de la Asesoría de Control Interno</t>
  </si>
  <si>
    <t>Correo electrónico de remisión de requisitos</t>
  </si>
  <si>
    <t>Solicitar diligenciamiento de carta de representación para seguimientos y auditorías de acuerdo con procedimientos</t>
  </si>
  <si>
    <t>Correo electrónico, comunicación oficial y/o acta de comité donde se solicite la suscripción de las cartas de representación</t>
  </si>
  <si>
    <t>G6</t>
  </si>
  <si>
    <t>Revisar los informes preliminares y finales previo a su remisión</t>
  </si>
  <si>
    <t>Correo electrónico de remisión de informes preliminares y oficios de remisión de informes finales</t>
  </si>
  <si>
    <t>Socializar el estatuto de auditoría y Código de Ética y solicitar al auditor el diligenciamiento y firma del "Formato compromiso ético del auditor interno".</t>
  </si>
  <si>
    <t>Solicitar el diligenciamiento y firma del "Formato de Declaración conflicto de interés de auditoría".</t>
  </si>
  <si>
    <t>C1</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</si>
  <si>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</si>
  <si>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</si>
  <si>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</si>
  <si>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</si>
  <si>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</si>
  <si>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</si>
  <si>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Destinar los bienes o recursos de la entidad a actividades no relacionadas con la misión o las funciones institucionales.</t>
  </si>
  <si>
    <t>Debido al 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</si>
  <si>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</si>
  <si>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 xml:space="preserve">Contar con el inventario completo de la colección registrado y verificado en el software de Colecciones Colombianas.  
</t>
  </si>
  <si>
    <t>Deficiencia y faltantes de información de los datos básicos de identificación de las piezas de la colección en la base de datos Colecciones Colombianas.</t>
  </si>
  <si>
    <t>Posibilidad de afectación económica  por la pérdida de piezas de la colección del Museo de Bogotá debido a la inconsistencia del inventario físico en relación al reporte emitido por el software de Colecciones Colombianas</t>
  </si>
  <si>
    <t>Administrar el Talento Humano del IDPC, para apalancar el logro de los objetivos institucionales definidos por la alta dirección a través de la gestión de los preocesos de ingreso, permanencia y retiro de los servidores, de acuerdo con la normatividad vigente.</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</si>
  <si>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</si>
  <si>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</si>
  <si>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</si>
  <si>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</si>
  <si>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Inconsistencias  e inoportunidad en el pago de la nómina</t>
  </si>
  <si>
    <t>debido a la falta de parametrización del sistema para la liquidación de la nómina,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</si>
  <si>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</si>
  <si>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G83</t>
  </si>
  <si>
    <t>El profesional designado de la Subdirección de Gestión Corporativa-Talento Humano verifica que la liquidación de la nómina (manual y/o la que arroja el sistema) cumpla con la normatividad vigente aplicable a cada servidor(a).</t>
  </si>
  <si>
    <t>Correo electrónico de validación de la nómina por parte del líder del proceso de Talento Humano y Tesorería.
Formato diligenciado de la revisión nómina radicado por Orfeo</t>
  </si>
  <si>
    <t xml:space="preserve">Cada que se liquida la nónima </t>
  </si>
  <si>
    <t>Profesional designado de la Subdirección de Gestión Corporativa-Talento Humano</t>
  </si>
  <si>
    <t>Formular y aplicar un formato de verificación de las variables detalladas de la nómina (Lista de Chequeo)  para fortalecer el control de revisión de la misma por parte de las líneas de defensa</t>
  </si>
  <si>
    <t>1 Formato de verificación detallada de la nómina  (Lista de Chequeo) 
4 formatos diligenciados de la revisión de la nómina</t>
  </si>
  <si>
    <t>Profesional Especializado de Talento Humano</t>
  </si>
  <si>
    <t>Cuando el error es por mayor valor pagado, se debe informar al servidor(a) mediante comunicación interna para que realicé el reintegro de la suma excedente o autorice el descuento en la siguiente nómina.
Si el error es por menor valor pagado la entidad debe adelantar las acciones de pago correspondientes</t>
  </si>
  <si>
    <t>Profesional de Talento Humano Designado
Equipos de computo e internet</t>
  </si>
  <si>
    <t>Profesional Especializado  o el/la designado(a) de Talento Humano
Subdirector(a) de Gestión Corporativa</t>
  </si>
  <si>
    <t xml:space="preserve">Informar al Subdirector(a) de Gestión Corporativa
Informar al servidor(a) mediante comunicación interna para que realicé el reintegro de la suma excedente o autorice el descuento en la siguiente nómina.
Si el error es por menor valor pagado la entidad debe adelantar las acciones de pago correspondientes
</t>
  </si>
  <si>
    <t>Asegurar que los reintegros, descuentos ó pagos hayan sido efectuados  por las partes en los tiempos convenidos.</t>
  </si>
  <si>
    <t xml:space="preserve">Documento de formato de autorización de descuentos firmado por el servidor o copia de la transacción bancaria de reintegro o el desprendible de nómina con el pago realizado al servidor(a) </t>
  </si>
  <si>
    <t>G84</t>
  </si>
  <si>
    <t xml:space="preserve">El/la Profesional Especializado(a) del procesos de Talento Humano y el/la Profesional Especializado(a) del proceso de Gestión Financiera - tesorería, realizan la revisión de la nómina y validan por medio del formai de  revisión de la nómina radicado por Orfeo y el correo electrónico para la aprobación del Subdirector(a) de Gestión Corporativa. </t>
  </si>
  <si>
    <t>Correo electrónico  de aprobación de la liquidación de nómina por parte del Subdirector(a) de Gestión Corporativa. 
Formato diligenciado de la  revisión nómina radicado por Orfeo</t>
  </si>
  <si>
    <t>El/la Profesional Especializado(a) del procesos de Talento Humano 
El/La Profesional Especializado(a) del proceso de Gestión Financiera - Tesorería
Subdirector(a) de Gestión Corporativa</t>
  </si>
  <si>
    <t>Aplicar el procedimiento de vinculaciones para los aspirantes de los empleos públicos del IDPC.</t>
  </si>
  <si>
    <t xml:space="preserve">
Formato diligenciado de Verificación de Requisitos Mínimos del(a) aspirante
Reporte Anual de Conflicto de Intereses registrado por el/los nuevo(s) aspirante(s) en el SIDEAP</t>
  </si>
  <si>
    <t>Actualizar el formato de verificación de requisitos con el fin de fortalecer su análisis, asi mismo actualizar el procedimiento de vinculación realizando la revisión y ajuste de las actividades y los controles correspondientes</t>
  </si>
  <si>
    <t>Profesional Especializada de Talento Humano</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</si>
  <si>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</si>
  <si>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</si>
  <si>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</si>
  <si>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</si>
  <si>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</si>
  <si>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Observatorio de los Patrimonios </t>
  </si>
  <si>
    <t>Debilidades en la captura de necesidades de información, mediciones e investigación de los diferentes equipos.</t>
  </si>
  <si>
    <t>Posibilidad de afectación reputacional por atrasos en la formulación del Plan Anual de Investigaciones y Mediciones debido a debilidades en la captura de necesidades de información, mediciones e investigación de los diferentes equipos.</t>
  </si>
  <si>
    <t xml:space="preserve">- Reuniones o  talleres de capacitación sobre la identificación de necesidades de información de cada subdirección. 
- Apoyo al diligenciamiento del formato de solicitud de información.
-Documento de balance de la implementación del PAIM 2024 que contiene las investigaciones y mediciones realizadas.
</t>
  </si>
  <si>
    <t>Listados de asistencia, solicitudes diligenciadas, presentaciones,
actas, documentos.</t>
  </si>
  <si>
    <t>semestral</t>
  </si>
  <si>
    <t>Profesional Especializado Código 222 Grado 03 
OPI</t>
  </si>
  <si>
    <t>1. Reuniones o  talleres de capacitación sobre la identificación de necesidades de información de cada subdirección. 
2.  Apoyo al diligenciamiento del formato de solicitud de información.
3. Documentar el procedimiento.</t>
  </si>
  <si>
    <t>1. Actas o presentaciones y listados de asistencia de reuniones y talleres. 
2. .Formatos de solicitudes de información requeridos por los diferentes equipos misionales al Observatorio
de los Patrimonios Integrados.
3. Documento formalizado.</t>
  </si>
  <si>
    <t>Observatorio de los Patrimonios Integrados</t>
  </si>
  <si>
    <t xml:space="preserve">1. '1/02/2024
2.  1/02/2024
3. 1/02/2024
</t>
  </si>
  <si>
    <t>1.'15/03/2024
2. 15/03/2024
3. 30/06/2024</t>
  </si>
  <si>
    <t>Debilidad en el diseño y  aplicación de herramientas metodológicas y en los análisis transversales para abordar los temas desde una perspectiva que involucre varias disciplinas o campos de estudio de los Patrimonios Integrados.</t>
  </si>
  <si>
    <t>Posibilidad de afectación reputacional por resultados de las investigaciones incompletas o inconclusas que podría obstaculizar la identificación de problemas potenciales u oportunidades valiosas frente a la gestión de los Patrimonios Integrados debido a la debilidad en el diseño y aplicación de herramientas metodológicas y en los análisis transversales para abordar los temas desde una perspectiva que involucre varias disciplinas o campos de estudio de los Patrimonios Integrados.</t>
  </si>
  <si>
    <t>Aplicar herramientas de captura de información, procesar los datos en la matriz de sistematización y realizar las respectivas mesas de análisis.</t>
  </si>
  <si>
    <t>Herramientas diligenciadas
Listados de asistencia a mesas de análisis
Documento de informe.</t>
  </si>
  <si>
    <t>por demanda</t>
  </si>
  <si>
    <t>Profesional Especializado Código 222 Grado 03
 OPI</t>
  </si>
  <si>
    <t>1. Seguimiento al plan de trabajo de cada medición y/o investigación. 
2. Documentar el procedimiento.</t>
  </si>
  <si>
    <t xml:space="preserve">1. Actas de reuniones de seguimiento.
2. Procedimiento formalizado.
</t>
  </si>
  <si>
    <t xml:space="preserve">1/02/2024
</t>
  </si>
  <si>
    <t xml:space="preserve">31/10/2024
</t>
  </si>
  <si>
    <t>Gestionar y generar conocimiento sobre las dinámicas de los patrimonios que permitan incidir en los instrumentos, programas, planes y proyectos del sector,  en el marco del  ordenamiento territorial del Distrito Capital.</t>
  </si>
  <si>
    <t>Atrasos en la formulación del Plan Anual de Investigaciones y Mediciones.</t>
  </si>
  <si>
    <t>Toma de decisiones basadas en análisis de información incompleta o inconclusa que podría obstaculizar la identificación de problemas potenciales u oportunidades valiosas frente a la gestión de los Patrimonios Integrados.</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</si>
  <si>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</si>
  <si>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</si>
  <si>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pérdida de documentos debido a debilidades en los controles de préstamo y a que las dependencias no anexan la información en los expedientes.</t>
  </si>
  <si>
    <t>Deterioro físico de la documentación que alberga el insitituto</t>
  </si>
  <si>
    <t>Manipulación inadecuada de los documentos o factores ambientales y biologicos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</si>
  <si>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</si>
  <si>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Eliminiación de documentos por parte de los servidores y contratistas, desviando la gestión de lo público para beneficio propio o de un tercero</t>
  </si>
  <si>
    <t>Debilidad en la aplicación de lineamientos archivisticos</t>
  </si>
  <si>
    <t>Posibilidad de uso o eliminiación de documentos por parte de los servidores y contratistas, desviando la gestión de lo público para beneficio propio o de un tercero, debido a la debilidad en la aplicación de los lineamientos archivisticos.</t>
  </si>
  <si>
    <t>Asignación y descripción de forma inadecuada de los radicados de entrada y de salida por parte de correspondencia.</t>
  </si>
  <si>
    <t xml:space="preserve">Debilidad en la aplicación de lineamientos archivisticos por parte de los colaboradores del area de correspondencia </t>
  </si>
  <si>
    <t>Posibilidad de afectación reputacional debido a la asignación y descripción de radicados de entrada y de salida de forma erronea por parte de la oficina de correspondencia.</t>
  </si>
  <si>
    <t>G36</t>
  </si>
  <si>
    <t>Registro de los préstamos de los expedientes en la Planilla de control y préstamo documental</t>
  </si>
  <si>
    <t>Planilla de consulta y préstamo de documentos para usuarios externos e internos.</t>
  </si>
  <si>
    <t>Cada vez que se realice una consulta y préstamo de documentos</t>
  </si>
  <si>
    <t>Responsable de Gestión Documental</t>
  </si>
  <si>
    <t>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t>
  </si>
  <si>
    <t xml:space="preserve">
Acta y lista de asistencia de capacitación.
Capsula informativa sobre la consulta y prestamo.
.
</t>
  </si>
  <si>
    <t>Líder del proceso y equipo de Gestión Documental.</t>
  </si>
  <si>
    <t>1/02/2024.</t>
  </si>
  <si>
    <t>31/12/2024.</t>
  </si>
  <si>
    <t>G37</t>
  </si>
  <si>
    <t xml:space="preserve">Seguimiento a la actualización del Formato de inventario documental por cada dependencia </t>
  </si>
  <si>
    <t>Formato único de Inventario Documental actualizado  de las dependencias.</t>
  </si>
  <si>
    <t>Realizar  informe de seguimiento monstrando el estado actual de los expedientes electronicos seleccionados(muestra significativa).</t>
  </si>
  <si>
    <t>Informe de seguimiento.</t>
  </si>
  <si>
    <t>G38</t>
  </si>
  <si>
    <t>Seguimiento y control a los programas de Gestión Documental del Sistema Integrado de Conservación-SIC.
condiciones ambientales de las instalaciones locativas del archivo.</t>
  </si>
  <si>
    <t>Informe de monitoreo de las condiciones ambientales de las instalaciones locativas del archivo.</t>
  </si>
  <si>
    <t>Actualizar Informe de dignostico integral de archivo</t>
  </si>
  <si>
    <t>Informe de dignostico integral de archivo</t>
  </si>
  <si>
    <t>G39</t>
  </si>
  <si>
    <t>Seguimiento y control a los programas de Gestión Documental del Sistema Integrado de Conservación-SIC.
 limpieza general y limpieza diara de los depositos de archivo.</t>
  </si>
  <si>
    <t>Informe del seguimiento a limpieza general y limpieza diara de los depósitos de archivo.</t>
  </si>
  <si>
    <t>ELIMINADO</t>
  </si>
  <si>
    <t>G40</t>
  </si>
  <si>
    <t>Seguimiento diario en la gestión de los radicados de entrada y de salida.</t>
  </si>
  <si>
    <t xml:space="preserve">Matriz diaria de seguimiento oficina de correspondencia. </t>
  </si>
  <si>
    <t>Diaria</t>
  </si>
  <si>
    <t>Responsable de correspondencia</t>
  </si>
  <si>
    <t>Definir controles dentro el manual de correspondencia.</t>
  </si>
  <si>
    <t>Manual actualizado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</si>
</sst>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0.0%"/>
    <numFmt numFmtId="166" formatCode="_-* #,##0_-;\-* #,##0_-;_-* &quot;-&quot;_-;_-@"/>
  </numFmts>
  <fonts count="80" x14ac:knownFonts="1">
    <font>
      <sz val="11"/>
      <color theme="1"/>
      <name val="Calibri"/>
      <scheme val="minor"/>
    </font>
    <font>
      <sz val="11"/>
      <color theme="1"/>
      <name val="Calibri"/>
      <family val="2"/>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b/>
      <sz val="11"/>
      <color theme="0"/>
      <name val="Arial Narrow"/>
      <family val="2"/>
    </font>
    <font>
      <b/>
      <sz val="11"/>
      <color theme="1"/>
      <name val="Calibri"/>
      <family val="2"/>
    </font>
    <font>
      <b/>
      <sz val="11"/>
      <color rgb="FF000000"/>
      <name val="Calibri"/>
      <family val="2"/>
    </font>
    <font>
      <sz val="11"/>
      <color theme="1"/>
      <name val="Arial"/>
      <family val="2"/>
    </font>
    <font>
      <sz val="11"/>
      <color rgb="FF000000"/>
      <name val="Arial"/>
      <family val="2"/>
    </font>
    <font>
      <sz val="11"/>
      <color theme="1"/>
      <name val="Calibri"/>
      <family val="2"/>
      <scheme val="minor"/>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12"/>
      <color rgb="FFE36C09"/>
      <name val="Arial Narrow"/>
      <family val="2"/>
    </font>
    <font>
      <sz val="9"/>
      <color indexed="81"/>
      <name val="Tahoma"/>
      <family val="2"/>
    </font>
    <font>
      <b/>
      <sz val="9"/>
      <color indexed="81"/>
      <name val="Tahoma"/>
      <family val="2"/>
    </font>
    <font>
      <sz val="11"/>
      <color rgb="FFFF0000"/>
      <name val="Arial Narrow"/>
      <family val="2"/>
    </font>
    <font>
      <sz val="11"/>
      <color rgb="FF7030A0"/>
      <name val="Arial Narrow"/>
      <family val="2"/>
    </font>
    <font>
      <sz val="11"/>
      <color theme="1"/>
      <name val="Arial Narrow"/>
      <family val="2"/>
    </font>
    <font>
      <sz val="11"/>
      <name val="Arial Narrow"/>
      <family val="2"/>
    </font>
    <font>
      <b/>
      <sz val="11"/>
      <name val="Arial Narrow"/>
      <family val="2"/>
    </font>
    <font>
      <sz val="10"/>
      <name val="Arial Narrow"/>
      <family val="2"/>
    </font>
    <font>
      <sz val="11"/>
      <name val="Calibri"/>
      <family val="2"/>
      <scheme val="minor"/>
    </font>
    <font>
      <b/>
      <sz val="11"/>
      <color theme="1"/>
      <name val="Arial Narrow"/>
      <family val="2"/>
    </font>
    <font>
      <sz val="11"/>
      <color rgb="FF000000"/>
      <name val="Arial Narrow"/>
      <family val="2"/>
    </font>
    <font>
      <sz val="11"/>
      <name val="Arial Narrow"/>
      <family val="2"/>
    </font>
    <font>
      <sz val="10"/>
      <color theme="1"/>
      <name val="Arial Narrow"/>
      <family val="2"/>
    </font>
    <font>
      <sz val="10"/>
      <name val="Arial Narrow"/>
      <family val="2"/>
    </font>
  </fonts>
  <fills count="4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B2A1C7"/>
        <bgColor rgb="FFB2A1C7"/>
      </patternFill>
    </fill>
    <fill>
      <patternFill patternType="solid">
        <fgColor rgb="FFD6E3BC"/>
        <bgColor rgb="FFD6E3BC"/>
      </patternFill>
    </fill>
    <fill>
      <patternFill patternType="solid">
        <fgColor rgb="FFE36C09"/>
        <bgColor rgb="FFE36C09"/>
      </patternFill>
    </fill>
    <fill>
      <patternFill patternType="solid">
        <fgColor rgb="FFF9A159"/>
        <bgColor rgb="FFF9A159"/>
      </patternFill>
    </fill>
    <fill>
      <patternFill patternType="solid">
        <fgColor rgb="FFF9BD8B"/>
        <bgColor rgb="FFF9BD8B"/>
      </patternFill>
    </fill>
    <fill>
      <patternFill patternType="solid">
        <fgColor rgb="FFF6882E"/>
        <bgColor rgb="FFF6882E"/>
      </patternFill>
    </fill>
    <fill>
      <patternFill patternType="solid">
        <fgColor rgb="FFF9A763"/>
        <bgColor rgb="FFF9A763"/>
      </patternFill>
    </fill>
    <fill>
      <patternFill patternType="solid">
        <fgColor rgb="FFCCC0D9"/>
        <bgColor rgb="FFCCC0D9"/>
      </patternFill>
    </fill>
    <fill>
      <patternFill patternType="solid">
        <fgColor rgb="FFE5DFEC"/>
        <bgColor rgb="FFE5DFEC"/>
      </patternFill>
    </fill>
    <fill>
      <patternFill patternType="solid">
        <fgColor rgb="FF5F497A"/>
        <bgColor rgb="FF5F497A"/>
      </patternFill>
    </fill>
    <fill>
      <patternFill patternType="solid">
        <fgColor rgb="FF9966FF"/>
        <bgColor rgb="FF9966FF"/>
      </patternFill>
    </fill>
    <fill>
      <patternFill patternType="solid">
        <fgColor rgb="FFEAF1DD"/>
        <bgColor rgb="FFEAF1DD"/>
      </patternFill>
    </fill>
    <fill>
      <patternFill patternType="solid">
        <fgColor rgb="FFC2D69B"/>
        <bgColor rgb="FFC2D69B"/>
      </patternFill>
    </fill>
    <fill>
      <patternFill patternType="solid">
        <fgColor rgb="FF4F6128"/>
        <bgColor rgb="FF4F6128"/>
      </patternFill>
    </fill>
    <fill>
      <patternFill patternType="solid">
        <fgColor rgb="FF76923C"/>
        <bgColor rgb="FF76923C"/>
      </patternFill>
    </fill>
    <fill>
      <patternFill patternType="solid">
        <fgColor rgb="FFFFFFFF"/>
        <bgColor rgb="FFFFFFFF"/>
      </patternFill>
    </fill>
    <fill>
      <patternFill patternType="solid">
        <fgColor rgb="FFFFFF00"/>
        <bgColor rgb="FFFFFF00"/>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rgb="FFFFFF00"/>
        <bgColor rgb="FFFBD4B4"/>
      </patternFill>
    </fill>
    <fill>
      <patternFill patternType="solid">
        <fgColor rgb="FFB2B2B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s>
  <borders count="205">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7030A0"/>
      </right>
      <top style="dotted">
        <color rgb="FFE36C09"/>
      </top>
      <bottom/>
      <diagonal/>
    </border>
    <border>
      <left style="dotted">
        <color rgb="FF7030A0"/>
      </left>
      <right/>
      <top style="dotted">
        <color rgb="FF7030A0"/>
      </top>
      <bottom style="dotted">
        <color rgb="FF7030A0"/>
      </bottom>
      <diagonal/>
    </border>
    <border>
      <left/>
      <right/>
      <top style="dotted">
        <color rgb="FF7030A0"/>
      </top>
      <bottom style="dotted">
        <color rgb="FF7030A0"/>
      </bottom>
      <diagonal/>
    </border>
    <border>
      <left/>
      <right style="dotted">
        <color rgb="FF7030A0"/>
      </right>
      <top style="dotted">
        <color rgb="FF7030A0"/>
      </top>
      <bottom style="dotted">
        <color rgb="FF7030A0"/>
      </bottom>
      <diagonal/>
    </border>
    <border>
      <left/>
      <right/>
      <top style="dotted">
        <color rgb="FF76923C"/>
      </top>
      <bottom style="dotted">
        <color rgb="FF76923C"/>
      </bottom>
      <diagonal/>
    </border>
    <border>
      <left/>
      <right/>
      <top style="dotted">
        <color rgb="FF76923C"/>
      </top>
      <bottom style="dotted">
        <color rgb="FF76923C"/>
      </bottom>
      <diagonal/>
    </border>
    <border>
      <left/>
      <right style="dotted">
        <color rgb="FF76923C"/>
      </right>
      <top style="dotted">
        <color rgb="FF76923C"/>
      </top>
      <bottom style="dotted">
        <color rgb="FF76923C"/>
      </bottom>
      <diagonal/>
    </border>
    <border>
      <left style="dotted">
        <color rgb="FFE36C09"/>
      </left>
      <right/>
      <top/>
      <bottom/>
      <diagonal/>
    </border>
    <border>
      <left/>
      <right style="dotted">
        <color rgb="FFE36C09"/>
      </right>
      <top/>
      <bottom/>
      <diagonal/>
    </border>
    <border>
      <left/>
      <right style="dotted">
        <color rgb="FFE36C09"/>
      </right>
      <top/>
      <bottom style="dotted">
        <color rgb="FFE36C09"/>
      </bottom>
      <diagonal/>
    </border>
    <border>
      <left/>
      <right style="dotted">
        <color rgb="FF7030A0"/>
      </right>
      <top style="dotted">
        <color rgb="FFE36C09"/>
      </top>
      <bottom style="dotted">
        <color rgb="FFE36C09"/>
      </bottom>
      <diagonal/>
    </border>
    <border>
      <left style="dotted">
        <color rgb="FF72AF2F"/>
      </left>
      <right/>
      <top style="dotted">
        <color rgb="FF76923C"/>
      </top>
      <bottom style="dotted">
        <color rgb="FF72AF2F"/>
      </bottom>
      <diagonal/>
    </border>
    <border>
      <left/>
      <right/>
      <top style="dotted">
        <color rgb="FF76923C"/>
      </top>
      <bottom style="dotted">
        <color rgb="FF72AF2F"/>
      </bottom>
      <diagonal/>
    </border>
    <border>
      <left/>
      <right style="dotted">
        <color rgb="FF72AF2F"/>
      </right>
      <top style="dotted">
        <color rgb="FF76923C"/>
      </top>
      <bottom style="dotted">
        <color rgb="FF72AF2F"/>
      </bottom>
      <diagonal/>
    </border>
    <border>
      <left style="dotted">
        <color rgb="FFE36C09"/>
      </left>
      <right style="dotted">
        <color rgb="FFE36C09"/>
      </right>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bottom style="dotted">
        <color rgb="FFE36C09"/>
      </bottom>
      <diagonal/>
    </border>
    <border>
      <left/>
      <right/>
      <top/>
      <bottom style="dotted">
        <color rgb="FFE36C09"/>
      </bottom>
      <diagonal/>
    </border>
    <border>
      <left style="dotted">
        <color rgb="FFE36C09"/>
      </left>
      <right style="dotted">
        <color rgb="FF7030A0"/>
      </right>
      <top/>
      <bottom/>
      <diagonal/>
    </border>
    <border>
      <left style="dotted">
        <color rgb="FF7030A0"/>
      </left>
      <right/>
      <top/>
      <bottom style="dotted">
        <color rgb="FF7030A0"/>
      </bottom>
      <diagonal/>
    </border>
    <border>
      <left/>
      <right/>
      <top/>
      <bottom style="dotted">
        <color rgb="FF7030A0"/>
      </bottom>
      <diagonal/>
    </border>
    <border>
      <left/>
      <right style="dotted">
        <color rgb="FF7030A0"/>
      </right>
      <top/>
      <bottom style="dotted">
        <color rgb="FF7030A0"/>
      </bottom>
      <diagonal/>
    </border>
    <border>
      <left style="dotted">
        <color rgb="FF7030A0"/>
      </left>
      <right style="dotted">
        <color rgb="FF7030A0"/>
      </right>
      <top/>
      <bottom style="dotted">
        <color rgb="FF7030A0"/>
      </bottom>
      <diagonal/>
    </border>
    <border>
      <left/>
      <right style="dotted">
        <color rgb="FF7030A0"/>
      </right>
      <top/>
      <bottom style="dotted">
        <color rgb="FF7030A0"/>
      </bottom>
      <diagonal/>
    </border>
    <border>
      <left style="dotted">
        <color rgb="FF7030A0"/>
      </left>
      <right/>
      <top style="dotted">
        <color rgb="FF72AF2F"/>
      </top>
      <bottom style="dotted">
        <color rgb="FF72AF2F"/>
      </bottom>
      <diagonal/>
    </border>
    <border>
      <left/>
      <right style="dotted">
        <color rgb="FF72AF2F"/>
      </right>
      <top style="dotted">
        <color rgb="FF72AF2F"/>
      </top>
      <bottom style="dotted">
        <color rgb="FF72AF2F"/>
      </bottom>
      <diagonal/>
    </border>
    <border>
      <left style="dotted">
        <color rgb="FF72AF2F"/>
      </left>
      <right/>
      <top style="dotted">
        <color rgb="FF72AF2F"/>
      </top>
      <bottom style="dotted">
        <color rgb="FF72AF2F"/>
      </bottom>
      <diagonal/>
    </border>
    <border>
      <left/>
      <right/>
      <top style="dotted">
        <color rgb="FF72AF2F"/>
      </top>
      <bottom style="dotted">
        <color rgb="FF72AF2F"/>
      </bottom>
      <diagonal/>
    </border>
    <border>
      <left style="dotted">
        <color rgb="FF72AF2F"/>
      </left>
      <right style="dotted">
        <color rgb="FF72AF2F"/>
      </right>
      <top style="dotted">
        <color rgb="FF72AF2F"/>
      </top>
      <bottom style="dotted">
        <color rgb="FF72AF2F"/>
      </bottom>
      <diagonal/>
    </border>
    <border>
      <left style="dotted">
        <color rgb="FFE36C09"/>
      </left>
      <right/>
      <top/>
      <bottom style="dotted">
        <color rgb="FFE36C09"/>
      </bottom>
      <diagonal/>
    </border>
    <border>
      <left style="dotted">
        <color rgb="FFE36C09"/>
      </left>
      <right style="dotted">
        <color rgb="FF7030A0"/>
      </right>
      <top/>
      <bottom style="dotted">
        <color rgb="FFE36C09"/>
      </bottom>
      <diagonal/>
    </border>
    <border>
      <left style="dotted">
        <color rgb="FF7030A0"/>
      </left>
      <right style="dotted">
        <color rgb="FF7030A0"/>
      </right>
      <top style="dotted">
        <color rgb="FF7030A0"/>
      </top>
      <bottom style="dotted">
        <color rgb="FF7030A0"/>
      </bottom>
      <diagonal/>
    </border>
    <border>
      <left/>
      <right style="dotted">
        <color rgb="FF7030A0"/>
      </right>
      <top style="dotted">
        <color rgb="FF7030A0"/>
      </top>
      <bottom style="dotted">
        <color rgb="FF7030A0"/>
      </bottom>
      <diagonal/>
    </border>
    <border>
      <left style="dotted">
        <color rgb="FFE36C09"/>
      </left>
      <right style="dotted">
        <color rgb="FFE36C09"/>
      </right>
      <top style="dotted">
        <color rgb="FFE36C09"/>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7030A0"/>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bottom/>
      <diagonal/>
    </border>
    <border>
      <left/>
      <right/>
      <top/>
      <bottom/>
      <diagonal/>
    </border>
    <border>
      <left style="dotted">
        <color rgb="FFE36C09"/>
      </left>
      <right style="dotted">
        <color rgb="FFE36C09"/>
      </right>
      <top/>
      <bottom/>
      <diagonal/>
    </border>
    <border>
      <left style="dotted">
        <color rgb="FFE36C09"/>
      </left>
      <right style="dotted">
        <color rgb="FF7030A0"/>
      </right>
      <top/>
      <bottom/>
      <diagonal/>
    </border>
    <border>
      <left/>
      <right style="dotted">
        <color rgb="FF7030A0"/>
      </right>
      <top/>
      <bottom/>
      <diagonal/>
    </border>
    <border>
      <left style="dotted">
        <color rgb="FF7030A0"/>
      </left>
      <right style="dotted">
        <color rgb="FF7030A0"/>
      </right>
      <top/>
      <bottom/>
      <diagonal/>
    </border>
    <border>
      <left style="dotted">
        <color rgb="FF72AF2F"/>
      </left>
      <right style="dotted">
        <color rgb="FF72AF2F"/>
      </right>
      <top style="dotted">
        <color rgb="FF72AF2F"/>
      </top>
      <bottom/>
      <diagonal/>
    </border>
    <border>
      <left/>
      <right style="dotted">
        <color rgb="FFE36C09"/>
      </right>
      <top/>
      <bottom style="dotted">
        <color rgb="FFE36C09"/>
      </bottom>
      <diagonal/>
    </border>
    <border>
      <left style="dotted">
        <color rgb="FFE36C09"/>
      </left>
      <right style="dotted">
        <color rgb="FF7030A0"/>
      </right>
      <top/>
      <bottom style="dotted">
        <color rgb="FFE36C09"/>
      </bottom>
      <diagonal/>
    </border>
    <border>
      <left/>
      <right style="dotted">
        <color rgb="FF7030A0"/>
      </right>
      <top/>
      <bottom style="dotted">
        <color rgb="FF7030A0"/>
      </bottom>
      <diagonal/>
    </border>
    <border>
      <left style="dotted">
        <color rgb="FF7030A0"/>
      </left>
      <right style="dotted">
        <color rgb="FF7030A0"/>
      </right>
      <top/>
      <bottom style="dotted">
        <color rgb="FF7030A0"/>
      </bottom>
      <diagonal/>
    </border>
    <border>
      <left style="dotted">
        <color rgb="FF72AF2F"/>
      </left>
      <right style="dotted">
        <color rgb="FF72AF2F"/>
      </right>
      <top/>
      <bottom style="dotted">
        <color rgb="FF72AF2F"/>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Dashed">
        <color theme="9" tint="-0.24994659260841701"/>
      </right>
      <top style="dashed">
        <color theme="9" tint="-0.24994659260841701"/>
      </top>
      <bottom style="dashed">
        <color theme="9" tint="-0.24994659260841701"/>
      </bottom>
      <diagonal/>
    </border>
    <border>
      <left style="medium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mediumDashed">
        <color rgb="FF7030A0"/>
      </right>
      <top style="dashed">
        <color theme="9" tint="-0.24994659260841701"/>
      </top>
      <bottom/>
      <diagonal/>
    </border>
    <border>
      <left style="dashed">
        <color rgb="FF7030A0"/>
      </left>
      <right style="dashed">
        <color rgb="FF7030A0"/>
      </right>
      <top style="dashed">
        <color rgb="FF7030A0"/>
      </top>
      <bottom style="dashed">
        <color rgb="FF7030A0"/>
      </bottom>
      <diagonal/>
    </border>
    <border>
      <left style="dashed">
        <color rgb="FF7030A0"/>
      </left>
      <right style="mediumDashed">
        <color rgb="FF7030A0"/>
      </right>
      <top style="dashed">
        <color rgb="FF7030A0"/>
      </top>
      <bottom style="dashed">
        <color rgb="FF7030A0"/>
      </bottom>
      <diagonal/>
    </border>
    <border>
      <left style="mediumDashed">
        <color rgb="FF7030A0"/>
      </left>
      <right style="dashed">
        <color rgb="FF7030A0"/>
      </right>
      <top style="dashed">
        <color rgb="FF7030A0"/>
      </top>
      <bottom style="dashed">
        <color rgb="FF7030A0"/>
      </bottom>
      <diagonal/>
    </border>
    <border>
      <left/>
      <right style="dashed">
        <color rgb="FF7030A0"/>
      </right>
      <top style="dashed">
        <color rgb="FF7030A0"/>
      </top>
      <bottom style="dashed">
        <color rgb="FF7030A0"/>
      </bottom>
      <diagonal/>
    </border>
    <border>
      <left style="dashed">
        <color rgb="FF72AF2F"/>
      </left>
      <right style="dashed">
        <color rgb="FF72AF2F"/>
      </right>
      <top style="dashed">
        <color rgb="FF72AF2F"/>
      </top>
      <bottom style="dashed">
        <color rgb="FF72AF2F"/>
      </bottom>
      <diagonal/>
    </border>
    <border>
      <left style="dashed">
        <color rgb="FF72AF2F"/>
      </left>
      <right style="mediumDashed">
        <color rgb="FF72AF2F"/>
      </right>
      <top style="dashed">
        <color rgb="FF72AF2F"/>
      </top>
      <bottom style="dashed">
        <color rgb="FF72AF2F"/>
      </bottom>
      <diagonal/>
    </border>
    <border>
      <left style="mediumDashed">
        <color rgb="FF72AF2F"/>
      </left>
      <right style="dashed">
        <color rgb="FF72AF2F"/>
      </right>
      <top style="dashed">
        <color rgb="FF72AF2F"/>
      </top>
      <bottom style="dashed">
        <color rgb="FF72AF2F"/>
      </bottom>
      <diagonal/>
    </border>
    <border>
      <left style="dashed">
        <color rgb="FFE26B0A"/>
      </left>
      <right style="dashed">
        <color rgb="FFE26B0A"/>
      </right>
      <top style="dashed">
        <color rgb="FFE26B0A"/>
      </top>
      <bottom style="dashed">
        <color rgb="FFE26B0A"/>
      </bottom>
      <diagonal/>
    </border>
    <border>
      <left style="dashed">
        <color theme="9" tint="-0.24994659260841701"/>
      </left>
      <right style="mediumDashed">
        <color rgb="FF7030A0"/>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style="mediumDashed">
        <color rgb="FF7030A0"/>
      </right>
      <top/>
      <bottom/>
      <diagonal/>
    </border>
    <border>
      <left style="dashed">
        <color theme="9" tint="-0.24994659260841701"/>
      </left>
      <right style="mediumDashed">
        <color rgb="FF7030A0"/>
      </right>
      <top style="dashed">
        <color theme="9" tint="-0.24994659260841701"/>
      </top>
      <bottom style="dashed">
        <color theme="9" tint="-0.24994659260841701"/>
      </bottom>
      <diagonal/>
    </border>
  </borders>
  <cellStyleXfs count="2">
    <xf numFmtId="0" fontId="0" fillId="0" borderId="0"/>
    <xf numFmtId="9" fontId="28" fillId="0" borderId="0" applyFont="0" applyFill="0" applyBorder="0" applyAlignment="0" applyProtection="0"/>
  </cellStyleXfs>
  <cellXfs count="734">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53" xfId="0" applyFont="1" applyBorder="1" applyAlignment="1">
      <alignment horizontal="center" vertical="center"/>
    </xf>
    <xf numFmtId="0" fontId="16" fillId="0" borderId="46" xfId="0" applyFont="1" applyBorder="1" applyAlignment="1">
      <alignment horizontal="left" vertical="center" wrapText="1"/>
    </xf>
    <xf numFmtId="0" fontId="16" fillId="0" borderId="46" xfId="0" applyFont="1" applyBorder="1" applyAlignment="1">
      <alignment horizontal="center"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wrapText="1"/>
    </xf>
    <xf numFmtId="0" fontId="7" fillId="2" borderId="1" xfId="0" applyFont="1" applyFill="1" applyBorder="1" applyAlignment="1">
      <alignment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9" fillId="5" borderId="63" xfId="0" applyFont="1" applyFill="1" applyBorder="1" applyAlignment="1">
      <alignment horizontal="center" vertical="center" textRotation="90" wrapText="1"/>
    </xf>
    <xf numFmtId="0" fontId="9" fillId="5" borderId="63" xfId="0" applyFont="1" applyFill="1" applyBorder="1" applyAlignment="1">
      <alignment vertical="center" wrapText="1"/>
    </xf>
    <xf numFmtId="0" fontId="9" fillId="5" borderId="65" xfId="0" applyFont="1" applyFill="1" applyBorder="1" applyAlignment="1">
      <alignment horizontal="center" vertical="center" textRotation="90" wrapText="1"/>
    </xf>
    <xf numFmtId="0" fontId="9" fillId="5" borderId="65" xfId="0" applyFont="1" applyFill="1" applyBorder="1" applyAlignment="1">
      <alignment horizontal="center" vertical="center" wrapText="1"/>
    </xf>
    <xf numFmtId="0" fontId="9" fillId="5" borderId="66"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6" borderId="66" xfId="0" applyFont="1" applyFill="1" applyBorder="1" applyAlignment="1">
      <alignment horizontal="center" vertical="center" wrapText="1"/>
    </xf>
    <xf numFmtId="0" fontId="7" fillId="0" borderId="66" xfId="0" applyFont="1" applyBorder="1" applyAlignment="1">
      <alignment vertical="center" wrapText="1"/>
    </xf>
    <xf numFmtId="0" fontId="7" fillId="6" borderId="66" xfId="0" applyFont="1" applyFill="1" applyBorder="1" applyAlignment="1">
      <alignment vertical="center" wrapText="1"/>
    </xf>
    <xf numFmtId="0" fontId="7" fillId="2" borderId="66" xfId="0" applyFont="1" applyFill="1" applyBorder="1" applyAlignment="1">
      <alignment horizontal="center" vertical="center" wrapText="1"/>
    </xf>
    <xf numFmtId="0" fontId="7" fillId="7" borderId="66" xfId="0" applyFont="1" applyFill="1" applyBorder="1" applyAlignment="1">
      <alignment vertical="center" wrapText="1"/>
    </xf>
    <xf numFmtId="0" fontId="7" fillId="0" borderId="66" xfId="0" applyFont="1" applyBorder="1" applyAlignment="1">
      <alignment horizontal="center" vertical="center"/>
    </xf>
    <xf numFmtId="0" fontId="7" fillId="2" borderId="66" xfId="0" applyFont="1" applyFill="1" applyBorder="1" applyAlignment="1">
      <alignment horizontal="center" vertical="center"/>
    </xf>
    <xf numFmtId="0" fontId="7" fillId="0" borderId="0" xfId="0" applyFont="1" applyAlignment="1">
      <alignment vertical="center" wrapText="1"/>
    </xf>
    <xf numFmtId="0" fontId="7" fillId="0" borderId="66" xfId="0" applyFont="1" applyBorder="1" applyAlignment="1">
      <alignment horizontal="left" vertical="center" wrapText="1"/>
    </xf>
    <xf numFmtId="0" fontId="7" fillId="0" borderId="66" xfId="0" applyFont="1" applyBorder="1" applyAlignment="1">
      <alignment horizontal="center" vertical="center" wrapText="1"/>
    </xf>
    <xf numFmtId="0" fontId="7" fillId="0" borderId="0" xfId="0" applyFont="1" applyAlignment="1">
      <alignment wrapText="1"/>
    </xf>
    <xf numFmtId="0" fontId="7" fillId="0" borderId="60" xfId="0" applyFont="1" applyBorder="1" applyAlignment="1">
      <alignment horizontal="center" vertical="center" wrapText="1"/>
    </xf>
    <xf numFmtId="0" fontId="7" fillId="0" borderId="60" xfId="0" applyFont="1" applyBorder="1" applyAlignment="1">
      <alignment vertical="center" wrapText="1"/>
    </xf>
    <xf numFmtId="0" fontId="7" fillId="0" borderId="61" xfId="0" applyFont="1" applyBorder="1" applyAlignment="1">
      <alignment vertical="center" wrapText="1"/>
    </xf>
    <xf numFmtId="0" fontId="7" fillId="0" borderId="0" xfId="0" applyFont="1" applyAlignment="1">
      <alignment horizontal="center" vertical="center" wrapText="1"/>
    </xf>
    <xf numFmtId="0" fontId="9" fillId="0" borderId="0" xfId="0" applyFont="1" applyAlignment="1">
      <alignment horizontal="left" vertical="center" wrapText="1"/>
    </xf>
    <xf numFmtId="164" fontId="7" fillId="0" borderId="0" xfId="0" applyNumberFormat="1" applyFont="1" applyAlignment="1">
      <alignment vertical="center" wrapText="1"/>
    </xf>
    <xf numFmtId="0" fontId="9" fillId="5" borderId="73" xfId="0" applyFont="1" applyFill="1" applyBorder="1" applyAlignment="1">
      <alignment horizontal="center" vertical="center" wrapText="1"/>
    </xf>
    <xf numFmtId="0" fontId="3" fillId="5" borderId="63" xfId="0" applyFont="1" applyFill="1" applyBorder="1" applyAlignment="1">
      <alignment vertical="center" textRotation="90" wrapText="1"/>
    </xf>
    <xf numFmtId="0" fontId="3" fillId="5" borderId="63" xfId="0" applyFont="1" applyFill="1" applyBorder="1" applyAlignment="1">
      <alignment horizontal="center" vertical="center" textRotation="90" wrapText="1"/>
    </xf>
    <xf numFmtId="0" fontId="9" fillId="5" borderId="63" xfId="0" applyFont="1" applyFill="1" applyBorder="1" applyAlignment="1">
      <alignment horizontal="center" vertical="center" wrapText="1"/>
    </xf>
    <xf numFmtId="0" fontId="3" fillId="5" borderId="91" xfId="0" applyFont="1" applyFill="1" applyBorder="1" applyAlignment="1">
      <alignment vertical="center" textRotation="90" wrapText="1"/>
    </xf>
    <xf numFmtId="0" fontId="3" fillId="5" borderId="91" xfId="0" applyFont="1" applyFill="1" applyBorder="1" applyAlignment="1">
      <alignment horizontal="center" vertical="center" textRotation="90" wrapText="1"/>
    </xf>
    <xf numFmtId="0" fontId="9" fillId="5" borderId="91" xfId="0" applyFont="1" applyFill="1" applyBorder="1" applyAlignment="1">
      <alignment horizontal="center" vertical="center" wrapText="1"/>
    </xf>
    <xf numFmtId="0" fontId="9" fillId="5" borderId="91" xfId="0" applyFont="1" applyFill="1" applyBorder="1" applyAlignment="1">
      <alignment horizontal="center" vertical="center" textRotation="90" wrapText="1"/>
    </xf>
    <xf numFmtId="0" fontId="9" fillId="5" borderId="91" xfId="0" applyFont="1" applyFill="1" applyBorder="1" applyAlignment="1">
      <alignment vertical="center" wrapText="1"/>
    </xf>
    <xf numFmtId="164" fontId="9" fillId="5" borderId="91" xfId="0" applyNumberFormat="1" applyFont="1" applyFill="1" applyBorder="1" applyAlignment="1">
      <alignment vertical="center" wrapText="1"/>
    </xf>
    <xf numFmtId="0" fontId="7" fillId="5" borderId="63" xfId="0" applyFont="1" applyFill="1" applyBorder="1" applyAlignment="1">
      <alignment horizontal="center" vertical="center" wrapText="1"/>
    </xf>
    <xf numFmtId="0" fontId="23" fillId="10" borderId="65" xfId="0" applyFont="1" applyFill="1" applyBorder="1" applyAlignment="1">
      <alignment horizontal="center" vertical="center" wrapText="1"/>
    </xf>
    <xf numFmtId="0" fontId="9" fillId="13" borderId="65" xfId="0" applyFont="1" applyFill="1" applyBorder="1" applyAlignment="1">
      <alignment horizontal="center" vertical="center" wrapText="1"/>
    </xf>
    <xf numFmtId="0" fontId="9" fillId="5" borderId="91" xfId="0" applyFont="1" applyFill="1" applyBorder="1" applyAlignment="1">
      <alignment horizontal="center" vertical="center" wrapText="1"/>
    </xf>
    <xf numFmtId="0" fontId="9" fillId="5" borderId="97" xfId="0" applyFont="1" applyFill="1" applyBorder="1" applyAlignment="1">
      <alignment horizontal="center" vertical="center" wrapText="1"/>
    </xf>
    <xf numFmtId="0" fontId="23" fillId="17" borderId="101" xfId="0" applyFont="1" applyFill="1" applyBorder="1" applyAlignment="1">
      <alignment horizontal="center" vertical="center" wrapText="1"/>
    </xf>
    <xf numFmtId="0" fontId="9" fillId="13" borderId="101" xfId="0" applyFont="1" applyFill="1" applyBorder="1" applyAlignment="1">
      <alignment horizontal="center" vertical="center" wrapText="1"/>
    </xf>
    <xf numFmtId="0" fontId="9" fillId="5" borderId="102" xfId="0" applyFont="1" applyFill="1" applyBorder="1" applyAlignment="1">
      <alignment horizontal="center" vertical="center" wrapText="1"/>
    </xf>
    <xf numFmtId="0" fontId="9" fillId="5" borderId="101" xfId="0" applyFont="1" applyFill="1" applyBorder="1" applyAlignment="1">
      <alignment horizontal="center" vertical="center" wrapText="1"/>
    </xf>
    <xf numFmtId="0" fontId="9" fillId="5" borderId="101" xfId="0" applyFont="1" applyFill="1" applyBorder="1" applyAlignment="1">
      <alignment horizontal="center" vertical="center" wrapText="1"/>
    </xf>
    <xf numFmtId="0" fontId="23" fillId="21" borderId="107" xfId="0" applyFont="1" applyFill="1" applyBorder="1" applyAlignment="1">
      <alignment horizontal="center" vertical="center" wrapText="1"/>
    </xf>
    <xf numFmtId="0" fontId="9" fillId="13" borderId="107" xfId="0" applyFont="1" applyFill="1" applyBorder="1" applyAlignment="1">
      <alignment horizontal="center" vertical="center" wrapText="1"/>
    </xf>
    <xf numFmtId="0" fontId="9" fillId="5" borderId="107" xfId="0" applyFont="1" applyFill="1" applyBorder="1" applyAlignment="1">
      <alignment horizontal="center" vertical="center" wrapText="1"/>
    </xf>
    <xf numFmtId="0" fontId="9" fillId="5" borderId="107" xfId="0" applyFont="1" applyFill="1" applyBorder="1" applyAlignment="1">
      <alignment horizontal="center" vertical="center" wrapText="1"/>
    </xf>
    <xf numFmtId="0" fontId="9" fillId="5" borderId="107" xfId="0" applyFont="1" applyFill="1" applyBorder="1" applyAlignment="1">
      <alignment horizontal="center" vertical="center" wrapText="1"/>
    </xf>
    <xf numFmtId="0" fontId="3" fillId="5" borderId="65" xfId="0" applyFont="1" applyFill="1" applyBorder="1" applyAlignment="1">
      <alignment vertical="center" textRotation="90" wrapText="1"/>
    </xf>
    <xf numFmtId="164" fontId="9" fillId="5" borderId="65" xfId="0" applyNumberFormat="1" applyFont="1" applyFill="1" applyBorder="1" applyAlignment="1">
      <alignment horizontal="center" vertical="center" wrapText="1"/>
    </xf>
    <xf numFmtId="0" fontId="22" fillId="5" borderId="65" xfId="0" applyFont="1" applyFill="1" applyBorder="1" applyAlignment="1">
      <alignment horizontal="center" vertical="center" wrapText="1"/>
    </xf>
    <xf numFmtId="0" fontId="9" fillId="3" borderId="66" xfId="0" applyFont="1" applyFill="1" applyBorder="1" applyAlignment="1">
      <alignment horizontal="center" vertical="center" wrapText="1"/>
    </xf>
    <xf numFmtId="0" fontId="9" fillId="3" borderId="66" xfId="0" applyFont="1" applyFill="1" applyBorder="1" applyAlignment="1">
      <alignment horizontal="center" vertical="center" wrapText="1"/>
    </xf>
    <xf numFmtId="0" fontId="23" fillId="10" borderId="66" xfId="0" applyFont="1" applyFill="1" applyBorder="1" applyAlignment="1">
      <alignment horizontal="center" vertical="center" wrapText="1"/>
    </xf>
    <xf numFmtId="0" fontId="9" fillId="11" borderId="66" xfId="0" applyFont="1" applyFill="1" applyBorder="1" applyAlignment="1">
      <alignment horizontal="center" vertical="center" wrapText="1"/>
    </xf>
    <xf numFmtId="0" fontId="9" fillId="11" borderId="66" xfId="0" applyFont="1" applyFill="1" applyBorder="1" applyAlignment="1">
      <alignment horizontal="center" vertical="center" wrapText="1"/>
    </xf>
    <xf numFmtId="0" fontId="9" fillId="5" borderId="65" xfId="0" applyFont="1" applyFill="1" applyBorder="1" applyAlignment="1">
      <alignment horizontal="center" vertical="center" wrapText="1"/>
    </xf>
    <xf numFmtId="0" fontId="9" fillId="12" borderId="65" xfId="0" applyFont="1" applyFill="1" applyBorder="1" applyAlignment="1">
      <alignment horizontal="center" vertical="center" wrapText="1"/>
    </xf>
    <xf numFmtId="0" fontId="9" fillId="12" borderId="108" xfId="0" applyFont="1" applyFill="1" applyBorder="1" applyAlignment="1">
      <alignment horizontal="center" vertical="center" wrapText="1"/>
    </xf>
    <xf numFmtId="0" fontId="9" fillId="13" borderId="66" xfId="0" applyFont="1" applyFill="1" applyBorder="1" applyAlignment="1">
      <alignment horizontal="center" vertical="center" wrapText="1"/>
    </xf>
    <xf numFmtId="0" fontId="9" fillId="14" borderId="66" xfId="0" applyFont="1" applyFill="1" applyBorder="1" applyAlignment="1">
      <alignment horizontal="center" vertical="center" wrapText="1"/>
    </xf>
    <xf numFmtId="0" fontId="9" fillId="14" borderId="66" xfId="0" applyFont="1" applyFill="1" applyBorder="1" applyAlignment="1">
      <alignment horizontal="center" vertical="center" wrapText="1"/>
    </xf>
    <xf numFmtId="0" fontId="9" fillId="5" borderId="109" xfId="0" applyFont="1" applyFill="1" applyBorder="1" applyAlignment="1">
      <alignment horizontal="center" vertical="center" wrapText="1"/>
    </xf>
    <xf numFmtId="0" fontId="9" fillId="15" borderId="110" xfId="0" applyFont="1" applyFill="1" applyBorder="1" applyAlignment="1">
      <alignment horizontal="center" vertical="center" wrapText="1"/>
    </xf>
    <xf numFmtId="0" fontId="9" fillId="16" borderId="110" xfId="0" applyFont="1" applyFill="1" applyBorder="1" applyAlignment="1">
      <alignment horizontal="center" vertical="center" wrapText="1"/>
    </xf>
    <xf numFmtId="0" fontId="23" fillId="17" borderId="110" xfId="0" applyFont="1" applyFill="1" applyBorder="1" applyAlignment="1">
      <alignment horizontal="center" vertical="center" wrapText="1"/>
    </xf>
    <xf numFmtId="0" fontId="9" fillId="18" borderId="110" xfId="0" applyFont="1" applyFill="1" applyBorder="1" applyAlignment="1">
      <alignment horizontal="center" vertical="center" wrapText="1"/>
    </xf>
    <xf numFmtId="0" fontId="9" fillId="18" borderId="110" xfId="0" applyFont="1" applyFill="1" applyBorder="1" applyAlignment="1">
      <alignment horizontal="center" vertical="center" wrapText="1"/>
    </xf>
    <xf numFmtId="0" fontId="9" fillId="5" borderId="110" xfId="0" applyFont="1" applyFill="1" applyBorder="1" applyAlignment="1">
      <alignment horizontal="center" vertical="center" wrapText="1"/>
    </xf>
    <xf numFmtId="0" fontId="9" fillId="5" borderId="110" xfId="0" applyFont="1" applyFill="1" applyBorder="1" applyAlignment="1">
      <alignment horizontal="center" vertical="center" wrapText="1"/>
    </xf>
    <xf numFmtId="0" fontId="9" fillId="12" borderId="110" xfId="0" applyFont="1" applyFill="1" applyBorder="1" applyAlignment="1">
      <alignment horizontal="center" vertical="center" wrapText="1"/>
    </xf>
    <xf numFmtId="0" fontId="9" fillId="13" borderId="110" xfId="0" applyFont="1" applyFill="1" applyBorder="1" applyAlignment="1">
      <alignment horizontal="center" vertical="center" wrapText="1"/>
    </xf>
    <xf numFmtId="0" fontId="9" fillId="14" borderId="110" xfId="0" applyFont="1" applyFill="1" applyBorder="1" applyAlignment="1">
      <alignment horizontal="center" vertical="center" wrapText="1"/>
    </xf>
    <xf numFmtId="0" fontId="9" fillId="14" borderId="110" xfId="0" applyFont="1" applyFill="1" applyBorder="1" applyAlignment="1">
      <alignment horizontal="center" vertical="center" wrapText="1"/>
    </xf>
    <xf numFmtId="0" fontId="9" fillId="5" borderId="111" xfId="0" applyFont="1" applyFill="1" applyBorder="1" applyAlignment="1">
      <alignment horizontal="center" vertical="center" wrapText="1"/>
    </xf>
    <xf numFmtId="0" fontId="9" fillId="5" borderId="110" xfId="0" applyFont="1" applyFill="1" applyBorder="1" applyAlignment="1">
      <alignment horizontal="center" vertical="center" wrapText="1"/>
    </xf>
    <xf numFmtId="0" fontId="9" fillId="19" borderId="107" xfId="0" applyFont="1" applyFill="1" applyBorder="1" applyAlignment="1">
      <alignment horizontal="center" vertical="center" wrapText="1"/>
    </xf>
    <xf numFmtId="0" fontId="9" fillId="20" borderId="107" xfId="0" applyFont="1" applyFill="1" applyBorder="1" applyAlignment="1">
      <alignment horizontal="center" vertical="center" wrapText="1"/>
    </xf>
    <xf numFmtId="0" fontId="9" fillId="22" borderId="107" xfId="0" applyFont="1" applyFill="1" applyBorder="1" applyAlignment="1">
      <alignment horizontal="center" vertical="center" wrapText="1"/>
    </xf>
    <xf numFmtId="0" fontId="9" fillId="22" borderId="107" xfId="0" applyFont="1" applyFill="1" applyBorder="1" applyAlignment="1">
      <alignment horizontal="center" vertical="center" wrapText="1"/>
    </xf>
    <xf numFmtId="0" fontId="9" fillId="12" borderId="107" xfId="0" applyFont="1" applyFill="1" applyBorder="1" applyAlignment="1">
      <alignment horizontal="center" vertical="center" wrapText="1"/>
    </xf>
    <xf numFmtId="0" fontId="9" fillId="14" borderId="107" xfId="0" applyFont="1" applyFill="1" applyBorder="1" applyAlignment="1">
      <alignment horizontal="center" vertical="center" wrapText="1"/>
    </xf>
    <xf numFmtId="0" fontId="9" fillId="14" borderId="107" xfId="0" applyFont="1" applyFill="1" applyBorder="1" applyAlignment="1">
      <alignment horizontal="center" vertical="center" wrapText="1"/>
    </xf>
    <xf numFmtId="0" fontId="7" fillId="0" borderId="112" xfId="0" applyFont="1" applyBorder="1" applyAlignment="1">
      <alignment horizontal="center" vertical="center" wrapText="1"/>
    </xf>
    <xf numFmtId="0" fontId="7" fillId="6" borderId="63" xfId="0" applyFont="1" applyFill="1" applyBorder="1" applyAlignment="1">
      <alignment horizontal="center" vertical="center" wrapText="1"/>
    </xf>
    <xf numFmtId="0" fontId="9" fillId="6" borderId="63" xfId="0" applyFont="1" applyFill="1" applyBorder="1" applyAlignment="1">
      <alignment horizontal="center" vertical="center" wrapText="1"/>
    </xf>
    <xf numFmtId="9" fontId="7" fillId="6" borderId="63" xfId="0" applyNumberFormat="1" applyFont="1" applyFill="1" applyBorder="1" applyAlignment="1">
      <alignment horizontal="center" vertical="center" wrapText="1"/>
    </xf>
    <xf numFmtId="9" fontId="7" fillId="0" borderId="112" xfId="0" applyNumberFormat="1" applyFont="1" applyBorder="1" applyAlignment="1">
      <alignment horizontal="center" vertical="center" wrapText="1"/>
    </xf>
    <xf numFmtId="0" fontId="9" fillId="6" borderId="66" xfId="0" applyFont="1" applyFill="1" applyBorder="1" applyAlignment="1">
      <alignment vertical="center" wrapText="1"/>
    </xf>
    <xf numFmtId="0" fontId="5" fillId="0" borderId="66" xfId="0" applyFont="1" applyBorder="1" applyAlignment="1">
      <alignment horizontal="left" vertical="center" wrapText="1"/>
    </xf>
    <xf numFmtId="0" fontId="7" fillId="0" borderId="66" xfId="0" applyFont="1" applyBorder="1" applyAlignment="1">
      <alignment horizontal="center" vertical="center" textRotation="90" wrapText="1"/>
    </xf>
    <xf numFmtId="9" fontId="7" fillId="6" borderId="66" xfId="0" applyNumberFormat="1" applyFont="1" applyFill="1" applyBorder="1" applyAlignment="1">
      <alignment horizontal="center" vertical="center" wrapText="1"/>
    </xf>
    <xf numFmtId="165" fontId="7" fillId="6" borderId="63" xfId="0" applyNumberFormat="1" applyFont="1" applyFill="1" applyBorder="1" applyAlignment="1">
      <alignment horizontal="center" vertical="center" wrapText="1"/>
    </xf>
    <xf numFmtId="0" fontId="9" fillId="6" borderId="63" xfId="0" applyFont="1" applyFill="1" applyBorder="1" applyAlignment="1">
      <alignment horizontal="center" vertical="center" textRotation="90" wrapText="1"/>
    </xf>
    <xf numFmtId="0" fontId="7" fillId="0" borderId="112" xfId="0" applyFont="1" applyBorder="1" applyAlignment="1">
      <alignment horizontal="center" vertical="center" textRotation="90" wrapText="1"/>
    </xf>
    <xf numFmtId="0" fontId="7" fillId="2" borderId="66" xfId="0" applyFont="1" applyFill="1" applyBorder="1" applyAlignment="1">
      <alignment vertical="center" wrapText="1"/>
    </xf>
    <xf numFmtId="164" fontId="7" fillId="0" borderId="66" xfId="0" applyNumberFormat="1" applyFont="1" applyBorder="1" applyAlignment="1">
      <alignment vertical="center" wrapText="1"/>
    </xf>
    <xf numFmtId="0" fontId="7" fillId="0" borderId="66" xfId="0" applyFont="1" applyBorder="1"/>
    <xf numFmtId="0" fontId="7" fillId="0" borderId="66" xfId="0" applyFont="1" applyBorder="1" applyAlignment="1">
      <alignment vertical="center"/>
    </xf>
    <xf numFmtId="0" fontId="7" fillId="0" borderId="66" xfId="0" applyFont="1" applyBorder="1" applyAlignment="1">
      <alignment vertical="center"/>
    </xf>
    <xf numFmtId="0" fontId="7" fillId="7" borderId="66" xfId="0" applyFont="1" applyFill="1" applyBorder="1" applyAlignment="1">
      <alignment vertical="center"/>
    </xf>
    <xf numFmtId="0" fontId="7" fillId="7" borderId="66" xfId="0" applyFont="1" applyFill="1" applyBorder="1" applyAlignment="1">
      <alignment vertical="center"/>
    </xf>
    <xf numFmtId="0" fontId="7" fillId="7" borderId="113" xfId="0" applyFont="1" applyFill="1" applyBorder="1" applyAlignment="1">
      <alignment vertical="center"/>
    </xf>
    <xf numFmtId="0" fontId="7" fillId="7" borderId="66" xfId="0" applyFont="1" applyFill="1" applyBorder="1" applyAlignment="1">
      <alignment vertical="center"/>
    </xf>
    <xf numFmtId="0" fontId="7" fillId="7" borderId="114" xfId="0" applyFont="1" applyFill="1" applyBorder="1" applyAlignment="1">
      <alignment vertical="center"/>
    </xf>
    <xf numFmtId="0" fontId="7" fillId="7" borderId="115" xfId="0" applyFont="1" applyFill="1" applyBorder="1" applyAlignment="1">
      <alignment vertical="center"/>
    </xf>
    <xf numFmtId="0" fontId="7" fillId="0" borderId="110" xfId="0" applyFont="1" applyBorder="1"/>
    <xf numFmtId="0" fontId="7" fillId="0" borderId="110" xfId="0" applyFont="1" applyBorder="1" applyAlignment="1">
      <alignment vertical="center"/>
    </xf>
    <xf numFmtId="0" fontId="7" fillId="0" borderId="110" xfId="0" applyFont="1" applyBorder="1" applyAlignment="1">
      <alignment vertical="center"/>
    </xf>
    <xf numFmtId="0" fontId="7" fillId="7" borderId="110" xfId="0" applyFont="1" applyFill="1" applyBorder="1" applyAlignment="1">
      <alignment vertical="center"/>
    </xf>
    <xf numFmtId="0" fontId="7" fillId="7" borderId="110" xfId="0" applyFont="1" applyFill="1" applyBorder="1" applyAlignment="1">
      <alignment vertical="center"/>
    </xf>
    <xf numFmtId="0" fontId="7" fillId="7" borderId="110" xfId="0" applyFont="1" applyFill="1" applyBorder="1" applyAlignment="1">
      <alignment vertical="center"/>
    </xf>
    <xf numFmtId="0" fontId="7" fillId="7" borderId="111" xfId="0" applyFont="1" applyFill="1" applyBorder="1" applyAlignment="1">
      <alignment vertical="center"/>
    </xf>
    <xf numFmtId="0" fontId="7" fillId="0" borderId="107" xfId="0" applyFont="1" applyBorder="1"/>
    <xf numFmtId="0" fontId="7" fillId="0" borderId="107" xfId="0" applyFont="1" applyBorder="1" applyAlignment="1">
      <alignment vertical="center"/>
    </xf>
    <xf numFmtId="0" fontId="7" fillId="0" borderId="107" xfId="0" applyFont="1" applyBorder="1" applyAlignment="1">
      <alignment vertical="center"/>
    </xf>
    <xf numFmtId="0" fontId="7" fillId="7" borderId="107" xfId="0" applyFont="1" applyFill="1" applyBorder="1" applyAlignment="1">
      <alignment vertical="center"/>
    </xf>
    <xf numFmtId="0" fontId="7" fillId="7" borderId="107" xfId="0" applyFont="1" applyFill="1" applyBorder="1" applyAlignment="1">
      <alignment vertical="center"/>
    </xf>
    <xf numFmtId="0" fontId="7" fillId="7" borderId="107" xfId="0" applyFont="1" applyFill="1" applyBorder="1" applyAlignment="1">
      <alignment vertical="center"/>
    </xf>
    <xf numFmtId="0" fontId="7" fillId="0" borderId="116" xfId="0" applyFont="1" applyBorder="1" applyAlignment="1">
      <alignment horizontal="center" vertical="center" wrapText="1"/>
    </xf>
    <xf numFmtId="0" fontId="7" fillId="6" borderId="65" xfId="0" applyFont="1" applyFill="1" applyBorder="1" applyAlignment="1">
      <alignment horizontal="center" vertical="center" wrapText="1"/>
    </xf>
    <xf numFmtId="0" fontId="9" fillId="6" borderId="65" xfId="0" applyFont="1" applyFill="1" applyBorder="1" applyAlignment="1">
      <alignment horizontal="center" vertical="center" wrapText="1"/>
    </xf>
    <xf numFmtId="9" fontId="7" fillId="6" borderId="65" xfId="0" applyNumberFormat="1" applyFont="1" applyFill="1" applyBorder="1" applyAlignment="1">
      <alignment horizontal="center" vertical="center" wrapText="1"/>
    </xf>
    <xf numFmtId="9" fontId="7" fillId="0" borderId="116" xfId="0" applyNumberFormat="1" applyFont="1" applyBorder="1" applyAlignment="1">
      <alignment horizontal="center" vertical="center" wrapText="1"/>
    </xf>
    <xf numFmtId="165" fontId="7" fillId="6" borderId="65" xfId="0" applyNumberFormat="1" applyFont="1" applyFill="1" applyBorder="1" applyAlignment="1">
      <alignment horizontal="center" vertical="center" wrapText="1"/>
    </xf>
    <xf numFmtId="0" fontId="9" fillId="6" borderId="65" xfId="0" applyFont="1" applyFill="1" applyBorder="1" applyAlignment="1">
      <alignment horizontal="center" vertical="center" textRotation="90" wrapText="1"/>
    </xf>
    <xf numFmtId="0" fontId="7" fillId="0" borderId="116" xfId="0" applyFont="1" applyBorder="1" applyAlignment="1">
      <alignment horizontal="center" vertical="center" textRotation="90" wrapText="1"/>
    </xf>
    <xf numFmtId="9" fontId="7" fillId="6" borderId="66" xfId="0" applyNumberFormat="1" applyFont="1" applyFill="1" applyBorder="1" applyAlignment="1">
      <alignment vertical="center" wrapText="1"/>
    </xf>
    <xf numFmtId="9" fontId="7" fillId="0" borderId="66" xfId="0" applyNumberFormat="1" applyFont="1" applyBorder="1" applyAlignment="1">
      <alignment vertical="center" wrapText="1"/>
    </xf>
    <xf numFmtId="165" fontId="7" fillId="6" borderId="66" xfId="0" applyNumberFormat="1" applyFont="1" applyFill="1" applyBorder="1" applyAlignment="1">
      <alignment horizontal="center" vertical="center" wrapText="1"/>
    </xf>
    <xf numFmtId="0" fontId="9" fillId="6" borderId="66" xfId="0" applyFont="1" applyFill="1" applyBorder="1" applyAlignment="1">
      <alignment horizontal="center" vertical="center" textRotation="90" wrapText="1"/>
    </xf>
    <xf numFmtId="164" fontId="7" fillId="0" borderId="66" xfId="0" applyNumberFormat="1" applyFont="1" applyBorder="1" applyAlignment="1">
      <alignment vertical="center" wrapText="1"/>
    </xf>
    <xf numFmtId="164" fontId="7" fillId="0" borderId="66" xfId="0" applyNumberFormat="1" applyFont="1" applyBorder="1" applyAlignment="1">
      <alignment vertical="center"/>
    </xf>
    <xf numFmtId="0" fontId="7" fillId="2" borderId="63" xfId="0" applyFont="1" applyFill="1" applyBorder="1" applyAlignment="1">
      <alignment horizontal="center" vertical="center" wrapText="1"/>
    </xf>
    <xf numFmtId="0" fontId="7" fillId="0" borderId="117" xfId="0" applyFont="1" applyBorder="1" applyAlignment="1">
      <alignment horizontal="center" vertical="center" wrapText="1"/>
    </xf>
    <xf numFmtId="0" fontId="7" fillId="6" borderId="91" xfId="0" applyFont="1" applyFill="1" applyBorder="1" applyAlignment="1">
      <alignment horizontal="center" vertical="center" wrapText="1"/>
    </xf>
    <xf numFmtId="0" fontId="9" fillId="6" borderId="91" xfId="0" applyFont="1" applyFill="1" applyBorder="1" applyAlignment="1">
      <alignment horizontal="center" vertical="center" wrapText="1"/>
    </xf>
    <xf numFmtId="9" fontId="7" fillId="6" borderId="91" xfId="0" applyNumberFormat="1" applyFont="1" applyFill="1" applyBorder="1" applyAlignment="1">
      <alignment horizontal="center" vertical="center" wrapText="1"/>
    </xf>
    <xf numFmtId="9" fontId="7" fillId="0" borderId="117" xfId="0" applyNumberFormat="1" applyFont="1" applyBorder="1" applyAlignment="1">
      <alignment horizontal="center" vertical="center" wrapText="1"/>
    </xf>
    <xf numFmtId="0" fontId="5" fillId="0" borderId="117" xfId="0" applyFont="1" applyBorder="1" applyAlignment="1">
      <alignment horizontal="center" vertical="center" wrapText="1"/>
    </xf>
    <xf numFmtId="0" fontId="7" fillId="0" borderId="117" xfId="0" applyFont="1" applyBorder="1" applyAlignment="1">
      <alignment horizontal="center" vertical="center" textRotation="90" wrapText="1"/>
    </xf>
    <xf numFmtId="165" fontId="7" fillId="6" borderId="91" xfId="0" applyNumberFormat="1" applyFont="1" applyFill="1" applyBorder="1" applyAlignment="1">
      <alignment horizontal="center" vertical="center" wrapText="1"/>
    </xf>
    <xf numFmtId="0" fontId="9" fillId="6" borderId="91" xfId="0" applyFont="1" applyFill="1" applyBorder="1" applyAlignment="1">
      <alignment horizontal="center" vertical="center" textRotation="90" wrapText="1"/>
    </xf>
    <xf numFmtId="0" fontId="7" fillId="2" borderId="91" xfId="0" applyFont="1" applyFill="1" applyBorder="1" applyAlignment="1">
      <alignment horizontal="center" vertical="center" wrapText="1"/>
    </xf>
    <xf numFmtId="0" fontId="5" fillId="0" borderId="116" xfId="0" applyFont="1" applyBorder="1" applyAlignment="1">
      <alignment horizontal="center" vertical="center" wrapText="1"/>
    </xf>
    <xf numFmtId="0" fontId="7" fillId="2" borderId="65" xfId="0" applyFont="1" applyFill="1" applyBorder="1" applyAlignment="1">
      <alignment horizontal="center" vertical="center" wrapText="1"/>
    </xf>
    <xf numFmtId="0" fontId="7" fillId="24" borderId="66" xfId="0" applyFont="1" applyFill="1" applyBorder="1" applyAlignment="1">
      <alignment vertical="center" wrapText="1"/>
    </xf>
    <xf numFmtId="164" fontId="7" fillId="24" borderId="66" xfId="0" applyNumberFormat="1" applyFont="1" applyFill="1" applyBorder="1" applyAlignment="1">
      <alignment vertical="center" wrapText="1"/>
    </xf>
    <xf numFmtId="0" fontId="7" fillId="6" borderId="63" xfId="0" applyFont="1" applyFill="1" applyBorder="1" applyAlignment="1">
      <alignment horizontal="left" vertical="center" wrapText="1"/>
    </xf>
    <xf numFmtId="0" fontId="7" fillId="6" borderId="65" xfId="0" applyFont="1" applyFill="1" applyBorder="1" applyAlignment="1">
      <alignment horizontal="left" vertical="center" wrapText="1"/>
    </xf>
    <xf numFmtId="0" fontId="7" fillId="2" borderId="1" xfId="0" applyFont="1" applyFill="1" applyBorder="1" applyAlignment="1">
      <alignment horizontal="center" wrapText="1"/>
    </xf>
    <xf numFmtId="0" fontId="9" fillId="5" borderId="66" xfId="0" applyFont="1" applyFill="1" applyBorder="1" applyAlignment="1">
      <alignment vertical="center" textRotation="90" wrapText="1"/>
    </xf>
    <xf numFmtId="0" fontId="9" fillId="5" borderId="66" xfId="0" applyFont="1" applyFill="1" applyBorder="1" applyAlignment="1">
      <alignment vertical="center" wrapText="1"/>
    </xf>
    <xf numFmtId="0" fontId="9" fillId="5" borderId="63" xfId="0" applyFont="1" applyFill="1" applyBorder="1" applyAlignment="1">
      <alignment vertical="center" textRotation="90" wrapText="1"/>
    </xf>
    <xf numFmtId="0" fontId="10" fillId="5" borderId="66" xfId="0" applyFont="1" applyFill="1" applyBorder="1" applyAlignment="1">
      <alignment horizontal="center" vertical="center" wrapText="1"/>
    </xf>
    <xf numFmtId="0" fontId="7" fillId="25" borderId="66" xfId="0" applyFont="1" applyFill="1" applyBorder="1" applyAlignment="1">
      <alignment vertical="center" wrapText="1"/>
    </xf>
    <xf numFmtId="0" fontId="9" fillId="6" borderId="66" xfId="0" applyFont="1" applyFill="1" applyBorder="1" applyAlignment="1">
      <alignment horizontal="center" vertical="center" wrapText="1"/>
    </xf>
    <xf numFmtId="0" fontId="7" fillId="25" borderId="66" xfId="0" applyFont="1" applyFill="1" applyBorder="1" applyAlignment="1">
      <alignment horizontal="center" vertical="center" wrapText="1"/>
    </xf>
    <xf numFmtId="165" fontId="7" fillId="25" borderId="66" xfId="0" applyNumberFormat="1" applyFont="1" applyFill="1" applyBorder="1" applyAlignment="1">
      <alignment horizontal="center" vertical="center" wrapText="1"/>
    </xf>
    <xf numFmtId="0" fontId="7" fillId="0" borderId="66" xfId="0" applyFont="1" applyBorder="1" applyAlignment="1">
      <alignment wrapText="1"/>
    </xf>
    <xf numFmtId="164" fontId="7" fillId="2" borderId="66" xfId="0" applyNumberFormat="1" applyFont="1" applyFill="1" applyBorder="1" applyAlignment="1">
      <alignment vertical="center" wrapText="1"/>
    </xf>
    <xf numFmtId="0" fontId="7" fillId="2" borderId="66" xfId="0" applyFont="1" applyFill="1" applyBorder="1" applyAlignment="1">
      <alignment wrapText="1"/>
    </xf>
    <xf numFmtId="0" fontId="7" fillId="0" borderId="0" xfId="0" applyFont="1" applyAlignment="1">
      <alignment horizontal="center" wrapText="1"/>
    </xf>
    <xf numFmtId="0" fontId="7" fillId="2" borderId="1" xfId="0" applyFont="1" applyFill="1" applyBorder="1" applyAlignment="1">
      <alignment horizontal="center" vertical="center"/>
    </xf>
    <xf numFmtId="0" fontId="7" fillId="2" borderId="1" xfId="0" applyFont="1" applyFill="1" applyBorder="1"/>
    <xf numFmtId="0" fontId="7" fillId="0" borderId="0" xfId="0" applyFont="1"/>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textRotation="90" wrapText="1"/>
    </xf>
    <xf numFmtId="0" fontId="9" fillId="5" borderId="66" xfId="0" applyFont="1" applyFill="1" applyBorder="1" applyAlignment="1">
      <alignment horizontal="center" vertical="center" wrapText="1"/>
    </xf>
    <xf numFmtId="0" fontId="9" fillId="5" borderId="66" xfId="0" applyFont="1" applyFill="1" applyBorder="1" applyAlignment="1">
      <alignment horizontal="center" vertical="center" wrapText="1"/>
    </xf>
    <xf numFmtId="0" fontId="9" fillId="5" borderId="65" xfId="0" applyFont="1" applyFill="1" applyBorder="1" applyAlignment="1">
      <alignment horizontal="center" vertical="center" wrapText="1"/>
    </xf>
    <xf numFmtId="0" fontId="22" fillId="5" borderId="124" xfId="0" applyFont="1" applyFill="1" applyBorder="1" applyAlignment="1">
      <alignment horizontal="center" vertical="center" wrapText="1"/>
    </xf>
    <xf numFmtId="0" fontId="22" fillId="5" borderId="108" xfId="0" applyFont="1" applyFill="1" applyBorder="1" applyAlignment="1">
      <alignment horizontal="center" vertical="center" wrapText="1"/>
    </xf>
    <xf numFmtId="0" fontId="7" fillId="25" borderId="65" xfId="0" applyFont="1" applyFill="1" applyBorder="1" applyAlignment="1">
      <alignment vertical="center"/>
    </xf>
    <xf numFmtId="0" fontId="7" fillId="6" borderId="65" xfId="0" applyFont="1" applyFill="1" applyBorder="1" applyAlignment="1">
      <alignment vertical="center"/>
    </xf>
    <xf numFmtId="0" fontId="7" fillId="6" borderId="65" xfId="0" applyFont="1" applyFill="1" applyBorder="1" applyAlignment="1">
      <alignment vertical="center" wrapText="1"/>
    </xf>
    <xf numFmtId="0" fontId="7" fillId="25" borderId="65" xfId="0" applyFont="1" applyFill="1" applyBorder="1" applyAlignment="1">
      <alignment vertical="center" wrapText="1"/>
    </xf>
    <xf numFmtId="0" fontId="7" fillId="6" borderId="65" xfId="0" applyFont="1" applyFill="1" applyBorder="1" applyAlignment="1">
      <alignment horizontal="center" vertical="center"/>
    </xf>
    <xf numFmtId="0" fontId="5" fillId="25" borderId="65" xfId="0" applyFont="1" applyFill="1" applyBorder="1" applyAlignment="1">
      <alignment horizontal="left" vertical="center" wrapText="1"/>
    </xf>
    <xf numFmtId="165" fontId="7" fillId="6" borderId="65" xfId="0" applyNumberFormat="1" applyFont="1" applyFill="1" applyBorder="1" applyAlignment="1">
      <alignment horizontal="center" vertical="center"/>
    </xf>
    <xf numFmtId="0" fontId="7" fillId="25" borderId="65" xfId="0" applyFont="1" applyFill="1" applyBorder="1" applyAlignment="1">
      <alignment horizontal="center" vertical="center" textRotation="90"/>
    </xf>
    <xf numFmtId="0" fontId="7" fillId="25" borderId="65" xfId="0" applyFont="1" applyFill="1" applyBorder="1" applyAlignment="1">
      <alignment vertical="center"/>
    </xf>
    <xf numFmtId="0" fontId="7" fillId="0" borderId="66" xfId="0" applyFont="1" applyBorder="1"/>
    <xf numFmtId="0" fontId="7" fillId="0" borderId="66" xfId="0" applyFont="1" applyBorder="1"/>
    <xf numFmtId="0" fontId="7" fillId="0" borderId="64" xfId="0" applyFont="1" applyBorder="1"/>
    <xf numFmtId="0" fontId="7" fillId="0" borderId="60" xfId="0" applyFont="1" applyBorder="1" applyAlignment="1">
      <alignment vertical="center"/>
    </xf>
    <xf numFmtId="0" fontId="7" fillId="25" borderId="66" xfId="0" applyFont="1" applyFill="1" applyBorder="1" applyAlignment="1">
      <alignment vertical="center"/>
    </xf>
    <xf numFmtId="0" fontId="7" fillId="6" borderId="66" xfId="0" applyFont="1" applyFill="1" applyBorder="1" applyAlignment="1">
      <alignment vertical="center"/>
    </xf>
    <xf numFmtId="0" fontId="7" fillId="6" borderId="66" xfId="0" applyFont="1" applyFill="1" applyBorder="1" applyAlignment="1">
      <alignment horizontal="center" vertical="center"/>
    </xf>
    <xf numFmtId="0" fontId="5" fillId="25" borderId="66" xfId="0" applyFont="1" applyFill="1" applyBorder="1" applyAlignment="1">
      <alignment horizontal="left" vertical="center" wrapText="1"/>
    </xf>
    <xf numFmtId="165" fontId="7" fillId="6" borderId="66" xfId="0" applyNumberFormat="1" applyFont="1" applyFill="1" applyBorder="1" applyAlignment="1">
      <alignment horizontal="center" vertical="center"/>
    </xf>
    <xf numFmtId="0" fontId="7" fillId="25" borderId="66" xfId="0" applyFont="1" applyFill="1" applyBorder="1" applyAlignment="1">
      <alignment horizontal="center" vertical="center" textRotation="90"/>
    </xf>
    <xf numFmtId="0" fontId="7" fillId="25" borderId="66" xfId="0" applyFont="1" applyFill="1" applyBorder="1"/>
    <xf numFmtId="0" fontId="7" fillId="0" borderId="60" xfId="0" applyFont="1" applyBorder="1"/>
    <xf numFmtId="0" fontId="7" fillId="7" borderId="66" xfId="0" applyFont="1" applyFill="1" applyBorder="1"/>
    <xf numFmtId="0" fontId="7" fillId="7" borderId="66" xfId="0" applyFont="1" applyFill="1" applyBorder="1"/>
    <xf numFmtId="0" fontId="7" fillId="7" borderId="113" xfId="0" applyFont="1" applyFill="1" applyBorder="1"/>
    <xf numFmtId="0" fontId="7" fillId="7" borderId="114" xfId="0" applyFont="1" applyFill="1" applyBorder="1"/>
    <xf numFmtId="0" fontId="7" fillId="7" borderId="115" xfId="0" applyFont="1" applyFill="1" applyBorder="1"/>
    <xf numFmtId="0" fontId="7" fillId="0" borderId="110" xfId="0" applyFont="1" applyBorder="1"/>
    <xf numFmtId="0" fontId="7" fillId="7" borderId="110" xfId="0" applyFont="1" applyFill="1" applyBorder="1"/>
    <xf numFmtId="0" fontId="7" fillId="7" borderId="110" xfId="0" applyFont="1" applyFill="1" applyBorder="1"/>
    <xf numFmtId="0" fontId="7" fillId="7" borderId="111" xfId="0" applyFont="1" applyFill="1" applyBorder="1"/>
    <xf numFmtId="0" fontId="7" fillId="7" borderId="110" xfId="0" applyFont="1" applyFill="1" applyBorder="1"/>
    <xf numFmtId="0" fontId="7" fillId="0" borderId="107" xfId="0" applyFont="1" applyBorder="1"/>
    <xf numFmtId="0" fontId="7" fillId="7" borderId="107" xfId="0" applyFont="1" applyFill="1" applyBorder="1"/>
    <xf numFmtId="0" fontId="7" fillId="7" borderId="107" xfId="0" applyFont="1" applyFill="1" applyBorder="1"/>
    <xf numFmtId="0" fontId="7" fillId="7" borderId="107" xfId="0" applyFont="1" applyFill="1" applyBorder="1"/>
    <xf numFmtId="0" fontId="7" fillId="25" borderId="66" xfId="0" applyFont="1" applyFill="1" applyBorder="1" applyAlignment="1">
      <alignment horizontal="left" vertical="center"/>
    </xf>
    <xf numFmtId="0" fontId="7" fillId="0" borderId="66" xfId="0" applyFont="1" applyBorder="1" applyAlignment="1">
      <alignment horizontal="center" vertical="center"/>
    </xf>
    <xf numFmtId="0" fontId="7" fillId="0" borderId="66" xfId="0" applyFont="1" applyBorder="1" applyAlignment="1">
      <alignment horizontal="center" vertical="center"/>
    </xf>
    <xf numFmtId="0" fontId="7" fillId="0" borderId="66" xfId="0" applyFont="1" applyBorder="1" applyAlignment="1">
      <alignment vertical="center" wrapText="1"/>
    </xf>
    <xf numFmtId="0" fontId="7" fillId="0" borderId="66" xfId="0" applyFont="1" applyBorder="1"/>
    <xf numFmtId="0" fontId="7" fillId="0" borderId="66" xfId="0" applyFont="1" applyBorder="1"/>
    <xf numFmtId="0" fontId="7" fillId="0" borderId="66" xfId="0" applyFont="1" applyBorder="1"/>
    <xf numFmtId="0" fontId="7" fillId="0" borderId="66" xfId="0" applyFont="1" applyBorder="1" applyAlignment="1">
      <alignment vertical="center"/>
    </xf>
    <xf numFmtId="0" fontId="7" fillId="0" borderId="60" xfId="0" applyFont="1" applyBorder="1"/>
    <xf numFmtId="0" fontId="7" fillId="0" borderId="61" xfId="0" applyFont="1" applyBorder="1"/>
    <xf numFmtId="0" fontId="7" fillId="0" borderId="115" xfId="0" applyFont="1" applyBorder="1"/>
    <xf numFmtId="0" fontId="7" fillId="0" borderId="110" xfId="0" applyFont="1" applyBorder="1"/>
    <xf numFmtId="0" fontId="7" fillId="0" borderId="110" xfId="0" applyFont="1" applyBorder="1" applyAlignment="1">
      <alignment vertical="center"/>
    </xf>
    <xf numFmtId="0" fontId="7" fillId="0" borderId="110" xfId="0" applyFont="1" applyBorder="1"/>
    <xf numFmtId="0" fontId="7" fillId="0" borderId="110" xfId="0" applyFont="1" applyBorder="1"/>
    <xf numFmtId="0" fontId="7" fillId="0" borderId="80" xfId="0" applyFont="1" applyBorder="1"/>
    <xf numFmtId="0" fontId="7" fillId="0" borderId="107" xfId="0" applyFont="1" applyBorder="1"/>
    <xf numFmtId="0" fontId="7" fillId="0" borderId="107" xfId="0" applyFont="1" applyBorder="1" applyAlignment="1">
      <alignment vertical="center"/>
    </xf>
    <xf numFmtId="0" fontId="7" fillId="0" borderId="107" xfId="0" applyFont="1" applyBorder="1"/>
    <xf numFmtId="0" fontId="7" fillId="0" borderId="107" xfId="0" applyFont="1" applyBorder="1"/>
    <xf numFmtId="0" fontId="7" fillId="0" borderId="0" xfId="0" applyFont="1" applyAlignment="1">
      <alignment horizontal="center" vertical="center"/>
    </xf>
    <xf numFmtId="0" fontId="2" fillId="0" borderId="0" xfId="0" applyFont="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25" fillId="7" borderId="53" xfId="0" applyFont="1" applyFill="1" applyBorder="1" applyAlignment="1">
      <alignment horizontal="center"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129"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6" fillId="0" borderId="0" xfId="0" applyFont="1" applyAlignment="1">
      <alignment vertical="center" wrapText="1"/>
    </xf>
    <xf numFmtId="0" fontId="2" fillId="0" borderId="130" xfId="0" applyFont="1" applyBorder="1" applyAlignment="1">
      <alignment vertical="center" wrapText="1"/>
    </xf>
    <xf numFmtId="3" fontId="27" fillId="0" borderId="0" xfId="0" applyNumberFormat="1" applyFont="1"/>
    <xf numFmtId="166" fontId="2" fillId="0" borderId="0" xfId="0" applyNumberFormat="1" applyFont="1" applyAlignment="1">
      <alignment vertical="center"/>
    </xf>
    <xf numFmtId="0" fontId="28" fillId="0" borderId="0" xfId="0" applyFont="1"/>
    <xf numFmtId="0" fontId="31" fillId="24" borderId="143" xfId="0" applyFont="1" applyFill="1" applyBorder="1" applyAlignment="1">
      <alignment horizontal="center" wrapText="1" readingOrder="1"/>
    </xf>
    <xf numFmtId="0" fontId="31" fillId="24" borderId="144" xfId="0" applyFont="1" applyFill="1" applyBorder="1" applyAlignment="1">
      <alignment horizontal="center" wrapText="1" readingOrder="1"/>
    </xf>
    <xf numFmtId="0" fontId="31" fillId="24" borderId="145" xfId="0" applyFont="1" applyFill="1" applyBorder="1" applyAlignment="1">
      <alignment horizontal="center" wrapText="1" readingOrder="1"/>
    </xf>
    <xf numFmtId="0" fontId="31" fillId="24" borderId="19" xfId="0" applyFont="1" applyFill="1" applyBorder="1" applyAlignment="1">
      <alignment horizontal="center" wrapText="1" readingOrder="1"/>
    </xf>
    <xf numFmtId="0" fontId="31" fillId="24" borderId="1" xfId="0" applyFont="1" applyFill="1" applyBorder="1" applyAlignment="1">
      <alignment horizontal="center" wrapText="1" readingOrder="1"/>
    </xf>
    <xf numFmtId="0" fontId="31" fillId="24" borderId="20" xfId="0" applyFont="1" applyFill="1" applyBorder="1" applyAlignment="1">
      <alignment horizontal="center" wrapText="1" readingOrder="1"/>
    </xf>
    <xf numFmtId="0" fontId="31" fillId="24" borderId="40" xfId="0" applyFont="1" applyFill="1" applyBorder="1" applyAlignment="1">
      <alignment horizontal="center" wrapText="1" readingOrder="1"/>
    </xf>
    <xf numFmtId="0" fontId="31" fillId="24" borderId="41" xfId="0" applyFont="1" applyFill="1" applyBorder="1" applyAlignment="1">
      <alignment horizontal="center" wrapText="1" readingOrder="1"/>
    </xf>
    <xf numFmtId="0" fontId="31" fillId="24" borderId="42" xfId="0" applyFont="1" applyFill="1" applyBorder="1" applyAlignment="1">
      <alignment horizontal="center" wrapText="1" readingOrder="1"/>
    </xf>
    <xf numFmtId="0" fontId="33" fillId="2" borderId="1" xfId="0" applyFont="1" applyFill="1" applyBorder="1" applyAlignment="1">
      <alignment vertical="center"/>
    </xf>
    <xf numFmtId="0" fontId="36" fillId="27" borderId="143" xfId="0" applyFont="1" applyFill="1" applyBorder="1" applyAlignment="1">
      <alignment horizontal="center" vertical="center" wrapText="1" readingOrder="1"/>
    </xf>
    <xf numFmtId="0" fontId="36" fillId="27" borderId="144" xfId="0" applyFont="1" applyFill="1" applyBorder="1" applyAlignment="1">
      <alignment horizontal="center" vertical="center" wrapText="1" readingOrder="1"/>
    </xf>
    <xf numFmtId="0" fontId="36" fillId="27" borderId="145" xfId="0" applyFont="1" applyFill="1" applyBorder="1" applyAlignment="1">
      <alignment horizontal="center" vertical="center" wrapText="1" readingOrder="1"/>
    </xf>
    <xf numFmtId="0" fontId="36" fillId="28" borderId="143" xfId="0" applyFont="1" applyFill="1" applyBorder="1" applyAlignment="1">
      <alignment horizontal="center" wrapText="1" readingOrder="1"/>
    </xf>
    <xf numFmtId="0" fontId="36" fillId="28" borderId="144" xfId="0" applyFont="1" applyFill="1" applyBorder="1" applyAlignment="1">
      <alignment horizontal="center" wrapText="1" readingOrder="1"/>
    </xf>
    <xf numFmtId="0" fontId="36" fillId="28" borderId="145" xfId="0" applyFont="1" applyFill="1" applyBorder="1" applyAlignment="1">
      <alignment horizontal="center" wrapText="1" readingOrder="1"/>
    </xf>
    <xf numFmtId="0" fontId="36" fillId="27" borderId="19" xfId="0" applyFont="1" applyFill="1" applyBorder="1" applyAlignment="1">
      <alignment horizontal="center" vertical="center" wrapText="1" readingOrder="1"/>
    </xf>
    <xf numFmtId="0" fontId="36" fillId="27" borderId="1" xfId="0" applyFont="1" applyFill="1" applyBorder="1" applyAlignment="1">
      <alignment horizontal="center" vertical="center" wrapText="1" readingOrder="1"/>
    </xf>
    <xf numFmtId="0" fontId="36" fillId="27" borderId="20" xfId="0" applyFont="1" applyFill="1" applyBorder="1" applyAlignment="1">
      <alignment horizontal="center" vertical="center" wrapText="1" readingOrder="1"/>
    </xf>
    <xf numFmtId="0" fontId="36" fillId="28" borderId="19" xfId="0" applyFont="1" applyFill="1" applyBorder="1" applyAlignment="1">
      <alignment horizontal="center" wrapText="1" readingOrder="1"/>
    </xf>
    <xf numFmtId="0" fontId="36" fillId="28" borderId="1" xfId="0" applyFont="1" applyFill="1" applyBorder="1" applyAlignment="1">
      <alignment horizontal="center" wrapText="1" readingOrder="1"/>
    </xf>
    <xf numFmtId="0" fontId="36" fillId="28" borderId="20" xfId="0" applyFont="1" applyFill="1" applyBorder="1" applyAlignment="1">
      <alignment horizontal="center" wrapText="1" readingOrder="1"/>
    </xf>
    <xf numFmtId="0" fontId="36" fillId="27" borderId="40" xfId="0" applyFont="1" applyFill="1" applyBorder="1" applyAlignment="1">
      <alignment horizontal="center" vertical="center" wrapText="1" readingOrder="1"/>
    </xf>
    <xf numFmtId="0" fontId="36" fillId="27" borderId="41" xfId="0" applyFont="1" applyFill="1" applyBorder="1" applyAlignment="1">
      <alignment horizontal="center" vertical="center" wrapText="1" readingOrder="1"/>
    </xf>
    <xf numFmtId="0" fontId="36" fillId="27" borderId="42" xfId="0" applyFont="1" applyFill="1" applyBorder="1" applyAlignment="1">
      <alignment horizontal="center" vertical="center" wrapText="1" readingOrder="1"/>
    </xf>
    <xf numFmtId="0" fontId="36" fillId="28" borderId="40" xfId="0" applyFont="1" applyFill="1" applyBorder="1" applyAlignment="1">
      <alignment horizontal="center" wrapText="1" readingOrder="1"/>
    </xf>
    <xf numFmtId="0" fontId="36" fillId="28" borderId="41" xfId="0" applyFont="1" applyFill="1" applyBorder="1" applyAlignment="1">
      <alignment horizontal="center" wrapText="1" readingOrder="1"/>
    </xf>
    <xf numFmtId="0" fontId="36" fillId="28" borderId="42" xfId="0" applyFont="1" applyFill="1" applyBorder="1" applyAlignment="1">
      <alignment horizontal="center" wrapText="1" readingOrder="1"/>
    </xf>
    <xf numFmtId="0" fontId="36" fillId="24" borderId="143" xfId="0" applyFont="1" applyFill="1" applyBorder="1" applyAlignment="1">
      <alignment horizontal="center" wrapText="1" readingOrder="1"/>
    </xf>
    <xf numFmtId="0" fontId="36" fillId="24" borderId="144" xfId="0" applyFont="1" applyFill="1" applyBorder="1" applyAlignment="1">
      <alignment horizontal="center" wrapText="1" readingOrder="1"/>
    </xf>
    <xf numFmtId="0" fontId="36" fillId="24" borderId="145" xfId="0" applyFont="1" applyFill="1" applyBorder="1" applyAlignment="1">
      <alignment horizontal="center" wrapText="1" readingOrder="1"/>
    </xf>
    <xf numFmtId="0" fontId="36" fillId="24" borderId="19" xfId="0" applyFont="1" applyFill="1" applyBorder="1" applyAlignment="1">
      <alignment horizontal="center" wrapText="1" readingOrder="1"/>
    </xf>
    <xf numFmtId="0" fontId="36" fillId="24" borderId="1" xfId="0" applyFont="1" applyFill="1" applyBorder="1" applyAlignment="1">
      <alignment horizontal="center" wrapText="1" readingOrder="1"/>
    </xf>
    <xf numFmtId="0" fontId="36" fillId="24" borderId="20" xfId="0" applyFont="1" applyFill="1" applyBorder="1" applyAlignment="1">
      <alignment horizontal="center" wrapText="1" readingOrder="1"/>
    </xf>
    <xf numFmtId="0" fontId="36" fillId="24" borderId="40" xfId="0" applyFont="1" applyFill="1" applyBorder="1" applyAlignment="1">
      <alignment horizontal="center" wrapText="1" readingOrder="1"/>
    </xf>
    <xf numFmtId="0" fontId="36" fillId="24" borderId="41" xfId="0" applyFont="1" applyFill="1" applyBorder="1" applyAlignment="1">
      <alignment horizontal="center" wrapText="1" readingOrder="1"/>
    </xf>
    <xf numFmtId="0" fontId="36" fillId="24" borderId="42" xfId="0" applyFont="1" applyFill="1" applyBorder="1" applyAlignment="1">
      <alignment horizontal="center" wrapText="1" readingOrder="1"/>
    </xf>
    <xf numFmtId="0" fontId="36" fillId="30" borderId="143" xfId="0" applyFont="1" applyFill="1" applyBorder="1" applyAlignment="1">
      <alignment horizontal="center" wrapText="1" readingOrder="1"/>
    </xf>
    <xf numFmtId="0" fontId="36" fillId="30" borderId="144" xfId="0" applyFont="1" applyFill="1" applyBorder="1" applyAlignment="1">
      <alignment horizontal="center" wrapText="1" readingOrder="1"/>
    </xf>
    <xf numFmtId="0" fontId="36" fillId="30" borderId="145" xfId="0" applyFont="1" applyFill="1" applyBorder="1" applyAlignment="1">
      <alignment horizontal="center" wrapText="1" readingOrder="1"/>
    </xf>
    <xf numFmtId="0" fontId="36" fillId="30" borderId="19" xfId="0" applyFont="1" applyFill="1" applyBorder="1" applyAlignment="1">
      <alignment horizontal="center" wrapText="1" readingOrder="1"/>
    </xf>
    <xf numFmtId="0" fontId="36" fillId="30" borderId="1" xfId="0" applyFont="1" applyFill="1" applyBorder="1" applyAlignment="1">
      <alignment horizontal="center" wrapText="1" readingOrder="1"/>
    </xf>
    <xf numFmtId="0" fontId="36" fillId="30" borderId="20" xfId="0" applyFont="1" applyFill="1" applyBorder="1" applyAlignment="1">
      <alignment horizontal="center" wrapText="1" readingOrder="1"/>
    </xf>
    <xf numFmtId="0" fontId="36" fillId="30" borderId="40" xfId="0" applyFont="1" applyFill="1" applyBorder="1" applyAlignment="1">
      <alignment horizontal="center" wrapText="1" readingOrder="1"/>
    </xf>
    <xf numFmtId="0" fontId="36" fillId="30" borderId="41" xfId="0" applyFont="1" applyFill="1" applyBorder="1" applyAlignment="1">
      <alignment horizontal="center" wrapText="1" readingOrder="1"/>
    </xf>
    <xf numFmtId="0" fontId="36" fillId="30" borderId="42" xfId="0" applyFont="1" applyFill="1" applyBorder="1" applyAlignment="1">
      <alignment horizontal="center" wrapText="1" readingOrder="1"/>
    </xf>
    <xf numFmtId="0" fontId="38" fillId="24" borderId="144" xfId="0" applyFont="1" applyFill="1" applyBorder="1" applyAlignment="1">
      <alignment horizontal="center" wrapText="1" readingOrder="1"/>
    </xf>
    <xf numFmtId="0" fontId="40" fillId="0" borderId="0" xfId="0" applyFont="1" applyAlignment="1">
      <alignment horizontal="center" vertical="center" wrapText="1"/>
    </xf>
    <xf numFmtId="0" fontId="41" fillId="7" borderId="1" xfId="0" applyFont="1" applyFill="1" applyBorder="1" applyAlignment="1">
      <alignment horizontal="center" vertical="center" wrapText="1" readingOrder="1"/>
    </xf>
    <xf numFmtId="0" fontId="42" fillId="30" borderId="159" xfId="0" applyFont="1" applyFill="1" applyBorder="1" applyAlignment="1">
      <alignment horizontal="center" vertical="center" wrapText="1" readingOrder="1"/>
    </xf>
    <xf numFmtId="0" fontId="42" fillId="0" borderId="160" xfId="0" applyFont="1" applyBorder="1" applyAlignment="1">
      <alignment horizontal="left" vertical="center" wrapText="1" readingOrder="1"/>
    </xf>
    <xf numFmtId="9" fontId="42" fillId="0" borderId="160" xfId="0" applyNumberFormat="1" applyFont="1" applyBorder="1" applyAlignment="1">
      <alignment horizontal="center" vertical="center" wrapText="1" readingOrder="1"/>
    </xf>
    <xf numFmtId="0" fontId="42" fillId="31" borderId="161" xfId="0" applyFont="1" applyFill="1" applyBorder="1" applyAlignment="1">
      <alignment horizontal="center" vertical="center" wrapText="1" readingOrder="1"/>
    </xf>
    <xf numFmtId="0" fontId="42" fillId="0" borderId="161" xfId="0" applyFont="1" applyBorder="1" applyAlignment="1">
      <alignment horizontal="left" vertical="center" wrapText="1" readingOrder="1"/>
    </xf>
    <xf numFmtId="9" fontId="42" fillId="0" borderId="161" xfId="0" applyNumberFormat="1" applyFont="1" applyBorder="1" applyAlignment="1">
      <alignment horizontal="center" vertical="center" wrapText="1" readingOrder="1"/>
    </xf>
    <xf numFmtId="0" fontId="42" fillId="32" borderId="161" xfId="0" applyFont="1" applyFill="1" applyBorder="1" applyAlignment="1">
      <alignment horizontal="center" vertical="center" wrapText="1" readingOrder="1"/>
    </xf>
    <xf numFmtId="0" fontId="42" fillId="33" borderId="161" xfId="0" applyFont="1" applyFill="1" applyBorder="1" applyAlignment="1">
      <alignment horizontal="center" vertical="center" wrapText="1" readingOrder="1"/>
    </xf>
    <xf numFmtId="0" fontId="43" fillId="29" borderId="161"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45" fillId="2" borderId="1" xfId="0" applyFont="1" applyFill="1" applyBorder="1" applyAlignment="1">
      <alignment horizontal="center" vertical="center" wrapText="1"/>
    </xf>
    <xf numFmtId="0" fontId="46" fillId="7" borderId="1" xfId="0" applyFont="1" applyFill="1" applyBorder="1" applyAlignment="1">
      <alignment horizontal="center" vertical="center" wrapText="1" readingOrder="1"/>
    </xf>
    <xf numFmtId="0" fontId="47" fillId="2" borderId="1" xfId="0" applyFont="1" applyFill="1" applyBorder="1"/>
    <xf numFmtId="0" fontId="48" fillId="30" borderId="159" xfId="0" applyFont="1" applyFill="1" applyBorder="1" applyAlignment="1">
      <alignment horizontal="center" vertical="center" wrapText="1" readingOrder="1"/>
    </xf>
    <xf numFmtId="0" fontId="48" fillId="0" borderId="160" xfId="0" applyFont="1" applyBorder="1" applyAlignment="1">
      <alignment horizontal="center" vertical="center" wrapText="1" readingOrder="1"/>
    </xf>
    <xf numFmtId="0" fontId="48" fillId="0" borderId="160" xfId="0" applyFont="1" applyBorder="1" applyAlignment="1">
      <alignment horizontal="left" vertical="center" wrapText="1" readingOrder="1"/>
    </xf>
    <xf numFmtId="0" fontId="48" fillId="31" borderId="161" xfId="0" applyFont="1" applyFill="1" applyBorder="1" applyAlignment="1">
      <alignment horizontal="center" vertical="center" wrapText="1" readingOrder="1"/>
    </xf>
    <xf numFmtId="0" fontId="48" fillId="0" borderId="161" xfId="0" applyFont="1" applyBorder="1" applyAlignment="1">
      <alignment horizontal="center" vertical="center" wrapText="1" readingOrder="1"/>
    </xf>
    <xf numFmtId="0" fontId="48" fillId="0" borderId="161" xfId="0" applyFont="1" applyBorder="1" applyAlignment="1">
      <alignment horizontal="left" vertical="center" wrapText="1" readingOrder="1"/>
    </xf>
    <xf numFmtId="0" fontId="48" fillId="32" borderId="161" xfId="0" applyFont="1" applyFill="1" applyBorder="1" applyAlignment="1">
      <alignment horizontal="center" vertical="center" wrapText="1" readingOrder="1"/>
    </xf>
    <xf numFmtId="0" fontId="48" fillId="33" borderId="161" xfId="0" applyFont="1" applyFill="1" applyBorder="1" applyAlignment="1">
      <alignment horizontal="center" vertical="center" wrapText="1" readingOrder="1"/>
    </xf>
    <xf numFmtId="0" fontId="49" fillId="29" borderId="161" xfId="0" applyFont="1" applyFill="1" applyBorder="1" applyAlignment="1">
      <alignment horizontal="center" vertical="center" wrapText="1" readingOrder="1"/>
    </xf>
    <xf numFmtId="0" fontId="50"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47" fillId="0" borderId="0" xfId="0" applyFont="1"/>
    <xf numFmtId="0" fontId="50" fillId="0" borderId="0" xfId="0" applyFont="1" applyAlignment="1">
      <alignment horizontal="left" vertical="center" wrapText="1" readingOrder="1"/>
    </xf>
    <xf numFmtId="0" fontId="51" fillId="0" borderId="0" xfId="0" applyFont="1" applyAlignment="1">
      <alignment vertical="center"/>
    </xf>
    <xf numFmtId="0" fontId="2" fillId="0" borderId="0" xfId="0" applyFont="1"/>
    <xf numFmtId="0" fontId="52" fillId="0" borderId="0" xfId="0" applyFont="1"/>
    <xf numFmtId="0" fontId="53" fillId="0" borderId="0" xfId="0" applyFont="1"/>
    <xf numFmtId="0" fontId="54" fillId="0" borderId="0" xfId="0" applyFont="1"/>
    <xf numFmtId="0" fontId="55" fillId="2" borderId="1" xfId="0" applyFont="1" applyFill="1" applyBorder="1"/>
    <xf numFmtId="0" fontId="57" fillId="2" borderId="1" xfId="0" applyFont="1" applyFill="1" applyBorder="1"/>
    <xf numFmtId="0" fontId="58" fillId="34" borderId="166" xfId="0" applyFont="1" applyFill="1" applyBorder="1" applyAlignment="1">
      <alignment horizontal="center" vertical="center" wrapText="1" readingOrder="1"/>
    </xf>
    <xf numFmtId="0" fontId="58" fillId="34" borderId="167" xfId="0" applyFont="1" applyFill="1" applyBorder="1" applyAlignment="1">
      <alignment horizontal="center" vertical="center" wrapText="1" readingOrder="1"/>
    </xf>
    <xf numFmtId="0" fontId="58" fillId="2" borderId="170" xfId="0" applyFont="1" applyFill="1" applyBorder="1" applyAlignment="1">
      <alignment horizontal="center" vertical="center" wrapText="1" readingOrder="1"/>
    </xf>
    <xf numFmtId="0" fontId="59" fillId="2" borderId="170" xfId="0" applyFont="1" applyFill="1" applyBorder="1" applyAlignment="1">
      <alignment horizontal="left" vertical="center" wrapText="1" readingOrder="1"/>
    </xf>
    <xf numFmtId="9" fontId="58" fillId="2" borderId="171" xfId="0" applyNumberFormat="1" applyFont="1" applyFill="1" applyBorder="1" applyAlignment="1">
      <alignment horizontal="center" vertical="center" wrapText="1" readingOrder="1"/>
    </xf>
    <xf numFmtId="0" fontId="58" fillId="2" borderId="53" xfId="0" applyFont="1" applyFill="1" applyBorder="1" applyAlignment="1">
      <alignment horizontal="center" vertical="center" wrapText="1" readingOrder="1"/>
    </xf>
    <xf numFmtId="0" fontId="59" fillId="2" borderId="53" xfId="0" applyFont="1" applyFill="1" applyBorder="1" applyAlignment="1">
      <alignment horizontal="left" vertical="center" wrapText="1" readingOrder="1"/>
    </xf>
    <xf numFmtId="9" fontId="58" fillId="2" borderId="174" xfId="0" applyNumberFormat="1" applyFont="1" applyFill="1" applyBorder="1" applyAlignment="1">
      <alignment horizontal="center" vertical="center" wrapText="1" readingOrder="1"/>
    </xf>
    <xf numFmtId="0" fontId="59" fillId="2" borderId="174" xfId="0" applyFont="1" applyFill="1" applyBorder="1" applyAlignment="1">
      <alignment horizontal="center" vertical="center" wrapText="1" readingOrder="1"/>
    </xf>
    <xf numFmtId="0" fontId="58" fillId="2" borderId="181" xfId="0" applyFont="1" applyFill="1" applyBorder="1" applyAlignment="1">
      <alignment horizontal="center" vertical="center" wrapText="1" readingOrder="1"/>
    </xf>
    <xf numFmtId="0" fontId="59" fillId="2" borderId="181" xfId="0" applyFont="1" applyFill="1" applyBorder="1" applyAlignment="1">
      <alignment horizontal="left" vertical="center" wrapText="1" readingOrder="1"/>
    </xf>
    <xf numFmtId="0" fontId="59" fillId="2" borderId="182" xfId="0" applyFont="1" applyFill="1" applyBorder="1" applyAlignment="1">
      <alignment horizontal="center" vertical="center" wrapText="1" readingOrder="1"/>
    </xf>
    <xf numFmtId="0" fontId="11" fillId="2" borderId="1" xfId="0" applyFont="1" applyFill="1" applyBorder="1"/>
    <xf numFmtId="0" fontId="55" fillId="0" borderId="0" xfId="0" applyFont="1"/>
    <xf numFmtId="0" fontId="61" fillId="0" borderId="161" xfId="0" applyFont="1" applyBorder="1" applyAlignment="1">
      <alignment horizontal="left" vertical="center" wrapText="1" readingOrder="1"/>
    </xf>
    <xf numFmtId="0" fontId="9" fillId="35" borderId="65" xfId="0" applyFont="1" applyFill="1" applyBorder="1" applyAlignment="1">
      <alignment horizontal="center" vertical="center" wrapText="1"/>
    </xf>
    <xf numFmtId="0" fontId="69" fillId="2" borderId="63" xfId="0" applyFont="1" applyFill="1" applyBorder="1" applyAlignment="1">
      <alignment horizontal="center" vertical="center" wrapText="1"/>
    </xf>
    <xf numFmtId="0" fontId="68" fillId="0" borderId="66" xfId="0" applyFont="1" applyBorder="1" applyAlignment="1">
      <alignment vertical="center" wrapText="1"/>
    </xf>
    <xf numFmtId="164" fontId="68" fillId="0" borderId="66" xfId="0" applyNumberFormat="1" applyFont="1" applyBorder="1" applyAlignment="1">
      <alignment vertical="center" wrapText="1"/>
    </xf>
    <xf numFmtId="0" fontId="70" fillId="2" borderId="66" xfId="0" applyFont="1" applyFill="1" applyBorder="1" applyAlignment="1">
      <alignment vertical="center" wrapText="1"/>
    </xf>
    <xf numFmtId="0" fontId="69" fillId="2" borderId="66" xfId="0" applyFont="1" applyFill="1" applyBorder="1" applyAlignment="1">
      <alignment vertical="center" wrapText="1"/>
    </xf>
    <xf numFmtId="164" fontId="69" fillId="0" borderId="66" xfId="0" applyNumberFormat="1" applyFont="1" applyBorder="1" applyAlignment="1">
      <alignment horizontal="center" vertical="center"/>
    </xf>
    <xf numFmtId="0" fontId="68" fillId="2" borderId="66" xfId="0" applyFont="1" applyFill="1" applyBorder="1" applyAlignment="1">
      <alignment vertical="center" wrapText="1"/>
    </xf>
    <xf numFmtId="164" fontId="68" fillId="23" borderId="66" xfId="0" applyNumberFormat="1" applyFont="1" applyFill="1" applyBorder="1" applyAlignment="1">
      <alignment horizontal="center" vertical="center"/>
    </xf>
    <xf numFmtId="164" fontId="68" fillId="0" borderId="66" xfId="0" applyNumberFormat="1" applyFont="1" applyBorder="1" applyAlignment="1">
      <alignment horizontal="center" vertical="center"/>
    </xf>
    <xf numFmtId="0" fontId="70" fillId="0" borderId="66" xfId="0" applyFont="1" applyBorder="1" applyAlignment="1">
      <alignment vertical="center" wrapText="1"/>
    </xf>
    <xf numFmtId="0" fontId="1" fillId="0" borderId="0" xfId="0" applyFont="1" applyAlignment="1"/>
    <xf numFmtId="0" fontId="69" fillId="0" borderId="112" xfId="0" applyFont="1" applyBorder="1" applyAlignment="1">
      <alignment horizontal="center" vertical="center" wrapText="1"/>
    </xf>
    <xf numFmtId="0" fontId="0" fillId="0" borderId="0" xfId="0" applyFont="1" applyAlignment="1"/>
    <xf numFmtId="0" fontId="7" fillId="0" borderId="112" xfId="0" applyFont="1" applyBorder="1" applyAlignment="1">
      <alignment horizontal="center" vertical="center" wrapText="1"/>
    </xf>
    <xf numFmtId="0" fontId="7" fillId="6" borderId="112" xfId="0" applyFont="1" applyFill="1" applyBorder="1" applyAlignment="1">
      <alignment horizontal="center" vertical="center" wrapText="1"/>
    </xf>
    <xf numFmtId="0" fontId="7" fillId="25" borderId="112" xfId="0" applyFont="1" applyFill="1" applyBorder="1" applyAlignment="1">
      <alignment horizontal="center" vertical="center" wrapText="1"/>
    </xf>
    <xf numFmtId="0" fontId="9" fillId="6" borderId="112" xfId="0" applyFont="1" applyFill="1" applyBorder="1" applyAlignment="1">
      <alignment horizontal="center" vertical="center" wrapText="1"/>
    </xf>
    <xf numFmtId="165" fontId="7" fillId="25" borderId="112" xfId="0" applyNumberFormat="1" applyFont="1" applyFill="1" applyBorder="1" applyAlignment="1">
      <alignment horizontal="center" vertical="center" wrapText="1"/>
    </xf>
    <xf numFmtId="0" fontId="7" fillId="0" borderId="112" xfId="0" applyFont="1" applyBorder="1" applyAlignment="1">
      <alignment horizontal="center" vertical="center" textRotation="90" wrapText="1"/>
    </xf>
    <xf numFmtId="0" fontId="71" fillId="0" borderId="112" xfId="0" applyFont="1" applyBorder="1" applyAlignment="1">
      <alignment horizontal="center" vertical="center" wrapText="1"/>
    </xf>
    <xf numFmtId="0" fontId="71" fillId="6" borderId="63" xfId="0" applyFont="1" applyFill="1" applyBorder="1" applyAlignment="1">
      <alignment horizontal="center" vertical="center" wrapText="1"/>
    </xf>
    <xf numFmtId="0" fontId="72" fillId="6" borderId="63" xfId="0" applyFont="1" applyFill="1" applyBorder="1" applyAlignment="1">
      <alignment horizontal="center" vertical="center" wrapText="1"/>
    </xf>
    <xf numFmtId="9" fontId="71" fillId="6" borderId="63" xfId="0" applyNumberFormat="1" applyFont="1" applyFill="1" applyBorder="1" applyAlignment="1">
      <alignment horizontal="center" vertical="center" wrapText="1"/>
    </xf>
    <xf numFmtId="9" fontId="71" fillId="0" borderId="112" xfId="0" applyNumberFormat="1" applyFont="1" applyBorder="1" applyAlignment="1">
      <alignment horizontal="center" vertical="center" wrapText="1"/>
    </xf>
    <xf numFmtId="0" fontId="73" fillId="0" borderId="112" xfId="0" applyFont="1" applyBorder="1" applyAlignment="1">
      <alignment horizontal="center" vertical="center" wrapText="1"/>
    </xf>
    <xf numFmtId="0" fontId="71" fillId="0" borderId="112" xfId="0" applyFont="1" applyBorder="1" applyAlignment="1">
      <alignment horizontal="center" vertical="center" textRotation="90" wrapText="1"/>
    </xf>
    <xf numFmtId="165" fontId="71" fillId="6" borderId="63" xfId="0" applyNumberFormat="1" applyFont="1" applyFill="1" applyBorder="1" applyAlignment="1">
      <alignment horizontal="center" vertical="center" wrapText="1"/>
    </xf>
    <xf numFmtId="0" fontId="72" fillId="6" borderId="63" xfId="0" applyFont="1" applyFill="1" applyBorder="1" applyAlignment="1">
      <alignment horizontal="center" vertical="center" textRotation="90" wrapText="1"/>
    </xf>
    <xf numFmtId="0" fontId="71" fillId="2" borderId="63" xfId="0" applyFont="1" applyFill="1" applyBorder="1" applyAlignment="1">
      <alignment horizontal="center" vertical="center" wrapText="1"/>
    </xf>
    <xf numFmtId="0" fontId="71" fillId="0" borderId="66" xfId="0" applyFont="1" applyBorder="1" applyAlignment="1">
      <alignment vertical="center" wrapText="1"/>
    </xf>
    <xf numFmtId="164" fontId="71" fillId="0" borderId="66" xfId="0" applyNumberFormat="1" applyFont="1" applyBorder="1" applyAlignment="1">
      <alignment vertical="center" wrapText="1"/>
    </xf>
    <xf numFmtId="0" fontId="74" fillId="0" borderId="0" xfId="0" applyFont="1" applyAlignment="1"/>
    <xf numFmtId="0" fontId="0" fillId="0" borderId="0" xfId="0" applyFont="1" applyAlignment="1"/>
    <xf numFmtId="0" fontId="7" fillId="0" borderId="112" xfId="0" applyFont="1" applyBorder="1" applyAlignment="1">
      <alignment horizontal="center" vertical="center" wrapText="1"/>
    </xf>
    <xf numFmtId="0" fontId="7" fillId="25" borderId="112" xfId="0" applyFont="1" applyFill="1" applyBorder="1" applyAlignment="1">
      <alignment horizontal="center" vertical="center" wrapText="1"/>
    </xf>
    <xf numFmtId="165" fontId="7" fillId="25" borderId="112" xfId="0" applyNumberFormat="1" applyFont="1" applyFill="1" applyBorder="1" applyAlignment="1">
      <alignment horizontal="center" vertical="center" wrapText="1"/>
    </xf>
    <xf numFmtId="0" fontId="7" fillId="0" borderId="112" xfId="0" applyFont="1" applyBorder="1" applyAlignment="1">
      <alignment horizontal="center" vertical="center" textRotation="90" wrapText="1"/>
    </xf>
    <xf numFmtId="0" fontId="7" fillId="6" borderId="112" xfId="0" applyFont="1" applyFill="1" applyBorder="1" applyAlignment="1">
      <alignment horizontal="center" vertical="center" wrapText="1"/>
    </xf>
    <xf numFmtId="0" fontId="9" fillId="6" borderId="112" xfId="0" applyFont="1" applyFill="1" applyBorder="1" applyAlignment="1">
      <alignment horizontal="center" vertical="center" wrapText="1"/>
    </xf>
    <xf numFmtId="0" fontId="70" fillId="0" borderId="185" xfId="0" applyFont="1" applyFill="1" applyBorder="1" applyAlignment="1" applyProtection="1">
      <alignment vertical="center" wrapText="1"/>
      <protection locked="0"/>
    </xf>
    <xf numFmtId="0" fontId="70" fillId="36" borderId="185" xfId="0" applyFont="1" applyFill="1" applyBorder="1" applyAlignment="1" applyProtection="1">
      <alignment vertical="center" wrapText="1"/>
    </xf>
    <xf numFmtId="0" fontId="70" fillId="0" borderId="185" xfId="0" applyFont="1" applyBorder="1" applyAlignment="1" applyProtection="1">
      <alignment vertical="center" wrapText="1"/>
      <protection locked="0"/>
    </xf>
    <xf numFmtId="0" fontId="75" fillId="36" borderId="185" xfId="0" applyFont="1" applyFill="1" applyBorder="1" applyAlignment="1" applyProtection="1">
      <alignment vertical="center" wrapText="1"/>
      <protection hidden="1"/>
    </xf>
    <xf numFmtId="9" fontId="70" fillId="36" borderId="185" xfId="0" applyNumberFormat="1" applyFont="1" applyFill="1" applyBorder="1" applyAlignment="1" applyProtection="1">
      <alignment vertical="center" wrapText="1"/>
      <protection hidden="1"/>
    </xf>
    <xf numFmtId="9" fontId="70" fillId="0" borderId="185" xfId="0" applyNumberFormat="1" applyFont="1" applyBorder="1" applyAlignment="1" applyProtection="1">
      <alignment vertical="center" wrapText="1"/>
      <protection locked="0"/>
    </xf>
    <xf numFmtId="0" fontId="70" fillId="0" borderId="186" xfId="0" applyFont="1" applyFill="1" applyBorder="1" applyAlignment="1" applyProtection="1">
      <alignment vertical="center" wrapText="1"/>
      <protection locked="0"/>
    </xf>
    <xf numFmtId="0" fontId="70" fillId="37" borderId="187" xfId="0" applyFont="1" applyFill="1" applyBorder="1" applyAlignment="1" applyProtection="1">
      <alignment horizontal="justify" vertical="center" wrapText="1"/>
      <protection locked="0"/>
    </xf>
    <xf numFmtId="0" fontId="70" fillId="37" borderId="187" xfId="0" applyFont="1" applyFill="1" applyBorder="1" applyAlignment="1" applyProtection="1">
      <alignment vertical="center" wrapText="1"/>
      <protection locked="0"/>
    </xf>
    <xf numFmtId="14" fontId="70" fillId="37" borderId="187" xfId="0" applyNumberFormat="1" applyFont="1" applyFill="1" applyBorder="1" applyAlignment="1" applyProtection="1">
      <alignment vertical="center" wrapText="1"/>
      <protection locked="0"/>
    </xf>
    <xf numFmtId="0" fontId="70" fillId="0" borderId="187" xfId="0" applyFont="1" applyBorder="1" applyAlignment="1" applyProtection="1">
      <alignment vertical="center" wrapText="1"/>
      <protection locked="0"/>
    </xf>
    <xf numFmtId="0" fontId="70" fillId="0" borderId="187" xfId="0" applyFont="1" applyFill="1" applyBorder="1" applyAlignment="1" applyProtection="1">
      <alignment horizontal="justify" vertical="center" wrapText="1"/>
    </xf>
    <xf numFmtId="0" fontId="70" fillId="0" borderId="187" xfId="0" applyFont="1" applyBorder="1" applyAlignment="1">
      <alignment vertical="center"/>
    </xf>
    <xf numFmtId="0" fontId="70" fillId="0" borderId="187" xfId="0" applyFont="1" applyBorder="1" applyAlignment="1">
      <alignment vertical="center" wrapText="1"/>
    </xf>
    <xf numFmtId="0" fontId="70" fillId="0" borderId="188" xfId="0" applyFont="1" applyBorder="1" applyAlignment="1">
      <alignment vertical="center"/>
    </xf>
    <xf numFmtId="0" fontId="70" fillId="38" borderId="189" xfId="0" applyFont="1" applyFill="1" applyBorder="1" applyAlignment="1">
      <alignment vertical="center" wrapText="1"/>
    </xf>
    <xf numFmtId="0" fontId="70" fillId="38" borderId="187" xfId="0" applyFont="1" applyFill="1" applyBorder="1" applyAlignment="1">
      <alignment vertical="center" wrapText="1"/>
    </xf>
    <xf numFmtId="0" fontId="70" fillId="38" borderId="190" xfId="0" applyFont="1" applyFill="1" applyBorder="1" applyAlignment="1">
      <alignment vertical="center" wrapText="1"/>
    </xf>
    <xf numFmtId="0" fontId="70" fillId="38" borderId="187" xfId="0" applyFont="1" applyFill="1" applyBorder="1" applyAlignment="1">
      <alignment vertical="center"/>
    </xf>
    <xf numFmtId="0" fontId="70" fillId="38" borderId="188" xfId="0" applyFont="1" applyFill="1" applyBorder="1" applyAlignment="1">
      <alignment vertical="center"/>
    </xf>
    <xf numFmtId="0" fontId="70" fillId="38" borderId="191" xfId="0" applyFont="1" applyFill="1" applyBorder="1" applyAlignment="1">
      <alignment vertical="center" wrapText="1"/>
    </xf>
    <xf numFmtId="0" fontId="70" fillId="0" borderId="193" xfId="0" applyFont="1" applyBorder="1"/>
    <xf numFmtId="0" fontId="70" fillId="0" borderId="193" xfId="0" applyFont="1" applyBorder="1" applyAlignment="1">
      <alignment vertical="center"/>
    </xf>
    <xf numFmtId="0" fontId="70" fillId="0" borderId="194" xfId="0" applyFont="1" applyBorder="1" applyAlignment="1">
      <alignment vertical="center"/>
    </xf>
    <xf numFmtId="0" fontId="70" fillId="38" borderId="195" xfId="0" applyFont="1" applyFill="1" applyBorder="1" applyAlignment="1">
      <alignment vertical="center"/>
    </xf>
    <xf numFmtId="0" fontId="70" fillId="38" borderId="193" xfId="0" applyFont="1" applyFill="1" applyBorder="1" applyAlignment="1">
      <alignment vertical="center"/>
    </xf>
    <xf numFmtId="0" fontId="70" fillId="38" borderId="194" xfId="0" applyFont="1" applyFill="1" applyBorder="1" applyAlignment="1">
      <alignment vertical="center"/>
    </xf>
    <xf numFmtId="0" fontId="70" fillId="38" borderId="196" xfId="0" applyFont="1" applyFill="1" applyBorder="1" applyAlignment="1">
      <alignment vertical="center"/>
    </xf>
    <xf numFmtId="0" fontId="70" fillId="0" borderId="197" xfId="0" applyFont="1" applyBorder="1" applyAlignment="1">
      <alignment vertical="center" wrapText="1"/>
    </xf>
    <xf numFmtId="0" fontId="70" fillId="0" borderId="197" xfId="0" applyFont="1" applyBorder="1" applyAlignment="1">
      <alignment vertical="center"/>
    </xf>
    <xf numFmtId="0" fontId="70" fillId="0" borderId="198" xfId="0" applyFont="1" applyBorder="1" applyAlignment="1">
      <alignment vertical="center"/>
    </xf>
    <xf numFmtId="0" fontId="70" fillId="38" borderId="199" xfId="0" applyFont="1" applyFill="1" applyBorder="1" applyAlignment="1">
      <alignment vertical="center"/>
    </xf>
    <xf numFmtId="0" fontId="70" fillId="38" borderId="197" xfId="0" applyFont="1" applyFill="1" applyBorder="1" applyAlignment="1">
      <alignment vertical="center"/>
    </xf>
    <xf numFmtId="0" fontId="70" fillId="38" borderId="198" xfId="0" applyFont="1" applyFill="1" applyBorder="1" applyAlignment="1">
      <alignment vertical="center"/>
    </xf>
    <xf numFmtId="0" fontId="70" fillId="0" borderId="0" xfId="0" applyFont="1" applyAlignment="1">
      <alignment vertical="center" wrapText="1"/>
    </xf>
    <xf numFmtId="0" fontId="76" fillId="37" borderId="200" xfId="0" applyFont="1" applyFill="1" applyBorder="1" applyAlignment="1" applyProtection="1">
      <alignment vertical="center" wrapText="1"/>
      <protection locked="0"/>
    </xf>
    <xf numFmtId="0" fontId="70" fillId="0" borderId="189" xfId="0" applyFont="1" applyBorder="1" applyAlignment="1">
      <alignment vertical="center" wrapText="1"/>
    </xf>
    <xf numFmtId="0" fontId="70" fillId="0" borderId="197" xfId="0" applyFont="1" applyBorder="1"/>
    <xf numFmtId="0" fontId="75" fillId="36" borderId="187" xfId="0" applyFont="1" applyFill="1" applyBorder="1" applyAlignment="1" applyProtection="1">
      <alignment vertical="center" wrapText="1"/>
      <protection hidden="1"/>
    </xf>
    <xf numFmtId="0" fontId="70" fillId="36" borderId="187" xfId="0" applyFont="1" applyFill="1" applyBorder="1" applyAlignment="1" applyProtection="1">
      <alignment horizontal="center" vertical="center" wrapText="1"/>
      <protection hidden="1"/>
    </xf>
    <xf numFmtId="0" fontId="78" fillId="0" borderId="187" xfId="0" applyFont="1" applyBorder="1" applyAlignment="1" applyProtection="1">
      <alignment horizontal="justify" vertical="center" wrapText="1"/>
      <protection locked="0"/>
    </xf>
    <xf numFmtId="0" fontId="70" fillId="0" borderId="187" xfId="0" applyFont="1" applyBorder="1" applyAlignment="1" applyProtection="1">
      <alignment horizontal="center" vertical="center" textRotation="90" wrapText="1"/>
      <protection locked="0"/>
    </xf>
    <xf numFmtId="9" fontId="70" fillId="36" borderId="187" xfId="0" applyNumberFormat="1" applyFont="1" applyFill="1" applyBorder="1" applyAlignment="1" applyProtection="1">
      <alignment horizontal="center" vertical="center" wrapText="1"/>
      <protection hidden="1"/>
    </xf>
    <xf numFmtId="0" fontId="70" fillId="39" borderId="187" xfId="0" applyFont="1" applyFill="1" applyBorder="1" applyAlignment="1" applyProtection="1">
      <alignment vertical="center" wrapText="1"/>
      <protection locked="0"/>
    </xf>
    <xf numFmtId="14" fontId="70" fillId="0" borderId="187" xfId="0" applyNumberFormat="1" applyFont="1" applyBorder="1" applyAlignment="1" applyProtection="1">
      <alignment vertical="center" wrapText="1"/>
      <protection locked="0"/>
    </xf>
    <xf numFmtId="0" fontId="70" fillId="0" borderId="193" xfId="0" applyFont="1" applyBorder="1" applyAlignment="1">
      <alignment vertical="center" wrapText="1"/>
    </xf>
    <xf numFmtId="0" fontId="70" fillId="0" borderId="194" xfId="0" applyFont="1" applyBorder="1" applyAlignment="1">
      <alignment vertical="center" wrapText="1"/>
    </xf>
    <xf numFmtId="9" fontId="70" fillId="36" borderId="187" xfId="0" applyNumberFormat="1" applyFont="1" applyFill="1" applyBorder="1" applyAlignment="1" applyProtection="1">
      <alignment vertical="center" wrapText="1"/>
      <protection hidden="1"/>
    </xf>
    <xf numFmtId="9" fontId="70" fillId="0" borderId="187" xfId="0" applyNumberFormat="1" applyFont="1" applyBorder="1" applyAlignment="1" applyProtection="1">
      <alignment vertical="center" wrapText="1"/>
      <protection locked="0"/>
    </xf>
    <xf numFmtId="165" fontId="70" fillId="36" borderId="187" xfId="1" applyNumberFormat="1" applyFont="1" applyFill="1" applyBorder="1" applyAlignment="1" applyProtection="1">
      <alignment horizontal="center" vertical="center" wrapText="1"/>
      <protection hidden="1"/>
    </xf>
    <xf numFmtId="0" fontId="75" fillId="36" borderId="187" xfId="0" applyFont="1" applyFill="1" applyBorder="1" applyAlignment="1" applyProtection="1">
      <alignment horizontal="center" vertical="center" textRotation="90" wrapText="1"/>
      <protection hidden="1"/>
    </xf>
    <xf numFmtId="9" fontId="70" fillId="36" borderId="187" xfId="1" applyFont="1" applyFill="1" applyBorder="1" applyAlignment="1" applyProtection="1">
      <alignment horizontal="center" vertical="center" wrapText="1"/>
      <protection hidden="1"/>
    </xf>
    <xf numFmtId="0" fontId="77" fillId="2" borderId="66" xfId="0" applyFont="1" applyFill="1" applyBorder="1" applyAlignment="1">
      <alignment vertical="center" wrapText="1"/>
    </xf>
    <xf numFmtId="0" fontId="77" fillId="0" borderId="66" xfId="0" applyFont="1" applyBorder="1" applyAlignment="1">
      <alignment vertical="center" wrapText="1"/>
    </xf>
    <xf numFmtId="0" fontId="70" fillId="38" borderId="204" xfId="0" applyFont="1" applyFill="1" applyBorder="1" applyAlignment="1">
      <alignment horizontal="center" vertical="center"/>
    </xf>
    <xf numFmtId="0" fontId="78" fillId="0" borderId="184" xfId="0" applyFont="1" applyBorder="1" applyAlignment="1" applyProtection="1">
      <alignment horizontal="justify" vertical="center" wrapText="1"/>
      <protection locked="0"/>
    </xf>
    <xf numFmtId="0" fontId="70" fillId="36" borderId="187" xfId="0" applyFont="1" applyFill="1" applyBorder="1" applyAlignment="1">
      <alignment vertical="center" wrapText="1"/>
    </xf>
    <xf numFmtId="0" fontId="79" fillId="0" borderId="66" xfId="0" applyFont="1" applyBorder="1" applyAlignment="1">
      <alignment horizontal="left" vertical="center" wrapText="1"/>
    </xf>
    <xf numFmtId="0" fontId="77" fillId="39" borderId="66" xfId="0" applyFont="1" applyFill="1" applyBorder="1" applyAlignment="1">
      <alignment vertical="center" wrapText="1"/>
    </xf>
    <xf numFmtId="0" fontId="77" fillId="0" borderId="66" xfId="0" applyFont="1" applyFill="1" applyBorder="1" applyAlignment="1">
      <alignment vertical="center" wrapText="1"/>
    </xf>
    <xf numFmtId="0" fontId="77" fillId="0" borderId="66" xfId="0" applyFont="1" applyBorder="1" applyAlignment="1">
      <alignment horizontal="left" vertical="center" wrapText="1"/>
    </xf>
    <xf numFmtId="0" fontId="77" fillId="0" borderId="187" xfId="0" applyFont="1" applyBorder="1" applyAlignment="1" applyProtection="1">
      <alignment horizontal="center" vertical="center" wrapText="1"/>
      <protection locked="0"/>
    </xf>
    <xf numFmtId="0" fontId="77" fillId="40" borderId="187" xfId="0" applyFont="1" applyFill="1" applyBorder="1" applyAlignment="1">
      <alignment vertical="center" wrapText="1"/>
    </xf>
    <xf numFmtId="0" fontId="75" fillId="36" borderId="187" xfId="0" applyFont="1" applyFill="1" applyBorder="1" applyAlignment="1" applyProtection="1">
      <alignment horizontal="center" vertical="center" wrapText="1"/>
      <protection hidden="1"/>
    </xf>
    <xf numFmtId="0" fontId="77" fillId="40" borderId="187" xfId="0" applyFont="1" applyFill="1" applyBorder="1" applyAlignment="1" applyProtection="1">
      <alignment vertical="center" wrapText="1"/>
      <protection hidden="1"/>
    </xf>
    <xf numFmtId="0" fontId="77" fillId="40" borderId="187" xfId="0" applyFont="1" applyFill="1" applyBorder="1" applyAlignment="1" applyProtection="1">
      <alignment horizontal="center" vertical="center" wrapText="1"/>
      <protection hidden="1"/>
    </xf>
    <xf numFmtId="0" fontId="70" fillId="40" borderId="187" xfId="0" applyFont="1" applyFill="1" applyBorder="1" applyAlignment="1" applyProtection="1">
      <alignment horizontal="center" vertical="center" wrapText="1"/>
      <protection hidden="1"/>
    </xf>
    <xf numFmtId="0" fontId="78" fillId="0" borderId="66" xfId="0" applyFont="1" applyBorder="1" applyAlignment="1">
      <alignment horizontal="left" vertical="center" wrapText="1"/>
    </xf>
    <xf numFmtId="0" fontId="70" fillId="0" borderId="187" xfId="0" applyFont="1" applyBorder="1" applyAlignment="1" applyProtection="1">
      <alignment horizontal="center" vertical="center" wrapText="1"/>
      <protection locked="0"/>
    </xf>
    <xf numFmtId="0" fontId="70" fillId="40" borderId="187" xfId="0" applyFont="1" applyFill="1" applyBorder="1" applyAlignment="1" applyProtection="1">
      <alignment horizontal="center" vertical="center" wrapText="1"/>
      <protection locked="0"/>
    </xf>
    <xf numFmtId="165" fontId="70" fillId="40" borderId="187" xfId="1" applyNumberFormat="1" applyFont="1" applyFill="1" applyBorder="1" applyAlignment="1" applyProtection="1">
      <alignment horizontal="center" vertical="center" wrapText="1"/>
      <protection hidden="1"/>
    </xf>
    <xf numFmtId="14" fontId="70" fillId="0" borderId="66" xfId="0" applyNumberFormat="1" applyFont="1" applyBorder="1" applyAlignment="1">
      <alignment vertical="center" wrapText="1"/>
    </xf>
    <xf numFmtId="0" fontId="70" fillId="38" borderId="190" xfId="0" applyFont="1" applyFill="1" applyBorder="1" applyAlignment="1">
      <alignment vertical="center"/>
    </xf>
    <xf numFmtId="0" fontId="70" fillId="39" borderId="184" xfId="0" applyFont="1" applyFill="1" applyBorder="1" applyAlignment="1" applyProtection="1">
      <alignment vertical="center" wrapText="1"/>
      <protection locked="0"/>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21" fillId="5" borderId="54" xfId="0" applyFont="1" applyFill="1" applyBorder="1" applyAlignment="1">
      <alignment horizontal="center" vertical="center" wrapText="1"/>
    </xf>
    <xf numFmtId="0" fontId="4" fillId="0" borderId="55" xfId="0" applyFont="1" applyBorder="1"/>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9" fillId="5" borderId="60" xfId="0" applyFont="1" applyFill="1" applyBorder="1" applyAlignment="1">
      <alignment horizontal="center" vertical="center" wrapText="1"/>
    </xf>
    <xf numFmtId="0" fontId="4" fillId="0" borderId="61" xfId="0" applyFont="1" applyBorder="1"/>
    <xf numFmtId="0" fontId="4" fillId="0" borderId="62" xfId="0" applyFont="1" applyBorder="1"/>
    <xf numFmtId="0" fontId="4" fillId="0" borderId="64" xfId="0" applyFont="1" applyBorder="1"/>
    <xf numFmtId="0" fontId="22" fillId="5" borderId="67" xfId="0" applyFont="1" applyFill="1" applyBorder="1" applyAlignment="1">
      <alignment horizontal="center" vertical="center" wrapText="1"/>
    </xf>
    <xf numFmtId="0" fontId="4" fillId="0" borderId="68" xfId="0" applyFont="1" applyBorder="1"/>
    <xf numFmtId="0" fontId="4" fillId="0" borderId="74" xfId="0" applyFont="1" applyBorder="1"/>
    <xf numFmtId="0" fontId="4" fillId="0" borderId="70" xfId="0" applyFont="1" applyBorder="1"/>
    <xf numFmtId="0" fontId="4" fillId="0" borderId="71" xfId="0" applyFont="1" applyBorder="1"/>
    <xf numFmtId="0" fontId="4" fillId="0" borderId="86" xfId="0" applyFont="1" applyBorder="1"/>
    <xf numFmtId="0" fontId="9" fillId="5" borderId="67" xfId="0" applyFont="1" applyFill="1" applyBorder="1" applyAlignment="1">
      <alignment horizontal="center" vertical="center" wrapText="1"/>
    </xf>
    <xf numFmtId="0" fontId="4" fillId="0" borderId="84" xfId="0" applyFont="1" applyBorder="1"/>
    <xf numFmtId="0" fontId="4" fillId="0" borderId="85" xfId="0" applyFont="1" applyBorder="1"/>
    <xf numFmtId="0" fontId="9" fillId="5" borderId="67" xfId="0" applyFont="1" applyFill="1" applyBorder="1" applyAlignment="1">
      <alignment horizontal="center" vertical="top" wrapText="1"/>
    </xf>
    <xf numFmtId="0" fontId="21" fillId="5" borderId="67" xfId="0" applyFont="1" applyFill="1" applyBorder="1" applyAlignment="1">
      <alignment horizontal="center" vertical="center" wrapText="1"/>
    </xf>
    <xf numFmtId="0" fontId="4" fillId="0" borderId="69" xfId="0" applyFont="1" applyBorder="1"/>
    <xf numFmtId="0" fontId="4" fillId="0" borderId="72" xfId="0" applyFont="1" applyBorder="1"/>
    <xf numFmtId="0" fontId="70" fillId="38" borderId="192" xfId="0" applyFont="1" applyFill="1" applyBorder="1" applyAlignment="1">
      <alignment horizontal="center" vertical="center"/>
    </xf>
    <xf numFmtId="0" fontId="70" fillId="38" borderId="201" xfId="0" applyFont="1" applyFill="1" applyBorder="1" applyAlignment="1">
      <alignment horizontal="center" vertical="center"/>
    </xf>
    <xf numFmtId="0" fontId="70" fillId="0" borderId="185" xfId="0" applyFont="1" applyBorder="1" applyAlignment="1" applyProtection="1">
      <alignment horizontal="center" vertical="center" wrapText="1"/>
      <protection locked="0"/>
    </xf>
    <xf numFmtId="0" fontId="70" fillId="0" borderId="202" xfId="0" applyFont="1" applyBorder="1" applyAlignment="1" applyProtection="1">
      <alignment horizontal="center" vertical="center" wrapText="1"/>
      <protection locked="0"/>
    </xf>
    <xf numFmtId="0" fontId="70" fillId="36" borderId="185" xfId="0" applyFont="1" applyFill="1" applyBorder="1" applyAlignment="1">
      <alignment horizontal="center" vertical="center" wrapText="1"/>
    </xf>
    <xf numFmtId="0" fontId="70" fillId="36" borderId="202" xfId="0" applyFont="1" applyFill="1" applyBorder="1" applyAlignment="1">
      <alignment horizontal="center" vertical="center" wrapText="1"/>
    </xf>
    <xf numFmtId="0" fontId="77" fillId="0" borderId="185" xfId="0" applyFont="1" applyBorder="1" applyAlignment="1">
      <alignment horizontal="center" vertical="center" wrapText="1"/>
    </xf>
    <xf numFmtId="0" fontId="77" fillId="0" borderId="202" xfId="0" applyFont="1" applyBorder="1" applyAlignment="1">
      <alignment horizontal="center" vertical="center" wrapText="1"/>
    </xf>
    <xf numFmtId="0" fontId="75" fillId="36" borderId="185" xfId="0" applyFont="1" applyFill="1" applyBorder="1" applyAlignment="1" applyProtection="1">
      <alignment horizontal="center" vertical="center" wrapText="1"/>
      <protection hidden="1"/>
    </xf>
    <xf numFmtId="0" fontId="75" fillId="36" borderId="202" xfId="0" applyFont="1" applyFill="1" applyBorder="1" applyAlignment="1" applyProtection="1">
      <alignment horizontal="center" vertical="center" wrapText="1"/>
      <protection hidden="1"/>
    </xf>
    <xf numFmtId="9" fontId="70" fillId="36" borderId="185" xfId="0" applyNumberFormat="1" applyFont="1" applyFill="1" applyBorder="1" applyAlignment="1" applyProtection="1">
      <alignment horizontal="center" vertical="center" wrapText="1"/>
      <protection hidden="1"/>
    </xf>
    <xf numFmtId="9" fontId="70" fillId="36" borderId="202" xfId="0" applyNumberFormat="1" applyFont="1" applyFill="1" applyBorder="1" applyAlignment="1" applyProtection="1">
      <alignment horizontal="center" vertical="center" wrapText="1"/>
      <protection hidden="1"/>
    </xf>
    <xf numFmtId="9" fontId="70" fillId="0" borderId="185" xfId="0" applyNumberFormat="1" applyFont="1" applyBorder="1" applyAlignment="1" applyProtection="1">
      <alignment horizontal="center" vertical="center" wrapText="1"/>
      <protection locked="0"/>
    </xf>
    <xf numFmtId="9" fontId="70" fillId="0" borderId="202" xfId="0" applyNumberFormat="1" applyFont="1" applyBorder="1" applyAlignment="1" applyProtection="1">
      <alignment horizontal="center" vertical="center" wrapText="1"/>
      <protection locked="0"/>
    </xf>
    <xf numFmtId="165" fontId="70" fillId="36" borderId="185" xfId="1" applyNumberFormat="1" applyFont="1" applyFill="1" applyBorder="1" applyAlignment="1" applyProtection="1">
      <alignment horizontal="center" vertical="center" wrapText="1"/>
      <protection hidden="1"/>
    </xf>
    <xf numFmtId="165" fontId="70" fillId="36" borderId="202" xfId="1" applyNumberFormat="1" applyFont="1" applyFill="1" applyBorder="1" applyAlignment="1" applyProtection="1">
      <alignment horizontal="center" vertical="center" wrapText="1"/>
      <protection hidden="1"/>
    </xf>
    <xf numFmtId="0" fontId="75" fillId="36" borderId="185" xfId="0" applyFont="1" applyFill="1" applyBorder="1" applyAlignment="1" applyProtection="1">
      <alignment horizontal="center" vertical="center" textRotation="90" wrapText="1"/>
      <protection hidden="1"/>
    </xf>
    <xf numFmtId="0" fontId="75" fillId="36" borderId="202" xfId="0" applyFont="1" applyFill="1" applyBorder="1" applyAlignment="1" applyProtection="1">
      <alignment horizontal="center" vertical="center" textRotation="90" wrapText="1"/>
      <protection hidden="1"/>
    </xf>
    <xf numFmtId="0" fontId="70" fillId="38" borderId="203" xfId="0" applyFont="1" applyFill="1" applyBorder="1" applyAlignment="1">
      <alignment horizontal="center" vertical="center"/>
    </xf>
    <xf numFmtId="0" fontId="70" fillId="0" borderId="185" xfId="0" applyFont="1" applyBorder="1" applyAlignment="1" applyProtection="1">
      <alignment vertical="center" wrapText="1"/>
      <protection locked="0"/>
    </xf>
    <xf numFmtId="0" fontId="70" fillId="0" borderId="186" xfId="0" applyFont="1" applyBorder="1" applyAlignment="1" applyProtection="1">
      <alignment vertical="center" wrapText="1"/>
      <protection locked="0"/>
    </xf>
    <xf numFmtId="0" fontId="70" fillId="36" borderId="185" xfId="0" applyFont="1" applyFill="1" applyBorder="1" applyAlignment="1">
      <alignment vertical="center" wrapText="1"/>
    </xf>
    <xf numFmtId="0" fontId="70" fillId="36" borderId="186" xfId="0" applyFont="1" applyFill="1" applyBorder="1" applyAlignment="1">
      <alignment vertical="center" wrapText="1"/>
    </xf>
    <xf numFmtId="0" fontId="70" fillId="0" borderId="185" xfId="0" applyFont="1" applyBorder="1" applyAlignment="1" applyProtection="1">
      <alignment horizontal="center" vertical="center" textRotation="90" wrapText="1"/>
      <protection locked="0"/>
    </xf>
    <xf numFmtId="0" fontId="70" fillId="0" borderId="202" xfId="0" applyFont="1" applyBorder="1" applyAlignment="1" applyProtection="1">
      <alignment horizontal="center" vertical="center" textRotation="90" wrapText="1"/>
      <protection locked="0"/>
    </xf>
    <xf numFmtId="0" fontId="70" fillId="0" borderId="186" xfId="0" applyFont="1" applyBorder="1" applyAlignment="1" applyProtection="1">
      <alignment horizontal="center" vertical="center" wrapText="1"/>
      <protection locked="0"/>
    </xf>
    <xf numFmtId="0" fontId="70" fillId="36" borderId="186" xfId="0" applyFont="1" applyFill="1" applyBorder="1" applyAlignment="1">
      <alignment horizontal="center" vertical="center" wrapText="1"/>
    </xf>
    <xf numFmtId="0" fontId="75" fillId="36" borderId="186" xfId="0" applyFont="1" applyFill="1" applyBorder="1" applyAlignment="1" applyProtection="1">
      <alignment horizontal="center" vertical="center" wrapText="1"/>
      <protection hidden="1"/>
    </xf>
    <xf numFmtId="9" fontId="70" fillId="36" borderId="186" xfId="0" applyNumberFormat="1" applyFont="1" applyFill="1" applyBorder="1" applyAlignment="1" applyProtection="1">
      <alignment horizontal="center" vertical="center" wrapText="1"/>
      <protection hidden="1"/>
    </xf>
    <xf numFmtId="9" fontId="70" fillId="0" borderId="186" xfId="0" applyNumberFormat="1" applyFont="1" applyBorder="1" applyAlignment="1" applyProtection="1">
      <alignment horizontal="center" vertical="center" wrapText="1"/>
      <protection locked="0"/>
    </xf>
    <xf numFmtId="165" fontId="70" fillId="36" borderId="186" xfId="1" applyNumberFormat="1" applyFont="1" applyFill="1" applyBorder="1" applyAlignment="1" applyProtection="1">
      <alignment horizontal="center" vertical="center" wrapText="1"/>
      <protection hidden="1"/>
    </xf>
    <xf numFmtId="0" fontId="75" fillId="36" borderId="186" xfId="0" applyFont="1" applyFill="1" applyBorder="1" applyAlignment="1" applyProtection="1">
      <alignment horizontal="center" vertical="center" textRotation="90" wrapText="1"/>
      <protection hidden="1"/>
    </xf>
    <xf numFmtId="0" fontId="70" fillId="0" borderId="186" xfId="0" applyFont="1" applyBorder="1" applyAlignment="1" applyProtection="1">
      <alignment horizontal="center" vertical="center" textRotation="90" wrapText="1"/>
      <protection locked="0"/>
    </xf>
    <xf numFmtId="0" fontId="7" fillId="0" borderId="112" xfId="0" applyFont="1" applyBorder="1" applyAlignment="1">
      <alignment horizontal="center" vertical="center" wrapText="1"/>
    </xf>
    <xf numFmtId="0" fontId="4" fillId="0" borderId="116" xfId="0" applyFont="1" applyBorder="1"/>
    <xf numFmtId="0" fontId="7" fillId="6" borderId="112" xfId="0" applyFont="1" applyFill="1" applyBorder="1" applyAlignment="1">
      <alignment horizontal="center" vertical="center" wrapText="1"/>
    </xf>
    <xf numFmtId="0" fontId="7" fillId="25" borderId="112" xfId="0" applyFont="1" applyFill="1" applyBorder="1" applyAlignment="1">
      <alignment horizontal="center" vertical="center" wrapText="1"/>
    </xf>
    <xf numFmtId="0" fontId="7" fillId="0" borderId="112" xfId="0" applyFont="1" applyBorder="1" applyAlignment="1">
      <alignment horizontal="center" vertical="center" textRotation="90" wrapText="1"/>
    </xf>
    <xf numFmtId="0" fontId="9" fillId="6" borderId="112" xfId="0" applyFont="1" applyFill="1" applyBorder="1" applyAlignment="1">
      <alignment horizontal="center" vertical="center" wrapText="1"/>
    </xf>
    <xf numFmtId="165" fontId="7" fillId="25" borderId="112" xfId="0" applyNumberFormat="1" applyFont="1" applyFill="1" applyBorder="1" applyAlignment="1">
      <alignment horizontal="center" vertical="center" wrapText="1"/>
    </xf>
    <xf numFmtId="0" fontId="9" fillId="14" borderId="105" xfId="0" applyFont="1" applyFill="1" applyBorder="1" applyAlignment="1">
      <alignment horizontal="center" vertical="center" wrapText="1"/>
    </xf>
    <xf numFmtId="0" fontId="4" fillId="0" borderId="104" xfId="0" applyFont="1" applyBorder="1"/>
    <xf numFmtId="0" fontId="9" fillId="15" borderId="78" xfId="0" applyFont="1" applyFill="1" applyBorder="1" applyAlignment="1">
      <alignment horizontal="center" vertical="center" wrapText="1"/>
    </xf>
    <xf numFmtId="0" fontId="4" fillId="0" borderId="80" xfId="0" applyFont="1" applyBorder="1"/>
    <xf numFmtId="0" fontId="9" fillId="16" borderId="98" xfId="0" applyFont="1" applyFill="1" applyBorder="1" applyAlignment="1">
      <alignment horizontal="center" vertical="center" wrapText="1"/>
    </xf>
    <xf numFmtId="0" fontId="4" fillId="0" borderId="99" xfId="0" applyFont="1" applyBorder="1"/>
    <xf numFmtId="0" fontId="4" fillId="0" borderId="100" xfId="0" applyFont="1" applyBorder="1"/>
    <xf numFmtId="0" fontId="9" fillId="18" borderId="98" xfId="0" applyFont="1" applyFill="1" applyBorder="1" applyAlignment="1">
      <alignment horizontal="center" vertical="center" wrapText="1"/>
    </xf>
    <xf numFmtId="0" fontId="9" fillId="5" borderId="98" xfId="0" applyFont="1" applyFill="1" applyBorder="1" applyAlignment="1">
      <alignment horizontal="center" vertical="center" wrapText="1"/>
    </xf>
    <xf numFmtId="0" fontId="9" fillId="12" borderId="98" xfId="0" applyFont="1" applyFill="1" applyBorder="1" applyAlignment="1">
      <alignment horizontal="center" vertical="center" wrapText="1"/>
    </xf>
    <xf numFmtId="0" fontId="9" fillId="14" borderId="98" xfId="0" applyFont="1" applyFill="1" applyBorder="1" applyAlignment="1">
      <alignment horizontal="center" vertical="center" wrapText="1"/>
    </xf>
    <xf numFmtId="0" fontId="9" fillId="19" borderId="103" xfId="0" applyFont="1" applyFill="1" applyBorder="1" applyAlignment="1">
      <alignment horizontal="center" vertical="center" wrapText="1"/>
    </xf>
    <xf numFmtId="0" fontId="9" fillId="22" borderId="105" xfId="0" applyFont="1" applyFill="1" applyBorder="1" applyAlignment="1">
      <alignment horizontal="center" vertical="center" wrapText="1"/>
    </xf>
    <xf numFmtId="0" fontId="9" fillId="5" borderId="105" xfId="0" applyFont="1" applyFill="1" applyBorder="1" applyAlignment="1">
      <alignment horizontal="center" vertical="center" wrapText="1"/>
    </xf>
    <xf numFmtId="0" fontId="9" fillId="12" borderId="105" xfId="0" applyFont="1" applyFill="1" applyBorder="1" applyAlignment="1">
      <alignment horizontal="center" vertical="center" wrapText="1"/>
    </xf>
    <xf numFmtId="0" fontId="9" fillId="20" borderId="105" xfId="0" applyFont="1" applyFill="1" applyBorder="1" applyAlignment="1">
      <alignment horizontal="center" vertical="center" wrapText="1"/>
    </xf>
    <xf numFmtId="0" fontId="4" fillId="0" borderId="106" xfId="0" applyFont="1" applyBorder="1"/>
    <xf numFmtId="0" fontId="9" fillId="3" borderId="60" xfId="0" applyFont="1" applyFill="1" applyBorder="1" applyAlignment="1">
      <alignment horizontal="center" vertical="center" wrapText="1"/>
    </xf>
    <xf numFmtId="0" fontId="9" fillId="3" borderId="75" xfId="0" applyFont="1" applyFill="1" applyBorder="1" applyAlignment="1">
      <alignment horizontal="center" vertical="center" wrapText="1"/>
    </xf>
    <xf numFmtId="0" fontId="4" fillId="0" borderId="76" xfId="0" applyFont="1" applyBorder="1"/>
    <xf numFmtId="0" fontId="4" fillId="0" borderId="77" xfId="0" applyFont="1" applyBorder="1"/>
    <xf numFmtId="0" fontId="9" fillId="12" borderId="92" xfId="0" applyFont="1" applyFill="1" applyBorder="1" applyAlignment="1">
      <alignment horizontal="center" vertical="center" wrapText="1"/>
    </xf>
    <xf numFmtId="0" fontId="4" fillId="0" borderId="96" xfId="0" applyFont="1" applyBorder="1"/>
    <xf numFmtId="0" fontId="9" fillId="14" borderId="92" xfId="0" applyFont="1" applyFill="1" applyBorder="1" applyAlignment="1">
      <alignment horizontal="center" vertical="center" wrapText="1"/>
    </xf>
    <xf numFmtId="0" fontId="4" fillId="0" borderId="94" xfId="0" applyFont="1" applyBorder="1"/>
    <xf numFmtId="0" fontId="9" fillId="5" borderId="92" xfId="0" applyFont="1" applyFill="1" applyBorder="1" applyAlignment="1">
      <alignment horizontal="center" vertical="center" wrapText="1"/>
    </xf>
    <xf numFmtId="0" fontId="4" fillId="0" borderId="93" xfId="0" applyFont="1" applyBorder="1"/>
    <xf numFmtId="0" fontId="9" fillId="11" borderId="95" xfId="0" applyFont="1" applyFill="1" applyBorder="1" applyAlignment="1">
      <alignment horizontal="center" vertical="center" wrapText="1"/>
    </xf>
    <xf numFmtId="0" fontId="9" fillId="3" borderId="60" xfId="0" applyFont="1" applyFill="1" applyBorder="1" applyAlignment="1">
      <alignment horizontal="center" vertical="center"/>
    </xf>
    <xf numFmtId="0" fontId="4" fillId="0" borderId="87" xfId="0" applyFont="1" applyBorder="1"/>
    <xf numFmtId="0" fontId="9" fillId="8" borderId="78" xfId="0" applyFont="1" applyFill="1" applyBorder="1" applyAlignment="1">
      <alignment horizontal="center" vertical="center" wrapText="1"/>
    </xf>
    <xf numFmtId="0" fontId="4" fillId="0" borderId="79" xfId="0" applyFont="1" applyBorder="1"/>
    <xf numFmtId="0" fontId="9" fillId="9" borderId="81" xfId="0" applyFont="1" applyFill="1" applyBorder="1" applyAlignment="1">
      <alignment horizontal="center" vertical="center" wrapText="1"/>
    </xf>
    <xf numFmtId="0" fontId="4" fillId="0" borderId="82" xfId="0" applyFont="1" applyBorder="1"/>
    <xf numFmtId="0" fontId="4" fillId="0" borderId="83" xfId="0" applyFont="1" applyBorder="1"/>
    <xf numFmtId="0" fontId="9" fillId="9" borderId="88" xfId="0" applyFont="1" applyFill="1" applyBorder="1" applyAlignment="1">
      <alignment horizontal="center" vertical="center" wrapText="1"/>
    </xf>
    <xf numFmtId="0" fontId="4" fillId="0" borderId="89" xfId="0" applyFont="1" applyBorder="1"/>
    <xf numFmtId="0" fontId="4" fillId="0" borderId="90" xfId="0" applyFont="1" applyBorder="1"/>
    <xf numFmtId="0" fontId="9" fillId="9" borderId="88" xfId="0" applyFont="1" applyFill="1" applyBorder="1" applyAlignment="1">
      <alignment horizontal="center" vertical="center"/>
    </xf>
    <xf numFmtId="0" fontId="9" fillId="8" borderId="78" xfId="0" applyFont="1" applyFill="1" applyBorder="1" applyAlignment="1">
      <alignment horizontal="center" vertical="center"/>
    </xf>
    <xf numFmtId="0" fontId="9" fillId="5" borderId="123" xfId="0" applyFont="1" applyFill="1" applyBorder="1" applyAlignment="1">
      <alignment horizontal="center" vertical="center" wrapText="1"/>
    </xf>
    <xf numFmtId="0" fontId="4" fillId="0" borderId="128" xfId="0" applyFont="1" applyBorder="1"/>
    <xf numFmtId="0" fontId="22" fillId="5" borderId="67" xfId="0" applyFont="1" applyFill="1" applyBorder="1" applyAlignment="1">
      <alignment horizontal="center" vertical="center"/>
    </xf>
    <xf numFmtId="0" fontId="4" fillId="0" borderId="118" xfId="0" applyFont="1" applyBorder="1"/>
    <xf numFmtId="0" fontId="9" fillId="5" borderId="119" xfId="0" applyFont="1" applyFill="1" applyBorder="1" applyAlignment="1">
      <alignment horizontal="center" vertical="center" wrapText="1"/>
    </xf>
    <xf numFmtId="0" fontId="9" fillId="5" borderId="120" xfId="0" applyFont="1" applyFill="1" applyBorder="1" applyAlignment="1">
      <alignment horizontal="center" vertical="center" wrapText="1"/>
    </xf>
    <xf numFmtId="0" fontId="4" fillId="0" borderId="125" xfId="0" applyFont="1" applyBorder="1"/>
    <xf numFmtId="0" fontId="21" fillId="5" borderId="67" xfId="0" applyFont="1" applyFill="1" applyBorder="1" applyAlignment="1">
      <alignment horizontal="center" vertical="center"/>
    </xf>
    <xf numFmtId="0" fontId="9" fillId="5" borderId="67" xfId="0" applyFont="1" applyFill="1" applyBorder="1" applyAlignment="1">
      <alignment horizontal="center" vertical="center"/>
    </xf>
    <xf numFmtId="0" fontId="9" fillId="5" borderId="121" xfId="0" applyFont="1" applyFill="1" applyBorder="1" applyAlignment="1">
      <alignment horizontal="center" vertical="center" wrapText="1"/>
    </xf>
    <xf numFmtId="0" fontId="4" fillId="0" borderId="126" xfId="0" applyFont="1" applyBorder="1"/>
    <xf numFmtId="0" fontId="9" fillId="5" borderId="122" xfId="0" applyFont="1" applyFill="1" applyBorder="1" applyAlignment="1">
      <alignment horizontal="center" vertical="center" wrapText="1"/>
    </xf>
    <xf numFmtId="0" fontId="4" fillId="0" borderId="127" xfId="0" applyFont="1" applyBorder="1"/>
    <xf numFmtId="0" fontId="24" fillId="0" borderId="0" xfId="0" applyFont="1" applyAlignment="1">
      <alignment horizontal="center" vertical="center"/>
    </xf>
    <xf numFmtId="0" fontId="31" fillId="30" borderId="139" xfId="0" applyFont="1" applyFill="1" applyBorder="1" applyAlignment="1">
      <alignment horizontal="center" wrapText="1" readingOrder="1"/>
    </xf>
    <xf numFmtId="0" fontId="4" fillId="0" borderId="138" xfId="0" applyFont="1" applyBorder="1"/>
    <xf numFmtId="0" fontId="4" fillId="0" borderId="133" xfId="0" applyFont="1" applyBorder="1"/>
    <xf numFmtId="0" fontId="4" fillId="0" borderId="137" xfId="0" applyFont="1" applyBorder="1"/>
    <xf numFmtId="0" fontId="4" fillId="0" borderId="147" xfId="0" applyFont="1" applyBorder="1"/>
    <xf numFmtId="0" fontId="31" fillId="30" borderId="135" xfId="0" applyFont="1" applyFill="1" applyBorder="1" applyAlignment="1">
      <alignment horizontal="center" wrapText="1" readingOrder="1"/>
    </xf>
    <xf numFmtId="0" fontId="4" fillId="0" borderId="146" xfId="0" applyFont="1" applyBorder="1"/>
    <xf numFmtId="0" fontId="31" fillId="24" borderId="135" xfId="0" applyFont="1" applyFill="1" applyBorder="1" applyAlignment="1">
      <alignment horizontal="center" wrapText="1" readingOrder="1"/>
    </xf>
    <xf numFmtId="0" fontId="31" fillId="24" borderId="139" xfId="0" applyFont="1" applyFill="1" applyBorder="1" applyAlignment="1">
      <alignment horizontal="center" wrapText="1" readingOrder="1"/>
    </xf>
    <xf numFmtId="0" fontId="31" fillId="29" borderId="139" xfId="0" applyFont="1" applyFill="1" applyBorder="1" applyAlignment="1">
      <alignment horizontal="center" wrapText="1" readingOrder="1"/>
    </xf>
    <xf numFmtId="0" fontId="31" fillId="29" borderId="135" xfId="0" applyFont="1" applyFill="1" applyBorder="1" applyAlignment="1">
      <alignment horizontal="center" wrapText="1" readingOrder="1"/>
    </xf>
    <xf numFmtId="0" fontId="31" fillId="28" borderId="139" xfId="0" applyFont="1" applyFill="1" applyBorder="1" applyAlignment="1">
      <alignment horizontal="center" wrapText="1" readingOrder="1"/>
    </xf>
    <xf numFmtId="0" fontId="30" fillId="0" borderId="135" xfId="0" applyFont="1" applyBorder="1" applyAlignment="1">
      <alignment horizontal="center" vertical="center" wrapText="1"/>
    </xf>
    <xf numFmtId="0" fontId="4" fillId="0" borderId="136" xfId="0" applyFont="1" applyBorder="1"/>
    <xf numFmtId="0" fontId="4" fillId="0" borderId="151" xfId="0" applyFont="1" applyBorder="1"/>
    <xf numFmtId="0" fontId="4" fillId="0" borderId="152" xfId="0" applyFont="1" applyBorder="1"/>
    <xf numFmtId="0" fontId="4" fillId="0" borderId="153" xfId="0" applyFont="1" applyBorder="1"/>
    <xf numFmtId="0" fontId="30" fillId="29" borderId="135" xfId="0" applyFont="1" applyFill="1" applyBorder="1" applyAlignment="1">
      <alignment horizontal="center" vertical="center" wrapText="1"/>
    </xf>
    <xf numFmtId="0" fontId="31" fillId="30" borderId="131" xfId="0" applyFont="1" applyFill="1" applyBorder="1" applyAlignment="1">
      <alignment horizontal="center" wrapText="1" readingOrder="1"/>
    </xf>
    <xf numFmtId="0" fontId="4" fillId="0" borderId="134" xfId="0" applyFont="1" applyBorder="1"/>
    <xf numFmtId="0" fontId="31" fillId="24" borderId="150" xfId="0" applyFont="1" applyFill="1" applyBorder="1" applyAlignment="1">
      <alignment horizontal="center" wrapText="1" readingOrder="1"/>
    </xf>
    <xf numFmtId="0" fontId="31" fillId="30" borderId="150" xfId="0" applyFont="1" applyFill="1" applyBorder="1" applyAlignment="1">
      <alignment horizontal="center" wrapText="1" readingOrder="1"/>
    </xf>
    <xf numFmtId="0" fontId="31" fillId="27" borderId="131" xfId="0" applyFont="1" applyFill="1" applyBorder="1" applyAlignment="1">
      <alignment horizontal="center" vertical="center" wrapText="1" readingOrder="1"/>
    </xf>
    <xf numFmtId="0" fontId="4" fillId="0" borderId="154" xfId="0" applyFont="1" applyBorder="1"/>
    <xf numFmtId="0" fontId="4" fillId="0" borderId="155" xfId="0" applyFont="1" applyBorder="1"/>
    <xf numFmtId="0" fontId="31" fillId="24" borderId="131" xfId="0" applyFont="1" applyFill="1" applyBorder="1" applyAlignment="1">
      <alignment horizontal="center" wrapText="1" readingOrder="1"/>
    </xf>
    <xf numFmtId="0" fontId="31" fillId="27" borderId="150" xfId="0" applyFont="1" applyFill="1" applyBorder="1" applyAlignment="1">
      <alignment horizontal="center" vertical="center" wrapText="1" readingOrder="1"/>
    </xf>
    <xf numFmtId="0" fontId="31" fillId="27" borderId="139" xfId="0" applyFont="1" applyFill="1" applyBorder="1" applyAlignment="1">
      <alignment horizontal="center" vertical="center" wrapText="1" readingOrder="1"/>
    </xf>
    <xf numFmtId="0" fontId="31" fillId="28" borderId="150" xfId="0" applyFont="1" applyFill="1" applyBorder="1" applyAlignment="1">
      <alignment horizontal="center" wrapText="1" readingOrder="1"/>
    </xf>
    <xf numFmtId="0" fontId="31" fillId="29" borderId="131" xfId="0" applyFont="1" applyFill="1" applyBorder="1" applyAlignment="1">
      <alignment horizontal="center" wrapText="1" readingOrder="1"/>
    </xf>
    <xf numFmtId="0" fontId="31" fillId="29" borderId="150" xfId="0" applyFont="1" applyFill="1" applyBorder="1" applyAlignment="1">
      <alignment horizontal="center" wrapText="1" readingOrder="1"/>
    </xf>
    <xf numFmtId="0" fontId="29" fillId="26" borderId="131" xfId="0" applyFont="1" applyFill="1" applyBorder="1" applyAlignment="1">
      <alignment horizontal="center" vertical="center" wrapText="1" readingOrder="1"/>
    </xf>
    <xf numFmtId="0" fontId="4" fillId="0" borderId="132" xfId="0" applyFont="1" applyBorder="1"/>
    <xf numFmtId="0" fontId="32" fillId="28" borderId="140" xfId="0" applyFont="1" applyFill="1" applyBorder="1" applyAlignment="1">
      <alignment horizontal="center" vertical="center" wrapText="1" readingOrder="1"/>
    </xf>
    <xf numFmtId="0" fontId="4" fillId="0" borderId="141" xfId="0" applyFont="1" applyBorder="1"/>
    <xf numFmtId="0" fontId="4" fillId="0" borderId="142" xfId="0" applyFont="1" applyBorder="1"/>
    <xf numFmtId="0" fontId="4" fillId="0" borderId="148" xfId="0" applyFont="1" applyBorder="1"/>
    <xf numFmtId="0" fontId="4" fillId="0" borderId="149" xfId="0" applyFont="1" applyBorder="1"/>
    <xf numFmtId="0" fontId="4" fillId="0" borderId="156" xfId="0" applyFont="1" applyBorder="1"/>
    <xf numFmtId="0" fontId="4" fillId="0" borderId="157" xfId="0" applyFont="1" applyBorder="1"/>
    <xf numFmtId="0" fontId="4" fillId="0" borderId="158" xfId="0" applyFont="1" applyBorder="1"/>
    <xf numFmtId="0" fontId="31" fillId="28" borderId="131" xfId="0" applyFont="1" applyFill="1" applyBorder="1" applyAlignment="1">
      <alignment horizontal="center" wrapText="1" readingOrder="1"/>
    </xf>
    <xf numFmtId="0" fontId="29" fillId="26" borderId="131" xfId="0" applyFont="1" applyFill="1" applyBorder="1" applyAlignment="1">
      <alignment horizontal="center" vertical="center" textRotation="90" wrapText="1" readingOrder="1"/>
    </xf>
    <xf numFmtId="0" fontId="21" fillId="0" borderId="0" xfId="0" applyFont="1" applyAlignment="1">
      <alignment horizontal="center" vertical="center" wrapText="1"/>
    </xf>
    <xf numFmtId="0" fontId="32" fillId="30" borderId="140" xfId="0" applyFont="1" applyFill="1" applyBorder="1" applyAlignment="1">
      <alignment horizontal="center" vertical="center" wrapText="1" readingOrder="1"/>
    </xf>
    <xf numFmtId="0" fontId="31" fillId="27" borderId="135" xfId="0" applyFont="1" applyFill="1" applyBorder="1" applyAlignment="1">
      <alignment horizontal="center" vertical="center" wrapText="1" readingOrder="1"/>
    </xf>
    <xf numFmtId="0" fontId="31" fillId="28" borderId="135" xfId="0" applyFont="1" applyFill="1" applyBorder="1" applyAlignment="1">
      <alignment horizontal="center" wrapText="1" readingOrder="1"/>
    </xf>
    <xf numFmtId="0" fontId="32" fillId="27" borderId="140" xfId="0" applyFont="1" applyFill="1" applyBorder="1" applyAlignment="1">
      <alignment horizontal="center" vertical="center" wrapText="1" readingOrder="1"/>
    </xf>
    <xf numFmtId="0" fontId="32" fillId="24" borderId="140" xfId="0" applyFont="1" applyFill="1" applyBorder="1" applyAlignment="1">
      <alignment horizontal="center" vertical="center" wrapText="1" readingOrder="1"/>
    </xf>
    <xf numFmtId="0" fontId="31" fillId="29" borderId="150" xfId="0" applyFont="1" applyFill="1" applyBorder="1" applyAlignment="1">
      <alignment horizontal="center" vertical="center" wrapText="1" readingOrder="1"/>
    </xf>
    <xf numFmtId="0" fontId="31" fillId="29" borderId="131" xfId="0" applyFont="1" applyFill="1" applyBorder="1" applyAlignment="1">
      <alignment horizontal="center" vertical="center" wrapText="1" readingOrder="1"/>
    </xf>
    <xf numFmtId="0" fontId="31" fillId="29" borderId="135" xfId="0" applyFont="1" applyFill="1" applyBorder="1" applyAlignment="1">
      <alignment horizontal="center" vertical="center" wrapText="1" readingOrder="1"/>
    </xf>
    <xf numFmtId="0" fontId="31" fillId="29" borderId="139" xfId="0" applyFont="1" applyFill="1" applyBorder="1" applyAlignment="1">
      <alignment horizontal="center" vertical="center" wrapText="1" readingOrder="1"/>
    </xf>
    <xf numFmtId="0" fontId="34" fillId="0" borderId="0" xfId="0" applyFont="1" applyAlignment="1">
      <alignment horizontal="center" vertical="center" wrapText="1"/>
    </xf>
    <xf numFmtId="0" fontId="35" fillId="0" borderId="135" xfId="0" applyFont="1" applyBorder="1" applyAlignment="1">
      <alignment horizontal="center" vertical="center" wrapText="1"/>
    </xf>
    <xf numFmtId="0" fontId="37" fillId="27" borderId="140" xfId="0" applyFont="1" applyFill="1" applyBorder="1" applyAlignment="1">
      <alignment horizontal="center" vertical="center" wrapText="1" readingOrder="1"/>
    </xf>
    <xf numFmtId="0" fontId="37" fillId="24" borderId="140" xfId="0" applyFont="1" applyFill="1" applyBorder="1" applyAlignment="1">
      <alignment horizontal="center" vertical="center" wrapText="1" readingOrder="1"/>
    </xf>
    <xf numFmtId="0" fontId="37" fillId="28" borderId="140" xfId="0" applyFont="1" applyFill="1" applyBorder="1" applyAlignment="1">
      <alignment horizontal="center" vertical="center" wrapText="1" readingOrder="1"/>
    </xf>
    <xf numFmtId="0" fontId="37" fillId="30" borderId="140" xfId="0" applyFont="1" applyFill="1" applyBorder="1" applyAlignment="1">
      <alignment horizontal="center" vertical="center" wrapText="1" readingOrder="1"/>
    </xf>
    <xf numFmtId="0" fontId="39" fillId="0" borderId="0" xfId="0" applyFont="1" applyAlignment="1">
      <alignment horizontal="center" vertical="center"/>
    </xf>
    <xf numFmtId="0" fontId="44" fillId="0" borderId="0" xfId="0" applyFont="1" applyAlignment="1">
      <alignment horizontal="center" vertical="center"/>
    </xf>
    <xf numFmtId="0" fontId="60" fillId="2" borderId="183" xfId="0" applyFont="1" applyFill="1" applyBorder="1" applyAlignment="1">
      <alignment horizontal="left" vertical="center" wrapText="1"/>
    </xf>
    <xf numFmtId="0" fontId="4" fillId="0" borderId="184" xfId="0" applyFont="1" applyBorder="1"/>
    <xf numFmtId="0" fontId="58" fillId="2" borderId="176" xfId="0" applyFont="1" applyFill="1" applyBorder="1" applyAlignment="1">
      <alignment horizontal="center" vertical="center" wrapText="1" readingOrder="1"/>
    </xf>
    <xf numFmtId="0" fontId="4" fillId="0" borderId="175" xfId="0" applyFont="1" applyBorder="1"/>
    <xf numFmtId="0" fontId="4" fillId="0" borderId="180" xfId="0" applyFont="1" applyBorder="1"/>
    <xf numFmtId="0" fontId="56" fillId="34" borderId="162" xfId="0" applyFont="1" applyFill="1" applyBorder="1" applyAlignment="1">
      <alignment horizontal="center" vertical="center" wrapText="1" readingOrder="1"/>
    </xf>
    <xf numFmtId="0" fontId="4" fillId="0" borderId="163" xfId="0" applyFont="1" applyBorder="1"/>
    <xf numFmtId="0" fontId="4" fillId="0" borderId="164" xfId="0" applyFont="1" applyBorder="1"/>
    <xf numFmtId="0" fontId="58" fillId="34" borderId="162" xfId="0" applyFont="1" applyFill="1" applyBorder="1" applyAlignment="1">
      <alignment horizontal="center" vertical="center" wrapText="1" readingOrder="1"/>
    </xf>
    <xf numFmtId="0" fontId="4" fillId="0" borderId="165" xfId="0" applyFont="1" applyBorder="1"/>
    <xf numFmtId="0" fontId="58" fillId="2" borderId="168" xfId="0" applyFont="1" applyFill="1" applyBorder="1" applyAlignment="1">
      <alignment horizontal="center" vertical="center" wrapText="1" readingOrder="1"/>
    </xf>
    <xf numFmtId="0" fontId="4" fillId="0" borderId="172" xfId="0" applyFont="1" applyBorder="1"/>
    <xf numFmtId="0" fontId="4" fillId="0" borderId="177" xfId="0" applyFont="1" applyBorder="1"/>
    <xf numFmtId="0" fontId="58" fillId="2" borderId="169" xfId="0" applyFont="1" applyFill="1" applyBorder="1" applyAlignment="1">
      <alignment horizontal="center" vertical="center" wrapText="1" readingOrder="1"/>
    </xf>
    <xf numFmtId="0" fontId="4" fillId="0" borderId="173" xfId="0" applyFont="1" applyBorder="1"/>
    <xf numFmtId="0" fontId="58" fillId="2" borderId="178" xfId="0" applyFont="1" applyFill="1" applyBorder="1" applyAlignment="1">
      <alignment horizontal="center" vertical="center" wrapText="1" readingOrder="1"/>
    </xf>
    <xf numFmtId="0" fontId="4" fillId="0" borderId="179" xfId="0" applyFont="1" applyBorder="1"/>
  </cellXfs>
  <cellStyles count="2">
    <cellStyle name="Normal" xfId="0" builtinId="0"/>
    <cellStyle name="Porcentaje" xfId="1" builtinId="5"/>
  </cellStyles>
  <dxfs count="494">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theme="9" tint="-0.24994659260841701"/>
        </patternFill>
      </fill>
    </dxf>
    <dxf>
      <font>
        <b/>
        <i val="0"/>
        <color auto="1"/>
      </font>
      <fill>
        <patternFill>
          <bgColor rgb="FFFFFF00"/>
        </patternFill>
      </fill>
    </dxf>
    <dxf>
      <font>
        <b/>
        <i val="0"/>
        <color theme="0"/>
      </font>
      <fill>
        <patternFill>
          <bgColor rgb="FF78B832"/>
        </patternFill>
      </fill>
    </dxf>
    <dxf>
      <font>
        <b/>
        <i val="0"/>
        <color theme="0"/>
      </font>
      <fill>
        <patternFill>
          <bgColor rgb="FFFF0000"/>
        </patternFill>
      </fill>
    </dxf>
    <dxf>
      <font>
        <b/>
        <i val="0"/>
        <color theme="0"/>
      </font>
      <fill>
        <patternFill>
          <bgColor theme="9" tint="-0.24994659260841701"/>
        </patternFill>
      </fill>
    </dxf>
    <dxf>
      <font>
        <b/>
        <i val="0"/>
        <color theme="1"/>
      </font>
      <fill>
        <patternFill>
          <bgColor rgb="FFFFFF00"/>
        </patternFill>
      </fill>
    </dxf>
    <dxf>
      <font>
        <b/>
        <i val="0"/>
        <color theme="0"/>
      </font>
      <fill>
        <patternFill>
          <bgColor rgb="FF72AF2F"/>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493"/>
      <tableStyleElement type="firstRowStripe" dxfId="492"/>
      <tableStyleElement type="secondRowStripe" dxfId="49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1143000</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rlos.santos\Desktop\Riesgos%202024%20Matrices\11.%20Matriz_riesgos_adm&#243;nbienes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los.santos\Desktop\Riesgos%202024%20Matrices\14.%2020245600000283_Administraci&#243;n%20B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rlos.santos\Desktop\Riesgos%202024%20Matrices\8.%2020236000183093Gesti&#243;n%20Territor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ow r="7">
          <cell r="A7">
            <v>1</v>
          </cell>
          <cell r="B7" t="str">
            <v>Administración de Bienes e Infraestructura</v>
          </cell>
          <cell r="C7"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7" t="str">
            <v>Fortalecer la capacidad administrativa para el desarrollo de la gestión institucional.</v>
          </cell>
          <cell r="E7" t="str">
            <v>Económico / Presupuestal</v>
          </cell>
          <cell r="F7" t="str">
            <v>por deterioro o siniestro de los bienes muebles e inmuebles</v>
          </cell>
          <cell r="G7" t="str">
            <v>Debido a la falta de mantenimiento, condiciones de seguridad deficientes, uso incorrecto o inadecuado, intención de causar daño y causas naturales.</v>
          </cell>
          <cell r="H7" t="str">
            <v>Posibilidad de afectación económica por deterioro o siniestro de los bienes muebles e inmuebles debido a la falta de mantenimiento, condiciones de seguridad deficientes, uso incorrecto o inadecuado, intención de causar daño y fenómenos naturales.</v>
          </cell>
        </row>
        <row r="8">
          <cell r="A8">
            <v>2</v>
          </cell>
          <cell r="B8" t="str">
            <v>Administración de Bienes e Infraestructura</v>
          </cell>
          <cell r="C8"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8" t="str">
            <v>Fortalecer la capacidad administrativa para el desarrollo de la gestión institucional.</v>
          </cell>
          <cell r="E8" t="str">
            <v>Económico / Presupuestal</v>
          </cell>
          <cell r="F8" t="str">
            <v>por pérdida, vencimiento o merma de bienes</v>
          </cell>
          <cell r="G8" t="str">
            <v>Debido a la falta de control en existencia, fechas de caducidad y condiciones de almacenamiento</v>
          </cell>
          <cell r="H8" t="str">
            <v>Posibilidad de afectación económico / presupuestal por pérdida, vencimiento o merma de bienes debido a la falta de control en existencia, fechas de caducidad y condiciones de almacenamiento.</v>
          </cell>
        </row>
        <row r="9">
          <cell r="A9">
            <v>3</v>
          </cell>
          <cell r="B9" t="str">
            <v>Administración de Bienes e Infraestructura</v>
          </cell>
          <cell r="C9"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9" t="str">
            <v>Fortalecer la capacidad administrativa para el desarrollo de la gestión institucional.</v>
          </cell>
          <cell r="E9" t="str">
            <v>Económico / Presupuestal</v>
          </cell>
          <cell r="F9" t="str">
            <v>Destinar los bienes o recursos de la entidad a actividades no relacionadas con la misión o las funciones institucionales.</v>
          </cell>
          <cell r="G9" t="str">
            <v>Debido al abuso de autoridad en el cargo o deficiente control de los bienes, permitiendo que un tercero haga uso indebido de ellos.</v>
          </cell>
          <cell r="H9" t="str">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ell>
        </row>
        <row r="10">
          <cell r="A10">
            <v>4</v>
          </cell>
          <cell r="B10" t="str">
            <v>Administración de Bienes e Infraestructura</v>
          </cell>
          <cell r="C10"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0" t="str">
            <v>Fortalecer la capacidad administrativa para el desarrollo de la gestión institucional.</v>
          </cell>
          <cell r="E10" t="str">
            <v>Económico / Presupuestal</v>
          </cell>
          <cell r="F10" t="str">
            <v xml:space="preserve">Contar con el inventario completo de la colección registrado y verificado en el software de Colecciones Colombianas.  
</v>
          </cell>
          <cell r="G10" t="str">
            <v>Deficiencia y faltantes de información de los datos básicos de identificación de las piezas de la colección en la base de datos Colecciones Colombianas.</v>
          </cell>
          <cell r="H10" t="str">
            <v>Posibilidad de afectación económica  por la pérdida de piezas de la colección del Museo de Bogotá debido a la inconsistencia del inventario físico en relación al reporte emitido por el software de Colecciones Colombianas</v>
          </cell>
        </row>
        <row r="11">
          <cell r="A11">
            <v>5</v>
          </cell>
          <cell r="B11" t="str">
            <v>Administración de Bienes e Infraestructura</v>
          </cell>
          <cell r="C11"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1" t="str">
            <v>Fortalecer la capacidad administrativa para el desarrollo de la gestión institucional.</v>
          </cell>
          <cell r="E11" t="str">
            <v>Económico / Presupuestal</v>
          </cell>
          <cell r="F11" t="str">
            <v>Falta de control y medición de las condiciones ambientales de humedad y temperatura en los espacios de exhibición de las casas Siete balcones y Sámano.</v>
          </cell>
          <cell r="G11" t="str">
            <v>Condiciones inadecuadas de humedad y temperatura en las salas de exhibición</v>
          </cell>
          <cell r="H11" t="str">
            <v>Posibilidad de afectación reputacional por daños de piezas de la colección debido a fallas en los equipos de medición ambiental que no se encuentran con la calibración apropiadas</v>
          </cell>
        </row>
        <row r="12">
          <cell r="A12">
            <v>6</v>
          </cell>
          <cell r="B12" t="str">
            <v>Administración de Bienes e Infraestructura</v>
          </cell>
          <cell r="C12"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2" t="str">
            <v>Fortalecer la capacidad administrativa para el desarrollo de la gestión institucional.</v>
          </cell>
          <cell r="E12" t="str">
            <v>Económico / Presupuestal</v>
          </cell>
          <cell r="F12" t="str">
            <v xml:space="preserve">Pérdida de documentos de la colección del centro de documentación
</v>
          </cell>
          <cell r="G12" t="str">
            <v>Deficiencia en los controles de préstamo del material bibliográfico del Centro de Documentación.</v>
          </cell>
          <cell r="H12" t="str">
            <v>Posible afectación económica por pérdida de material de las colecciones del Centro de Documentación debido a falencias en la devolución de material bibliográfico del centro de documentación.</v>
          </cell>
        </row>
      </sheetData>
      <sheetData sheetId="3" refreshError="1"/>
      <sheetData sheetId="4" refreshError="1"/>
      <sheetData sheetId="5" refreshError="1"/>
      <sheetData sheetId="6">
        <row r="2">
          <cell r="AC2" t="str">
            <v>Nivel</v>
          </cell>
          <cell r="AD2" t="str">
            <v>Descriptor</v>
          </cell>
          <cell r="AE2" t="str">
            <v>Descripción</v>
          </cell>
          <cell r="AF2" t="str">
            <v>Frecuencia</v>
          </cell>
        </row>
        <row r="3">
          <cell r="B3">
            <v>2</v>
          </cell>
          <cell r="C3">
            <v>0.2</v>
          </cell>
          <cell r="F3">
            <v>0.2</v>
          </cell>
          <cell r="L3">
            <v>0.2</v>
          </cell>
          <cell r="O3">
            <v>0.2</v>
          </cell>
          <cell r="AC3">
            <v>5</v>
          </cell>
          <cell r="AD3" t="str">
            <v>Casi seguro</v>
          </cell>
          <cell r="AE3" t="str">
            <v>Se espera que el evento ocurra en la mayoría de las circunstancias. Es muy seguro que se presente.</v>
          </cell>
          <cell r="AF3" t="str">
            <v>Más de 1 vez al año.</v>
          </cell>
          <cell r="AH3" t="str">
            <v>Casi seguro Catastrófico</v>
          </cell>
          <cell r="AI3" t="str">
            <v>Extremo</v>
          </cell>
        </row>
        <row r="4">
          <cell r="B4">
            <v>24</v>
          </cell>
          <cell r="C4">
            <v>0.4</v>
          </cell>
          <cell r="F4">
            <v>0.4</v>
          </cell>
          <cell r="L4">
            <v>0.4</v>
          </cell>
          <cell r="O4">
            <v>0.4</v>
          </cell>
          <cell r="AC4">
            <v>4</v>
          </cell>
          <cell r="AD4" t="str">
            <v>Probable</v>
          </cell>
          <cell r="AE4" t="str">
            <v>Es viable que el evento ocurra en la mayoría de las circunstancias.</v>
          </cell>
          <cell r="AF4" t="str">
            <v>Al menos 1 vez en el último año.</v>
          </cell>
          <cell r="AH4" t="str">
            <v>Casi seguro Mayor</v>
          </cell>
          <cell r="AI4" t="str">
            <v>Alto</v>
          </cell>
        </row>
        <row r="5">
          <cell r="B5">
            <v>500</v>
          </cell>
          <cell r="C5">
            <v>0.6</v>
          </cell>
          <cell r="F5">
            <v>0.6</v>
          </cell>
          <cell r="L5">
            <v>0.6</v>
          </cell>
          <cell r="O5">
            <v>0.6</v>
          </cell>
          <cell r="AC5">
            <v>3</v>
          </cell>
          <cell r="AD5" t="str">
            <v>Posible</v>
          </cell>
          <cell r="AE5" t="str">
            <v>El evento podrá ocurrir en algún momento.</v>
          </cell>
          <cell r="AF5" t="str">
            <v>Al menos 1 vez en los últimos 2 años.</v>
          </cell>
          <cell r="AH5" t="str">
            <v>Casi seguro Moderado</v>
          </cell>
          <cell r="AI5" t="str">
            <v>Moderado</v>
          </cell>
        </row>
        <row r="6">
          <cell r="B6">
            <v>5000</v>
          </cell>
          <cell r="C6">
            <v>0.8</v>
          </cell>
          <cell r="F6">
            <v>0.8</v>
          </cell>
          <cell r="L6">
            <v>0.8</v>
          </cell>
          <cell r="O6">
            <v>0.8</v>
          </cell>
          <cell r="AC6">
            <v>2</v>
          </cell>
          <cell r="AD6" t="str">
            <v>Improbable</v>
          </cell>
          <cell r="AE6" t="str">
            <v>El evento puede ocurrir en algún momento.</v>
          </cell>
          <cell r="AF6" t="str">
            <v>Al menos 1 vez en los últimos 5 años.</v>
          </cell>
          <cell r="AH6" t="str">
            <v>Probable Catastrófico</v>
          </cell>
          <cell r="AI6" t="str">
            <v>Extremo</v>
          </cell>
        </row>
        <row r="7">
          <cell r="C7">
            <v>1</v>
          </cell>
          <cell r="F7">
            <v>1</v>
          </cell>
          <cell r="AC7">
            <v>1</v>
          </cell>
          <cell r="AD7" t="str">
            <v>Rara vez</v>
          </cell>
          <cell r="AE7" t="str">
            <v>El evento puede ocurrir sólo en circunstancias excepcionales (poco comunes o anormales)</v>
          </cell>
          <cell r="AF7" t="str">
            <v>No se ha presentado en los últimos 5 años.</v>
          </cell>
          <cell r="AH7" t="str">
            <v>Probable Mayor</v>
          </cell>
          <cell r="AI7" t="str">
            <v>Alto</v>
          </cell>
        </row>
        <row r="8">
          <cell r="AH8" t="str">
            <v>Probable Moderado</v>
          </cell>
          <cell r="AI8" t="str">
            <v>Moderado</v>
          </cell>
        </row>
        <row r="9">
          <cell r="AH9" t="str">
            <v>Posible Catastrófico</v>
          </cell>
          <cell r="AI9" t="str">
            <v>Extremo</v>
          </cell>
        </row>
        <row r="10">
          <cell r="AH10" t="str">
            <v>Posible Mayor</v>
          </cell>
          <cell r="AI10" t="str">
            <v>Alto</v>
          </cell>
        </row>
        <row r="11">
          <cell r="AH11" t="str">
            <v>Posible Moderado</v>
          </cell>
          <cell r="AI11" t="str">
            <v>Moderado</v>
          </cell>
        </row>
        <row r="12">
          <cell r="AH12" t="str">
            <v>Improbable Catastrófico</v>
          </cell>
          <cell r="AI12" t="str">
            <v>Alto</v>
          </cell>
        </row>
        <row r="13">
          <cell r="AH13" t="str">
            <v>Improbable Mayor</v>
          </cell>
          <cell r="AI13" t="str">
            <v>Moderado</v>
          </cell>
        </row>
        <row r="14">
          <cell r="AH14" t="str">
            <v>Improbable Moderado</v>
          </cell>
          <cell r="AI14" t="str">
            <v>Bajo</v>
          </cell>
        </row>
        <row r="15">
          <cell r="AH15" t="str">
            <v>Rara vez Catastrófico</v>
          </cell>
          <cell r="AI15" t="str">
            <v>Moderado</v>
          </cell>
        </row>
        <row r="16">
          <cell r="AH16" t="str">
            <v>Rara vez Mayor</v>
          </cell>
          <cell r="AI16" t="str">
            <v>Bajo</v>
          </cell>
        </row>
        <row r="17">
          <cell r="AH17" t="str">
            <v>Rara vez Moderado</v>
          </cell>
          <cell r="AI17" t="str">
            <v>Bajo</v>
          </cell>
        </row>
      </sheetData>
      <sheetData sheetId="7" refreshError="1"/>
      <sheetData sheetId="8" refreshError="1"/>
      <sheetData sheetId="9" refreshError="1"/>
      <sheetData sheetId="10" refreshError="1"/>
      <sheetData sheetId="1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ow r="7">
          <cell r="A7">
            <v>1</v>
          </cell>
          <cell r="B7" t="str">
            <v>Administración de Bienes e Infraestructura</v>
          </cell>
          <cell r="C7"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7" t="str">
            <v>Fortalecer la capacidad administrativa para el desarrollo de la gestión institucional.</v>
          </cell>
          <cell r="E7" t="str">
            <v>Económico / Presupuestal</v>
          </cell>
          <cell r="F7" t="str">
            <v>por deterioro o siniestro de los bienes muebles e inmuebles</v>
          </cell>
          <cell r="G7" t="str">
            <v>Debido a la falta de mantenimiento, condiciones de seguridad deficientes, uso incorrecto o inadecuado, intención de causar daño y causas naturales.</v>
          </cell>
          <cell r="H7" t="str">
            <v>Posibilidad de afectación económica por deterioro o siniestro de los bienes muebles e inmuebles debido a la falta de mantenimiento, condiciones de seguridad deficientes, uso incorrecto o inadecuado, intención de causar daño y fenómenos naturales.</v>
          </cell>
        </row>
        <row r="8">
          <cell r="A8">
            <v>2</v>
          </cell>
          <cell r="B8" t="str">
            <v>Administración de Bienes e Infraestructura</v>
          </cell>
          <cell r="C8"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8" t="str">
            <v>Fortalecer la capacidad administrativa para el desarrollo de la gestión institucional.</v>
          </cell>
          <cell r="E8" t="str">
            <v>Económico / Presupuestal</v>
          </cell>
          <cell r="F8" t="str">
            <v>por pérdida, vencimiento o merma de bienes</v>
          </cell>
          <cell r="G8" t="str">
            <v>Debido a la falta de control en existencia, fechas de caducidad y condiciones de almacenamiento</v>
          </cell>
          <cell r="H8" t="str">
            <v>Posibilidad de afectación económico / presupuestal por pérdida, vencimiento o merma de bienes debido a la falta de control en existencia, fechas de caducidad y condiciones de almacenamiento.</v>
          </cell>
        </row>
        <row r="9">
          <cell r="A9">
            <v>3</v>
          </cell>
          <cell r="B9" t="str">
            <v>Administración de Bienes e Infraestructura</v>
          </cell>
          <cell r="C9"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9" t="str">
            <v>Fortalecer la capacidad administrativa para el desarrollo de la gestión institucional.</v>
          </cell>
          <cell r="E9" t="str">
            <v>Económico / Presupuestal</v>
          </cell>
          <cell r="F9" t="str">
            <v>Destinar los bienes o recursos de la entidad a actividades no relacionadas con la misión o las funciones institucionales.</v>
          </cell>
          <cell r="G9" t="str">
            <v>Debido al abuso de autoridad en el cargo o deficiente control de los bienes, permitiendo que un tercero haga uso indebido de ellos.</v>
          </cell>
          <cell r="H9" t="str">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ell>
        </row>
        <row r="10">
          <cell r="A10">
            <v>4</v>
          </cell>
          <cell r="B10" t="str">
            <v>Administración de Bienes e Infraestructura</v>
          </cell>
          <cell r="C10"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0" t="str">
            <v>Fortalecer la capacidad administrativa para el desarrollo de la gestión institucional.</v>
          </cell>
          <cell r="E10" t="str">
            <v>Económico / Presupuestal</v>
          </cell>
          <cell r="F10" t="str">
            <v xml:space="preserve">Contar con el inventario completo de la colección registrado y verificado en el software de Colecciones Colombianas.  
</v>
          </cell>
          <cell r="G10" t="str">
            <v>Deficiencia y faltantes de información de los datos básicos de identificación de las piezas de la colección en la base de datos Colecciones Colombianas.</v>
          </cell>
          <cell r="H10" t="str">
            <v>Posibilidad de afectación económica  por la pérdida de piezas de la colección del Museo de Bogotá debido a la inconsistencia del inventario físico en relación al reporte emitido por el software de Colecciones Colombianas</v>
          </cell>
        </row>
        <row r="11">
          <cell r="A11">
            <v>5</v>
          </cell>
          <cell r="B11" t="str">
            <v>Administración de Bienes e Infraestructura</v>
          </cell>
          <cell r="C11"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1" t="str">
            <v>Fortalecer la capacidad administrativa para el desarrollo de la gestión institucional.</v>
          </cell>
          <cell r="E11" t="str">
            <v>Económico / Presupuestal</v>
          </cell>
          <cell r="F11" t="str">
            <v>Falta de control y medición de las condiciones ambientales de humedad y temperatura en los espacios de exhibición de las casas Siete balcones y Sámano.</v>
          </cell>
          <cell r="G11" t="str">
            <v>Condiciones inadecuadas de humedad y temperatura en las salas de exhibición</v>
          </cell>
          <cell r="H11" t="str">
            <v>Posibilidad de afectación reputacional por daños de piezas de la colección debido a fallas en los equipos de medición ambiental que no se encuentran con la calibración apropiadas</v>
          </cell>
        </row>
        <row r="12">
          <cell r="A12">
            <v>6</v>
          </cell>
          <cell r="B12" t="str">
            <v>Administración de Bienes e Infraestructura</v>
          </cell>
          <cell r="C12"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cell r="D12" t="str">
            <v>Fortalecer la capacidad administrativa para el desarrollo de la gestión institucional.</v>
          </cell>
          <cell r="E12" t="str">
            <v>Económico / Presupuestal</v>
          </cell>
          <cell r="F12" t="str">
            <v xml:space="preserve">Pérdida de documentos de la colección del centro de documentación
</v>
          </cell>
          <cell r="G12" t="str">
            <v>Deficiencia en los controles de préstamo del material bibliográfico del Centro de Documentación.</v>
          </cell>
          <cell r="H12" t="str">
            <v>Posible afectación económica por pérdida de material de las colecciones del Centro de Documentación debido a falencias en la devolución de material bibliográfico del centro de documentación.</v>
          </cell>
        </row>
      </sheetData>
      <sheetData sheetId="3" refreshError="1"/>
      <sheetData sheetId="4" refreshError="1"/>
      <sheetData sheetId="5" refreshError="1"/>
      <sheetData sheetId="6">
        <row r="3">
          <cell r="B3">
            <v>2</v>
          </cell>
          <cell r="C3">
            <v>0.2</v>
          </cell>
          <cell r="F3">
            <v>0.2</v>
          </cell>
          <cell r="L3">
            <v>0.2</v>
          </cell>
          <cell r="O3">
            <v>0.2</v>
          </cell>
        </row>
        <row r="4">
          <cell r="B4">
            <v>24</v>
          </cell>
          <cell r="C4">
            <v>0.4</v>
          </cell>
          <cell r="F4">
            <v>0.4</v>
          </cell>
          <cell r="L4">
            <v>0.4</v>
          </cell>
          <cell r="O4">
            <v>0.4</v>
          </cell>
        </row>
        <row r="5">
          <cell r="B5">
            <v>500</v>
          </cell>
          <cell r="C5">
            <v>0.6</v>
          </cell>
          <cell r="F5">
            <v>0.6</v>
          </cell>
          <cell r="L5">
            <v>0.6</v>
          </cell>
          <cell r="O5">
            <v>0.6</v>
          </cell>
        </row>
        <row r="6">
          <cell r="B6">
            <v>5000</v>
          </cell>
          <cell r="C6">
            <v>0.8</v>
          </cell>
          <cell r="F6">
            <v>0.8</v>
          </cell>
          <cell r="L6">
            <v>0.8</v>
          </cell>
          <cell r="O6">
            <v>0.8</v>
          </cell>
        </row>
        <row r="7">
          <cell r="C7">
            <v>1</v>
          </cell>
          <cell r="F7">
            <v>1</v>
          </cell>
        </row>
      </sheetData>
      <sheetData sheetId="7" refreshError="1"/>
      <sheetData sheetId="8" refreshError="1"/>
      <sheetData sheetId="9" refreshError="1"/>
      <sheetData sheetId="10" refreshError="1"/>
      <sheetData sheetId="1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512" t="s">
        <v>0</v>
      </c>
      <c r="C2" s="513"/>
      <c r="D2" s="513"/>
      <c r="E2" s="513"/>
      <c r="F2" s="513"/>
      <c r="G2" s="513"/>
      <c r="H2" s="514"/>
      <c r="I2" s="1"/>
      <c r="J2" s="1"/>
      <c r="K2" s="1"/>
      <c r="L2" s="1"/>
      <c r="M2" s="1"/>
      <c r="N2" s="1"/>
      <c r="O2" s="1"/>
      <c r="P2" s="1"/>
      <c r="Q2" s="1"/>
      <c r="R2" s="1"/>
      <c r="S2" s="1"/>
      <c r="T2" s="1"/>
      <c r="U2" s="1"/>
      <c r="V2" s="1"/>
      <c r="W2" s="1"/>
      <c r="X2" s="1"/>
      <c r="Y2" s="1"/>
      <c r="Z2" s="1"/>
    </row>
    <row r="3" spans="1:26"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15" t="s">
        <v>1</v>
      </c>
      <c r="C4" s="516"/>
      <c r="D4" s="516"/>
      <c r="E4" s="516"/>
      <c r="F4" s="516"/>
      <c r="G4" s="516"/>
      <c r="H4" s="517"/>
      <c r="I4" s="1"/>
      <c r="J4" s="1"/>
      <c r="K4" s="1"/>
      <c r="L4" s="1"/>
      <c r="M4" s="1"/>
      <c r="N4" s="1"/>
      <c r="O4" s="1"/>
      <c r="P4" s="1"/>
      <c r="Q4" s="1"/>
      <c r="R4" s="1"/>
      <c r="S4" s="1"/>
      <c r="T4" s="1"/>
      <c r="U4" s="1"/>
      <c r="V4" s="1"/>
      <c r="W4" s="1"/>
      <c r="X4" s="1"/>
      <c r="Y4" s="1"/>
      <c r="Z4" s="1"/>
    </row>
    <row r="5" spans="1:26" ht="63" customHeight="1" x14ac:dyDescent="0.25">
      <c r="A5" s="1"/>
      <c r="B5" s="518"/>
      <c r="C5" s="519"/>
      <c r="D5" s="519"/>
      <c r="E5" s="519"/>
      <c r="F5" s="519"/>
      <c r="G5" s="519"/>
      <c r="H5" s="520"/>
      <c r="I5" s="1"/>
      <c r="J5" s="1"/>
      <c r="K5" s="1"/>
      <c r="L5" s="1"/>
      <c r="M5" s="1"/>
      <c r="N5" s="1"/>
      <c r="O5" s="1"/>
      <c r="P5" s="1"/>
      <c r="Q5" s="1"/>
      <c r="R5" s="1"/>
      <c r="S5" s="1"/>
      <c r="T5" s="1"/>
      <c r="U5" s="1"/>
      <c r="V5" s="1"/>
      <c r="W5" s="1"/>
      <c r="X5" s="1"/>
      <c r="Y5" s="1"/>
      <c r="Z5" s="1"/>
    </row>
    <row r="6" spans="1:26" x14ac:dyDescent="0.25">
      <c r="A6" s="1"/>
      <c r="B6" s="521" t="s">
        <v>2</v>
      </c>
      <c r="C6" s="522"/>
      <c r="D6" s="522"/>
      <c r="E6" s="522"/>
      <c r="F6" s="522"/>
      <c r="G6" s="522"/>
      <c r="H6" s="523"/>
      <c r="I6" s="1"/>
      <c r="J6" s="1"/>
      <c r="K6" s="1"/>
      <c r="L6" s="1"/>
      <c r="M6" s="1"/>
      <c r="N6" s="1"/>
      <c r="O6" s="1"/>
      <c r="P6" s="1"/>
      <c r="Q6" s="1"/>
      <c r="R6" s="1"/>
      <c r="S6" s="1"/>
      <c r="T6" s="1"/>
      <c r="U6" s="1"/>
      <c r="V6" s="1"/>
      <c r="W6" s="1"/>
      <c r="X6" s="1"/>
      <c r="Y6" s="1"/>
      <c r="Z6" s="1"/>
    </row>
    <row r="7" spans="1:26" ht="95.25" customHeight="1" x14ac:dyDescent="0.25">
      <c r="A7" s="1"/>
      <c r="B7" s="524" t="s">
        <v>3</v>
      </c>
      <c r="C7" s="525"/>
      <c r="D7" s="525"/>
      <c r="E7" s="525"/>
      <c r="F7" s="525"/>
      <c r="G7" s="525"/>
      <c r="H7" s="526"/>
      <c r="I7" s="1"/>
      <c r="J7" s="1"/>
      <c r="K7" s="1"/>
      <c r="L7" s="1"/>
      <c r="M7" s="1"/>
      <c r="N7" s="1"/>
      <c r="O7" s="1"/>
      <c r="P7" s="1"/>
      <c r="Q7" s="1"/>
      <c r="R7" s="1"/>
      <c r="S7" s="1"/>
      <c r="T7" s="1"/>
      <c r="U7" s="1"/>
      <c r="V7" s="1"/>
      <c r="W7" s="1"/>
      <c r="X7" s="1"/>
      <c r="Y7" s="1"/>
      <c r="Z7" s="1"/>
    </row>
    <row r="8" spans="1:26" ht="16.5" x14ac:dyDescent="0.25">
      <c r="A8" s="1"/>
      <c r="B8" s="5"/>
      <c r="C8" s="6"/>
      <c r="D8" s="6"/>
      <c r="E8" s="6"/>
      <c r="F8" s="6"/>
      <c r="G8" s="6"/>
      <c r="H8" s="7"/>
      <c r="I8" s="1"/>
      <c r="J8" s="1"/>
      <c r="K8" s="1"/>
      <c r="L8" s="1"/>
      <c r="M8" s="1"/>
      <c r="N8" s="1"/>
      <c r="O8" s="1"/>
      <c r="P8" s="1"/>
      <c r="Q8" s="1"/>
      <c r="R8" s="1"/>
      <c r="S8" s="1"/>
      <c r="T8" s="1"/>
      <c r="U8" s="1"/>
      <c r="V8" s="1"/>
      <c r="W8" s="1"/>
      <c r="X8" s="1"/>
      <c r="Y8" s="1"/>
      <c r="Z8" s="1"/>
    </row>
    <row r="9" spans="1:26" ht="16.5" customHeight="1" x14ac:dyDescent="0.25">
      <c r="A9" s="1"/>
      <c r="B9" s="527" t="s">
        <v>4</v>
      </c>
      <c r="C9" s="516"/>
      <c r="D9" s="516"/>
      <c r="E9" s="516"/>
      <c r="F9" s="516"/>
      <c r="G9" s="516"/>
      <c r="H9" s="517"/>
      <c r="I9" s="1"/>
      <c r="J9" s="1"/>
      <c r="K9" s="1"/>
      <c r="L9" s="1"/>
      <c r="M9" s="1"/>
      <c r="N9" s="1"/>
      <c r="O9" s="1"/>
      <c r="P9" s="1"/>
      <c r="Q9" s="1"/>
      <c r="R9" s="1"/>
      <c r="S9" s="1"/>
      <c r="T9" s="1"/>
      <c r="U9" s="1"/>
      <c r="V9" s="1"/>
      <c r="W9" s="1"/>
      <c r="X9" s="1"/>
      <c r="Y9" s="1"/>
      <c r="Z9" s="1"/>
    </row>
    <row r="10" spans="1:26" ht="44.25" customHeight="1" x14ac:dyDescent="0.25">
      <c r="A10" s="1"/>
      <c r="B10" s="528"/>
      <c r="C10" s="516"/>
      <c r="D10" s="516"/>
      <c r="E10" s="516"/>
      <c r="F10" s="516"/>
      <c r="G10" s="516"/>
      <c r="H10" s="517"/>
      <c r="I10" s="1"/>
      <c r="J10" s="1"/>
      <c r="K10" s="1"/>
      <c r="L10" s="1"/>
      <c r="M10" s="1"/>
      <c r="N10" s="1"/>
      <c r="O10" s="1"/>
      <c r="P10" s="1"/>
      <c r="Q10" s="1"/>
      <c r="R10" s="1"/>
      <c r="S10" s="1"/>
      <c r="T10" s="1"/>
      <c r="U10" s="1"/>
      <c r="V10" s="1"/>
      <c r="W10" s="1"/>
      <c r="X10" s="1"/>
      <c r="Y10" s="1"/>
      <c r="Z10" s="1"/>
    </row>
    <row r="11" spans="1:26" x14ac:dyDescent="0.25">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x14ac:dyDescent="0.25">
      <c r="A12" s="1"/>
      <c r="B12" s="8"/>
      <c r="C12" s="508" t="s">
        <v>5</v>
      </c>
      <c r="D12" s="509"/>
      <c r="E12" s="510" t="s">
        <v>6</v>
      </c>
      <c r="F12" s="511"/>
      <c r="G12" s="9"/>
      <c r="H12" s="12"/>
      <c r="I12" s="1"/>
      <c r="J12" s="1"/>
      <c r="K12" s="1"/>
      <c r="L12" s="1"/>
      <c r="M12" s="1"/>
      <c r="N12" s="1"/>
      <c r="O12" s="1"/>
      <c r="P12" s="1"/>
      <c r="Q12" s="1"/>
      <c r="R12" s="1"/>
      <c r="S12" s="1"/>
      <c r="T12" s="1"/>
      <c r="U12" s="1"/>
      <c r="V12" s="1"/>
      <c r="W12" s="1"/>
      <c r="X12" s="1"/>
      <c r="Y12" s="1"/>
      <c r="Z12" s="1"/>
    </row>
    <row r="13" spans="1:26" ht="35.25" customHeight="1" x14ac:dyDescent="0.25">
      <c r="A13" s="1"/>
      <c r="B13" s="8"/>
      <c r="C13" s="504" t="s">
        <v>7</v>
      </c>
      <c r="D13" s="505"/>
      <c r="E13" s="506" t="s">
        <v>8</v>
      </c>
      <c r="F13" s="507"/>
      <c r="G13" s="9"/>
      <c r="H13" s="12"/>
      <c r="I13" s="1"/>
      <c r="J13" s="1"/>
      <c r="K13" s="1"/>
      <c r="L13" s="1"/>
      <c r="M13" s="1"/>
      <c r="N13" s="1"/>
      <c r="O13" s="1"/>
      <c r="P13" s="1"/>
      <c r="Q13" s="1"/>
      <c r="R13" s="1"/>
      <c r="S13" s="1"/>
      <c r="T13" s="1"/>
      <c r="U13" s="1"/>
      <c r="V13" s="1"/>
      <c r="W13" s="1"/>
      <c r="X13" s="1"/>
      <c r="Y13" s="1"/>
      <c r="Z13" s="1"/>
    </row>
    <row r="14" spans="1:26" ht="17.25" customHeight="1" x14ac:dyDescent="0.25">
      <c r="A14" s="1"/>
      <c r="B14" s="8"/>
      <c r="C14" s="504" t="s">
        <v>9</v>
      </c>
      <c r="D14" s="505"/>
      <c r="E14" s="506" t="s">
        <v>10</v>
      </c>
      <c r="F14" s="507"/>
      <c r="G14" s="9"/>
      <c r="H14" s="12"/>
      <c r="I14" s="1"/>
      <c r="J14" s="1"/>
      <c r="K14" s="1"/>
      <c r="L14" s="1"/>
      <c r="M14" s="1"/>
      <c r="N14" s="1"/>
      <c r="O14" s="1"/>
      <c r="P14" s="1"/>
      <c r="Q14" s="1"/>
      <c r="R14" s="1"/>
      <c r="S14" s="1"/>
      <c r="T14" s="1"/>
      <c r="U14" s="1"/>
      <c r="V14" s="1"/>
      <c r="W14" s="1"/>
      <c r="X14" s="1"/>
      <c r="Y14" s="1"/>
      <c r="Z14" s="1"/>
    </row>
    <row r="15" spans="1:26" ht="19.5" customHeight="1" x14ac:dyDescent="0.25">
      <c r="A15" s="1"/>
      <c r="B15" s="8"/>
      <c r="C15" s="504" t="s">
        <v>11</v>
      </c>
      <c r="D15" s="505"/>
      <c r="E15" s="506" t="s">
        <v>12</v>
      </c>
      <c r="F15" s="507"/>
      <c r="G15" s="9"/>
      <c r="H15" s="12"/>
      <c r="I15" s="1"/>
      <c r="J15" s="1"/>
      <c r="K15" s="1"/>
      <c r="L15" s="1"/>
      <c r="M15" s="1"/>
      <c r="N15" s="1"/>
      <c r="O15" s="1"/>
      <c r="P15" s="1"/>
      <c r="Q15" s="1"/>
      <c r="R15" s="1"/>
      <c r="S15" s="1"/>
      <c r="T15" s="1"/>
      <c r="U15" s="1"/>
      <c r="V15" s="1"/>
      <c r="W15" s="1"/>
      <c r="X15" s="1"/>
      <c r="Y15" s="1"/>
      <c r="Z15" s="1"/>
    </row>
    <row r="16" spans="1:26" ht="69.75" customHeight="1" x14ac:dyDescent="0.25">
      <c r="A16" s="1"/>
      <c r="B16" s="8"/>
      <c r="C16" s="504" t="s">
        <v>13</v>
      </c>
      <c r="D16" s="505"/>
      <c r="E16" s="506" t="s">
        <v>14</v>
      </c>
      <c r="F16" s="507"/>
      <c r="G16" s="9"/>
      <c r="H16" s="12"/>
      <c r="I16" s="1"/>
      <c r="J16" s="1"/>
      <c r="K16" s="1"/>
      <c r="L16" s="1"/>
      <c r="M16" s="1"/>
      <c r="N16" s="1"/>
      <c r="O16" s="1"/>
      <c r="P16" s="1"/>
      <c r="Q16" s="1"/>
      <c r="R16" s="1"/>
      <c r="S16" s="1"/>
      <c r="T16" s="1"/>
      <c r="U16" s="1"/>
      <c r="V16" s="1"/>
      <c r="W16" s="1"/>
      <c r="X16" s="1"/>
      <c r="Y16" s="1"/>
      <c r="Z16" s="1"/>
    </row>
    <row r="17" spans="1:26" ht="34.5" customHeight="1" x14ac:dyDescent="0.25">
      <c r="A17" s="1"/>
      <c r="B17" s="8"/>
      <c r="C17" s="500" t="s">
        <v>15</v>
      </c>
      <c r="D17" s="501"/>
      <c r="E17" s="496" t="s">
        <v>16</v>
      </c>
      <c r="F17" s="497"/>
      <c r="G17" s="9"/>
      <c r="H17" s="12"/>
      <c r="I17" s="1"/>
      <c r="J17" s="1"/>
      <c r="K17" s="1"/>
      <c r="L17" s="1"/>
      <c r="M17" s="1"/>
      <c r="N17" s="1"/>
      <c r="O17" s="1"/>
      <c r="P17" s="1"/>
      <c r="Q17" s="1"/>
      <c r="R17" s="1"/>
      <c r="S17" s="1"/>
      <c r="T17" s="1"/>
      <c r="U17" s="1"/>
      <c r="V17" s="1"/>
      <c r="W17" s="1"/>
      <c r="X17" s="1"/>
      <c r="Y17" s="1"/>
      <c r="Z17" s="1"/>
    </row>
    <row r="18" spans="1:26" ht="27.75" customHeight="1" x14ac:dyDescent="0.25">
      <c r="A18" s="1"/>
      <c r="B18" s="8"/>
      <c r="C18" s="500" t="s">
        <v>17</v>
      </c>
      <c r="D18" s="501"/>
      <c r="E18" s="496" t="s">
        <v>18</v>
      </c>
      <c r="F18" s="497"/>
      <c r="G18" s="9"/>
      <c r="H18" s="12"/>
      <c r="I18" s="1"/>
      <c r="J18" s="1"/>
      <c r="K18" s="1"/>
      <c r="L18" s="1"/>
      <c r="M18" s="1"/>
      <c r="N18" s="1"/>
      <c r="O18" s="1"/>
      <c r="P18" s="1"/>
      <c r="Q18" s="1"/>
      <c r="R18" s="1"/>
      <c r="S18" s="1"/>
      <c r="T18" s="1"/>
      <c r="U18" s="1"/>
      <c r="V18" s="1"/>
      <c r="W18" s="1"/>
      <c r="X18" s="1"/>
      <c r="Y18" s="1"/>
      <c r="Z18" s="1"/>
    </row>
    <row r="19" spans="1:26" ht="28.5" customHeight="1" x14ac:dyDescent="0.25">
      <c r="A19" s="1"/>
      <c r="B19" s="8"/>
      <c r="C19" s="500" t="s">
        <v>19</v>
      </c>
      <c r="D19" s="501"/>
      <c r="E19" s="496" t="s">
        <v>20</v>
      </c>
      <c r="F19" s="497"/>
      <c r="G19" s="9"/>
      <c r="H19" s="12"/>
      <c r="I19" s="1"/>
      <c r="J19" s="1"/>
      <c r="K19" s="1"/>
      <c r="L19" s="1"/>
      <c r="M19" s="1"/>
      <c r="N19" s="1"/>
      <c r="O19" s="1"/>
      <c r="P19" s="1"/>
      <c r="Q19" s="1"/>
      <c r="R19" s="1"/>
      <c r="S19" s="1"/>
      <c r="T19" s="1"/>
      <c r="U19" s="1"/>
      <c r="V19" s="1"/>
      <c r="W19" s="1"/>
      <c r="X19" s="1"/>
      <c r="Y19" s="1"/>
      <c r="Z19" s="1"/>
    </row>
    <row r="20" spans="1:26" ht="72.75" customHeight="1" x14ac:dyDescent="0.25">
      <c r="A20" s="1"/>
      <c r="B20" s="8"/>
      <c r="C20" s="500" t="s">
        <v>21</v>
      </c>
      <c r="D20" s="501"/>
      <c r="E20" s="496" t="s">
        <v>22</v>
      </c>
      <c r="F20" s="497"/>
      <c r="G20" s="9"/>
      <c r="H20" s="12"/>
      <c r="I20" s="1"/>
      <c r="J20" s="1"/>
      <c r="K20" s="1"/>
      <c r="L20" s="1"/>
      <c r="M20" s="1"/>
      <c r="N20" s="1"/>
      <c r="O20" s="1"/>
      <c r="P20" s="1"/>
      <c r="Q20" s="1"/>
      <c r="R20" s="1"/>
      <c r="S20" s="1"/>
      <c r="T20" s="1"/>
      <c r="U20" s="1"/>
      <c r="V20" s="1"/>
      <c r="W20" s="1"/>
      <c r="X20" s="1"/>
      <c r="Y20" s="1"/>
      <c r="Z20" s="1"/>
    </row>
    <row r="21" spans="1:26" ht="64.5" customHeight="1" x14ac:dyDescent="0.25">
      <c r="A21" s="1"/>
      <c r="B21" s="8"/>
      <c r="C21" s="500" t="s">
        <v>23</v>
      </c>
      <c r="D21" s="501"/>
      <c r="E21" s="496" t="s">
        <v>24</v>
      </c>
      <c r="F21" s="497"/>
      <c r="G21" s="9"/>
      <c r="H21" s="12"/>
      <c r="I21" s="1"/>
      <c r="J21" s="1"/>
      <c r="K21" s="1"/>
      <c r="L21" s="1"/>
      <c r="M21" s="1"/>
      <c r="N21" s="1"/>
      <c r="O21" s="1"/>
      <c r="P21" s="1"/>
      <c r="Q21" s="1"/>
      <c r="R21" s="1"/>
      <c r="S21" s="1"/>
      <c r="T21" s="1"/>
      <c r="U21" s="1"/>
      <c r="V21" s="1"/>
      <c r="W21" s="1"/>
      <c r="X21" s="1"/>
      <c r="Y21" s="1"/>
      <c r="Z21" s="1"/>
    </row>
    <row r="22" spans="1:26" ht="71.25" customHeight="1" x14ac:dyDescent="0.25">
      <c r="A22" s="1"/>
      <c r="B22" s="8"/>
      <c r="C22" s="500" t="s">
        <v>25</v>
      </c>
      <c r="D22" s="501"/>
      <c r="E22" s="496" t="s">
        <v>26</v>
      </c>
      <c r="F22" s="497"/>
      <c r="G22" s="9"/>
      <c r="H22" s="12"/>
      <c r="I22" s="1"/>
      <c r="J22" s="1"/>
      <c r="K22" s="1"/>
      <c r="L22" s="1"/>
      <c r="M22" s="1"/>
      <c r="N22" s="1"/>
      <c r="O22" s="1"/>
      <c r="P22" s="1"/>
      <c r="Q22" s="1"/>
      <c r="R22" s="1"/>
      <c r="S22" s="1"/>
      <c r="T22" s="1"/>
      <c r="U22" s="1"/>
      <c r="V22" s="1"/>
      <c r="W22" s="1"/>
      <c r="X22" s="1"/>
      <c r="Y22" s="1"/>
      <c r="Z22" s="1"/>
    </row>
    <row r="23" spans="1:26" ht="55.5" customHeight="1" x14ac:dyDescent="0.25">
      <c r="A23" s="1"/>
      <c r="B23" s="8"/>
      <c r="C23" s="500" t="s">
        <v>27</v>
      </c>
      <c r="D23" s="501"/>
      <c r="E23" s="496" t="s">
        <v>28</v>
      </c>
      <c r="F23" s="497"/>
      <c r="G23" s="9"/>
      <c r="H23" s="12"/>
      <c r="I23" s="1"/>
      <c r="J23" s="1"/>
      <c r="K23" s="1"/>
      <c r="L23" s="1"/>
      <c r="M23" s="1"/>
      <c r="N23" s="1"/>
      <c r="O23" s="1"/>
      <c r="P23" s="1"/>
      <c r="Q23" s="1"/>
      <c r="R23" s="1"/>
      <c r="S23" s="1"/>
      <c r="T23" s="1"/>
      <c r="U23" s="1"/>
      <c r="V23" s="1"/>
      <c r="W23" s="1"/>
      <c r="X23" s="1"/>
      <c r="Y23" s="1"/>
      <c r="Z23" s="1"/>
    </row>
    <row r="24" spans="1:26" ht="42" customHeight="1" x14ac:dyDescent="0.25">
      <c r="A24" s="1"/>
      <c r="B24" s="8"/>
      <c r="C24" s="500" t="s">
        <v>29</v>
      </c>
      <c r="D24" s="501"/>
      <c r="E24" s="496" t="s">
        <v>30</v>
      </c>
      <c r="F24" s="497"/>
      <c r="G24" s="9"/>
      <c r="H24" s="12"/>
      <c r="I24" s="1"/>
      <c r="J24" s="1"/>
      <c r="K24" s="1"/>
      <c r="L24" s="1"/>
      <c r="M24" s="1"/>
      <c r="N24" s="1"/>
      <c r="O24" s="1"/>
      <c r="P24" s="1"/>
      <c r="Q24" s="1"/>
      <c r="R24" s="1"/>
      <c r="S24" s="1"/>
      <c r="T24" s="1"/>
      <c r="U24" s="1"/>
      <c r="V24" s="1"/>
      <c r="W24" s="1"/>
      <c r="X24" s="1"/>
      <c r="Y24" s="1"/>
      <c r="Z24" s="1"/>
    </row>
    <row r="25" spans="1:26" ht="59.25" customHeight="1" x14ac:dyDescent="0.25">
      <c r="A25" s="1"/>
      <c r="B25" s="8"/>
      <c r="C25" s="500" t="s">
        <v>31</v>
      </c>
      <c r="D25" s="501"/>
      <c r="E25" s="496" t="s">
        <v>32</v>
      </c>
      <c r="F25" s="497"/>
      <c r="G25" s="9"/>
      <c r="H25" s="12"/>
      <c r="I25" s="1"/>
      <c r="J25" s="1"/>
      <c r="K25" s="1"/>
      <c r="L25" s="1"/>
      <c r="M25" s="1"/>
      <c r="N25" s="1"/>
      <c r="O25" s="1"/>
      <c r="P25" s="1"/>
      <c r="Q25" s="1"/>
      <c r="R25" s="1"/>
      <c r="S25" s="1"/>
      <c r="T25" s="1"/>
      <c r="U25" s="1"/>
      <c r="V25" s="1"/>
      <c r="W25" s="1"/>
      <c r="X25" s="1"/>
      <c r="Y25" s="1"/>
      <c r="Z25" s="1"/>
    </row>
    <row r="26" spans="1:26" ht="23.25" customHeight="1" x14ac:dyDescent="0.25">
      <c r="A26" s="1"/>
      <c r="B26" s="8"/>
      <c r="C26" s="500" t="s">
        <v>33</v>
      </c>
      <c r="D26" s="501"/>
      <c r="E26" s="496" t="s">
        <v>34</v>
      </c>
      <c r="F26" s="497"/>
      <c r="G26" s="9"/>
      <c r="H26" s="12"/>
      <c r="I26" s="1"/>
      <c r="J26" s="1"/>
      <c r="K26" s="1"/>
      <c r="L26" s="1"/>
      <c r="M26" s="1"/>
      <c r="N26" s="1"/>
      <c r="O26" s="1"/>
      <c r="P26" s="1"/>
      <c r="Q26" s="1"/>
      <c r="R26" s="1"/>
      <c r="S26" s="1"/>
      <c r="T26" s="1"/>
      <c r="U26" s="1"/>
      <c r="V26" s="1"/>
      <c r="W26" s="1"/>
      <c r="X26" s="1"/>
      <c r="Y26" s="1"/>
      <c r="Z26" s="1"/>
    </row>
    <row r="27" spans="1:26" ht="30.75" customHeight="1" x14ac:dyDescent="0.25">
      <c r="A27" s="1"/>
      <c r="B27" s="8"/>
      <c r="C27" s="500" t="s">
        <v>35</v>
      </c>
      <c r="D27" s="501"/>
      <c r="E27" s="496" t="s">
        <v>36</v>
      </c>
      <c r="F27" s="497"/>
      <c r="G27" s="9"/>
      <c r="H27" s="12"/>
      <c r="I27" s="1"/>
      <c r="J27" s="1"/>
      <c r="K27" s="1"/>
      <c r="L27" s="1"/>
      <c r="M27" s="1"/>
      <c r="N27" s="1"/>
      <c r="O27" s="1"/>
      <c r="P27" s="1"/>
      <c r="Q27" s="1"/>
      <c r="R27" s="1"/>
      <c r="S27" s="1"/>
      <c r="T27" s="1"/>
      <c r="U27" s="1"/>
      <c r="V27" s="1"/>
      <c r="W27" s="1"/>
      <c r="X27" s="1"/>
      <c r="Y27" s="1"/>
      <c r="Z27" s="1"/>
    </row>
    <row r="28" spans="1:26" ht="35.25" customHeight="1" x14ac:dyDescent="0.25">
      <c r="A28" s="1"/>
      <c r="B28" s="8"/>
      <c r="C28" s="500" t="s">
        <v>37</v>
      </c>
      <c r="D28" s="501"/>
      <c r="E28" s="496" t="s">
        <v>38</v>
      </c>
      <c r="F28" s="497"/>
      <c r="G28" s="9"/>
      <c r="H28" s="12"/>
      <c r="I28" s="1"/>
      <c r="J28" s="1"/>
      <c r="K28" s="1"/>
      <c r="L28" s="1"/>
      <c r="M28" s="1"/>
      <c r="N28" s="1"/>
      <c r="O28" s="1"/>
      <c r="P28" s="1"/>
      <c r="Q28" s="1"/>
      <c r="R28" s="1"/>
      <c r="S28" s="1"/>
      <c r="T28" s="1"/>
      <c r="U28" s="1"/>
      <c r="V28" s="1"/>
      <c r="W28" s="1"/>
      <c r="X28" s="1"/>
      <c r="Y28" s="1"/>
      <c r="Z28" s="1"/>
    </row>
    <row r="29" spans="1:26" ht="33" customHeight="1" x14ac:dyDescent="0.25">
      <c r="A29" s="1"/>
      <c r="B29" s="8"/>
      <c r="C29" s="500" t="s">
        <v>39</v>
      </c>
      <c r="D29" s="501"/>
      <c r="E29" s="496" t="s">
        <v>38</v>
      </c>
      <c r="F29" s="497"/>
      <c r="G29" s="9"/>
      <c r="H29" s="12"/>
      <c r="I29" s="1"/>
      <c r="J29" s="1"/>
      <c r="K29" s="1"/>
      <c r="L29" s="1"/>
      <c r="M29" s="1"/>
      <c r="N29" s="1"/>
      <c r="O29" s="1"/>
      <c r="P29" s="1"/>
      <c r="Q29" s="1"/>
      <c r="R29" s="1"/>
      <c r="S29" s="1"/>
      <c r="T29" s="1"/>
      <c r="U29" s="1"/>
      <c r="V29" s="1"/>
      <c r="W29" s="1"/>
      <c r="X29" s="1"/>
      <c r="Y29" s="1"/>
      <c r="Z29" s="1"/>
    </row>
    <row r="30" spans="1:26" ht="30" customHeight="1" x14ac:dyDescent="0.25">
      <c r="A30" s="1"/>
      <c r="B30" s="8"/>
      <c r="C30" s="500" t="s">
        <v>40</v>
      </c>
      <c r="D30" s="501"/>
      <c r="E30" s="496" t="s">
        <v>41</v>
      </c>
      <c r="F30" s="497"/>
      <c r="G30" s="9"/>
      <c r="H30" s="12"/>
      <c r="I30" s="1"/>
      <c r="J30" s="1"/>
      <c r="K30" s="1"/>
      <c r="L30" s="1"/>
      <c r="M30" s="1"/>
      <c r="N30" s="1"/>
      <c r="O30" s="1"/>
      <c r="P30" s="1"/>
      <c r="Q30" s="1"/>
      <c r="R30" s="1"/>
      <c r="S30" s="1"/>
      <c r="T30" s="1"/>
      <c r="U30" s="1"/>
      <c r="V30" s="1"/>
      <c r="W30" s="1"/>
      <c r="X30" s="1"/>
      <c r="Y30" s="1"/>
      <c r="Z30" s="1"/>
    </row>
    <row r="31" spans="1:26" ht="35.25" customHeight="1" x14ac:dyDescent="0.25">
      <c r="A31" s="1"/>
      <c r="B31" s="8"/>
      <c r="C31" s="500" t="s">
        <v>42</v>
      </c>
      <c r="D31" s="501"/>
      <c r="E31" s="496" t="s">
        <v>43</v>
      </c>
      <c r="F31" s="497"/>
      <c r="G31" s="9"/>
      <c r="H31" s="12"/>
      <c r="I31" s="1"/>
      <c r="J31" s="1"/>
      <c r="K31" s="1"/>
      <c r="L31" s="1"/>
      <c r="M31" s="1"/>
      <c r="N31" s="1"/>
      <c r="O31" s="1"/>
      <c r="P31" s="1"/>
      <c r="Q31" s="1"/>
      <c r="R31" s="1"/>
      <c r="S31" s="1"/>
      <c r="T31" s="1"/>
      <c r="U31" s="1"/>
      <c r="V31" s="1"/>
      <c r="W31" s="1"/>
      <c r="X31" s="1"/>
      <c r="Y31" s="1"/>
      <c r="Z31" s="1"/>
    </row>
    <row r="32" spans="1:26" ht="31.5" customHeight="1" x14ac:dyDescent="0.25">
      <c r="A32" s="1"/>
      <c r="B32" s="8"/>
      <c r="C32" s="500" t="s">
        <v>44</v>
      </c>
      <c r="D32" s="501"/>
      <c r="E32" s="496" t="s">
        <v>45</v>
      </c>
      <c r="F32" s="497"/>
      <c r="G32" s="9"/>
      <c r="H32" s="12"/>
      <c r="I32" s="1"/>
      <c r="J32" s="1"/>
      <c r="K32" s="1"/>
      <c r="L32" s="1"/>
      <c r="M32" s="1"/>
      <c r="N32" s="1"/>
      <c r="O32" s="1"/>
      <c r="P32" s="1"/>
      <c r="Q32" s="1"/>
      <c r="R32" s="1"/>
      <c r="S32" s="1"/>
      <c r="T32" s="1"/>
      <c r="U32" s="1"/>
      <c r="V32" s="1"/>
      <c r="W32" s="1"/>
      <c r="X32" s="1"/>
      <c r="Y32" s="1"/>
      <c r="Z32" s="1"/>
    </row>
    <row r="33" spans="1:26" ht="35.25" customHeight="1" x14ac:dyDescent="0.25">
      <c r="A33" s="1"/>
      <c r="B33" s="8"/>
      <c r="C33" s="500" t="s">
        <v>46</v>
      </c>
      <c r="D33" s="501"/>
      <c r="E33" s="496" t="s">
        <v>47</v>
      </c>
      <c r="F33" s="497"/>
      <c r="G33" s="9"/>
      <c r="H33" s="12"/>
      <c r="I33" s="1"/>
      <c r="J33" s="1"/>
      <c r="K33" s="1"/>
      <c r="L33" s="1"/>
      <c r="M33" s="1"/>
      <c r="N33" s="1"/>
      <c r="O33" s="1"/>
      <c r="P33" s="1"/>
      <c r="Q33" s="1"/>
      <c r="R33" s="1"/>
      <c r="S33" s="1"/>
      <c r="T33" s="1"/>
      <c r="U33" s="1"/>
      <c r="V33" s="1"/>
      <c r="W33" s="1"/>
      <c r="X33" s="1"/>
      <c r="Y33" s="1"/>
      <c r="Z33" s="1"/>
    </row>
    <row r="34" spans="1:26" ht="59.25" customHeight="1" x14ac:dyDescent="0.25">
      <c r="A34" s="1"/>
      <c r="B34" s="8"/>
      <c r="C34" s="500" t="s">
        <v>48</v>
      </c>
      <c r="D34" s="501"/>
      <c r="E34" s="496" t="s">
        <v>49</v>
      </c>
      <c r="F34" s="497"/>
      <c r="G34" s="9"/>
      <c r="H34" s="12"/>
      <c r="I34" s="1"/>
      <c r="J34" s="1"/>
      <c r="K34" s="1"/>
      <c r="L34" s="1"/>
      <c r="M34" s="1"/>
      <c r="N34" s="1"/>
      <c r="O34" s="1"/>
      <c r="P34" s="1"/>
      <c r="Q34" s="1"/>
      <c r="R34" s="1"/>
      <c r="S34" s="1"/>
      <c r="T34" s="1"/>
      <c r="U34" s="1"/>
      <c r="V34" s="1"/>
      <c r="W34" s="1"/>
      <c r="X34" s="1"/>
      <c r="Y34" s="1"/>
      <c r="Z34" s="1"/>
    </row>
    <row r="35" spans="1:26" ht="29.25" customHeight="1" x14ac:dyDescent="0.25">
      <c r="A35" s="1"/>
      <c r="B35" s="8"/>
      <c r="C35" s="500" t="s">
        <v>50</v>
      </c>
      <c r="D35" s="501"/>
      <c r="E35" s="496" t="s">
        <v>51</v>
      </c>
      <c r="F35" s="497"/>
      <c r="G35" s="9"/>
      <c r="H35" s="12"/>
      <c r="I35" s="1"/>
      <c r="J35" s="1"/>
      <c r="K35" s="1"/>
      <c r="L35" s="1"/>
      <c r="M35" s="1"/>
      <c r="N35" s="1"/>
      <c r="O35" s="1"/>
      <c r="P35" s="1"/>
      <c r="Q35" s="1"/>
      <c r="R35" s="1"/>
      <c r="S35" s="1"/>
      <c r="T35" s="1"/>
      <c r="U35" s="1"/>
      <c r="V35" s="1"/>
      <c r="W35" s="1"/>
      <c r="X35" s="1"/>
      <c r="Y35" s="1"/>
      <c r="Z35" s="1"/>
    </row>
    <row r="36" spans="1:26" ht="82.5" customHeight="1" x14ac:dyDescent="0.25">
      <c r="A36" s="1"/>
      <c r="B36" s="8"/>
      <c r="C36" s="500" t="s">
        <v>52</v>
      </c>
      <c r="D36" s="501"/>
      <c r="E36" s="496" t="s">
        <v>53</v>
      </c>
      <c r="F36" s="497"/>
      <c r="G36" s="9"/>
      <c r="H36" s="12"/>
      <c r="I36" s="1"/>
      <c r="J36" s="1"/>
      <c r="K36" s="1"/>
      <c r="L36" s="1"/>
      <c r="M36" s="1"/>
      <c r="N36" s="1"/>
      <c r="O36" s="1"/>
      <c r="P36" s="1"/>
      <c r="Q36" s="1"/>
      <c r="R36" s="1"/>
      <c r="S36" s="1"/>
      <c r="T36" s="1"/>
      <c r="U36" s="1"/>
      <c r="V36" s="1"/>
      <c r="W36" s="1"/>
      <c r="X36" s="1"/>
      <c r="Y36" s="1"/>
      <c r="Z36" s="1"/>
    </row>
    <row r="37" spans="1:26" ht="46.5" customHeight="1" x14ac:dyDescent="0.25">
      <c r="A37" s="1"/>
      <c r="B37" s="8"/>
      <c r="C37" s="500" t="s">
        <v>54</v>
      </c>
      <c r="D37" s="501"/>
      <c r="E37" s="496" t="s">
        <v>55</v>
      </c>
      <c r="F37" s="497"/>
      <c r="G37" s="9"/>
      <c r="H37" s="12"/>
      <c r="I37" s="1"/>
      <c r="J37" s="1"/>
      <c r="K37" s="1"/>
      <c r="L37" s="1"/>
      <c r="M37" s="1"/>
      <c r="N37" s="1"/>
      <c r="O37" s="1"/>
      <c r="P37" s="1"/>
      <c r="Q37" s="1"/>
      <c r="R37" s="1"/>
      <c r="S37" s="1"/>
      <c r="T37" s="1"/>
      <c r="U37" s="1"/>
      <c r="V37" s="1"/>
      <c r="W37" s="1"/>
      <c r="X37" s="1"/>
      <c r="Y37" s="1"/>
      <c r="Z37" s="1"/>
    </row>
    <row r="38" spans="1:26" ht="6.75" customHeight="1" x14ac:dyDescent="0.25">
      <c r="A38" s="1"/>
      <c r="B38" s="8"/>
      <c r="C38" s="502"/>
      <c r="D38" s="503"/>
      <c r="E38" s="498"/>
      <c r="F38" s="499"/>
      <c r="G38" s="9"/>
      <c r="H38" s="12"/>
      <c r="I38" s="1"/>
      <c r="J38" s="1"/>
      <c r="K38" s="1"/>
      <c r="L38" s="1"/>
      <c r="M38" s="1"/>
      <c r="N38" s="1"/>
      <c r="O38" s="1"/>
      <c r="P38" s="1"/>
      <c r="Q38" s="1"/>
      <c r="R38" s="1"/>
      <c r="S38" s="1"/>
      <c r="T38" s="1"/>
      <c r="U38" s="1"/>
      <c r="V38" s="1"/>
      <c r="W38" s="1"/>
      <c r="X38" s="1"/>
      <c r="Y38" s="1"/>
      <c r="Z38" s="1"/>
    </row>
    <row r="39" spans="1:26" ht="15.75" customHeight="1" x14ac:dyDescent="0.25">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x14ac:dyDescent="0.25">
      <c r="A40" s="1"/>
      <c r="B40" s="493" t="s">
        <v>56</v>
      </c>
      <c r="C40" s="494"/>
      <c r="D40" s="494"/>
      <c r="E40" s="494"/>
      <c r="F40" s="494"/>
      <c r="G40" s="494"/>
      <c r="H40" s="495"/>
      <c r="I40" s="1"/>
      <c r="J40" s="1"/>
      <c r="K40" s="1"/>
      <c r="L40" s="1"/>
      <c r="M40" s="1"/>
      <c r="N40" s="1"/>
      <c r="O40" s="1"/>
      <c r="P40" s="1"/>
      <c r="Q40" s="1"/>
      <c r="R40" s="1"/>
      <c r="S40" s="1"/>
      <c r="T40" s="1"/>
      <c r="U40" s="1"/>
      <c r="V40" s="1"/>
      <c r="W40" s="1"/>
      <c r="X40" s="1"/>
      <c r="Y40" s="1"/>
      <c r="Z40" s="1"/>
    </row>
    <row r="41" spans="1:26" ht="20.25" customHeight="1" x14ac:dyDescent="0.25">
      <c r="A41" s="1"/>
      <c r="B41" s="493" t="s">
        <v>57</v>
      </c>
      <c r="C41" s="494"/>
      <c r="D41" s="494"/>
      <c r="E41" s="494"/>
      <c r="F41" s="494"/>
      <c r="G41" s="494"/>
      <c r="H41" s="495"/>
      <c r="I41" s="1"/>
      <c r="J41" s="1"/>
      <c r="K41" s="1"/>
      <c r="L41" s="1"/>
      <c r="M41" s="1"/>
      <c r="N41" s="1"/>
      <c r="O41" s="1"/>
      <c r="P41" s="1"/>
      <c r="Q41" s="1"/>
      <c r="R41" s="1"/>
      <c r="S41" s="1"/>
      <c r="T41" s="1"/>
      <c r="U41" s="1"/>
      <c r="V41" s="1"/>
      <c r="W41" s="1"/>
      <c r="X41" s="1"/>
      <c r="Y41" s="1"/>
      <c r="Z41" s="1"/>
    </row>
    <row r="42" spans="1:26" ht="20.25" customHeight="1" x14ac:dyDescent="0.25">
      <c r="A42" s="1"/>
      <c r="B42" s="493" t="s">
        <v>58</v>
      </c>
      <c r="C42" s="494"/>
      <c r="D42" s="494"/>
      <c r="E42" s="494"/>
      <c r="F42" s="494"/>
      <c r="G42" s="494"/>
      <c r="H42" s="495"/>
      <c r="I42" s="1"/>
      <c r="J42" s="1"/>
      <c r="K42" s="1"/>
      <c r="L42" s="1"/>
      <c r="M42" s="1"/>
      <c r="N42" s="1"/>
      <c r="O42" s="1"/>
      <c r="P42" s="1"/>
      <c r="Q42" s="1"/>
      <c r="R42" s="1"/>
      <c r="S42" s="1"/>
      <c r="T42" s="1"/>
      <c r="U42" s="1"/>
      <c r="V42" s="1"/>
      <c r="W42" s="1"/>
      <c r="X42" s="1"/>
      <c r="Y42" s="1"/>
      <c r="Z42" s="1"/>
    </row>
    <row r="43" spans="1:26" ht="20.25" customHeight="1" x14ac:dyDescent="0.25">
      <c r="A43" s="1"/>
      <c r="B43" s="493" t="s">
        <v>59</v>
      </c>
      <c r="C43" s="494"/>
      <c r="D43" s="494"/>
      <c r="E43" s="494"/>
      <c r="F43" s="494"/>
      <c r="G43" s="494"/>
      <c r="H43" s="495"/>
      <c r="I43" s="1"/>
      <c r="J43" s="1"/>
      <c r="K43" s="1"/>
      <c r="L43" s="1"/>
      <c r="M43" s="1"/>
      <c r="N43" s="1"/>
      <c r="O43" s="1"/>
      <c r="P43" s="1"/>
      <c r="Q43" s="1"/>
      <c r="R43" s="1"/>
      <c r="S43" s="1"/>
      <c r="T43" s="1"/>
      <c r="U43" s="1"/>
      <c r="V43" s="1"/>
      <c r="W43" s="1"/>
      <c r="X43" s="1"/>
      <c r="Y43" s="1"/>
      <c r="Z43" s="1"/>
    </row>
    <row r="44" spans="1:26" ht="15.75" customHeight="1" x14ac:dyDescent="0.25">
      <c r="A44" s="1"/>
      <c r="B44" s="493" t="s">
        <v>60</v>
      </c>
      <c r="C44" s="494"/>
      <c r="D44" s="494"/>
      <c r="E44" s="494"/>
      <c r="F44" s="494"/>
      <c r="G44" s="494"/>
      <c r="H44" s="495"/>
      <c r="I44" s="1"/>
      <c r="J44" s="1"/>
      <c r="K44" s="1"/>
      <c r="L44" s="1"/>
      <c r="M44" s="1"/>
      <c r="N44" s="1"/>
      <c r="O44" s="1"/>
      <c r="P44" s="1"/>
      <c r="Q44" s="1"/>
      <c r="R44" s="1"/>
      <c r="S44" s="1"/>
      <c r="T44" s="1"/>
      <c r="U44" s="1"/>
      <c r="V44" s="1"/>
      <c r="W44" s="1"/>
      <c r="X44" s="1"/>
      <c r="Y44" s="1"/>
      <c r="Z44" s="1"/>
    </row>
    <row r="45" spans="1:26" ht="15.75" customHeight="1" x14ac:dyDescent="0.25">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landscape"/>
  <headerFooter>
    <oddFooter>&amp;LVersión 3  02/05/2022</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48" width="10.7109375" customWidth="1"/>
    <col min="49" max="93" width="5.7109375" customWidth="1"/>
    <col min="94" max="99" width="10.7109375" customWidth="1"/>
  </cols>
  <sheetData>
    <row r="1" spans="1:99"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x14ac:dyDescent="0.25">
      <c r="A2" s="1"/>
      <c r="B2" s="699" t="s">
        <v>510</v>
      </c>
      <c r="C2" s="516"/>
      <c r="D2" s="516"/>
      <c r="E2" s="516"/>
      <c r="F2" s="516"/>
      <c r="G2" s="516"/>
      <c r="H2" s="516"/>
      <c r="I2" s="516"/>
      <c r="J2" s="687" t="s">
        <v>15</v>
      </c>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1"/>
      <c r="AN2" s="1"/>
      <c r="AO2" s="1"/>
      <c r="AP2" s="1"/>
      <c r="AQ2" s="1"/>
      <c r="AR2" s="1"/>
      <c r="AS2" s="1"/>
      <c r="AT2" s="1"/>
      <c r="AU2" s="1"/>
      <c r="AV2" s="1"/>
      <c r="AW2" s="699" t="s">
        <v>510</v>
      </c>
      <c r="AX2" s="516"/>
      <c r="AY2" s="516"/>
      <c r="AZ2" s="516"/>
      <c r="BA2" s="516"/>
      <c r="BB2" s="516"/>
      <c r="BC2" s="516"/>
      <c r="BD2" s="516"/>
      <c r="BE2" s="687" t="s">
        <v>15</v>
      </c>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1"/>
      <c r="CI2" s="1"/>
      <c r="CJ2" s="1"/>
      <c r="CK2" s="1"/>
      <c r="CL2" s="1"/>
      <c r="CM2" s="1"/>
      <c r="CN2" s="1"/>
      <c r="CO2" s="1"/>
      <c r="CP2" s="1"/>
      <c r="CQ2" s="1"/>
      <c r="CR2" s="1"/>
      <c r="CS2" s="1"/>
      <c r="CT2" s="1"/>
      <c r="CU2" s="1"/>
    </row>
    <row r="3" spans="1:99" ht="18.75" customHeight="1" x14ac:dyDescent="0.25">
      <c r="A3" s="1"/>
      <c r="B3" s="516"/>
      <c r="C3" s="516"/>
      <c r="D3" s="516"/>
      <c r="E3" s="516"/>
      <c r="F3" s="516"/>
      <c r="G3" s="516"/>
      <c r="H3" s="516"/>
      <c r="I3" s="516"/>
      <c r="J3" s="688"/>
      <c r="K3" s="516"/>
      <c r="L3" s="516"/>
      <c r="M3" s="516"/>
      <c r="N3" s="516"/>
      <c r="O3" s="516"/>
      <c r="P3" s="516"/>
      <c r="Q3" s="516"/>
      <c r="R3" s="516"/>
      <c r="S3" s="516"/>
      <c r="T3" s="516"/>
      <c r="U3" s="516"/>
      <c r="V3" s="516"/>
      <c r="W3" s="516"/>
      <c r="X3" s="516"/>
      <c r="Y3" s="516"/>
      <c r="Z3" s="516"/>
      <c r="AA3" s="516"/>
      <c r="AB3" s="516"/>
      <c r="AC3" s="516"/>
      <c r="AD3" s="516"/>
      <c r="AE3" s="516"/>
      <c r="AF3" s="516"/>
      <c r="AG3" s="516"/>
      <c r="AH3" s="516"/>
      <c r="AI3" s="516"/>
      <c r="AJ3" s="516"/>
      <c r="AK3" s="516"/>
      <c r="AL3" s="516"/>
      <c r="AM3" s="645"/>
      <c r="AN3" s="1"/>
      <c r="AO3" s="1"/>
      <c r="AP3" s="1"/>
      <c r="AQ3" s="1"/>
      <c r="AR3" s="1"/>
      <c r="AS3" s="1"/>
      <c r="AT3" s="1"/>
      <c r="AU3" s="1"/>
      <c r="AV3" s="1"/>
      <c r="AW3" s="516"/>
      <c r="AX3" s="516"/>
      <c r="AY3" s="516"/>
      <c r="AZ3" s="516"/>
      <c r="BA3" s="516"/>
      <c r="BB3" s="516"/>
      <c r="BC3" s="516"/>
      <c r="BD3" s="516"/>
      <c r="BE3" s="688"/>
      <c r="BF3" s="516"/>
      <c r="BG3" s="516"/>
      <c r="BH3" s="516"/>
      <c r="BI3" s="516"/>
      <c r="BJ3" s="516"/>
      <c r="BK3" s="516"/>
      <c r="BL3" s="516"/>
      <c r="BM3" s="516"/>
      <c r="BN3" s="516"/>
      <c r="BO3" s="516"/>
      <c r="BP3" s="516"/>
      <c r="BQ3" s="516"/>
      <c r="BR3" s="516"/>
      <c r="BS3" s="516"/>
      <c r="BT3" s="516"/>
      <c r="BU3" s="516"/>
      <c r="BV3" s="516"/>
      <c r="BW3" s="516"/>
      <c r="BX3" s="516"/>
      <c r="BY3" s="516"/>
      <c r="BZ3" s="516"/>
      <c r="CA3" s="516"/>
      <c r="CB3" s="516"/>
      <c r="CC3" s="516"/>
      <c r="CD3" s="516"/>
      <c r="CE3" s="516"/>
      <c r="CF3" s="516"/>
      <c r="CG3" s="516"/>
      <c r="CH3" s="645"/>
      <c r="CI3" s="1"/>
      <c r="CJ3" s="1"/>
      <c r="CK3" s="1"/>
      <c r="CL3" s="1"/>
      <c r="CM3" s="1"/>
      <c r="CN3" s="1"/>
      <c r="CO3" s="1"/>
      <c r="CP3" s="1"/>
      <c r="CQ3" s="1"/>
      <c r="CR3" s="1"/>
      <c r="CS3" s="1"/>
      <c r="CT3" s="1"/>
      <c r="CU3" s="1"/>
    </row>
    <row r="4" spans="1:99" ht="15" customHeight="1" x14ac:dyDescent="0.25">
      <c r="A4" s="1"/>
      <c r="B4" s="516"/>
      <c r="C4" s="516"/>
      <c r="D4" s="516"/>
      <c r="E4" s="516"/>
      <c r="F4" s="516"/>
      <c r="G4" s="516"/>
      <c r="H4" s="516"/>
      <c r="I4" s="516"/>
      <c r="J4" s="658"/>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4"/>
      <c r="AN4" s="1"/>
      <c r="AO4" s="1"/>
      <c r="AP4" s="1"/>
      <c r="AQ4" s="1"/>
      <c r="AR4" s="1"/>
      <c r="AS4" s="1"/>
      <c r="AT4" s="1"/>
      <c r="AU4" s="1"/>
      <c r="AV4" s="1"/>
      <c r="AW4" s="516"/>
      <c r="AX4" s="516"/>
      <c r="AY4" s="516"/>
      <c r="AZ4" s="516"/>
      <c r="BA4" s="516"/>
      <c r="BB4" s="516"/>
      <c r="BC4" s="516"/>
      <c r="BD4" s="516"/>
      <c r="BE4" s="658"/>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4"/>
      <c r="CI4" s="1"/>
      <c r="CJ4" s="1"/>
      <c r="CK4" s="1"/>
      <c r="CL4" s="1"/>
      <c r="CM4" s="1"/>
      <c r="CN4" s="1"/>
      <c r="CO4" s="1"/>
      <c r="CP4" s="1"/>
      <c r="CQ4" s="1"/>
      <c r="CR4" s="1"/>
      <c r="CS4" s="1"/>
      <c r="CT4" s="1"/>
      <c r="CU4" s="1"/>
    </row>
    <row r="5" spans="1:99"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x14ac:dyDescent="0.55000000000000004">
      <c r="A6" s="1"/>
      <c r="B6" s="698" t="s">
        <v>331</v>
      </c>
      <c r="C6" s="540"/>
      <c r="D6" s="675"/>
      <c r="E6" s="668" t="s">
        <v>511</v>
      </c>
      <c r="F6" s="669"/>
      <c r="G6" s="669"/>
      <c r="H6" s="669"/>
      <c r="I6" s="659"/>
      <c r="J6" s="701" t="e">
        <f>IF(AND(Riesgos!#REF!="Muy Alta",Riesgos!#REF!="Leve"),CONCATENATE("R",Riesgos!$A$7),"")</f>
        <v>#REF!</v>
      </c>
      <c r="K6" s="657"/>
      <c r="L6" s="683" t="e">
        <f>IF(AND(Riesgos!#REF!="Muy Alta",Riesgos!#REF!="Leve"),CONCATENATE("R",Riesgos!$A$13),"")</f>
        <v>#REF!</v>
      </c>
      <c r="M6" s="657"/>
      <c r="N6" s="683" t="e">
        <f>IF(AND(Riesgos!#REF!="Muy Alta",Riesgos!#REF!="Leve"),CONCATENATE("R",Riesgos!$A$19),"")</f>
        <v>#REF!</v>
      </c>
      <c r="O6" s="659"/>
      <c r="P6" s="701" t="e">
        <f>IF(AND(Riesgos!#REF!="Muy Alta",Riesgos!#REF!="Menor"),CONCATENATE("R",Riesgos!$A$7),"")</f>
        <v>#REF!</v>
      </c>
      <c r="Q6" s="657"/>
      <c r="R6" s="683" t="e">
        <f>IF(AND(Riesgos!#REF!="Muy Alta",Riesgos!#REF!="Menor"),CONCATENATE("R",Riesgos!$A$13),"")</f>
        <v>#REF!</v>
      </c>
      <c r="S6" s="657"/>
      <c r="T6" s="683" t="e">
        <f>IF(AND(Riesgos!#REF!="Muy Alta",Riesgos!#REF!="Menor"),CONCATENATE("R",Riesgos!$A$19),"")</f>
        <v>#REF!</v>
      </c>
      <c r="U6" s="659"/>
      <c r="V6" s="701" t="e">
        <f>IF(AND(Riesgos!#REF!="Muy Alta",Riesgos!#REF!="Moderado"),CONCATENATE("R",Riesgos!$A$7),"")</f>
        <v>#REF!</v>
      </c>
      <c r="W6" s="657"/>
      <c r="X6" s="683" t="e">
        <f>IF(AND(Riesgos!#REF!="Muy Alta",Riesgos!#REF!="Moderado"),CONCATENATE("R",Riesgos!$A$13),"")</f>
        <v>#REF!</v>
      </c>
      <c r="Y6" s="657"/>
      <c r="Z6" s="683" t="e">
        <f>IF(AND(Riesgos!#REF!="Muy Alta",Riesgos!#REF!="Moderado"),CONCATENATE("R",Riesgos!$A$19),"")</f>
        <v>#REF!</v>
      </c>
      <c r="AA6" s="659"/>
      <c r="AB6" s="701" t="e">
        <f>IF(AND(Riesgos!#REF!="Muy Alta",Riesgos!#REF!="Mayor"),CONCATENATE("R",Riesgos!$A$7),"")</f>
        <v>#REF!</v>
      </c>
      <c r="AC6" s="657"/>
      <c r="AD6" s="683" t="e">
        <f>IF(AND(Riesgos!#REF!="Muy Alta",Riesgos!#REF!="Mayor"),CONCATENATE("R",Riesgos!$A$13),"")</f>
        <v>#REF!</v>
      </c>
      <c r="AE6" s="657"/>
      <c r="AF6" s="683" t="e">
        <f>IF(AND(Riesgos!#REF!="Muy Alta",Riesgos!#REF!="Mayor"),CONCATENATE("R",Riesgos!$A$19),"")</f>
        <v>#REF!</v>
      </c>
      <c r="AG6" s="659"/>
      <c r="AH6" s="702" t="e">
        <f>IF(AND(Riesgos!#REF!="Muy Alta",Riesgos!#REF!="Catastrófico"),CONCATENATE("R",Riesgos!$A$7),"")</f>
        <v>#REF!</v>
      </c>
      <c r="AI6" s="657"/>
      <c r="AJ6" s="667" t="e">
        <f>IF(AND(Riesgos!#REF!="Muy Alta",Riesgos!#REF!="Catastrófico"),CONCATENATE("R",Riesgos!$A$13),"")</f>
        <v>#REF!</v>
      </c>
      <c r="AK6" s="657"/>
      <c r="AL6" s="667" t="e">
        <f>IF(AND(Riesgos!#REF!="Muy Alta",Riesgos!#REF!="Catastrófico"),CONCATENATE("R",Riesgos!$A$19),"")</f>
        <v>#REF!</v>
      </c>
      <c r="AM6" s="659"/>
      <c r="AO6" s="689" t="s">
        <v>435</v>
      </c>
      <c r="AP6" s="690"/>
      <c r="AQ6" s="690"/>
      <c r="AR6" s="690"/>
      <c r="AS6" s="690"/>
      <c r="AT6" s="691"/>
      <c r="AU6" s="1"/>
      <c r="AV6" s="1"/>
      <c r="AW6" s="698" t="s">
        <v>331</v>
      </c>
      <c r="AX6" s="540"/>
      <c r="AY6" s="675"/>
      <c r="AZ6" s="668" t="s">
        <v>512</v>
      </c>
      <c r="BA6" s="669"/>
      <c r="BB6" s="669"/>
      <c r="BC6" s="669"/>
      <c r="BD6" s="659"/>
      <c r="BE6" s="707"/>
      <c r="BF6" s="657"/>
      <c r="BG6" s="708"/>
      <c r="BH6" s="657"/>
      <c r="BI6" s="708"/>
      <c r="BJ6" s="659"/>
      <c r="BK6" s="707"/>
      <c r="BL6" s="657"/>
      <c r="BM6" s="708"/>
      <c r="BN6" s="657"/>
      <c r="BO6" s="708"/>
      <c r="BP6" s="659"/>
      <c r="BQ6" s="282"/>
      <c r="BR6" s="283"/>
      <c r="BS6" s="283"/>
      <c r="BT6" s="283"/>
      <c r="BU6" s="283"/>
      <c r="BV6" s="284"/>
      <c r="BW6" s="701"/>
      <c r="BX6" s="657"/>
      <c r="BY6" s="683"/>
      <c r="BZ6" s="657"/>
      <c r="CA6" s="683"/>
      <c r="CB6" s="659"/>
      <c r="CC6" s="702"/>
      <c r="CD6" s="657"/>
      <c r="CE6" s="667"/>
      <c r="CF6" s="657"/>
      <c r="CG6" s="667"/>
      <c r="CH6" s="659"/>
      <c r="CJ6" s="689" t="s">
        <v>435</v>
      </c>
      <c r="CK6" s="690"/>
      <c r="CL6" s="690"/>
      <c r="CM6" s="690"/>
      <c r="CN6" s="690"/>
      <c r="CO6" s="691"/>
    </row>
    <row r="7" spans="1:99" ht="15" customHeight="1" x14ac:dyDescent="0.55000000000000004">
      <c r="A7" s="1"/>
      <c r="B7" s="688"/>
      <c r="C7" s="516"/>
      <c r="D7" s="517"/>
      <c r="E7" s="528"/>
      <c r="F7" s="516"/>
      <c r="G7" s="516"/>
      <c r="H7" s="516"/>
      <c r="I7" s="517"/>
      <c r="J7" s="662"/>
      <c r="K7" s="544"/>
      <c r="L7" s="658"/>
      <c r="M7" s="544"/>
      <c r="N7" s="658"/>
      <c r="O7" s="660"/>
      <c r="P7" s="662"/>
      <c r="Q7" s="544"/>
      <c r="R7" s="658"/>
      <c r="S7" s="544"/>
      <c r="T7" s="658"/>
      <c r="U7" s="660"/>
      <c r="V7" s="662"/>
      <c r="W7" s="544"/>
      <c r="X7" s="658"/>
      <c r="Y7" s="544"/>
      <c r="Z7" s="658"/>
      <c r="AA7" s="660"/>
      <c r="AB7" s="662"/>
      <c r="AC7" s="544"/>
      <c r="AD7" s="658"/>
      <c r="AE7" s="544"/>
      <c r="AF7" s="658"/>
      <c r="AG7" s="660"/>
      <c r="AH7" s="662"/>
      <c r="AI7" s="544"/>
      <c r="AJ7" s="658"/>
      <c r="AK7" s="544"/>
      <c r="AL7" s="658"/>
      <c r="AM7" s="660"/>
      <c r="AN7" s="1"/>
      <c r="AO7" s="692"/>
      <c r="AP7" s="516"/>
      <c r="AQ7" s="516"/>
      <c r="AR7" s="516"/>
      <c r="AS7" s="516"/>
      <c r="AT7" s="693"/>
      <c r="AU7" s="1"/>
      <c r="AV7" s="1"/>
      <c r="AW7" s="688"/>
      <c r="AX7" s="516"/>
      <c r="AY7" s="517"/>
      <c r="AZ7" s="528"/>
      <c r="BA7" s="516"/>
      <c r="BB7" s="516"/>
      <c r="BC7" s="516"/>
      <c r="BD7" s="517"/>
      <c r="BE7" s="662"/>
      <c r="BF7" s="544"/>
      <c r="BG7" s="658"/>
      <c r="BH7" s="544"/>
      <c r="BI7" s="658"/>
      <c r="BJ7" s="660"/>
      <c r="BK7" s="662"/>
      <c r="BL7" s="544"/>
      <c r="BM7" s="658"/>
      <c r="BN7" s="544"/>
      <c r="BO7" s="658"/>
      <c r="BP7" s="660"/>
      <c r="BQ7" s="285"/>
      <c r="BR7" s="286"/>
      <c r="BS7" s="286"/>
      <c r="BT7" s="286"/>
      <c r="BU7" s="286"/>
      <c r="BV7" s="287"/>
      <c r="BW7" s="662"/>
      <c r="BX7" s="544"/>
      <c r="BY7" s="658"/>
      <c r="BZ7" s="544"/>
      <c r="CA7" s="658"/>
      <c r="CB7" s="660"/>
      <c r="CC7" s="662"/>
      <c r="CD7" s="544"/>
      <c r="CE7" s="658"/>
      <c r="CF7" s="544"/>
      <c r="CG7" s="658"/>
      <c r="CH7" s="660"/>
      <c r="CI7" s="1"/>
      <c r="CJ7" s="692"/>
      <c r="CK7" s="516"/>
      <c r="CL7" s="516"/>
      <c r="CM7" s="516"/>
      <c r="CN7" s="516"/>
      <c r="CO7" s="693"/>
    </row>
    <row r="8" spans="1:99" ht="15" customHeight="1" x14ac:dyDescent="0.55000000000000004">
      <c r="A8" s="1"/>
      <c r="B8" s="688"/>
      <c r="C8" s="516"/>
      <c r="D8" s="517"/>
      <c r="E8" s="528"/>
      <c r="F8" s="516"/>
      <c r="G8" s="516"/>
      <c r="H8" s="516"/>
      <c r="I8" s="517"/>
      <c r="J8" s="682" t="e">
        <f>IF(AND(Riesgos!#REF!="Muy Alta",Riesgos!#REF!="Leve"),CONCATENATE("R",Riesgos!$A$23),"")</f>
        <v>#REF!</v>
      </c>
      <c r="K8" s="541"/>
      <c r="L8" s="678" t="e">
        <f>IF(AND(Riesgos!#REF!="Muy Alta",Riesgos!#REF!="Leve"),CONCATENATE("R",Riesgos!$A$29),"")</f>
        <v>#REF!</v>
      </c>
      <c r="M8" s="541"/>
      <c r="N8" s="678" t="e">
        <f>IF(AND(Riesgos!#REF!="Muy Alta",Riesgos!#REF!="Leve"),CONCATENATE("R",Riesgos!$A$35),"")</f>
        <v>#REF!</v>
      </c>
      <c r="O8" s="675"/>
      <c r="P8" s="682" t="e">
        <f>IF(AND(Riesgos!#REF!="Muy Alta",Riesgos!#REF!="Menor"),CONCATENATE("R",Riesgos!$A$23),"")</f>
        <v>#REF!</v>
      </c>
      <c r="Q8" s="541"/>
      <c r="R8" s="678" t="e">
        <f>IF(AND(Riesgos!#REF!="Muy Alta",Riesgos!#REF!="Menor"),CONCATENATE("R",Riesgos!$A$29),"")</f>
        <v>#REF!</v>
      </c>
      <c r="S8" s="541"/>
      <c r="T8" s="678" t="e">
        <f>IF(AND(Riesgos!#REF!="Muy Alta",Riesgos!#REF!="Menor"),CONCATENATE("R",Riesgos!$A$35),"")</f>
        <v>#REF!</v>
      </c>
      <c r="U8" s="675"/>
      <c r="V8" s="682" t="e">
        <f>IF(AND(Riesgos!#REF!="Muy Alta",Riesgos!#REF!="Moderado"),CONCATENATE("R",Riesgos!$A$23),"")</f>
        <v>#REF!</v>
      </c>
      <c r="W8" s="541"/>
      <c r="X8" s="678" t="e">
        <f>IF(AND(Riesgos!#REF!="Muy Alta",Riesgos!#REF!="Moderado"),CONCATENATE("R",Riesgos!$A$29),"")</f>
        <v>#REF!</v>
      </c>
      <c r="Y8" s="541"/>
      <c r="Z8" s="678" t="e">
        <f>IF(AND(Riesgos!#REF!="Muy Alta",Riesgos!#REF!="Moderado"),CONCATENATE("R",Riesgos!$A$35),"")</f>
        <v>#REF!</v>
      </c>
      <c r="AA8" s="675"/>
      <c r="AB8" s="682" t="e">
        <f>IF(AND(Riesgos!#REF!="Muy Alta",Riesgos!#REF!="Mayor"),CONCATENATE("R",Riesgos!$A$23),"")</f>
        <v>#REF!</v>
      </c>
      <c r="AC8" s="541"/>
      <c r="AD8" s="678" t="e">
        <f>IF(AND(Riesgos!#REF!="Muy Alta",Riesgos!#REF!="Mayor"),CONCATENATE("R",Riesgos!$A$29),"")</f>
        <v>#REF!</v>
      </c>
      <c r="AE8" s="541"/>
      <c r="AF8" s="678" t="e">
        <f>IF(AND(Riesgos!#REF!="Muy Alta",Riesgos!#REF!="Mayor"),CONCATENATE("R",Riesgos!$A$35),"")</f>
        <v>#REF!</v>
      </c>
      <c r="AG8" s="675"/>
      <c r="AH8" s="684" t="e">
        <f>IF(AND(Riesgos!#REF!="Muy Alta",Riesgos!#REF!="Catastrófico"),CONCATENATE("R",Riesgos!$A$23),"")</f>
        <v>#REF!</v>
      </c>
      <c r="AI8" s="541"/>
      <c r="AJ8" s="697" t="e">
        <f>IF(AND(Riesgos!#REF!="Muy Alta",Riesgos!#REF!="Catastrófico"),CONCATENATE("R",Riesgos!$A$29),"")</f>
        <v>#REF!</v>
      </c>
      <c r="AK8" s="541"/>
      <c r="AL8" s="697" t="e">
        <f>IF(AND(Riesgos!#REF!="Muy Alta",Riesgos!#REF!="Catastrófico"),CONCATENATE("R",Riesgos!$A$35),"")</f>
        <v>#REF!</v>
      </c>
      <c r="AM8" s="675"/>
      <c r="AN8" s="1"/>
      <c r="AO8" s="692"/>
      <c r="AP8" s="516"/>
      <c r="AQ8" s="516"/>
      <c r="AR8" s="516"/>
      <c r="AS8" s="516"/>
      <c r="AT8" s="693"/>
      <c r="AU8" s="1"/>
      <c r="AV8" s="1"/>
      <c r="AW8" s="688"/>
      <c r="AX8" s="516"/>
      <c r="AY8" s="517"/>
      <c r="AZ8" s="528"/>
      <c r="BA8" s="516"/>
      <c r="BB8" s="516"/>
      <c r="BC8" s="516"/>
      <c r="BD8" s="517"/>
      <c r="BE8" s="705"/>
      <c r="BF8" s="541"/>
      <c r="BG8" s="706"/>
      <c r="BH8" s="541"/>
      <c r="BI8" s="706"/>
      <c r="BJ8" s="675"/>
      <c r="BK8" s="705"/>
      <c r="BL8" s="541"/>
      <c r="BM8" s="706"/>
      <c r="BN8" s="541"/>
      <c r="BO8" s="706"/>
      <c r="BP8" s="675"/>
      <c r="BQ8" s="285"/>
      <c r="BR8" s="286"/>
      <c r="BS8" s="286"/>
      <c r="BT8" s="286"/>
      <c r="BU8" s="286"/>
      <c r="BV8" s="287"/>
      <c r="BW8" s="682"/>
      <c r="BX8" s="541"/>
      <c r="BY8" s="678"/>
      <c r="BZ8" s="541"/>
      <c r="CA8" s="678"/>
      <c r="CB8" s="675"/>
      <c r="CC8" s="684"/>
      <c r="CD8" s="541"/>
      <c r="CE8" s="697"/>
      <c r="CF8" s="541"/>
      <c r="CG8" s="697"/>
      <c r="CH8" s="675"/>
      <c r="CI8" s="1"/>
      <c r="CJ8" s="692"/>
      <c r="CK8" s="516"/>
      <c r="CL8" s="516"/>
      <c r="CM8" s="516"/>
      <c r="CN8" s="516"/>
      <c r="CO8" s="693"/>
    </row>
    <row r="9" spans="1:99" ht="15" customHeight="1" x14ac:dyDescent="0.55000000000000004">
      <c r="A9" s="1"/>
      <c r="B9" s="688"/>
      <c r="C9" s="516"/>
      <c r="D9" s="517"/>
      <c r="E9" s="528"/>
      <c r="F9" s="516"/>
      <c r="G9" s="516"/>
      <c r="H9" s="516"/>
      <c r="I9" s="517"/>
      <c r="J9" s="662"/>
      <c r="K9" s="544"/>
      <c r="L9" s="658"/>
      <c r="M9" s="544"/>
      <c r="N9" s="658"/>
      <c r="O9" s="660"/>
      <c r="P9" s="662"/>
      <c r="Q9" s="544"/>
      <c r="R9" s="658"/>
      <c r="S9" s="544"/>
      <c r="T9" s="658"/>
      <c r="U9" s="660"/>
      <c r="V9" s="662"/>
      <c r="W9" s="544"/>
      <c r="X9" s="658"/>
      <c r="Y9" s="544"/>
      <c r="Z9" s="658"/>
      <c r="AA9" s="660"/>
      <c r="AB9" s="662"/>
      <c r="AC9" s="544"/>
      <c r="AD9" s="658"/>
      <c r="AE9" s="544"/>
      <c r="AF9" s="658"/>
      <c r="AG9" s="660"/>
      <c r="AH9" s="662"/>
      <c r="AI9" s="544"/>
      <c r="AJ9" s="658"/>
      <c r="AK9" s="544"/>
      <c r="AL9" s="658"/>
      <c r="AM9" s="660"/>
      <c r="AN9" s="1"/>
      <c r="AO9" s="692"/>
      <c r="AP9" s="516"/>
      <c r="AQ9" s="516"/>
      <c r="AR9" s="516"/>
      <c r="AS9" s="516"/>
      <c r="AT9" s="693"/>
      <c r="AU9" s="1"/>
      <c r="AV9" s="1"/>
      <c r="AW9" s="688"/>
      <c r="AX9" s="516"/>
      <c r="AY9" s="517"/>
      <c r="AZ9" s="528"/>
      <c r="BA9" s="516"/>
      <c r="BB9" s="516"/>
      <c r="BC9" s="516"/>
      <c r="BD9" s="517"/>
      <c r="BE9" s="662"/>
      <c r="BF9" s="544"/>
      <c r="BG9" s="658"/>
      <c r="BH9" s="544"/>
      <c r="BI9" s="658"/>
      <c r="BJ9" s="660"/>
      <c r="BK9" s="662"/>
      <c r="BL9" s="544"/>
      <c r="BM9" s="658"/>
      <c r="BN9" s="544"/>
      <c r="BO9" s="658"/>
      <c r="BP9" s="660"/>
      <c r="BQ9" s="285"/>
      <c r="BR9" s="286"/>
      <c r="BS9" s="286"/>
      <c r="BT9" s="286"/>
      <c r="BU9" s="286"/>
      <c r="BV9" s="287"/>
      <c r="BW9" s="662"/>
      <c r="BX9" s="544"/>
      <c r="BY9" s="658"/>
      <c r="BZ9" s="544"/>
      <c r="CA9" s="658"/>
      <c r="CB9" s="660"/>
      <c r="CC9" s="662"/>
      <c r="CD9" s="544"/>
      <c r="CE9" s="658"/>
      <c r="CF9" s="544"/>
      <c r="CG9" s="658"/>
      <c r="CH9" s="660"/>
      <c r="CI9" s="1"/>
      <c r="CJ9" s="692"/>
      <c r="CK9" s="516"/>
      <c r="CL9" s="516"/>
      <c r="CM9" s="516"/>
      <c r="CN9" s="516"/>
      <c r="CO9" s="693"/>
    </row>
    <row r="10" spans="1:99" ht="15" customHeight="1" x14ac:dyDescent="0.55000000000000004">
      <c r="A10" s="1"/>
      <c r="B10" s="688"/>
      <c r="C10" s="516"/>
      <c r="D10" s="517"/>
      <c r="E10" s="528"/>
      <c r="F10" s="516"/>
      <c r="G10" s="516"/>
      <c r="H10" s="516"/>
      <c r="I10" s="517"/>
      <c r="J10" s="682" t="e">
        <f>IF(AND(Riesgos!#REF!="Muy Alta",Riesgos!#REF!="Leve"),CONCATENATE("R",Riesgos!$A$41),"")</f>
        <v>#REF!</v>
      </c>
      <c r="K10" s="541"/>
      <c r="L10" s="678" t="e">
        <f>IF(AND(Riesgos!#REF!="Muy Alta",Riesgos!#REF!="Leve"),CONCATENATE("R",Riesgos!$A$47),"")</f>
        <v>#REF!</v>
      </c>
      <c r="M10" s="541"/>
      <c r="N10" s="678" t="e">
        <f>IF(AND(Riesgos!#REF!="Muy Alta",Riesgos!#REF!="Leve"),CONCATENATE("R",Riesgos!$A$53),"")</f>
        <v>#REF!</v>
      </c>
      <c r="O10" s="675"/>
      <c r="P10" s="682" t="e">
        <f>IF(AND(Riesgos!#REF!="Muy Alta",Riesgos!#REF!="Menor"),CONCATENATE("R",Riesgos!$A$41),"")</f>
        <v>#REF!</v>
      </c>
      <c r="Q10" s="541"/>
      <c r="R10" s="678" t="e">
        <f>IF(AND(Riesgos!#REF!="Muy Alta",Riesgos!#REF!="Menor"),CONCATENATE("R",Riesgos!$A$47),"")</f>
        <v>#REF!</v>
      </c>
      <c r="S10" s="541"/>
      <c r="T10" s="678" t="e">
        <f>IF(AND(Riesgos!#REF!="Muy Alta",Riesgos!#REF!="Menor"),CONCATENATE("R",Riesgos!$A$53),"")</f>
        <v>#REF!</v>
      </c>
      <c r="U10" s="675"/>
      <c r="V10" s="682" t="e">
        <f>IF(AND(Riesgos!#REF!="Muy Alta",Riesgos!#REF!="Moderado"),CONCATENATE("R",Riesgos!$A$41),"")</f>
        <v>#REF!</v>
      </c>
      <c r="W10" s="541"/>
      <c r="X10" s="678" t="e">
        <f>IF(AND(Riesgos!#REF!="Muy Alta",Riesgos!#REF!="Moderado"),CONCATENATE("R",Riesgos!$A$47),"")</f>
        <v>#REF!</v>
      </c>
      <c r="Y10" s="541"/>
      <c r="Z10" s="678" t="e">
        <f>IF(AND(Riesgos!#REF!="Muy Alta",Riesgos!#REF!="Moderado"),CONCATENATE("R",Riesgos!$A$53),"")</f>
        <v>#REF!</v>
      </c>
      <c r="AA10" s="675"/>
      <c r="AB10" s="682" t="e">
        <f>IF(AND(Riesgos!#REF!="Muy Alta",Riesgos!#REF!="Mayor"),CONCATENATE("R",Riesgos!$A$41),"")</f>
        <v>#REF!</v>
      </c>
      <c r="AC10" s="541"/>
      <c r="AD10" s="678" t="e">
        <f>IF(AND(Riesgos!#REF!="Muy Alta",Riesgos!#REF!="Mayor"),CONCATENATE("R",Riesgos!$A$47),"")</f>
        <v>#REF!</v>
      </c>
      <c r="AE10" s="541"/>
      <c r="AF10" s="678" t="e">
        <f>IF(AND(Riesgos!#REF!="Muy Alta",Riesgos!#REF!="Mayor"),CONCATENATE("R",Riesgos!$A$53),"")</f>
        <v>#REF!</v>
      </c>
      <c r="AG10" s="675"/>
      <c r="AH10" s="684" t="e">
        <f>IF(AND(Riesgos!#REF!="Muy Alta",Riesgos!#REF!="Catastrófico"),CONCATENATE("R",Riesgos!$A$41),"")</f>
        <v>#REF!</v>
      </c>
      <c r="AI10" s="541"/>
      <c r="AJ10" s="697" t="e">
        <f>IF(AND(Riesgos!#REF!="Muy Alta",Riesgos!#REF!="Catastrófico"),CONCATENATE("R",Riesgos!$A$47),"")</f>
        <v>#REF!</v>
      </c>
      <c r="AK10" s="541"/>
      <c r="AL10" s="697" t="e">
        <f>IF(AND(Riesgos!#REF!="Muy Alta",Riesgos!#REF!="Catastrófico"),CONCATENATE("R",Riesgos!$A$53),"")</f>
        <v>#REF!</v>
      </c>
      <c r="AM10" s="675"/>
      <c r="AN10" s="1"/>
      <c r="AO10" s="692"/>
      <c r="AP10" s="516"/>
      <c r="AQ10" s="516"/>
      <c r="AR10" s="516"/>
      <c r="AS10" s="516"/>
      <c r="AT10" s="693"/>
      <c r="AU10" s="1"/>
      <c r="AV10" s="1"/>
      <c r="AW10" s="688"/>
      <c r="AX10" s="516"/>
      <c r="AY10" s="517"/>
      <c r="AZ10" s="528"/>
      <c r="BA10" s="516"/>
      <c r="BB10" s="516"/>
      <c r="BC10" s="516"/>
      <c r="BD10" s="517"/>
      <c r="BE10" s="705"/>
      <c r="BF10" s="541"/>
      <c r="BG10" s="706"/>
      <c r="BH10" s="541"/>
      <c r="BI10" s="706"/>
      <c r="BJ10" s="675"/>
      <c r="BK10" s="705"/>
      <c r="BL10" s="541"/>
      <c r="BM10" s="706"/>
      <c r="BN10" s="541"/>
      <c r="BO10" s="706"/>
      <c r="BP10" s="675"/>
      <c r="BQ10" s="285"/>
      <c r="BR10" s="286"/>
      <c r="BS10" s="286"/>
      <c r="BT10" s="286"/>
      <c r="BU10" s="286"/>
      <c r="BV10" s="287"/>
      <c r="BW10" s="682"/>
      <c r="BX10" s="541"/>
      <c r="BY10" s="678"/>
      <c r="BZ10" s="541"/>
      <c r="CA10" s="678"/>
      <c r="CB10" s="675"/>
      <c r="CC10" s="684"/>
      <c r="CD10" s="541"/>
      <c r="CE10" s="697"/>
      <c r="CF10" s="541"/>
      <c r="CG10" s="697"/>
      <c r="CH10" s="675"/>
      <c r="CI10" s="1"/>
      <c r="CJ10" s="692"/>
      <c r="CK10" s="516"/>
      <c r="CL10" s="516"/>
      <c r="CM10" s="516"/>
      <c r="CN10" s="516"/>
      <c r="CO10" s="693"/>
    </row>
    <row r="11" spans="1:99" ht="15" customHeight="1" x14ac:dyDescent="0.55000000000000004">
      <c r="A11" s="1"/>
      <c r="B11" s="688"/>
      <c r="C11" s="516"/>
      <c r="D11" s="517"/>
      <c r="E11" s="528"/>
      <c r="F11" s="516"/>
      <c r="G11" s="516"/>
      <c r="H11" s="516"/>
      <c r="I11" s="517"/>
      <c r="J11" s="662"/>
      <c r="K11" s="544"/>
      <c r="L11" s="658"/>
      <c r="M11" s="544"/>
      <c r="N11" s="658"/>
      <c r="O11" s="660"/>
      <c r="P11" s="662"/>
      <c r="Q11" s="544"/>
      <c r="R11" s="658"/>
      <c r="S11" s="544"/>
      <c r="T11" s="658"/>
      <c r="U11" s="660"/>
      <c r="V11" s="662"/>
      <c r="W11" s="544"/>
      <c r="X11" s="658"/>
      <c r="Y11" s="544"/>
      <c r="Z11" s="658"/>
      <c r="AA11" s="660"/>
      <c r="AB11" s="662"/>
      <c r="AC11" s="544"/>
      <c r="AD11" s="658"/>
      <c r="AE11" s="544"/>
      <c r="AF11" s="658"/>
      <c r="AG11" s="660"/>
      <c r="AH11" s="662"/>
      <c r="AI11" s="544"/>
      <c r="AJ11" s="658"/>
      <c r="AK11" s="544"/>
      <c r="AL11" s="658"/>
      <c r="AM11" s="660"/>
      <c r="AN11" s="1"/>
      <c r="AO11" s="692"/>
      <c r="AP11" s="516"/>
      <c r="AQ11" s="516"/>
      <c r="AR11" s="516"/>
      <c r="AS11" s="516"/>
      <c r="AT11" s="693"/>
      <c r="AU11" s="1"/>
      <c r="AV11" s="1"/>
      <c r="AW11" s="688"/>
      <c r="AX11" s="516"/>
      <c r="AY11" s="517"/>
      <c r="AZ11" s="528"/>
      <c r="BA11" s="516"/>
      <c r="BB11" s="516"/>
      <c r="BC11" s="516"/>
      <c r="BD11" s="517"/>
      <c r="BE11" s="662"/>
      <c r="BF11" s="544"/>
      <c r="BG11" s="658"/>
      <c r="BH11" s="544"/>
      <c r="BI11" s="658"/>
      <c r="BJ11" s="660"/>
      <c r="BK11" s="662"/>
      <c r="BL11" s="544"/>
      <c r="BM11" s="658"/>
      <c r="BN11" s="544"/>
      <c r="BO11" s="658"/>
      <c r="BP11" s="660"/>
      <c r="BQ11" s="285"/>
      <c r="BR11" s="286"/>
      <c r="BS11" s="286"/>
      <c r="BT11" s="286"/>
      <c r="BU11" s="286"/>
      <c r="BV11" s="287"/>
      <c r="BW11" s="662"/>
      <c r="BX11" s="544"/>
      <c r="BY11" s="658"/>
      <c r="BZ11" s="544"/>
      <c r="CA11" s="658"/>
      <c r="CB11" s="660"/>
      <c r="CC11" s="662"/>
      <c r="CD11" s="544"/>
      <c r="CE11" s="658"/>
      <c r="CF11" s="544"/>
      <c r="CG11" s="658"/>
      <c r="CH11" s="660"/>
      <c r="CI11" s="1"/>
      <c r="CJ11" s="692"/>
      <c r="CK11" s="516"/>
      <c r="CL11" s="516"/>
      <c r="CM11" s="516"/>
      <c r="CN11" s="516"/>
      <c r="CO11" s="693"/>
    </row>
    <row r="12" spans="1:99" ht="15" customHeight="1" x14ac:dyDescent="0.55000000000000004">
      <c r="A12" s="1"/>
      <c r="B12" s="688"/>
      <c r="C12" s="516"/>
      <c r="D12" s="517"/>
      <c r="E12" s="528"/>
      <c r="F12" s="516"/>
      <c r="G12" s="516"/>
      <c r="H12" s="516"/>
      <c r="I12" s="517"/>
      <c r="J12" s="682" t="e">
        <f>IF(AND(Riesgos!#REF!="Muy Alta",Riesgos!#REF!="Leve"),CONCATENATE("R",Riesgos!$A$59),"")</f>
        <v>#REF!</v>
      </c>
      <c r="K12" s="541"/>
      <c r="L12" s="678" t="e">
        <f>IF(AND(Riesgos!#REF!="Muy Alta",Riesgos!#REF!="Leve"),CONCATENATE("R",Riesgos!$A$85),"")</f>
        <v>#REF!</v>
      </c>
      <c r="M12" s="541"/>
      <c r="N12" s="678" t="e">
        <f>IF(AND(Riesgos!#REF!="Muy Alta",Riesgos!#REF!="Leve"),CONCATENATE("R",Riesgos!$A$91),"")</f>
        <v>#REF!</v>
      </c>
      <c r="O12" s="675"/>
      <c r="P12" s="682" t="e">
        <f>IF(AND(Riesgos!#REF!="Muy Alta",Riesgos!#REF!="Menor"),CONCATENATE("R",Riesgos!$A$59),"")</f>
        <v>#REF!</v>
      </c>
      <c r="Q12" s="541"/>
      <c r="R12" s="678" t="e">
        <f>IF(AND(Riesgos!#REF!="Muy Alta",Riesgos!#REF!="Menor"),CONCATENATE("R",Riesgos!$A$85),"")</f>
        <v>#REF!</v>
      </c>
      <c r="S12" s="541"/>
      <c r="T12" s="678" t="e">
        <f>IF(AND(Riesgos!#REF!="Muy Alta",Riesgos!#REF!="Menor"),CONCATENATE("R",Riesgos!$A$91),"")</f>
        <v>#REF!</v>
      </c>
      <c r="U12" s="675"/>
      <c r="V12" s="682" t="e">
        <f>IF(AND(Riesgos!#REF!="Muy Alta",Riesgos!#REF!="Moderado"),CONCATENATE("R",Riesgos!$A$59),"")</f>
        <v>#REF!</v>
      </c>
      <c r="W12" s="541"/>
      <c r="X12" s="678" t="e">
        <f>IF(AND(Riesgos!#REF!="Muy Alta",Riesgos!#REF!="Moderado"),CONCATENATE("R",Riesgos!$A$85),"")</f>
        <v>#REF!</v>
      </c>
      <c r="Y12" s="541"/>
      <c r="Z12" s="678" t="e">
        <f>IF(AND(Riesgos!#REF!="Muy Alta",Riesgos!#REF!="Moderado"),CONCATENATE("R",Riesgos!$A$91),"")</f>
        <v>#REF!</v>
      </c>
      <c r="AA12" s="675"/>
      <c r="AB12" s="682" t="e">
        <f>IF(AND(Riesgos!#REF!="Muy Alta",Riesgos!#REF!="Mayor"),CONCATENATE("R",Riesgos!$A$59),"")</f>
        <v>#REF!</v>
      </c>
      <c r="AC12" s="541"/>
      <c r="AD12" s="678" t="e">
        <f>IF(AND(Riesgos!#REF!="Muy Alta",Riesgos!#REF!="Mayor"),CONCATENATE("R",Riesgos!$A$85),"")</f>
        <v>#REF!</v>
      </c>
      <c r="AE12" s="541"/>
      <c r="AF12" s="678" t="e">
        <f>IF(AND(Riesgos!#REF!="Muy Alta",Riesgos!#REF!="Mayor"),CONCATENATE("R",Riesgos!$A$91),"")</f>
        <v>#REF!</v>
      </c>
      <c r="AG12" s="675"/>
      <c r="AH12" s="684" t="e">
        <f>IF(AND(Riesgos!#REF!="Muy Alta",Riesgos!#REF!="Catastrófico"),CONCATENATE("R",Riesgos!$A$59),"")</f>
        <v>#REF!</v>
      </c>
      <c r="AI12" s="541"/>
      <c r="AJ12" s="697" t="e">
        <f>IF(AND(Riesgos!#REF!="Muy Alta",Riesgos!#REF!="Catastrófico"),CONCATENATE("R",Riesgos!$A$85),"")</f>
        <v>#REF!</v>
      </c>
      <c r="AK12" s="541"/>
      <c r="AL12" s="697" t="e">
        <f>IF(AND(Riesgos!#REF!="Muy Alta",Riesgos!#REF!="Catastrófico"),CONCATENATE("R",Riesgos!$A$91),"")</f>
        <v>#REF!</v>
      </c>
      <c r="AM12" s="675"/>
      <c r="AN12" s="1"/>
      <c r="AO12" s="692"/>
      <c r="AP12" s="516"/>
      <c r="AQ12" s="516"/>
      <c r="AR12" s="516"/>
      <c r="AS12" s="516"/>
      <c r="AT12" s="693"/>
      <c r="AU12" s="1"/>
      <c r="AV12" s="1"/>
      <c r="AW12" s="688"/>
      <c r="AX12" s="516"/>
      <c r="AY12" s="517"/>
      <c r="AZ12" s="528"/>
      <c r="BA12" s="516"/>
      <c r="BB12" s="516"/>
      <c r="BC12" s="516"/>
      <c r="BD12" s="517"/>
      <c r="BE12" s="705"/>
      <c r="BF12" s="541"/>
      <c r="BG12" s="706"/>
      <c r="BH12" s="541"/>
      <c r="BI12" s="706"/>
      <c r="BJ12" s="675"/>
      <c r="BK12" s="705"/>
      <c r="BL12" s="541"/>
      <c r="BM12" s="706"/>
      <c r="BN12" s="541"/>
      <c r="BO12" s="706"/>
      <c r="BP12" s="675"/>
      <c r="BQ12" s="285"/>
      <c r="BR12" s="286"/>
      <c r="BS12" s="286"/>
      <c r="BT12" s="286"/>
      <c r="BU12" s="286"/>
      <c r="BV12" s="287"/>
      <c r="BW12" s="682"/>
      <c r="BX12" s="541"/>
      <c r="BY12" s="678"/>
      <c r="BZ12" s="541"/>
      <c r="CA12" s="678"/>
      <c r="CB12" s="675"/>
      <c r="CC12" s="684"/>
      <c r="CD12" s="541"/>
      <c r="CE12" s="697"/>
      <c r="CF12" s="541"/>
      <c r="CG12" s="697"/>
      <c r="CH12" s="675"/>
      <c r="CI12" s="1"/>
      <c r="CJ12" s="692"/>
      <c r="CK12" s="516"/>
      <c r="CL12" s="516"/>
      <c r="CM12" s="516"/>
      <c r="CN12" s="516"/>
      <c r="CO12" s="693"/>
    </row>
    <row r="13" spans="1:99" ht="15.75" customHeight="1" x14ac:dyDescent="0.55000000000000004">
      <c r="A13" s="1"/>
      <c r="B13" s="688"/>
      <c r="C13" s="516"/>
      <c r="D13" s="517"/>
      <c r="E13" s="670"/>
      <c r="F13" s="671"/>
      <c r="G13" s="671"/>
      <c r="H13" s="671"/>
      <c r="I13" s="672"/>
      <c r="J13" s="662"/>
      <c r="K13" s="544"/>
      <c r="L13" s="658"/>
      <c r="M13" s="544"/>
      <c r="N13" s="658"/>
      <c r="O13" s="660"/>
      <c r="P13" s="662"/>
      <c r="Q13" s="544"/>
      <c r="R13" s="658"/>
      <c r="S13" s="544"/>
      <c r="T13" s="658"/>
      <c r="U13" s="660"/>
      <c r="V13" s="662"/>
      <c r="W13" s="544"/>
      <c r="X13" s="658"/>
      <c r="Y13" s="544"/>
      <c r="Z13" s="658"/>
      <c r="AA13" s="660"/>
      <c r="AB13" s="662"/>
      <c r="AC13" s="544"/>
      <c r="AD13" s="658"/>
      <c r="AE13" s="544"/>
      <c r="AF13" s="658"/>
      <c r="AG13" s="660"/>
      <c r="AH13" s="670"/>
      <c r="AI13" s="679"/>
      <c r="AJ13" s="680"/>
      <c r="AK13" s="679"/>
      <c r="AL13" s="680"/>
      <c r="AM13" s="672"/>
      <c r="AN13" s="1"/>
      <c r="AO13" s="694"/>
      <c r="AP13" s="695"/>
      <c r="AQ13" s="695"/>
      <c r="AR13" s="695"/>
      <c r="AS13" s="695"/>
      <c r="AT13" s="696"/>
      <c r="AU13" s="1"/>
      <c r="AV13" s="1"/>
      <c r="AW13" s="688"/>
      <c r="AX13" s="516"/>
      <c r="AY13" s="517"/>
      <c r="AZ13" s="670"/>
      <c r="BA13" s="671"/>
      <c r="BB13" s="671"/>
      <c r="BC13" s="671"/>
      <c r="BD13" s="672"/>
      <c r="BE13" s="662"/>
      <c r="BF13" s="544"/>
      <c r="BG13" s="658"/>
      <c r="BH13" s="544"/>
      <c r="BI13" s="658"/>
      <c r="BJ13" s="660"/>
      <c r="BK13" s="662"/>
      <c r="BL13" s="544"/>
      <c r="BM13" s="658"/>
      <c r="BN13" s="544"/>
      <c r="BO13" s="658"/>
      <c r="BP13" s="660"/>
      <c r="BQ13" s="288"/>
      <c r="BR13" s="289"/>
      <c r="BS13" s="289"/>
      <c r="BT13" s="289"/>
      <c r="BU13" s="289"/>
      <c r="BV13" s="290"/>
      <c r="BW13" s="662"/>
      <c r="BX13" s="544"/>
      <c r="BY13" s="658"/>
      <c r="BZ13" s="544"/>
      <c r="CA13" s="658"/>
      <c r="CB13" s="660"/>
      <c r="CC13" s="670"/>
      <c r="CD13" s="679"/>
      <c r="CE13" s="680"/>
      <c r="CF13" s="679"/>
      <c r="CG13" s="680"/>
      <c r="CH13" s="672"/>
      <c r="CI13" s="1"/>
      <c r="CJ13" s="694"/>
      <c r="CK13" s="695"/>
      <c r="CL13" s="695"/>
      <c r="CM13" s="695"/>
      <c r="CN13" s="695"/>
      <c r="CO13" s="696"/>
    </row>
    <row r="14" spans="1:99" ht="15" customHeight="1" x14ac:dyDescent="0.25">
      <c r="A14" s="1"/>
      <c r="B14" s="688"/>
      <c r="C14" s="516"/>
      <c r="D14" s="517"/>
      <c r="E14" s="668" t="s">
        <v>513</v>
      </c>
      <c r="F14" s="669"/>
      <c r="G14" s="669"/>
      <c r="H14" s="669"/>
      <c r="I14" s="669"/>
      <c r="J14" s="663" t="e">
        <f>IF(AND(Riesgos!#REF!="Alta",Riesgos!#REF!="Leve"),CONCATENATE("R",Riesgos!$A$7),"")</f>
        <v>#REF!</v>
      </c>
      <c r="K14" s="657"/>
      <c r="L14" s="664" t="e">
        <f>IF(AND(Riesgos!#REF!="Alta",Riesgos!#REF!="Leve"),CONCATENATE("R",Riesgos!$A$13),"")</f>
        <v>#REF!</v>
      </c>
      <c r="M14" s="657"/>
      <c r="N14" s="664" t="e">
        <f>IF(AND(Riesgos!#REF!="Alta",Riesgos!#REF!="Leve"),CONCATENATE("R",Riesgos!$A$19),"")</f>
        <v>#REF!</v>
      </c>
      <c r="O14" s="659"/>
      <c r="P14" s="663" t="e">
        <f>IF(AND(Riesgos!#REF!="Alta",Riesgos!#REF!="Menor"),CONCATENATE("R",Riesgos!$A$7),"")</f>
        <v>#REF!</v>
      </c>
      <c r="Q14" s="657"/>
      <c r="R14" s="664" t="e">
        <f>IF(AND(Riesgos!#REF!="Alta",Riesgos!#REF!="Menor"),CONCATENATE("R",Riesgos!$A$13),"")</f>
        <v>#REF!</v>
      </c>
      <c r="S14" s="657"/>
      <c r="T14" s="664" t="e">
        <f>IF(AND(Riesgos!#REF!="Alta",Riesgos!#REF!="Menor"),CONCATENATE("R",Riesgos!$A$19),"")</f>
        <v>#REF!</v>
      </c>
      <c r="U14" s="659"/>
      <c r="V14" s="701" t="e">
        <f>IF(AND(Riesgos!#REF!="Alta",Riesgos!#REF!="Moderado"),CONCATENATE("R",Riesgos!$A$7),"")</f>
        <v>#REF!</v>
      </c>
      <c r="W14" s="657"/>
      <c r="X14" s="683" t="e">
        <f>IF(AND(Riesgos!#REF!="Alta",Riesgos!#REF!="Moderado"),CONCATENATE("R",Riesgos!$A$13),"")</f>
        <v>#REF!</v>
      </c>
      <c r="Y14" s="657"/>
      <c r="Z14" s="683" t="e">
        <f>IF(AND(Riesgos!#REF!="Alta",Riesgos!#REF!="Moderado"),CONCATENATE("R",Riesgos!$A$19),"")</f>
        <v>#REF!</v>
      </c>
      <c r="AA14" s="659"/>
      <c r="AB14" s="701" t="e">
        <f>IF(AND(Riesgos!#REF!="Alta",Riesgos!#REF!="Mayor"),CONCATENATE("R",Riesgos!$A$7),"")</f>
        <v>#REF!</v>
      </c>
      <c r="AC14" s="657"/>
      <c r="AD14" s="683" t="e">
        <f>IF(AND(Riesgos!#REF!="Alta",Riesgos!#REF!="Mayor"),CONCATENATE("R",Riesgos!$A$13),"")</f>
        <v>#REF!</v>
      </c>
      <c r="AE14" s="657"/>
      <c r="AF14" s="683" t="e">
        <f>IF(AND(Riesgos!#REF!="Alta",Riesgos!#REF!="Mayor"),CONCATENATE("R",Riesgos!$A$19),"")</f>
        <v>#REF!</v>
      </c>
      <c r="AG14" s="659"/>
      <c r="AH14" s="702" t="e">
        <f>IF(AND(Riesgos!#REF!="Alta",Riesgos!#REF!="Catastrófico"),CONCATENATE("R",Riesgos!$A$7),"")</f>
        <v>#REF!</v>
      </c>
      <c r="AI14" s="657"/>
      <c r="AJ14" s="667" t="e">
        <f>IF(AND(Riesgos!#REF!="Alta",Riesgos!#REF!="Catastrófico"),CONCATENATE("R",Riesgos!$A$13),"")</f>
        <v>#REF!</v>
      </c>
      <c r="AK14" s="657"/>
      <c r="AL14" s="667" t="e">
        <f>IF(AND(Riesgos!#REF!="Alta",Riesgos!#REF!="Catastrófico"),CONCATENATE("R",Riesgos!$A$19),"")</f>
        <v>#REF!</v>
      </c>
      <c r="AM14" s="659"/>
      <c r="AN14" s="1"/>
      <c r="AO14" s="703" t="s">
        <v>448</v>
      </c>
      <c r="AP14" s="690"/>
      <c r="AQ14" s="690"/>
      <c r="AR14" s="690"/>
      <c r="AS14" s="690"/>
      <c r="AT14" s="691"/>
      <c r="AU14" s="1"/>
      <c r="AV14" s="1"/>
      <c r="AW14" s="688"/>
      <c r="AX14" s="516"/>
      <c r="AY14" s="517"/>
      <c r="AZ14" s="668" t="s">
        <v>444</v>
      </c>
      <c r="BA14" s="669"/>
      <c r="BB14" s="669"/>
      <c r="BC14" s="669"/>
      <c r="BD14" s="669"/>
      <c r="BE14" s="666"/>
      <c r="BF14" s="657"/>
      <c r="BG14" s="665"/>
      <c r="BH14" s="657"/>
      <c r="BI14" s="665"/>
      <c r="BJ14" s="659"/>
      <c r="BK14" s="666"/>
      <c r="BL14" s="657"/>
      <c r="BM14" s="665"/>
      <c r="BN14" s="657"/>
      <c r="BO14" s="665"/>
      <c r="BP14" s="659"/>
      <c r="BQ14" s="663"/>
      <c r="BR14" s="657"/>
      <c r="BS14" s="664"/>
      <c r="BT14" s="657"/>
      <c r="BU14" s="664"/>
      <c r="BV14" s="659"/>
      <c r="BW14" s="701"/>
      <c r="BX14" s="657"/>
      <c r="BY14" s="683"/>
      <c r="BZ14" s="657"/>
      <c r="CA14" s="683"/>
      <c r="CB14" s="659"/>
      <c r="CC14" s="702"/>
      <c r="CD14" s="657"/>
      <c r="CE14" s="667"/>
      <c r="CF14" s="657"/>
      <c r="CG14" s="667"/>
      <c r="CH14" s="659"/>
      <c r="CI14" s="1"/>
      <c r="CJ14" s="703" t="s">
        <v>448</v>
      </c>
      <c r="CK14" s="690"/>
      <c r="CL14" s="690"/>
      <c r="CM14" s="690"/>
      <c r="CN14" s="690"/>
      <c r="CO14" s="691"/>
    </row>
    <row r="15" spans="1:99" ht="15" customHeight="1" x14ac:dyDescent="0.25">
      <c r="A15" s="1"/>
      <c r="B15" s="688"/>
      <c r="C15" s="516"/>
      <c r="D15" s="517"/>
      <c r="E15" s="528"/>
      <c r="F15" s="516"/>
      <c r="G15" s="516"/>
      <c r="H15" s="516"/>
      <c r="I15" s="516"/>
      <c r="J15" s="662"/>
      <c r="K15" s="544"/>
      <c r="L15" s="658"/>
      <c r="M15" s="544"/>
      <c r="N15" s="658"/>
      <c r="O15" s="660"/>
      <c r="P15" s="662"/>
      <c r="Q15" s="544"/>
      <c r="R15" s="658"/>
      <c r="S15" s="544"/>
      <c r="T15" s="658"/>
      <c r="U15" s="660"/>
      <c r="V15" s="662"/>
      <c r="W15" s="544"/>
      <c r="X15" s="658"/>
      <c r="Y15" s="544"/>
      <c r="Z15" s="658"/>
      <c r="AA15" s="660"/>
      <c r="AB15" s="662"/>
      <c r="AC15" s="544"/>
      <c r="AD15" s="658"/>
      <c r="AE15" s="544"/>
      <c r="AF15" s="658"/>
      <c r="AG15" s="660"/>
      <c r="AH15" s="662"/>
      <c r="AI15" s="544"/>
      <c r="AJ15" s="658"/>
      <c r="AK15" s="544"/>
      <c r="AL15" s="658"/>
      <c r="AM15" s="660"/>
      <c r="AN15" s="1"/>
      <c r="AO15" s="692"/>
      <c r="AP15" s="516"/>
      <c r="AQ15" s="516"/>
      <c r="AR15" s="516"/>
      <c r="AS15" s="516"/>
      <c r="AT15" s="693"/>
      <c r="AU15" s="1"/>
      <c r="AV15" s="1"/>
      <c r="AW15" s="688"/>
      <c r="AX15" s="516"/>
      <c r="AY15" s="517"/>
      <c r="AZ15" s="528"/>
      <c r="BA15" s="516"/>
      <c r="BB15" s="516"/>
      <c r="BC15" s="516"/>
      <c r="BD15" s="516"/>
      <c r="BE15" s="662"/>
      <c r="BF15" s="544"/>
      <c r="BG15" s="658"/>
      <c r="BH15" s="544"/>
      <c r="BI15" s="658"/>
      <c r="BJ15" s="660"/>
      <c r="BK15" s="662"/>
      <c r="BL15" s="544"/>
      <c r="BM15" s="658"/>
      <c r="BN15" s="544"/>
      <c r="BO15" s="658"/>
      <c r="BP15" s="660"/>
      <c r="BQ15" s="662"/>
      <c r="BR15" s="544"/>
      <c r="BS15" s="658"/>
      <c r="BT15" s="544"/>
      <c r="BU15" s="658"/>
      <c r="BV15" s="660"/>
      <c r="BW15" s="662"/>
      <c r="BX15" s="544"/>
      <c r="BY15" s="658"/>
      <c r="BZ15" s="544"/>
      <c r="CA15" s="658"/>
      <c r="CB15" s="660"/>
      <c r="CC15" s="662"/>
      <c r="CD15" s="544"/>
      <c r="CE15" s="658"/>
      <c r="CF15" s="544"/>
      <c r="CG15" s="658"/>
      <c r="CH15" s="660"/>
      <c r="CI15" s="1"/>
      <c r="CJ15" s="692"/>
      <c r="CK15" s="516"/>
      <c r="CL15" s="516"/>
      <c r="CM15" s="516"/>
      <c r="CN15" s="516"/>
      <c r="CO15" s="693"/>
    </row>
    <row r="16" spans="1:99" ht="15" customHeight="1" x14ac:dyDescent="0.25">
      <c r="A16" s="1"/>
      <c r="B16" s="688"/>
      <c r="C16" s="516"/>
      <c r="D16" s="517"/>
      <c r="E16" s="528"/>
      <c r="F16" s="516"/>
      <c r="G16" s="516"/>
      <c r="H16" s="516"/>
      <c r="I16" s="516"/>
      <c r="J16" s="676" t="e">
        <f>IF(AND(Riesgos!#REF!="Alta",Riesgos!#REF!="Leve"),CONCATENATE("R",Riesgos!$A$23),"")</f>
        <v>#REF!</v>
      </c>
      <c r="K16" s="541"/>
      <c r="L16" s="681" t="e">
        <f>IF(AND(Riesgos!#REF!="Alta",Riesgos!#REF!="Leve"),CONCATENATE("R",Riesgos!$A$29),"")</f>
        <v>#REF!</v>
      </c>
      <c r="M16" s="541"/>
      <c r="N16" s="681" t="e">
        <f>IF(AND(Riesgos!#REF!="Alta",Riesgos!#REF!="Leve"),CONCATENATE("R",Riesgos!$A$35),"")</f>
        <v>#REF!</v>
      </c>
      <c r="O16" s="675"/>
      <c r="P16" s="676" t="e">
        <f>IF(AND(Riesgos!#REF!="Alta",Riesgos!#REF!="Menor"),CONCATENATE("R",Riesgos!$A$23),"")</f>
        <v>#REF!</v>
      </c>
      <c r="Q16" s="541"/>
      <c r="R16" s="681" t="e">
        <f>IF(AND(Riesgos!#REF!="Alta",Riesgos!#REF!="Menor"),CONCATENATE("R",Riesgos!$A$29),"")</f>
        <v>#REF!</v>
      </c>
      <c r="S16" s="541"/>
      <c r="T16" s="681" t="e">
        <f>IF(AND(Riesgos!#REF!="Alta",Riesgos!#REF!="Menor"),CONCATENATE("R",Riesgos!$A$35),"")</f>
        <v>#REF!</v>
      </c>
      <c r="U16" s="675"/>
      <c r="V16" s="682" t="e">
        <f>IF(AND(Riesgos!#REF!="Alta",Riesgos!#REF!="Moderado"),CONCATENATE("R",Riesgos!$A$23),"")</f>
        <v>#REF!</v>
      </c>
      <c r="W16" s="541"/>
      <c r="X16" s="678" t="e">
        <f>IF(AND(Riesgos!#REF!="Alta",Riesgos!#REF!="Moderado"),CONCATENATE("R",Riesgos!$A$29),"")</f>
        <v>#REF!</v>
      </c>
      <c r="Y16" s="541"/>
      <c r="Z16" s="678" t="e">
        <f>IF(AND(Riesgos!#REF!="Alta",Riesgos!#REF!="Moderado"),CONCATENATE("R",Riesgos!$A$35),"")</f>
        <v>#REF!</v>
      </c>
      <c r="AA16" s="675"/>
      <c r="AB16" s="682" t="e">
        <f>IF(AND(Riesgos!#REF!="Alta",Riesgos!#REF!="Mayor"),CONCATENATE("R",Riesgos!$A$23),"")</f>
        <v>#REF!</v>
      </c>
      <c r="AC16" s="541"/>
      <c r="AD16" s="678" t="e">
        <f>IF(AND(Riesgos!#REF!="Alta",Riesgos!#REF!="Mayor"),CONCATENATE("R",Riesgos!$A$29),"")</f>
        <v>#REF!</v>
      </c>
      <c r="AE16" s="541"/>
      <c r="AF16" s="678" t="e">
        <f>IF(AND(Riesgos!#REF!="Alta",Riesgos!#REF!="Mayor"),CONCATENATE("R",Riesgos!$A$35),"")</f>
        <v>#REF!</v>
      </c>
      <c r="AG16" s="675"/>
      <c r="AH16" s="684" t="e">
        <f>IF(AND(Riesgos!#REF!="Alta",Riesgos!#REF!="Catastrófico"),CONCATENATE("R",Riesgos!$A$23),"")</f>
        <v>#REF!</v>
      </c>
      <c r="AI16" s="541"/>
      <c r="AJ16" s="697" t="e">
        <f>IF(AND(Riesgos!#REF!="Alta",Riesgos!#REF!="Catastrófico"),CONCATENATE("R",Riesgos!$A$29),"")</f>
        <v>#REF!</v>
      </c>
      <c r="AK16" s="541"/>
      <c r="AL16" s="697" t="e">
        <f>IF(AND(Riesgos!#REF!="Alta",Riesgos!#REF!="Catastrófico"),CONCATENATE("R",Riesgos!$A$35),"")</f>
        <v>#REF!</v>
      </c>
      <c r="AM16" s="675"/>
      <c r="AN16" s="1"/>
      <c r="AO16" s="692"/>
      <c r="AP16" s="516"/>
      <c r="AQ16" s="516"/>
      <c r="AR16" s="516"/>
      <c r="AS16" s="516"/>
      <c r="AT16" s="693"/>
      <c r="AU16" s="1"/>
      <c r="AV16" s="1"/>
      <c r="AW16" s="688"/>
      <c r="AX16" s="516"/>
      <c r="AY16" s="517"/>
      <c r="AZ16" s="528"/>
      <c r="BA16" s="516"/>
      <c r="BB16" s="516"/>
      <c r="BC16" s="516"/>
      <c r="BD16" s="516"/>
      <c r="BE16" s="686"/>
      <c r="BF16" s="541"/>
      <c r="BG16" s="685"/>
      <c r="BH16" s="541"/>
      <c r="BI16" s="685"/>
      <c r="BJ16" s="675"/>
      <c r="BK16" s="686"/>
      <c r="BL16" s="541"/>
      <c r="BM16" s="685"/>
      <c r="BN16" s="541"/>
      <c r="BO16" s="685"/>
      <c r="BP16" s="675"/>
      <c r="BQ16" s="676"/>
      <c r="BR16" s="541"/>
      <c r="BS16" s="681"/>
      <c r="BT16" s="541"/>
      <c r="BU16" s="681"/>
      <c r="BV16" s="675"/>
      <c r="BW16" s="682"/>
      <c r="BX16" s="541"/>
      <c r="BY16" s="678"/>
      <c r="BZ16" s="541"/>
      <c r="CA16" s="678"/>
      <c r="CB16" s="675"/>
      <c r="CC16" s="684"/>
      <c r="CD16" s="541"/>
      <c r="CE16" s="697"/>
      <c r="CF16" s="541"/>
      <c r="CG16" s="697"/>
      <c r="CH16" s="675"/>
      <c r="CI16" s="1"/>
      <c r="CJ16" s="692"/>
      <c r="CK16" s="516"/>
      <c r="CL16" s="516"/>
      <c r="CM16" s="516"/>
      <c r="CN16" s="516"/>
      <c r="CO16" s="693"/>
    </row>
    <row r="17" spans="1:93" ht="15" customHeight="1" x14ac:dyDescent="0.25">
      <c r="A17" s="1"/>
      <c r="B17" s="688"/>
      <c r="C17" s="516"/>
      <c r="D17" s="517"/>
      <c r="E17" s="528"/>
      <c r="F17" s="516"/>
      <c r="G17" s="516"/>
      <c r="H17" s="516"/>
      <c r="I17" s="516"/>
      <c r="J17" s="662"/>
      <c r="K17" s="544"/>
      <c r="L17" s="658"/>
      <c r="M17" s="544"/>
      <c r="N17" s="658"/>
      <c r="O17" s="660"/>
      <c r="P17" s="662"/>
      <c r="Q17" s="544"/>
      <c r="R17" s="658"/>
      <c r="S17" s="544"/>
      <c r="T17" s="658"/>
      <c r="U17" s="660"/>
      <c r="V17" s="662"/>
      <c r="W17" s="544"/>
      <c r="X17" s="658"/>
      <c r="Y17" s="544"/>
      <c r="Z17" s="658"/>
      <c r="AA17" s="660"/>
      <c r="AB17" s="662"/>
      <c r="AC17" s="544"/>
      <c r="AD17" s="658"/>
      <c r="AE17" s="544"/>
      <c r="AF17" s="658"/>
      <c r="AG17" s="660"/>
      <c r="AH17" s="662"/>
      <c r="AI17" s="544"/>
      <c r="AJ17" s="658"/>
      <c r="AK17" s="544"/>
      <c r="AL17" s="658"/>
      <c r="AM17" s="660"/>
      <c r="AN17" s="1"/>
      <c r="AO17" s="692"/>
      <c r="AP17" s="516"/>
      <c r="AQ17" s="516"/>
      <c r="AR17" s="516"/>
      <c r="AS17" s="516"/>
      <c r="AT17" s="693"/>
      <c r="AU17" s="1"/>
      <c r="AV17" s="1"/>
      <c r="AW17" s="688"/>
      <c r="AX17" s="516"/>
      <c r="AY17" s="517"/>
      <c r="AZ17" s="528"/>
      <c r="BA17" s="516"/>
      <c r="BB17" s="516"/>
      <c r="BC17" s="516"/>
      <c r="BD17" s="516"/>
      <c r="BE17" s="662"/>
      <c r="BF17" s="544"/>
      <c r="BG17" s="658"/>
      <c r="BH17" s="544"/>
      <c r="BI17" s="658"/>
      <c r="BJ17" s="660"/>
      <c r="BK17" s="662"/>
      <c r="BL17" s="544"/>
      <c r="BM17" s="658"/>
      <c r="BN17" s="544"/>
      <c r="BO17" s="658"/>
      <c r="BP17" s="660"/>
      <c r="BQ17" s="662"/>
      <c r="BR17" s="544"/>
      <c r="BS17" s="658"/>
      <c r="BT17" s="544"/>
      <c r="BU17" s="658"/>
      <c r="BV17" s="660"/>
      <c r="BW17" s="662"/>
      <c r="BX17" s="544"/>
      <c r="BY17" s="658"/>
      <c r="BZ17" s="544"/>
      <c r="CA17" s="658"/>
      <c r="CB17" s="660"/>
      <c r="CC17" s="662"/>
      <c r="CD17" s="544"/>
      <c r="CE17" s="658"/>
      <c r="CF17" s="544"/>
      <c r="CG17" s="658"/>
      <c r="CH17" s="660"/>
      <c r="CI17" s="1"/>
      <c r="CJ17" s="692"/>
      <c r="CK17" s="516"/>
      <c r="CL17" s="516"/>
      <c r="CM17" s="516"/>
      <c r="CN17" s="516"/>
      <c r="CO17" s="693"/>
    </row>
    <row r="18" spans="1:93" ht="15" customHeight="1" x14ac:dyDescent="0.25">
      <c r="A18" s="1"/>
      <c r="B18" s="688"/>
      <c r="C18" s="516"/>
      <c r="D18" s="517"/>
      <c r="E18" s="528"/>
      <c r="F18" s="516"/>
      <c r="G18" s="516"/>
      <c r="H18" s="516"/>
      <c r="I18" s="516"/>
      <c r="J18" s="676" t="e">
        <f>IF(AND(Riesgos!#REF!="Alta",Riesgos!#REF!="Leve"),CONCATENATE("R",Riesgos!$A$41),"")</f>
        <v>#REF!</v>
      </c>
      <c r="K18" s="541"/>
      <c r="L18" s="681" t="e">
        <f>IF(AND(Riesgos!#REF!="Alta",Riesgos!#REF!="Leve"),CONCATENATE("R",Riesgos!$A$47),"")</f>
        <v>#REF!</v>
      </c>
      <c r="M18" s="541"/>
      <c r="N18" s="681" t="e">
        <f>IF(AND(Riesgos!#REF!="Alta",Riesgos!#REF!="Leve"),CONCATENATE("R",Riesgos!$A$53),"")</f>
        <v>#REF!</v>
      </c>
      <c r="O18" s="675"/>
      <c r="P18" s="676" t="e">
        <f>IF(AND(Riesgos!#REF!="Alta",Riesgos!#REF!="Menor"),CONCATENATE("R",Riesgos!$A$41),"")</f>
        <v>#REF!</v>
      </c>
      <c r="Q18" s="541"/>
      <c r="R18" s="681" t="e">
        <f>IF(AND(Riesgos!#REF!="Alta",Riesgos!#REF!="Menor"),CONCATENATE("R",Riesgos!$A$47),"")</f>
        <v>#REF!</v>
      </c>
      <c r="S18" s="541"/>
      <c r="T18" s="681" t="e">
        <f>IF(AND(Riesgos!#REF!="Alta",Riesgos!#REF!="Menor"),CONCATENATE("R",Riesgos!$A$53),"")</f>
        <v>#REF!</v>
      </c>
      <c r="U18" s="675"/>
      <c r="V18" s="682" t="e">
        <f>IF(AND(Riesgos!#REF!="Alta",Riesgos!#REF!="Moderado"),CONCATENATE("R",Riesgos!$A$41),"")</f>
        <v>#REF!</v>
      </c>
      <c r="W18" s="541"/>
      <c r="X18" s="678" t="e">
        <f>IF(AND(Riesgos!#REF!="Alta",Riesgos!#REF!="Moderado"),CONCATENATE("R",Riesgos!$A$47),"")</f>
        <v>#REF!</v>
      </c>
      <c r="Y18" s="541"/>
      <c r="Z18" s="678" t="e">
        <f>IF(AND(Riesgos!#REF!="Alta",Riesgos!#REF!="Moderado"),CONCATENATE("R",Riesgos!$A$53),"")</f>
        <v>#REF!</v>
      </c>
      <c r="AA18" s="675"/>
      <c r="AB18" s="682" t="e">
        <f>IF(AND(Riesgos!#REF!="Alta",Riesgos!#REF!="Mayor"),CONCATENATE("R",Riesgos!$A$41),"")</f>
        <v>#REF!</v>
      </c>
      <c r="AC18" s="541"/>
      <c r="AD18" s="678" t="e">
        <f>IF(AND(Riesgos!#REF!="Alta",Riesgos!#REF!="Mayor"),CONCATENATE("R",Riesgos!$A$47),"")</f>
        <v>#REF!</v>
      </c>
      <c r="AE18" s="541"/>
      <c r="AF18" s="678" t="e">
        <f>IF(AND(Riesgos!#REF!="Alta",Riesgos!#REF!="Mayor"),CONCATENATE("R",Riesgos!$A$53),"")</f>
        <v>#REF!</v>
      </c>
      <c r="AG18" s="675"/>
      <c r="AH18" s="684" t="e">
        <f>IF(AND(Riesgos!#REF!="Alta",Riesgos!#REF!="Catastrófico"),CONCATENATE("R",Riesgos!$A$41),"")</f>
        <v>#REF!</v>
      </c>
      <c r="AI18" s="541"/>
      <c r="AJ18" s="697" t="e">
        <f>IF(AND(Riesgos!#REF!="Alta",Riesgos!#REF!="Catastrófico"),CONCATENATE("R",Riesgos!$A$47),"")</f>
        <v>#REF!</v>
      </c>
      <c r="AK18" s="541"/>
      <c r="AL18" s="697" t="e">
        <f>IF(AND(Riesgos!#REF!="Alta",Riesgos!#REF!="Catastrófico"),CONCATENATE("R",Riesgos!$A$53),"")</f>
        <v>#REF!</v>
      </c>
      <c r="AM18" s="675"/>
      <c r="AN18" s="1"/>
      <c r="AO18" s="692"/>
      <c r="AP18" s="516"/>
      <c r="AQ18" s="516"/>
      <c r="AR18" s="516"/>
      <c r="AS18" s="516"/>
      <c r="AT18" s="693"/>
      <c r="AU18" s="1"/>
      <c r="AV18" s="1"/>
      <c r="AW18" s="688"/>
      <c r="AX18" s="516"/>
      <c r="AY18" s="517"/>
      <c r="AZ18" s="528"/>
      <c r="BA18" s="516"/>
      <c r="BB18" s="516"/>
      <c r="BC18" s="516"/>
      <c r="BD18" s="516"/>
      <c r="BE18" s="686"/>
      <c r="BF18" s="541"/>
      <c r="BG18" s="685"/>
      <c r="BH18" s="541"/>
      <c r="BI18" s="685"/>
      <c r="BJ18" s="675"/>
      <c r="BK18" s="686"/>
      <c r="BL18" s="541"/>
      <c r="BM18" s="685"/>
      <c r="BN18" s="541"/>
      <c r="BO18" s="685"/>
      <c r="BP18" s="675"/>
      <c r="BQ18" s="676"/>
      <c r="BR18" s="541"/>
      <c r="BS18" s="681"/>
      <c r="BT18" s="541"/>
      <c r="BU18" s="681"/>
      <c r="BV18" s="675"/>
      <c r="BW18" s="682"/>
      <c r="BX18" s="541"/>
      <c r="BY18" s="678"/>
      <c r="BZ18" s="541"/>
      <c r="CA18" s="678"/>
      <c r="CB18" s="675"/>
      <c r="CC18" s="684"/>
      <c r="CD18" s="541"/>
      <c r="CE18" s="697"/>
      <c r="CF18" s="541"/>
      <c r="CG18" s="697"/>
      <c r="CH18" s="675"/>
      <c r="CI18" s="1"/>
      <c r="CJ18" s="692"/>
      <c r="CK18" s="516"/>
      <c r="CL18" s="516"/>
      <c r="CM18" s="516"/>
      <c r="CN18" s="516"/>
      <c r="CO18" s="693"/>
    </row>
    <row r="19" spans="1:93" ht="15" customHeight="1" x14ac:dyDescent="0.25">
      <c r="A19" s="1"/>
      <c r="B19" s="688"/>
      <c r="C19" s="516"/>
      <c r="D19" s="517"/>
      <c r="E19" s="528"/>
      <c r="F19" s="516"/>
      <c r="G19" s="516"/>
      <c r="H19" s="516"/>
      <c r="I19" s="516"/>
      <c r="J19" s="662"/>
      <c r="K19" s="544"/>
      <c r="L19" s="658"/>
      <c r="M19" s="544"/>
      <c r="N19" s="658"/>
      <c r="O19" s="660"/>
      <c r="P19" s="662"/>
      <c r="Q19" s="544"/>
      <c r="R19" s="658"/>
      <c r="S19" s="544"/>
      <c r="T19" s="658"/>
      <c r="U19" s="660"/>
      <c r="V19" s="662"/>
      <c r="W19" s="544"/>
      <c r="X19" s="658"/>
      <c r="Y19" s="544"/>
      <c r="Z19" s="658"/>
      <c r="AA19" s="660"/>
      <c r="AB19" s="662"/>
      <c r="AC19" s="544"/>
      <c r="AD19" s="658"/>
      <c r="AE19" s="544"/>
      <c r="AF19" s="658"/>
      <c r="AG19" s="660"/>
      <c r="AH19" s="662"/>
      <c r="AI19" s="544"/>
      <c r="AJ19" s="658"/>
      <c r="AK19" s="544"/>
      <c r="AL19" s="658"/>
      <c r="AM19" s="660"/>
      <c r="AN19" s="1"/>
      <c r="AO19" s="692"/>
      <c r="AP19" s="516"/>
      <c r="AQ19" s="516"/>
      <c r="AR19" s="516"/>
      <c r="AS19" s="516"/>
      <c r="AT19" s="693"/>
      <c r="AU19" s="1"/>
      <c r="AV19" s="1"/>
      <c r="AW19" s="688"/>
      <c r="AX19" s="516"/>
      <c r="AY19" s="517"/>
      <c r="AZ19" s="528"/>
      <c r="BA19" s="516"/>
      <c r="BB19" s="516"/>
      <c r="BC19" s="516"/>
      <c r="BD19" s="516"/>
      <c r="BE19" s="662"/>
      <c r="BF19" s="544"/>
      <c r="BG19" s="658"/>
      <c r="BH19" s="544"/>
      <c r="BI19" s="658"/>
      <c r="BJ19" s="660"/>
      <c r="BK19" s="662"/>
      <c r="BL19" s="544"/>
      <c r="BM19" s="658"/>
      <c r="BN19" s="544"/>
      <c r="BO19" s="658"/>
      <c r="BP19" s="660"/>
      <c r="BQ19" s="662"/>
      <c r="BR19" s="544"/>
      <c r="BS19" s="658"/>
      <c r="BT19" s="544"/>
      <c r="BU19" s="658"/>
      <c r="BV19" s="660"/>
      <c r="BW19" s="662"/>
      <c r="BX19" s="544"/>
      <c r="BY19" s="658"/>
      <c r="BZ19" s="544"/>
      <c r="CA19" s="658"/>
      <c r="CB19" s="660"/>
      <c r="CC19" s="662"/>
      <c r="CD19" s="544"/>
      <c r="CE19" s="658"/>
      <c r="CF19" s="544"/>
      <c r="CG19" s="658"/>
      <c r="CH19" s="660"/>
      <c r="CI19" s="1"/>
      <c r="CJ19" s="692"/>
      <c r="CK19" s="516"/>
      <c r="CL19" s="516"/>
      <c r="CM19" s="516"/>
      <c r="CN19" s="516"/>
      <c r="CO19" s="693"/>
    </row>
    <row r="20" spans="1:93" ht="15" customHeight="1" x14ac:dyDescent="0.25">
      <c r="A20" s="1"/>
      <c r="B20" s="688"/>
      <c r="C20" s="516"/>
      <c r="D20" s="517"/>
      <c r="E20" s="528"/>
      <c r="F20" s="516"/>
      <c r="G20" s="516"/>
      <c r="H20" s="516"/>
      <c r="I20" s="516"/>
      <c r="J20" s="676" t="e">
        <f>IF(AND(Riesgos!#REF!="Alta",Riesgos!#REF!="Leve"),CONCATENATE("R",Riesgos!$A$59),"")</f>
        <v>#REF!</v>
      </c>
      <c r="K20" s="541"/>
      <c r="L20" s="681" t="e">
        <f>IF(AND(Riesgos!#REF!="Alta",Riesgos!#REF!="Leve"),CONCATENATE("R",Riesgos!$A$85),"")</f>
        <v>#REF!</v>
      </c>
      <c r="M20" s="541"/>
      <c r="N20" s="681" t="e">
        <f>IF(AND(Riesgos!#REF!="Alta",Riesgos!#REF!="Leve"),CONCATENATE("R",Riesgos!$A$91),"")</f>
        <v>#REF!</v>
      </c>
      <c r="O20" s="675"/>
      <c r="P20" s="676" t="e">
        <f>IF(AND(Riesgos!#REF!="Alta",Riesgos!#REF!="Menor"),CONCATENATE("R",Riesgos!$A$59),"")</f>
        <v>#REF!</v>
      </c>
      <c r="Q20" s="541"/>
      <c r="R20" s="681" t="e">
        <f>IF(AND(Riesgos!#REF!="Alta",Riesgos!#REF!="Menor"),CONCATENATE("R",Riesgos!$A$85),"")</f>
        <v>#REF!</v>
      </c>
      <c r="S20" s="541"/>
      <c r="T20" s="681" t="e">
        <f>IF(AND(Riesgos!#REF!="Alta",Riesgos!#REF!="Menor"),CONCATENATE("R",Riesgos!$A$91),"")</f>
        <v>#REF!</v>
      </c>
      <c r="U20" s="675"/>
      <c r="V20" s="682" t="e">
        <f>IF(AND(Riesgos!#REF!="Alta",Riesgos!#REF!="Moderado"),CONCATENATE("R",Riesgos!$A$59),"")</f>
        <v>#REF!</v>
      </c>
      <c r="W20" s="541"/>
      <c r="X20" s="678" t="e">
        <f>IF(AND(Riesgos!#REF!="Alta",Riesgos!#REF!="Moderado"),CONCATENATE("R",Riesgos!$A$85),"")</f>
        <v>#REF!</v>
      </c>
      <c r="Y20" s="541"/>
      <c r="Z20" s="678" t="e">
        <f>IF(AND(Riesgos!#REF!="Alta",Riesgos!#REF!="Moderado"),CONCATENATE("R",Riesgos!$A$91),"")</f>
        <v>#REF!</v>
      </c>
      <c r="AA20" s="675"/>
      <c r="AB20" s="682" t="e">
        <f>IF(AND(Riesgos!#REF!="Alta",Riesgos!#REF!="Mayor"),CONCATENATE("R",Riesgos!$A$59),"")</f>
        <v>#REF!</v>
      </c>
      <c r="AC20" s="541"/>
      <c r="AD20" s="678" t="e">
        <f>IF(AND(Riesgos!#REF!="Alta",Riesgos!#REF!="Mayor"),CONCATENATE("R",Riesgos!$A$85),"")</f>
        <v>#REF!</v>
      </c>
      <c r="AE20" s="541"/>
      <c r="AF20" s="678" t="e">
        <f>IF(AND(Riesgos!#REF!="Alta",Riesgos!#REF!="Mayor"),CONCATENATE("R",Riesgos!$A$91),"")</f>
        <v>#REF!</v>
      </c>
      <c r="AG20" s="675"/>
      <c r="AH20" s="684" t="e">
        <f>IF(AND(Riesgos!#REF!="Alta",Riesgos!#REF!="Catastrófico"),CONCATENATE("R",Riesgos!$A$59),"")</f>
        <v>#REF!</v>
      </c>
      <c r="AI20" s="541"/>
      <c r="AJ20" s="697" t="e">
        <f>IF(AND(Riesgos!#REF!="Alta",Riesgos!#REF!="Catastrófico"),CONCATENATE("R",Riesgos!$A$85),"")</f>
        <v>#REF!</v>
      </c>
      <c r="AK20" s="541"/>
      <c r="AL20" s="697" t="e">
        <f>IF(AND(Riesgos!#REF!="Alta",Riesgos!#REF!="Catastrófico"),CONCATENATE("R",Riesgos!$A$91),"")</f>
        <v>#REF!</v>
      </c>
      <c r="AM20" s="675"/>
      <c r="AN20" s="1"/>
      <c r="AO20" s="692"/>
      <c r="AP20" s="516"/>
      <c r="AQ20" s="516"/>
      <c r="AR20" s="516"/>
      <c r="AS20" s="516"/>
      <c r="AT20" s="693"/>
      <c r="AU20" s="1"/>
      <c r="AV20" s="1"/>
      <c r="AW20" s="688"/>
      <c r="AX20" s="516"/>
      <c r="AY20" s="517"/>
      <c r="AZ20" s="528"/>
      <c r="BA20" s="516"/>
      <c r="BB20" s="516"/>
      <c r="BC20" s="516"/>
      <c r="BD20" s="516"/>
      <c r="BE20" s="686"/>
      <c r="BF20" s="541"/>
      <c r="BG20" s="685"/>
      <c r="BH20" s="541"/>
      <c r="BI20" s="685"/>
      <c r="BJ20" s="675"/>
      <c r="BK20" s="686"/>
      <c r="BL20" s="541"/>
      <c r="BM20" s="685"/>
      <c r="BN20" s="541"/>
      <c r="BO20" s="685"/>
      <c r="BP20" s="675"/>
      <c r="BQ20" s="676"/>
      <c r="BR20" s="541"/>
      <c r="BS20" s="681"/>
      <c r="BT20" s="541"/>
      <c r="BU20" s="681"/>
      <c r="BV20" s="675"/>
      <c r="BW20" s="682"/>
      <c r="BX20" s="541"/>
      <c r="BY20" s="678"/>
      <c r="BZ20" s="541"/>
      <c r="CA20" s="678"/>
      <c r="CB20" s="675"/>
      <c r="CC20" s="684"/>
      <c r="CD20" s="541"/>
      <c r="CE20" s="697"/>
      <c r="CF20" s="541"/>
      <c r="CG20" s="697"/>
      <c r="CH20" s="675"/>
      <c r="CI20" s="1"/>
      <c r="CJ20" s="692"/>
      <c r="CK20" s="516"/>
      <c r="CL20" s="516"/>
      <c r="CM20" s="516"/>
      <c r="CN20" s="516"/>
      <c r="CO20" s="693"/>
    </row>
    <row r="21" spans="1:93" ht="15.75" customHeight="1" x14ac:dyDescent="0.25">
      <c r="A21" s="1"/>
      <c r="B21" s="688"/>
      <c r="C21" s="516"/>
      <c r="D21" s="517"/>
      <c r="E21" s="670"/>
      <c r="F21" s="671"/>
      <c r="G21" s="671"/>
      <c r="H21" s="671"/>
      <c r="I21" s="671"/>
      <c r="J21" s="670"/>
      <c r="K21" s="679"/>
      <c r="L21" s="680"/>
      <c r="M21" s="679"/>
      <c r="N21" s="680"/>
      <c r="O21" s="672"/>
      <c r="P21" s="670"/>
      <c r="Q21" s="679"/>
      <c r="R21" s="680"/>
      <c r="S21" s="679"/>
      <c r="T21" s="680"/>
      <c r="U21" s="672"/>
      <c r="V21" s="670"/>
      <c r="W21" s="679"/>
      <c r="X21" s="680"/>
      <c r="Y21" s="679"/>
      <c r="Z21" s="680"/>
      <c r="AA21" s="672"/>
      <c r="AB21" s="670"/>
      <c r="AC21" s="679"/>
      <c r="AD21" s="680"/>
      <c r="AE21" s="679"/>
      <c r="AF21" s="680"/>
      <c r="AG21" s="672"/>
      <c r="AH21" s="670"/>
      <c r="AI21" s="679"/>
      <c r="AJ21" s="680"/>
      <c r="AK21" s="679"/>
      <c r="AL21" s="680"/>
      <c r="AM21" s="672"/>
      <c r="AN21" s="1"/>
      <c r="AO21" s="694"/>
      <c r="AP21" s="695"/>
      <c r="AQ21" s="695"/>
      <c r="AR21" s="695"/>
      <c r="AS21" s="695"/>
      <c r="AT21" s="696"/>
      <c r="AU21" s="1"/>
      <c r="AV21" s="1"/>
      <c r="AW21" s="688"/>
      <c r="AX21" s="516"/>
      <c r="AY21" s="517"/>
      <c r="AZ21" s="670"/>
      <c r="BA21" s="671"/>
      <c r="BB21" s="671"/>
      <c r="BC21" s="671"/>
      <c r="BD21" s="671"/>
      <c r="BE21" s="670"/>
      <c r="BF21" s="679"/>
      <c r="BG21" s="680"/>
      <c r="BH21" s="679"/>
      <c r="BI21" s="680"/>
      <c r="BJ21" s="672"/>
      <c r="BK21" s="670"/>
      <c r="BL21" s="679"/>
      <c r="BM21" s="680"/>
      <c r="BN21" s="679"/>
      <c r="BO21" s="680"/>
      <c r="BP21" s="672"/>
      <c r="BQ21" s="670"/>
      <c r="BR21" s="679"/>
      <c r="BS21" s="680"/>
      <c r="BT21" s="679"/>
      <c r="BU21" s="680"/>
      <c r="BV21" s="672"/>
      <c r="BW21" s="670"/>
      <c r="BX21" s="679"/>
      <c r="BY21" s="680"/>
      <c r="BZ21" s="679"/>
      <c r="CA21" s="680"/>
      <c r="CB21" s="672"/>
      <c r="CC21" s="670"/>
      <c r="CD21" s="679"/>
      <c r="CE21" s="680"/>
      <c r="CF21" s="679"/>
      <c r="CG21" s="680"/>
      <c r="CH21" s="672"/>
      <c r="CI21" s="1"/>
      <c r="CJ21" s="694"/>
      <c r="CK21" s="695"/>
      <c r="CL21" s="695"/>
      <c r="CM21" s="695"/>
      <c r="CN21" s="695"/>
      <c r="CO21" s="696"/>
    </row>
    <row r="22" spans="1:93" ht="15" customHeight="1" x14ac:dyDescent="0.25">
      <c r="A22" s="1"/>
      <c r="B22" s="688"/>
      <c r="C22" s="516"/>
      <c r="D22" s="517"/>
      <c r="E22" s="668" t="s">
        <v>514</v>
      </c>
      <c r="F22" s="669"/>
      <c r="G22" s="669"/>
      <c r="H22" s="669"/>
      <c r="I22" s="659"/>
      <c r="J22" s="663" t="e">
        <f>IF(AND(Riesgos!#REF!="Media",Riesgos!#REF!="Leve"),CONCATENATE("R",Riesgos!$A$7),"")</f>
        <v>#REF!</v>
      </c>
      <c r="K22" s="657"/>
      <c r="L22" s="664" t="e">
        <f>IF(AND(Riesgos!#REF!="Media",Riesgos!#REF!="Leve"),CONCATENATE("R",Riesgos!$A$13),"")</f>
        <v>#REF!</v>
      </c>
      <c r="M22" s="657"/>
      <c r="N22" s="664" t="e">
        <f>IF(AND(Riesgos!#REF!="Media",Riesgos!#REF!="Leve"),CONCATENATE("R",Riesgos!$A$19),"")</f>
        <v>#REF!</v>
      </c>
      <c r="O22" s="659"/>
      <c r="P22" s="663" t="e">
        <f>IF(AND(Riesgos!#REF!="Media",Riesgos!#REF!="Menor"),CONCATENATE("R",Riesgos!$A$7),"")</f>
        <v>#REF!</v>
      </c>
      <c r="Q22" s="657"/>
      <c r="R22" s="664" t="e">
        <f>IF(AND(Riesgos!#REF!="Media",Riesgos!#REF!="Menor"),CONCATENATE("R",Riesgos!$A$13),"")</f>
        <v>#REF!</v>
      </c>
      <c r="S22" s="657"/>
      <c r="T22" s="664" t="e">
        <f>IF(AND(Riesgos!#REF!="Media",Riesgos!#REF!="Menor"),CONCATENATE("R",Riesgos!$A$19),"")</f>
        <v>#REF!</v>
      </c>
      <c r="U22" s="659"/>
      <c r="V22" s="663" t="e">
        <f>IF(AND(Riesgos!#REF!="Media",Riesgos!#REF!="Moderado"),CONCATENATE("R",Riesgos!$A$7),"")</f>
        <v>#REF!</v>
      </c>
      <c r="W22" s="657"/>
      <c r="X22" s="664" t="e">
        <f>IF(AND(Riesgos!#REF!="Media",Riesgos!#REF!="Moderado"),CONCATENATE("R",Riesgos!$A$13),"")</f>
        <v>#REF!</v>
      </c>
      <c r="Y22" s="657"/>
      <c r="Z22" s="664" t="e">
        <f>IF(AND(Riesgos!#REF!="Media",Riesgos!#REF!="Moderado"),CONCATENATE("R",Riesgos!$A$19),"")</f>
        <v>#REF!</v>
      </c>
      <c r="AA22" s="659"/>
      <c r="AB22" s="701" t="e">
        <f>IF(AND(Riesgos!#REF!="Media",Riesgos!#REF!="Mayor"),CONCATENATE("R",Riesgos!$A$7),"")</f>
        <v>#REF!</v>
      </c>
      <c r="AC22" s="657"/>
      <c r="AD22" s="683" t="e">
        <f>IF(AND(Riesgos!#REF!="Media",Riesgos!#REF!="Mayor"),CONCATENATE("R",Riesgos!$A$13),"")</f>
        <v>#REF!</v>
      </c>
      <c r="AE22" s="657"/>
      <c r="AF22" s="683" t="e">
        <f>IF(AND(Riesgos!#REF!="Media",Riesgos!#REF!="Mayor"),CONCATENATE("R",Riesgos!$A$19),"")</f>
        <v>#REF!</v>
      </c>
      <c r="AG22" s="659"/>
      <c r="AH22" s="702" t="e">
        <f>IF(AND(Riesgos!#REF!="Media",Riesgos!#REF!="Catastrófico"),CONCATENATE("R",Riesgos!$A$7),"")</f>
        <v>#REF!</v>
      </c>
      <c r="AI22" s="657"/>
      <c r="AJ22" s="667" t="e">
        <f>IF(AND(Riesgos!#REF!="Media",Riesgos!#REF!="Catastrófico"),CONCATENATE("R",Riesgos!$A$13),"")</f>
        <v>#REF!</v>
      </c>
      <c r="AK22" s="657"/>
      <c r="AL22" s="667" t="e">
        <f>IF(AND(Riesgos!#REF!="Media",Riesgos!#REF!="Catastrófico"),CONCATENATE("R",Riesgos!$A$19),"")</f>
        <v>#REF!</v>
      </c>
      <c r="AM22" s="659"/>
      <c r="AN22" s="1"/>
      <c r="AO22" s="704" t="s">
        <v>450</v>
      </c>
      <c r="AP22" s="690"/>
      <c r="AQ22" s="690"/>
      <c r="AR22" s="690"/>
      <c r="AS22" s="690"/>
      <c r="AT22" s="691"/>
      <c r="AU22" s="1"/>
      <c r="AV22" s="1"/>
      <c r="AW22" s="688"/>
      <c r="AX22" s="516"/>
      <c r="AY22" s="517"/>
      <c r="AZ22" s="668" t="s">
        <v>456</v>
      </c>
      <c r="BA22" s="669"/>
      <c r="BB22" s="669"/>
      <c r="BC22" s="669"/>
      <c r="BD22" s="659"/>
      <c r="BE22" s="666"/>
      <c r="BF22" s="657"/>
      <c r="BG22" s="665"/>
      <c r="BH22" s="657"/>
      <c r="BI22" s="665"/>
      <c r="BJ22" s="659"/>
      <c r="BK22" s="666"/>
      <c r="BL22" s="657"/>
      <c r="BM22" s="665"/>
      <c r="BN22" s="657"/>
      <c r="BO22" s="665"/>
      <c r="BP22" s="659"/>
      <c r="BQ22" s="663"/>
      <c r="BR22" s="657"/>
      <c r="BS22" s="664"/>
      <c r="BT22" s="657"/>
      <c r="BU22" s="664"/>
      <c r="BV22" s="659"/>
      <c r="BW22" s="701"/>
      <c r="BX22" s="657"/>
      <c r="BY22" s="683"/>
      <c r="BZ22" s="657"/>
      <c r="CA22" s="683"/>
      <c r="CB22" s="659"/>
      <c r="CC22" s="702"/>
      <c r="CD22" s="657"/>
      <c r="CE22" s="667"/>
      <c r="CF22" s="657"/>
      <c r="CG22" s="667"/>
      <c r="CH22" s="659"/>
      <c r="CI22" s="1"/>
      <c r="CJ22" s="704" t="s">
        <v>450</v>
      </c>
      <c r="CK22" s="690"/>
      <c r="CL22" s="690"/>
      <c r="CM22" s="690"/>
      <c r="CN22" s="690"/>
      <c r="CO22" s="691"/>
    </row>
    <row r="23" spans="1:93" ht="15" customHeight="1" x14ac:dyDescent="0.25">
      <c r="A23" s="1"/>
      <c r="B23" s="688"/>
      <c r="C23" s="516"/>
      <c r="D23" s="517"/>
      <c r="E23" s="528"/>
      <c r="F23" s="516"/>
      <c r="G23" s="516"/>
      <c r="H23" s="516"/>
      <c r="I23" s="517"/>
      <c r="J23" s="662"/>
      <c r="K23" s="544"/>
      <c r="L23" s="658"/>
      <c r="M23" s="544"/>
      <c r="N23" s="658"/>
      <c r="O23" s="660"/>
      <c r="P23" s="662"/>
      <c r="Q23" s="544"/>
      <c r="R23" s="658"/>
      <c r="S23" s="544"/>
      <c r="T23" s="658"/>
      <c r="U23" s="660"/>
      <c r="V23" s="662"/>
      <c r="W23" s="544"/>
      <c r="X23" s="658"/>
      <c r="Y23" s="544"/>
      <c r="Z23" s="658"/>
      <c r="AA23" s="660"/>
      <c r="AB23" s="662"/>
      <c r="AC23" s="544"/>
      <c r="AD23" s="658"/>
      <c r="AE23" s="544"/>
      <c r="AF23" s="658"/>
      <c r="AG23" s="660"/>
      <c r="AH23" s="662"/>
      <c r="AI23" s="544"/>
      <c r="AJ23" s="658"/>
      <c r="AK23" s="544"/>
      <c r="AL23" s="658"/>
      <c r="AM23" s="660"/>
      <c r="AN23" s="1"/>
      <c r="AO23" s="692"/>
      <c r="AP23" s="516"/>
      <c r="AQ23" s="516"/>
      <c r="AR23" s="516"/>
      <c r="AS23" s="516"/>
      <c r="AT23" s="693"/>
      <c r="AU23" s="1"/>
      <c r="AV23" s="1"/>
      <c r="AW23" s="688"/>
      <c r="AX23" s="516"/>
      <c r="AY23" s="517"/>
      <c r="AZ23" s="528"/>
      <c r="BA23" s="516"/>
      <c r="BB23" s="516"/>
      <c r="BC23" s="516"/>
      <c r="BD23" s="517"/>
      <c r="BE23" s="662"/>
      <c r="BF23" s="544"/>
      <c r="BG23" s="658"/>
      <c r="BH23" s="544"/>
      <c r="BI23" s="658"/>
      <c r="BJ23" s="660"/>
      <c r="BK23" s="662"/>
      <c r="BL23" s="544"/>
      <c r="BM23" s="658"/>
      <c r="BN23" s="544"/>
      <c r="BO23" s="658"/>
      <c r="BP23" s="660"/>
      <c r="BQ23" s="662"/>
      <c r="BR23" s="544"/>
      <c r="BS23" s="658"/>
      <c r="BT23" s="544"/>
      <c r="BU23" s="658"/>
      <c r="BV23" s="660"/>
      <c r="BW23" s="662"/>
      <c r="BX23" s="544"/>
      <c r="BY23" s="658"/>
      <c r="BZ23" s="544"/>
      <c r="CA23" s="658"/>
      <c r="CB23" s="660"/>
      <c r="CC23" s="662"/>
      <c r="CD23" s="544"/>
      <c r="CE23" s="658"/>
      <c r="CF23" s="544"/>
      <c r="CG23" s="658"/>
      <c r="CH23" s="660"/>
      <c r="CI23" s="1"/>
      <c r="CJ23" s="692"/>
      <c r="CK23" s="516"/>
      <c r="CL23" s="516"/>
      <c r="CM23" s="516"/>
      <c r="CN23" s="516"/>
      <c r="CO23" s="693"/>
    </row>
    <row r="24" spans="1:93" ht="15" customHeight="1" x14ac:dyDescent="0.25">
      <c r="A24" s="1"/>
      <c r="B24" s="688"/>
      <c r="C24" s="516"/>
      <c r="D24" s="517"/>
      <c r="E24" s="528"/>
      <c r="F24" s="516"/>
      <c r="G24" s="516"/>
      <c r="H24" s="516"/>
      <c r="I24" s="517"/>
      <c r="J24" s="676" t="e">
        <f>IF(AND(Riesgos!#REF!="Media",Riesgos!#REF!="Leve"),CONCATENATE("R",Riesgos!$A$23),"")</f>
        <v>#REF!</v>
      </c>
      <c r="K24" s="541"/>
      <c r="L24" s="681" t="e">
        <f>IF(AND(Riesgos!#REF!="Media",Riesgos!#REF!="Leve"),CONCATENATE("R",Riesgos!$A$29),"")</f>
        <v>#REF!</v>
      </c>
      <c r="M24" s="541"/>
      <c r="N24" s="681" t="e">
        <f>IF(AND(Riesgos!#REF!="Media",Riesgos!#REF!="Leve"),CONCATENATE("R",Riesgos!$A$35),"")</f>
        <v>#REF!</v>
      </c>
      <c r="O24" s="675"/>
      <c r="P24" s="676" t="e">
        <f>IF(AND(Riesgos!#REF!="Media",Riesgos!#REF!="Menor"),CONCATENATE("R",Riesgos!$A$23),"")</f>
        <v>#REF!</v>
      </c>
      <c r="Q24" s="541"/>
      <c r="R24" s="681" t="e">
        <f>IF(AND(Riesgos!#REF!="Media",Riesgos!#REF!="Menor"),CONCATENATE("R",Riesgos!$A$29),"")</f>
        <v>#REF!</v>
      </c>
      <c r="S24" s="541"/>
      <c r="T24" s="681" t="e">
        <f>IF(AND(Riesgos!#REF!="Media",Riesgos!#REF!="Menor"),CONCATENATE("R",Riesgos!$A$35),"")</f>
        <v>#REF!</v>
      </c>
      <c r="U24" s="675"/>
      <c r="V24" s="676" t="e">
        <f>IF(AND(Riesgos!#REF!="Media",Riesgos!#REF!="Moderado"),CONCATENATE("R",Riesgos!$A$23),"")</f>
        <v>#REF!</v>
      </c>
      <c r="W24" s="541"/>
      <c r="X24" s="681" t="e">
        <f>IF(AND(Riesgos!#REF!="Media",Riesgos!#REF!="Moderado"),CONCATENATE("R",Riesgos!$A$29),"")</f>
        <v>#REF!</v>
      </c>
      <c r="Y24" s="541"/>
      <c r="Z24" s="681" t="e">
        <f>IF(AND(Riesgos!#REF!="Media",Riesgos!#REF!="Moderado"),CONCATENATE("R",Riesgos!$A$35),"")</f>
        <v>#REF!</v>
      </c>
      <c r="AA24" s="675"/>
      <c r="AB24" s="682" t="e">
        <f>IF(AND(Riesgos!#REF!="Media",Riesgos!#REF!="Mayor"),CONCATENATE("R",Riesgos!$A$23),"")</f>
        <v>#REF!</v>
      </c>
      <c r="AC24" s="541"/>
      <c r="AD24" s="678" t="e">
        <f>IF(AND(Riesgos!#REF!="Media",Riesgos!#REF!="Mayor"),CONCATENATE("R",Riesgos!$A$29),"")</f>
        <v>#REF!</v>
      </c>
      <c r="AE24" s="541"/>
      <c r="AF24" s="678" t="e">
        <f>IF(AND(Riesgos!#REF!="Media",Riesgos!#REF!="Mayor"),CONCATENATE("R",Riesgos!$A$35),"")</f>
        <v>#REF!</v>
      </c>
      <c r="AG24" s="675"/>
      <c r="AH24" s="684" t="e">
        <f>IF(AND(Riesgos!#REF!="Media",Riesgos!#REF!="Catastrófico"),CONCATENATE("R",Riesgos!$A$23),"")</f>
        <v>#REF!</v>
      </c>
      <c r="AI24" s="541"/>
      <c r="AJ24" s="697" t="e">
        <f>IF(AND(Riesgos!#REF!="Media",Riesgos!#REF!="Catastrófico"),CONCATENATE("R",Riesgos!$A$29),"")</f>
        <v>#REF!</v>
      </c>
      <c r="AK24" s="541"/>
      <c r="AL24" s="697" t="e">
        <f>IF(AND(Riesgos!#REF!="Media",Riesgos!#REF!="Catastrófico"),CONCATENATE("R",Riesgos!$A$35),"")</f>
        <v>#REF!</v>
      </c>
      <c r="AM24" s="675"/>
      <c r="AN24" s="1"/>
      <c r="AO24" s="692"/>
      <c r="AP24" s="516"/>
      <c r="AQ24" s="516"/>
      <c r="AR24" s="516"/>
      <c r="AS24" s="516"/>
      <c r="AT24" s="693"/>
      <c r="AU24" s="1"/>
      <c r="AV24" s="1"/>
      <c r="AW24" s="688"/>
      <c r="AX24" s="516"/>
      <c r="AY24" s="517"/>
      <c r="AZ24" s="528"/>
      <c r="BA24" s="516"/>
      <c r="BB24" s="516"/>
      <c r="BC24" s="516"/>
      <c r="BD24" s="517"/>
      <c r="BE24" s="686"/>
      <c r="BF24" s="541"/>
      <c r="BG24" s="685"/>
      <c r="BH24" s="541"/>
      <c r="BI24" s="685"/>
      <c r="BJ24" s="675"/>
      <c r="BK24" s="686"/>
      <c r="BL24" s="541"/>
      <c r="BM24" s="685"/>
      <c r="BN24" s="541"/>
      <c r="BO24" s="685"/>
      <c r="BP24" s="675"/>
      <c r="BQ24" s="676"/>
      <c r="BR24" s="541"/>
      <c r="BS24" s="681"/>
      <c r="BT24" s="541"/>
      <c r="BU24" s="681"/>
      <c r="BV24" s="675"/>
      <c r="BW24" s="682"/>
      <c r="BX24" s="541"/>
      <c r="BY24" s="678"/>
      <c r="BZ24" s="541"/>
      <c r="CA24" s="678"/>
      <c r="CB24" s="675"/>
      <c r="CC24" s="684"/>
      <c r="CD24" s="541"/>
      <c r="CE24" s="697"/>
      <c r="CF24" s="541"/>
      <c r="CG24" s="697"/>
      <c r="CH24" s="675"/>
      <c r="CI24" s="1"/>
      <c r="CJ24" s="692"/>
      <c r="CK24" s="516"/>
      <c r="CL24" s="516"/>
      <c r="CM24" s="516"/>
      <c r="CN24" s="516"/>
      <c r="CO24" s="693"/>
    </row>
    <row r="25" spans="1:93" ht="15" customHeight="1" x14ac:dyDescent="0.25">
      <c r="A25" s="1"/>
      <c r="B25" s="688"/>
      <c r="C25" s="516"/>
      <c r="D25" s="517"/>
      <c r="E25" s="528"/>
      <c r="F25" s="516"/>
      <c r="G25" s="516"/>
      <c r="H25" s="516"/>
      <c r="I25" s="517"/>
      <c r="J25" s="662"/>
      <c r="K25" s="544"/>
      <c r="L25" s="658"/>
      <c r="M25" s="544"/>
      <c r="N25" s="658"/>
      <c r="O25" s="660"/>
      <c r="P25" s="662"/>
      <c r="Q25" s="544"/>
      <c r="R25" s="658"/>
      <c r="S25" s="544"/>
      <c r="T25" s="658"/>
      <c r="U25" s="660"/>
      <c r="V25" s="662"/>
      <c r="W25" s="544"/>
      <c r="X25" s="658"/>
      <c r="Y25" s="544"/>
      <c r="Z25" s="658"/>
      <c r="AA25" s="660"/>
      <c r="AB25" s="662"/>
      <c r="AC25" s="544"/>
      <c r="AD25" s="658"/>
      <c r="AE25" s="544"/>
      <c r="AF25" s="658"/>
      <c r="AG25" s="660"/>
      <c r="AH25" s="662"/>
      <c r="AI25" s="544"/>
      <c r="AJ25" s="658"/>
      <c r="AK25" s="544"/>
      <c r="AL25" s="658"/>
      <c r="AM25" s="660"/>
      <c r="AN25" s="1"/>
      <c r="AO25" s="692"/>
      <c r="AP25" s="516"/>
      <c r="AQ25" s="516"/>
      <c r="AR25" s="516"/>
      <c r="AS25" s="516"/>
      <c r="AT25" s="693"/>
      <c r="AU25" s="1"/>
      <c r="AV25" s="1"/>
      <c r="AW25" s="688"/>
      <c r="AX25" s="516"/>
      <c r="AY25" s="517"/>
      <c r="AZ25" s="528"/>
      <c r="BA25" s="516"/>
      <c r="BB25" s="516"/>
      <c r="BC25" s="516"/>
      <c r="BD25" s="517"/>
      <c r="BE25" s="662"/>
      <c r="BF25" s="544"/>
      <c r="BG25" s="658"/>
      <c r="BH25" s="544"/>
      <c r="BI25" s="658"/>
      <c r="BJ25" s="660"/>
      <c r="BK25" s="662"/>
      <c r="BL25" s="544"/>
      <c r="BM25" s="658"/>
      <c r="BN25" s="544"/>
      <c r="BO25" s="658"/>
      <c r="BP25" s="660"/>
      <c r="BQ25" s="662"/>
      <c r="BR25" s="544"/>
      <c r="BS25" s="658"/>
      <c r="BT25" s="544"/>
      <c r="BU25" s="658"/>
      <c r="BV25" s="660"/>
      <c r="BW25" s="662"/>
      <c r="BX25" s="544"/>
      <c r="BY25" s="658"/>
      <c r="BZ25" s="544"/>
      <c r="CA25" s="658"/>
      <c r="CB25" s="660"/>
      <c r="CC25" s="662"/>
      <c r="CD25" s="544"/>
      <c r="CE25" s="658"/>
      <c r="CF25" s="544"/>
      <c r="CG25" s="658"/>
      <c r="CH25" s="660"/>
      <c r="CI25" s="1"/>
      <c r="CJ25" s="692"/>
      <c r="CK25" s="516"/>
      <c r="CL25" s="516"/>
      <c r="CM25" s="516"/>
      <c r="CN25" s="516"/>
      <c r="CO25" s="693"/>
    </row>
    <row r="26" spans="1:93" ht="15" customHeight="1" x14ac:dyDescent="0.25">
      <c r="A26" s="1"/>
      <c r="B26" s="688"/>
      <c r="C26" s="516"/>
      <c r="D26" s="517"/>
      <c r="E26" s="528"/>
      <c r="F26" s="516"/>
      <c r="G26" s="516"/>
      <c r="H26" s="516"/>
      <c r="I26" s="517"/>
      <c r="J26" s="676" t="e">
        <f>IF(AND(Riesgos!#REF!="Media",Riesgos!#REF!="Leve"),CONCATENATE("R",Riesgos!$A$41),"")</f>
        <v>#REF!</v>
      </c>
      <c r="K26" s="541"/>
      <c r="L26" s="681" t="e">
        <f>IF(AND(Riesgos!#REF!="Media",Riesgos!#REF!="Leve"),CONCATENATE("R",Riesgos!$A$47),"")</f>
        <v>#REF!</v>
      </c>
      <c r="M26" s="541"/>
      <c r="N26" s="681" t="e">
        <f>IF(AND(Riesgos!#REF!="Media",Riesgos!#REF!="Leve"),CONCATENATE("R",Riesgos!$A$53),"")</f>
        <v>#REF!</v>
      </c>
      <c r="O26" s="675"/>
      <c r="P26" s="676" t="e">
        <f>IF(AND(Riesgos!#REF!="Media",Riesgos!#REF!="Menor"),CONCATENATE("R",Riesgos!$A$41),"")</f>
        <v>#REF!</v>
      </c>
      <c r="Q26" s="541"/>
      <c r="R26" s="681" t="e">
        <f>IF(AND(Riesgos!#REF!="Media",Riesgos!#REF!="Menor"),CONCATENATE("R",Riesgos!$A$47),"")</f>
        <v>#REF!</v>
      </c>
      <c r="S26" s="541"/>
      <c r="T26" s="681" t="e">
        <f>IF(AND(Riesgos!#REF!="Media",Riesgos!#REF!="Menor"),CONCATENATE("R",Riesgos!$A$53),"")</f>
        <v>#REF!</v>
      </c>
      <c r="U26" s="675"/>
      <c r="V26" s="676" t="e">
        <f>IF(AND(Riesgos!#REF!="Media",Riesgos!#REF!="Moderado"),CONCATENATE("R",Riesgos!$A$41),"")</f>
        <v>#REF!</v>
      </c>
      <c r="W26" s="541"/>
      <c r="X26" s="681" t="e">
        <f>IF(AND(Riesgos!#REF!="Media",Riesgos!#REF!="Moderado"),CONCATENATE("R",Riesgos!$A$47),"")</f>
        <v>#REF!</v>
      </c>
      <c r="Y26" s="541"/>
      <c r="Z26" s="681" t="e">
        <f>IF(AND(Riesgos!#REF!="Media",Riesgos!#REF!="Moderado"),CONCATENATE("R",Riesgos!$A$53),"")</f>
        <v>#REF!</v>
      </c>
      <c r="AA26" s="675"/>
      <c r="AB26" s="682" t="e">
        <f>IF(AND(Riesgos!#REF!="Media",Riesgos!#REF!="Mayor"),CONCATENATE("R",Riesgos!$A$41),"")</f>
        <v>#REF!</v>
      </c>
      <c r="AC26" s="541"/>
      <c r="AD26" s="678" t="e">
        <f>IF(AND(Riesgos!#REF!="Media",Riesgos!#REF!="Mayor"),CONCATENATE("R",Riesgos!$A$47),"")</f>
        <v>#REF!</v>
      </c>
      <c r="AE26" s="541"/>
      <c r="AF26" s="678" t="e">
        <f>IF(AND(Riesgos!#REF!="Media",Riesgos!#REF!="Mayor"),CONCATENATE("R",Riesgos!$A$53),"")</f>
        <v>#REF!</v>
      </c>
      <c r="AG26" s="675"/>
      <c r="AH26" s="684" t="e">
        <f>IF(AND(Riesgos!#REF!="Media",Riesgos!#REF!="Catastrófico"),CONCATENATE("R",Riesgos!$A$41),"")</f>
        <v>#REF!</v>
      </c>
      <c r="AI26" s="541"/>
      <c r="AJ26" s="697" t="e">
        <f>IF(AND(Riesgos!#REF!="Media",Riesgos!#REF!="Catastrófico"),CONCATENATE("R",Riesgos!$A$47),"")</f>
        <v>#REF!</v>
      </c>
      <c r="AK26" s="541"/>
      <c r="AL26" s="697" t="e">
        <f>IF(AND(Riesgos!#REF!="Media",Riesgos!#REF!="Catastrófico"),CONCATENATE("R",Riesgos!$A$53),"")</f>
        <v>#REF!</v>
      </c>
      <c r="AM26" s="675"/>
      <c r="AN26" s="1"/>
      <c r="AO26" s="692"/>
      <c r="AP26" s="516"/>
      <c r="AQ26" s="516"/>
      <c r="AR26" s="516"/>
      <c r="AS26" s="516"/>
      <c r="AT26" s="693"/>
      <c r="AU26" s="1"/>
      <c r="AV26" s="1"/>
      <c r="AW26" s="688"/>
      <c r="AX26" s="516"/>
      <c r="AY26" s="517"/>
      <c r="AZ26" s="528"/>
      <c r="BA26" s="516"/>
      <c r="BB26" s="516"/>
      <c r="BC26" s="516"/>
      <c r="BD26" s="517"/>
      <c r="BE26" s="686"/>
      <c r="BF26" s="541"/>
      <c r="BG26" s="685"/>
      <c r="BH26" s="541"/>
      <c r="BI26" s="685"/>
      <c r="BJ26" s="675"/>
      <c r="BK26" s="686"/>
      <c r="BL26" s="541"/>
      <c r="BM26" s="685"/>
      <c r="BN26" s="541"/>
      <c r="BO26" s="685"/>
      <c r="BP26" s="675"/>
      <c r="BQ26" s="676"/>
      <c r="BR26" s="541"/>
      <c r="BS26" s="681"/>
      <c r="BT26" s="541"/>
      <c r="BU26" s="681"/>
      <c r="BV26" s="675"/>
      <c r="BW26" s="682"/>
      <c r="BX26" s="541"/>
      <c r="BY26" s="678"/>
      <c r="BZ26" s="541"/>
      <c r="CA26" s="678"/>
      <c r="CB26" s="675"/>
      <c r="CC26" s="684"/>
      <c r="CD26" s="541"/>
      <c r="CE26" s="697"/>
      <c r="CF26" s="541"/>
      <c r="CG26" s="697"/>
      <c r="CH26" s="675"/>
      <c r="CI26" s="1"/>
      <c r="CJ26" s="692"/>
      <c r="CK26" s="516"/>
      <c r="CL26" s="516"/>
      <c r="CM26" s="516"/>
      <c r="CN26" s="516"/>
      <c r="CO26" s="693"/>
    </row>
    <row r="27" spans="1:93" ht="15" customHeight="1" x14ac:dyDescent="0.25">
      <c r="A27" s="1"/>
      <c r="B27" s="688"/>
      <c r="C27" s="516"/>
      <c r="D27" s="517"/>
      <c r="E27" s="528"/>
      <c r="F27" s="516"/>
      <c r="G27" s="516"/>
      <c r="H27" s="516"/>
      <c r="I27" s="517"/>
      <c r="J27" s="662"/>
      <c r="K27" s="544"/>
      <c r="L27" s="658"/>
      <c r="M27" s="544"/>
      <c r="N27" s="658"/>
      <c r="O27" s="660"/>
      <c r="P27" s="662"/>
      <c r="Q27" s="544"/>
      <c r="R27" s="658"/>
      <c r="S27" s="544"/>
      <c r="T27" s="658"/>
      <c r="U27" s="660"/>
      <c r="V27" s="662"/>
      <c r="W27" s="544"/>
      <c r="X27" s="658"/>
      <c r="Y27" s="544"/>
      <c r="Z27" s="658"/>
      <c r="AA27" s="660"/>
      <c r="AB27" s="662"/>
      <c r="AC27" s="544"/>
      <c r="AD27" s="658"/>
      <c r="AE27" s="544"/>
      <c r="AF27" s="658"/>
      <c r="AG27" s="660"/>
      <c r="AH27" s="662"/>
      <c r="AI27" s="544"/>
      <c r="AJ27" s="658"/>
      <c r="AK27" s="544"/>
      <c r="AL27" s="658"/>
      <c r="AM27" s="660"/>
      <c r="AN27" s="1"/>
      <c r="AO27" s="692"/>
      <c r="AP27" s="516"/>
      <c r="AQ27" s="516"/>
      <c r="AR27" s="516"/>
      <c r="AS27" s="516"/>
      <c r="AT27" s="693"/>
      <c r="AU27" s="1"/>
      <c r="AV27" s="1"/>
      <c r="AW27" s="688"/>
      <c r="AX27" s="516"/>
      <c r="AY27" s="517"/>
      <c r="AZ27" s="528"/>
      <c r="BA27" s="516"/>
      <c r="BB27" s="516"/>
      <c r="BC27" s="516"/>
      <c r="BD27" s="517"/>
      <c r="BE27" s="662"/>
      <c r="BF27" s="544"/>
      <c r="BG27" s="658"/>
      <c r="BH27" s="544"/>
      <c r="BI27" s="658"/>
      <c r="BJ27" s="660"/>
      <c r="BK27" s="662"/>
      <c r="BL27" s="544"/>
      <c r="BM27" s="658"/>
      <c r="BN27" s="544"/>
      <c r="BO27" s="658"/>
      <c r="BP27" s="660"/>
      <c r="BQ27" s="662"/>
      <c r="BR27" s="544"/>
      <c r="BS27" s="658"/>
      <c r="BT27" s="544"/>
      <c r="BU27" s="658"/>
      <c r="BV27" s="660"/>
      <c r="BW27" s="662"/>
      <c r="BX27" s="544"/>
      <c r="BY27" s="658"/>
      <c r="BZ27" s="544"/>
      <c r="CA27" s="658"/>
      <c r="CB27" s="660"/>
      <c r="CC27" s="662"/>
      <c r="CD27" s="544"/>
      <c r="CE27" s="658"/>
      <c r="CF27" s="544"/>
      <c r="CG27" s="658"/>
      <c r="CH27" s="660"/>
      <c r="CI27" s="1"/>
      <c r="CJ27" s="692"/>
      <c r="CK27" s="516"/>
      <c r="CL27" s="516"/>
      <c r="CM27" s="516"/>
      <c r="CN27" s="516"/>
      <c r="CO27" s="693"/>
    </row>
    <row r="28" spans="1:93" ht="15" customHeight="1" x14ac:dyDescent="0.25">
      <c r="A28" s="1"/>
      <c r="B28" s="688"/>
      <c r="C28" s="516"/>
      <c r="D28" s="517"/>
      <c r="E28" s="528"/>
      <c r="F28" s="516"/>
      <c r="G28" s="516"/>
      <c r="H28" s="516"/>
      <c r="I28" s="517"/>
      <c r="J28" s="676" t="e">
        <f>IF(AND(Riesgos!#REF!="Media",Riesgos!#REF!="Leve"),CONCATENATE("R",Riesgos!$A$59),"")</f>
        <v>#REF!</v>
      </c>
      <c r="K28" s="541"/>
      <c r="L28" s="681" t="e">
        <f>IF(AND(Riesgos!#REF!="Media",Riesgos!#REF!="Leve"),CONCATENATE("R",Riesgos!$A$85),"")</f>
        <v>#REF!</v>
      </c>
      <c r="M28" s="541"/>
      <c r="N28" s="681" t="e">
        <f>IF(AND(Riesgos!#REF!="Media",Riesgos!#REF!="Leve"),CONCATENATE("R",Riesgos!$A$91),"")</f>
        <v>#REF!</v>
      </c>
      <c r="O28" s="675"/>
      <c r="P28" s="676" t="e">
        <f>IF(AND(Riesgos!#REF!="Media",Riesgos!#REF!="Menor"),CONCATENATE("R",Riesgos!$A$59),"")</f>
        <v>#REF!</v>
      </c>
      <c r="Q28" s="541"/>
      <c r="R28" s="681" t="e">
        <f>IF(AND(Riesgos!#REF!="Media",Riesgos!#REF!="Menor"),CONCATENATE("R",Riesgos!$A$85),"")</f>
        <v>#REF!</v>
      </c>
      <c r="S28" s="541"/>
      <c r="T28" s="681" t="e">
        <f>IF(AND(Riesgos!#REF!="Media",Riesgos!#REF!="Menor"),CONCATENATE("R",Riesgos!$A$91),"")</f>
        <v>#REF!</v>
      </c>
      <c r="U28" s="675"/>
      <c r="V28" s="676" t="e">
        <f>IF(AND(Riesgos!#REF!="Media",Riesgos!#REF!="Moderado"),CONCATENATE("R",Riesgos!$A$59),"")</f>
        <v>#REF!</v>
      </c>
      <c r="W28" s="541"/>
      <c r="X28" s="681" t="e">
        <f>IF(AND(Riesgos!#REF!="Media",Riesgos!#REF!="Moderado"),CONCATENATE("R",Riesgos!$A$85),"")</f>
        <v>#REF!</v>
      </c>
      <c r="Y28" s="541"/>
      <c r="Z28" s="681" t="e">
        <f>IF(AND(Riesgos!#REF!="Media",Riesgos!#REF!="Moderado"),CONCATENATE("R",Riesgos!$A$91),"")</f>
        <v>#REF!</v>
      </c>
      <c r="AA28" s="675"/>
      <c r="AB28" s="682" t="e">
        <f>IF(AND(Riesgos!#REF!="Media",Riesgos!#REF!="Mayor"),CONCATENATE("R",Riesgos!$A$59),"")</f>
        <v>#REF!</v>
      </c>
      <c r="AC28" s="541"/>
      <c r="AD28" s="678" t="e">
        <f>IF(AND(Riesgos!#REF!="Media",Riesgos!#REF!="Mayor"),CONCATENATE("R",Riesgos!$A$85),"")</f>
        <v>#REF!</v>
      </c>
      <c r="AE28" s="541"/>
      <c r="AF28" s="678" t="e">
        <f>IF(AND(Riesgos!#REF!="Media",Riesgos!#REF!="Mayor"),CONCATENATE("R",Riesgos!$A$91),"")</f>
        <v>#REF!</v>
      </c>
      <c r="AG28" s="675"/>
      <c r="AH28" s="684" t="e">
        <f>IF(AND(Riesgos!#REF!="Media",Riesgos!#REF!="Catastrófico"),CONCATENATE("R",Riesgos!$A$59),"")</f>
        <v>#REF!</v>
      </c>
      <c r="AI28" s="541"/>
      <c r="AJ28" s="697" t="e">
        <f>IF(AND(Riesgos!#REF!="Media",Riesgos!#REF!="Catastrófico"),CONCATENATE("R",Riesgos!$A$85),"")</f>
        <v>#REF!</v>
      </c>
      <c r="AK28" s="541"/>
      <c r="AL28" s="697" t="e">
        <f>IF(AND(Riesgos!#REF!="Media",Riesgos!#REF!="Catastrófico"),CONCATENATE("R",Riesgos!$A$91),"")</f>
        <v>#REF!</v>
      </c>
      <c r="AM28" s="675"/>
      <c r="AN28" s="1"/>
      <c r="AO28" s="692"/>
      <c r="AP28" s="516"/>
      <c r="AQ28" s="516"/>
      <c r="AR28" s="516"/>
      <c r="AS28" s="516"/>
      <c r="AT28" s="693"/>
      <c r="AU28" s="1"/>
      <c r="AV28" s="1"/>
      <c r="AW28" s="688"/>
      <c r="AX28" s="516"/>
      <c r="AY28" s="517"/>
      <c r="AZ28" s="528"/>
      <c r="BA28" s="516"/>
      <c r="BB28" s="516"/>
      <c r="BC28" s="516"/>
      <c r="BD28" s="517"/>
      <c r="BE28" s="686"/>
      <c r="BF28" s="541"/>
      <c r="BG28" s="685"/>
      <c r="BH28" s="541"/>
      <c r="BI28" s="685"/>
      <c r="BJ28" s="675"/>
      <c r="BK28" s="686"/>
      <c r="BL28" s="541"/>
      <c r="BM28" s="685"/>
      <c r="BN28" s="541"/>
      <c r="BO28" s="685"/>
      <c r="BP28" s="675"/>
      <c r="BQ28" s="676"/>
      <c r="BR28" s="541"/>
      <c r="BS28" s="681"/>
      <c r="BT28" s="541"/>
      <c r="BU28" s="681"/>
      <c r="BV28" s="675"/>
      <c r="BW28" s="682"/>
      <c r="BX28" s="541"/>
      <c r="BY28" s="678"/>
      <c r="BZ28" s="541"/>
      <c r="CA28" s="678"/>
      <c r="CB28" s="675"/>
      <c r="CC28" s="684"/>
      <c r="CD28" s="541"/>
      <c r="CE28" s="697"/>
      <c r="CF28" s="541"/>
      <c r="CG28" s="697"/>
      <c r="CH28" s="675"/>
      <c r="CI28" s="1"/>
      <c r="CJ28" s="692"/>
      <c r="CK28" s="516"/>
      <c r="CL28" s="516"/>
      <c r="CM28" s="516"/>
      <c r="CN28" s="516"/>
      <c r="CO28" s="693"/>
    </row>
    <row r="29" spans="1:93" ht="15.75" customHeight="1" x14ac:dyDescent="0.25">
      <c r="A29" s="1"/>
      <c r="B29" s="688"/>
      <c r="C29" s="516"/>
      <c r="D29" s="517"/>
      <c r="E29" s="670"/>
      <c r="F29" s="671"/>
      <c r="G29" s="671"/>
      <c r="H29" s="671"/>
      <c r="I29" s="672"/>
      <c r="J29" s="662"/>
      <c r="K29" s="544"/>
      <c r="L29" s="658"/>
      <c r="M29" s="544"/>
      <c r="N29" s="658"/>
      <c r="O29" s="660"/>
      <c r="P29" s="670"/>
      <c r="Q29" s="679"/>
      <c r="R29" s="680"/>
      <c r="S29" s="679"/>
      <c r="T29" s="680"/>
      <c r="U29" s="672"/>
      <c r="V29" s="670"/>
      <c r="W29" s="679"/>
      <c r="X29" s="680"/>
      <c r="Y29" s="679"/>
      <c r="Z29" s="680"/>
      <c r="AA29" s="672"/>
      <c r="AB29" s="670"/>
      <c r="AC29" s="679"/>
      <c r="AD29" s="680"/>
      <c r="AE29" s="679"/>
      <c r="AF29" s="680"/>
      <c r="AG29" s="672"/>
      <c r="AH29" s="670"/>
      <c r="AI29" s="679"/>
      <c r="AJ29" s="680"/>
      <c r="AK29" s="679"/>
      <c r="AL29" s="680"/>
      <c r="AM29" s="672"/>
      <c r="AN29" s="1"/>
      <c r="AO29" s="694"/>
      <c r="AP29" s="695"/>
      <c r="AQ29" s="695"/>
      <c r="AR29" s="695"/>
      <c r="AS29" s="695"/>
      <c r="AT29" s="696"/>
      <c r="AU29" s="1"/>
      <c r="AV29" s="1"/>
      <c r="AW29" s="688"/>
      <c r="AX29" s="516"/>
      <c r="AY29" s="517"/>
      <c r="AZ29" s="670"/>
      <c r="BA29" s="671"/>
      <c r="BB29" s="671"/>
      <c r="BC29" s="671"/>
      <c r="BD29" s="672"/>
      <c r="BE29" s="662"/>
      <c r="BF29" s="544"/>
      <c r="BG29" s="658"/>
      <c r="BH29" s="544"/>
      <c r="BI29" s="658"/>
      <c r="BJ29" s="660"/>
      <c r="BK29" s="670"/>
      <c r="BL29" s="679"/>
      <c r="BM29" s="680"/>
      <c r="BN29" s="679"/>
      <c r="BO29" s="680"/>
      <c r="BP29" s="672"/>
      <c r="BQ29" s="670"/>
      <c r="BR29" s="679"/>
      <c r="BS29" s="680"/>
      <c r="BT29" s="679"/>
      <c r="BU29" s="680"/>
      <c r="BV29" s="672"/>
      <c r="BW29" s="670"/>
      <c r="BX29" s="679"/>
      <c r="BY29" s="680"/>
      <c r="BZ29" s="679"/>
      <c r="CA29" s="680"/>
      <c r="CB29" s="672"/>
      <c r="CC29" s="670"/>
      <c r="CD29" s="679"/>
      <c r="CE29" s="680"/>
      <c r="CF29" s="679"/>
      <c r="CG29" s="680"/>
      <c r="CH29" s="672"/>
      <c r="CI29" s="1"/>
      <c r="CJ29" s="694"/>
      <c r="CK29" s="695"/>
      <c r="CL29" s="695"/>
      <c r="CM29" s="695"/>
      <c r="CN29" s="695"/>
      <c r="CO29" s="696"/>
    </row>
    <row r="30" spans="1:93" ht="15" customHeight="1" x14ac:dyDescent="0.25">
      <c r="A30" s="1"/>
      <c r="B30" s="688"/>
      <c r="C30" s="516"/>
      <c r="D30" s="517"/>
      <c r="E30" s="668" t="s">
        <v>515</v>
      </c>
      <c r="F30" s="669"/>
      <c r="G30" s="669"/>
      <c r="H30" s="669"/>
      <c r="I30" s="669"/>
      <c r="J30" s="661" t="e">
        <f>IF(AND(Riesgos!#REF!="Baja",Riesgos!#REF!="Leve"),CONCATENATE("R",Riesgos!$A$7),"")</f>
        <v>#REF!</v>
      </c>
      <c r="K30" s="657"/>
      <c r="L30" s="656" t="e">
        <f>IF(AND(Riesgos!#REF!="Baja",Riesgos!#REF!="Leve"),CONCATENATE("R",Riesgos!$A$13),"")</f>
        <v>#REF!</v>
      </c>
      <c r="M30" s="657"/>
      <c r="N30" s="656" t="e">
        <f>IF(AND(Riesgos!#REF!="Baja",Riesgos!#REF!="Leve"),CONCATENATE("R",Riesgos!$A$19),"")</f>
        <v>#REF!</v>
      </c>
      <c r="O30" s="659"/>
      <c r="P30" s="664" t="e">
        <f>IF(AND(Riesgos!#REF!="Baja",Riesgos!#REF!="Menor"),CONCATENATE("R",Riesgos!$A$7),"")</f>
        <v>#REF!</v>
      </c>
      <c r="Q30" s="657"/>
      <c r="R30" s="664" t="e">
        <f>IF(AND(Riesgos!#REF!="Baja",Riesgos!#REF!="Menor"),CONCATENATE("R",Riesgos!$A$13),"")</f>
        <v>#REF!</v>
      </c>
      <c r="S30" s="657"/>
      <c r="T30" s="664" t="e">
        <f>IF(AND(Riesgos!#REF!="Baja",Riesgos!#REF!="Menor"),CONCATENATE("R",Riesgos!$A$19),"")</f>
        <v>#REF!</v>
      </c>
      <c r="U30" s="659"/>
      <c r="V30" s="663" t="e">
        <f>IF(AND(Riesgos!#REF!="Baja",Riesgos!#REF!="Moderado"),CONCATENATE("R",Riesgos!$A$7),"")</f>
        <v>#REF!</v>
      </c>
      <c r="W30" s="657"/>
      <c r="X30" s="664" t="e">
        <f>IF(AND(Riesgos!#REF!="Baja",Riesgos!#REF!="Moderado"),CONCATENATE("R",Riesgos!$A$13),"")</f>
        <v>#REF!</v>
      </c>
      <c r="Y30" s="657"/>
      <c r="Z30" s="664" t="e">
        <f>IF(AND(Riesgos!#REF!="Baja",Riesgos!#REF!="Moderado"),CONCATENATE("R",Riesgos!$A$19),"")</f>
        <v>#REF!</v>
      </c>
      <c r="AA30" s="659"/>
      <c r="AB30" s="701" t="e">
        <f>IF(AND(Riesgos!#REF!="Baja",Riesgos!#REF!="Mayor"),CONCATENATE("R",Riesgos!$A$7),"")</f>
        <v>#REF!</v>
      </c>
      <c r="AC30" s="657"/>
      <c r="AD30" s="683" t="e">
        <f>IF(AND(Riesgos!#REF!="Baja",Riesgos!#REF!="Mayor"),CONCATENATE("R",Riesgos!$A$13),"")</f>
        <v>#REF!</v>
      </c>
      <c r="AE30" s="657"/>
      <c r="AF30" s="683" t="e">
        <f>IF(AND(Riesgos!#REF!="Baja",Riesgos!#REF!="Mayor"),CONCATENATE("R",Riesgos!$A$19),"")</f>
        <v>#REF!</v>
      </c>
      <c r="AG30" s="659"/>
      <c r="AH30" s="702" t="e">
        <f>IF(AND(Riesgos!#REF!="Baja",Riesgos!#REF!="Catastrófico"),CONCATENATE("R",Riesgos!$A$7),"")</f>
        <v>#REF!</v>
      </c>
      <c r="AI30" s="657"/>
      <c r="AJ30" s="667" t="e">
        <f>IF(AND(Riesgos!#REF!="Baja",Riesgos!#REF!="Catastrófico"),CONCATENATE("R",Riesgos!$A$13),"")</f>
        <v>#REF!</v>
      </c>
      <c r="AK30" s="657"/>
      <c r="AL30" s="667" t="e">
        <f>IF(AND(Riesgos!#REF!="Baja",Riesgos!#REF!="Catastrófico"),CONCATENATE("R",Riesgos!$A$19),"")</f>
        <v>#REF!</v>
      </c>
      <c r="AM30" s="659"/>
      <c r="AN30" s="1"/>
      <c r="AO30" s="700" t="s">
        <v>498</v>
      </c>
      <c r="AP30" s="690"/>
      <c r="AQ30" s="690"/>
      <c r="AR30" s="690"/>
      <c r="AS30" s="690"/>
      <c r="AT30" s="691"/>
      <c r="AU30" s="1"/>
      <c r="AV30" s="1"/>
      <c r="AW30" s="688"/>
      <c r="AX30" s="516"/>
      <c r="AY30" s="517"/>
      <c r="AZ30" s="668" t="s">
        <v>467</v>
      </c>
      <c r="BA30" s="669"/>
      <c r="BB30" s="669"/>
      <c r="BC30" s="669"/>
      <c r="BD30" s="669"/>
      <c r="BE30" s="666"/>
      <c r="BF30" s="657"/>
      <c r="BG30" s="665"/>
      <c r="BH30" s="657"/>
      <c r="BI30" s="665"/>
      <c r="BJ30" s="659"/>
      <c r="BK30" s="665"/>
      <c r="BL30" s="657"/>
      <c r="BM30" s="665"/>
      <c r="BN30" s="657"/>
      <c r="BO30" s="665"/>
      <c r="BP30" s="659"/>
      <c r="BQ30" s="661"/>
      <c r="BR30" s="657"/>
      <c r="BS30" s="656"/>
      <c r="BT30" s="657"/>
      <c r="BU30" s="656"/>
      <c r="BV30" s="659"/>
      <c r="BW30" s="663"/>
      <c r="BX30" s="657"/>
      <c r="BY30" s="664"/>
      <c r="BZ30" s="657"/>
      <c r="CA30" s="664"/>
      <c r="CB30" s="659"/>
      <c r="CC30" s="701"/>
      <c r="CD30" s="657"/>
      <c r="CE30" s="683"/>
      <c r="CF30" s="657"/>
      <c r="CG30" s="683"/>
      <c r="CH30" s="659"/>
      <c r="CI30" s="1"/>
      <c r="CJ30" s="700" t="s">
        <v>498</v>
      </c>
      <c r="CK30" s="690"/>
      <c r="CL30" s="690"/>
      <c r="CM30" s="690"/>
      <c r="CN30" s="690"/>
      <c r="CO30" s="691"/>
    </row>
    <row r="31" spans="1:93" ht="15" customHeight="1" x14ac:dyDescent="0.25">
      <c r="A31" s="1"/>
      <c r="B31" s="688"/>
      <c r="C31" s="516"/>
      <c r="D31" s="517"/>
      <c r="E31" s="528"/>
      <c r="F31" s="516"/>
      <c r="G31" s="516"/>
      <c r="H31" s="516"/>
      <c r="I31" s="516"/>
      <c r="J31" s="662"/>
      <c r="K31" s="544"/>
      <c r="L31" s="658"/>
      <c r="M31" s="544"/>
      <c r="N31" s="658"/>
      <c r="O31" s="660"/>
      <c r="P31" s="658"/>
      <c r="Q31" s="544"/>
      <c r="R31" s="658"/>
      <c r="S31" s="544"/>
      <c r="T31" s="658"/>
      <c r="U31" s="660"/>
      <c r="V31" s="662"/>
      <c r="W31" s="544"/>
      <c r="X31" s="658"/>
      <c r="Y31" s="544"/>
      <c r="Z31" s="658"/>
      <c r="AA31" s="660"/>
      <c r="AB31" s="662"/>
      <c r="AC31" s="544"/>
      <c r="AD31" s="658"/>
      <c r="AE31" s="544"/>
      <c r="AF31" s="658"/>
      <c r="AG31" s="660"/>
      <c r="AH31" s="662"/>
      <c r="AI31" s="544"/>
      <c r="AJ31" s="658"/>
      <c r="AK31" s="544"/>
      <c r="AL31" s="658"/>
      <c r="AM31" s="660"/>
      <c r="AN31" s="1"/>
      <c r="AO31" s="692"/>
      <c r="AP31" s="516"/>
      <c r="AQ31" s="516"/>
      <c r="AR31" s="516"/>
      <c r="AS31" s="516"/>
      <c r="AT31" s="693"/>
      <c r="AU31" s="1"/>
      <c r="AV31" s="1"/>
      <c r="AW31" s="688"/>
      <c r="AX31" s="516"/>
      <c r="AY31" s="517"/>
      <c r="AZ31" s="528"/>
      <c r="BA31" s="516"/>
      <c r="BB31" s="516"/>
      <c r="BC31" s="516"/>
      <c r="BD31" s="516"/>
      <c r="BE31" s="662"/>
      <c r="BF31" s="544"/>
      <c r="BG31" s="658"/>
      <c r="BH31" s="544"/>
      <c r="BI31" s="658"/>
      <c r="BJ31" s="660"/>
      <c r="BK31" s="658"/>
      <c r="BL31" s="544"/>
      <c r="BM31" s="658"/>
      <c r="BN31" s="544"/>
      <c r="BO31" s="658"/>
      <c r="BP31" s="660"/>
      <c r="BQ31" s="662"/>
      <c r="BR31" s="544"/>
      <c r="BS31" s="658"/>
      <c r="BT31" s="544"/>
      <c r="BU31" s="658"/>
      <c r="BV31" s="660"/>
      <c r="BW31" s="662"/>
      <c r="BX31" s="544"/>
      <c r="BY31" s="658"/>
      <c r="BZ31" s="544"/>
      <c r="CA31" s="658"/>
      <c r="CB31" s="660"/>
      <c r="CC31" s="662"/>
      <c r="CD31" s="544"/>
      <c r="CE31" s="658"/>
      <c r="CF31" s="544"/>
      <c r="CG31" s="658"/>
      <c r="CH31" s="660"/>
      <c r="CI31" s="1"/>
      <c r="CJ31" s="692"/>
      <c r="CK31" s="516"/>
      <c r="CL31" s="516"/>
      <c r="CM31" s="516"/>
      <c r="CN31" s="516"/>
      <c r="CO31" s="693"/>
    </row>
    <row r="32" spans="1:93" ht="15" customHeight="1" x14ac:dyDescent="0.25">
      <c r="A32" s="1"/>
      <c r="B32" s="688"/>
      <c r="C32" s="516"/>
      <c r="D32" s="517"/>
      <c r="E32" s="528"/>
      <c r="F32" s="516"/>
      <c r="G32" s="516"/>
      <c r="H32" s="516"/>
      <c r="I32" s="516"/>
      <c r="J32" s="677" t="e">
        <f>IF(AND(Riesgos!#REF!="Baja",Riesgos!#REF!="Leve"),CONCATENATE("R",Riesgos!$A$23),"")</f>
        <v>#REF!</v>
      </c>
      <c r="K32" s="541"/>
      <c r="L32" s="674" t="e">
        <f>IF(AND(Riesgos!#REF!="Baja",Riesgos!#REF!="Leve"),CONCATENATE("R",Riesgos!$A$29),"")</f>
        <v>#REF!</v>
      </c>
      <c r="M32" s="541"/>
      <c r="N32" s="674" t="e">
        <f>IF(AND(Riesgos!#REF!="Baja",Riesgos!#REF!="Leve"),CONCATENATE("R",Riesgos!$A$35),"")</f>
        <v>#REF!</v>
      </c>
      <c r="O32" s="675"/>
      <c r="P32" s="681" t="e">
        <f>IF(AND(Riesgos!#REF!="Baja",Riesgos!#REF!="Menor"),CONCATENATE("R",Riesgos!$A$23),"")</f>
        <v>#REF!</v>
      </c>
      <c r="Q32" s="541"/>
      <c r="R32" s="681" t="e">
        <f>IF(AND(Riesgos!#REF!="Baja",Riesgos!#REF!="Menor"),CONCATENATE("R",Riesgos!$A$29),"")</f>
        <v>#REF!</v>
      </c>
      <c r="S32" s="541"/>
      <c r="T32" s="681" t="e">
        <f>IF(AND(Riesgos!#REF!="Baja",Riesgos!#REF!="Menor"),CONCATENATE("R",Riesgos!$A$35),"")</f>
        <v>#REF!</v>
      </c>
      <c r="U32" s="675"/>
      <c r="V32" s="676" t="e">
        <f>IF(AND(Riesgos!#REF!="Baja",Riesgos!#REF!="Moderado"),CONCATENATE("R",Riesgos!$A$23),"")</f>
        <v>#REF!</v>
      </c>
      <c r="W32" s="541"/>
      <c r="X32" s="681" t="e">
        <f>IF(AND(Riesgos!#REF!="Baja",Riesgos!#REF!="Moderado"),CONCATENATE("R",Riesgos!$A$29),"")</f>
        <v>#REF!</v>
      </c>
      <c r="Y32" s="541"/>
      <c r="Z32" s="681" t="e">
        <f>IF(AND(Riesgos!#REF!="Baja",Riesgos!#REF!="Moderado"),CONCATENATE("R",Riesgos!$A$35),"")</f>
        <v>#REF!</v>
      </c>
      <c r="AA32" s="675"/>
      <c r="AB32" s="682" t="e">
        <f>IF(AND(Riesgos!#REF!="Baja",Riesgos!#REF!="Mayor"),CONCATENATE("R",Riesgos!$A$23),"")</f>
        <v>#REF!</v>
      </c>
      <c r="AC32" s="541"/>
      <c r="AD32" s="678" t="e">
        <f>IF(AND(Riesgos!#REF!="Baja",Riesgos!#REF!="Mayor"),CONCATENATE("R",Riesgos!$A$29),"")</f>
        <v>#REF!</v>
      </c>
      <c r="AE32" s="541"/>
      <c r="AF32" s="678" t="e">
        <f>IF(AND(Riesgos!#REF!="Baja",Riesgos!#REF!="Mayor"),CONCATENATE("R",Riesgos!$A$35),"")</f>
        <v>#REF!</v>
      </c>
      <c r="AG32" s="675"/>
      <c r="AH32" s="684" t="e">
        <f>IF(AND(Riesgos!#REF!="Baja",Riesgos!#REF!="Catastrófico"),CONCATENATE("R",Riesgos!$A$23),"")</f>
        <v>#REF!</v>
      </c>
      <c r="AI32" s="541"/>
      <c r="AJ32" s="697" t="e">
        <f>IF(AND(Riesgos!#REF!="Baja",Riesgos!#REF!="Catastrófico"),CONCATENATE("R",Riesgos!$A$29),"")</f>
        <v>#REF!</v>
      </c>
      <c r="AK32" s="541"/>
      <c r="AL32" s="697" t="e">
        <f>IF(AND(Riesgos!#REF!="Baja",Riesgos!#REF!="Catastrófico"),CONCATENATE("R",Riesgos!$A$35),"")</f>
        <v>#REF!</v>
      </c>
      <c r="AM32" s="675"/>
      <c r="AN32" s="1"/>
      <c r="AO32" s="692"/>
      <c r="AP32" s="516"/>
      <c r="AQ32" s="516"/>
      <c r="AR32" s="516"/>
      <c r="AS32" s="516"/>
      <c r="AT32" s="693"/>
      <c r="AU32" s="1"/>
      <c r="AV32" s="1"/>
      <c r="AW32" s="688"/>
      <c r="AX32" s="516"/>
      <c r="AY32" s="517"/>
      <c r="AZ32" s="528"/>
      <c r="BA32" s="516"/>
      <c r="BB32" s="516"/>
      <c r="BC32" s="516"/>
      <c r="BD32" s="516"/>
      <c r="BE32" s="686"/>
      <c r="BF32" s="541"/>
      <c r="BG32" s="685"/>
      <c r="BH32" s="541"/>
      <c r="BI32" s="685"/>
      <c r="BJ32" s="675"/>
      <c r="BK32" s="685"/>
      <c r="BL32" s="541"/>
      <c r="BM32" s="685"/>
      <c r="BN32" s="541"/>
      <c r="BO32" s="685"/>
      <c r="BP32" s="675"/>
      <c r="BQ32" s="677"/>
      <c r="BR32" s="541"/>
      <c r="BS32" s="674"/>
      <c r="BT32" s="541"/>
      <c r="BU32" s="674"/>
      <c r="BV32" s="675"/>
      <c r="BW32" s="676"/>
      <c r="BX32" s="541"/>
      <c r="BY32" s="681"/>
      <c r="BZ32" s="541"/>
      <c r="CA32" s="681"/>
      <c r="CB32" s="675"/>
      <c r="CC32" s="682"/>
      <c r="CD32" s="541"/>
      <c r="CE32" s="678"/>
      <c r="CF32" s="541"/>
      <c r="CG32" s="678"/>
      <c r="CH32" s="675"/>
      <c r="CI32" s="1"/>
      <c r="CJ32" s="692"/>
      <c r="CK32" s="516"/>
      <c r="CL32" s="516"/>
      <c r="CM32" s="516"/>
      <c r="CN32" s="516"/>
      <c r="CO32" s="693"/>
    </row>
    <row r="33" spans="1:93" ht="15" customHeight="1" x14ac:dyDescent="0.25">
      <c r="A33" s="1"/>
      <c r="B33" s="688"/>
      <c r="C33" s="516"/>
      <c r="D33" s="517"/>
      <c r="E33" s="528"/>
      <c r="F33" s="516"/>
      <c r="G33" s="516"/>
      <c r="H33" s="516"/>
      <c r="I33" s="516"/>
      <c r="J33" s="662"/>
      <c r="K33" s="544"/>
      <c r="L33" s="658"/>
      <c r="M33" s="544"/>
      <c r="N33" s="658"/>
      <c r="O33" s="660"/>
      <c r="P33" s="658"/>
      <c r="Q33" s="544"/>
      <c r="R33" s="658"/>
      <c r="S33" s="544"/>
      <c r="T33" s="658"/>
      <c r="U33" s="660"/>
      <c r="V33" s="662"/>
      <c r="W33" s="544"/>
      <c r="X33" s="658"/>
      <c r="Y33" s="544"/>
      <c r="Z33" s="658"/>
      <c r="AA33" s="660"/>
      <c r="AB33" s="662"/>
      <c r="AC33" s="544"/>
      <c r="AD33" s="658"/>
      <c r="AE33" s="544"/>
      <c r="AF33" s="658"/>
      <c r="AG33" s="660"/>
      <c r="AH33" s="662"/>
      <c r="AI33" s="544"/>
      <c r="AJ33" s="658"/>
      <c r="AK33" s="544"/>
      <c r="AL33" s="658"/>
      <c r="AM33" s="660"/>
      <c r="AN33" s="1"/>
      <c r="AO33" s="692"/>
      <c r="AP33" s="516"/>
      <c r="AQ33" s="516"/>
      <c r="AR33" s="516"/>
      <c r="AS33" s="516"/>
      <c r="AT33" s="693"/>
      <c r="AU33" s="1"/>
      <c r="AV33" s="1"/>
      <c r="AW33" s="688"/>
      <c r="AX33" s="516"/>
      <c r="AY33" s="517"/>
      <c r="AZ33" s="528"/>
      <c r="BA33" s="516"/>
      <c r="BB33" s="516"/>
      <c r="BC33" s="516"/>
      <c r="BD33" s="516"/>
      <c r="BE33" s="662"/>
      <c r="BF33" s="544"/>
      <c r="BG33" s="658"/>
      <c r="BH33" s="544"/>
      <c r="BI33" s="658"/>
      <c r="BJ33" s="660"/>
      <c r="BK33" s="658"/>
      <c r="BL33" s="544"/>
      <c r="BM33" s="658"/>
      <c r="BN33" s="544"/>
      <c r="BO33" s="658"/>
      <c r="BP33" s="660"/>
      <c r="BQ33" s="662"/>
      <c r="BR33" s="544"/>
      <c r="BS33" s="658"/>
      <c r="BT33" s="544"/>
      <c r="BU33" s="658"/>
      <c r="BV33" s="660"/>
      <c r="BW33" s="662"/>
      <c r="BX33" s="544"/>
      <c r="BY33" s="658"/>
      <c r="BZ33" s="544"/>
      <c r="CA33" s="658"/>
      <c r="CB33" s="660"/>
      <c r="CC33" s="662"/>
      <c r="CD33" s="544"/>
      <c r="CE33" s="658"/>
      <c r="CF33" s="544"/>
      <c r="CG33" s="658"/>
      <c r="CH33" s="660"/>
      <c r="CI33" s="1"/>
      <c r="CJ33" s="692"/>
      <c r="CK33" s="516"/>
      <c r="CL33" s="516"/>
      <c r="CM33" s="516"/>
      <c r="CN33" s="516"/>
      <c r="CO33" s="693"/>
    </row>
    <row r="34" spans="1:93" ht="15" customHeight="1" x14ac:dyDescent="0.25">
      <c r="A34" s="1"/>
      <c r="B34" s="688"/>
      <c r="C34" s="516"/>
      <c r="D34" s="517"/>
      <c r="E34" s="528"/>
      <c r="F34" s="516"/>
      <c r="G34" s="516"/>
      <c r="H34" s="516"/>
      <c r="I34" s="516"/>
      <c r="J34" s="677" t="e">
        <f>IF(AND(Riesgos!#REF!="Baja",Riesgos!#REF!="Leve"),CONCATENATE("R",Riesgos!$A$41),"")</f>
        <v>#REF!</v>
      </c>
      <c r="K34" s="541"/>
      <c r="L34" s="674" t="e">
        <f>IF(AND(Riesgos!#REF!="Baja",Riesgos!#REF!="Leve"),CONCATENATE("R",Riesgos!$A$47),"")</f>
        <v>#REF!</v>
      </c>
      <c r="M34" s="541"/>
      <c r="N34" s="674" t="e">
        <f>IF(AND(Riesgos!#REF!="Baja",Riesgos!#REF!="Leve"),CONCATENATE("R",Riesgos!$A$53),"")</f>
        <v>#REF!</v>
      </c>
      <c r="O34" s="675"/>
      <c r="P34" s="681" t="e">
        <f>IF(AND(Riesgos!#REF!="Baja",Riesgos!#REF!="Menor"),CONCATENATE("R",Riesgos!$A$41),"")</f>
        <v>#REF!</v>
      </c>
      <c r="Q34" s="541"/>
      <c r="R34" s="681" t="e">
        <f>IF(AND(Riesgos!#REF!="Baja",Riesgos!#REF!="Menor"),CONCATENATE("R",Riesgos!$A$47),"")</f>
        <v>#REF!</v>
      </c>
      <c r="S34" s="541"/>
      <c r="T34" s="681" t="e">
        <f>IF(AND(Riesgos!#REF!="Baja",Riesgos!#REF!="Menor"),CONCATENATE("R",Riesgos!$A$53),"")</f>
        <v>#REF!</v>
      </c>
      <c r="U34" s="675"/>
      <c r="V34" s="676" t="e">
        <f>IF(AND(Riesgos!#REF!="Baja",Riesgos!#REF!="Moderado"),CONCATENATE("R",Riesgos!$A$41),"")</f>
        <v>#REF!</v>
      </c>
      <c r="W34" s="541"/>
      <c r="X34" s="681" t="e">
        <f>IF(AND(Riesgos!#REF!="Baja",Riesgos!#REF!="Moderado"),CONCATENATE("R",Riesgos!$A$47),"")</f>
        <v>#REF!</v>
      </c>
      <c r="Y34" s="541"/>
      <c r="Z34" s="681" t="e">
        <f>IF(AND(Riesgos!#REF!="Baja",Riesgos!#REF!="Moderado"),CONCATENATE("R",Riesgos!$A$53),"")</f>
        <v>#REF!</v>
      </c>
      <c r="AA34" s="675"/>
      <c r="AB34" s="682" t="e">
        <f>IF(AND(Riesgos!#REF!="Baja",Riesgos!#REF!="Mayor"),CONCATENATE("R",Riesgos!$A$41),"")</f>
        <v>#REF!</v>
      </c>
      <c r="AC34" s="541"/>
      <c r="AD34" s="678" t="e">
        <f>IF(AND(Riesgos!#REF!="Baja",Riesgos!#REF!="Mayor"),CONCATENATE("R",Riesgos!$A$47),"")</f>
        <v>#REF!</v>
      </c>
      <c r="AE34" s="541"/>
      <c r="AF34" s="678" t="e">
        <f>IF(AND(Riesgos!#REF!="Baja",Riesgos!#REF!="Mayor"),CONCATENATE("R",Riesgos!$A$53),"")</f>
        <v>#REF!</v>
      </c>
      <c r="AG34" s="675"/>
      <c r="AH34" s="684" t="e">
        <f>IF(AND(Riesgos!#REF!="Baja",Riesgos!#REF!="Catastrófico"),CONCATENATE("R",Riesgos!$A$41),"")</f>
        <v>#REF!</v>
      </c>
      <c r="AI34" s="541"/>
      <c r="AJ34" s="697" t="e">
        <f>IF(AND(Riesgos!#REF!="Baja",Riesgos!#REF!="Catastrófico"),CONCATENATE("R",Riesgos!$A$47),"")</f>
        <v>#REF!</v>
      </c>
      <c r="AK34" s="541"/>
      <c r="AL34" s="697" t="e">
        <f>IF(AND(Riesgos!#REF!="Baja",Riesgos!#REF!="Catastrófico"),CONCATENATE("R",Riesgos!$A$53),"")</f>
        <v>#REF!</v>
      </c>
      <c r="AM34" s="675"/>
      <c r="AN34" s="1"/>
      <c r="AO34" s="692"/>
      <c r="AP34" s="516"/>
      <c r="AQ34" s="516"/>
      <c r="AR34" s="516"/>
      <c r="AS34" s="516"/>
      <c r="AT34" s="693"/>
      <c r="AU34" s="1"/>
      <c r="AV34" s="1"/>
      <c r="AW34" s="688"/>
      <c r="AX34" s="516"/>
      <c r="AY34" s="517"/>
      <c r="AZ34" s="528"/>
      <c r="BA34" s="516"/>
      <c r="BB34" s="516"/>
      <c r="BC34" s="516"/>
      <c r="BD34" s="516"/>
      <c r="BE34" s="686"/>
      <c r="BF34" s="541"/>
      <c r="BG34" s="685"/>
      <c r="BH34" s="541"/>
      <c r="BI34" s="685"/>
      <c r="BJ34" s="675"/>
      <c r="BK34" s="685"/>
      <c r="BL34" s="541"/>
      <c r="BM34" s="685"/>
      <c r="BN34" s="541"/>
      <c r="BO34" s="685"/>
      <c r="BP34" s="675"/>
      <c r="BQ34" s="677"/>
      <c r="BR34" s="541"/>
      <c r="BS34" s="674"/>
      <c r="BT34" s="541"/>
      <c r="BU34" s="674"/>
      <c r="BV34" s="675"/>
      <c r="BW34" s="676"/>
      <c r="BX34" s="541"/>
      <c r="BY34" s="681"/>
      <c r="BZ34" s="541"/>
      <c r="CA34" s="681"/>
      <c r="CB34" s="675"/>
      <c r="CC34" s="682"/>
      <c r="CD34" s="541"/>
      <c r="CE34" s="678"/>
      <c r="CF34" s="541"/>
      <c r="CG34" s="678"/>
      <c r="CH34" s="675"/>
      <c r="CI34" s="1"/>
      <c r="CJ34" s="692"/>
      <c r="CK34" s="516"/>
      <c r="CL34" s="516"/>
      <c r="CM34" s="516"/>
      <c r="CN34" s="516"/>
      <c r="CO34" s="693"/>
    </row>
    <row r="35" spans="1:93" ht="15" customHeight="1" x14ac:dyDescent="0.25">
      <c r="A35" s="1"/>
      <c r="B35" s="688"/>
      <c r="C35" s="516"/>
      <c r="D35" s="517"/>
      <c r="E35" s="528"/>
      <c r="F35" s="516"/>
      <c r="G35" s="516"/>
      <c r="H35" s="516"/>
      <c r="I35" s="516"/>
      <c r="J35" s="662"/>
      <c r="K35" s="544"/>
      <c r="L35" s="658"/>
      <c r="M35" s="544"/>
      <c r="N35" s="658"/>
      <c r="O35" s="660"/>
      <c r="P35" s="658"/>
      <c r="Q35" s="544"/>
      <c r="R35" s="658"/>
      <c r="S35" s="544"/>
      <c r="T35" s="658"/>
      <c r="U35" s="660"/>
      <c r="V35" s="662"/>
      <c r="W35" s="544"/>
      <c r="X35" s="658"/>
      <c r="Y35" s="544"/>
      <c r="Z35" s="658"/>
      <c r="AA35" s="660"/>
      <c r="AB35" s="662"/>
      <c r="AC35" s="544"/>
      <c r="AD35" s="658"/>
      <c r="AE35" s="544"/>
      <c r="AF35" s="658"/>
      <c r="AG35" s="660"/>
      <c r="AH35" s="662"/>
      <c r="AI35" s="544"/>
      <c r="AJ35" s="658"/>
      <c r="AK35" s="544"/>
      <c r="AL35" s="658"/>
      <c r="AM35" s="660"/>
      <c r="AN35" s="1"/>
      <c r="AO35" s="692"/>
      <c r="AP35" s="516"/>
      <c r="AQ35" s="516"/>
      <c r="AR35" s="516"/>
      <c r="AS35" s="516"/>
      <c r="AT35" s="693"/>
      <c r="AU35" s="1"/>
      <c r="AV35" s="1"/>
      <c r="AW35" s="688"/>
      <c r="AX35" s="516"/>
      <c r="AY35" s="517"/>
      <c r="AZ35" s="528"/>
      <c r="BA35" s="516"/>
      <c r="BB35" s="516"/>
      <c r="BC35" s="516"/>
      <c r="BD35" s="516"/>
      <c r="BE35" s="662"/>
      <c r="BF35" s="544"/>
      <c r="BG35" s="658"/>
      <c r="BH35" s="544"/>
      <c r="BI35" s="658"/>
      <c r="BJ35" s="660"/>
      <c r="BK35" s="658"/>
      <c r="BL35" s="544"/>
      <c r="BM35" s="658"/>
      <c r="BN35" s="544"/>
      <c r="BO35" s="658"/>
      <c r="BP35" s="660"/>
      <c r="BQ35" s="662"/>
      <c r="BR35" s="544"/>
      <c r="BS35" s="658"/>
      <c r="BT35" s="544"/>
      <c r="BU35" s="658"/>
      <c r="BV35" s="660"/>
      <c r="BW35" s="662"/>
      <c r="BX35" s="544"/>
      <c r="BY35" s="658"/>
      <c r="BZ35" s="544"/>
      <c r="CA35" s="658"/>
      <c r="CB35" s="660"/>
      <c r="CC35" s="662"/>
      <c r="CD35" s="544"/>
      <c r="CE35" s="658"/>
      <c r="CF35" s="544"/>
      <c r="CG35" s="658"/>
      <c r="CH35" s="660"/>
      <c r="CI35" s="1"/>
      <c r="CJ35" s="692"/>
      <c r="CK35" s="516"/>
      <c r="CL35" s="516"/>
      <c r="CM35" s="516"/>
      <c r="CN35" s="516"/>
      <c r="CO35" s="693"/>
    </row>
    <row r="36" spans="1:93" ht="15" customHeight="1" x14ac:dyDescent="0.25">
      <c r="A36" s="1"/>
      <c r="B36" s="688"/>
      <c r="C36" s="516"/>
      <c r="D36" s="517"/>
      <c r="E36" s="528"/>
      <c r="F36" s="516"/>
      <c r="G36" s="516"/>
      <c r="H36" s="516"/>
      <c r="I36" s="516"/>
      <c r="J36" s="677" t="e">
        <f>IF(AND(Riesgos!#REF!="Baja",Riesgos!#REF!="Leve"),CONCATENATE("R",Riesgos!$A$59),"")</f>
        <v>#REF!</v>
      </c>
      <c r="K36" s="541"/>
      <c r="L36" s="674" t="e">
        <f>IF(AND(Riesgos!#REF!="Baja",Riesgos!#REF!="Leve"),CONCATENATE("R",Riesgos!$A$85),"")</f>
        <v>#REF!</v>
      </c>
      <c r="M36" s="541"/>
      <c r="N36" s="674" t="e">
        <f>IF(AND(Riesgos!#REF!="Baja",Riesgos!#REF!="Leve"),CONCATENATE("R",Riesgos!$A$91),"")</f>
        <v>#REF!</v>
      </c>
      <c r="O36" s="675"/>
      <c r="P36" s="681" t="e">
        <f>IF(AND(Riesgos!#REF!="Baja",Riesgos!#REF!="Menor"),CONCATENATE("R",Riesgos!$A$59),"")</f>
        <v>#REF!</v>
      </c>
      <c r="Q36" s="541"/>
      <c r="R36" s="681" t="e">
        <f>IF(AND(Riesgos!#REF!="Baja",Riesgos!#REF!="Menor"),CONCATENATE("R",Riesgos!$A$85),"")</f>
        <v>#REF!</v>
      </c>
      <c r="S36" s="541"/>
      <c r="T36" s="681" t="e">
        <f>IF(AND(Riesgos!#REF!="Baja",Riesgos!#REF!="Menor"),CONCATENATE("R",Riesgos!$A$91),"")</f>
        <v>#REF!</v>
      </c>
      <c r="U36" s="675"/>
      <c r="V36" s="676" t="e">
        <f>IF(AND(Riesgos!#REF!="Baja",Riesgos!#REF!="Moderado"),CONCATENATE("R",Riesgos!$A$59),"")</f>
        <v>#REF!</v>
      </c>
      <c r="W36" s="541"/>
      <c r="X36" s="681" t="e">
        <f>IF(AND(Riesgos!#REF!="Baja",Riesgos!#REF!="Moderado"),CONCATENATE("R",Riesgos!$A$85),"")</f>
        <v>#REF!</v>
      </c>
      <c r="Y36" s="541"/>
      <c r="Z36" s="681" t="e">
        <f>IF(AND(Riesgos!#REF!="Baja",Riesgos!#REF!="Moderado"),CONCATENATE("R",Riesgos!$A$91),"")</f>
        <v>#REF!</v>
      </c>
      <c r="AA36" s="675"/>
      <c r="AB36" s="682" t="e">
        <f>IF(AND(Riesgos!#REF!="Baja",Riesgos!#REF!="Mayor"),CONCATENATE("R",Riesgos!$A$59),"")</f>
        <v>#REF!</v>
      </c>
      <c r="AC36" s="541"/>
      <c r="AD36" s="678" t="e">
        <f>IF(AND(Riesgos!#REF!="Baja",Riesgos!#REF!="Mayor"),CONCATENATE("R",Riesgos!$A$85),"")</f>
        <v>#REF!</v>
      </c>
      <c r="AE36" s="541"/>
      <c r="AF36" s="678" t="e">
        <f>IF(AND(Riesgos!#REF!="Baja",Riesgos!#REF!="Mayor"),CONCATENATE("R",Riesgos!$A$91),"")</f>
        <v>#REF!</v>
      </c>
      <c r="AG36" s="675"/>
      <c r="AH36" s="684" t="e">
        <f>IF(AND(Riesgos!#REF!="Baja",Riesgos!#REF!="Catastrófico"),CONCATENATE("R",Riesgos!$A$59),"")</f>
        <v>#REF!</v>
      </c>
      <c r="AI36" s="541"/>
      <c r="AJ36" s="697" t="e">
        <f>IF(AND(Riesgos!#REF!="Baja",Riesgos!#REF!="Catastrófico"),CONCATENATE("R",Riesgos!$A$85),"")</f>
        <v>#REF!</v>
      </c>
      <c r="AK36" s="541"/>
      <c r="AL36" s="697" t="e">
        <f>IF(AND(Riesgos!#REF!="Baja",Riesgos!#REF!="Catastrófico"),CONCATENATE("R",Riesgos!$A$91),"")</f>
        <v>#REF!</v>
      </c>
      <c r="AM36" s="675"/>
      <c r="AN36" s="1"/>
      <c r="AO36" s="692"/>
      <c r="AP36" s="516"/>
      <c r="AQ36" s="516"/>
      <c r="AR36" s="516"/>
      <c r="AS36" s="516"/>
      <c r="AT36" s="693"/>
      <c r="AU36" s="1"/>
      <c r="AV36" s="1"/>
      <c r="AW36" s="688"/>
      <c r="AX36" s="516"/>
      <c r="AY36" s="517"/>
      <c r="AZ36" s="528"/>
      <c r="BA36" s="516"/>
      <c r="BB36" s="516"/>
      <c r="BC36" s="516"/>
      <c r="BD36" s="516"/>
      <c r="BE36" s="686"/>
      <c r="BF36" s="541"/>
      <c r="BG36" s="685"/>
      <c r="BH36" s="541"/>
      <c r="BI36" s="685"/>
      <c r="BJ36" s="675"/>
      <c r="BK36" s="685"/>
      <c r="BL36" s="541"/>
      <c r="BM36" s="685"/>
      <c r="BN36" s="541"/>
      <c r="BO36" s="685"/>
      <c r="BP36" s="675"/>
      <c r="BQ36" s="677"/>
      <c r="BR36" s="541"/>
      <c r="BS36" s="674"/>
      <c r="BT36" s="541"/>
      <c r="BU36" s="674"/>
      <c r="BV36" s="675"/>
      <c r="BW36" s="676"/>
      <c r="BX36" s="541"/>
      <c r="BY36" s="681"/>
      <c r="BZ36" s="541"/>
      <c r="CA36" s="681"/>
      <c r="CB36" s="675"/>
      <c r="CC36" s="682"/>
      <c r="CD36" s="541"/>
      <c r="CE36" s="678"/>
      <c r="CF36" s="541"/>
      <c r="CG36" s="678"/>
      <c r="CH36" s="675"/>
      <c r="CI36" s="1"/>
      <c r="CJ36" s="692"/>
      <c r="CK36" s="516"/>
      <c r="CL36" s="516"/>
      <c r="CM36" s="516"/>
      <c r="CN36" s="516"/>
      <c r="CO36" s="693"/>
    </row>
    <row r="37" spans="1:93" ht="15.75" customHeight="1" x14ac:dyDescent="0.25">
      <c r="A37" s="1"/>
      <c r="B37" s="688"/>
      <c r="C37" s="516"/>
      <c r="D37" s="517"/>
      <c r="E37" s="670"/>
      <c r="F37" s="671"/>
      <c r="G37" s="671"/>
      <c r="H37" s="671"/>
      <c r="I37" s="671"/>
      <c r="J37" s="670"/>
      <c r="K37" s="679"/>
      <c r="L37" s="680"/>
      <c r="M37" s="679"/>
      <c r="N37" s="680"/>
      <c r="O37" s="672"/>
      <c r="P37" s="680"/>
      <c r="Q37" s="679"/>
      <c r="R37" s="680"/>
      <c r="S37" s="679"/>
      <c r="T37" s="680"/>
      <c r="U37" s="672"/>
      <c r="V37" s="670"/>
      <c r="W37" s="679"/>
      <c r="X37" s="680"/>
      <c r="Y37" s="679"/>
      <c r="Z37" s="680"/>
      <c r="AA37" s="672"/>
      <c r="AB37" s="670"/>
      <c r="AC37" s="679"/>
      <c r="AD37" s="680"/>
      <c r="AE37" s="679"/>
      <c r="AF37" s="680"/>
      <c r="AG37" s="672"/>
      <c r="AH37" s="670"/>
      <c r="AI37" s="679"/>
      <c r="AJ37" s="680"/>
      <c r="AK37" s="679"/>
      <c r="AL37" s="680"/>
      <c r="AM37" s="672"/>
      <c r="AN37" s="1"/>
      <c r="AO37" s="694"/>
      <c r="AP37" s="695"/>
      <c r="AQ37" s="695"/>
      <c r="AR37" s="695"/>
      <c r="AS37" s="695"/>
      <c r="AT37" s="696"/>
      <c r="AU37" s="1"/>
      <c r="AV37" s="1"/>
      <c r="AW37" s="688"/>
      <c r="AX37" s="516"/>
      <c r="AY37" s="517"/>
      <c r="AZ37" s="670"/>
      <c r="BA37" s="671"/>
      <c r="BB37" s="671"/>
      <c r="BC37" s="671"/>
      <c r="BD37" s="671"/>
      <c r="BE37" s="670"/>
      <c r="BF37" s="679"/>
      <c r="BG37" s="680"/>
      <c r="BH37" s="679"/>
      <c r="BI37" s="680"/>
      <c r="BJ37" s="672"/>
      <c r="BK37" s="680"/>
      <c r="BL37" s="679"/>
      <c r="BM37" s="680"/>
      <c r="BN37" s="679"/>
      <c r="BO37" s="680"/>
      <c r="BP37" s="672"/>
      <c r="BQ37" s="670"/>
      <c r="BR37" s="679"/>
      <c r="BS37" s="680"/>
      <c r="BT37" s="679"/>
      <c r="BU37" s="680"/>
      <c r="BV37" s="672"/>
      <c r="BW37" s="670"/>
      <c r="BX37" s="679"/>
      <c r="BY37" s="680"/>
      <c r="BZ37" s="679"/>
      <c r="CA37" s="680"/>
      <c r="CB37" s="672"/>
      <c r="CC37" s="670"/>
      <c r="CD37" s="679"/>
      <c r="CE37" s="680"/>
      <c r="CF37" s="679"/>
      <c r="CG37" s="680"/>
      <c r="CH37" s="672"/>
      <c r="CI37" s="1"/>
      <c r="CJ37" s="694"/>
      <c r="CK37" s="695"/>
      <c r="CL37" s="695"/>
      <c r="CM37" s="695"/>
      <c r="CN37" s="695"/>
      <c r="CO37" s="696"/>
    </row>
    <row r="38" spans="1:93" ht="15" customHeight="1" x14ac:dyDescent="0.25">
      <c r="A38" s="1"/>
      <c r="B38" s="688"/>
      <c r="C38" s="516"/>
      <c r="D38" s="517"/>
      <c r="E38" s="668" t="s">
        <v>516</v>
      </c>
      <c r="F38" s="669"/>
      <c r="G38" s="669"/>
      <c r="H38" s="669"/>
      <c r="I38" s="659"/>
      <c r="J38" s="661" t="e">
        <f>IF(AND(Riesgos!#REF!="Muy Baja",Riesgos!#REF!="Leve"),CONCATENATE("R",Riesgos!$A$7),"")</f>
        <v>#REF!</v>
      </c>
      <c r="K38" s="657"/>
      <c r="L38" s="656" t="e">
        <f>IF(AND(Riesgos!#REF!="Muy Baja",Riesgos!#REF!="Leve"),CONCATENATE("R",Riesgos!$A$13),"")</f>
        <v>#REF!</v>
      </c>
      <c r="M38" s="657"/>
      <c r="N38" s="656" t="e">
        <f>IF(AND(Riesgos!#REF!="Muy Baja",Riesgos!#REF!="Leve"),CONCATENATE("R",Riesgos!$A$19),"")</f>
        <v>#REF!</v>
      </c>
      <c r="O38" s="659"/>
      <c r="P38" s="661" t="e">
        <f>IF(AND(Riesgos!#REF!="Muy Baja",Riesgos!#REF!="Menor"),CONCATENATE("R",Riesgos!$A$7),"")</f>
        <v>#REF!</v>
      </c>
      <c r="Q38" s="657"/>
      <c r="R38" s="656" t="e">
        <f>IF(AND(Riesgos!#REF!="Muy Baja",Riesgos!#REF!="Menor"),CONCATENATE("R",Riesgos!$A$13),"")</f>
        <v>#REF!</v>
      </c>
      <c r="S38" s="657"/>
      <c r="T38" s="656" t="e">
        <f>IF(AND(Riesgos!#REF!="Muy Baja",Riesgos!#REF!="Menor"),CONCATENATE("R",Riesgos!$A$19),"")</f>
        <v>#REF!</v>
      </c>
      <c r="U38" s="659"/>
      <c r="V38" s="663" t="e">
        <f>IF(AND(Riesgos!#REF!="Muy Baja",Riesgos!#REF!="Moderado"),CONCATENATE("R",Riesgos!$A$7),"")</f>
        <v>#REF!</v>
      </c>
      <c r="W38" s="657"/>
      <c r="X38" s="664" t="e">
        <f>IF(AND(Riesgos!#REF!="Muy Baja",Riesgos!#REF!="Moderado"),CONCATENATE("R",Riesgos!$A$13),"")</f>
        <v>#REF!</v>
      </c>
      <c r="Y38" s="657"/>
      <c r="Z38" s="664" t="e">
        <f>IF(AND(Riesgos!#REF!="Muy Baja",Riesgos!#REF!="Moderado"),CONCATENATE("R",Riesgos!$A$19),"")</f>
        <v>#REF!</v>
      </c>
      <c r="AA38" s="659"/>
      <c r="AB38" s="701" t="e">
        <f>IF(AND(Riesgos!#REF!="Muy Baja",Riesgos!#REF!="Mayor"),CONCATENATE("R",Riesgos!$A$7),"")</f>
        <v>#REF!</v>
      </c>
      <c r="AC38" s="657"/>
      <c r="AD38" s="683" t="e">
        <f>IF(AND(Riesgos!#REF!="Muy Baja",Riesgos!#REF!="Mayor"),CONCATENATE("R",Riesgos!$A$13),"")</f>
        <v>#REF!</v>
      </c>
      <c r="AE38" s="657"/>
      <c r="AF38" s="683" t="e">
        <f>IF(AND(Riesgos!#REF!="Muy Baja",Riesgos!#REF!="Mayor"),CONCATENATE("R",Riesgos!$A$19),"")</f>
        <v>#REF!</v>
      </c>
      <c r="AG38" s="659"/>
      <c r="AH38" s="702" t="e">
        <f>IF(AND(Riesgos!#REF!="Muy Baja",Riesgos!#REF!="Catastrófico"),CONCATENATE("R",Riesgos!$A$7),"")</f>
        <v>#REF!</v>
      </c>
      <c r="AI38" s="657"/>
      <c r="AJ38" s="667" t="e">
        <f>IF(AND(Riesgos!#REF!="Muy Baja",Riesgos!#REF!="Catastrófico"),CONCATENATE("R",Riesgos!$A$13),"")</f>
        <v>#REF!</v>
      </c>
      <c r="AK38" s="657"/>
      <c r="AL38" s="667" t="e">
        <f>IF(AND(Riesgos!#REF!="Muy Baja",Riesgos!#REF!="Catastrófico"),CONCATENATE("R",Riesgos!$A$19),"")</f>
        <v>#REF!</v>
      </c>
      <c r="AM38" s="659"/>
      <c r="AN38" s="1"/>
      <c r="AO38" s="1"/>
      <c r="AP38" s="1"/>
      <c r="AQ38" s="1"/>
      <c r="AR38" s="1"/>
      <c r="AS38" s="1"/>
      <c r="AT38" s="1"/>
      <c r="AU38" s="1"/>
      <c r="AV38" s="1"/>
      <c r="AW38" s="688"/>
      <c r="AX38" s="516"/>
      <c r="AY38" s="517"/>
      <c r="AZ38" s="668" t="s">
        <v>476</v>
      </c>
      <c r="BA38" s="669"/>
      <c r="BB38" s="669"/>
      <c r="BC38" s="669"/>
      <c r="BD38" s="659"/>
      <c r="BE38" s="666"/>
      <c r="BF38" s="657"/>
      <c r="BG38" s="665"/>
      <c r="BH38" s="657"/>
      <c r="BI38" s="665"/>
      <c r="BJ38" s="659"/>
      <c r="BK38" s="666"/>
      <c r="BL38" s="657"/>
      <c r="BM38" s="665"/>
      <c r="BN38" s="657"/>
      <c r="BO38" s="665"/>
      <c r="BP38" s="659"/>
      <c r="BQ38" s="661"/>
      <c r="BR38" s="657"/>
      <c r="BS38" s="656"/>
      <c r="BT38" s="657"/>
      <c r="BU38" s="656"/>
      <c r="BV38" s="659"/>
      <c r="BW38" s="661"/>
      <c r="BX38" s="657"/>
      <c r="BY38" s="656"/>
      <c r="BZ38" s="657"/>
      <c r="CA38" s="656"/>
      <c r="CB38" s="659"/>
      <c r="CC38" s="663"/>
      <c r="CD38" s="657"/>
      <c r="CE38" s="664"/>
      <c r="CF38" s="657"/>
      <c r="CG38" s="664"/>
      <c r="CH38" s="659"/>
      <c r="CI38" s="1"/>
      <c r="CJ38" s="1"/>
      <c r="CK38" s="1"/>
      <c r="CL38" s="1"/>
      <c r="CM38" s="1"/>
      <c r="CN38" s="1"/>
      <c r="CO38" s="1"/>
    </row>
    <row r="39" spans="1:93" ht="15" customHeight="1" x14ac:dyDescent="0.25">
      <c r="A39" s="1"/>
      <c r="B39" s="688"/>
      <c r="C39" s="516"/>
      <c r="D39" s="517"/>
      <c r="E39" s="528"/>
      <c r="F39" s="516"/>
      <c r="G39" s="516"/>
      <c r="H39" s="516"/>
      <c r="I39" s="517"/>
      <c r="J39" s="662"/>
      <c r="K39" s="544"/>
      <c r="L39" s="658"/>
      <c r="M39" s="544"/>
      <c r="N39" s="658"/>
      <c r="O39" s="660"/>
      <c r="P39" s="662"/>
      <c r="Q39" s="544"/>
      <c r="R39" s="658"/>
      <c r="S39" s="544"/>
      <c r="T39" s="658"/>
      <c r="U39" s="660"/>
      <c r="V39" s="662"/>
      <c r="W39" s="544"/>
      <c r="X39" s="658"/>
      <c r="Y39" s="544"/>
      <c r="Z39" s="658"/>
      <c r="AA39" s="660"/>
      <c r="AB39" s="662"/>
      <c r="AC39" s="544"/>
      <c r="AD39" s="658"/>
      <c r="AE39" s="544"/>
      <c r="AF39" s="658"/>
      <c r="AG39" s="660"/>
      <c r="AH39" s="662"/>
      <c r="AI39" s="544"/>
      <c r="AJ39" s="658"/>
      <c r="AK39" s="544"/>
      <c r="AL39" s="658"/>
      <c r="AM39" s="660"/>
      <c r="AN39" s="1"/>
      <c r="AO39" s="1"/>
      <c r="AP39" s="1"/>
      <c r="AQ39" s="1"/>
      <c r="AR39" s="1"/>
      <c r="AS39" s="1"/>
      <c r="AT39" s="1"/>
      <c r="AU39" s="1"/>
      <c r="AV39" s="1"/>
      <c r="AW39" s="688"/>
      <c r="AX39" s="516"/>
      <c r="AY39" s="517"/>
      <c r="AZ39" s="528"/>
      <c r="BA39" s="516"/>
      <c r="BB39" s="516"/>
      <c r="BC39" s="516"/>
      <c r="BD39" s="517"/>
      <c r="BE39" s="662"/>
      <c r="BF39" s="544"/>
      <c r="BG39" s="658"/>
      <c r="BH39" s="544"/>
      <c r="BI39" s="658"/>
      <c r="BJ39" s="660"/>
      <c r="BK39" s="662"/>
      <c r="BL39" s="544"/>
      <c r="BM39" s="658"/>
      <c r="BN39" s="544"/>
      <c r="BO39" s="658"/>
      <c r="BP39" s="660"/>
      <c r="BQ39" s="662"/>
      <c r="BR39" s="544"/>
      <c r="BS39" s="658"/>
      <c r="BT39" s="544"/>
      <c r="BU39" s="658"/>
      <c r="BV39" s="660"/>
      <c r="BW39" s="662"/>
      <c r="BX39" s="544"/>
      <c r="BY39" s="658"/>
      <c r="BZ39" s="544"/>
      <c r="CA39" s="658"/>
      <c r="CB39" s="660"/>
      <c r="CC39" s="662"/>
      <c r="CD39" s="544"/>
      <c r="CE39" s="658"/>
      <c r="CF39" s="544"/>
      <c r="CG39" s="658"/>
      <c r="CH39" s="660"/>
      <c r="CI39" s="1"/>
      <c r="CJ39" s="1"/>
      <c r="CK39" s="1"/>
      <c r="CL39" s="1"/>
      <c r="CM39" s="1"/>
      <c r="CN39" s="1"/>
      <c r="CO39" s="1"/>
    </row>
    <row r="40" spans="1:93" ht="15" customHeight="1" x14ac:dyDescent="0.25">
      <c r="A40" s="1"/>
      <c r="B40" s="688"/>
      <c r="C40" s="516"/>
      <c r="D40" s="517"/>
      <c r="E40" s="528"/>
      <c r="F40" s="516"/>
      <c r="G40" s="516"/>
      <c r="H40" s="516"/>
      <c r="I40" s="517"/>
      <c r="J40" s="677" t="e">
        <f>IF(AND(Riesgos!#REF!="Muy Baja",Riesgos!#REF!="Leve"),CONCATENATE("R",Riesgos!$A$23),"")</f>
        <v>#REF!</v>
      </c>
      <c r="K40" s="541"/>
      <c r="L40" s="674" t="e">
        <f>IF(AND(Riesgos!#REF!="Muy Baja",Riesgos!#REF!="Leve"),CONCATENATE("R",Riesgos!$A$29),"")</f>
        <v>#REF!</v>
      </c>
      <c r="M40" s="541"/>
      <c r="N40" s="674" t="e">
        <f>IF(AND(Riesgos!#REF!="Muy Baja",Riesgos!#REF!="Leve"),CONCATENATE("R",Riesgos!$A$35),"")</f>
        <v>#REF!</v>
      </c>
      <c r="O40" s="675"/>
      <c r="P40" s="677" t="e">
        <f>IF(AND(Riesgos!#REF!="Muy Baja",Riesgos!#REF!="Menor"),CONCATENATE("R",Riesgos!$A$23),"")</f>
        <v>#REF!</v>
      </c>
      <c r="Q40" s="541"/>
      <c r="R40" s="674" t="e">
        <f>IF(AND(Riesgos!#REF!="Muy Baja",Riesgos!#REF!="Menor"),CONCATENATE("R",Riesgos!$A$29),"")</f>
        <v>#REF!</v>
      </c>
      <c r="S40" s="541"/>
      <c r="T40" s="674" t="e">
        <f>IF(AND(Riesgos!#REF!="Muy Baja",Riesgos!#REF!="Menor"),CONCATENATE("R",Riesgos!$A$35),"")</f>
        <v>#REF!</v>
      </c>
      <c r="U40" s="675"/>
      <c r="V40" s="676" t="e">
        <f>IF(AND(Riesgos!#REF!="Muy Baja",Riesgos!#REF!="Moderado"),CONCATENATE("R",Riesgos!$A$23),"")</f>
        <v>#REF!</v>
      </c>
      <c r="W40" s="541"/>
      <c r="X40" s="681" t="e">
        <f>IF(AND(Riesgos!#REF!="Muy Baja",Riesgos!#REF!="Moderado"),CONCATENATE("R",Riesgos!$A$29),"")</f>
        <v>#REF!</v>
      </c>
      <c r="Y40" s="541"/>
      <c r="Z40" s="681" t="e">
        <f>IF(AND(Riesgos!#REF!="Muy Baja",Riesgos!#REF!="Moderado"),CONCATENATE("R",Riesgos!$A$35),"")</f>
        <v>#REF!</v>
      </c>
      <c r="AA40" s="675"/>
      <c r="AB40" s="682" t="e">
        <f>IF(AND(Riesgos!#REF!="Muy Baja",Riesgos!#REF!="Mayor"),CONCATENATE("R",Riesgos!$A$23),"")</f>
        <v>#REF!</v>
      </c>
      <c r="AC40" s="541"/>
      <c r="AD40" s="678" t="e">
        <f>IF(AND(Riesgos!#REF!="Muy Baja",Riesgos!#REF!="Mayor"),CONCATENATE("R",Riesgos!$A$29),"")</f>
        <v>#REF!</v>
      </c>
      <c r="AE40" s="541"/>
      <c r="AF40" s="678" t="e">
        <f>IF(AND(Riesgos!#REF!="Muy Baja",Riesgos!#REF!="Mayor"),CONCATENATE("R",Riesgos!$A$35),"")</f>
        <v>#REF!</v>
      </c>
      <c r="AG40" s="675"/>
      <c r="AH40" s="684" t="e">
        <f>IF(AND(Riesgos!#REF!="Muy Baja",Riesgos!#REF!="Catastrófico"),CONCATENATE("R",Riesgos!$A$23),"")</f>
        <v>#REF!</v>
      </c>
      <c r="AI40" s="541"/>
      <c r="AJ40" s="697" t="e">
        <f>IF(AND(Riesgos!#REF!="Muy Baja",Riesgos!#REF!="Catastrófico"),CONCATENATE("R",Riesgos!$A$29),"")</f>
        <v>#REF!</v>
      </c>
      <c r="AK40" s="541"/>
      <c r="AL40" s="697" t="e">
        <f>IF(AND(Riesgos!#REF!="Muy Baja",Riesgos!#REF!="Catastrófico"),CONCATENATE("R",Riesgos!$A$35),"")</f>
        <v>#REF!</v>
      </c>
      <c r="AM40" s="675"/>
      <c r="AN40" s="1"/>
      <c r="AO40" s="1"/>
      <c r="AP40" s="1"/>
      <c r="AQ40" s="1"/>
      <c r="AR40" s="1"/>
      <c r="AS40" s="1"/>
      <c r="AT40" s="1"/>
      <c r="AU40" s="1"/>
      <c r="AV40" s="1"/>
      <c r="AW40" s="688"/>
      <c r="AX40" s="516"/>
      <c r="AY40" s="517"/>
      <c r="AZ40" s="528"/>
      <c r="BA40" s="516"/>
      <c r="BB40" s="516"/>
      <c r="BC40" s="516"/>
      <c r="BD40" s="517"/>
      <c r="BE40" s="686"/>
      <c r="BF40" s="541"/>
      <c r="BG40" s="685"/>
      <c r="BH40" s="541"/>
      <c r="BI40" s="685"/>
      <c r="BJ40" s="675"/>
      <c r="BK40" s="686"/>
      <c r="BL40" s="541"/>
      <c r="BM40" s="685"/>
      <c r="BN40" s="541"/>
      <c r="BO40" s="685"/>
      <c r="BP40" s="675"/>
      <c r="BQ40" s="677"/>
      <c r="BR40" s="541"/>
      <c r="BS40" s="674"/>
      <c r="BT40" s="541"/>
      <c r="BU40" s="674"/>
      <c r="BV40" s="675"/>
      <c r="BW40" s="677"/>
      <c r="BX40" s="541"/>
      <c r="BY40" s="674"/>
      <c r="BZ40" s="541"/>
      <c r="CA40" s="674"/>
      <c r="CB40" s="675"/>
      <c r="CC40" s="676"/>
      <c r="CD40" s="541"/>
      <c r="CE40" s="681"/>
      <c r="CF40" s="541"/>
      <c r="CG40" s="681"/>
      <c r="CH40" s="675"/>
      <c r="CI40" s="1"/>
      <c r="CJ40" s="1"/>
      <c r="CK40" s="1"/>
      <c r="CL40" s="1"/>
      <c r="CM40" s="1"/>
      <c r="CN40" s="1"/>
      <c r="CO40" s="1"/>
    </row>
    <row r="41" spans="1:93" ht="15" customHeight="1" x14ac:dyDescent="0.25">
      <c r="A41" s="1"/>
      <c r="B41" s="688"/>
      <c r="C41" s="516"/>
      <c r="D41" s="517"/>
      <c r="E41" s="528"/>
      <c r="F41" s="516"/>
      <c r="G41" s="516"/>
      <c r="H41" s="516"/>
      <c r="I41" s="517"/>
      <c r="J41" s="662"/>
      <c r="K41" s="544"/>
      <c r="L41" s="658"/>
      <c r="M41" s="544"/>
      <c r="N41" s="658"/>
      <c r="O41" s="660"/>
      <c r="P41" s="662"/>
      <c r="Q41" s="544"/>
      <c r="R41" s="658"/>
      <c r="S41" s="544"/>
      <c r="T41" s="658"/>
      <c r="U41" s="660"/>
      <c r="V41" s="662"/>
      <c r="W41" s="544"/>
      <c r="X41" s="658"/>
      <c r="Y41" s="544"/>
      <c r="Z41" s="658"/>
      <c r="AA41" s="660"/>
      <c r="AB41" s="662"/>
      <c r="AC41" s="544"/>
      <c r="AD41" s="658"/>
      <c r="AE41" s="544"/>
      <c r="AF41" s="658"/>
      <c r="AG41" s="660"/>
      <c r="AH41" s="662"/>
      <c r="AI41" s="544"/>
      <c r="AJ41" s="658"/>
      <c r="AK41" s="544"/>
      <c r="AL41" s="658"/>
      <c r="AM41" s="660"/>
      <c r="AN41" s="1"/>
      <c r="AO41" s="1"/>
      <c r="AP41" s="1"/>
      <c r="AQ41" s="1"/>
      <c r="AR41" s="1"/>
      <c r="AS41" s="1"/>
      <c r="AT41" s="1"/>
      <c r="AU41" s="1"/>
      <c r="AV41" s="1"/>
      <c r="AW41" s="688"/>
      <c r="AX41" s="516"/>
      <c r="AY41" s="517"/>
      <c r="AZ41" s="528"/>
      <c r="BA41" s="516"/>
      <c r="BB41" s="516"/>
      <c r="BC41" s="516"/>
      <c r="BD41" s="517"/>
      <c r="BE41" s="662"/>
      <c r="BF41" s="544"/>
      <c r="BG41" s="658"/>
      <c r="BH41" s="544"/>
      <c r="BI41" s="658"/>
      <c r="BJ41" s="660"/>
      <c r="BK41" s="662"/>
      <c r="BL41" s="544"/>
      <c r="BM41" s="658"/>
      <c r="BN41" s="544"/>
      <c r="BO41" s="658"/>
      <c r="BP41" s="660"/>
      <c r="BQ41" s="662"/>
      <c r="BR41" s="544"/>
      <c r="BS41" s="658"/>
      <c r="BT41" s="544"/>
      <c r="BU41" s="658"/>
      <c r="BV41" s="660"/>
      <c r="BW41" s="662"/>
      <c r="BX41" s="544"/>
      <c r="BY41" s="658"/>
      <c r="BZ41" s="544"/>
      <c r="CA41" s="658"/>
      <c r="CB41" s="660"/>
      <c r="CC41" s="662"/>
      <c r="CD41" s="544"/>
      <c r="CE41" s="658"/>
      <c r="CF41" s="544"/>
      <c r="CG41" s="658"/>
      <c r="CH41" s="660"/>
      <c r="CI41" s="1"/>
      <c r="CJ41" s="1"/>
      <c r="CK41" s="1"/>
      <c r="CL41" s="1"/>
      <c r="CM41" s="1"/>
      <c r="CN41" s="1"/>
      <c r="CO41" s="1"/>
    </row>
    <row r="42" spans="1:93" ht="15" customHeight="1" x14ac:dyDescent="0.25">
      <c r="A42" s="1"/>
      <c r="B42" s="688"/>
      <c r="C42" s="516"/>
      <c r="D42" s="517"/>
      <c r="E42" s="528"/>
      <c r="F42" s="516"/>
      <c r="G42" s="516"/>
      <c r="H42" s="516"/>
      <c r="I42" s="517"/>
      <c r="J42" s="677" t="e">
        <f>IF(AND(Riesgos!#REF!="Muy Baja",Riesgos!#REF!="Leve"),CONCATENATE("R",Riesgos!$A$41),"")</f>
        <v>#REF!</v>
      </c>
      <c r="K42" s="541"/>
      <c r="L42" s="674" t="e">
        <f>IF(AND(Riesgos!#REF!="Muy Baja",Riesgos!#REF!="Leve"),CONCATENATE("R",Riesgos!$A$47),"")</f>
        <v>#REF!</v>
      </c>
      <c r="M42" s="541"/>
      <c r="N42" s="674" t="e">
        <f>IF(AND(Riesgos!#REF!="Muy Baja",Riesgos!#REF!="Leve"),CONCATENATE("R",Riesgos!$A$53),"")</f>
        <v>#REF!</v>
      </c>
      <c r="O42" s="675"/>
      <c r="P42" s="677" t="e">
        <f>IF(AND(Riesgos!#REF!="Muy Baja",Riesgos!#REF!="Menor"),CONCATENATE("R",Riesgos!$A$41),"")</f>
        <v>#REF!</v>
      </c>
      <c r="Q42" s="541"/>
      <c r="R42" s="674" t="e">
        <f>IF(AND(Riesgos!#REF!="Muy Baja",Riesgos!#REF!="Menor"),CONCATENATE("R",Riesgos!$A$47),"")</f>
        <v>#REF!</v>
      </c>
      <c r="S42" s="541"/>
      <c r="T42" s="674" t="e">
        <f>IF(AND(Riesgos!#REF!="Muy Baja",Riesgos!#REF!="Menor"),CONCATENATE("R",Riesgos!$A$53),"")</f>
        <v>#REF!</v>
      </c>
      <c r="U42" s="675"/>
      <c r="V42" s="676" t="e">
        <f>IF(AND(Riesgos!#REF!="Muy Baja",Riesgos!#REF!="Moderado"),CONCATENATE("R",Riesgos!$A$41),"")</f>
        <v>#REF!</v>
      </c>
      <c r="W42" s="541"/>
      <c r="X42" s="681" t="e">
        <f>IF(AND(Riesgos!#REF!="Muy Baja",Riesgos!#REF!="Moderado"),CONCATENATE("R",Riesgos!$A$47),"")</f>
        <v>#REF!</v>
      </c>
      <c r="Y42" s="541"/>
      <c r="Z42" s="681" t="e">
        <f>IF(AND(Riesgos!#REF!="Muy Baja",Riesgos!#REF!="Moderado"),CONCATENATE("R",Riesgos!$A$53),"")</f>
        <v>#REF!</v>
      </c>
      <c r="AA42" s="675"/>
      <c r="AB42" s="682" t="e">
        <f>IF(AND(Riesgos!#REF!="Muy Baja",Riesgos!#REF!="Mayor"),CONCATENATE("R",Riesgos!$A$41),"")</f>
        <v>#REF!</v>
      </c>
      <c r="AC42" s="541"/>
      <c r="AD42" s="678" t="e">
        <f>IF(AND(Riesgos!#REF!="Muy Baja",Riesgos!#REF!="Mayor"),CONCATENATE("R",Riesgos!$A$47),"")</f>
        <v>#REF!</v>
      </c>
      <c r="AE42" s="541"/>
      <c r="AF42" s="678" t="e">
        <f>IF(AND(Riesgos!#REF!="Muy Baja",Riesgos!#REF!="Mayor"),CONCATENATE("R",Riesgos!$A$53),"")</f>
        <v>#REF!</v>
      </c>
      <c r="AG42" s="675"/>
      <c r="AH42" s="684" t="e">
        <f>IF(AND(Riesgos!#REF!="Muy Baja",Riesgos!#REF!="Catastrófico"),CONCATENATE("R",Riesgos!$A$41),"")</f>
        <v>#REF!</v>
      </c>
      <c r="AI42" s="541"/>
      <c r="AJ42" s="697" t="e">
        <f>IF(AND(Riesgos!#REF!="Muy Baja",Riesgos!#REF!="Catastrófico"),CONCATENATE("R",Riesgos!$A$47),"")</f>
        <v>#REF!</v>
      </c>
      <c r="AK42" s="541"/>
      <c r="AL42" s="697" t="e">
        <f>IF(AND(Riesgos!#REF!="Muy Baja",Riesgos!#REF!="Catastrófico"),CONCATENATE("R",Riesgos!$A$53),"")</f>
        <v>#REF!</v>
      </c>
      <c r="AM42" s="675"/>
      <c r="AN42" s="1"/>
      <c r="AO42" s="1"/>
      <c r="AP42" s="1"/>
      <c r="AQ42" s="1"/>
      <c r="AR42" s="1"/>
      <c r="AS42" s="1"/>
      <c r="AT42" s="1"/>
      <c r="AU42" s="1"/>
      <c r="AV42" s="1"/>
      <c r="AW42" s="688"/>
      <c r="AX42" s="516"/>
      <c r="AY42" s="517"/>
      <c r="AZ42" s="528"/>
      <c r="BA42" s="516"/>
      <c r="BB42" s="516"/>
      <c r="BC42" s="516"/>
      <c r="BD42" s="517"/>
      <c r="BE42" s="686"/>
      <c r="BF42" s="541"/>
      <c r="BG42" s="685"/>
      <c r="BH42" s="541"/>
      <c r="BI42" s="685"/>
      <c r="BJ42" s="675"/>
      <c r="BK42" s="686"/>
      <c r="BL42" s="541"/>
      <c r="BM42" s="685"/>
      <c r="BN42" s="541"/>
      <c r="BO42" s="685"/>
      <c r="BP42" s="675"/>
      <c r="BQ42" s="677"/>
      <c r="BR42" s="541"/>
      <c r="BS42" s="674"/>
      <c r="BT42" s="541"/>
      <c r="BU42" s="674"/>
      <c r="BV42" s="675"/>
      <c r="BW42" s="677"/>
      <c r="BX42" s="541"/>
      <c r="BY42" s="674"/>
      <c r="BZ42" s="541"/>
      <c r="CA42" s="674"/>
      <c r="CB42" s="675"/>
      <c r="CC42" s="676"/>
      <c r="CD42" s="541"/>
      <c r="CE42" s="681"/>
      <c r="CF42" s="541"/>
      <c r="CG42" s="681"/>
      <c r="CH42" s="675"/>
      <c r="CI42" s="1"/>
      <c r="CJ42" s="1"/>
      <c r="CK42" s="1"/>
      <c r="CL42" s="1"/>
      <c r="CM42" s="1"/>
      <c r="CN42" s="1"/>
      <c r="CO42" s="1"/>
    </row>
    <row r="43" spans="1:93" ht="15" customHeight="1" x14ac:dyDescent="0.25">
      <c r="A43" s="1"/>
      <c r="B43" s="688"/>
      <c r="C43" s="516"/>
      <c r="D43" s="517"/>
      <c r="E43" s="528"/>
      <c r="F43" s="516"/>
      <c r="G43" s="516"/>
      <c r="H43" s="516"/>
      <c r="I43" s="517"/>
      <c r="J43" s="662"/>
      <c r="K43" s="544"/>
      <c r="L43" s="658"/>
      <c r="M43" s="544"/>
      <c r="N43" s="658"/>
      <c r="O43" s="660"/>
      <c r="P43" s="662"/>
      <c r="Q43" s="544"/>
      <c r="R43" s="658"/>
      <c r="S43" s="544"/>
      <c r="T43" s="658"/>
      <c r="U43" s="660"/>
      <c r="V43" s="662"/>
      <c r="W43" s="544"/>
      <c r="X43" s="658"/>
      <c r="Y43" s="544"/>
      <c r="Z43" s="658"/>
      <c r="AA43" s="660"/>
      <c r="AB43" s="662"/>
      <c r="AC43" s="544"/>
      <c r="AD43" s="658"/>
      <c r="AE43" s="544"/>
      <c r="AF43" s="658"/>
      <c r="AG43" s="660"/>
      <c r="AH43" s="662"/>
      <c r="AI43" s="544"/>
      <c r="AJ43" s="658"/>
      <c r="AK43" s="544"/>
      <c r="AL43" s="658"/>
      <c r="AM43" s="660"/>
      <c r="AN43" s="1"/>
      <c r="AO43" s="1"/>
      <c r="AP43" s="1"/>
      <c r="AQ43" s="1"/>
      <c r="AR43" s="1"/>
      <c r="AS43" s="1"/>
      <c r="AT43" s="1"/>
      <c r="AU43" s="1"/>
      <c r="AV43" s="1"/>
      <c r="AW43" s="688"/>
      <c r="AX43" s="516"/>
      <c r="AY43" s="517"/>
      <c r="AZ43" s="528"/>
      <c r="BA43" s="516"/>
      <c r="BB43" s="516"/>
      <c r="BC43" s="516"/>
      <c r="BD43" s="517"/>
      <c r="BE43" s="662"/>
      <c r="BF43" s="544"/>
      <c r="BG43" s="658"/>
      <c r="BH43" s="544"/>
      <c r="BI43" s="658"/>
      <c r="BJ43" s="660"/>
      <c r="BK43" s="662"/>
      <c r="BL43" s="544"/>
      <c r="BM43" s="658"/>
      <c r="BN43" s="544"/>
      <c r="BO43" s="658"/>
      <c r="BP43" s="660"/>
      <c r="BQ43" s="662"/>
      <c r="BR43" s="544"/>
      <c r="BS43" s="658"/>
      <c r="BT43" s="544"/>
      <c r="BU43" s="658"/>
      <c r="BV43" s="660"/>
      <c r="BW43" s="662"/>
      <c r="BX43" s="544"/>
      <c r="BY43" s="658"/>
      <c r="BZ43" s="544"/>
      <c r="CA43" s="658"/>
      <c r="CB43" s="660"/>
      <c r="CC43" s="662"/>
      <c r="CD43" s="544"/>
      <c r="CE43" s="658"/>
      <c r="CF43" s="544"/>
      <c r="CG43" s="658"/>
      <c r="CH43" s="660"/>
      <c r="CI43" s="1"/>
      <c r="CJ43" s="1"/>
      <c r="CK43" s="1"/>
      <c r="CL43" s="1"/>
      <c r="CM43" s="1"/>
      <c r="CN43" s="1"/>
      <c r="CO43" s="1"/>
    </row>
    <row r="44" spans="1:93" ht="15" customHeight="1" x14ac:dyDescent="0.25">
      <c r="A44" s="1"/>
      <c r="B44" s="688"/>
      <c r="C44" s="516"/>
      <c r="D44" s="517"/>
      <c r="E44" s="528"/>
      <c r="F44" s="516"/>
      <c r="G44" s="516"/>
      <c r="H44" s="516"/>
      <c r="I44" s="517"/>
      <c r="J44" s="677" t="e">
        <f>IF(AND(Riesgos!#REF!="Muy Baja",Riesgos!#REF!="Leve"),CONCATENATE("R",Riesgos!$A$59),"")</f>
        <v>#REF!</v>
      </c>
      <c r="K44" s="541"/>
      <c r="L44" s="674" t="e">
        <f>IF(AND(Riesgos!#REF!="Muy Baja",Riesgos!#REF!="Leve"),CONCATENATE("R",Riesgos!$A$85),"")</f>
        <v>#REF!</v>
      </c>
      <c r="M44" s="541"/>
      <c r="N44" s="674" t="e">
        <f>IF(AND(Riesgos!#REF!="Muy Baja",Riesgos!#REF!="Leve"),CONCATENATE("R",Riesgos!$A$91),"")</f>
        <v>#REF!</v>
      </c>
      <c r="O44" s="675"/>
      <c r="P44" s="677" t="e">
        <f>IF(AND(Riesgos!#REF!="Muy Baja",Riesgos!#REF!="Menor"),CONCATENATE("R",Riesgos!$A$59),"")</f>
        <v>#REF!</v>
      </c>
      <c r="Q44" s="541"/>
      <c r="R44" s="674" t="e">
        <f>IF(AND(Riesgos!#REF!="Muy Baja",Riesgos!#REF!="Menor"),CONCATENATE("R",Riesgos!$A$85),"")</f>
        <v>#REF!</v>
      </c>
      <c r="S44" s="541"/>
      <c r="T44" s="674" t="e">
        <f>IF(AND(Riesgos!#REF!="Muy Baja",Riesgos!#REF!="Menor"),CONCATENATE("R",Riesgos!$A$91),"")</f>
        <v>#REF!</v>
      </c>
      <c r="U44" s="675"/>
      <c r="V44" s="676" t="e">
        <f>IF(AND(Riesgos!#REF!="Muy Baja",Riesgos!#REF!="Moderado"),CONCATENATE("R",Riesgos!$A$59),"")</f>
        <v>#REF!</v>
      </c>
      <c r="W44" s="541"/>
      <c r="X44" s="681" t="e">
        <f>IF(AND(Riesgos!#REF!="Muy Baja",Riesgos!#REF!="Moderado"),CONCATENATE("R",Riesgos!$A$85),"")</f>
        <v>#REF!</v>
      </c>
      <c r="Y44" s="541"/>
      <c r="Z44" s="681" t="e">
        <f>IF(AND(Riesgos!#REF!="Muy Baja",Riesgos!#REF!="Moderado"),CONCATENATE("R",Riesgos!$A$91),"")</f>
        <v>#REF!</v>
      </c>
      <c r="AA44" s="675"/>
      <c r="AB44" s="682" t="e">
        <f>IF(AND(Riesgos!#REF!="Muy Baja",Riesgos!#REF!="Mayor"),CONCATENATE("R",Riesgos!$A$59),"")</f>
        <v>#REF!</v>
      </c>
      <c r="AC44" s="541"/>
      <c r="AD44" s="678" t="e">
        <f>IF(AND(Riesgos!#REF!="Muy Baja",Riesgos!#REF!="Mayor"),CONCATENATE("R",Riesgos!$A$85),"")</f>
        <v>#REF!</v>
      </c>
      <c r="AE44" s="541"/>
      <c r="AF44" s="678" t="e">
        <f>IF(AND(Riesgos!#REF!="Muy Baja",Riesgos!#REF!="Mayor"),CONCATENATE("R",Riesgos!$A$91),"")</f>
        <v>#REF!</v>
      </c>
      <c r="AG44" s="675"/>
      <c r="AH44" s="684" t="e">
        <f>IF(AND(Riesgos!#REF!="Muy Baja",Riesgos!#REF!="Catastrófico"),CONCATENATE("R",Riesgos!$A$59),"")</f>
        <v>#REF!</v>
      </c>
      <c r="AI44" s="541"/>
      <c r="AJ44" s="697" t="e">
        <f>IF(AND(Riesgos!#REF!="Muy Baja",Riesgos!#REF!="Catastrófico"),CONCATENATE("R",Riesgos!$A$85),"")</f>
        <v>#REF!</v>
      </c>
      <c r="AK44" s="541"/>
      <c r="AL44" s="697" t="e">
        <f>IF(AND(Riesgos!#REF!="Muy Baja",Riesgos!#REF!="Catastrófico"),CONCATENATE("R",Riesgos!$A$91),"")</f>
        <v>#REF!</v>
      </c>
      <c r="AM44" s="675"/>
      <c r="AN44" s="1"/>
      <c r="AO44" s="1"/>
      <c r="AP44" s="1"/>
      <c r="AQ44" s="1"/>
      <c r="AR44" s="1"/>
      <c r="AS44" s="1"/>
      <c r="AT44" s="1"/>
      <c r="AU44" s="1"/>
      <c r="AV44" s="1"/>
      <c r="AW44" s="688"/>
      <c r="AX44" s="516"/>
      <c r="AY44" s="517"/>
      <c r="AZ44" s="528"/>
      <c r="BA44" s="516"/>
      <c r="BB44" s="516"/>
      <c r="BC44" s="516"/>
      <c r="BD44" s="517"/>
      <c r="BE44" s="686"/>
      <c r="BF44" s="541"/>
      <c r="BG44" s="685"/>
      <c r="BH44" s="541"/>
      <c r="BI44" s="685"/>
      <c r="BJ44" s="675"/>
      <c r="BK44" s="686"/>
      <c r="BL44" s="541"/>
      <c r="BM44" s="685"/>
      <c r="BN44" s="541"/>
      <c r="BO44" s="685"/>
      <c r="BP44" s="675"/>
      <c r="BQ44" s="677"/>
      <c r="BR44" s="541"/>
      <c r="BS44" s="674"/>
      <c r="BT44" s="541"/>
      <c r="BU44" s="674"/>
      <c r="BV44" s="675"/>
      <c r="BW44" s="677"/>
      <c r="BX44" s="541"/>
      <c r="BY44" s="674"/>
      <c r="BZ44" s="541"/>
      <c r="CA44" s="674"/>
      <c r="CB44" s="675"/>
      <c r="CC44" s="676"/>
      <c r="CD44" s="541"/>
      <c r="CE44" s="681"/>
      <c r="CF44" s="541"/>
      <c r="CG44" s="681"/>
      <c r="CH44" s="675"/>
      <c r="CI44" s="1"/>
      <c r="CJ44" s="1"/>
      <c r="CK44" s="1"/>
      <c r="CL44" s="1"/>
      <c r="CM44" s="1"/>
      <c r="CN44" s="1"/>
      <c r="CO44" s="1"/>
    </row>
    <row r="45" spans="1:93" ht="15.75" customHeight="1" x14ac:dyDescent="0.25">
      <c r="A45" s="1"/>
      <c r="B45" s="658"/>
      <c r="C45" s="543"/>
      <c r="D45" s="660"/>
      <c r="E45" s="670"/>
      <c r="F45" s="671"/>
      <c r="G45" s="671"/>
      <c r="H45" s="671"/>
      <c r="I45" s="672"/>
      <c r="J45" s="670"/>
      <c r="K45" s="679"/>
      <c r="L45" s="680"/>
      <c r="M45" s="679"/>
      <c r="N45" s="680"/>
      <c r="O45" s="672"/>
      <c r="P45" s="670"/>
      <c r="Q45" s="679"/>
      <c r="R45" s="680"/>
      <c r="S45" s="679"/>
      <c r="T45" s="680"/>
      <c r="U45" s="672"/>
      <c r="V45" s="670"/>
      <c r="W45" s="679"/>
      <c r="X45" s="680"/>
      <c r="Y45" s="679"/>
      <c r="Z45" s="680"/>
      <c r="AA45" s="672"/>
      <c r="AB45" s="670"/>
      <c r="AC45" s="679"/>
      <c r="AD45" s="680"/>
      <c r="AE45" s="679"/>
      <c r="AF45" s="680"/>
      <c r="AG45" s="672"/>
      <c r="AH45" s="670"/>
      <c r="AI45" s="679"/>
      <c r="AJ45" s="680"/>
      <c r="AK45" s="679"/>
      <c r="AL45" s="680"/>
      <c r="AM45" s="672"/>
      <c r="AN45" s="1"/>
      <c r="AO45" s="1"/>
      <c r="AP45" s="1"/>
      <c r="AQ45" s="1"/>
      <c r="AR45" s="1"/>
      <c r="AS45" s="1"/>
      <c r="AT45" s="1"/>
      <c r="AU45" s="1"/>
      <c r="AV45" s="1"/>
      <c r="AW45" s="658"/>
      <c r="AX45" s="543"/>
      <c r="AY45" s="660"/>
      <c r="AZ45" s="670"/>
      <c r="BA45" s="671"/>
      <c r="BB45" s="671"/>
      <c r="BC45" s="671"/>
      <c r="BD45" s="672"/>
      <c r="BE45" s="670"/>
      <c r="BF45" s="679"/>
      <c r="BG45" s="680"/>
      <c r="BH45" s="679"/>
      <c r="BI45" s="680"/>
      <c r="BJ45" s="672"/>
      <c r="BK45" s="670"/>
      <c r="BL45" s="679"/>
      <c r="BM45" s="680"/>
      <c r="BN45" s="679"/>
      <c r="BO45" s="680"/>
      <c r="BP45" s="672"/>
      <c r="BQ45" s="670"/>
      <c r="BR45" s="679"/>
      <c r="BS45" s="680"/>
      <c r="BT45" s="679"/>
      <c r="BU45" s="680"/>
      <c r="BV45" s="672"/>
      <c r="BW45" s="670"/>
      <c r="BX45" s="679"/>
      <c r="BY45" s="680"/>
      <c r="BZ45" s="679"/>
      <c r="CA45" s="680"/>
      <c r="CB45" s="672"/>
      <c r="CC45" s="670"/>
      <c r="CD45" s="679"/>
      <c r="CE45" s="680"/>
      <c r="CF45" s="679"/>
      <c r="CG45" s="680"/>
      <c r="CH45" s="672"/>
      <c r="CI45" s="1"/>
      <c r="CJ45" s="1"/>
      <c r="CK45" s="1"/>
      <c r="CL45" s="1"/>
      <c r="CM45" s="1"/>
      <c r="CN45" s="1"/>
      <c r="CO45" s="1"/>
    </row>
    <row r="46" spans="1:93" ht="15.75" customHeight="1" x14ac:dyDescent="0.25">
      <c r="A46" s="1"/>
      <c r="B46" s="1"/>
      <c r="C46" s="1"/>
      <c r="D46" s="1"/>
      <c r="E46" s="1"/>
      <c r="F46" s="1"/>
      <c r="G46" s="1"/>
      <c r="H46" s="1"/>
      <c r="I46" s="1"/>
      <c r="J46" s="668" t="s">
        <v>517</v>
      </c>
      <c r="K46" s="669"/>
      <c r="L46" s="669"/>
      <c r="M46" s="669"/>
      <c r="N46" s="669"/>
      <c r="O46" s="659"/>
      <c r="P46" s="668" t="s">
        <v>518</v>
      </c>
      <c r="Q46" s="669"/>
      <c r="R46" s="669"/>
      <c r="S46" s="669"/>
      <c r="T46" s="669"/>
      <c r="U46" s="659"/>
      <c r="V46" s="668" t="s">
        <v>519</v>
      </c>
      <c r="W46" s="669"/>
      <c r="X46" s="669"/>
      <c r="Y46" s="669"/>
      <c r="Z46" s="669"/>
      <c r="AA46" s="659"/>
      <c r="AB46" s="668" t="s">
        <v>520</v>
      </c>
      <c r="AC46" s="669"/>
      <c r="AD46" s="669"/>
      <c r="AE46" s="669"/>
      <c r="AF46" s="669"/>
      <c r="AG46" s="659"/>
      <c r="AH46" s="668" t="s">
        <v>521</v>
      </c>
      <c r="AI46" s="669"/>
      <c r="AJ46" s="669"/>
      <c r="AK46" s="669"/>
      <c r="AL46" s="669"/>
      <c r="AM46" s="659"/>
      <c r="AN46" s="1"/>
      <c r="AO46" s="1"/>
      <c r="AP46" s="1"/>
      <c r="AQ46" s="1"/>
      <c r="AR46" s="1"/>
      <c r="AS46" s="1"/>
      <c r="AT46" s="1"/>
      <c r="AU46" s="1"/>
      <c r="AV46" s="1"/>
      <c r="AW46" s="1"/>
      <c r="AX46" s="1"/>
      <c r="AY46" s="1"/>
      <c r="AZ46" s="1"/>
      <c r="BA46" s="1"/>
      <c r="BB46" s="1"/>
      <c r="BC46" s="1"/>
      <c r="BD46" s="1"/>
      <c r="BE46" s="673" t="s">
        <v>425</v>
      </c>
      <c r="BF46" s="669"/>
      <c r="BG46" s="669"/>
      <c r="BH46" s="669"/>
      <c r="BI46" s="669"/>
      <c r="BJ46" s="659"/>
      <c r="BK46" s="673" t="s">
        <v>438</v>
      </c>
      <c r="BL46" s="669"/>
      <c r="BM46" s="669"/>
      <c r="BN46" s="669"/>
      <c r="BO46" s="669"/>
      <c r="BP46" s="659"/>
      <c r="BQ46" s="668" t="s">
        <v>450</v>
      </c>
      <c r="BR46" s="669"/>
      <c r="BS46" s="669"/>
      <c r="BT46" s="669"/>
      <c r="BU46" s="669"/>
      <c r="BV46" s="659"/>
      <c r="BW46" s="668" t="s">
        <v>462</v>
      </c>
      <c r="BX46" s="669"/>
      <c r="BY46" s="669"/>
      <c r="BZ46" s="669"/>
      <c r="CA46" s="669"/>
      <c r="CB46" s="659"/>
      <c r="CC46" s="668" t="s">
        <v>472</v>
      </c>
      <c r="CD46" s="669"/>
      <c r="CE46" s="669"/>
      <c r="CF46" s="669"/>
      <c r="CG46" s="669"/>
      <c r="CH46" s="659"/>
      <c r="CI46" s="1"/>
      <c r="CJ46" s="1"/>
      <c r="CK46" s="1"/>
      <c r="CL46" s="1"/>
      <c r="CM46" s="1"/>
      <c r="CN46" s="1"/>
      <c r="CO46" s="1"/>
    </row>
    <row r="47" spans="1:93" ht="15.75" customHeight="1" x14ac:dyDescent="0.25">
      <c r="A47" s="1"/>
      <c r="B47" s="1"/>
      <c r="C47" s="1"/>
      <c r="D47" s="1"/>
      <c r="E47" s="1"/>
      <c r="F47" s="1"/>
      <c r="G47" s="1"/>
      <c r="H47" s="1"/>
      <c r="I47" s="1"/>
      <c r="J47" s="528"/>
      <c r="K47" s="516"/>
      <c r="L47" s="516"/>
      <c r="M47" s="516"/>
      <c r="N47" s="516"/>
      <c r="O47" s="517"/>
      <c r="P47" s="528"/>
      <c r="Q47" s="516"/>
      <c r="R47" s="516"/>
      <c r="S47" s="516"/>
      <c r="T47" s="516"/>
      <c r="U47" s="517"/>
      <c r="V47" s="528"/>
      <c r="W47" s="516"/>
      <c r="X47" s="516"/>
      <c r="Y47" s="516"/>
      <c r="Z47" s="516"/>
      <c r="AA47" s="517"/>
      <c r="AB47" s="528"/>
      <c r="AC47" s="516"/>
      <c r="AD47" s="516"/>
      <c r="AE47" s="516"/>
      <c r="AF47" s="516"/>
      <c r="AG47" s="517"/>
      <c r="AH47" s="528"/>
      <c r="AI47" s="516"/>
      <c r="AJ47" s="516"/>
      <c r="AK47" s="516"/>
      <c r="AL47" s="516"/>
      <c r="AM47" s="517"/>
      <c r="AN47" s="1"/>
      <c r="AO47" s="1"/>
      <c r="AP47" s="1"/>
      <c r="AQ47" s="1"/>
      <c r="AR47" s="1"/>
      <c r="AS47" s="1"/>
      <c r="AT47" s="1"/>
      <c r="AU47" s="1"/>
      <c r="AV47" s="1"/>
      <c r="AW47" s="1"/>
      <c r="AX47" s="1"/>
      <c r="AY47" s="1"/>
      <c r="AZ47" s="1"/>
      <c r="BA47" s="1"/>
      <c r="BB47" s="1"/>
      <c r="BC47" s="1"/>
      <c r="BD47" s="1"/>
      <c r="BE47" s="528"/>
      <c r="BF47" s="516"/>
      <c r="BG47" s="516"/>
      <c r="BH47" s="516"/>
      <c r="BI47" s="516"/>
      <c r="BJ47" s="517"/>
      <c r="BK47" s="528"/>
      <c r="BL47" s="516"/>
      <c r="BM47" s="516"/>
      <c r="BN47" s="516"/>
      <c r="BO47" s="516"/>
      <c r="BP47" s="517"/>
      <c r="BQ47" s="528"/>
      <c r="BR47" s="516"/>
      <c r="BS47" s="516"/>
      <c r="BT47" s="516"/>
      <c r="BU47" s="516"/>
      <c r="BV47" s="517"/>
      <c r="BW47" s="528"/>
      <c r="BX47" s="516"/>
      <c r="BY47" s="516"/>
      <c r="BZ47" s="516"/>
      <c r="CA47" s="516"/>
      <c r="CB47" s="517"/>
      <c r="CC47" s="528"/>
      <c r="CD47" s="516"/>
      <c r="CE47" s="516"/>
      <c r="CF47" s="516"/>
      <c r="CG47" s="516"/>
      <c r="CH47" s="517"/>
      <c r="CI47" s="1"/>
      <c r="CJ47" s="1"/>
      <c r="CK47" s="1"/>
      <c r="CL47" s="1"/>
      <c r="CM47" s="1"/>
      <c r="CN47" s="1"/>
      <c r="CO47" s="1"/>
    </row>
    <row r="48" spans="1:93" ht="15.75" customHeight="1" x14ac:dyDescent="0.25">
      <c r="A48" s="1"/>
      <c r="B48" s="1"/>
      <c r="C48" s="1"/>
      <c r="D48" s="1"/>
      <c r="E48" s="1"/>
      <c r="F48" s="1"/>
      <c r="G48" s="1"/>
      <c r="H48" s="1"/>
      <c r="I48" s="1"/>
      <c r="J48" s="528"/>
      <c r="K48" s="516"/>
      <c r="L48" s="516"/>
      <c r="M48" s="516"/>
      <c r="N48" s="516"/>
      <c r="O48" s="517"/>
      <c r="P48" s="528"/>
      <c r="Q48" s="516"/>
      <c r="R48" s="516"/>
      <c r="S48" s="516"/>
      <c r="T48" s="516"/>
      <c r="U48" s="517"/>
      <c r="V48" s="528"/>
      <c r="W48" s="516"/>
      <c r="X48" s="516"/>
      <c r="Y48" s="516"/>
      <c r="Z48" s="516"/>
      <c r="AA48" s="517"/>
      <c r="AB48" s="528"/>
      <c r="AC48" s="516"/>
      <c r="AD48" s="516"/>
      <c r="AE48" s="516"/>
      <c r="AF48" s="516"/>
      <c r="AG48" s="517"/>
      <c r="AH48" s="528"/>
      <c r="AI48" s="516"/>
      <c r="AJ48" s="516"/>
      <c r="AK48" s="516"/>
      <c r="AL48" s="516"/>
      <c r="AM48" s="517"/>
      <c r="AN48" s="1"/>
      <c r="AO48" s="1"/>
      <c r="AP48" s="1"/>
      <c r="AQ48" s="1"/>
      <c r="AR48" s="1"/>
      <c r="AS48" s="1"/>
      <c r="AT48" s="1"/>
      <c r="AU48" s="1"/>
      <c r="AV48" s="1"/>
      <c r="AW48" s="1"/>
      <c r="AX48" s="1"/>
      <c r="AY48" s="1"/>
      <c r="AZ48" s="1"/>
      <c r="BA48" s="1"/>
      <c r="BB48" s="1"/>
      <c r="BC48" s="1"/>
      <c r="BD48" s="1"/>
      <c r="BE48" s="528"/>
      <c r="BF48" s="516"/>
      <c r="BG48" s="516"/>
      <c r="BH48" s="516"/>
      <c r="BI48" s="516"/>
      <c r="BJ48" s="517"/>
      <c r="BK48" s="528"/>
      <c r="BL48" s="516"/>
      <c r="BM48" s="516"/>
      <c r="BN48" s="516"/>
      <c r="BO48" s="516"/>
      <c r="BP48" s="517"/>
      <c r="BQ48" s="528"/>
      <c r="BR48" s="516"/>
      <c r="BS48" s="516"/>
      <c r="BT48" s="516"/>
      <c r="BU48" s="516"/>
      <c r="BV48" s="517"/>
      <c r="BW48" s="528"/>
      <c r="BX48" s="516"/>
      <c r="BY48" s="516"/>
      <c r="BZ48" s="516"/>
      <c r="CA48" s="516"/>
      <c r="CB48" s="517"/>
      <c r="CC48" s="528"/>
      <c r="CD48" s="516"/>
      <c r="CE48" s="516"/>
      <c r="CF48" s="516"/>
      <c r="CG48" s="516"/>
      <c r="CH48" s="517"/>
      <c r="CI48" s="1"/>
      <c r="CJ48" s="1"/>
      <c r="CK48" s="1"/>
      <c r="CL48" s="1"/>
      <c r="CM48" s="1"/>
      <c r="CN48" s="1"/>
      <c r="CO48" s="1"/>
    </row>
    <row r="49" spans="1:93" ht="15.75" customHeight="1" x14ac:dyDescent="0.25">
      <c r="A49" s="1"/>
      <c r="B49" s="1"/>
      <c r="C49" s="1"/>
      <c r="D49" s="1"/>
      <c r="E49" s="1"/>
      <c r="F49" s="1"/>
      <c r="G49" s="1"/>
      <c r="H49" s="1"/>
      <c r="I49" s="1"/>
      <c r="J49" s="528"/>
      <c r="K49" s="516"/>
      <c r="L49" s="516"/>
      <c r="M49" s="516"/>
      <c r="N49" s="516"/>
      <c r="O49" s="517"/>
      <c r="P49" s="528"/>
      <c r="Q49" s="516"/>
      <c r="R49" s="516"/>
      <c r="S49" s="516"/>
      <c r="T49" s="516"/>
      <c r="U49" s="517"/>
      <c r="V49" s="528"/>
      <c r="W49" s="516"/>
      <c r="X49" s="516"/>
      <c r="Y49" s="516"/>
      <c r="Z49" s="516"/>
      <c r="AA49" s="517"/>
      <c r="AB49" s="528"/>
      <c r="AC49" s="516"/>
      <c r="AD49" s="516"/>
      <c r="AE49" s="516"/>
      <c r="AF49" s="516"/>
      <c r="AG49" s="517"/>
      <c r="AH49" s="528"/>
      <c r="AI49" s="516"/>
      <c r="AJ49" s="516"/>
      <c r="AK49" s="516"/>
      <c r="AL49" s="516"/>
      <c r="AM49" s="517"/>
      <c r="AN49" s="1"/>
      <c r="AO49" s="1"/>
      <c r="AP49" s="1"/>
      <c r="AQ49" s="1"/>
      <c r="AR49" s="1"/>
      <c r="AS49" s="1"/>
      <c r="AT49" s="1"/>
      <c r="AU49" s="1"/>
      <c r="AV49" s="1"/>
      <c r="AW49" s="1"/>
      <c r="AX49" s="1"/>
      <c r="AY49" s="1"/>
      <c r="AZ49" s="1"/>
      <c r="BA49" s="1"/>
      <c r="BB49" s="1"/>
      <c r="BC49" s="1"/>
      <c r="BD49" s="1"/>
      <c r="BE49" s="528"/>
      <c r="BF49" s="516"/>
      <c r="BG49" s="516"/>
      <c r="BH49" s="516"/>
      <c r="BI49" s="516"/>
      <c r="BJ49" s="517"/>
      <c r="BK49" s="528"/>
      <c r="BL49" s="516"/>
      <c r="BM49" s="516"/>
      <c r="BN49" s="516"/>
      <c r="BO49" s="516"/>
      <c r="BP49" s="517"/>
      <c r="BQ49" s="528"/>
      <c r="BR49" s="516"/>
      <c r="BS49" s="516"/>
      <c r="BT49" s="516"/>
      <c r="BU49" s="516"/>
      <c r="BV49" s="517"/>
      <c r="BW49" s="528"/>
      <c r="BX49" s="516"/>
      <c r="BY49" s="516"/>
      <c r="BZ49" s="516"/>
      <c r="CA49" s="516"/>
      <c r="CB49" s="517"/>
      <c r="CC49" s="528"/>
      <c r="CD49" s="516"/>
      <c r="CE49" s="516"/>
      <c r="CF49" s="516"/>
      <c r="CG49" s="516"/>
      <c r="CH49" s="517"/>
      <c r="CI49" s="1"/>
      <c r="CJ49" s="1"/>
      <c r="CK49" s="1"/>
      <c r="CL49" s="1"/>
      <c r="CM49" s="1"/>
      <c r="CN49" s="1"/>
      <c r="CO49" s="1"/>
    </row>
    <row r="50" spans="1:93" ht="15.75" customHeight="1" x14ac:dyDescent="0.25">
      <c r="A50" s="1"/>
      <c r="B50" s="1"/>
      <c r="C50" s="1"/>
      <c r="D50" s="1"/>
      <c r="E50" s="1"/>
      <c r="F50" s="1"/>
      <c r="G50" s="1"/>
      <c r="H50" s="1"/>
      <c r="I50" s="1"/>
      <c r="J50" s="528"/>
      <c r="K50" s="516"/>
      <c r="L50" s="516"/>
      <c r="M50" s="516"/>
      <c r="N50" s="516"/>
      <c r="O50" s="517"/>
      <c r="P50" s="528"/>
      <c r="Q50" s="516"/>
      <c r="R50" s="516"/>
      <c r="S50" s="516"/>
      <c r="T50" s="516"/>
      <c r="U50" s="517"/>
      <c r="V50" s="528"/>
      <c r="W50" s="516"/>
      <c r="X50" s="516"/>
      <c r="Y50" s="516"/>
      <c r="Z50" s="516"/>
      <c r="AA50" s="517"/>
      <c r="AB50" s="528"/>
      <c r="AC50" s="516"/>
      <c r="AD50" s="516"/>
      <c r="AE50" s="516"/>
      <c r="AF50" s="516"/>
      <c r="AG50" s="517"/>
      <c r="AH50" s="528"/>
      <c r="AI50" s="516"/>
      <c r="AJ50" s="516"/>
      <c r="AK50" s="516"/>
      <c r="AL50" s="516"/>
      <c r="AM50" s="517"/>
      <c r="AN50" s="1"/>
      <c r="AO50" s="1"/>
      <c r="AP50" s="1"/>
      <c r="AQ50" s="1"/>
      <c r="AR50" s="1"/>
      <c r="AS50" s="1"/>
      <c r="AT50" s="1"/>
      <c r="AU50" s="1"/>
      <c r="AV50" s="1"/>
      <c r="AW50" s="1"/>
      <c r="AX50" s="1"/>
      <c r="AY50" s="1"/>
      <c r="AZ50" s="1"/>
      <c r="BA50" s="1"/>
      <c r="BB50" s="1"/>
      <c r="BC50" s="1"/>
      <c r="BD50" s="1"/>
      <c r="BE50" s="528"/>
      <c r="BF50" s="516"/>
      <c r="BG50" s="516"/>
      <c r="BH50" s="516"/>
      <c r="BI50" s="516"/>
      <c r="BJ50" s="517"/>
      <c r="BK50" s="528"/>
      <c r="BL50" s="516"/>
      <c r="BM50" s="516"/>
      <c r="BN50" s="516"/>
      <c r="BO50" s="516"/>
      <c r="BP50" s="517"/>
      <c r="BQ50" s="528"/>
      <c r="BR50" s="516"/>
      <c r="BS50" s="516"/>
      <c r="BT50" s="516"/>
      <c r="BU50" s="516"/>
      <c r="BV50" s="517"/>
      <c r="BW50" s="528"/>
      <c r="BX50" s="516"/>
      <c r="BY50" s="516"/>
      <c r="BZ50" s="516"/>
      <c r="CA50" s="516"/>
      <c r="CB50" s="517"/>
      <c r="CC50" s="528"/>
      <c r="CD50" s="516"/>
      <c r="CE50" s="516"/>
      <c r="CF50" s="516"/>
      <c r="CG50" s="516"/>
      <c r="CH50" s="517"/>
      <c r="CI50" s="1"/>
      <c r="CJ50" s="1"/>
      <c r="CK50" s="1"/>
      <c r="CL50" s="1"/>
      <c r="CM50" s="1"/>
      <c r="CN50" s="1"/>
      <c r="CO50" s="1"/>
    </row>
    <row r="51" spans="1:93" ht="15.75" customHeight="1" x14ac:dyDescent="0.25">
      <c r="A51" s="1"/>
      <c r="B51" s="1"/>
      <c r="C51" s="1"/>
      <c r="D51" s="1"/>
      <c r="E51" s="1"/>
      <c r="F51" s="1"/>
      <c r="G51" s="1"/>
      <c r="H51" s="1"/>
      <c r="I51" s="1"/>
      <c r="J51" s="670"/>
      <c r="K51" s="671"/>
      <c r="L51" s="671"/>
      <c r="M51" s="671"/>
      <c r="N51" s="671"/>
      <c r="O51" s="672"/>
      <c r="P51" s="670"/>
      <c r="Q51" s="671"/>
      <c r="R51" s="671"/>
      <c r="S51" s="671"/>
      <c r="T51" s="671"/>
      <c r="U51" s="672"/>
      <c r="V51" s="670"/>
      <c r="W51" s="671"/>
      <c r="X51" s="671"/>
      <c r="Y51" s="671"/>
      <c r="Z51" s="671"/>
      <c r="AA51" s="672"/>
      <c r="AB51" s="670"/>
      <c r="AC51" s="671"/>
      <c r="AD51" s="671"/>
      <c r="AE51" s="671"/>
      <c r="AF51" s="671"/>
      <c r="AG51" s="672"/>
      <c r="AH51" s="670"/>
      <c r="AI51" s="671"/>
      <c r="AJ51" s="671"/>
      <c r="AK51" s="671"/>
      <c r="AL51" s="671"/>
      <c r="AM51" s="672"/>
      <c r="AN51" s="1"/>
      <c r="AO51" s="1"/>
      <c r="AP51" s="1"/>
      <c r="AQ51" s="1"/>
      <c r="AR51" s="1"/>
      <c r="AS51" s="1"/>
      <c r="AT51" s="1"/>
      <c r="AU51" s="1"/>
      <c r="AV51" s="1"/>
      <c r="AW51" s="1"/>
      <c r="AX51" s="1"/>
      <c r="AY51" s="1"/>
      <c r="AZ51" s="1"/>
      <c r="BA51" s="1"/>
      <c r="BB51" s="1"/>
      <c r="BC51" s="1"/>
      <c r="BD51" s="1"/>
      <c r="BE51" s="670"/>
      <c r="BF51" s="671"/>
      <c r="BG51" s="671"/>
      <c r="BH51" s="671"/>
      <c r="BI51" s="671"/>
      <c r="BJ51" s="672"/>
      <c r="BK51" s="670"/>
      <c r="BL51" s="671"/>
      <c r="BM51" s="671"/>
      <c r="BN51" s="671"/>
      <c r="BO51" s="671"/>
      <c r="BP51" s="672"/>
      <c r="BQ51" s="670"/>
      <c r="BR51" s="671"/>
      <c r="BS51" s="671"/>
      <c r="BT51" s="671"/>
      <c r="BU51" s="671"/>
      <c r="BV51" s="672"/>
      <c r="BW51" s="670"/>
      <c r="BX51" s="671"/>
      <c r="BY51" s="671"/>
      <c r="BZ51" s="671"/>
      <c r="CA51" s="671"/>
      <c r="CB51" s="672"/>
      <c r="CC51" s="670"/>
      <c r="CD51" s="671"/>
      <c r="CE51" s="671"/>
      <c r="CF51" s="671"/>
      <c r="CG51" s="671"/>
      <c r="CH51" s="672"/>
      <c r="CI51" s="1"/>
      <c r="CJ51" s="1"/>
      <c r="CK51" s="1"/>
      <c r="CL51" s="1"/>
      <c r="CM51" s="1"/>
      <c r="CN51" s="1"/>
      <c r="CO51" s="1"/>
    </row>
    <row r="52" spans="1:93"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x14ac:dyDescent="0.25">
      <c r="A53" s="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x14ac:dyDescent="0.25">
      <c r="A54" s="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c r="AR54" s="291"/>
      <c r="AS54" s="291"/>
      <c r="AT54" s="29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x14ac:dyDescent="0.25">
      <c r="B137" s="1"/>
      <c r="C137" s="1"/>
      <c r="D137" s="1"/>
      <c r="E137" s="1"/>
      <c r="F137" s="1"/>
      <c r="G137" s="1"/>
      <c r="H137" s="1"/>
      <c r="I137" s="1"/>
    </row>
    <row r="138" spans="2:63" ht="15.75" customHeight="1" x14ac:dyDescent="0.25">
      <c r="B138" s="1"/>
      <c r="C138" s="1"/>
      <c r="D138" s="1"/>
      <c r="E138" s="1"/>
      <c r="F138" s="1"/>
      <c r="G138" s="1"/>
      <c r="H138" s="1"/>
      <c r="I138" s="1"/>
    </row>
    <row r="139" spans="2:63" ht="15.75" customHeight="1" x14ac:dyDescent="0.25">
      <c r="B139" s="1"/>
      <c r="C139" s="1"/>
      <c r="D139" s="1"/>
      <c r="E139" s="1"/>
      <c r="F139" s="1"/>
      <c r="G139" s="1"/>
      <c r="H139" s="1"/>
      <c r="I139" s="1"/>
    </row>
    <row r="140" spans="2:63" ht="15.75" customHeight="1" x14ac:dyDescent="0.25">
      <c r="B140" s="1"/>
      <c r="C140" s="1"/>
      <c r="D140" s="1"/>
      <c r="E140" s="1"/>
      <c r="F140" s="1"/>
      <c r="G140" s="1"/>
      <c r="H140" s="1"/>
      <c r="I140" s="1"/>
    </row>
    <row r="141" spans="2:63" ht="15.75" customHeight="1" x14ac:dyDescent="0.25"/>
    <row r="142" spans="2:63" ht="15.75" customHeight="1" x14ac:dyDescent="0.25"/>
    <row r="143" spans="2:63" ht="15.75" customHeight="1" x14ac:dyDescent="0.25"/>
    <row r="144" spans="2:6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BU36:BV37"/>
    <mergeCell ref="CC34:CD35"/>
    <mergeCell ref="CE34:CF35"/>
    <mergeCell ref="BG30:BH31"/>
    <mergeCell ref="BI30:BJ31"/>
    <mergeCell ref="BG32:BH33"/>
    <mergeCell ref="BI32:BJ33"/>
    <mergeCell ref="BG34:BH35"/>
    <mergeCell ref="BI34:BJ35"/>
    <mergeCell ref="BG36:BH37"/>
    <mergeCell ref="BI36:BJ37"/>
    <mergeCell ref="BK30:BL31"/>
    <mergeCell ref="AH34:AI35"/>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709" t="s">
        <v>522</v>
      </c>
      <c r="C2" s="516"/>
      <c r="D2" s="516"/>
      <c r="E2" s="516"/>
      <c r="F2" s="516"/>
      <c r="G2" s="516"/>
      <c r="H2" s="516"/>
      <c r="I2" s="516"/>
      <c r="J2" s="687" t="s">
        <v>15</v>
      </c>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1"/>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516"/>
      <c r="C3" s="516"/>
      <c r="D3" s="516"/>
      <c r="E3" s="516"/>
      <c r="F3" s="516"/>
      <c r="G3" s="516"/>
      <c r="H3" s="516"/>
      <c r="I3" s="516"/>
      <c r="J3" s="688"/>
      <c r="K3" s="516"/>
      <c r="L3" s="516"/>
      <c r="M3" s="516"/>
      <c r="N3" s="516"/>
      <c r="O3" s="516"/>
      <c r="P3" s="516"/>
      <c r="Q3" s="516"/>
      <c r="R3" s="516"/>
      <c r="S3" s="516"/>
      <c r="T3" s="516"/>
      <c r="U3" s="516"/>
      <c r="V3" s="516"/>
      <c r="W3" s="516"/>
      <c r="X3" s="516"/>
      <c r="Y3" s="516"/>
      <c r="Z3" s="516"/>
      <c r="AA3" s="516"/>
      <c r="AB3" s="516"/>
      <c r="AC3" s="516"/>
      <c r="AD3" s="516"/>
      <c r="AE3" s="516"/>
      <c r="AF3" s="516"/>
      <c r="AG3" s="516"/>
      <c r="AH3" s="516"/>
      <c r="AI3" s="516"/>
      <c r="AJ3" s="516"/>
      <c r="AK3" s="516"/>
      <c r="AL3" s="516"/>
      <c r="AM3" s="645"/>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516"/>
      <c r="C4" s="516"/>
      <c r="D4" s="516"/>
      <c r="E4" s="516"/>
      <c r="F4" s="516"/>
      <c r="G4" s="516"/>
      <c r="H4" s="516"/>
      <c r="I4" s="516"/>
      <c r="J4" s="658"/>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4"/>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698" t="s">
        <v>331</v>
      </c>
      <c r="C6" s="540"/>
      <c r="D6" s="675"/>
      <c r="E6" s="710" t="s">
        <v>511</v>
      </c>
      <c r="F6" s="669"/>
      <c r="G6" s="669"/>
      <c r="H6" s="669"/>
      <c r="I6" s="659"/>
      <c r="J6" s="292" t="e">
        <f>IF(AND(Riesgos!#REF!="Muy Alta",Riesgos!#REF!="Leve"),CONCATENATE("R1C",Riesgos!#REF!),"")</f>
        <v>#REF!</v>
      </c>
      <c r="K6" s="293" t="e">
        <f>IF(AND(Riesgos!#REF!="Muy Alta",Riesgos!#REF!="Leve"),CONCATENATE("R1C",Riesgos!#REF!),"")</f>
        <v>#REF!</v>
      </c>
      <c r="L6" s="293" t="e">
        <f>IF(AND(Riesgos!#REF!="Muy Alta",Riesgos!#REF!="Leve"),CONCATENATE("R1C",Riesgos!#REF!),"")</f>
        <v>#REF!</v>
      </c>
      <c r="M6" s="293" t="e">
        <f>IF(AND(Riesgos!#REF!="Muy Alta",Riesgos!#REF!="Leve"),CONCATENATE("R1C",Riesgos!#REF!),"")</f>
        <v>#REF!</v>
      </c>
      <c r="N6" s="293" t="e">
        <f>IF(AND(Riesgos!#REF!="Muy Alta",Riesgos!#REF!="Leve"),CONCATENATE("R1C",Riesgos!#REF!),"")</f>
        <v>#REF!</v>
      </c>
      <c r="O6" s="294" t="e">
        <f>IF(AND(Riesgos!#REF!="Muy Alta",Riesgos!#REF!="Leve"),CONCATENATE("R1C",Riesgos!#REF!),"")</f>
        <v>#REF!</v>
      </c>
      <c r="P6" s="292" t="e">
        <f>IF(AND(Riesgos!#REF!="Muy Alta",Riesgos!#REF!="Menor"),CONCATENATE("R1C",Riesgos!#REF!),"")</f>
        <v>#REF!</v>
      </c>
      <c r="Q6" s="293" t="e">
        <f>IF(AND(Riesgos!#REF!="Muy Alta",Riesgos!#REF!="Menor"),CONCATENATE("R1C",Riesgos!#REF!),"")</f>
        <v>#REF!</v>
      </c>
      <c r="R6" s="293" t="e">
        <f>IF(AND(Riesgos!#REF!="Muy Alta",Riesgos!#REF!="Menor"),CONCATENATE("R1C",Riesgos!#REF!),"")</f>
        <v>#REF!</v>
      </c>
      <c r="S6" s="293" t="e">
        <f>IF(AND(Riesgos!#REF!="Muy Alta",Riesgos!#REF!="Menor"),CONCATENATE("R1C",Riesgos!#REF!),"")</f>
        <v>#REF!</v>
      </c>
      <c r="T6" s="293" t="e">
        <f>IF(AND(Riesgos!#REF!="Muy Alta",Riesgos!#REF!="Menor"),CONCATENATE("R1C",Riesgos!#REF!),"")</f>
        <v>#REF!</v>
      </c>
      <c r="U6" s="294" t="e">
        <f>IF(AND(Riesgos!#REF!="Muy Alta",Riesgos!#REF!="Menor"),CONCATENATE("R1C",Riesgos!#REF!),"")</f>
        <v>#REF!</v>
      </c>
      <c r="V6" s="292" t="e">
        <f>IF(AND(Riesgos!#REF!="Muy Alta",Riesgos!#REF!="Moderado"),CONCATENATE("R1C",Riesgos!#REF!),"")</f>
        <v>#REF!</v>
      </c>
      <c r="W6" s="293" t="e">
        <f>IF(AND(Riesgos!#REF!="Muy Alta",Riesgos!#REF!="Moderado"),CONCATENATE("R1C",Riesgos!#REF!),"")</f>
        <v>#REF!</v>
      </c>
      <c r="X6" s="293" t="e">
        <f>IF(AND(Riesgos!#REF!="Muy Alta",Riesgos!#REF!="Moderado"),CONCATENATE("R1C",Riesgos!#REF!),"")</f>
        <v>#REF!</v>
      </c>
      <c r="Y6" s="293" t="e">
        <f>IF(AND(Riesgos!#REF!="Muy Alta",Riesgos!#REF!="Moderado"),CONCATENATE("R1C",Riesgos!#REF!),"")</f>
        <v>#REF!</v>
      </c>
      <c r="Z6" s="293" t="e">
        <f>IF(AND(Riesgos!#REF!="Muy Alta",Riesgos!#REF!="Moderado"),CONCATENATE("R1C",Riesgos!#REF!),"")</f>
        <v>#REF!</v>
      </c>
      <c r="AA6" s="294" t="e">
        <f>IF(AND(Riesgos!#REF!="Muy Alta",Riesgos!#REF!="Moderado"),CONCATENATE("R1C",Riesgos!#REF!),"")</f>
        <v>#REF!</v>
      </c>
      <c r="AB6" s="292" t="e">
        <f>IF(AND(Riesgos!#REF!="Muy Alta",Riesgos!#REF!="Mayor"),CONCATENATE("R1C",Riesgos!#REF!),"")</f>
        <v>#REF!</v>
      </c>
      <c r="AC6" s="293" t="e">
        <f>IF(AND(Riesgos!#REF!="Muy Alta",Riesgos!#REF!="Mayor"),CONCATENATE("R1C",Riesgos!#REF!),"")</f>
        <v>#REF!</v>
      </c>
      <c r="AD6" s="293" t="e">
        <f>IF(AND(Riesgos!#REF!="Muy Alta",Riesgos!#REF!="Mayor"),CONCATENATE("R1C",Riesgos!#REF!),"")</f>
        <v>#REF!</v>
      </c>
      <c r="AE6" s="293" t="e">
        <f>IF(AND(Riesgos!#REF!="Muy Alta",Riesgos!#REF!="Mayor"),CONCATENATE("R1C",Riesgos!#REF!),"")</f>
        <v>#REF!</v>
      </c>
      <c r="AF6" s="293" t="e">
        <f>IF(AND(Riesgos!#REF!="Muy Alta",Riesgos!#REF!="Mayor"),CONCATENATE("R1C",Riesgos!#REF!),"")</f>
        <v>#REF!</v>
      </c>
      <c r="AG6" s="294" t="e">
        <f>IF(AND(Riesgos!#REF!="Muy Alta",Riesgos!#REF!="Mayor"),CONCATENATE("R1C",Riesgos!#REF!),"")</f>
        <v>#REF!</v>
      </c>
      <c r="AH6" s="295" t="e">
        <f>IF(AND(Riesgos!#REF!="Muy Alta",Riesgos!#REF!="Catastrófico"),CONCATENATE("R1C",Riesgos!#REF!),"")</f>
        <v>#REF!</v>
      </c>
      <c r="AI6" s="296" t="e">
        <f>IF(AND(Riesgos!#REF!="Muy Alta",Riesgos!#REF!="Catastrófico"),CONCATENATE("R1C",Riesgos!#REF!),"")</f>
        <v>#REF!</v>
      </c>
      <c r="AJ6" s="296" t="e">
        <f>IF(AND(Riesgos!#REF!="Muy Alta",Riesgos!#REF!="Catastrófico"),CONCATENATE("R1C",Riesgos!#REF!),"")</f>
        <v>#REF!</v>
      </c>
      <c r="AK6" s="296" t="e">
        <f>IF(AND(Riesgos!#REF!="Muy Alta",Riesgos!#REF!="Catastrófico"),CONCATENATE("R1C",Riesgos!#REF!),"")</f>
        <v>#REF!</v>
      </c>
      <c r="AL6" s="296" t="e">
        <f>IF(AND(Riesgos!#REF!="Muy Alta",Riesgos!#REF!="Catastrófico"),CONCATENATE("R1C",Riesgos!#REF!),"")</f>
        <v>#REF!</v>
      </c>
      <c r="AM6" s="297" t="e">
        <f>IF(AND(Riesgos!#REF!="Muy Alta",Riesgos!#REF!="Catastrófico"),CONCATENATE("R1C",Riesgos!#REF!),"")</f>
        <v>#REF!</v>
      </c>
      <c r="AN6" s="1"/>
      <c r="AO6" s="713" t="s">
        <v>435</v>
      </c>
      <c r="AP6" s="690"/>
      <c r="AQ6" s="690"/>
      <c r="AR6" s="690"/>
      <c r="AS6" s="690"/>
      <c r="AT6" s="691"/>
      <c r="AU6" s="1"/>
      <c r="AV6" s="1"/>
      <c r="AW6" s="1"/>
      <c r="AX6" s="1"/>
      <c r="AY6" s="1"/>
      <c r="AZ6" s="1"/>
      <c r="BA6" s="1"/>
      <c r="BB6" s="1"/>
      <c r="BC6" s="1"/>
      <c r="BD6" s="1"/>
      <c r="BE6" s="1"/>
      <c r="BF6" s="1"/>
      <c r="BG6" s="1"/>
      <c r="BH6" s="1"/>
      <c r="BI6" s="1"/>
    </row>
    <row r="7" spans="1:61" ht="15" customHeight="1" x14ac:dyDescent="0.25">
      <c r="A7" s="1"/>
      <c r="B7" s="688"/>
      <c r="C7" s="516"/>
      <c r="D7" s="517"/>
      <c r="E7" s="528"/>
      <c r="F7" s="516"/>
      <c r="G7" s="516"/>
      <c r="H7" s="516"/>
      <c r="I7" s="517"/>
      <c r="J7" s="298" t="e">
        <f>IF(AND(Riesgos!#REF!="Muy Alta",Riesgos!#REF!="Leve"),CONCATENATE("R2C",Riesgos!#REF!),"")</f>
        <v>#REF!</v>
      </c>
      <c r="K7" s="299" t="e">
        <f>IF(AND(Riesgos!#REF!="Muy Alta",Riesgos!#REF!="Leve"),CONCATENATE("R2C",Riesgos!#REF!),"")</f>
        <v>#REF!</v>
      </c>
      <c r="L7" s="299" t="e">
        <f>IF(AND(Riesgos!#REF!="Muy Alta",Riesgos!#REF!="Leve"),CONCATENATE("R2C",Riesgos!#REF!),"")</f>
        <v>#REF!</v>
      </c>
      <c r="M7" s="299" t="e">
        <f>IF(AND(Riesgos!#REF!="Muy Alta",Riesgos!#REF!="Leve"),CONCATENATE("R2C",Riesgos!#REF!),"")</f>
        <v>#REF!</v>
      </c>
      <c r="N7" s="299" t="e">
        <f>IF(AND(Riesgos!#REF!="Muy Alta",Riesgos!#REF!="Leve"),CONCATENATE("R2C",Riesgos!#REF!),"")</f>
        <v>#REF!</v>
      </c>
      <c r="O7" s="300" t="e">
        <f>IF(AND(Riesgos!#REF!="Muy Alta",Riesgos!#REF!="Leve"),CONCATENATE("R2C",Riesgos!#REF!),"")</f>
        <v>#REF!</v>
      </c>
      <c r="P7" s="298" t="e">
        <f>IF(AND(Riesgos!#REF!="Muy Alta",Riesgos!#REF!="Menor"),CONCATENATE("R2C",Riesgos!#REF!),"")</f>
        <v>#REF!</v>
      </c>
      <c r="Q7" s="299" t="e">
        <f>IF(AND(Riesgos!#REF!="Muy Alta",Riesgos!#REF!="Menor"),CONCATENATE("R2C",Riesgos!#REF!),"")</f>
        <v>#REF!</v>
      </c>
      <c r="R7" s="299" t="e">
        <f>IF(AND(Riesgos!#REF!="Muy Alta",Riesgos!#REF!="Menor"),CONCATENATE("R2C",Riesgos!#REF!),"")</f>
        <v>#REF!</v>
      </c>
      <c r="S7" s="299" t="e">
        <f>IF(AND(Riesgos!#REF!="Muy Alta",Riesgos!#REF!="Menor"),CONCATENATE("R2C",Riesgos!#REF!),"")</f>
        <v>#REF!</v>
      </c>
      <c r="T7" s="299" t="e">
        <f>IF(AND(Riesgos!#REF!="Muy Alta",Riesgos!#REF!="Menor"),CONCATENATE("R2C",Riesgos!#REF!),"")</f>
        <v>#REF!</v>
      </c>
      <c r="U7" s="300" t="e">
        <f>IF(AND(Riesgos!#REF!="Muy Alta",Riesgos!#REF!="Menor"),CONCATENATE("R2C",Riesgos!#REF!),"")</f>
        <v>#REF!</v>
      </c>
      <c r="V7" s="298" t="e">
        <f>IF(AND(Riesgos!#REF!="Muy Alta",Riesgos!#REF!="Moderado"),CONCATENATE("R2C",Riesgos!#REF!),"")</f>
        <v>#REF!</v>
      </c>
      <c r="W7" s="299" t="e">
        <f>IF(AND(Riesgos!#REF!="Muy Alta",Riesgos!#REF!="Moderado"),CONCATENATE("R2C",Riesgos!#REF!),"")</f>
        <v>#REF!</v>
      </c>
      <c r="X7" s="299" t="e">
        <f>IF(AND(Riesgos!#REF!="Muy Alta",Riesgos!#REF!="Moderado"),CONCATENATE("R2C",Riesgos!#REF!),"")</f>
        <v>#REF!</v>
      </c>
      <c r="Y7" s="299" t="e">
        <f>IF(AND(Riesgos!#REF!="Muy Alta",Riesgos!#REF!="Moderado"),CONCATENATE("R2C",Riesgos!#REF!),"")</f>
        <v>#REF!</v>
      </c>
      <c r="Z7" s="299" t="e">
        <f>IF(AND(Riesgos!#REF!="Muy Alta",Riesgos!#REF!="Moderado"),CONCATENATE("R2C",Riesgos!#REF!),"")</f>
        <v>#REF!</v>
      </c>
      <c r="AA7" s="300" t="e">
        <f>IF(AND(Riesgos!#REF!="Muy Alta",Riesgos!#REF!="Moderado"),CONCATENATE("R2C",Riesgos!#REF!),"")</f>
        <v>#REF!</v>
      </c>
      <c r="AB7" s="298" t="e">
        <f>IF(AND(Riesgos!#REF!="Muy Alta",Riesgos!#REF!="Mayor"),CONCATENATE("R2C",Riesgos!#REF!),"")</f>
        <v>#REF!</v>
      </c>
      <c r="AC7" s="299" t="e">
        <f>IF(AND(Riesgos!#REF!="Muy Alta",Riesgos!#REF!="Mayor"),CONCATENATE("R2C",Riesgos!#REF!),"")</f>
        <v>#REF!</v>
      </c>
      <c r="AD7" s="299" t="e">
        <f>IF(AND(Riesgos!#REF!="Muy Alta",Riesgos!#REF!="Mayor"),CONCATENATE("R2C",Riesgos!#REF!),"")</f>
        <v>#REF!</v>
      </c>
      <c r="AE7" s="299" t="e">
        <f>IF(AND(Riesgos!#REF!="Muy Alta",Riesgos!#REF!="Mayor"),CONCATENATE("R2C",Riesgos!#REF!),"")</f>
        <v>#REF!</v>
      </c>
      <c r="AF7" s="299" t="e">
        <f>IF(AND(Riesgos!#REF!="Muy Alta",Riesgos!#REF!="Mayor"),CONCATENATE("R2C",Riesgos!#REF!),"")</f>
        <v>#REF!</v>
      </c>
      <c r="AG7" s="300" t="e">
        <f>IF(AND(Riesgos!#REF!="Muy Alta",Riesgos!#REF!="Mayor"),CONCATENATE("R2C",Riesgos!#REF!),"")</f>
        <v>#REF!</v>
      </c>
      <c r="AH7" s="301" t="e">
        <f>IF(AND(Riesgos!#REF!="Muy Alta",Riesgos!#REF!="Catastrófico"),CONCATENATE("R2C",Riesgos!#REF!),"")</f>
        <v>#REF!</v>
      </c>
      <c r="AI7" s="302" t="e">
        <f>IF(AND(Riesgos!#REF!="Muy Alta",Riesgos!#REF!="Catastrófico"),CONCATENATE("R2C",Riesgos!#REF!),"")</f>
        <v>#REF!</v>
      </c>
      <c r="AJ7" s="302" t="e">
        <f>IF(AND(Riesgos!#REF!="Muy Alta",Riesgos!#REF!="Catastrófico"),CONCATENATE("R2C",Riesgos!#REF!),"")</f>
        <v>#REF!</v>
      </c>
      <c r="AK7" s="302" t="e">
        <f>IF(AND(Riesgos!#REF!="Muy Alta",Riesgos!#REF!="Catastrófico"),CONCATENATE("R2C",Riesgos!#REF!),"")</f>
        <v>#REF!</v>
      </c>
      <c r="AL7" s="302" t="e">
        <f>IF(AND(Riesgos!#REF!="Muy Alta",Riesgos!#REF!="Catastrófico"),CONCATENATE("R2C",Riesgos!#REF!),"")</f>
        <v>#REF!</v>
      </c>
      <c r="AM7" s="303" t="e">
        <f>IF(AND(Riesgos!#REF!="Muy Alta",Riesgos!#REF!="Catastrófico"),CONCATENATE("R2C",Riesgos!#REF!),"")</f>
        <v>#REF!</v>
      </c>
      <c r="AN7" s="1"/>
      <c r="AO7" s="692"/>
      <c r="AP7" s="516"/>
      <c r="AQ7" s="516"/>
      <c r="AR7" s="516"/>
      <c r="AS7" s="516"/>
      <c r="AT7" s="693"/>
      <c r="AU7" s="1"/>
      <c r="AV7" s="1"/>
      <c r="AW7" s="1"/>
      <c r="AX7" s="1"/>
      <c r="AY7" s="1"/>
      <c r="AZ7" s="1"/>
      <c r="BA7" s="1"/>
      <c r="BB7" s="1"/>
      <c r="BC7" s="1"/>
      <c r="BD7" s="1"/>
      <c r="BE7" s="1"/>
      <c r="BF7" s="1"/>
      <c r="BG7" s="1"/>
      <c r="BH7" s="1"/>
      <c r="BI7" s="1"/>
    </row>
    <row r="8" spans="1:61" ht="15" customHeight="1" x14ac:dyDescent="0.25">
      <c r="A8" s="1"/>
      <c r="B8" s="688"/>
      <c r="C8" s="516"/>
      <c r="D8" s="517"/>
      <c r="E8" s="528"/>
      <c r="F8" s="516"/>
      <c r="G8" s="516"/>
      <c r="H8" s="516"/>
      <c r="I8" s="517"/>
      <c r="J8" s="298" t="e">
        <f>IF(AND(Riesgos!#REF!="Muy Alta",Riesgos!#REF!="Leve"),CONCATENATE("R3C",Riesgos!#REF!),"")</f>
        <v>#REF!</v>
      </c>
      <c r="K8" s="299" t="e">
        <f>IF(AND(Riesgos!#REF!="Muy Alta",Riesgos!#REF!="Leve"),CONCATENATE("R3C",Riesgos!#REF!),"")</f>
        <v>#REF!</v>
      </c>
      <c r="L8" s="299" t="e">
        <f>IF(AND(Riesgos!#REF!="Muy Alta",Riesgos!#REF!="Leve"),CONCATENATE("R3C",Riesgos!#REF!),"")</f>
        <v>#REF!</v>
      </c>
      <c r="M8" s="299" t="e">
        <f>IF(AND(Riesgos!#REF!="Muy Alta",Riesgos!#REF!="Leve"),CONCATENATE("R3C",Riesgos!#REF!),"")</f>
        <v>#REF!</v>
      </c>
      <c r="N8" s="299" t="e">
        <f>IF(AND(Riesgos!#REF!="Muy Alta",Riesgos!#REF!="Leve"),CONCATENATE("R3C",Riesgos!#REF!),"")</f>
        <v>#REF!</v>
      </c>
      <c r="O8" s="300" t="e">
        <f>IF(AND(Riesgos!#REF!="Muy Alta",Riesgos!#REF!="Leve"),CONCATENATE("R3C",Riesgos!#REF!),"")</f>
        <v>#REF!</v>
      </c>
      <c r="P8" s="298" t="e">
        <f>IF(AND(Riesgos!#REF!="Muy Alta",Riesgos!#REF!="Menor"),CONCATENATE("R3C",Riesgos!#REF!),"")</f>
        <v>#REF!</v>
      </c>
      <c r="Q8" s="299" t="e">
        <f>IF(AND(Riesgos!#REF!="Muy Alta",Riesgos!#REF!="Menor"),CONCATENATE("R3C",Riesgos!#REF!),"")</f>
        <v>#REF!</v>
      </c>
      <c r="R8" s="299" t="e">
        <f>IF(AND(Riesgos!#REF!="Muy Alta",Riesgos!#REF!="Menor"),CONCATENATE("R3C",Riesgos!#REF!),"")</f>
        <v>#REF!</v>
      </c>
      <c r="S8" s="299" t="e">
        <f>IF(AND(Riesgos!#REF!="Muy Alta",Riesgos!#REF!="Menor"),CONCATENATE("R3C",Riesgos!#REF!),"")</f>
        <v>#REF!</v>
      </c>
      <c r="T8" s="299" t="e">
        <f>IF(AND(Riesgos!#REF!="Muy Alta",Riesgos!#REF!="Menor"),CONCATENATE("R3C",Riesgos!#REF!),"")</f>
        <v>#REF!</v>
      </c>
      <c r="U8" s="300" t="e">
        <f>IF(AND(Riesgos!#REF!="Muy Alta",Riesgos!#REF!="Menor"),CONCATENATE("R3C",Riesgos!#REF!),"")</f>
        <v>#REF!</v>
      </c>
      <c r="V8" s="298" t="e">
        <f>IF(AND(Riesgos!#REF!="Muy Alta",Riesgos!#REF!="Moderado"),CONCATENATE("R3C",Riesgos!#REF!),"")</f>
        <v>#REF!</v>
      </c>
      <c r="W8" s="299" t="e">
        <f>IF(AND(Riesgos!#REF!="Muy Alta",Riesgos!#REF!="Moderado"),CONCATENATE("R3C",Riesgos!#REF!),"")</f>
        <v>#REF!</v>
      </c>
      <c r="X8" s="299" t="e">
        <f>IF(AND(Riesgos!#REF!="Muy Alta",Riesgos!#REF!="Moderado"),CONCATENATE("R3C",Riesgos!#REF!),"")</f>
        <v>#REF!</v>
      </c>
      <c r="Y8" s="299" t="e">
        <f>IF(AND(Riesgos!#REF!="Muy Alta",Riesgos!#REF!="Moderado"),CONCATENATE("R3C",Riesgos!#REF!),"")</f>
        <v>#REF!</v>
      </c>
      <c r="Z8" s="299" t="e">
        <f>IF(AND(Riesgos!#REF!="Muy Alta",Riesgos!#REF!="Moderado"),CONCATENATE("R3C",Riesgos!#REF!),"")</f>
        <v>#REF!</v>
      </c>
      <c r="AA8" s="300" t="e">
        <f>IF(AND(Riesgos!#REF!="Muy Alta",Riesgos!#REF!="Moderado"),CONCATENATE("R3C",Riesgos!#REF!),"")</f>
        <v>#REF!</v>
      </c>
      <c r="AB8" s="298" t="e">
        <f>IF(AND(Riesgos!#REF!="Muy Alta",Riesgos!#REF!="Mayor"),CONCATENATE("R3C",Riesgos!#REF!),"")</f>
        <v>#REF!</v>
      </c>
      <c r="AC8" s="299" t="e">
        <f>IF(AND(Riesgos!#REF!="Muy Alta",Riesgos!#REF!="Mayor"),CONCATENATE("R3C",Riesgos!#REF!),"")</f>
        <v>#REF!</v>
      </c>
      <c r="AD8" s="299" t="e">
        <f>IF(AND(Riesgos!#REF!="Muy Alta",Riesgos!#REF!="Mayor"),CONCATENATE("R3C",Riesgos!#REF!),"")</f>
        <v>#REF!</v>
      </c>
      <c r="AE8" s="299" t="e">
        <f>IF(AND(Riesgos!#REF!="Muy Alta",Riesgos!#REF!="Mayor"),CONCATENATE("R3C",Riesgos!#REF!),"")</f>
        <v>#REF!</v>
      </c>
      <c r="AF8" s="299" t="e">
        <f>IF(AND(Riesgos!#REF!="Muy Alta",Riesgos!#REF!="Mayor"),CONCATENATE("R3C",Riesgos!#REF!),"")</f>
        <v>#REF!</v>
      </c>
      <c r="AG8" s="300" t="e">
        <f>IF(AND(Riesgos!#REF!="Muy Alta",Riesgos!#REF!="Mayor"),CONCATENATE("R3C",Riesgos!#REF!),"")</f>
        <v>#REF!</v>
      </c>
      <c r="AH8" s="301" t="e">
        <f>IF(AND(Riesgos!#REF!="Muy Alta",Riesgos!#REF!="Catastrófico"),CONCATENATE("R3C",Riesgos!#REF!),"")</f>
        <v>#REF!</v>
      </c>
      <c r="AI8" s="302" t="e">
        <f>IF(AND(Riesgos!#REF!="Muy Alta",Riesgos!#REF!="Catastrófico"),CONCATENATE("R3C",Riesgos!#REF!),"")</f>
        <v>#REF!</v>
      </c>
      <c r="AJ8" s="302" t="e">
        <f>IF(AND(Riesgos!#REF!="Muy Alta",Riesgos!#REF!="Catastrófico"),CONCATENATE("R3C",Riesgos!#REF!),"")</f>
        <v>#REF!</v>
      </c>
      <c r="AK8" s="302" t="e">
        <f>IF(AND(Riesgos!#REF!="Muy Alta",Riesgos!#REF!="Catastrófico"),CONCATENATE("R3C",Riesgos!#REF!),"")</f>
        <v>#REF!</v>
      </c>
      <c r="AL8" s="302" t="e">
        <f>IF(AND(Riesgos!#REF!="Muy Alta",Riesgos!#REF!="Catastrófico"),CONCATENATE("R3C",Riesgos!#REF!),"")</f>
        <v>#REF!</v>
      </c>
      <c r="AM8" s="303" t="e">
        <f>IF(AND(Riesgos!#REF!="Muy Alta",Riesgos!#REF!="Catastrófico"),CONCATENATE("R3C",Riesgos!#REF!),"")</f>
        <v>#REF!</v>
      </c>
      <c r="AN8" s="1"/>
      <c r="AO8" s="692"/>
      <c r="AP8" s="516"/>
      <c r="AQ8" s="516"/>
      <c r="AR8" s="516"/>
      <c r="AS8" s="516"/>
      <c r="AT8" s="693"/>
      <c r="AU8" s="1"/>
      <c r="AV8" s="1"/>
      <c r="AW8" s="1"/>
      <c r="AX8" s="1"/>
      <c r="AY8" s="1"/>
      <c r="AZ8" s="1"/>
      <c r="BA8" s="1"/>
      <c r="BB8" s="1"/>
      <c r="BC8" s="1"/>
      <c r="BD8" s="1"/>
      <c r="BE8" s="1"/>
      <c r="BF8" s="1"/>
      <c r="BG8" s="1"/>
      <c r="BH8" s="1"/>
      <c r="BI8" s="1"/>
    </row>
    <row r="9" spans="1:61" ht="15" customHeight="1" x14ac:dyDescent="0.25">
      <c r="A9" s="1"/>
      <c r="B9" s="688"/>
      <c r="C9" s="516"/>
      <c r="D9" s="517"/>
      <c r="E9" s="528"/>
      <c r="F9" s="516"/>
      <c r="G9" s="516"/>
      <c r="H9" s="516"/>
      <c r="I9" s="517"/>
      <c r="J9" s="298" t="e">
        <f>IF(AND(Riesgos!#REF!="Muy Alta",Riesgos!#REF!="Leve"),CONCATENATE("R4C",Riesgos!#REF!),"")</f>
        <v>#REF!</v>
      </c>
      <c r="K9" s="299" t="e">
        <f>IF(AND(Riesgos!#REF!="Muy Alta",Riesgos!#REF!="Leve"),CONCATENATE("R4C",Riesgos!#REF!),"")</f>
        <v>#REF!</v>
      </c>
      <c r="L9" s="299" t="e">
        <f>IF(AND(Riesgos!#REF!="Muy Alta",Riesgos!#REF!="Leve"),CONCATENATE("R4C",Riesgos!#REF!),"")</f>
        <v>#REF!</v>
      </c>
      <c r="M9" s="299" t="e">
        <f>IF(AND(Riesgos!#REF!="Muy Alta",Riesgos!#REF!="Leve"),CONCATENATE("R4C",Riesgos!#REF!),"")</f>
        <v>#REF!</v>
      </c>
      <c r="N9" s="299" t="e">
        <f>IF(AND(Riesgos!#REF!="Muy Alta",Riesgos!#REF!="Leve"),CONCATENATE("R4C",Riesgos!#REF!),"")</f>
        <v>#REF!</v>
      </c>
      <c r="O9" s="300" t="e">
        <f>IF(AND(Riesgos!#REF!="Muy Alta",Riesgos!#REF!="Leve"),CONCATENATE("R4C",Riesgos!#REF!),"")</f>
        <v>#REF!</v>
      </c>
      <c r="P9" s="298" t="e">
        <f>IF(AND(Riesgos!#REF!="Muy Alta",Riesgos!#REF!="Menor"),CONCATENATE("R4C",Riesgos!#REF!),"")</f>
        <v>#REF!</v>
      </c>
      <c r="Q9" s="299" t="e">
        <f>IF(AND(Riesgos!#REF!="Muy Alta",Riesgos!#REF!="Menor"),CONCATENATE("R4C",Riesgos!#REF!),"")</f>
        <v>#REF!</v>
      </c>
      <c r="R9" s="299" t="e">
        <f>IF(AND(Riesgos!#REF!="Muy Alta",Riesgos!#REF!="Menor"),CONCATENATE("R4C",Riesgos!#REF!),"")</f>
        <v>#REF!</v>
      </c>
      <c r="S9" s="299" t="e">
        <f>IF(AND(Riesgos!#REF!="Muy Alta",Riesgos!#REF!="Menor"),CONCATENATE("R4C",Riesgos!#REF!),"")</f>
        <v>#REF!</v>
      </c>
      <c r="T9" s="299" t="e">
        <f>IF(AND(Riesgos!#REF!="Muy Alta",Riesgos!#REF!="Menor"),CONCATENATE("R4C",Riesgos!#REF!),"")</f>
        <v>#REF!</v>
      </c>
      <c r="U9" s="300" t="e">
        <f>IF(AND(Riesgos!#REF!="Muy Alta",Riesgos!#REF!="Menor"),CONCATENATE("R4C",Riesgos!#REF!),"")</f>
        <v>#REF!</v>
      </c>
      <c r="V9" s="298" t="e">
        <f>IF(AND(Riesgos!#REF!="Muy Alta",Riesgos!#REF!="Moderado"),CONCATENATE("R4C",Riesgos!#REF!),"")</f>
        <v>#REF!</v>
      </c>
      <c r="W9" s="299" t="e">
        <f>IF(AND(Riesgos!#REF!="Muy Alta",Riesgos!#REF!="Moderado"),CONCATENATE("R4C",Riesgos!#REF!),"")</f>
        <v>#REF!</v>
      </c>
      <c r="X9" s="299" t="e">
        <f>IF(AND(Riesgos!#REF!="Muy Alta",Riesgos!#REF!="Moderado"),CONCATENATE("R4C",Riesgos!#REF!),"")</f>
        <v>#REF!</v>
      </c>
      <c r="Y9" s="299" t="e">
        <f>IF(AND(Riesgos!#REF!="Muy Alta",Riesgos!#REF!="Moderado"),CONCATENATE("R4C",Riesgos!#REF!),"")</f>
        <v>#REF!</v>
      </c>
      <c r="Z9" s="299" t="e">
        <f>IF(AND(Riesgos!#REF!="Muy Alta",Riesgos!#REF!="Moderado"),CONCATENATE("R4C",Riesgos!#REF!),"")</f>
        <v>#REF!</v>
      </c>
      <c r="AA9" s="300" t="e">
        <f>IF(AND(Riesgos!#REF!="Muy Alta",Riesgos!#REF!="Moderado"),CONCATENATE("R4C",Riesgos!#REF!),"")</f>
        <v>#REF!</v>
      </c>
      <c r="AB9" s="298" t="e">
        <f>IF(AND(Riesgos!#REF!="Muy Alta",Riesgos!#REF!="Mayor"),CONCATENATE("R4C",Riesgos!#REF!),"")</f>
        <v>#REF!</v>
      </c>
      <c r="AC9" s="299" t="e">
        <f>IF(AND(Riesgos!#REF!="Muy Alta",Riesgos!#REF!="Mayor"),CONCATENATE("R4C",Riesgos!#REF!),"")</f>
        <v>#REF!</v>
      </c>
      <c r="AD9" s="299" t="e">
        <f>IF(AND(Riesgos!#REF!="Muy Alta",Riesgos!#REF!="Mayor"),CONCATENATE("R4C",Riesgos!#REF!),"")</f>
        <v>#REF!</v>
      </c>
      <c r="AE9" s="299" t="e">
        <f>IF(AND(Riesgos!#REF!="Muy Alta",Riesgos!#REF!="Mayor"),CONCATENATE("R4C",Riesgos!#REF!),"")</f>
        <v>#REF!</v>
      </c>
      <c r="AF9" s="299" t="e">
        <f>IF(AND(Riesgos!#REF!="Muy Alta",Riesgos!#REF!="Mayor"),CONCATENATE("R4C",Riesgos!#REF!),"")</f>
        <v>#REF!</v>
      </c>
      <c r="AG9" s="300" t="e">
        <f>IF(AND(Riesgos!#REF!="Muy Alta",Riesgos!#REF!="Mayor"),CONCATENATE("R4C",Riesgos!#REF!),"")</f>
        <v>#REF!</v>
      </c>
      <c r="AH9" s="301" t="e">
        <f>IF(AND(Riesgos!#REF!="Muy Alta",Riesgos!#REF!="Catastrófico"),CONCATENATE("R4C",Riesgos!#REF!),"")</f>
        <v>#REF!</v>
      </c>
      <c r="AI9" s="302" t="e">
        <f>IF(AND(Riesgos!#REF!="Muy Alta",Riesgos!#REF!="Catastrófico"),CONCATENATE("R4C",Riesgos!#REF!),"")</f>
        <v>#REF!</v>
      </c>
      <c r="AJ9" s="302" t="e">
        <f>IF(AND(Riesgos!#REF!="Muy Alta",Riesgos!#REF!="Catastrófico"),CONCATENATE("R4C",Riesgos!#REF!),"")</f>
        <v>#REF!</v>
      </c>
      <c r="AK9" s="302" t="e">
        <f>IF(AND(Riesgos!#REF!="Muy Alta",Riesgos!#REF!="Catastrófico"),CONCATENATE("R4C",Riesgos!#REF!),"")</f>
        <v>#REF!</v>
      </c>
      <c r="AL9" s="302" t="e">
        <f>IF(AND(Riesgos!#REF!="Muy Alta",Riesgos!#REF!="Catastrófico"),CONCATENATE("R4C",Riesgos!#REF!),"")</f>
        <v>#REF!</v>
      </c>
      <c r="AM9" s="303" t="e">
        <f>IF(AND(Riesgos!#REF!="Muy Alta",Riesgos!#REF!="Catastrófico"),CONCATENATE("R4C",Riesgos!#REF!),"")</f>
        <v>#REF!</v>
      </c>
      <c r="AN9" s="1"/>
      <c r="AO9" s="692"/>
      <c r="AP9" s="516"/>
      <c r="AQ9" s="516"/>
      <c r="AR9" s="516"/>
      <c r="AS9" s="516"/>
      <c r="AT9" s="693"/>
      <c r="AU9" s="1"/>
      <c r="AV9" s="1"/>
      <c r="AW9" s="1"/>
      <c r="AX9" s="1"/>
      <c r="AY9" s="1"/>
      <c r="AZ9" s="1"/>
      <c r="BA9" s="1"/>
      <c r="BB9" s="1"/>
      <c r="BC9" s="1"/>
      <c r="BD9" s="1"/>
      <c r="BE9" s="1"/>
      <c r="BF9" s="1"/>
      <c r="BG9" s="1"/>
      <c r="BH9" s="1"/>
      <c r="BI9" s="1"/>
    </row>
    <row r="10" spans="1:61" ht="15" customHeight="1" x14ac:dyDescent="0.25">
      <c r="A10" s="1"/>
      <c r="B10" s="688"/>
      <c r="C10" s="516"/>
      <c r="D10" s="517"/>
      <c r="E10" s="528"/>
      <c r="F10" s="516"/>
      <c r="G10" s="516"/>
      <c r="H10" s="516"/>
      <c r="I10" s="517"/>
      <c r="J10" s="298" t="e">
        <f>IF(AND(Riesgos!#REF!="Muy Alta",Riesgos!#REF!="Leve"),CONCATENATE("R5C",Riesgos!#REF!),"")</f>
        <v>#REF!</v>
      </c>
      <c r="K10" s="299" t="e">
        <f>IF(AND(Riesgos!#REF!="Muy Alta",Riesgos!#REF!="Leve"),CONCATENATE("R5C",Riesgos!#REF!),"")</f>
        <v>#REF!</v>
      </c>
      <c r="L10" s="299" t="e">
        <f>IF(AND(Riesgos!#REF!="Muy Alta",Riesgos!#REF!="Leve"),CONCATENATE("R5C",Riesgos!#REF!),"")</f>
        <v>#REF!</v>
      </c>
      <c r="M10" s="299" t="e">
        <f>IF(AND(Riesgos!#REF!="Muy Alta",Riesgos!#REF!="Leve"),CONCATENATE("R5C",Riesgos!#REF!),"")</f>
        <v>#REF!</v>
      </c>
      <c r="N10" s="299" t="e">
        <f>IF(AND(Riesgos!#REF!="Muy Alta",Riesgos!#REF!="Leve"),CONCATENATE("R5C",Riesgos!#REF!),"")</f>
        <v>#REF!</v>
      </c>
      <c r="O10" s="300" t="e">
        <f>IF(AND(Riesgos!#REF!="Muy Alta",Riesgos!#REF!="Leve"),CONCATENATE("R5C",Riesgos!#REF!),"")</f>
        <v>#REF!</v>
      </c>
      <c r="P10" s="298" t="e">
        <f>IF(AND(Riesgos!#REF!="Muy Alta",Riesgos!#REF!="Menor"),CONCATENATE("R5C",Riesgos!#REF!),"")</f>
        <v>#REF!</v>
      </c>
      <c r="Q10" s="299" t="e">
        <f>IF(AND(Riesgos!#REF!="Muy Alta",Riesgos!#REF!="Menor"),CONCATENATE("R5C",Riesgos!#REF!),"")</f>
        <v>#REF!</v>
      </c>
      <c r="R10" s="299" t="e">
        <f>IF(AND(Riesgos!#REF!="Muy Alta",Riesgos!#REF!="Menor"),CONCATENATE("R5C",Riesgos!#REF!),"")</f>
        <v>#REF!</v>
      </c>
      <c r="S10" s="299" t="e">
        <f>IF(AND(Riesgos!#REF!="Muy Alta",Riesgos!#REF!="Menor"),CONCATENATE("R5C",Riesgos!#REF!),"")</f>
        <v>#REF!</v>
      </c>
      <c r="T10" s="299" t="e">
        <f>IF(AND(Riesgos!#REF!="Muy Alta",Riesgos!#REF!="Menor"),CONCATENATE("R5C",Riesgos!#REF!),"")</f>
        <v>#REF!</v>
      </c>
      <c r="U10" s="300" t="e">
        <f>IF(AND(Riesgos!#REF!="Muy Alta",Riesgos!#REF!="Menor"),CONCATENATE("R5C",Riesgos!#REF!),"")</f>
        <v>#REF!</v>
      </c>
      <c r="V10" s="298" t="e">
        <f>IF(AND(Riesgos!#REF!="Muy Alta",Riesgos!#REF!="Moderado"),CONCATENATE("R5C",Riesgos!#REF!),"")</f>
        <v>#REF!</v>
      </c>
      <c r="W10" s="299" t="e">
        <f>IF(AND(Riesgos!#REF!="Muy Alta",Riesgos!#REF!="Moderado"),CONCATENATE("R5C",Riesgos!#REF!),"")</f>
        <v>#REF!</v>
      </c>
      <c r="X10" s="299" t="e">
        <f>IF(AND(Riesgos!#REF!="Muy Alta",Riesgos!#REF!="Moderado"),CONCATENATE("R5C",Riesgos!#REF!),"")</f>
        <v>#REF!</v>
      </c>
      <c r="Y10" s="299" t="e">
        <f>IF(AND(Riesgos!#REF!="Muy Alta",Riesgos!#REF!="Moderado"),CONCATENATE("R5C",Riesgos!#REF!),"")</f>
        <v>#REF!</v>
      </c>
      <c r="Z10" s="299" t="e">
        <f>IF(AND(Riesgos!#REF!="Muy Alta",Riesgos!#REF!="Moderado"),CONCATENATE("R5C",Riesgos!#REF!),"")</f>
        <v>#REF!</v>
      </c>
      <c r="AA10" s="300" t="e">
        <f>IF(AND(Riesgos!#REF!="Muy Alta",Riesgos!#REF!="Moderado"),CONCATENATE("R5C",Riesgos!#REF!),"")</f>
        <v>#REF!</v>
      </c>
      <c r="AB10" s="298" t="e">
        <f>IF(AND(Riesgos!#REF!="Muy Alta",Riesgos!#REF!="Mayor"),CONCATENATE("R5C",Riesgos!#REF!),"")</f>
        <v>#REF!</v>
      </c>
      <c r="AC10" s="299" t="e">
        <f>IF(AND(Riesgos!#REF!="Muy Alta",Riesgos!#REF!="Mayor"),CONCATENATE("R5C",Riesgos!#REF!),"")</f>
        <v>#REF!</v>
      </c>
      <c r="AD10" s="299" t="e">
        <f>IF(AND(Riesgos!#REF!="Muy Alta",Riesgos!#REF!="Mayor"),CONCATENATE("R5C",Riesgos!#REF!),"")</f>
        <v>#REF!</v>
      </c>
      <c r="AE10" s="299" t="e">
        <f>IF(AND(Riesgos!#REF!="Muy Alta",Riesgos!#REF!="Mayor"),CONCATENATE("R5C",Riesgos!#REF!),"")</f>
        <v>#REF!</v>
      </c>
      <c r="AF10" s="299" t="e">
        <f>IF(AND(Riesgos!#REF!="Muy Alta",Riesgos!#REF!="Mayor"),CONCATENATE("R5C",Riesgos!#REF!),"")</f>
        <v>#REF!</v>
      </c>
      <c r="AG10" s="300" t="e">
        <f>IF(AND(Riesgos!#REF!="Muy Alta",Riesgos!#REF!="Mayor"),CONCATENATE("R5C",Riesgos!#REF!),"")</f>
        <v>#REF!</v>
      </c>
      <c r="AH10" s="301" t="e">
        <f>IF(AND(Riesgos!#REF!="Muy Alta",Riesgos!#REF!="Catastrófico"),CONCATENATE("R5C",Riesgos!#REF!),"")</f>
        <v>#REF!</v>
      </c>
      <c r="AI10" s="302" t="e">
        <f>IF(AND(Riesgos!#REF!="Muy Alta",Riesgos!#REF!="Catastrófico"),CONCATENATE("R5C",Riesgos!#REF!),"")</f>
        <v>#REF!</v>
      </c>
      <c r="AJ10" s="302" t="e">
        <f>IF(AND(Riesgos!#REF!="Muy Alta",Riesgos!#REF!="Catastrófico"),CONCATENATE("R5C",Riesgos!#REF!),"")</f>
        <v>#REF!</v>
      </c>
      <c r="AK10" s="302" t="e">
        <f>IF(AND(Riesgos!#REF!="Muy Alta",Riesgos!#REF!="Catastrófico"),CONCATENATE("R5C",Riesgos!#REF!),"")</f>
        <v>#REF!</v>
      </c>
      <c r="AL10" s="302" t="e">
        <f>IF(AND(Riesgos!#REF!="Muy Alta",Riesgos!#REF!="Catastrófico"),CONCATENATE("R5C",Riesgos!#REF!),"")</f>
        <v>#REF!</v>
      </c>
      <c r="AM10" s="303" t="e">
        <f>IF(AND(Riesgos!#REF!="Muy Alta",Riesgos!#REF!="Catastrófico"),CONCATENATE("R5C",Riesgos!#REF!),"")</f>
        <v>#REF!</v>
      </c>
      <c r="AN10" s="1"/>
      <c r="AO10" s="692"/>
      <c r="AP10" s="516"/>
      <c r="AQ10" s="516"/>
      <c r="AR10" s="516"/>
      <c r="AS10" s="516"/>
      <c r="AT10" s="693"/>
      <c r="AU10" s="1"/>
      <c r="AV10" s="1"/>
      <c r="AW10" s="1"/>
      <c r="AX10" s="1"/>
      <c r="AY10" s="1"/>
      <c r="AZ10" s="1"/>
      <c r="BA10" s="1"/>
      <c r="BB10" s="1"/>
      <c r="BC10" s="1"/>
      <c r="BD10" s="1"/>
      <c r="BE10" s="1"/>
      <c r="BF10" s="1"/>
      <c r="BG10" s="1"/>
      <c r="BH10" s="1"/>
      <c r="BI10" s="1"/>
    </row>
    <row r="11" spans="1:61" ht="15" customHeight="1" x14ac:dyDescent="0.25">
      <c r="A11" s="1"/>
      <c r="B11" s="688"/>
      <c r="C11" s="516"/>
      <c r="D11" s="517"/>
      <c r="E11" s="528"/>
      <c r="F11" s="516"/>
      <c r="G11" s="516"/>
      <c r="H11" s="516"/>
      <c r="I11" s="517"/>
      <c r="J11" s="298" t="e">
        <f>IF(AND(Riesgos!#REF!="Muy Alta",Riesgos!#REF!="Leve"),CONCATENATE("R6C",Riesgos!#REF!),"")</f>
        <v>#REF!</v>
      </c>
      <c r="K11" s="299" t="e">
        <f>IF(AND(Riesgos!#REF!="Muy Alta",Riesgos!#REF!="Leve"),CONCATENATE("R6C",Riesgos!#REF!),"")</f>
        <v>#REF!</v>
      </c>
      <c r="L11" s="299" t="e">
        <f>IF(AND(Riesgos!#REF!="Muy Alta",Riesgos!#REF!="Leve"),CONCATENATE("R6C",Riesgos!#REF!),"")</f>
        <v>#REF!</v>
      </c>
      <c r="M11" s="299" t="e">
        <f>IF(AND(Riesgos!#REF!="Muy Alta",Riesgos!#REF!="Leve"),CONCATENATE("R6C",Riesgos!#REF!),"")</f>
        <v>#REF!</v>
      </c>
      <c r="N11" s="299" t="e">
        <f>IF(AND(Riesgos!#REF!="Muy Alta",Riesgos!#REF!="Leve"),CONCATENATE("R6C",Riesgos!#REF!),"")</f>
        <v>#REF!</v>
      </c>
      <c r="O11" s="300" t="e">
        <f>IF(AND(Riesgos!#REF!="Muy Alta",Riesgos!#REF!="Leve"),CONCATENATE("R6C",Riesgos!#REF!),"")</f>
        <v>#REF!</v>
      </c>
      <c r="P11" s="298" t="e">
        <f>IF(AND(Riesgos!#REF!="Muy Alta",Riesgos!#REF!="Menor"),CONCATENATE("R6C",Riesgos!#REF!),"")</f>
        <v>#REF!</v>
      </c>
      <c r="Q11" s="299" t="e">
        <f>IF(AND(Riesgos!#REF!="Muy Alta",Riesgos!#REF!="Menor"),CONCATENATE("R6C",Riesgos!#REF!),"")</f>
        <v>#REF!</v>
      </c>
      <c r="R11" s="299" t="e">
        <f>IF(AND(Riesgos!#REF!="Muy Alta",Riesgos!#REF!="Menor"),CONCATENATE("R6C",Riesgos!#REF!),"")</f>
        <v>#REF!</v>
      </c>
      <c r="S11" s="299" t="e">
        <f>IF(AND(Riesgos!#REF!="Muy Alta",Riesgos!#REF!="Menor"),CONCATENATE("R6C",Riesgos!#REF!),"")</f>
        <v>#REF!</v>
      </c>
      <c r="T11" s="299" t="e">
        <f>IF(AND(Riesgos!#REF!="Muy Alta",Riesgos!#REF!="Menor"),CONCATENATE("R6C",Riesgos!#REF!),"")</f>
        <v>#REF!</v>
      </c>
      <c r="U11" s="300" t="e">
        <f>IF(AND(Riesgos!#REF!="Muy Alta",Riesgos!#REF!="Menor"),CONCATENATE("R6C",Riesgos!#REF!),"")</f>
        <v>#REF!</v>
      </c>
      <c r="V11" s="298" t="e">
        <f>IF(AND(Riesgos!#REF!="Muy Alta",Riesgos!#REF!="Moderado"),CONCATENATE("R6C",Riesgos!#REF!),"")</f>
        <v>#REF!</v>
      </c>
      <c r="W11" s="299" t="e">
        <f>IF(AND(Riesgos!#REF!="Muy Alta",Riesgos!#REF!="Moderado"),CONCATENATE("R6C",Riesgos!#REF!),"")</f>
        <v>#REF!</v>
      </c>
      <c r="X11" s="299" t="e">
        <f>IF(AND(Riesgos!#REF!="Muy Alta",Riesgos!#REF!="Moderado"),CONCATENATE("R6C",Riesgos!#REF!),"")</f>
        <v>#REF!</v>
      </c>
      <c r="Y11" s="299" t="e">
        <f>IF(AND(Riesgos!#REF!="Muy Alta",Riesgos!#REF!="Moderado"),CONCATENATE("R6C",Riesgos!#REF!),"")</f>
        <v>#REF!</v>
      </c>
      <c r="Z11" s="299" t="e">
        <f>IF(AND(Riesgos!#REF!="Muy Alta",Riesgos!#REF!="Moderado"),CONCATENATE("R6C",Riesgos!#REF!),"")</f>
        <v>#REF!</v>
      </c>
      <c r="AA11" s="300" t="e">
        <f>IF(AND(Riesgos!#REF!="Muy Alta",Riesgos!#REF!="Moderado"),CONCATENATE("R6C",Riesgos!#REF!),"")</f>
        <v>#REF!</v>
      </c>
      <c r="AB11" s="298" t="e">
        <f>IF(AND(Riesgos!#REF!="Muy Alta",Riesgos!#REF!="Mayor"),CONCATENATE("R6C",Riesgos!#REF!),"")</f>
        <v>#REF!</v>
      </c>
      <c r="AC11" s="299" t="e">
        <f>IF(AND(Riesgos!#REF!="Muy Alta",Riesgos!#REF!="Mayor"),CONCATENATE("R6C",Riesgos!#REF!),"")</f>
        <v>#REF!</v>
      </c>
      <c r="AD11" s="299" t="e">
        <f>IF(AND(Riesgos!#REF!="Muy Alta",Riesgos!#REF!="Mayor"),CONCATENATE("R6C",Riesgos!#REF!),"")</f>
        <v>#REF!</v>
      </c>
      <c r="AE11" s="299" t="e">
        <f>IF(AND(Riesgos!#REF!="Muy Alta",Riesgos!#REF!="Mayor"),CONCATENATE("R6C",Riesgos!#REF!),"")</f>
        <v>#REF!</v>
      </c>
      <c r="AF11" s="299" t="e">
        <f>IF(AND(Riesgos!#REF!="Muy Alta",Riesgos!#REF!="Mayor"),CONCATENATE("R6C",Riesgos!#REF!),"")</f>
        <v>#REF!</v>
      </c>
      <c r="AG11" s="300" t="e">
        <f>IF(AND(Riesgos!#REF!="Muy Alta",Riesgos!#REF!="Mayor"),CONCATENATE("R6C",Riesgos!#REF!),"")</f>
        <v>#REF!</v>
      </c>
      <c r="AH11" s="301" t="e">
        <f>IF(AND(Riesgos!#REF!="Muy Alta",Riesgos!#REF!="Catastrófico"),CONCATENATE("R6C",Riesgos!#REF!),"")</f>
        <v>#REF!</v>
      </c>
      <c r="AI11" s="302" t="e">
        <f>IF(AND(Riesgos!#REF!="Muy Alta",Riesgos!#REF!="Catastrófico"),CONCATENATE("R6C",Riesgos!#REF!),"")</f>
        <v>#REF!</v>
      </c>
      <c r="AJ11" s="302" t="e">
        <f>IF(AND(Riesgos!#REF!="Muy Alta",Riesgos!#REF!="Catastrófico"),CONCATENATE("R6C",Riesgos!#REF!),"")</f>
        <v>#REF!</v>
      </c>
      <c r="AK11" s="302" t="e">
        <f>IF(AND(Riesgos!#REF!="Muy Alta",Riesgos!#REF!="Catastrófico"),CONCATENATE("R6C",Riesgos!#REF!),"")</f>
        <v>#REF!</v>
      </c>
      <c r="AL11" s="302" t="e">
        <f>IF(AND(Riesgos!#REF!="Muy Alta",Riesgos!#REF!="Catastrófico"),CONCATENATE("R6C",Riesgos!#REF!),"")</f>
        <v>#REF!</v>
      </c>
      <c r="AM11" s="303" t="e">
        <f>IF(AND(Riesgos!#REF!="Muy Alta",Riesgos!#REF!="Catastrófico"),CONCATENATE("R6C",Riesgos!#REF!),"")</f>
        <v>#REF!</v>
      </c>
      <c r="AN11" s="1"/>
      <c r="AO11" s="692"/>
      <c r="AP11" s="516"/>
      <c r="AQ11" s="516"/>
      <c r="AR11" s="516"/>
      <c r="AS11" s="516"/>
      <c r="AT11" s="693"/>
      <c r="AU11" s="1"/>
      <c r="AV11" s="1"/>
      <c r="AW11" s="1"/>
      <c r="AX11" s="1"/>
      <c r="AY11" s="1"/>
      <c r="AZ11" s="1"/>
      <c r="BA11" s="1"/>
      <c r="BB11" s="1"/>
      <c r="BC11" s="1"/>
      <c r="BD11" s="1"/>
      <c r="BE11" s="1"/>
      <c r="BF11" s="1"/>
      <c r="BG11" s="1"/>
      <c r="BH11" s="1"/>
      <c r="BI11" s="1"/>
    </row>
    <row r="12" spans="1:61" ht="15" customHeight="1" x14ac:dyDescent="0.25">
      <c r="A12" s="1"/>
      <c r="B12" s="688"/>
      <c r="C12" s="516"/>
      <c r="D12" s="517"/>
      <c r="E12" s="528"/>
      <c r="F12" s="516"/>
      <c r="G12" s="516"/>
      <c r="H12" s="516"/>
      <c r="I12" s="517"/>
      <c r="J12" s="298" t="e">
        <f>IF(AND(Riesgos!#REF!="Muy Alta",Riesgos!#REF!="Leve"),CONCATENATE("R7C",Riesgos!#REF!),"")</f>
        <v>#REF!</v>
      </c>
      <c r="K12" s="299" t="e">
        <f>IF(AND(Riesgos!#REF!="Muy Alta",Riesgos!#REF!="Leve"),CONCATENATE("R7C",Riesgos!#REF!),"")</f>
        <v>#REF!</v>
      </c>
      <c r="L12" s="299" t="e">
        <f>IF(AND(Riesgos!#REF!="Muy Alta",Riesgos!#REF!="Leve"),CONCATENATE("R7C",Riesgos!#REF!),"")</f>
        <v>#REF!</v>
      </c>
      <c r="M12" s="299" t="e">
        <f>IF(AND(Riesgos!#REF!="Muy Alta",Riesgos!#REF!="Leve"),CONCATENATE("R7C",Riesgos!#REF!),"")</f>
        <v>#REF!</v>
      </c>
      <c r="N12" s="299" t="e">
        <f>IF(AND(Riesgos!#REF!="Muy Alta",Riesgos!#REF!="Leve"),CONCATENATE("R7C",Riesgos!#REF!),"")</f>
        <v>#REF!</v>
      </c>
      <c r="O12" s="300" t="e">
        <f>IF(AND(Riesgos!#REF!="Muy Alta",Riesgos!#REF!="Leve"),CONCATENATE("R7C",Riesgos!#REF!),"")</f>
        <v>#REF!</v>
      </c>
      <c r="P12" s="298" t="e">
        <f>IF(AND(Riesgos!#REF!="Muy Alta",Riesgos!#REF!="Menor"),CONCATENATE("R7C",Riesgos!#REF!),"")</f>
        <v>#REF!</v>
      </c>
      <c r="Q12" s="299" t="e">
        <f>IF(AND(Riesgos!#REF!="Muy Alta",Riesgos!#REF!="Menor"),CONCATENATE("R7C",Riesgos!#REF!),"")</f>
        <v>#REF!</v>
      </c>
      <c r="R12" s="299" t="e">
        <f>IF(AND(Riesgos!#REF!="Muy Alta",Riesgos!#REF!="Menor"),CONCATENATE("R7C",Riesgos!#REF!),"")</f>
        <v>#REF!</v>
      </c>
      <c r="S12" s="299" t="e">
        <f>IF(AND(Riesgos!#REF!="Muy Alta",Riesgos!#REF!="Menor"),CONCATENATE("R7C",Riesgos!#REF!),"")</f>
        <v>#REF!</v>
      </c>
      <c r="T12" s="299" t="e">
        <f>IF(AND(Riesgos!#REF!="Muy Alta",Riesgos!#REF!="Menor"),CONCATENATE("R7C",Riesgos!#REF!),"")</f>
        <v>#REF!</v>
      </c>
      <c r="U12" s="300" t="e">
        <f>IF(AND(Riesgos!#REF!="Muy Alta",Riesgos!#REF!="Menor"),CONCATENATE("R7C",Riesgos!#REF!),"")</f>
        <v>#REF!</v>
      </c>
      <c r="V12" s="298" t="e">
        <f>IF(AND(Riesgos!#REF!="Muy Alta",Riesgos!#REF!="Moderado"),CONCATENATE("R7C",Riesgos!#REF!),"")</f>
        <v>#REF!</v>
      </c>
      <c r="W12" s="299" t="e">
        <f>IF(AND(Riesgos!#REF!="Muy Alta",Riesgos!#REF!="Moderado"),CONCATENATE("R7C",Riesgos!#REF!),"")</f>
        <v>#REF!</v>
      </c>
      <c r="X12" s="299" t="e">
        <f>IF(AND(Riesgos!#REF!="Muy Alta",Riesgos!#REF!="Moderado"),CONCATENATE("R7C",Riesgos!#REF!),"")</f>
        <v>#REF!</v>
      </c>
      <c r="Y12" s="299" t="e">
        <f>IF(AND(Riesgos!#REF!="Muy Alta",Riesgos!#REF!="Moderado"),CONCATENATE("R7C",Riesgos!#REF!),"")</f>
        <v>#REF!</v>
      </c>
      <c r="Z12" s="299" t="e">
        <f>IF(AND(Riesgos!#REF!="Muy Alta",Riesgos!#REF!="Moderado"),CONCATENATE("R7C",Riesgos!#REF!),"")</f>
        <v>#REF!</v>
      </c>
      <c r="AA12" s="300" t="e">
        <f>IF(AND(Riesgos!#REF!="Muy Alta",Riesgos!#REF!="Moderado"),CONCATENATE("R7C",Riesgos!#REF!),"")</f>
        <v>#REF!</v>
      </c>
      <c r="AB12" s="298" t="e">
        <f>IF(AND(Riesgos!#REF!="Muy Alta",Riesgos!#REF!="Mayor"),CONCATENATE("R7C",Riesgos!#REF!),"")</f>
        <v>#REF!</v>
      </c>
      <c r="AC12" s="299" t="e">
        <f>IF(AND(Riesgos!#REF!="Muy Alta",Riesgos!#REF!="Mayor"),CONCATENATE("R7C",Riesgos!#REF!),"")</f>
        <v>#REF!</v>
      </c>
      <c r="AD12" s="299" t="e">
        <f>IF(AND(Riesgos!#REF!="Muy Alta",Riesgos!#REF!="Mayor"),CONCATENATE("R7C",Riesgos!#REF!),"")</f>
        <v>#REF!</v>
      </c>
      <c r="AE12" s="299" t="e">
        <f>IF(AND(Riesgos!#REF!="Muy Alta",Riesgos!#REF!="Mayor"),CONCATENATE("R7C",Riesgos!#REF!),"")</f>
        <v>#REF!</v>
      </c>
      <c r="AF12" s="299" t="e">
        <f>IF(AND(Riesgos!#REF!="Muy Alta",Riesgos!#REF!="Mayor"),CONCATENATE("R7C",Riesgos!#REF!),"")</f>
        <v>#REF!</v>
      </c>
      <c r="AG12" s="300" t="e">
        <f>IF(AND(Riesgos!#REF!="Muy Alta",Riesgos!#REF!="Mayor"),CONCATENATE("R7C",Riesgos!#REF!),"")</f>
        <v>#REF!</v>
      </c>
      <c r="AH12" s="301" t="e">
        <f>IF(AND(Riesgos!#REF!="Muy Alta",Riesgos!#REF!="Catastrófico"),CONCATENATE("R7C",Riesgos!#REF!),"")</f>
        <v>#REF!</v>
      </c>
      <c r="AI12" s="302" t="e">
        <f>IF(AND(Riesgos!#REF!="Muy Alta",Riesgos!#REF!="Catastrófico"),CONCATENATE("R7C",Riesgos!#REF!),"")</f>
        <v>#REF!</v>
      </c>
      <c r="AJ12" s="302" t="e">
        <f>IF(AND(Riesgos!#REF!="Muy Alta",Riesgos!#REF!="Catastrófico"),CONCATENATE("R7C",Riesgos!#REF!),"")</f>
        <v>#REF!</v>
      </c>
      <c r="AK12" s="302" t="e">
        <f>IF(AND(Riesgos!#REF!="Muy Alta",Riesgos!#REF!="Catastrófico"),CONCATENATE("R7C",Riesgos!#REF!),"")</f>
        <v>#REF!</v>
      </c>
      <c r="AL12" s="302" t="e">
        <f>IF(AND(Riesgos!#REF!="Muy Alta",Riesgos!#REF!="Catastrófico"),CONCATENATE("R7C",Riesgos!#REF!),"")</f>
        <v>#REF!</v>
      </c>
      <c r="AM12" s="303" t="e">
        <f>IF(AND(Riesgos!#REF!="Muy Alta",Riesgos!#REF!="Catastrófico"),CONCATENATE("R7C",Riesgos!#REF!),"")</f>
        <v>#REF!</v>
      </c>
      <c r="AN12" s="1"/>
      <c r="AO12" s="692"/>
      <c r="AP12" s="516"/>
      <c r="AQ12" s="516"/>
      <c r="AR12" s="516"/>
      <c r="AS12" s="516"/>
      <c r="AT12" s="693"/>
      <c r="AU12" s="1"/>
      <c r="AV12" s="1"/>
      <c r="AW12" s="1"/>
      <c r="AX12" s="1"/>
      <c r="AY12" s="1"/>
      <c r="AZ12" s="1"/>
      <c r="BA12" s="1"/>
      <c r="BB12" s="1"/>
      <c r="BC12" s="1"/>
      <c r="BD12" s="1"/>
      <c r="BE12" s="1"/>
      <c r="BF12" s="1"/>
      <c r="BG12" s="1"/>
      <c r="BH12" s="1"/>
      <c r="BI12" s="1"/>
    </row>
    <row r="13" spans="1:61" ht="15" customHeight="1" x14ac:dyDescent="0.25">
      <c r="A13" s="1"/>
      <c r="B13" s="688"/>
      <c r="C13" s="516"/>
      <c r="D13" s="517"/>
      <c r="E13" s="528"/>
      <c r="F13" s="516"/>
      <c r="G13" s="516"/>
      <c r="H13" s="516"/>
      <c r="I13" s="517"/>
      <c r="J13" s="298" t="e">
        <f>IF(AND(Riesgos!#REF!="Muy Alta",Riesgos!#REF!="Leve"),CONCATENATE("R8C",Riesgos!#REF!),"")</f>
        <v>#REF!</v>
      </c>
      <c r="K13" s="299" t="e">
        <f>IF(AND(Riesgos!#REF!="Muy Alta",Riesgos!#REF!="Leve"),CONCATENATE("R8C",Riesgos!#REF!),"")</f>
        <v>#REF!</v>
      </c>
      <c r="L13" s="299" t="e">
        <f>IF(AND(Riesgos!#REF!="Muy Alta",Riesgos!#REF!="Leve"),CONCATENATE("R8C",Riesgos!#REF!),"")</f>
        <v>#REF!</v>
      </c>
      <c r="M13" s="299" t="e">
        <f>IF(AND(Riesgos!#REF!="Muy Alta",Riesgos!#REF!="Leve"),CONCATENATE("R8C",Riesgos!#REF!),"")</f>
        <v>#REF!</v>
      </c>
      <c r="N13" s="299" t="e">
        <f>IF(AND(Riesgos!#REF!="Muy Alta",Riesgos!#REF!="Leve"),CONCATENATE("R8C",Riesgos!#REF!),"")</f>
        <v>#REF!</v>
      </c>
      <c r="O13" s="300" t="e">
        <f>IF(AND(Riesgos!#REF!="Muy Alta",Riesgos!#REF!="Leve"),CONCATENATE("R8C",Riesgos!#REF!),"")</f>
        <v>#REF!</v>
      </c>
      <c r="P13" s="298" t="e">
        <f>IF(AND(Riesgos!#REF!="Muy Alta",Riesgos!#REF!="Menor"),CONCATENATE("R8C",Riesgos!#REF!),"")</f>
        <v>#REF!</v>
      </c>
      <c r="Q13" s="299" t="e">
        <f>IF(AND(Riesgos!#REF!="Muy Alta",Riesgos!#REF!="Menor"),CONCATENATE("R8C",Riesgos!#REF!),"")</f>
        <v>#REF!</v>
      </c>
      <c r="R13" s="299" t="e">
        <f>IF(AND(Riesgos!#REF!="Muy Alta",Riesgos!#REF!="Menor"),CONCATENATE("R8C",Riesgos!#REF!),"")</f>
        <v>#REF!</v>
      </c>
      <c r="S13" s="299" t="e">
        <f>IF(AND(Riesgos!#REF!="Muy Alta",Riesgos!#REF!="Menor"),CONCATENATE("R8C",Riesgos!#REF!),"")</f>
        <v>#REF!</v>
      </c>
      <c r="T13" s="299" t="e">
        <f>IF(AND(Riesgos!#REF!="Muy Alta",Riesgos!#REF!="Menor"),CONCATENATE("R8C",Riesgos!#REF!),"")</f>
        <v>#REF!</v>
      </c>
      <c r="U13" s="300" t="e">
        <f>IF(AND(Riesgos!#REF!="Muy Alta",Riesgos!#REF!="Menor"),CONCATENATE("R8C",Riesgos!#REF!),"")</f>
        <v>#REF!</v>
      </c>
      <c r="V13" s="298" t="e">
        <f>IF(AND(Riesgos!#REF!="Muy Alta",Riesgos!#REF!="Moderado"),CONCATENATE("R8C",Riesgos!#REF!),"")</f>
        <v>#REF!</v>
      </c>
      <c r="W13" s="299" t="e">
        <f>IF(AND(Riesgos!#REF!="Muy Alta",Riesgos!#REF!="Moderado"),CONCATENATE("R8C",Riesgos!#REF!),"")</f>
        <v>#REF!</v>
      </c>
      <c r="X13" s="299" t="e">
        <f>IF(AND(Riesgos!#REF!="Muy Alta",Riesgos!#REF!="Moderado"),CONCATENATE("R8C",Riesgos!#REF!),"")</f>
        <v>#REF!</v>
      </c>
      <c r="Y13" s="299" t="e">
        <f>IF(AND(Riesgos!#REF!="Muy Alta",Riesgos!#REF!="Moderado"),CONCATENATE("R8C",Riesgos!#REF!),"")</f>
        <v>#REF!</v>
      </c>
      <c r="Z13" s="299" t="e">
        <f>IF(AND(Riesgos!#REF!="Muy Alta",Riesgos!#REF!="Moderado"),CONCATENATE("R8C",Riesgos!#REF!),"")</f>
        <v>#REF!</v>
      </c>
      <c r="AA13" s="300" t="e">
        <f>IF(AND(Riesgos!#REF!="Muy Alta",Riesgos!#REF!="Moderado"),CONCATENATE("R8C",Riesgos!#REF!),"")</f>
        <v>#REF!</v>
      </c>
      <c r="AB13" s="298" t="e">
        <f>IF(AND(Riesgos!#REF!="Muy Alta",Riesgos!#REF!="Mayor"),CONCATENATE("R8C",Riesgos!#REF!),"")</f>
        <v>#REF!</v>
      </c>
      <c r="AC13" s="299" t="e">
        <f>IF(AND(Riesgos!#REF!="Muy Alta",Riesgos!#REF!="Mayor"),CONCATENATE("R8C",Riesgos!#REF!),"")</f>
        <v>#REF!</v>
      </c>
      <c r="AD13" s="299" t="e">
        <f>IF(AND(Riesgos!#REF!="Muy Alta",Riesgos!#REF!="Mayor"),CONCATENATE("R8C",Riesgos!#REF!),"")</f>
        <v>#REF!</v>
      </c>
      <c r="AE13" s="299" t="e">
        <f>IF(AND(Riesgos!#REF!="Muy Alta",Riesgos!#REF!="Mayor"),CONCATENATE("R8C",Riesgos!#REF!),"")</f>
        <v>#REF!</v>
      </c>
      <c r="AF13" s="299" t="e">
        <f>IF(AND(Riesgos!#REF!="Muy Alta",Riesgos!#REF!="Mayor"),CONCATENATE("R8C",Riesgos!#REF!),"")</f>
        <v>#REF!</v>
      </c>
      <c r="AG13" s="300" t="e">
        <f>IF(AND(Riesgos!#REF!="Muy Alta",Riesgos!#REF!="Mayor"),CONCATENATE("R8C",Riesgos!#REF!),"")</f>
        <v>#REF!</v>
      </c>
      <c r="AH13" s="301" t="e">
        <f>IF(AND(Riesgos!#REF!="Muy Alta",Riesgos!#REF!="Catastrófico"),CONCATENATE("R8C",Riesgos!#REF!),"")</f>
        <v>#REF!</v>
      </c>
      <c r="AI13" s="302" t="e">
        <f>IF(AND(Riesgos!#REF!="Muy Alta",Riesgos!#REF!="Catastrófico"),CONCATENATE("R8C",Riesgos!#REF!),"")</f>
        <v>#REF!</v>
      </c>
      <c r="AJ13" s="302" t="e">
        <f>IF(AND(Riesgos!#REF!="Muy Alta",Riesgos!#REF!="Catastrófico"),CONCATENATE("R8C",Riesgos!#REF!),"")</f>
        <v>#REF!</v>
      </c>
      <c r="AK13" s="302" t="e">
        <f>IF(AND(Riesgos!#REF!="Muy Alta",Riesgos!#REF!="Catastrófico"),CONCATENATE("R8C",Riesgos!#REF!),"")</f>
        <v>#REF!</v>
      </c>
      <c r="AL13" s="302" t="e">
        <f>IF(AND(Riesgos!#REF!="Muy Alta",Riesgos!#REF!="Catastrófico"),CONCATENATE("R8C",Riesgos!#REF!),"")</f>
        <v>#REF!</v>
      </c>
      <c r="AM13" s="303" t="e">
        <f>IF(AND(Riesgos!#REF!="Muy Alta",Riesgos!#REF!="Catastrófico"),CONCATENATE("R8C",Riesgos!#REF!),"")</f>
        <v>#REF!</v>
      </c>
      <c r="AN13" s="1"/>
      <c r="AO13" s="692"/>
      <c r="AP13" s="516"/>
      <c r="AQ13" s="516"/>
      <c r="AR13" s="516"/>
      <c r="AS13" s="516"/>
      <c r="AT13" s="693"/>
      <c r="AU13" s="1"/>
      <c r="AV13" s="1"/>
      <c r="AW13" s="1"/>
      <c r="AX13" s="1"/>
      <c r="AY13" s="1"/>
      <c r="AZ13" s="1"/>
      <c r="BA13" s="1"/>
      <c r="BB13" s="1"/>
      <c r="BC13" s="1"/>
      <c r="BD13" s="1"/>
      <c r="BE13" s="1"/>
      <c r="BF13" s="1"/>
      <c r="BG13" s="1"/>
      <c r="BH13" s="1"/>
      <c r="BI13" s="1"/>
    </row>
    <row r="14" spans="1:61" ht="15" customHeight="1" x14ac:dyDescent="0.25">
      <c r="A14" s="1"/>
      <c r="B14" s="688"/>
      <c r="C14" s="516"/>
      <c r="D14" s="517"/>
      <c r="E14" s="528"/>
      <c r="F14" s="516"/>
      <c r="G14" s="516"/>
      <c r="H14" s="516"/>
      <c r="I14" s="517"/>
      <c r="J14" s="298" t="e">
        <f>IF(AND(Riesgos!#REF!="Muy Alta",Riesgos!#REF!="Leve"),CONCATENATE("R9C",Riesgos!#REF!),"")</f>
        <v>#REF!</v>
      </c>
      <c r="K14" s="299" t="e">
        <f>IF(AND(Riesgos!#REF!="Muy Alta",Riesgos!#REF!="Leve"),CONCATENATE("R9C",Riesgos!#REF!),"")</f>
        <v>#REF!</v>
      </c>
      <c r="L14" s="299" t="e">
        <f>IF(AND(Riesgos!#REF!="Muy Alta",Riesgos!#REF!="Leve"),CONCATENATE("R9C",Riesgos!#REF!),"")</f>
        <v>#REF!</v>
      </c>
      <c r="M14" s="299" t="e">
        <f>IF(AND(Riesgos!#REF!="Muy Alta",Riesgos!#REF!="Leve"),CONCATENATE("R9C",Riesgos!#REF!),"")</f>
        <v>#REF!</v>
      </c>
      <c r="N14" s="299" t="e">
        <f>IF(AND(Riesgos!#REF!="Muy Alta",Riesgos!#REF!="Leve"),CONCATENATE("R9C",Riesgos!#REF!),"")</f>
        <v>#REF!</v>
      </c>
      <c r="O14" s="300" t="e">
        <f>IF(AND(Riesgos!#REF!="Muy Alta",Riesgos!#REF!="Leve"),CONCATENATE("R9C",Riesgos!#REF!),"")</f>
        <v>#REF!</v>
      </c>
      <c r="P14" s="298" t="e">
        <f>IF(AND(Riesgos!#REF!="Muy Alta",Riesgos!#REF!="Menor"),CONCATENATE("R9C",Riesgos!#REF!),"")</f>
        <v>#REF!</v>
      </c>
      <c r="Q14" s="299" t="e">
        <f>IF(AND(Riesgos!#REF!="Muy Alta",Riesgos!#REF!="Menor"),CONCATENATE("R9C",Riesgos!#REF!),"")</f>
        <v>#REF!</v>
      </c>
      <c r="R14" s="299" t="e">
        <f>IF(AND(Riesgos!#REF!="Muy Alta",Riesgos!#REF!="Menor"),CONCATENATE("R9C",Riesgos!#REF!),"")</f>
        <v>#REF!</v>
      </c>
      <c r="S14" s="299" t="e">
        <f>IF(AND(Riesgos!#REF!="Muy Alta",Riesgos!#REF!="Menor"),CONCATENATE("R9C",Riesgos!#REF!),"")</f>
        <v>#REF!</v>
      </c>
      <c r="T14" s="299" t="e">
        <f>IF(AND(Riesgos!#REF!="Muy Alta",Riesgos!#REF!="Menor"),CONCATENATE("R9C",Riesgos!#REF!),"")</f>
        <v>#REF!</v>
      </c>
      <c r="U14" s="300" t="e">
        <f>IF(AND(Riesgos!#REF!="Muy Alta",Riesgos!#REF!="Menor"),CONCATENATE("R9C",Riesgos!#REF!),"")</f>
        <v>#REF!</v>
      </c>
      <c r="V14" s="298" t="e">
        <f>IF(AND(Riesgos!#REF!="Muy Alta",Riesgos!#REF!="Moderado"),CONCATENATE("R9C",Riesgos!#REF!),"")</f>
        <v>#REF!</v>
      </c>
      <c r="W14" s="299" t="e">
        <f>IF(AND(Riesgos!#REF!="Muy Alta",Riesgos!#REF!="Moderado"),CONCATENATE("R9C",Riesgos!#REF!),"")</f>
        <v>#REF!</v>
      </c>
      <c r="X14" s="299" t="e">
        <f>IF(AND(Riesgos!#REF!="Muy Alta",Riesgos!#REF!="Moderado"),CONCATENATE("R9C",Riesgos!#REF!),"")</f>
        <v>#REF!</v>
      </c>
      <c r="Y14" s="299" t="e">
        <f>IF(AND(Riesgos!#REF!="Muy Alta",Riesgos!#REF!="Moderado"),CONCATENATE("R9C",Riesgos!#REF!),"")</f>
        <v>#REF!</v>
      </c>
      <c r="Z14" s="299" t="e">
        <f>IF(AND(Riesgos!#REF!="Muy Alta",Riesgos!#REF!="Moderado"),CONCATENATE("R9C",Riesgos!#REF!),"")</f>
        <v>#REF!</v>
      </c>
      <c r="AA14" s="300" t="e">
        <f>IF(AND(Riesgos!#REF!="Muy Alta",Riesgos!#REF!="Moderado"),CONCATENATE("R9C",Riesgos!#REF!),"")</f>
        <v>#REF!</v>
      </c>
      <c r="AB14" s="298" t="e">
        <f>IF(AND(Riesgos!#REF!="Muy Alta",Riesgos!#REF!="Mayor"),CONCATENATE("R9C",Riesgos!#REF!),"")</f>
        <v>#REF!</v>
      </c>
      <c r="AC14" s="299" t="e">
        <f>IF(AND(Riesgos!#REF!="Muy Alta",Riesgos!#REF!="Mayor"),CONCATENATE("R9C",Riesgos!#REF!),"")</f>
        <v>#REF!</v>
      </c>
      <c r="AD14" s="299" t="e">
        <f>IF(AND(Riesgos!#REF!="Muy Alta",Riesgos!#REF!="Mayor"),CONCATENATE("R9C",Riesgos!#REF!),"")</f>
        <v>#REF!</v>
      </c>
      <c r="AE14" s="299" t="e">
        <f>IF(AND(Riesgos!#REF!="Muy Alta",Riesgos!#REF!="Mayor"),CONCATENATE("R9C",Riesgos!#REF!),"")</f>
        <v>#REF!</v>
      </c>
      <c r="AF14" s="299" t="e">
        <f>IF(AND(Riesgos!#REF!="Muy Alta",Riesgos!#REF!="Mayor"),CONCATENATE("R9C",Riesgos!#REF!),"")</f>
        <v>#REF!</v>
      </c>
      <c r="AG14" s="300" t="e">
        <f>IF(AND(Riesgos!#REF!="Muy Alta",Riesgos!#REF!="Mayor"),CONCATENATE("R9C",Riesgos!#REF!),"")</f>
        <v>#REF!</v>
      </c>
      <c r="AH14" s="301" t="e">
        <f>IF(AND(Riesgos!#REF!="Muy Alta",Riesgos!#REF!="Catastrófico"),CONCATENATE("R9C",Riesgos!#REF!),"")</f>
        <v>#REF!</v>
      </c>
      <c r="AI14" s="302" t="e">
        <f>IF(AND(Riesgos!#REF!="Muy Alta",Riesgos!#REF!="Catastrófico"),CONCATENATE("R9C",Riesgos!#REF!),"")</f>
        <v>#REF!</v>
      </c>
      <c r="AJ14" s="302" t="e">
        <f>IF(AND(Riesgos!#REF!="Muy Alta",Riesgos!#REF!="Catastrófico"),CONCATENATE("R9C",Riesgos!#REF!),"")</f>
        <v>#REF!</v>
      </c>
      <c r="AK14" s="302" t="e">
        <f>IF(AND(Riesgos!#REF!="Muy Alta",Riesgos!#REF!="Catastrófico"),CONCATENATE("R9C",Riesgos!#REF!),"")</f>
        <v>#REF!</v>
      </c>
      <c r="AL14" s="302" t="e">
        <f>IF(AND(Riesgos!#REF!="Muy Alta",Riesgos!#REF!="Catastrófico"),CONCATENATE("R9C",Riesgos!#REF!),"")</f>
        <v>#REF!</v>
      </c>
      <c r="AM14" s="303" t="e">
        <f>IF(AND(Riesgos!#REF!="Muy Alta",Riesgos!#REF!="Catastrófico"),CONCATENATE("R9C",Riesgos!#REF!),"")</f>
        <v>#REF!</v>
      </c>
      <c r="AN14" s="1"/>
      <c r="AO14" s="692"/>
      <c r="AP14" s="516"/>
      <c r="AQ14" s="516"/>
      <c r="AR14" s="516"/>
      <c r="AS14" s="516"/>
      <c r="AT14" s="693"/>
      <c r="AU14" s="1"/>
      <c r="AV14" s="1"/>
      <c r="AW14" s="1"/>
      <c r="AX14" s="1"/>
      <c r="AY14" s="1"/>
      <c r="AZ14" s="1"/>
      <c r="BA14" s="1"/>
      <c r="BB14" s="1"/>
      <c r="BC14" s="1"/>
      <c r="BD14" s="1"/>
      <c r="BE14" s="1"/>
      <c r="BF14" s="1"/>
      <c r="BG14" s="1"/>
      <c r="BH14" s="1"/>
      <c r="BI14" s="1"/>
    </row>
    <row r="15" spans="1:61" ht="15.75" customHeight="1" x14ac:dyDescent="0.25">
      <c r="A15" s="1"/>
      <c r="B15" s="688"/>
      <c r="C15" s="516"/>
      <c r="D15" s="517"/>
      <c r="E15" s="670"/>
      <c r="F15" s="671"/>
      <c r="G15" s="671"/>
      <c r="H15" s="671"/>
      <c r="I15" s="672"/>
      <c r="J15" s="304" t="e">
        <f>IF(AND(Riesgos!#REF!="Muy Alta",Riesgos!#REF!="Leve"),CONCATENATE("R10C",Riesgos!#REF!),"")</f>
        <v>#REF!</v>
      </c>
      <c r="K15" s="305" t="e">
        <f>IF(AND(Riesgos!#REF!="Muy Alta",Riesgos!#REF!="Leve"),CONCATENATE("R10C",Riesgos!#REF!),"")</f>
        <v>#REF!</v>
      </c>
      <c r="L15" s="305" t="e">
        <f>IF(AND(Riesgos!#REF!="Muy Alta",Riesgos!#REF!="Leve"),CONCATENATE("R10C",Riesgos!#REF!),"")</f>
        <v>#REF!</v>
      </c>
      <c r="M15" s="305" t="e">
        <f>IF(AND(Riesgos!#REF!="Muy Alta",Riesgos!#REF!="Leve"),CONCATENATE("R10C",Riesgos!#REF!),"")</f>
        <v>#REF!</v>
      </c>
      <c r="N15" s="305" t="e">
        <f>IF(AND(Riesgos!#REF!="Muy Alta",Riesgos!#REF!="Leve"),CONCATENATE("R10C",Riesgos!#REF!),"")</f>
        <v>#REF!</v>
      </c>
      <c r="O15" s="306" t="e">
        <f>IF(AND(Riesgos!#REF!="Muy Alta",Riesgos!#REF!="Leve"),CONCATENATE("R10C",Riesgos!#REF!),"")</f>
        <v>#REF!</v>
      </c>
      <c r="P15" s="298" t="e">
        <f>IF(AND(Riesgos!#REF!="Muy Alta",Riesgos!#REF!="Menor"),CONCATENATE("R10C",Riesgos!#REF!),"")</f>
        <v>#REF!</v>
      </c>
      <c r="Q15" s="299" t="e">
        <f>IF(AND(Riesgos!#REF!="Muy Alta",Riesgos!#REF!="Menor"),CONCATENATE("R10C",Riesgos!#REF!),"")</f>
        <v>#REF!</v>
      </c>
      <c r="R15" s="299" t="e">
        <f>IF(AND(Riesgos!#REF!="Muy Alta",Riesgos!#REF!="Menor"),CONCATENATE("R10C",Riesgos!#REF!),"")</f>
        <v>#REF!</v>
      </c>
      <c r="S15" s="299" t="e">
        <f>IF(AND(Riesgos!#REF!="Muy Alta",Riesgos!#REF!="Menor"),CONCATENATE("R10C",Riesgos!#REF!),"")</f>
        <v>#REF!</v>
      </c>
      <c r="T15" s="299" t="e">
        <f>IF(AND(Riesgos!#REF!="Muy Alta",Riesgos!#REF!="Menor"),CONCATENATE("R10C",Riesgos!#REF!),"")</f>
        <v>#REF!</v>
      </c>
      <c r="U15" s="300" t="e">
        <f>IF(AND(Riesgos!#REF!="Muy Alta",Riesgos!#REF!="Menor"),CONCATENATE("R10C",Riesgos!#REF!),"")</f>
        <v>#REF!</v>
      </c>
      <c r="V15" s="304" t="e">
        <f>IF(AND(Riesgos!#REF!="Muy Alta",Riesgos!#REF!="Moderado"),CONCATENATE("R10C",Riesgos!#REF!),"")</f>
        <v>#REF!</v>
      </c>
      <c r="W15" s="305" t="e">
        <f>IF(AND(Riesgos!#REF!="Muy Alta",Riesgos!#REF!="Moderado"),CONCATENATE("R10C",Riesgos!#REF!),"")</f>
        <v>#REF!</v>
      </c>
      <c r="X15" s="305" t="e">
        <f>IF(AND(Riesgos!#REF!="Muy Alta",Riesgos!#REF!="Moderado"),CONCATENATE("R10C",Riesgos!#REF!),"")</f>
        <v>#REF!</v>
      </c>
      <c r="Y15" s="305" t="e">
        <f>IF(AND(Riesgos!#REF!="Muy Alta",Riesgos!#REF!="Moderado"),CONCATENATE("R10C",Riesgos!#REF!),"")</f>
        <v>#REF!</v>
      </c>
      <c r="Z15" s="305" t="e">
        <f>IF(AND(Riesgos!#REF!="Muy Alta",Riesgos!#REF!="Moderado"),CONCATENATE("R10C",Riesgos!#REF!),"")</f>
        <v>#REF!</v>
      </c>
      <c r="AA15" s="306" t="e">
        <f>IF(AND(Riesgos!#REF!="Muy Alta",Riesgos!#REF!="Moderado"),CONCATENATE("R10C",Riesgos!#REF!),"")</f>
        <v>#REF!</v>
      </c>
      <c r="AB15" s="298" t="e">
        <f>IF(AND(Riesgos!#REF!="Muy Alta",Riesgos!#REF!="Mayor"),CONCATENATE("R10C",Riesgos!#REF!),"")</f>
        <v>#REF!</v>
      </c>
      <c r="AC15" s="299" t="e">
        <f>IF(AND(Riesgos!#REF!="Muy Alta",Riesgos!#REF!="Mayor"),CONCATENATE("R10C",Riesgos!#REF!),"")</f>
        <v>#REF!</v>
      </c>
      <c r="AD15" s="299" t="e">
        <f>IF(AND(Riesgos!#REF!="Muy Alta",Riesgos!#REF!="Mayor"),CONCATENATE("R10C",Riesgos!#REF!),"")</f>
        <v>#REF!</v>
      </c>
      <c r="AE15" s="299" t="e">
        <f>IF(AND(Riesgos!#REF!="Muy Alta",Riesgos!#REF!="Mayor"),CONCATENATE("R10C",Riesgos!#REF!),"")</f>
        <v>#REF!</v>
      </c>
      <c r="AF15" s="299" t="e">
        <f>IF(AND(Riesgos!#REF!="Muy Alta",Riesgos!#REF!="Mayor"),CONCATENATE("R10C",Riesgos!#REF!),"")</f>
        <v>#REF!</v>
      </c>
      <c r="AG15" s="300" t="e">
        <f>IF(AND(Riesgos!#REF!="Muy Alta",Riesgos!#REF!="Mayor"),CONCATENATE("R10C",Riesgos!#REF!),"")</f>
        <v>#REF!</v>
      </c>
      <c r="AH15" s="307" t="e">
        <f>IF(AND(Riesgos!#REF!="Muy Alta",Riesgos!#REF!="Catastrófico"),CONCATENATE("R10C",Riesgos!#REF!),"")</f>
        <v>#REF!</v>
      </c>
      <c r="AI15" s="308" t="e">
        <f>IF(AND(Riesgos!#REF!="Muy Alta",Riesgos!#REF!="Catastrófico"),CONCATENATE("R10C",Riesgos!#REF!),"")</f>
        <v>#REF!</v>
      </c>
      <c r="AJ15" s="308" t="e">
        <f>IF(AND(Riesgos!#REF!="Muy Alta",Riesgos!#REF!="Catastrófico"),CONCATENATE("R10C",Riesgos!#REF!),"")</f>
        <v>#REF!</v>
      </c>
      <c r="AK15" s="308" t="e">
        <f>IF(AND(Riesgos!#REF!="Muy Alta",Riesgos!#REF!="Catastrófico"),CONCATENATE("R10C",Riesgos!#REF!),"")</f>
        <v>#REF!</v>
      </c>
      <c r="AL15" s="308" t="e">
        <f>IF(AND(Riesgos!#REF!="Muy Alta",Riesgos!#REF!="Catastrófico"),CONCATENATE("R10C",Riesgos!#REF!),"")</f>
        <v>#REF!</v>
      </c>
      <c r="AM15" s="309" t="e">
        <f>IF(AND(Riesgos!#REF!="Muy Alta",Riesgos!#REF!="Catastrófico"),CONCATENATE("R10C",Riesgos!#REF!),"")</f>
        <v>#REF!</v>
      </c>
      <c r="AN15" s="1"/>
      <c r="AO15" s="694"/>
      <c r="AP15" s="695"/>
      <c r="AQ15" s="695"/>
      <c r="AR15" s="695"/>
      <c r="AS15" s="695"/>
      <c r="AT15" s="696"/>
      <c r="AU15" s="1"/>
      <c r="AV15" s="1"/>
      <c r="AW15" s="1"/>
      <c r="AX15" s="1"/>
      <c r="AY15" s="1"/>
      <c r="AZ15" s="1"/>
      <c r="BA15" s="1"/>
      <c r="BB15" s="1"/>
      <c r="BC15" s="1"/>
      <c r="BD15" s="1"/>
      <c r="BE15" s="1"/>
      <c r="BF15" s="1"/>
      <c r="BG15" s="1"/>
      <c r="BH15" s="1"/>
      <c r="BI15" s="1"/>
    </row>
    <row r="16" spans="1:61" ht="15" customHeight="1" x14ac:dyDescent="0.25">
      <c r="A16" s="1"/>
      <c r="B16" s="688"/>
      <c r="C16" s="516"/>
      <c r="D16" s="517"/>
      <c r="E16" s="710" t="s">
        <v>513</v>
      </c>
      <c r="F16" s="669"/>
      <c r="G16" s="669"/>
      <c r="H16" s="669"/>
      <c r="I16" s="669"/>
      <c r="J16" s="310" t="e">
        <f>IF(AND(Riesgos!#REF!="Alta",Riesgos!#REF!="Leve"),CONCATENATE("R1C",Riesgos!#REF!),"")</f>
        <v>#REF!</v>
      </c>
      <c r="K16" s="311" t="e">
        <f>IF(AND(Riesgos!#REF!="Alta",Riesgos!#REF!="Leve"),CONCATENATE("R1C",Riesgos!#REF!),"")</f>
        <v>#REF!</v>
      </c>
      <c r="L16" s="311" t="e">
        <f>IF(AND(Riesgos!#REF!="Alta",Riesgos!#REF!="Leve"),CONCATENATE("R1C",Riesgos!#REF!),"")</f>
        <v>#REF!</v>
      </c>
      <c r="M16" s="311" t="e">
        <f>IF(AND(Riesgos!#REF!="Alta",Riesgos!#REF!="Leve"),CONCATENATE("R1C",Riesgos!#REF!),"")</f>
        <v>#REF!</v>
      </c>
      <c r="N16" s="311" t="e">
        <f>IF(AND(Riesgos!#REF!="Alta",Riesgos!#REF!="Leve"),CONCATENATE("R1C",Riesgos!#REF!),"")</f>
        <v>#REF!</v>
      </c>
      <c r="O16" s="312" t="e">
        <f>IF(AND(Riesgos!#REF!="Alta",Riesgos!#REF!="Leve"),CONCATENATE("R1C",Riesgos!#REF!),"")</f>
        <v>#REF!</v>
      </c>
      <c r="P16" s="310" t="e">
        <f>IF(AND(Riesgos!#REF!="Alta",Riesgos!#REF!="Menor"),CONCATENATE("R1C",Riesgos!#REF!),"")</f>
        <v>#REF!</v>
      </c>
      <c r="Q16" s="311" t="e">
        <f>IF(AND(Riesgos!#REF!="Alta",Riesgos!#REF!="Menor"),CONCATENATE("R1C",Riesgos!#REF!),"")</f>
        <v>#REF!</v>
      </c>
      <c r="R16" s="311" t="e">
        <f>IF(AND(Riesgos!#REF!="Alta",Riesgos!#REF!="Menor"),CONCATENATE("R1C",Riesgos!#REF!),"")</f>
        <v>#REF!</v>
      </c>
      <c r="S16" s="311" t="e">
        <f>IF(AND(Riesgos!#REF!="Alta",Riesgos!#REF!="Menor"),CONCATENATE("R1C",Riesgos!#REF!),"")</f>
        <v>#REF!</v>
      </c>
      <c r="T16" s="311" t="e">
        <f>IF(AND(Riesgos!#REF!="Alta",Riesgos!#REF!="Menor"),CONCATENATE("R1C",Riesgos!#REF!),"")</f>
        <v>#REF!</v>
      </c>
      <c r="U16" s="312" t="e">
        <f>IF(AND(Riesgos!#REF!="Alta",Riesgos!#REF!="Menor"),CONCATENATE("R1C",Riesgos!#REF!),"")</f>
        <v>#REF!</v>
      </c>
      <c r="V16" s="292" t="e">
        <f>IF(AND(Riesgos!#REF!="Alta",Riesgos!#REF!="Moderado"),CONCATENATE("R1C",Riesgos!#REF!),"")</f>
        <v>#REF!</v>
      </c>
      <c r="W16" s="293" t="e">
        <f>IF(AND(Riesgos!#REF!="Alta",Riesgos!#REF!="Moderado"),CONCATENATE("R1C",Riesgos!#REF!),"")</f>
        <v>#REF!</v>
      </c>
      <c r="X16" s="293" t="e">
        <f>IF(AND(Riesgos!#REF!="Alta",Riesgos!#REF!="Moderado"),CONCATENATE("R1C",Riesgos!#REF!),"")</f>
        <v>#REF!</v>
      </c>
      <c r="Y16" s="293" t="e">
        <f>IF(AND(Riesgos!#REF!="Alta",Riesgos!#REF!="Moderado"),CONCATENATE("R1C",Riesgos!#REF!),"")</f>
        <v>#REF!</v>
      </c>
      <c r="Z16" s="293" t="e">
        <f>IF(AND(Riesgos!#REF!="Alta",Riesgos!#REF!="Moderado"),CONCATENATE("R1C",Riesgos!#REF!),"")</f>
        <v>#REF!</v>
      </c>
      <c r="AA16" s="294" t="e">
        <f>IF(AND(Riesgos!#REF!="Alta",Riesgos!#REF!="Moderado"),CONCATENATE("R1C",Riesgos!#REF!),"")</f>
        <v>#REF!</v>
      </c>
      <c r="AB16" s="292" t="e">
        <f>IF(AND(Riesgos!#REF!="Alta",Riesgos!#REF!="Mayor"),CONCATENATE("R1C",Riesgos!#REF!),"")</f>
        <v>#REF!</v>
      </c>
      <c r="AC16" s="293" t="e">
        <f>IF(AND(Riesgos!#REF!="Alta",Riesgos!#REF!="Mayor"),CONCATENATE("R1C",Riesgos!#REF!),"")</f>
        <v>#REF!</v>
      </c>
      <c r="AD16" s="293" t="e">
        <f>IF(AND(Riesgos!#REF!="Alta",Riesgos!#REF!="Mayor"),CONCATENATE("R1C",Riesgos!#REF!),"")</f>
        <v>#REF!</v>
      </c>
      <c r="AE16" s="293" t="e">
        <f>IF(AND(Riesgos!#REF!="Alta",Riesgos!#REF!="Mayor"),CONCATENATE("R1C",Riesgos!#REF!),"")</f>
        <v>#REF!</v>
      </c>
      <c r="AF16" s="293" t="e">
        <f>IF(AND(Riesgos!#REF!="Alta",Riesgos!#REF!="Mayor"),CONCATENATE("R1C",Riesgos!#REF!),"")</f>
        <v>#REF!</v>
      </c>
      <c r="AG16" s="294" t="e">
        <f>IF(AND(Riesgos!#REF!="Alta",Riesgos!#REF!="Mayor"),CONCATENATE("R1C",Riesgos!#REF!),"")</f>
        <v>#REF!</v>
      </c>
      <c r="AH16" s="295" t="e">
        <f>IF(AND(Riesgos!#REF!="Alta",Riesgos!#REF!="Catastrófico"),CONCATENATE("R1C",Riesgos!#REF!),"")</f>
        <v>#REF!</v>
      </c>
      <c r="AI16" s="296" t="e">
        <f>IF(AND(Riesgos!#REF!="Alta",Riesgos!#REF!="Catastrófico"),CONCATENATE("R1C",Riesgos!#REF!),"")</f>
        <v>#REF!</v>
      </c>
      <c r="AJ16" s="296" t="e">
        <f>IF(AND(Riesgos!#REF!="Alta",Riesgos!#REF!="Catastrófico"),CONCATENATE("R1C",Riesgos!#REF!),"")</f>
        <v>#REF!</v>
      </c>
      <c r="AK16" s="296" t="e">
        <f>IF(AND(Riesgos!#REF!="Alta",Riesgos!#REF!="Catastrófico"),CONCATENATE("R1C",Riesgos!#REF!),"")</f>
        <v>#REF!</v>
      </c>
      <c r="AL16" s="296" t="e">
        <f>IF(AND(Riesgos!#REF!="Alta",Riesgos!#REF!="Catastrófico"),CONCATENATE("R1C",Riesgos!#REF!),"")</f>
        <v>#REF!</v>
      </c>
      <c r="AM16" s="297" t="e">
        <f>IF(AND(Riesgos!#REF!="Alta",Riesgos!#REF!="Catastrófico"),CONCATENATE("R1C",Riesgos!#REF!),"")</f>
        <v>#REF!</v>
      </c>
      <c r="AN16" s="1"/>
      <c r="AO16" s="711" t="s">
        <v>448</v>
      </c>
      <c r="AP16" s="690"/>
      <c r="AQ16" s="690"/>
      <c r="AR16" s="690"/>
      <c r="AS16" s="690"/>
      <c r="AT16" s="691"/>
      <c r="AU16" s="1"/>
      <c r="AV16" s="1"/>
      <c r="AW16" s="1"/>
      <c r="AX16" s="1"/>
      <c r="AY16" s="1"/>
      <c r="AZ16" s="1"/>
      <c r="BA16" s="1"/>
      <c r="BB16" s="1"/>
      <c r="BC16" s="1"/>
      <c r="BD16" s="1"/>
      <c r="BE16" s="1"/>
      <c r="BF16" s="1"/>
      <c r="BG16" s="1"/>
      <c r="BH16" s="1"/>
      <c r="BI16" s="1"/>
    </row>
    <row r="17" spans="1:61" ht="15" customHeight="1" x14ac:dyDescent="0.25">
      <c r="A17" s="1"/>
      <c r="B17" s="688"/>
      <c r="C17" s="516"/>
      <c r="D17" s="517"/>
      <c r="E17" s="528"/>
      <c r="F17" s="516"/>
      <c r="G17" s="516"/>
      <c r="H17" s="516"/>
      <c r="I17" s="516"/>
      <c r="J17" s="313" t="e">
        <f>IF(AND(Riesgos!#REF!="Alta",Riesgos!#REF!="Leve"),CONCATENATE("R2C",Riesgos!#REF!),"")</f>
        <v>#REF!</v>
      </c>
      <c r="K17" s="314" t="e">
        <f>IF(AND(Riesgos!#REF!="Alta",Riesgos!#REF!="Leve"),CONCATENATE("R2C",Riesgos!#REF!),"")</f>
        <v>#REF!</v>
      </c>
      <c r="L17" s="314" t="e">
        <f>IF(AND(Riesgos!#REF!="Alta",Riesgos!#REF!="Leve"),CONCATENATE("R2C",Riesgos!#REF!),"")</f>
        <v>#REF!</v>
      </c>
      <c r="M17" s="314" t="e">
        <f>IF(AND(Riesgos!#REF!="Alta",Riesgos!#REF!="Leve"),CONCATENATE("R2C",Riesgos!#REF!),"")</f>
        <v>#REF!</v>
      </c>
      <c r="N17" s="314" t="e">
        <f>IF(AND(Riesgos!#REF!="Alta",Riesgos!#REF!="Leve"),CONCATENATE("R2C",Riesgos!#REF!),"")</f>
        <v>#REF!</v>
      </c>
      <c r="O17" s="315" t="e">
        <f>IF(AND(Riesgos!#REF!="Alta",Riesgos!#REF!="Leve"),CONCATENATE("R2C",Riesgos!#REF!),"")</f>
        <v>#REF!</v>
      </c>
      <c r="P17" s="313" t="e">
        <f>IF(AND(Riesgos!#REF!="Alta",Riesgos!#REF!="Menor"),CONCATENATE("R2C",Riesgos!#REF!),"")</f>
        <v>#REF!</v>
      </c>
      <c r="Q17" s="314" t="e">
        <f>IF(AND(Riesgos!#REF!="Alta",Riesgos!#REF!="Menor"),CONCATENATE("R2C",Riesgos!#REF!),"")</f>
        <v>#REF!</v>
      </c>
      <c r="R17" s="314" t="e">
        <f>IF(AND(Riesgos!#REF!="Alta",Riesgos!#REF!="Menor"),CONCATENATE("R2C",Riesgos!#REF!),"")</f>
        <v>#REF!</v>
      </c>
      <c r="S17" s="314" t="e">
        <f>IF(AND(Riesgos!#REF!="Alta",Riesgos!#REF!="Menor"),CONCATENATE("R2C",Riesgos!#REF!),"")</f>
        <v>#REF!</v>
      </c>
      <c r="T17" s="314" t="e">
        <f>IF(AND(Riesgos!#REF!="Alta",Riesgos!#REF!="Menor"),CONCATENATE("R2C",Riesgos!#REF!),"")</f>
        <v>#REF!</v>
      </c>
      <c r="U17" s="315" t="e">
        <f>IF(AND(Riesgos!#REF!="Alta",Riesgos!#REF!="Menor"),CONCATENATE("R2C",Riesgos!#REF!),"")</f>
        <v>#REF!</v>
      </c>
      <c r="V17" s="298" t="e">
        <f>IF(AND(Riesgos!#REF!="Alta",Riesgos!#REF!="Moderado"),CONCATENATE("R2C",Riesgos!#REF!),"")</f>
        <v>#REF!</v>
      </c>
      <c r="W17" s="299" t="e">
        <f>IF(AND(Riesgos!#REF!="Alta",Riesgos!#REF!="Moderado"),CONCATENATE("R2C",Riesgos!#REF!),"")</f>
        <v>#REF!</v>
      </c>
      <c r="X17" s="299" t="e">
        <f>IF(AND(Riesgos!#REF!="Alta",Riesgos!#REF!="Moderado"),CONCATENATE("R2C",Riesgos!#REF!),"")</f>
        <v>#REF!</v>
      </c>
      <c r="Y17" s="299" t="e">
        <f>IF(AND(Riesgos!#REF!="Alta",Riesgos!#REF!="Moderado"),CONCATENATE("R2C",Riesgos!#REF!),"")</f>
        <v>#REF!</v>
      </c>
      <c r="Z17" s="299" t="e">
        <f>IF(AND(Riesgos!#REF!="Alta",Riesgos!#REF!="Moderado"),CONCATENATE("R2C",Riesgos!#REF!),"")</f>
        <v>#REF!</v>
      </c>
      <c r="AA17" s="300" t="e">
        <f>IF(AND(Riesgos!#REF!="Alta",Riesgos!#REF!="Moderado"),CONCATENATE("R2C",Riesgos!#REF!),"")</f>
        <v>#REF!</v>
      </c>
      <c r="AB17" s="298" t="e">
        <f>IF(AND(Riesgos!#REF!="Alta",Riesgos!#REF!="Mayor"),CONCATENATE("R2C",Riesgos!#REF!),"")</f>
        <v>#REF!</v>
      </c>
      <c r="AC17" s="299" t="e">
        <f>IF(AND(Riesgos!#REF!="Alta",Riesgos!#REF!="Mayor"),CONCATENATE("R2C",Riesgos!#REF!),"")</f>
        <v>#REF!</v>
      </c>
      <c r="AD17" s="299" t="e">
        <f>IF(AND(Riesgos!#REF!="Alta",Riesgos!#REF!="Mayor"),CONCATENATE("R2C",Riesgos!#REF!),"")</f>
        <v>#REF!</v>
      </c>
      <c r="AE17" s="299" t="e">
        <f>IF(AND(Riesgos!#REF!="Alta",Riesgos!#REF!="Mayor"),CONCATENATE("R2C",Riesgos!#REF!),"")</f>
        <v>#REF!</v>
      </c>
      <c r="AF17" s="299" t="e">
        <f>IF(AND(Riesgos!#REF!="Alta",Riesgos!#REF!="Mayor"),CONCATENATE("R2C",Riesgos!#REF!),"")</f>
        <v>#REF!</v>
      </c>
      <c r="AG17" s="300" t="e">
        <f>IF(AND(Riesgos!#REF!="Alta",Riesgos!#REF!="Mayor"),CONCATENATE("R2C",Riesgos!#REF!),"")</f>
        <v>#REF!</v>
      </c>
      <c r="AH17" s="301" t="e">
        <f>IF(AND(Riesgos!#REF!="Alta",Riesgos!#REF!="Catastrófico"),CONCATENATE("R2C",Riesgos!#REF!),"")</f>
        <v>#REF!</v>
      </c>
      <c r="AI17" s="302" t="e">
        <f>IF(AND(Riesgos!#REF!="Alta",Riesgos!#REF!="Catastrófico"),CONCATENATE("R2C",Riesgos!#REF!),"")</f>
        <v>#REF!</v>
      </c>
      <c r="AJ17" s="302" t="e">
        <f>IF(AND(Riesgos!#REF!="Alta",Riesgos!#REF!="Catastrófico"),CONCATENATE("R2C",Riesgos!#REF!),"")</f>
        <v>#REF!</v>
      </c>
      <c r="AK17" s="302" t="e">
        <f>IF(AND(Riesgos!#REF!="Alta",Riesgos!#REF!="Catastrófico"),CONCATENATE("R2C",Riesgos!#REF!),"")</f>
        <v>#REF!</v>
      </c>
      <c r="AL17" s="302" t="e">
        <f>IF(AND(Riesgos!#REF!="Alta",Riesgos!#REF!="Catastrófico"),CONCATENATE("R2C",Riesgos!#REF!),"")</f>
        <v>#REF!</v>
      </c>
      <c r="AM17" s="303" t="e">
        <f>IF(AND(Riesgos!#REF!="Alta",Riesgos!#REF!="Catastrófico"),CONCATENATE("R2C",Riesgos!#REF!),"")</f>
        <v>#REF!</v>
      </c>
      <c r="AN17" s="1"/>
      <c r="AO17" s="692"/>
      <c r="AP17" s="516"/>
      <c r="AQ17" s="516"/>
      <c r="AR17" s="516"/>
      <c r="AS17" s="516"/>
      <c r="AT17" s="693"/>
      <c r="AU17" s="1"/>
      <c r="AV17" s="1"/>
      <c r="AW17" s="1"/>
      <c r="AX17" s="1"/>
      <c r="AY17" s="1"/>
      <c r="AZ17" s="1"/>
      <c r="BA17" s="1"/>
      <c r="BB17" s="1"/>
      <c r="BC17" s="1"/>
      <c r="BD17" s="1"/>
      <c r="BE17" s="1"/>
      <c r="BF17" s="1"/>
      <c r="BG17" s="1"/>
      <c r="BH17" s="1"/>
      <c r="BI17" s="1"/>
    </row>
    <row r="18" spans="1:61" ht="15" customHeight="1" x14ac:dyDescent="0.25">
      <c r="A18" s="1"/>
      <c r="B18" s="688"/>
      <c r="C18" s="516"/>
      <c r="D18" s="517"/>
      <c r="E18" s="528"/>
      <c r="F18" s="516"/>
      <c r="G18" s="516"/>
      <c r="H18" s="516"/>
      <c r="I18" s="516"/>
      <c r="J18" s="313" t="e">
        <f>IF(AND(Riesgos!#REF!="Alta",Riesgos!#REF!="Leve"),CONCATENATE("R3C",Riesgos!#REF!),"")</f>
        <v>#REF!</v>
      </c>
      <c r="K18" s="314" t="e">
        <f>IF(AND(Riesgos!#REF!="Alta",Riesgos!#REF!="Leve"),CONCATENATE("R3C",Riesgos!#REF!),"")</f>
        <v>#REF!</v>
      </c>
      <c r="L18" s="314" t="e">
        <f>IF(AND(Riesgos!#REF!="Alta",Riesgos!#REF!="Leve"),CONCATENATE("R3C",Riesgos!#REF!),"")</f>
        <v>#REF!</v>
      </c>
      <c r="M18" s="314" t="e">
        <f>IF(AND(Riesgos!#REF!="Alta",Riesgos!#REF!="Leve"),CONCATENATE("R3C",Riesgos!#REF!),"")</f>
        <v>#REF!</v>
      </c>
      <c r="N18" s="314" t="e">
        <f>IF(AND(Riesgos!#REF!="Alta",Riesgos!#REF!="Leve"),CONCATENATE("R3C",Riesgos!#REF!),"")</f>
        <v>#REF!</v>
      </c>
      <c r="O18" s="315" t="e">
        <f>IF(AND(Riesgos!#REF!="Alta",Riesgos!#REF!="Leve"),CONCATENATE("R3C",Riesgos!#REF!),"")</f>
        <v>#REF!</v>
      </c>
      <c r="P18" s="313" t="e">
        <f>IF(AND(Riesgos!#REF!="Alta",Riesgos!#REF!="Menor"),CONCATENATE("R3C",Riesgos!#REF!),"")</f>
        <v>#REF!</v>
      </c>
      <c r="Q18" s="314" t="e">
        <f>IF(AND(Riesgos!#REF!="Alta",Riesgos!#REF!="Menor"),CONCATENATE("R3C",Riesgos!#REF!),"")</f>
        <v>#REF!</v>
      </c>
      <c r="R18" s="314" t="e">
        <f>IF(AND(Riesgos!#REF!="Alta",Riesgos!#REF!="Menor"),CONCATENATE("R3C",Riesgos!#REF!),"")</f>
        <v>#REF!</v>
      </c>
      <c r="S18" s="314" t="e">
        <f>IF(AND(Riesgos!#REF!="Alta",Riesgos!#REF!="Menor"),CONCATENATE("R3C",Riesgos!#REF!),"")</f>
        <v>#REF!</v>
      </c>
      <c r="T18" s="314" t="e">
        <f>IF(AND(Riesgos!#REF!="Alta",Riesgos!#REF!="Menor"),CONCATENATE("R3C",Riesgos!#REF!),"")</f>
        <v>#REF!</v>
      </c>
      <c r="U18" s="315" t="e">
        <f>IF(AND(Riesgos!#REF!="Alta",Riesgos!#REF!="Menor"),CONCATENATE("R3C",Riesgos!#REF!),"")</f>
        <v>#REF!</v>
      </c>
      <c r="V18" s="298" t="e">
        <f>IF(AND(Riesgos!#REF!="Alta",Riesgos!#REF!="Moderado"),CONCATENATE("R3C",Riesgos!#REF!),"")</f>
        <v>#REF!</v>
      </c>
      <c r="W18" s="299" t="e">
        <f>IF(AND(Riesgos!#REF!="Alta",Riesgos!#REF!="Moderado"),CONCATENATE("R3C",Riesgos!#REF!),"")</f>
        <v>#REF!</v>
      </c>
      <c r="X18" s="299" t="e">
        <f>IF(AND(Riesgos!#REF!="Alta",Riesgos!#REF!="Moderado"),CONCATENATE("R3C",Riesgos!#REF!),"")</f>
        <v>#REF!</v>
      </c>
      <c r="Y18" s="299" t="e">
        <f>IF(AND(Riesgos!#REF!="Alta",Riesgos!#REF!="Moderado"),CONCATENATE("R3C",Riesgos!#REF!),"")</f>
        <v>#REF!</v>
      </c>
      <c r="Z18" s="299" t="e">
        <f>IF(AND(Riesgos!#REF!="Alta",Riesgos!#REF!="Moderado"),CONCATENATE("R3C",Riesgos!#REF!),"")</f>
        <v>#REF!</v>
      </c>
      <c r="AA18" s="300" t="e">
        <f>IF(AND(Riesgos!#REF!="Alta",Riesgos!#REF!="Moderado"),CONCATENATE("R3C",Riesgos!#REF!),"")</f>
        <v>#REF!</v>
      </c>
      <c r="AB18" s="298" t="e">
        <f>IF(AND(Riesgos!#REF!="Alta",Riesgos!#REF!="Mayor"),CONCATENATE("R3C",Riesgos!#REF!),"")</f>
        <v>#REF!</v>
      </c>
      <c r="AC18" s="299" t="e">
        <f>IF(AND(Riesgos!#REF!="Alta",Riesgos!#REF!="Mayor"),CONCATENATE("R3C",Riesgos!#REF!),"")</f>
        <v>#REF!</v>
      </c>
      <c r="AD18" s="299" t="e">
        <f>IF(AND(Riesgos!#REF!="Alta",Riesgos!#REF!="Mayor"),CONCATENATE("R3C",Riesgos!#REF!),"")</f>
        <v>#REF!</v>
      </c>
      <c r="AE18" s="299" t="e">
        <f>IF(AND(Riesgos!#REF!="Alta",Riesgos!#REF!="Mayor"),CONCATENATE("R3C",Riesgos!#REF!),"")</f>
        <v>#REF!</v>
      </c>
      <c r="AF18" s="299" t="e">
        <f>IF(AND(Riesgos!#REF!="Alta",Riesgos!#REF!="Mayor"),CONCATENATE("R3C",Riesgos!#REF!),"")</f>
        <v>#REF!</v>
      </c>
      <c r="AG18" s="300" t="e">
        <f>IF(AND(Riesgos!#REF!="Alta",Riesgos!#REF!="Mayor"),CONCATENATE("R3C",Riesgos!#REF!),"")</f>
        <v>#REF!</v>
      </c>
      <c r="AH18" s="301" t="e">
        <f>IF(AND(Riesgos!#REF!="Alta",Riesgos!#REF!="Catastrófico"),CONCATENATE("R3C",Riesgos!#REF!),"")</f>
        <v>#REF!</v>
      </c>
      <c r="AI18" s="302" t="e">
        <f>IF(AND(Riesgos!#REF!="Alta",Riesgos!#REF!="Catastrófico"),CONCATENATE("R3C",Riesgos!#REF!),"")</f>
        <v>#REF!</v>
      </c>
      <c r="AJ18" s="302" t="e">
        <f>IF(AND(Riesgos!#REF!="Alta",Riesgos!#REF!="Catastrófico"),CONCATENATE("R3C",Riesgos!#REF!),"")</f>
        <v>#REF!</v>
      </c>
      <c r="AK18" s="302" t="e">
        <f>IF(AND(Riesgos!#REF!="Alta",Riesgos!#REF!="Catastrófico"),CONCATENATE("R3C",Riesgos!#REF!),"")</f>
        <v>#REF!</v>
      </c>
      <c r="AL18" s="302" t="e">
        <f>IF(AND(Riesgos!#REF!="Alta",Riesgos!#REF!="Catastrófico"),CONCATENATE("R3C",Riesgos!#REF!),"")</f>
        <v>#REF!</v>
      </c>
      <c r="AM18" s="303" t="e">
        <f>IF(AND(Riesgos!#REF!="Alta",Riesgos!#REF!="Catastrófico"),CONCATENATE("R3C",Riesgos!#REF!),"")</f>
        <v>#REF!</v>
      </c>
      <c r="AN18" s="1"/>
      <c r="AO18" s="692"/>
      <c r="AP18" s="516"/>
      <c r="AQ18" s="516"/>
      <c r="AR18" s="516"/>
      <c r="AS18" s="516"/>
      <c r="AT18" s="693"/>
      <c r="AU18" s="1"/>
      <c r="AV18" s="1"/>
      <c r="AW18" s="1"/>
      <c r="AX18" s="1"/>
      <c r="AY18" s="1"/>
      <c r="AZ18" s="1"/>
      <c r="BA18" s="1"/>
      <c r="BB18" s="1"/>
      <c r="BC18" s="1"/>
      <c r="BD18" s="1"/>
      <c r="BE18" s="1"/>
      <c r="BF18" s="1"/>
      <c r="BG18" s="1"/>
      <c r="BH18" s="1"/>
      <c r="BI18" s="1"/>
    </row>
    <row r="19" spans="1:61" ht="15" customHeight="1" x14ac:dyDescent="0.25">
      <c r="A19" s="1"/>
      <c r="B19" s="688"/>
      <c r="C19" s="516"/>
      <c r="D19" s="517"/>
      <c r="E19" s="528"/>
      <c r="F19" s="516"/>
      <c r="G19" s="516"/>
      <c r="H19" s="516"/>
      <c r="I19" s="516"/>
      <c r="J19" s="313" t="e">
        <f>IF(AND(Riesgos!#REF!="Alta",Riesgos!#REF!="Leve"),CONCATENATE("R4C",Riesgos!#REF!),"")</f>
        <v>#REF!</v>
      </c>
      <c r="K19" s="314" t="e">
        <f>IF(AND(Riesgos!#REF!="Alta",Riesgos!#REF!="Leve"),CONCATENATE("R4C",Riesgos!#REF!),"")</f>
        <v>#REF!</v>
      </c>
      <c r="L19" s="314" t="e">
        <f>IF(AND(Riesgos!#REF!="Alta",Riesgos!#REF!="Leve"),CONCATENATE("R4C",Riesgos!#REF!),"")</f>
        <v>#REF!</v>
      </c>
      <c r="M19" s="314" t="e">
        <f>IF(AND(Riesgos!#REF!="Alta",Riesgos!#REF!="Leve"),CONCATENATE("R4C",Riesgos!#REF!),"")</f>
        <v>#REF!</v>
      </c>
      <c r="N19" s="314" t="e">
        <f>IF(AND(Riesgos!#REF!="Alta",Riesgos!#REF!="Leve"),CONCATENATE("R4C",Riesgos!#REF!),"")</f>
        <v>#REF!</v>
      </c>
      <c r="O19" s="315" t="e">
        <f>IF(AND(Riesgos!#REF!="Alta",Riesgos!#REF!="Leve"),CONCATENATE("R4C",Riesgos!#REF!),"")</f>
        <v>#REF!</v>
      </c>
      <c r="P19" s="313" t="e">
        <f>IF(AND(Riesgos!#REF!="Alta",Riesgos!#REF!="Menor"),CONCATENATE("R4C",Riesgos!#REF!),"")</f>
        <v>#REF!</v>
      </c>
      <c r="Q19" s="314" t="e">
        <f>IF(AND(Riesgos!#REF!="Alta",Riesgos!#REF!="Menor"),CONCATENATE("R4C",Riesgos!#REF!),"")</f>
        <v>#REF!</v>
      </c>
      <c r="R19" s="314" t="e">
        <f>IF(AND(Riesgos!#REF!="Alta",Riesgos!#REF!="Menor"),CONCATENATE("R4C",Riesgos!#REF!),"")</f>
        <v>#REF!</v>
      </c>
      <c r="S19" s="314" t="e">
        <f>IF(AND(Riesgos!#REF!="Alta",Riesgos!#REF!="Menor"),CONCATENATE("R4C",Riesgos!#REF!),"")</f>
        <v>#REF!</v>
      </c>
      <c r="T19" s="314" t="e">
        <f>IF(AND(Riesgos!#REF!="Alta",Riesgos!#REF!="Menor"),CONCATENATE("R4C",Riesgos!#REF!),"")</f>
        <v>#REF!</v>
      </c>
      <c r="U19" s="315" t="e">
        <f>IF(AND(Riesgos!#REF!="Alta",Riesgos!#REF!="Menor"),CONCATENATE("R4C",Riesgos!#REF!),"")</f>
        <v>#REF!</v>
      </c>
      <c r="V19" s="298" t="e">
        <f>IF(AND(Riesgos!#REF!="Alta",Riesgos!#REF!="Moderado"),CONCATENATE("R4C",Riesgos!#REF!),"")</f>
        <v>#REF!</v>
      </c>
      <c r="W19" s="299" t="e">
        <f>IF(AND(Riesgos!#REF!="Alta",Riesgos!#REF!="Moderado"),CONCATENATE("R4C",Riesgos!#REF!),"")</f>
        <v>#REF!</v>
      </c>
      <c r="X19" s="299" t="e">
        <f>IF(AND(Riesgos!#REF!="Alta",Riesgos!#REF!="Moderado"),CONCATENATE("R4C",Riesgos!#REF!),"")</f>
        <v>#REF!</v>
      </c>
      <c r="Y19" s="299" t="e">
        <f>IF(AND(Riesgos!#REF!="Alta",Riesgos!#REF!="Moderado"),CONCATENATE("R4C",Riesgos!#REF!),"")</f>
        <v>#REF!</v>
      </c>
      <c r="Z19" s="299" t="e">
        <f>IF(AND(Riesgos!#REF!="Alta",Riesgos!#REF!="Moderado"),CONCATENATE("R4C",Riesgos!#REF!),"")</f>
        <v>#REF!</v>
      </c>
      <c r="AA19" s="300" t="e">
        <f>IF(AND(Riesgos!#REF!="Alta",Riesgos!#REF!="Moderado"),CONCATENATE("R4C",Riesgos!#REF!),"")</f>
        <v>#REF!</v>
      </c>
      <c r="AB19" s="298" t="e">
        <f>IF(AND(Riesgos!#REF!="Alta",Riesgos!#REF!="Mayor"),CONCATENATE("R4C",Riesgos!#REF!),"")</f>
        <v>#REF!</v>
      </c>
      <c r="AC19" s="299" t="e">
        <f>IF(AND(Riesgos!#REF!="Alta",Riesgos!#REF!="Mayor"),CONCATENATE("R4C",Riesgos!#REF!),"")</f>
        <v>#REF!</v>
      </c>
      <c r="AD19" s="299" t="e">
        <f>IF(AND(Riesgos!#REF!="Alta",Riesgos!#REF!="Mayor"),CONCATENATE("R4C",Riesgos!#REF!),"")</f>
        <v>#REF!</v>
      </c>
      <c r="AE19" s="299" t="e">
        <f>IF(AND(Riesgos!#REF!="Alta",Riesgos!#REF!="Mayor"),CONCATENATE("R4C",Riesgos!#REF!),"")</f>
        <v>#REF!</v>
      </c>
      <c r="AF19" s="299" t="e">
        <f>IF(AND(Riesgos!#REF!="Alta",Riesgos!#REF!="Mayor"),CONCATENATE("R4C",Riesgos!#REF!),"")</f>
        <v>#REF!</v>
      </c>
      <c r="AG19" s="300" t="e">
        <f>IF(AND(Riesgos!#REF!="Alta",Riesgos!#REF!="Mayor"),CONCATENATE("R4C",Riesgos!#REF!),"")</f>
        <v>#REF!</v>
      </c>
      <c r="AH19" s="301" t="e">
        <f>IF(AND(Riesgos!#REF!="Alta",Riesgos!#REF!="Catastrófico"),CONCATENATE("R4C",Riesgos!#REF!),"")</f>
        <v>#REF!</v>
      </c>
      <c r="AI19" s="302" t="e">
        <f>IF(AND(Riesgos!#REF!="Alta",Riesgos!#REF!="Catastrófico"),CONCATENATE("R4C",Riesgos!#REF!),"")</f>
        <v>#REF!</v>
      </c>
      <c r="AJ19" s="302" t="e">
        <f>IF(AND(Riesgos!#REF!="Alta",Riesgos!#REF!="Catastrófico"),CONCATENATE("R4C",Riesgos!#REF!),"")</f>
        <v>#REF!</v>
      </c>
      <c r="AK19" s="302" t="e">
        <f>IF(AND(Riesgos!#REF!="Alta",Riesgos!#REF!="Catastrófico"),CONCATENATE("R4C",Riesgos!#REF!),"")</f>
        <v>#REF!</v>
      </c>
      <c r="AL19" s="302" t="e">
        <f>IF(AND(Riesgos!#REF!="Alta",Riesgos!#REF!="Catastrófico"),CONCATENATE("R4C",Riesgos!#REF!),"")</f>
        <v>#REF!</v>
      </c>
      <c r="AM19" s="303" t="e">
        <f>IF(AND(Riesgos!#REF!="Alta",Riesgos!#REF!="Catastrófico"),CONCATENATE("R4C",Riesgos!#REF!),"")</f>
        <v>#REF!</v>
      </c>
      <c r="AN19" s="1"/>
      <c r="AO19" s="692"/>
      <c r="AP19" s="516"/>
      <c r="AQ19" s="516"/>
      <c r="AR19" s="516"/>
      <c r="AS19" s="516"/>
      <c r="AT19" s="693"/>
      <c r="AU19" s="1"/>
      <c r="AV19" s="1"/>
      <c r="AW19" s="1"/>
      <c r="AX19" s="1"/>
      <c r="AY19" s="1"/>
      <c r="AZ19" s="1"/>
      <c r="BA19" s="1"/>
      <c r="BB19" s="1"/>
      <c r="BC19" s="1"/>
      <c r="BD19" s="1"/>
      <c r="BE19" s="1"/>
      <c r="BF19" s="1"/>
      <c r="BG19" s="1"/>
      <c r="BH19" s="1"/>
      <c r="BI19" s="1"/>
    </row>
    <row r="20" spans="1:61" ht="15" customHeight="1" x14ac:dyDescent="0.25">
      <c r="A20" s="1"/>
      <c r="B20" s="688"/>
      <c r="C20" s="516"/>
      <c r="D20" s="517"/>
      <c r="E20" s="528"/>
      <c r="F20" s="516"/>
      <c r="G20" s="516"/>
      <c r="H20" s="516"/>
      <c r="I20" s="516"/>
      <c r="J20" s="313" t="e">
        <f>IF(AND(Riesgos!#REF!="Alta",Riesgos!#REF!="Leve"),CONCATENATE("R5C",Riesgos!#REF!),"")</f>
        <v>#REF!</v>
      </c>
      <c r="K20" s="314" t="e">
        <f>IF(AND(Riesgos!#REF!="Alta",Riesgos!#REF!="Leve"),CONCATENATE("R5C",Riesgos!#REF!),"")</f>
        <v>#REF!</v>
      </c>
      <c r="L20" s="314" t="e">
        <f>IF(AND(Riesgos!#REF!="Alta",Riesgos!#REF!="Leve"),CONCATENATE("R5C",Riesgos!#REF!),"")</f>
        <v>#REF!</v>
      </c>
      <c r="M20" s="314" t="e">
        <f>IF(AND(Riesgos!#REF!="Alta",Riesgos!#REF!="Leve"),CONCATENATE("R5C",Riesgos!#REF!),"")</f>
        <v>#REF!</v>
      </c>
      <c r="N20" s="314" t="e">
        <f>IF(AND(Riesgos!#REF!="Alta",Riesgos!#REF!="Leve"),CONCATENATE("R5C",Riesgos!#REF!),"")</f>
        <v>#REF!</v>
      </c>
      <c r="O20" s="315" t="e">
        <f>IF(AND(Riesgos!#REF!="Alta",Riesgos!#REF!="Leve"),CONCATENATE("R5C",Riesgos!#REF!),"")</f>
        <v>#REF!</v>
      </c>
      <c r="P20" s="313" t="e">
        <f>IF(AND(Riesgos!#REF!="Alta",Riesgos!#REF!="Menor"),CONCATENATE("R5C",Riesgos!#REF!),"")</f>
        <v>#REF!</v>
      </c>
      <c r="Q20" s="314" t="e">
        <f>IF(AND(Riesgos!#REF!="Alta",Riesgos!#REF!="Menor"),CONCATENATE("R5C",Riesgos!#REF!),"")</f>
        <v>#REF!</v>
      </c>
      <c r="R20" s="314" t="e">
        <f>IF(AND(Riesgos!#REF!="Alta",Riesgos!#REF!="Menor"),CONCATENATE("R5C",Riesgos!#REF!),"")</f>
        <v>#REF!</v>
      </c>
      <c r="S20" s="314" t="e">
        <f>IF(AND(Riesgos!#REF!="Alta",Riesgos!#REF!="Menor"),CONCATENATE("R5C",Riesgos!#REF!),"")</f>
        <v>#REF!</v>
      </c>
      <c r="T20" s="314" t="e">
        <f>IF(AND(Riesgos!#REF!="Alta",Riesgos!#REF!="Menor"),CONCATENATE("R5C",Riesgos!#REF!),"")</f>
        <v>#REF!</v>
      </c>
      <c r="U20" s="315" t="e">
        <f>IF(AND(Riesgos!#REF!="Alta",Riesgos!#REF!="Menor"),CONCATENATE("R5C",Riesgos!#REF!),"")</f>
        <v>#REF!</v>
      </c>
      <c r="V20" s="298" t="e">
        <f>IF(AND(Riesgos!#REF!="Alta",Riesgos!#REF!="Moderado"),CONCATENATE("R5C",Riesgos!#REF!),"")</f>
        <v>#REF!</v>
      </c>
      <c r="W20" s="299" t="e">
        <f>IF(AND(Riesgos!#REF!="Alta",Riesgos!#REF!="Moderado"),CONCATENATE("R5C",Riesgos!#REF!),"")</f>
        <v>#REF!</v>
      </c>
      <c r="X20" s="299" t="e">
        <f>IF(AND(Riesgos!#REF!="Alta",Riesgos!#REF!="Moderado"),CONCATENATE("R5C",Riesgos!#REF!),"")</f>
        <v>#REF!</v>
      </c>
      <c r="Y20" s="299" t="e">
        <f>IF(AND(Riesgos!#REF!="Alta",Riesgos!#REF!="Moderado"),CONCATENATE("R5C",Riesgos!#REF!),"")</f>
        <v>#REF!</v>
      </c>
      <c r="Z20" s="299" t="e">
        <f>IF(AND(Riesgos!#REF!="Alta",Riesgos!#REF!="Moderado"),CONCATENATE("R5C",Riesgos!#REF!),"")</f>
        <v>#REF!</v>
      </c>
      <c r="AA20" s="300" t="e">
        <f>IF(AND(Riesgos!#REF!="Alta",Riesgos!#REF!="Moderado"),CONCATENATE("R5C",Riesgos!#REF!),"")</f>
        <v>#REF!</v>
      </c>
      <c r="AB20" s="298" t="e">
        <f>IF(AND(Riesgos!#REF!="Alta",Riesgos!#REF!="Mayor"),CONCATENATE("R5C",Riesgos!#REF!),"")</f>
        <v>#REF!</v>
      </c>
      <c r="AC20" s="299" t="e">
        <f>IF(AND(Riesgos!#REF!="Alta",Riesgos!#REF!="Mayor"),CONCATENATE("R5C",Riesgos!#REF!),"")</f>
        <v>#REF!</v>
      </c>
      <c r="AD20" s="299" t="e">
        <f>IF(AND(Riesgos!#REF!="Alta",Riesgos!#REF!="Mayor"),CONCATENATE("R5C",Riesgos!#REF!),"")</f>
        <v>#REF!</v>
      </c>
      <c r="AE20" s="299" t="e">
        <f>IF(AND(Riesgos!#REF!="Alta",Riesgos!#REF!="Mayor"),CONCATENATE("R5C",Riesgos!#REF!),"")</f>
        <v>#REF!</v>
      </c>
      <c r="AF20" s="299" t="e">
        <f>IF(AND(Riesgos!#REF!="Alta",Riesgos!#REF!="Mayor"),CONCATENATE("R5C",Riesgos!#REF!),"")</f>
        <v>#REF!</v>
      </c>
      <c r="AG20" s="300" t="e">
        <f>IF(AND(Riesgos!#REF!="Alta",Riesgos!#REF!="Mayor"),CONCATENATE("R5C",Riesgos!#REF!),"")</f>
        <v>#REF!</v>
      </c>
      <c r="AH20" s="301" t="e">
        <f>IF(AND(Riesgos!#REF!="Alta",Riesgos!#REF!="Catastrófico"),CONCATENATE("R5C",Riesgos!#REF!),"")</f>
        <v>#REF!</v>
      </c>
      <c r="AI20" s="302" t="e">
        <f>IF(AND(Riesgos!#REF!="Alta",Riesgos!#REF!="Catastrófico"),CONCATENATE("R5C",Riesgos!#REF!),"")</f>
        <v>#REF!</v>
      </c>
      <c r="AJ20" s="302" t="e">
        <f>IF(AND(Riesgos!#REF!="Alta",Riesgos!#REF!="Catastrófico"),CONCATENATE("R5C",Riesgos!#REF!),"")</f>
        <v>#REF!</v>
      </c>
      <c r="AK20" s="302" t="e">
        <f>IF(AND(Riesgos!#REF!="Alta",Riesgos!#REF!="Catastrófico"),CONCATENATE("R5C",Riesgos!#REF!),"")</f>
        <v>#REF!</v>
      </c>
      <c r="AL20" s="302" t="e">
        <f>IF(AND(Riesgos!#REF!="Alta",Riesgos!#REF!="Catastrófico"),CONCATENATE("R5C",Riesgos!#REF!),"")</f>
        <v>#REF!</v>
      </c>
      <c r="AM20" s="303" t="e">
        <f>IF(AND(Riesgos!#REF!="Alta",Riesgos!#REF!="Catastrófico"),CONCATENATE("R5C",Riesgos!#REF!),"")</f>
        <v>#REF!</v>
      </c>
      <c r="AN20" s="1"/>
      <c r="AO20" s="692"/>
      <c r="AP20" s="516"/>
      <c r="AQ20" s="516"/>
      <c r="AR20" s="516"/>
      <c r="AS20" s="516"/>
      <c r="AT20" s="693"/>
      <c r="AU20" s="1"/>
      <c r="AV20" s="1"/>
      <c r="AW20" s="1"/>
      <c r="AX20" s="1"/>
      <c r="AY20" s="1"/>
      <c r="AZ20" s="1"/>
      <c r="BA20" s="1"/>
      <c r="BB20" s="1"/>
      <c r="BC20" s="1"/>
      <c r="BD20" s="1"/>
      <c r="BE20" s="1"/>
      <c r="BF20" s="1"/>
      <c r="BG20" s="1"/>
      <c r="BH20" s="1"/>
      <c r="BI20" s="1"/>
    </row>
    <row r="21" spans="1:61" ht="15" customHeight="1" x14ac:dyDescent="0.25">
      <c r="A21" s="1"/>
      <c r="B21" s="688"/>
      <c r="C21" s="516"/>
      <c r="D21" s="517"/>
      <c r="E21" s="528"/>
      <c r="F21" s="516"/>
      <c r="G21" s="516"/>
      <c r="H21" s="516"/>
      <c r="I21" s="516"/>
      <c r="J21" s="313" t="e">
        <f>IF(AND(Riesgos!#REF!="Alta",Riesgos!#REF!="Leve"),CONCATENATE("R6C",Riesgos!#REF!),"")</f>
        <v>#REF!</v>
      </c>
      <c r="K21" s="314" t="e">
        <f>IF(AND(Riesgos!#REF!="Alta",Riesgos!#REF!="Leve"),CONCATENATE("R6C",Riesgos!#REF!),"")</f>
        <v>#REF!</v>
      </c>
      <c r="L21" s="314" t="e">
        <f>IF(AND(Riesgos!#REF!="Alta",Riesgos!#REF!="Leve"),CONCATENATE("R6C",Riesgos!#REF!),"")</f>
        <v>#REF!</v>
      </c>
      <c r="M21" s="314" t="e">
        <f>IF(AND(Riesgos!#REF!="Alta",Riesgos!#REF!="Leve"),CONCATENATE("R6C",Riesgos!#REF!),"")</f>
        <v>#REF!</v>
      </c>
      <c r="N21" s="314" t="e">
        <f>IF(AND(Riesgos!#REF!="Alta",Riesgos!#REF!="Leve"),CONCATENATE("R6C",Riesgos!#REF!),"")</f>
        <v>#REF!</v>
      </c>
      <c r="O21" s="315" t="e">
        <f>IF(AND(Riesgos!#REF!="Alta",Riesgos!#REF!="Leve"),CONCATENATE("R6C",Riesgos!#REF!),"")</f>
        <v>#REF!</v>
      </c>
      <c r="P21" s="313" t="e">
        <f>IF(AND(Riesgos!#REF!="Alta",Riesgos!#REF!="Menor"),CONCATENATE("R6C",Riesgos!#REF!),"")</f>
        <v>#REF!</v>
      </c>
      <c r="Q21" s="314" t="e">
        <f>IF(AND(Riesgos!#REF!="Alta",Riesgos!#REF!="Menor"),CONCATENATE("R6C",Riesgos!#REF!),"")</f>
        <v>#REF!</v>
      </c>
      <c r="R21" s="314" t="e">
        <f>IF(AND(Riesgos!#REF!="Alta",Riesgos!#REF!="Menor"),CONCATENATE("R6C",Riesgos!#REF!),"")</f>
        <v>#REF!</v>
      </c>
      <c r="S21" s="314" t="e">
        <f>IF(AND(Riesgos!#REF!="Alta",Riesgos!#REF!="Menor"),CONCATENATE("R6C",Riesgos!#REF!),"")</f>
        <v>#REF!</v>
      </c>
      <c r="T21" s="314" t="e">
        <f>IF(AND(Riesgos!#REF!="Alta",Riesgos!#REF!="Menor"),CONCATENATE("R6C",Riesgos!#REF!),"")</f>
        <v>#REF!</v>
      </c>
      <c r="U21" s="315" t="e">
        <f>IF(AND(Riesgos!#REF!="Alta",Riesgos!#REF!="Menor"),CONCATENATE("R6C",Riesgos!#REF!),"")</f>
        <v>#REF!</v>
      </c>
      <c r="V21" s="298" t="e">
        <f>IF(AND(Riesgos!#REF!="Alta",Riesgos!#REF!="Moderado"),CONCATENATE("R6C",Riesgos!#REF!),"")</f>
        <v>#REF!</v>
      </c>
      <c r="W21" s="299" t="e">
        <f>IF(AND(Riesgos!#REF!="Alta",Riesgos!#REF!="Moderado"),CONCATENATE("R6C",Riesgos!#REF!),"")</f>
        <v>#REF!</v>
      </c>
      <c r="X21" s="299" t="e">
        <f>IF(AND(Riesgos!#REF!="Alta",Riesgos!#REF!="Moderado"),CONCATENATE("R6C",Riesgos!#REF!),"")</f>
        <v>#REF!</v>
      </c>
      <c r="Y21" s="299" t="e">
        <f>IF(AND(Riesgos!#REF!="Alta",Riesgos!#REF!="Moderado"),CONCATENATE("R6C",Riesgos!#REF!),"")</f>
        <v>#REF!</v>
      </c>
      <c r="Z21" s="299" t="e">
        <f>IF(AND(Riesgos!#REF!="Alta",Riesgos!#REF!="Moderado"),CONCATENATE("R6C",Riesgos!#REF!),"")</f>
        <v>#REF!</v>
      </c>
      <c r="AA21" s="300" t="e">
        <f>IF(AND(Riesgos!#REF!="Alta",Riesgos!#REF!="Moderado"),CONCATENATE("R6C",Riesgos!#REF!),"")</f>
        <v>#REF!</v>
      </c>
      <c r="AB21" s="298" t="e">
        <f>IF(AND(Riesgos!#REF!="Alta",Riesgos!#REF!="Mayor"),CONCATENATE("R6C",Riesgos!#REF!),"")</f>
        <v>#REF!</v>
      </c>
      <c r="AC21" s="299" t="e">
        <f>IF(AND(Riesgos!#REF!="Alta",Riesgos!#REF!="Mayor"),CONCATENATE("R6C",Riesgos!#REF!),"")</f>
        <v>#REF!</v>
      </c>
      <c r="AD21" s="299" t="e">
        <f>IF(AND(Riesgos!#REF!="Alta",Riesgos!#REF!="Mayor"),CONCATENATE("R6C",Riesgos!#REF!),"")</f>
        <v>#REF!</v>
      </c>
      <c r="AE21" s="299" t="e">
        <f>IF(AND(Riesgos!#REF!="Alta",Riesgos!#REF!="Mayor"),CONCATENATE("R6C",Riesgos!#REF!),"")</f>
        <v>#REF!</v>
      </c>
      <c r="AF21" s="299" t="e">
        <f>IF(AND(Riesgos!#REF!="Alta",Riesgos!#REF!="Mayor"),CONCATENATE("R6C",Riesgos!#REF!),"")</f>
        <v>#REF!</v>
      </c>
      <c r="AG21" s="300" t="e">
        <f>IF(AND(Riesgos!#REF!="Alta",Riesgos!#REF!="Mayor"),CONCATENATE("R6C",Riesgos!#REF!),"")</f>
        <v>#REF!</v>
      </c>
      <c r="AH21" s="301" t="e">
        <f>IF(AND(Riesgos!#REF!="Alta",Riesgos!#REF!="Catastrófico"),CONCATENATE("R6C",Riesgos!#REF!),"")</f>
        <v>#REF!</v>
      </c>
      <c r="AI21" s="302" t="e">
        <f>IF(AND(Riesgos!#REF!="Alta",Riesgos!#REF!="Catastrófico"),CONCATENATE("R6C",Riesgos!#REF!),"")</f>
        <v>#REF!</v>
      </c>
      <c r="AJ21" s="302" t="e">
        <f>IF(AND(Riesgos!#REF!="Alta",Riesgos!#REF!="Catastrófico"),CONCATENATE("R6C",Riesgos!#REF!),"")</f>
        <v>#REF!</v>
      </c>
      <c r="AK21" s="302" t="e">
        <f>IF(AND(Riesgos!#REF!="Alta",Riesgos!#REF!="Catastrófico"),CONCATENATE("R6C",Riesgos!#REF!),"")</f>
        <v>#REF!</v>
      </c>
      <c r="AL21" s="302" t="e">
        <f>IF(AND(Riesgos!#REF!="Alta",Riesgos!#REF!="Catastrófico"),CONCATENATE("R6C",Riesgos!#REF!),"")</f>
        <v>#REF!</v>
      </c>
      <c r="AM21" s="303" t="e">
        <f>IF(AND(Riesgos!#REF!="Alta",Riesgos!#REF!="Catastrófico"),CONCATENATE("R6C",Riesgos!#REF!),"")</f>
        <v>#REF!</v>
      </c>
      <c r="AN21" s="1"/>
      <c r="AO21" s="692"/>
      <c r="AP21" s="516"/>
      <c r="AQ21" s="516"/>
      <c r="AR21" s="516"/>
      <c r="AS21" s="516"/>
      <c r="AT21" s="693"/>
      <c r="AU21" s="1"/>
      <c r="AV21" s="1"/>
      <c r="AW21" s="1"/>
      <c r="AX21" s="1"/>
      <c r="AY21" s="1"/>
      <c r="AZ21" s="1"/>
      <c r="BA21" s="1"/>
      <c r="BB21" s="1"/>
      <c r="BC21" s="1"/>
      <c r="BD21" s="1"/>
      <c r="BE21" s="1"/>
      <c r="BF21" s="1"/>
      <c r="BG21" s="1"/>
      <c r="BH21" s="1"/>
      <c r="BI21" s="1"/>
    </row>
    <row r="22" spans="1:61" ht="15" customHeight="1" x14ac:dyDescent="0.25">
      <c r="A22" s="1"/>
      <c r="B22" s="688"/>
      <c r="C22" s="516"/>
      <c r="D22" s="517"/>
      <c r="E22" s="528"/>
      <c r="F22" s="516"/>
      <c r="G22" s="516"/>
      <c r="H22" s="516"/>
      <c r="I22" s="516"/>
      <c r="J22" s="313" t="e">
        <f>IF(AND(Riesgos!#REF!="Alta",Riesgos!#REF!="Leve"),CONCATENATE("R7C",Riesgos!#REF!),"")</f>
        <v>#REF!</v>
      </c>
      <c r="K22" s="314" t="e">
        <f>IF(AND(Riesgos!#REF!="Alta",Riesgos!#REF!="Leve"),CONCATENATE("R7C",Riesgos!#REF!),"")</f>
        <v>#REF!</v>
      </c>
      <c r="L22" s="314" t="e">
        <f>IF(AND(Riesgos!#REF!="Alta",Riesgos!#REF!="Leve"),CONCATENATE("R7C",Riesgos!#REF!),"")</f>
        <v>#REF!</v>
      </c>
      <c r="M22" s="314" t="e">
        <f>IF(AND(Riesgos!#REF!="Alta",Riesgos!#REF!="Leve"),CONCATENATE("R7C",Riesgos!#REF!),"")</f>
        <v>#REF!</v>
      </c>
      <c r="N22" s="314" t="e">
        <f>IF(AND(Riesgos!#REF!="Alta",Riesgos!#REF!="Leve"),CONCATENATE("R7C",Riesgos!#REF!),"")</f>
        <v>#REF!</v>
      </c>
      <c r="O22" s="315" t="e">
        <f>IF(AND(Riesgos!#REF!="Alta",Riesgos!#REF!="Leve"),CONCATENATE("R7C",Riesgos!#REF!),"")</f>
        <v>#REF!</v>
      </c>
      <c r="P22" s="313" t="e">
        <f>IF(AND(Riesgos!#REF!="Alta",Riesgos!#REF!="Menor"),CONCATENATE("R7C",Riesgos!#REF!),"")</f>
        <v>#REF!</v>
      </c>
      <c r="Q22" s="314" t="e">
        <f>IF(AND(Riesgos!#REF!="Alta",Riesgos!#REF!="Menor"),CONCATENATE("R7C",Riesgos!#REF!),"")</f>
        <v>#REF!</v>
      </c>
      <c r="R22" s="314" t="e">
        <f>IF(AND(Riesgos!#REF!="Alta",Riesgos!#REF!="Menor"),CONCATENATE("R7C",Riesgos!#REF!),"")</f>
        <v>#REF!</v>
      </c>
      <c r="S22" s="314" t="e">
        <f>IF(AND(Riesgos!#REF!="Alta",Riesgos!#REF!="Menor"),CONCATENATE("R7C",Riesgos!#REF!),"")</f>
        <v>#REF!</v>
      </c>
      <c r="T22" s="314" t="e">
        <f>IF(AND(Riesgos!#REF!="Alta",Riesgos!#REF!="Menor"),CONCATENATE("R7C",Riesgos!#REF!),"")</f>
        <v>#REF!</v>
      </c>
      <c r="U22" s="315" t="e">
        <f>IF(AND(Riesgos!#REF!="Alta",Riesgos!#REF!="Menor"),CONCATENATE("R7C",Riesgos!#REF!),"")</f>
        <v>#REF!</v>
      </c>
      <c r="V22" s="298" t="e">
        <f>IF(AND(Riesgos!#REF!="Alta",Riesgos!#REF!="Moderado"),CONCATENATE("R7C",Riesgos!#REF!),"")</f>
        <v>#REF!</v>
      </c>
      <c r="W22" s="299" t="e">
        <f>IF(AND(Riesgos!#REF!="Alta",Riesgos!#REF!="Moderado"),CONCATENATE("R7C",Riesgos!#REF!),"")</f>
        <v>#REF!</v>
      </c>
      <c r="X22" s="299" t="e">
        <f>IF(AND(Riesgos!#REF!="Alta",Riesgos!#REF!="Moderado"),CONCATENATE("R7C",Riesgos!#REF!),"")</f>
        <v>#REF!</v>
      </c>
      <c r="Y22" s="299" t="e">
        <f>IF(AND(Riesgos!#REF!="Alta",Riesgos!#REF!="Moderado"),CONCATENATE("R7C",Riesgos!#REF!),"")</f>
        <v>#REF!</v>
      </c>
      <c r="Z22" s="299" t="e">
        <f>IF(AND(Riesgos!#REF!="Alta",Riesgos!#REF!="Moderado"),CONCATENATE("R7C",Riesgos!#REF!),"")</f>
        <v>#REF!</v>
      </c>
      <c r="AA22" s="300" t="e">
        <f>IF(AND(Riesgos!#REF!="Alta",Riesgos!#REF!="Moderado"),CONCATENATE("R7C",Riesgos!#REF!),"")</f>
        <v>#REF!</v>
      </c>
      <c r="AB22" s="298" t="e">
        <f>IF(AND(Riesgos!#REF!="Alta",Riesgos!#REF!="Mayor"),CONCATENATE("R7C",Riesgos!#REF!),"")</f>
        <v>#REF!</v>
      </c>
      <c r="AC22" s="299" t="e">
        <f>IF(AND(Riesgos!#REF!="Alta",Riesgos!#REF!="Mayor"),CONCATENATE("R7C",Riesgos!#REF!),"")</f>
        <v>#REF!</v>
      </c>
      <c r="AD22" s="299" t="e">
        <f>IF(AND(Riesgos!#REF!="Alta",Riesgos!#REF!="Mayor"),CONCATENATE("R7C",Riesgos!#REF!),"")</f>
        <v>#REF!</v>
      </c>
      <c r="AE22" s="299" t="e">
        <f>IF(AND(Riesgos!#REF!="Alta",Riesgos!#REF!="Mayor"),CONCATENATE("R7C",Riesgos!#REF!),"")</f>
        <v>#REF!</v>
      </c>
      <c r="AF22" s="299" t="e">
        <f>IF(AND(Riesgos!#REF!="Alta",Riesgos!#REF!="Mayor"),CONCATENATE("R7C",Riesgos!#REF!),"")</f>
        <v>#REF!</v>
      </c>
      <c r="AG22" s="300" t="e">
        <f>IF(AND(Riesgos!#REF!="Alta",Riesgos!#REF!="Mayor"),CONCATENATE("R7C",Riesgos!#REF!),"")</f>
        <v>#REF!</v>
      </c>
      <c r="AH22" s="301" t="e">
        <f>IF(AND(Riesgos!#REF!="Alta",Riesgos!#REF!="Catastrófico"),CONCATENATE("R7C",Riesgos!#REF!),"")</f>
        <v>#REF!</v>
      </c>
      <c r="AI22" s="302" t="e">
        <f>IF(AND(Riesgos!#REF!="Alta",Riesgos!#REF!="Catastrófico"),CONCATENATE("R7C",Riesgos!#REF!),"")</f>
        <v>#REF!</v>
      </c>
      <c r="AJ22" s="302" t="e">
        <f>IF(AND(Riesgos!#REF!="Alta",Riesgos!#REF!="Catastrófico"),CONCATENATE("R7C",Riesgos!#REF!),"")</f>
        <v>#REF!</v>
      </c>
      <c r="AK22" s="302" t="e">
        <f>IF(AND(Riesgos!#REF!="Alta",Riesgos!#REF!="Catastrófico"),CONCATENATE("R7C",Riesgos!#REF!),"")</f>
        <v>#REF!</v>
      </c>
      <c r="AL22" s="302" t="e">
        <f>IF(AND(Riesgos!#REF!="Alta",Riesgos!#REF!="Catastrófico"),CONCATENATE("R7C",Riesgos!#REF!),"")</f>
        <v>#REF!</v>
      </c>
      <c r="AM22" s="303" t="e">
        <f>IF(AND(Riesgos!#REF!="Alta",Riesgos!#REF!="Catastrófico"),CONCATENATE("R7C",Riesgos!#REF!),"")</f>
        <v>#REF!</v>
      </c>
      <c r="AN22" s="1"/>
      <c r="AO22" s="692"/>
      <c r="AP22" s="516"/>
      <c r="AQ22" s="516"/>
      <c r="AR22" s="516"/>
      <c r="AS22" s="516"/>
      <c r="AT22" s="693"/>
      <c r="AU22" s="1"/>
      <c r="AV22" s="1"/>
      <c r="AW22" s="1"/>
      <c r="AX22" s="1"/>
      <c r="AY22" s="1"/>
      <c r="AZ22" s="1"/>
      <c r="BA22" s="1"/>
      <c r="BB22" s="1"/>
      <c r="BC22" s="1"/>
      <c r="BD22" s="1"/>
      <c r="BE22" s="1"/>
      <c r="BF22" s="1"/>
      <c r="BG22" s="1"/>
      <c r="BH22" s="1"/>
      <c r="BI22" s="1"/>
    </row>
    <row r="23" spans="1:61" ht="15" customHeight="1" x14ac:dyDescent="0.25">
      <c r="A23" s="1"/>
      <c r="B23" s="688"/>
      <c r="C23" s="516"/>
      <c r="D23" s="517"/>
      <c r="E23" s="528"/>
      <c r="F23" s="516"/>
      <c r="G23" s="516"/>
      <c r="H23" s="516"/>
      <c r="I23" s="516"/>
      <c r="J23" s="313" t="e">
        <f>IF(AND(Riesgos!#REF!="Alta",Riesgos!#REF!="Leve"),CONCATENATE("R8C",Riesgos!#REF!),"")</f>
        <v>#REF!</v>
      </c>
      <c r="K23" s="314" t="e">
        <f>IF(AND(Riesgos!#REF!="Alta",Riesgos!#REF!="Leve"),CONCATENATE("R8C",Riesgos!#REF!),"")</f>
        <v>#REF!</v>
      </c>
      <c r="L23" s="314" t="e">
        <f>IF(AND(Riesgos!#REF!="Alta",Riesgos!#REF!="Leve"),CONCATENATE("R8C",Riesgos!#REF!),"")</f>
        <v>#REF!</v>
      </c>
      <c r="M23" s="314" t="e">
        <f>IF(AND(Riesgos!#REF!="Alta",Riesgos!#REF!="Leve"),CONCATENATE("R8C",Riesgos!#REF!),"")</f>
        <v>#REF!</v>
      </c>
      <c r="N23" s="314" t="e">
        <f>IF(AND(Riesgos!#REF!="Alta",Riesgos!#REF!="Leve"),CONCATENATE("R8C",Riesgos!#REF!),"")</f>
        <v>#REF!</v>
      </c>
      <c r="O23" s="315" t="e">
        <f>IF(AND(Riesgos!#REF!="Alta",Riesgos!#REF!="Leve"),CONCATENATE("R8C",Riesgos!#REF!),"")</f>
        <v>#REF!</v>
      </c>
      <c r="P23" s="313" t="e">
        <f>IF(AND(Riesgos!#REF!="Alta",Riesgos!#REF!="Menor"),CONCATENATE("R8C",Riesgos!#REF!),"")</f>
        <v>#REF!</v>
      </c>
      <c r="Q23" s="314" t="e">
        <f>IF(AND(Riesgos!#REF!="Alta",Riesgos!#REF!="Menor"),CONCATENATE("R8C",Riesgos!#REF!),"")</f>
        <v>#REF!</v>
      </c>
      <c r="R23" s="314" t="e">
        <f>IF(AND(Riesgos!#REF!="Alta",Riesgos!#REF!="Menor"),CONCATENATE("R8C",Riesgos!#REF!),"")</f>
        <v>#REF!</v>
      </c>
      <c r="S23" s="314" t="e">
        <f>IF(AND(Riesgos!#REF!="Alta",Riesgos!#REF!="Menor"),CONCATENATE("R8C",Riesgos!#REF!),"")</f>
        <v>#REF!</v>
      </c>
      <c r="T23" s="314" t="e">
        <f>IF(AND(Riesgos!#REF!="Alta",Riesgos!#REF!="Menor"),CONCATENATE("R8C",Riesgos!#REF!),"")</f>
        <v>#REF!</v>
      </c>
      <c r="U23" s="315" t="e">
        <f>IF(AND(Riesgos!#REF!="Alta",Riesgos!#REF!="Menor"),CONCATENATE("R8C",Riesgos!#REF!),"")</f>
        <v>#REF!</v>
      </c>
      <c r="V23" s="298" t="e">
        <f>IF(AND(Riesgos!#REF!="Alta",Riesgos!#REF!="Moderado"),CONCATENATE("R8C",Riesgos!#REF!),"")</f>
        <v>#REF!</v>
      </c>
      <c r="W23" s="299" t="e">
        <f>IF(AND(Riesgos!#REF!="Alta",Riesgos!#REF!="Moderado"),CONCATENATE("R8C",Riesgos!#REF!),"")</f>
        <v>#REF!</v>
      </c>
      <c r="X23" s="299" t="e">
        <f>IF(AND(Riesgos!#REF!="Alta",Riesgos!#REF!="Moderado"),CONCATENATE("R8C",Riesgos!#REF!),"")</f>
        <v>#REF!</v>
      </c>
      <c r="Y23" s="299" t="e">
        <f>IF(AND(Riesgos!#REF!="Alta",Riesgos!#REF!="Moderado"),CONCATENATE("R8C",Riesgos!#REF!),"")</f>
        <v>#REF!</v>
      </c>
      <c r="Z23" s="299" t="e">
        <f>IF(AND(Riesgos!#REF!="Alta",Riesgos!#REF!="Moderado"),CONCATENATE("R8C",Riesgos!#REF!),"")</f>
        <v>#REF!</v>
      </c>
      <c r="AA23" s="300" t="e">
        <f>IF(AND(Riesgos!#REF!="Alta",Riesgos!#REF!="Moderado"),CONCATENATE("R8C",Riesgos!#REF!),"")</f>
        <v>#REF!</v>
      </c>
      <c r="AB23" s="298" t="e">
        <f>IF(AND(Riesgos!#REF!="Alta",Riesgos!#REF!="Mayor"),CONCATENATE("R8C",Riesgos!#REF!),"")</f>
        <v>#REF!</v>
      </c>
      <c r="AC23" s="299" t="e">
        <f>IF(AND(Riesgos!#REF!="Alta",Riesgos!#REF!="Mayor"),CONCATENATE("R8C",Riesgos!#REF!),"")</f>
        <v>#REF!</v>
      </c>
      <c r="AD23" s="299" t="e">
        <f>IF(AND(Riesgos!#REF!="Alta",Riesgos!#REF!="Mayor"),CONCATENATE("R8C",Riesgos!#REF!),"")</f>
        <v>#REF!</v>
      </c>
      <c r="AE23" s="299" t="e">
        <f>IF(AND(Riesgos!#REF!="Alta",Riesgos!#REF!="Mayor"),CONCATENATE("R8C",Riesgos!#REF!),"")</f>
        <v>#REF!</v>
      </c>
      <c r="AF23" s="299" t="e">
        <f>IF(AND(Riesgos!#REF!="Alta",Riesgos!#REF!="Mayor"),CONCATENATE("R8C",Riesgos!#REF!),"")</f>
        <v>#REF!</v>
      </c>
      <c r="AG23" s="300" t="e">
        <f>IF(AND(Riesgos!#REF!="Alta",Riesgos!#REF!="Mayor"),CONCATENATE("R8C",Riesgos!#REF!),"")</f>
        <v>#REF!</v>
      </c>
      <c r="AH23" s="301" t="e">
        <f>IF(AND(Riesgos!#REF!="Alta",Riesgos!#REF!="Catastrófico"),CONCATENATE("R8C",Riesgos!#REF!),"")</f>
        <v>#REF!</v>
      </c>
      <c r="AI23" s="302" t="e">
        <f>IF(AND(Riesgos!#REF!="Alta",Riesgos!#REF!="Catastrófico"),CONCATENATE("R8C",Riesgos!#REF!),"")</f>
        <v>#REF!</v>
      </c>
      <c r="AJ23" s="302" t="e">
        <f>IF(AND(Riesgos!#REF!="Alta",Riesgos!#REF!="Catastrófico"),CONCATENATE("R8C",Riesgos!#REF!),"")</f>
        <v>#REF!</v>
      </c>
      <c r="AK23" s="302" t="e">
        <f>IF(AND(Riesgos!#REF!="Alta",Riesgos!#REF!="Catastrófico"),CONCATENATE("R8C",Riesgos!#REF!),"")</f>
        <v>#REF!</v>
      </c>
      <c r="AL23" s="302" t="e">
        <f>IF(AND(Riesgos!#REF!="Alta",Riesgos!#REF!="Catastrófico"),CONCATENATE("R8C",Riesgos!#REF!),"")</f>
        <v>#REF!</v>
      </c>
      <c r="AM23" s="303" t="e">
        <f>IF(AND(Riesgos!#REF!="Alta",Riesgos!#REF!="Catastrófico"),CONCATENATE("R8C",Riesgos!#REF!),"")</f>
        <v>#REF!</v>
      </c>
      <c r="AN23" s="1"/>
      <c r="AO23" s="692"/>
      <c r="AP23" s="516"/>
      <c r="AQ23" s="516"/>
      <c r="AR23" s="516"/>
      <c r="AS23" s="516"/>
      <c r="AT23" s="693"/>
      <c r="AU23" s="1"/>
      <c r="AV23" s="1"/>
      <c r="AW23" s="1"/>
      <c r="AX23" s="1"/>
      <c r="AY23" s="1"/>
      <c r="AZ23" s="1"/>
      <c r="BA23" s="1"/>
      <c r="BB23" s="1"/>
      <c r="BC23" s="1"/>
      <c r="BD23" s="1"/>
      <c r="BE23" s="1"/>
      <c r="BF23" s="1"/>
      <c r="BG23" s="1"/>
      <c r="BH23" s="1"/>
      <c r="BI23" s="1"/>
    </row>
    <row r="24" spans="1:61" ht="15" customHeight="1" x14ac:dyDescent="0.25">
      <c r="A24" s="1"/>
      <c r="B24" s="688"/>
      <c r="C24" s="516"/>
      <c r="D24" s="517"/>
      <c r="E24" s="528"/>
      <c r="F24" s="516"/>
      <c r="G24" s="516"/>
      <c r="H24" s="516"/>
      <c r="I24" s="516"/>
      <c r="J24" s="313" t="e">
        <f>IF(AND(Riesgos!#REF!="Alta",Riesgos!#REF!="Leve"),CONCATENATE("R9C",Riesgos!#REF!),"")</f>
        <v>#REF!</v>
      </c>
      <c r="K24" s="314" t="e">
        <f>IF(AND(Riesgos!#REF!="Alta",Riesgos!#REF!="Leve"),CONCATENATE("R9C",Riesgos!#REF!),"")</f>
        <v>#REF!</v>
      </c>
      <c r="L24" s="314" t="e">
        <f>IF(AND(Riesgos!#REF!="Alta",Riesgos!#REF!="Leve"),CONCATENATE("R9C",Riesgos!#REF!),"")</f>
        <v>#REF!</v>
      </c>
      <c r="M24" s="314" t="e">
        <f>IF(AND(Riesgos!#REF!="Alta",Riesgos!#REF!="Leve"),CONCATENATE("R9C",Riesgos!#REF!),"")</f>
        <v>#REF!</v>
      </c>
      <c r="N24" s="314" t="e">
        <f>IF(AND(Riesgos!#REF!="Alta",Riesgos!#REF!="Leve"),CONCATENATE("R9C",Riesgos!#REF!),"")</f>
        <v>#REF!</v>
      </c>
      <c r="O24" s="315" t="e">
        <f>IF(AND(Riesgos!#REF!="Alta",Riesgos!#REF!="Leve"),CONCATENATE("R9C",Riesgos!#REF!),"")</f>
        <v>#REF!</v>
      </c>
      <c r="P24" s="313" t="e">
        <f>IF(AND(Riesgos!#REF!="Alta",Riesgos!#REF!="Menor"),CONCATENATE("R9C",Riesgos!#REF!),"")</f>
        <v>#REF!</v>
      </c>
      <c r="Q24" s="314" t="e">
        <f>IF(AND(Riesgos!#REF!="Alta",Riesgos!#REF!="Menor"),CONCATENATE("R9C",Riesgos!#REF!),"")</f>
        <v>#REF!</v>
      </c>
      <c r="R24" s="314" t="e">
        <f>IF(AND(Riesgos!#REF!="Alta",Riesgos!#REF!="Menor"),CONCATENATE("R9C",Riesgos!#REF!),"")</f>
        <v>#REF!</v>
      </c>
      <c r="S24" s="314" t="e">
        <f>IF(AND(Riesgos!#REF!="Alta",Riesgos!#REF!="Menor"),CONCATENATE("R9C",Riesgos!#REF!),"")</f>
        <v>#REF!</v>
      </c>
      <c r="T24" s="314" t="e">
        <f>IF(AND(Riesgos!#REF!="Alta",Riesgos!#REF!="Menor"),CONCATENATE("R9C",Riesgos!#REF!),"")</f>
        <v>#REF!</v>
      </c>
      <c r="U24" s="315" t="e">
        <f>IF(AND(Riesgos!#REF!="Alta",Riesgos!#REF!="Menor"),CONCATENATE("R9C",Riesgos!#REF!),"")</f>
        <v>#REF!</v>
      </c>
      <c r="V24" s="298" t="e">
        <f>IF(AND(Riesgos!#REF!="Alta",Riesgos!#REF!="Moderado"),CONCATENATE("R9C",Riesgos!#REF!),"")</f>
        <v>#REF!</v>
      </c>
      <c r="W24" s="299" t="e">
        <f>IF(AND(Riesgos!#REF!="Alta",Riesgos!#REF!="Moderado"),CONCATENATE("R9C",Riesgos!#REF!),"")</f>
        <v>#REF!</v>
      </c>
      <c r="X24" s="299" t="e">
        <f>IF(AND(Riesgos!#REF!="Alta",Riesgos!#REF!="Moderado"),CONCATENATE("R9C",Riesgos!#REF!),"")</f>
        <v>#REF!</v>
      </c>
      <c r="Y24" s="299" t="e">
        <f>IF(AND(Riesgos!#REF!="Alta",Riesgos!#REF!="Moderado"),CONCATENATE("R9C",Riesgos!#REF!),"")</f>
        <v>#REF!</v>
      </c>
      <c r="Z24" s="299" t="e">
        <f>IF(AND(Riesgos!#REF!="Alta",Riesgos!#REF!="Moderado"),CONCATENATE("R9C",Riesgos!#REF!),"")</f>
        <v>#REF!</v>
      </c>
      <c r="AA24" s="300" t="e">
        <f>IF(AND(Riesgos!#REF!="Alta",Riesgos!#REF!="Moderado"),CONCATENATE("R9C",Riesgos!#REF!),"")</f>
        <v>#REF!</v>
      </c>
      <c r="AB24" s="298" t="e">
        <f>IF(AND(Riesgos!#REF!="Alta",Riesgos!#REF!="Mayor"),CONCATENATE("R9C",Riesgos!#REF!),"")</f>
        <v>#REF!</v>
      </c>
      <c r="AC24" s="299" t="e">
        <f>IF(AND(Riesgos!#REF!="Alta",Riesgos!#REF!="Mayor"),CONCATENATE("R9C",Riesgos!#REF!),"")</f>
        <v>#REF!</v>
      </c>
      <c r="AD24" s="299" t="e">
        <f>IF(AND(Riesgos!#REF!="Alta",Riesgos!#REF!="Mayor"),CONCATENATE("R9C",Riesgos!#REF!),"")</f>
        <v>#REF!</v>
      </c>
      <c r="AE24" s="299" t="e">
        <f>IF(AND(Riesgos!#REF!="Alta",Riesgos!#REF!="Mayor"),CONCATENATE("R9C",Riesgos!#REF!),"")</f>
        <v>#REF!</v>
      </c>
      <c r="AF24" s="299" t="e">
        <f>IF(AND(Riesgos!#REF!="Alta",Riesgos!#REF!="Mayor"),CONCATENATE("R9C",Riesgos!#REF!),"")</f>
        <v>#REF!</v>
      </c>
      <c r="AG24" s="300" t="e">
        <f>IF(AND(Riesgos!#REF!="Alta",Riesgos!#REF!="Mayor"),CONCATENATE("R9C",Riesgos!#REF!),"")</f>
        <v>#REF!</v>
      </c>
      <c r="AH24" s="301" t="e">
        <f>IF(AND(Riesgos!#REF!="Alta",Riesgos!#REF!="Catastrófico"),CONCATENATE("R9C",Riesgos!#REF!),"")</f>
        <v>#REF!</v>
      </c>
      <c r="AI24" s="302" t="e">
        <f>IF(AND(Riesgos!#REF!="Alta",Riesgos!#REF!="Catastrófico"),CONCATENATE("R9C",Riesgos!#REF!),"")</f>
        <v>#REF!</v>
      </c>
      <c r="AJ24" s="302" t="e">
        <f>IF(AND(Riesgos!#REF!="Alta",Riesgos!#REF!="Catastrófico"),CONCATENATE("R9C",Riesgos!#REF!),"")</f>
        <v>#REF!</v>
      </c>
      <c r="AK24" s="302" t="e">
        <f>IF(AND(Riesgos!#REF!="Alta",Riesgos!#REF!="Catastrófico"),CONCATENATE("R9C",Riesgos!#REF!),"")</f>
        <v>#REF!</v>
      </c>
      <c r="AL24" s="302" t="e">
        <f>IF(AND(Riesgos!#REF!="Alta",Riesgos!#REF!="Catastrófico"),CONCATENATE("R9C",Riesgos!#REF!),"")</f>
        <v>#REF!</v>
      </c>
      <c r="AM24" s="303" t="e">
        <f>IF(AND(Riesgos!#REF!="Alta",Riesgos!#REF!="Catastrófico"),CONCATENATE("R9C",Riesgos!#REF!),"")</f>
        <v>#REF!</v>
      </c>
      <c r="AN24" s="1"/>
      <c r="AO24" s="692"/>
      <c r="AP24" s="516"/>
      <c r="AQ24" s="516"/>
      <c r="AR24" s="516"/>
      <c r="AS24" s="516"/>
      <c r="AT24" s="693"/>
      <c r="AU24" s="1"/>
      <c r="AV24" s="1"/>
      <c r="AW24" s="1"/>
      <c r="AX24" s="1"/>
      <c r="AY24" s="1"/>
      <c r="AZ24" s="1"/>
      <c r="BA24" s="1"/>
      <c r="BB24" s="1"/>
      <c r="BC24" s="1"/>
      <c r="BD24" s="1"/>
      <c r="BE24" s="1"/>
      <c r="BF24" s="1"/>
      <c r="BG24" s="1"/>
      <c r="BH24" s="1"/>
      <c r="BI24" s="1"/>
    </row>
    <row r="25" spans="1:61" ht="15.75" customHeight="1" x14ac:dyDescent="0.25">
      <c r="A25" s="1"/>
      <c r="B25" s="688"/>
      <c r="C25" s="516"/>
      <c r="D25" s="517"/>
      <c r="E25" s="670"/>
      <c r="F25" s="671"/>
      <c r="G25" s="671"/>
      <c r="H25" s="671"/>
      <c r="I25" s="671"/>
      <c r="J25" s="316" t="e">
        <f>IF(AND(Riesgos!#REF!="Alta",Riesgos!#REF!="Leve"),CONCATENATE("R10C",Riesgos!#REF!),"")</f>
        <v>#REF!</v>
      </c>
      <c r="K25" s="317" t="e">
        <f>IF(AND(Riesgos!#REF!="Alta",Riesgos!#REF!="Leve"),CONCATENATE("R10C",Riesgos!#REF!),"")</f>
        <v>#REF!</v>
      </c>
      <c r="L25" s="317" t="e">
        <f>IF(AND(Riesgos!#REF!="Alta",Riesgos!#REF!="Leve"),CONCATENATE("R10C",Riesgos!#REF!),"")</f>
        <v>#REF!</v>
      </c>
      <c r="M25" s="317" t="e">
        <f>IF(AND(Riesgos!#REF!="Alta",Riesgos!#REF!="Leve"),CONCATENATE("R10C",Riesgos!#REF!),"")</f>
        <v>#REF!</v>
      </c>
      <c r="N25" s="317" t="e">
        <f>IF(AND(Riesgos!#REF!="Alta",Riesgos!#REF!="Leve"),CONCATENATE("R10C",Riesgos!#REF!),"")</f>
        <v>#REF!</v>
      </c>
      <c r="O25" s="318" t="e">
        <f>IF(AND(Riesgos!#REF!="Alta",Riesgos!#REF!="Leve"),CONCATENATE("R10C",Riesgos!#REF!),"")</f>
        <v>#REF!</v>
      </c>
      <c r="P25" s="316" t="e">
        <f>IF(AND(Riesgos!#REF!="Alta",Riesgos!#REF!="Menor"),CONCATENATE("R10C",Riesgos!#REF!),"")</f>
        <v>#REF!</v>
      </c>
      <c r="Q25" s="317" t="e">
        <f>IF(AND(Riesgos!#REF!="Alta",Riesgos!#REF!="Menor"),CONCATENATE("R10C",Riesgos!#REF!),"")</f>
        <v>#REF!</v>
      </c>
      <c r="R25" s="317" t="e">
        <f>IF(AND(Riesgos!#REF!="Alta",Riesgos!#REF!="Menor"),CONCATENATE("R10C",Riesgos!#REF!),"")</f>
        <v>#REF!</v>
      </c>
      <c r="S25" s="317" t="e">
        <f>IF(AND(Riesgos!#REF!="Alta",Riesgos!#REF!="Menor"),CONCATENATE("R10C",Riesgos!#REF!),"")</f>
        <v>#REF!</v>
      </c>
      <c r="T25" s="317" t="e">
        <f>IF(AND(Riesgos!#REF!="Alta",Riesgos!#REF!="Menor"),CONCATENATE("R10C",Riesgos!#REF!),"")</f>
        <v>#REF!</v>
      </c>
      <c r="U25" s="318" t="e">
        <f>IF(AND(Riesgos!#REF!="Alta",Riesgos!#REF!="Menor"),CONCATENATE("R10C",Riesgos!#REF!),"")</f>
        <v>#REF!</v>
      </c>
      <c r="V25" s="304" t="e">
        <f>IF(AND(Riesgos!#REF!="Alta",Riesgos!#REF!="Moderado"),CONCATENATE("R10C",Riesgos!#REF!),"")</f>
        <v>#REF!</v>
      </c>
      <c r="W25" s="305" t="e">
        <f>IF(AND(Riesgos!#REF!="Alta",Riesgos!#REF!="Moderado"),CONCATENATE("R10C",Riesgos!#REF!),"")</f>
        <v>#REF!</v>
      </c>
      <c r="X25" s="305" t="e">
        <f>IF(AND(Riesgos!#REF!="Alta",Riesgos!#REF!="Moderado"),CONCATENATE("R10C",Riesgos!#REF!),"")</f>
        <v>#REF!</v>
      </c>
      <c r="Y25" s="305" t="e">
        <f>IF(AND(Riesgos!#REF!="Alta",Riesgos!#REF!="Moderado"),CONCATENATE("R10C",Riesgos!#REF!),"")</f>
        <v>#REF!</v>
      </c>
      <c r="Z25" s="305" t="e">
        <f>IF(AND(Riesgos!#REF!="Alta",Riesgos!#REF!="Moderado"),CONCATENATE("R10C",Riesgos!#REF!),"")</f>
        <v>#REF!</v>
      </c>
      <c r="AA25" s="306" t="e">
        <f>IF(AND(Riesgos!#REF!="Alta",Riesgos!#REF!="Moderado"),CONCATENATE("R10C",Riesgos!#REF!),"")</f>
        <v>#REF!</v>
      </c>
      <c r="AB25" s="304" t="e">
        <f>IF(AND(Riesgos!#REF!="Alta",Riesgos!#REF!="Mayor"),CONCATENATE("R10C",Riesgos!#REF!),"")</f>
        <v>#REF!</v>
      </c>
      <c r="AC25" s="305" t="e">
        <f>IF(AND(Riesgos!#REF!="Alta",Riesgos!#REF!="Mayor"),CONCATENATE("R10C",Riesgos!#REF!),"")</f>
        <v>#REF!</v>
      </c>
      <c r="AD25" s="305" t="e">
        <f>IF(AND(Riesgos!#REF!="Alta",Riesgos!#REF!="Mayor"),CONCATENATE("R10C",Riesgos!#REF!),"")</f>
        <v>#REF!</v>
      </c>
      <c r="AE25" s="305" t="e">
        <f>IF(AND(Riesgos!#REF!="Alta",Riesgos!#REF!="Mayor"),CONCATENATE("R10C",Riesgos!#REF!),"")</f>
        <v>#REF!</v>
      </c>
      <c r="AF25" s="305" t="e">
        <f>IF(AND(Riesgos!#REF!="Alta",Riesgos!#REF!="Mayor"),CONCATENATE("R10C",Riesgos!#REF!),"")</f>
        <v>#REF!</v>
      </c>
      <c r="AG25" s="306" t="e">
        <f>IF(AND(Riesgos!#REF!="Alta",Riesgos!#REF!="Mayor"),CONCATENATE("R10C",Riesgos!#REF!),"")</f>
        <v>#REF!</v>
      </c>
      <c r="AH25" s="307" t="e">
        <f>IF(AND(Riesgos!#REF!="Alta",Riesgos!#REF!="Catastrófico"),CONCATENATE("R10C",Riesgos!#REF!),"")</f>
        <v>#REF!</v>
      </c>
      <c r="AI25" s="308" t="e">
        <f>IF(AND(Riesgos!#REF!="Alta",Riesgos!#REF!="Catastrófico"),CONCATENATE("R10C",Riesgos!#REF!),"")</f>
        <v>#REF!</v>
      </c>
      <c r="AJ25" s="308" t="e">
        <f>IF(AND(Riesgos!#REF!="Alta",Riesgos!#REF!="Catastrófico"),CONCATENATE("R10C",Riesgos!#REF!),"")</f>
        <v>#REF!</v>
      </c>
      <c r="AK25" s="308" t="e">
        <f>IF(AND(Riesgos!#REF!="Alta",Riesgos!#REF!="Catastrófico"),CONCATENATE("R10C",Riesgos!#REF!),"")</f>
        <v>#REF!</v>
      </c>
      <c r="AL25" s="308" t="e">
        <f>IF(AND(Riesgos!#REF!="Alta",Riesgos!#REF!="Catastrófico"),CONCATENATE("R10C",Riesgos!#REF!),"")</f>
        <v>#REF!</v>
      </c>
      <c r="AM25" s="309" t="e">
        <f>IF(AND(Riesgos!#REF!="Alta",Riesgos!#REF!="Catastrófico"),CONCATENATE("R10C",Riesgos!#REF!),"")</f>
        <v>#REF!</v>
      </c>
      <c r="AN25" s="1"/>
      <c r="AO25" s="694"/>
      <c r="AP25" s="695"/>
      <c r="AQ25" s="695"/>
      <c r="AR25" s="695"/>
      <c r="AS25" s="695"/>
      <c r="AT25" s="696"/>
      <c r="AU25" s="1"/>
      <c r="AV25" s="1"/>
      <c r="AW25" s="1"/>
      <c r="AX25" s="1"/>
      <c r="AY25" s="1"/>
      <c r="AZ25" s="1"/>
      <c r="BA25" s="1"/>
      <c r="BB25" s="1"/>
      <c r="BC25" s="1"/>
      <c r="BD25" s="1"/>
      <c r="BE25" s="1"/>
      <c r="BF25" s="1"/>
      <c r="BG25" s="1"/>
      <c r="BH25" s="1"/>
      <c r="BI25" s="1"/>
    </row>
    <row r="26" spans="1:61" ht="15" customHeight="1" x14ac:dyDescent="0.25">
      <c r="A26" s="1"/>
      <c r="B26" s="688"/>
      <c r="C26" s="516"/>
      <c r="D26" s="517"/>
      <c r="E26" s="710" t="s">
        <v>514</v>
      </c>
      <c r="F26" s="669"/>
      <c r="G26" s="669"/>
      <c r="H26" s="669"/>
      <c r="I26" s="659"/>
      <c r="J26" s="310" t="e">
        <f>IF(AND(Riesgos!#REF!="Media",Riesgos!#REF!="Leve"),CONCATENATE("R1C",Riesgos!#REF!),"")</f>
        <v>#REF!</v>
      </c>
      <c r="K26" s="311" t="e">
        <f>IF(AND(Riesgos!#REF!="Media",Riesgos!#REF!="Leve"),CONCATENATE("R1C",Riesgos!#REF!),"")</f>
        <v>#REF!</v>
      </c>
      <c r="L26" s="311" t="e">
        <f>IF(AND(Riesgos!#REF!="Media",Riesgos!#REF!="Leve"),CONCATENATE("R1C",Riesgos!#REF!),"")</f>
        <v>#REF!</v>
      </c>
      <c r="M26" s="311" t="e">
        <f>IF(AND(Riesgos!#REF!="Media",Riesgos!#REF!="Leve"),CONCATENATE("R1C",Riesgos!#REF!),"")</f>
        <v>#REF!</v>
      </c>
      <c r="N26" s="311" t="e">
        <f>IF(AND(Riesgos!#REF!="Media",Riesgos!#REF!="Leve"),CONCATENATE("R1C",Riesgos!#REF!),"")</f>
        <v>#REF!</v>
      </c>
      <c r="O26" s="312" t="e">
        <f>IF(AND(Riesgos!#REF!="Media",Riesgos!#REF!="Leve"),CONCATENATE("R1C",Riesgos!#REF!),"")</f>
        <v>#REF!</v>
      </c>
      <c r="P26" s="310" t="e">
        <f>IF(AND(Riesgos!#REF!="Media",Riesgos!#REF!="Menor"),CONCATENATE("R1C",Riesgos!#REF!),"")</f>
        <v>#REF!</v>
      </c>
      <c r="Q26" s="311" t="e">
        <f>IF(AND(Riesgos!#REF!="Media",Riesgos!#REF!="Menor"),CONCATENATE("R1C",Riesgos!#REF!),"")</f>
        <v>#REF!</v>
      </c>
      <c r="R26" s="311" t="e">
        <f>IF(AND(Riesgos!#REF!="Media",Riesgos!#REF!="Menor"),CONCATENATE("R1C",Riesgos!#REF!),"")</f>
        <v>#REF!</v>
      </c>
      <c r="S26" s="311" t="e">
        <f>IF(AND(Riesgos!#REF!="Media",Riesgos!#REF!="Menor"),CONCATENATE("R1C",Riesgos!#REF!),"")</f>
        <v>#REF!</v>
      </c>
      <c r="T26" s="311" t="e">
        <f>IF(AND(Riesgos!#REF!="Media",Riesgos!#REF!="Menor"),CONCATENATE("R1C",Riesgos!#REF!),"")</f>
        <v>#REF!</v>
      </c>
      <c r="U26" s="312" t="e">
        <f>IF(AND(Riesgos!#REF!="Media",Riesgos!#REF!="Menor"),CONCATENATE("R1C",Riesgos!#REF!),"")</f>
        <v>#REF!</v>
      </c>
      <c r="V26" s="310" t="e">
        <f>IF(AND(Riesgos!#REF!="Media",Riesgos!#REF!="Moderado"),CONCATENATE("R1C",Riesgos!#REF!),"")</f>
        <v>#REF!</v>
      </c>
      <c r="W26" s="311" t="e">
        <f>IF(AND(Riesgos!#REF!="Media",Riesgos!#REF!="Moderado"),CONCATENATE("R1C",Riesgos!#REF!),"")</f>
        <v>#REF!</v>
      </c>
      <c r="X26" s="311" t="e">
        <f>IF(AND(Riesgos!#REF!="Media",Riesgos!#REF!="Moderado"),CONCATENATE("R1C",Riesgos!#REF!),"")</f>
        <v>#REF!</v>
      </c>
      <c r="Y26" s="311" t="e">
        <f>IF(AND(Riesgos!#REF!="Media",Riesgos!#REF!="Moderado"),CONCATENATE("R1C",Riesgos!#REF!),"")</f>
        <v>#REF!</v>
      </c>
      <c r="Z26" s="311" t="e">
        <f>IF(AND(Riesgos!#REF!="Media",Riesgos!#REF!="Moderado"),CONCATENATE("R1C",Riesgos!#REF!),"")</f>
        <v>#REF!</v>
      </c>
      <c r="AA26" s="312" t="e">
        <f>IF(AND(Riesgos!#REF!="Media",Riesgos!#REF!="Moderado"),CONCATENATE("R1C",Riesgos!#REF!),"")</f>
        <v>#REF!</v>
      </c>
      <c r="AB26" s="292" t="e">
        <f>IF(AND(Riesgos!#REF!="Media",Riesgos!#REF!="Mayor"),CONCATENATE("R1C",Riesgos!#REF!),"")</f>
        <v>#REF!</v>
      </c>
      <c r="AC26" s="293" t="e">
        <f>IF(AND(Riesgos!#REF!="Media",Riesgos!#REF!="Mayor"),CONCATENATE("R1C",Riesgos!#REF!),"")</f>
        <v>#REF!</v>
      </c>
      <c r="AD26" s="293" t="e">
        <f>IF(AND(Riesgos!#REF!="Media",Riesgos!#REF!="Mayor"),CONCATENATE("R1C",Riesgos!#REF!),"")</f>
        <v>#REF!</v>
      </c>
      <c r="AE26" s="293" t="e">
        <f>IF(AND(Riesgos!#REF!="Media",Riesgos!#REF!="Mayor"),CONCATENATE("R1C",Riesgos!#REF!),"")</f>
        <v>#REF!</v>
      </c>
      <c r="AF26" s="293" t="e">
        <f>IF(AND(Riesgos!#REF!="Media",Riesgos!#REF!="Mayor"),CONCATENATE("R1C",Riesgos!#REF!),"")</f>
        <v>#REF!</v>
      </c>
      <c r="AG26" s="294" t="e">
        <f>IF(AND(Riesgos!#REF!="Media",Riesgos!#REF!="Mayor"),CONCATENATE("R1C",Riesgos!#REF!),"")</f>
        <v>#REF!</v>
      </c>
      <c r="AH26" s="295" t="e">
        <f>IF(AND(Riesgos!#REF!="Media",Riesgos!#REF!="Catastrófico"),CONCATENATE("R1C",Riesgos!#REF!),"")</f>
        <v>#REF!</v>
      </c>
      <c r="AI26" s="296" t="e">
        <f>IF(AND(Riesgos!#REF!="Media",Riesgos!#REF!="Catastrófico"),CONCATENATE("R1C",Riesgos!#REF!),"")</f>
        <v>#REF!</v>
      </c>
      <c r="AJ26" s="296" t="e">
        <f>IF(AND(Riesgos!#REF!="Media",Riesgos!#REF!="Catastrófico"),CONCATENATE("R1C",Riesgos!#REF!),"")</f>
        <v>#REF!</v>
      </c>
      <c r="AK26" s="296" t="e">
        <f>IF(AND(Riesgos!#REF!="Media",Riesgos!#REF!="Catastrófico"),CONCATENATE("R1C",Riesgos!#REF!),"")</f>
        <v>#REF!</v>
      </c>
      <c r="AL26" s="296" t="e">
        <f>IF(AND(Riesgos!#REF!="Media",Riesgos!#REF!="Catastrófico"),CONCATENATE("R1C",Riesgos!#REF!),"")</f>
        <v>#REF!</v>
      </c>
      <c r="AM26" s="297" t="e">
        <f>IF(AND(Riesgos!#REF!="Media",Riesgos!#REF!="Catastrófico"),CONCATENATE("R1C",Riesgos!#REF!),"")</f>
        <v>#REF!</v>
      </c>
      <c r="AN26" s="1"/>
      <c r="AO26" s="712" t="s">
        <v>450</v>
      </c>
      <c r="AP26" s="690"/>
      <c r="AQ26" s="690"/>
      <c r="AR26" s="690"/>
      <c r="AS26" s="690"/>
      <c r="AT26" s="691"/>
      <c r="AU26" s="1"/>
      <c r="AV26" s="1"/>
      <c r="AW26" s="1"/>
      <c r="AX26" s="1"/>
      <c r="AY26" s="1"/>
      <c r="AZ26" s="1"/>
      <c r="BA26" s="1"/>
      <c r="BB26" s="1"/>
      <c r="BC26" s="1"/>
      <c r="BD26" s="1"/>
      <c r="BE26" s="1"/>
      <c r="BF26" s="1"/>
      <c r="BG26" s="1"/>
      <c r="BH26" s="1"/>
      <c r="BI26" s="1"/>
    </row>
    <row r="27" spans="1:61" ht="15" customHeight="1" x14ac:dyDescent="0.25">
      <c r="A27" s="1"/>
      <c r="B27" s="688"/>
      <c r="C27" s="516"/>
      <c r="D27" s="517"/>
      <c r="E27" s="528"/>
      <c r="F27" s="516"/>
      <c r="G27" s="516"/>
      <c r="H27" s="516"/>
      <c r="I27" s="517"/>
      <c r="J27" s="313" t="e">
        <f>IF(AND(Riesgos!#REF!="Media",Riesgos!#REF!="Leve"),CONCATENATE("R2C",Riesgos!#REF!),"")</f>
        <v>#REF!</v>
      </c>
      <c r="K27" s="314" t="e">
        <f>IF(AND(Riesgos!#REF!="Media",Riesgos!#REF!="Leve"),CONCATENATE("R2C",Riesgos!#REF!),"")</f>
        <v>#REF!</v>
      </c>
      <c r="L27" s="314" t="e">
        <f>IF(AND(Riesgos!#REF!="Media",Riesgos!#REF!="Leve"),CONCATENATE("R2C",Riesgos!#REF!),"")</f>
        <v>#REF!</v>
      </c>
      <c r="M27" s="314" t="e">
        <f>IF(AND(Riesgos!#REF!="Media",Riesgos!#REF!="Leve"),CONCATENATE("R2C",Riesgos!#REF!),"")</f>
        <v>#REF!</v>
      </c>
      <c r="N27" s="314" t="e">
        <f>IF(AND(Riesgos!#REF!="Media",Riesgos!#REF!="Leve"),CONCATENATE("R2C",Riesgos!#REF!),"")</f>
        <v>#REF!</v>
      </c>
      <c r="O27" s="315" t="e">
        <f>IF(AND(Riesgos!#REF!="Media",Riesgos!#REF!="Leve"),CONCATENATE("R2C",Riesgos!#REF!),"")</f>
        <v>#REF!</v>
      </c>
      <c r="P27" s="313" t="e">
        <f>IF(AND(Riesgos!#REF!="Media",Riesgos!#REF!="Menor"),CONCATENATE("R2C",Riesgos!#REF!),"")</f>
        <v>#REF!</v>
      </c>
      <c r="Q27" s="314" t="e">
        <f>IF(AND(Riesgos!#REF!="Media",Riesgos!#REF!="Menor"),CONCATENATE("R2C",Riesgos!#REF!),"")</f>
        <v>#REF!</v>
      </c>
      <c r="R27" s="314" t="e">
        <f>IF(AND(Riesgos!#REF!="Media",Riesgos!#REF!="Menor"),CONCATENATE("R2C",Riesgos!#REF!),"")</f>
        <v>#REF!</v>
      </c>
      <c r="S27" s="314" t="e">
        <f>IF(AND(Riesgos!#REF!="Media",Riesgos!#REF!="Menor"),CONCATENATE("R2C",Riesgos!#REF!),"")</f>
        <v>#REF!</v>
      </c>
      <c r="T27" s="314" t="e">
        <f>IF(AND(Riesgos!#REF!="Media",Riesgos!#REF!="Menor"),CONCATENATE("R2C",Riesgos!#REF!),"")</f>
        <v>#REF!</v>
      </c>
      <c r="U27" s="315" t="e">
        <f>IF(AND(Riesgos!#REF!="Media",Riesgos!#REF!="Menor"),CONCATENATE("R2C",Riesgos!#REF!),"")</f>
        <v>#REF!</v>
      </c>
      <c r="V27" s="313" t="e">
        <f>IF(AND(Riesgos!#REF!="Media",Riesgos!#REF!="Moderado"),CONCATENATE("R2C",Riesgos!#REF!),"")</f>
        <v>#REF!</v>
      </c>
      <c r="W27" s="314" t="e">
        <f>IF(AND(Riesgos!#REF!="Media",Riesgos!#REF!="Moderado"),CONCATENATE("R2C",Riesgos!#REF!),"")</f>
        <v>#REF!</v>
      </c>
      <c r="X27" s="314" t="e">
        <f>IF(AND(Riesgos!#REF!="Media",Riesgos!#REF!="Moderado"),CONCATENATE("R2C",Riesgos!#REF!),"")</f>
        <v>#REF!</v>
      </c>
      <c r="Y27" s="314" t="e">
        <f>IF(AND(Riesgos!#REF!="Media",Riesgos!#REF!="Moderado"),CONCATENATE("R2C",Riesgos!#REF!),"")</f>
        <v>#REF!</v>
      </c>
      <c r="Z27" s="314" t="e">
        <f>IF(AND(Riesgos!#REF!="Media",Riesgos!#REF!="Moderado"),CONCATENATE("R2C",Riesgos!#REF!),"")</f>
        <v>#REF!</v>
      </c>
      <c r="AA27" s="315" t="e">
        <f>IF(AND(Riesgos!#REF!="Media",Riesgos!#REF!="Moderado"),CONCATENATE("R2C",Riesgos!#REF!),"")</f>
        <v>#REF!</v>
      </c>
      <c r="AB27" s="298" t="e">
        <f>IF(AND(Riesgos!#REF!="Media",Riesgos!#REF!="Mayor"),CONCATENATE("R2C",Riesgos!#REF!),"")</f>
        <v>#REF!</v>
      </c>
      <c r="AC27" s="299" t="e">
        <f>IF(AND(Riesgos!#REF!="Media",Riesgos!#REF!="Mayor"),CONCATENATE("R2C",Riesgos!#REF!),"")</f>
        <v>#REF!</v>
      </c>
      <c r="AD27" s="299" t="e">
        <f>IF(AND(Riesgos!#REF!="Media",Riesgos!#REF!="Mayor"),CONCATENATE("R2C",Riesgos!#REF!),"")</f>
        <v>#REF!</v>
      </c>
      <c r="AE27" s="299" t="e">
        <f>IF(AND(Riesgos!#REF!="Media",Riesgos!#REF!="Mayor"),CONCATENATE("R2C",Riesgos!#REF!),"")</f>
        <v>#REF!</v>
      </c>
      <c r="AF27" s="299" t="e">
        <f>IF(AND(Riesgos!#REF!="Media",Riesgos!#REF!="Mayor"),CONCATENATE("R2C",Riesgos!#REF!),"")</f>
        <v>#REF!</v>
      </c>
      <c r="AG27" s="300" t="e">
        <f>IF(AND(Riesgos!#REF!="Media",Riesgos!#REF!="Mayor"),CONCATENATE("R2C",Riesgos!#REF!),"")</f>
        <v>#REF!</v>
      </c>
      <c r="AH27" s="301" t="e">
        <f>IF(AND(Riesgos!#REF!="Media",Riesgos!#REF!="Catastrófico"),CONCATENATE("R2C",Riesgos!#REF!),"")</f>
        <v>#REF!</v>
      </c>
      <c r="AI27" s="302" t="e">
        <f>IF(AND(Riesgos!#REF!="Media",Riesgos!#REF!="Catastrófico"),CONCATENATE("R2C",Riesgos!#REF!),"")</f>
        <v>#REF!</v>
      </c>
      <c r="AJ27" s="302" t="e">
        <f>IF(AND(Riesgos!#REF!="Media",Riesgos!#REF!="Catastrófico"),CONCATENATE("R2C",Riesgos!#REF!),"")</f>
        <v>#REF!</v>
      </c>
      <c r="AK27" s="302" t="e">
        <f>IF(AND(Riesgos!#REF!="Media",Riesgos!#REF!="Catastrófico"),CONCATENATE("R2C",Riesgos!#REF!),"")</f>
        <v>#REF!</v>
      </c>
      <c r="AL27" s="302" t="e">
        <f>IF(AND(Riesgos!#REF!="Media",Riesgos!#REF!="Catastrófico"),CONCATENATE("R2C",Riesgos!#REF!),"")</f>
        <v>#REF!</v>
      </c>
      <c r="AM27" s="303" t="e">
        <f>IF(AND(Riesgos!#REF!="Media",Riesgos!#REF!="Catastrófico"),CONCATENATE("R2C",Riesgos!#REF!),"")</f>
        <v>#REF!</v>
      </c>
      <c r="AN27" s="1"/>
      <c r="AO27" s="692"/>
      <c r="AP27" s="516"/>
      <c r="AQ27" s="516"/>
      <c r="AR27" s="516"/>
      <c r="AS27" s="516"/>
      <c r="AT27" s="693"/>
      <c r="AU27" s="1"/>
      <c r="AV27" s="1"/>
      <c r="AW27" s="1"/>
      <c r="AX27" s="1"/>
      <c r="AY27" s="1"/>
      <c r="AZ27" s="1"/>
      <c r="BA27" s="1"/>
      <c r="BB27" s="1"/>
      <c r="BC27" s="1"/>
      <c r="BD27" s="1"/>
      <c r="BE27" s="1"/>
      <c r="BF27" s="1"/>
      <c r="BG27" s="1"/>
      <c r="BH27" s="1"/>
      <c r="BI27" s="1"/>
    </row>
    <row r="28" spans="1:61" ht="15" customHeight="1" x14ac:dyDescent="0.25">
      <c r="A28" s="1"/>
      <c r="B28" s="688"/>
      <c r="C28" s="516"/>
      <c r="D28" s="517"/>
      <c r="E28" s="528"/>
      <c r="F28" s="516"/>
      <c r="G28" s="516"/>
      <c r="H28" s="516"/>
      <c r="I28" s="517"/>
      <c r="J28" s="313" t="e">
        <f>IF(AND(Riesgos!#REF!="Media",Riesgos!#REF!="Leve"),CONCATENATE("R3C",Riesgos!#REF!),"")</f>
        <v>#REF!</v>
      </c>
      <c r="K28" s="314" t="e">
        <f>IF(AND(Riesgos!#REF!="Media",Riesgos!#REF!="Leve"),CONCATENATE("R3C",Riesgos!#REF!),"")</f>
        <v>#REF!</v>
      </c>
      <c r="L28" s="314" t="e">
        <f>IF(AND(Riesgos!#REF!="Media",Riesgos!#REF!="Leve"),CONCATENATE("R3C",Riesgos!#REF!),"")</f>
        <v>#REF!</v>
      </c>
      <c r="M28" s="314" t="e">
        <f>IF(AND(Riesgos!#REF!="Media",Riesgos!#REF!="Leve"),CONCATENATE("R3C",Riesgos!#REF!),"")</f>
        <v>#REF!</v>
      </c>
      <c r="N28" s="314" t="e">
        <f>IF(AND(Riesgos!#REF!="Media",Riesgos!#REF!="Leve"),CONCATENATE("R3C",Riesgos!#REF!),"")</f>
        <v>#REF!</v>
      </c>
      <c r="O28" s="315" t="e">
        <f>IF(AND(Riesgos!#REF!="Media",Riesgos!#REF!="Leve"),CONCATENATE("R3C",Riesgos!#REF!),"")</f>
        <v>#REF!</v>
      </c>
      <c r="P28" s="313" t="e">
        <f>IF(AND(Riesgos!#REF!="Media",Riesgos!#REF!="Menor"),CONCATENATE("R3C",Riesgos!#REF!),"")</f>
        <v>#REF!</v>
      </c>
      <c r="Q28" s="314" t="e">
        <f>IF(AND(Riesgos!#REF!="Media",Riesgos!#REF!="Menor"),CONCATENATE("R3C",Riesgos!#REF!),"")</f>
        <v>#REF!</v>
      </c>
      <c r="R28" s="314" t="e">
        <f>IF(AND(Riesgos!#REF!="Media",Riesgos!#REF!="Menor"),CONCATENATE("R3C",Riesgos!#REF!),"")</f>
        <v>#REF!</v>
      </c>
      <c r="S28" s="314" t="e">
        <f>IF(AND(Riesgos!#REF!="Media",Riesgos!#REF!="Menor"),CONCATENATE("R3C",Riesgos!#REF!),"")</f>
        <v>#REF!</v>
      </c>
      <c r="T28" s="314" t="e">
        <f>IF(AND(Riesgos!#REF!="Media",Riesgos!#REF!="Menor"),CONCATENATE("R3C",Riesgos!#REF!),"")</f>
        <v>#REF!</v>
      </c>
      <c r="U28" s="315" t="e">
        <f>IF(AND(Riesgos!#REF!="Media",Riesgos!#REF!="Menor"),CONCATENATE("R3C",Riesgos!#REF!),"")</f>
        <v>#REF!</v>
      </c>
      <c r="V28" s="313" t="e">
        <f>IF(AND(Riesgos!#REF!="Media",Riesgos!#REF!="Moderado"),CONCATENATE("R3C",Riesgos!#REF!),"")</f>
        <v>#REF!</v>
      </c>
      <c r="W28" s="314" t="e">
        <f>IF(AND(Riesgos!#REF!="Media",Riesgos!#REF!="Moderado"),CONCATENATE("R3C",Riesgos!#REF!),"")</f>
        <v>#REF!</v>
      </c>
      <c r="X28" s="314" t="e">
        <f>IF(AND(Riesgos!#REF!="Media",Riesgos!#REF!="Moderado"),CONCATENATE("R3C",Riesgos!#REF!),"")</f>
        <v>#REF!</v>
      </c>
      <c r="Y28" s="314" t="e">
        <f>IF(AND(Riesgos!#REF!="Media",Riesgos!#REF!="Moderado"),CONCATENATE("R3C",Riesgos!#REF!),"")</f>
        <v>#REF!</v>
      </c>
      <c r="Z28" s="314" t="e">
        <f>IF(AND(Riesgos!#REF!="Media",Riesgos!#REF!="Moderado"),CONCATENATE("R3C",Riesgos!#REF!),"")</f>
        <v>#REF!</v>
      </c>
      <c r="AA28" s="315" t="e">
        <f>IF(AND(Riesgos!#REF!="Media",Riesgos!#REF!="Moderado"),CONCATENATE("R3C",Riesgos!#REF!),"")</f>
        <v>#REF!</v>
      </c>
      <c r="AB28" s="298" t="e">
        <f>IF(AND(Riesgos!#REF!="Media",Riesgos!#REF!="Mayor"),CONCATENATE("R3C",Riesgos!#REF!),"")</f>
        <v>#REF!</v>
      </c>
      <c r="AC28" s="299" t="e">
        <f>IF(AND(Riesgos!#REF!="Media",Riesgos!#REF!="Mayor"),CONCATENATE("R3C",Riesgos!#REF!),"")</f>
        <v>#REF!</v>
      </c>
      <c r="AD28" s="299" t="e">
        <f>IF(AND(Riesgos!#REF!="Media",Riesgos!#REF!="Mayor"),CONCATENATE("R3C",Riesgos!#REF!),"")</f>
        <v>#REF!</v>
      </c>
      <c r="AE28" s="299" t="e">
        <f>IF(AND(Riesgos!#REF!="Media",Riesgos!#REF!="Mayor"),CONCATENATE("R3C",Riesgos!#REF!),"")</f>
        <v>#REF!</v>
      </c>
      <c r="AF28" s="299" t="e">
        <f>IF(AND(Riesgos!#REF!="Media",Riesgos!#REF!="Mayor"),CONCATENATE("R3C",Riesgos!#REF!),"")</f>
        <v>#REF!</v>
      </c>
      <c r="AG28" s="300" t="e">
        <f>IF(AND(Riesgos!#REF!="Media",Riesgos!#REF!="Mayor"),CONCATENATE("R3C",Riesgos!#REF!),"")</f>
        <v>#REF!</v>
      </c>
      <c r="AH28" s="301" t="e">
        <f>IF(AND(Riesgos!#REF!="Media",Riesgos!#REF!="Catastrófico"),CONCATENATE("R3C",Riesgos!#REF!),"")</f>
        <v>#REF!</v>
      </c>
      <c r="AI28" s="302" t="e">
        <f>IF(AND(Riesgos!#REF!="Media",Riesgos!#REF!="Catastrófico"),CONCATENATE("R3C",Riesgos!#REF!),"")</f>
        <v>#REF!</v>
      </c>
      <c r="AJ28" s="302" t="e">
        <f>IF(AND(Riesgos!#REF!="Media",Riesgos!#REF!="Catastrófico"),CONCATENATE("R3C",Riesgos!#REF!),"")</f>
        <v>#REF!</v>
      </c>
      <c r="AK28" s="302" t="e">
        <f>IF(AND(Riesgos!#REF!="Media",Riesgos!#REF!="Catastrófico"),CONCATENATE("R3C",Riesgos!#REF!),"")</f>
        <v>#REF!</v>
      </c>
      <c r="AL28" s="302" t="e">
        <f>IF(AND(Riesgos!#REF!="Media",Riesgos!#REF!="Catastrófico"),CONCATENATE("R3C",Riesgos!#REF!),"")</f>
        <v>#REF!</v>
      </c>
      <c r="AM28" s="303" t="e">
        <f>IF(AND(Riesgos!#REF!="Media",Riesgos!#REF!="Catastrófico"),CONCATENATE("R3C",Riesgos!#REF!),"")</f>
        <v>#REF!</v>
      </c>
      <c r="AN28" s="1"/>
      <c r="AO28" s="692"/>
      <c r="AP28" s="516"/>
      <c r="AQ28" s="516"/>
      <c r="AR28" s="516"/>
      <c r="AS28" s="516"/>
      <c r="AT28" s="693"/>
      <c r="AU28" s="1"/>
      <c r="AV28" s="1"/>
      <c r="AW28" s="1"/>
      <c r="AX28" s="1"/>
      <c r="AY28" s="1"/>
      <c r="AZ28" s="1"/>
      <c r="BA28" s="1"/>
      <c r="BB28" s="1"/>
      <c r="BC28" s="1"/>
      <c r="BD28" s="1"/>
      <c r="BE28" s="1"/>
      <c r="BF28" s="1"/>
      <c r="BG28" s="1"/>
      <c r="BH28" s="1"/>
      <c r="BI28" s="1"/>
    </row>
    <row r="29" spans="1:61" ht="15" customHeight="1" x14ac:dyDescent="0.25">
      <c r="A29" s="1"/>
      <c r="B29" s="688"/>
      <c r="C29" s="516"/>
      <c r="D29" s="517"/>
      <c r="E29" s="528"/>
      <c r="F29" s="516"/>
      <c r="G29" s="516"/>
      <c r="H29" s="516"/>
      <c r="I29" s="517"/>
      <c r="J29" s="313" t="e">
        <f>IF(AND(Riesgos!#REF!="Media",Riesgos!#REF!="Leve"),CONCATENATE("R4C",Riesgos!#REF!),"")</f>
        <v>#REF!</v>
      </c>
      <c r="K29" s="314" t="e">
        <f>IF(AND(Riesgos!#REF!="Media",Riesgos!#REF!="Leve"),CONCATENATE("R4C",Riesgos!#REF!),"")</f>
        <v>#REF!</v>
      </c>
      <c r="L29" s="314" t="e">
        <f>IF(AND(Riesgos!#REF!="Media",Riesgos!#REF!="Leve"),CONCATENATE("R4C",Riesgos!#REF!),"")</f>
        <v>#REF!</v>
      </c>
      <c r="M29" s="314" t="e">
        <f>IF(AND(Riesgos!#REF!="Media",Riesgos!#REF!="Leve"),CONCATENATE("R4C",Riesgos!#REF!),"")</f>
        <v>#REF!</v>
      </c>
      <c r="N29" s="314" t="e">
        <f>IF(AND(Riesgos!#REF!="Media",Riesgos!#REF!="Leve"),CONCATENATE("R4C",Riesgos!#REF!),"")</f>
        <v>#REF!</v>
      </c>
      <c r="O29" s="315" t="e">
        <f>IF(AND(Riesgos!#REF!="Media",Riesgos!#REF!="Leve"),CONCATENATE("R4C",Riesgos!#REF!),"")</f>
        <v>#REF!</v>
      </c>
      <c r="P29" s="313" t="e">
        <f>IF(AND(Riesgos!#REF!="Media",Riesgos!#REF!="Menor"),CONCATENATE("R4C",Riesgos!#REF!),"")</f>
        <v>#REF!</v>
      </c>
      <c r="Q29" s="314" t="e">
        <f>IF(AND(Riesgos!#REF!="Media",Riesgos!#REF!="Menor"),CONCATENATE("R4C",Riesgos!#REF!),"")</f>
        <v>#REF!</v>
      </c>
      <c r="R29" s="314" t="e">
        <f>IF(AND(Riesgos!#REF!="Media",Riesgos!#REF!="Menor"),CONCATENATE("R4C",Riesgos!#REF!),"")</f>
        <v>#REF!</v>
      </c>
      <c r="S29" s="314" t="e">
        <f>IF(AND(Riesgos!#REF!="Media",Riesgos!#REF!="Menor"),CONCATENATE("R4C",Riesgos!#REF!),"")</f>
        <v>#REF!</v>
      </c>
      <c r="T29" s="314" t="e">
        <f>IF(AND(Riesgos!#REF!="Media",Riesgos!#REF!="Menor"),CONCATENATE("R4C",Riesgos!#REF!),"")</f>
        <v>#REF!</v>
      </c>
      <c r="U29" s="315" t="e">
        <f>IF(AND(Riesgos!#REF!="Media",Riesgos!#REF!="Menor"),CONCATENATE("R4C",Riesgos!#REF!),"")</f>
        <v>#REF!</v>
      </c>
      <c r="V29" s="313" t="e">
        <f>IF(AND(Riesgos!#REF!="Media",Riesgos!#REF!="Moderado"),CONCATENATE("R4C",Riesgos!#REF!),"")</f>
        <v>#REF!</v>
      </c>
      <c r="W29" s="314" t="e">
        <f>IF(AND(Riesgos!#REF!="Media",Riesgos!#REF!="Moderado"),CONCATENATE("R4C",Riesgos!#REF!),"")</f>
        <v>#REF!</v>
      </c>
      <c r="X29" s="314" t="e">
        <f>IF(AND(Riesgos!#REF!="Media",Riesgos!#REF!="Moderado"),CONCATENATE("R4C",Riesgos!#REF!),"")</f>
        <v>#REF!</v>
      </c>
      <c r="Y29" s="314" t="e">
        <f>IF(AND(Riesgos!#REF!="Media",Riesgos!#REF!="Moderado"),CONCATENATE("R4C",Riesgos!#REF!),"")</f>
        <v>#REF!</v>
      </c>
      <c r="Z29" s="314" t="e">
        <f>IF(AND(Riesgos!#REF!="Media",Riesgos!#REF!="Moderado"),CONCATENATE("R4C",Riesgos!#REF!),"")</f>
        <v>#REF!</v>
      </c>
      <c r="AA29" s="315" t="e">
        <f>IF(AND(Riesgos!#REF!="Media",Riesgos!#REF!="Moderado"),CONCATENATE("R4C",Riesgos!#REF!),"")</f>
        <v>#REF!</v>
      </c>
      <c r="AB29" s="298" t="e">
        <f>IF(AND(Riesgos!#REF!="Media",Riesgos!#REF!="Mayor"),CONCATENATE("R4C",Riesgos!#REF!),"")</f>
        <v>#REF!</v>
      </c>
      <c r="AC29" s="299" t="e">
        <f>IF(AND(Riesgos!#REF!="Media",Riesgos!#REF!="Mayor"),CONCATENATE("R4C",Riesgos!#REF!),"")</f>
        <v>#REF!</v>
      </c>
      <c r="AD29" s="299" t="e">
        <f>IF(AND(Riesgos!#REF!="Media",Riesgos!#REF!="Mayor"),CONCATENATE("R4C",Riesgos!#REF!),"")</f>
        <v>#REF!</v>
      </c>
      <c r="AE29" s="299" t="e">
        <f>IF(AND(Riesgos!#REF!="Media",Riesgos!#REF!="Mayor"),CONCATENATE("R4C",Riesgos!#REF!),"")</f>
        <v>#REF!</v>
      </c>
      <c r="AF29" s="299" t="e">
        <f>IF(AND(Riesgos!#REF!="Media",Riesgos!#REF!="Mayor"),CONCATENATE("R4C",Riesgos!#REF!),"")</f>
        <v>#REF!</v>
      </c>
      <c r="AG29" s="300" t="e">
        <f>IF(AND(Riesgos!#REF!="Media",Riesgos!#REF!="Mayor"),CONCATENATE("R4C",Riesgos!#REF!),"")</f>
        <v>#REF!</v>
      </c>
      <c r="AH29" s="301" t="e">
        <f>IF(AND(Riesgos!#REF!="Media",Riesgos!#REF!="Catastrófico"),CONCATENATE("R4C",Riesgos!#REF!),"")</f>
        <v>#REF!</v>
      </c>
      <c r="AI29" s="302" t="e">
        <f>IF(AND(Riesgos!#REF!="Media",Riesgos!#REF!="Catastrófico"),CONCATENATE("R4C",Riesgos!#REF!),"")</f>
        <v>#REF!</v>
      </c>
      <c r="AJ29" s="302" t="e">
        <f>IF(AND(Riesgos!#REF!="Media",Riesgos!#REF!="Catastrófico"),CONCATENATE("R4C",Riesgos!#REF!),"")</f>
        <v>#REF!</v>
      </c>
      <c r="AK29" s="302" t="e">
        <f>IF(AND(Riesgos!#REF!="Media",Riesgos!#REF!="Catastrófico"),CONCATENATE("R4C",Riesgos!#REF!),"")</f>
        <v>#REF!</v>
      </c>
      <c r="AL29" s="302" t="e">
        <f>IF(AND(Riesgos!#REF!="Media",Riesgos!#REF!="Catastrófico"),CONCATENATE("R4C",Riesgos!#REF!),"")</f>
        <v>#REF!</v>
      </c>
      <c r="AM29" s="303" t="e">
        <f>IF(AND(Riesgos!#REF!="Media",Riesgos!#REF!="Catastrófico"),CONCATENATE("R4C",Riesgos!#REF!),"")</f>
        <v>#REF!</v>
      </c>
      <c r="AN29" s="1"/>
      <c r="AO29" s="692"/>
      <c r="AP29" s="516"/>
      <c r="AQ29" s="516"/>
      <c r="AR29" s="516"/>
      <c r="AS29" s="516"/>
      <c r="AT29" s="693"/>
      <c r="AU29" s="1"/>
      <c r="AV29" s="1"/>
      <c r="AW29" s="1"/>
      <c r="AX29" s="1"/>
      <c r="AY29" s="1"/>
      <c r="AZ29" s="1"/>
      <c r="BA29" s="1"/>
      <c r="BB29" s="1"/>
      <c r="BC29" s="1"/>
      <c r="BD29" s="1"/>
      <c r="BE29" s="1"/>
      <c r="BF29" s="1"/>
      <c r="BG29" s="1"/>
      <c r="BH29" s="1"/>
      <c r="BI29" s="1"/>
    </row>
    <row r="30" spans="1:61" ht="15" customHeight="1" x14ac:dyDescent="0.25">
      <c r="A30" s="1"/>
      <c r="B30" s="688"/>
      <c r="C30" s="516"/>
      <c r="D30" s="517"/>
      <c r="E30" s="528"/>
      <c r="F30" s="516"/>
      <c r="G30" s="516"/>
      <c r="H30" s="516"/>
      <c r="I30" s="517"/>
      <c r="J30" s="313" t="e">
        <f>IF(AND(Riesgos!#REF!="Media",Riesgos!#REF!="Leve"),CONCATENATE("R5C",Riesgos!#REF!),"")</f>
        <v>#REF!</v>
      </c>
      <c r="K30" s="314" t="e">
        <f>IF(AND(Riesgos!#REF!="Media",Riesgos!#REF!="Leve"),CONCATENATE("R5C",Riesgos!#REF!),"")</f>
        <v>#REF!</v>
      </c>
      <c r="L30" s="314" t="e">
        <f>IF(AND(Riesgos!#REF!="Media",Riesgos!#REF!="Leve"),CONCATENATE("R5C",Riesgos!#REF!),"")</f>
        <v>#REF!</v>
      </c>
      <c r="M30" s="314" t="e">
        <f>IF(AND(Riesgos!#REF!="Media",Riesgos!#REF!="Leve"),CONCATENATE("R5C",Riesgos!#REF!),"")</f>
        <v>#REF!</v>
      </c>
      <c r="N30" s="314" t="e">
        <f>IF(AND(Riesgos!#REF!="Media",Riesgos!#REF!="Leve"),CONCATENATE("R5C",Riesgos!#REF!),"")</f>
        <v>#REF!</v>
      </c>
      <c r="O30" s="315" t="e">
        <f>IF(AND(Riesgos!#REF!="Media",Riesgos!#REF!="Leve"),CONCATENATE("R5C",Riesgos!#REF!),"")</f>
        <v>#REF!</v>
      </c>
      <c r="P30" s="313" t="e">
        <f>IF(AND(Riesgos!#REF!="Media",Riesgos!#REF!="Menor"),CONCATENATE("R5C",Riesgos!#REF!),"")</f>
        <v>#REF!</v>
      </c>
      <c r="Q30" s="314" t="e">
        <f>IF(AND(Riesgos!#REF!="Media",Riesgos!#REF!="Menor"),CONCATENATE("R5C",Riesgos!#REF!),"")</f>
        <v>#REF!</v>
      </c>
      <c r="R30" s="314" t="e">
        <f>IF(AND(Riesgos!#REF!="Media",Riesgos!#REF!="Menor"),CONCATENATE("R5C",Riesgos!#REF!),"")</f>
        <v>#REF!</v>
      </c>
      <c r="S30" s="314" t="e">
        <f>IF(AND(Riesgos!#REF!="Media",Riesgos!#REF!="Menor"),CONCATENATE("R5C",Riesgos!#REF!),"")</f>
        <v>#REF!</v>
      </c>
      <c r="T30" s="314" t="e">
        <f>IF(AND(Riesgos!#REF!="Media",Riesgos!#REF!="Menor"),CONCATENATE("R5C",Riesgos!#REF!),"")</f>
        <v>#REF!</v>
      </c>
      <c r="U30" s="315" t="e">
        <f>IF(AND(Riesgos!#REF!="Media",Riesgos!#REF!="Menor"),CONCATENATE("R5C",Riesgos!#REF!),"")</f>
        <v>#REF!</v>
      </c>
      <c r="V30" s="313" t="e">
        <f>IF(AND(Riesgos!#REF!="Media",Riesgos!#REF!="Moderado"),CONCATENATE("R5C",Riesgos!#REF!),"")</f>
        <v>#REF!</v>
      </c>
      <c r="W30" s="314" t="e">
        <f>IF(AND(Riesgos!#REF!="Media",Riesgos!#REF!="Moderado"),CONCATENATE("R5C",Riesgos!#REF!),"")</f>
        <v>#REF!</v>
      </c>
      <c r="X30" s="314" t="e">
        <f>IF(AND(Riesgos!#REF!="Media",Riesgos!#REF!="Moderado"),CONCATENATE("R5C",Riesgos!#REF!),"")</f>
        <v>#REF!</v>
      </c>
      <c r="Y30" s="314" t="e">
        <f>IF(AND(Riesgos!#REF!="Media",Riesgos!#REF!="Moderado"),CONCATENATE("R5C",Riesgos!#REF!),"")</f>
        <v>#REF!</v>
      </c>
      <c r="Z30" s="314" t="e">
        <f>IF(AND(Riesgos!#REF!="Media",Riesgos!#REF!="Moderado"),CONCATENATE("R5C",Riesgos!#REF!),"")</f>
        <v>#REF!</v>
      </c>
      <c r="AA30" s="315" t="e">
        <f>IF(AND(Riesgos!#REF!="Media",Riesgos!#REF!="Moderado"),CONCATENATE("R5C",Riesgos!#REF!),"")</f>
        <v>#REF!</v>
      </c>
      <c r="AB30" s="298" t="e">
        <f>IF(AND(Riesgos!#REF!="Media",Riesgos!#REF!="Mayor"),CONCATENATE("R5C",Riesgos!#REF!),"")</f>
        <v>#REF!</v>
      </c>
      <c r="AC30" s="299" t="e">
        <f>IF(AND(Riesgos!#REF!="Media",Riesgos!#REF!="Mayor"),CONCATENATE("R5C",Riesgos!#REF!),"")</f>
        <v>#REF!</v>
      </c>
      <c r="AD30" s="299" t="e">
        <f>IF(AND(Riesgos!#REF!="Media",Riesgos!#REF!="Mayor"),CONCATENATE("R5C",Riesgos!#REF!),"")</f>
        <v>#REF!</v>
      </c>
      <c r="AE30" s="299" t="e">
        <f>IF(AND(Riesgos!#REF!="Media",Riesgos!#REF!="Mayor"),CONCATENATE("R5C",Riesgos!#REF!),"")</f>
        <v>#REF!</v>
      </c>
      <c r="AF30" s="299" t="e">
        <f>IF(AND(Riesgos!#REF!="Media",Riesgos!#REF!="Mayor"),CONCATENATE("R5C",Riesgos!#REF!),"")</f>
        <v>#REF!</v>
      </c>
      <c r="AG30" s="300" t="e">
        <f>IF(AND(Riesgos!#REF!="Media",Riesgos!#REF!="Mayor"),CONCATENATE("R5C",Riesgos!#REF!),"")</f>
        <v>#REF!</v>
      </c>
      <c r="AH30" s="301" t="e">
        <f>IF(AND(Riesgos!#REF!="Media",Riesgos!#REF!="Catastrófico"),CONCATENATE("R5C",Riesgos!#REF!),"")</f>
        <v>#REF!</v>
      </c>
      <c r="AI30" s="302" t="e">
        <f>IF(AND(Riesgos!#REF!="Media",Riesgos!#REF!="Catastrófico"),CONCATENATE("R5C",Riesgos!#REF!),"")</f>
        <v>#REF!</v>
      </c>
      <c r="AJ30" s="302" t="e">
        <f>IF(AND(Riesgos!#REF!="Media",Riesgos!#REF!="Catastrófico"),CONCATENATE("R5C",Riesgos!#REF!),"")</f>
        <v>#REF!</v>
      </c>
      <c r="AK30" s="302" t="e">
        <f>IF(AND(Riesgos!#REF!="Media",Riesgos!#REF!="Catastrófico"),CONCATENATE("R5C",Riesgos!#REF!),"")</f>
        <v>#REF!</v>
      </c>
      <c r="AL30" s="302" t="e">
        <f>IF(AND(Riesgos!#REF!="Media",Riesgos!#REF!="Catastrófico"),CONCATENATE("R5C",Riesgos!#REF!),"")</f>
        <v>#REF!</v>
      </c>
      <c r="AM30" s="303" t="e">
        <f>IF(AND(Riesgos!#REF!="Media",Riesgos!#REF!="Catastrófico"),CONCATENATE("R5C",Riesgos!#REF!),"")</f>
        <v>#REF!</v>
      </c>
      <c r="AN30" s="1"/>
      <c r="AO30" s="692"/>
      <c r="AP30" s="516"/>
      <c r="AQ30" s="516"/>
      <c r="AR30" s="516"/>
      <c r="AS30" s="516"/>
      <c r="AT30" s="693"/>
      <c r="AU30" s="1"/>
      <c r="AV30" s="1"/>
      <c r="AW30" s="1"/>
      <c r="AX30" s="1"/>
      <c r="AY30" s="1"/>
      <c r="AZ30" s="1"/>
      <c r="BA30" s="1"/>
      <c r="BB30" s="1"/>
      <c r="BC30" s="1"/>
      <c r="BD30" s="1"/>
      <c r="BE30" s="1"/>
      <c r="BF30" s="1"/>
      <c r="BG30" s="1"/>
      <c r="BH30" s="1"/>
      <c r="BI30" s="1"/>
    </row>
    <row r="31" spans="1:61" ht="15" customHeight="1" x14ac:dyDescent="0.25">
      <c r="A31" s="1"/>
      <c r="B31" s="688"/>
      <c r="C31" s="516"/>
      <c r="D31" s="517"/>
      <c r="E31" s="528"/>
      <c r="F31" s="516"/>
      <c r="G31" s="516"/>
      <c r="H31" s="516"/>
      <c r="I31" s="517"/>
      <c r="J31" s="313" t="e">
        <f>IF(AND(Riesgos!#REF!="Media",Riesgos!#REF!="Leve"),CONCATENATE("R6C",Riesgos!#REF!),"")</f>
        <v>#REF!</v>
      </c>
      <c r="K31" s="314" t="e">
        <f>IF(AND(Riesgos!#REF!="Media",Riesgos!#REF!="Leve"),CONCATENATE("R6C",Riesgos!#REF!),"")</f>
        <v>#REF!</v>
      </c>
      <c r="L31" s="314" t="e">
        <f>IF(AND(Riesgos!#REF!="Media",Riesgos!#REF!="Leve"),CONCATENATE("R6C",Riesgos!#REF!),"")</f>
        <v>#REF!</v>
      </c>
      <c r="M31" s="314" t="e">
        <f>IF(AND(Riesgos!#REF!="Media",Riesgos!#REF!="Leve"),CONCATENATE("R6C",Riesgos!#REF!),"")</f>
        <v>#REF!</v>
      </c>
      <c r="N31" s="314" t="e">
        <f>IF(AND(Riesgos!#REF!="Media",Riesgos!#REF!="Leve"),CONCATENATE("R6C",Riesgos!#REF!),"")</f>
        <v>#REF!</v>
      </c>
      <c r="O31" s="315" t="e">
        <f>IF(AND(Riesgos!#REF!="Media",Riesgos!#REF!="Leve"),CONCATENATE("R6C",Riesgos!#REF!),"")</f>
        <v>#REF!</v>
      </c>
      <c r="P31" s="313" t="e">
        <f>IF(AND(Riesgos!#REF!="Media",Riesgos!#REF!="Menor"),CONCATENATE("R6C",Riesgos!#REF!),"")</f>
        <v>#REF!</v>
      </c>
      <c r="Q31" s="314" t="e">
        <f>IF(AND(Riesgos!#REF!="Media",Riesgos!#REF!="Menor"),CONCATENATE("R6C",Riesgos!#REF!),"")</f>
        <v>#REF!</v>
      </c>
      <c r="R31" s="314" t="e">
        <f>IF(AND(Riesgos!#REF!="Media",Riesgos!#REF!="Menor"),CONCATENATE("R6C",Riesgos!#REF!),"")</f>
        <v>#REF!</v>
      </c>
      <c r="S31" s="314" t="e">
        <f>IF(AND(Riesgos!#REF!="Media",Riesgos!#REF!="Menor"),CONCATENATE("R6C",Riesgos!#REF!),"")</f>
        <v>#REF!</v>
      </c>
      <c r="T31" s="314" t="e">
        <f>IF(AND(Riesgos!#REF!="Media",Riesgos!#REF!="Menor"),CONCATENATE("R6C",Riesgos!#REF!),"")</f>
        <v>#REF!</v>
      </c>
      <c r="U31" s="315" t="e">
        <f>IF(AND(Riesgos!#REF!="Media",Riesgos!#REF!="Menor"),CONCATENATE("R6C",Riesgos!#REF!),"")</f>
        <v>#REF!</v>
      </c>
      <c r="V31" s="313" t="e">
        <f>IF(AND(Riesgos!#REF!="Media",Riesgos!#REF!="Moderado"),CONCATENATE("R6C",Riesgos!#REF!),"")</f>
        <v>#REF!</v>
      </c>
      <c r="W31" s="314" t="e">
        <f>IF(AND(Riesgos!#REF!="Media",Riesgos!#REF!="Moderado"),CONCATENATE("R6C",Riesgos!#REF!),"")</f>
        <v>#REF!</v>
      </c>
      <c r="X31" s="314" t="e">
        <f>IF(AND(Riesgos!#REF!="Media",Riesgos!#REF!="Moderado"),CONCATENATE("R6C",Riesgos!#REF!),"")</f>
        <v>#REF!</v>
      </c>
      <c r="Y31" s="314" t="e">
        <f>IF(AND(Riesgos!#REF!="Media",Riesgos!#REF!="Moderado"),CONCATENATE("R6C",Riesgos!#REF!),"")</f>
        <v>#REF!</v>
      </c>
      <c r="Z31" s="314" t="e">
        <f>IF(AND(Riesgos!#REF!="Media",Riesgos!#REF!="Moderado"),CONCATENATE("R6C",Riesgos!#REF!),"")</f>
        <v>#REF!</v>
      </c>
      <c r="AA31" s="315" t="e">
        <f>IF(AND(Riesgos!#REF!="Media",Riesgos!#REF!="Moderado"),CONCATENATE("R6C",Riesgos!#REF!),"")</f>
        <v>#REF!</v>
      </c>
      <c r="AB31" s="298" t="e">
        <f>IF(AND(Riesgos!#REF!="Media",Riesgos!#REF!="Mayor"),CONCATENATE("R6C",Riesgos!#REF!),"")</f>
        <v>#REF!</v>
      </c>
      <c r="AC31" s="299" t="e">
        <f>IF(AND(Riesgos!#REF!="Media",Riesgos!#REF!="Mayor"),CONCATENATE("R6C",Riesgos!#REF!),"")</f>
        <v>#REF!</v>
      </c>
      <c r="AD31" s="299" t="e">
        <f>IF(AND(Riesgos!#REF!="Media",Riesgos!#REF!="Mayor"),CONCATENATE("R6C",Riesgos!#REF!),"")</f>
        <v>#REF!</v>
      </c>
      <c r="AE31" s="299" t="e">
        <f>IF(AND(Riesgos!#REF!="Media",Riesgos!#REF!="Mayor"),CONCATENATE("R6C",Riesgos!#REF!),"")</f>
        <v>#REF!</v>
      </c>
      <c r="AF31" s="299" t="e">
        <f>IF(AND(Riesgos!#REF!="Media",Riesgos!#REF!="Mayor"),CONCATENATE("R6C",Riesgos!#REF!),"")</f>
        <v>#REF!</v>
      </c>
      <c r="AG31" s="300" t="e">
        <f>IF(AND(Riesgos!#REF!="Media",Riesgos!#REF!="Mayor"),CONCATENATE("R6C",Riesgos!#REF!),"")</f>
        <v>#REF!</v>
      </c>
      <c r="AH31" s="301" t="e">
        <f>IF(AND(Riesgos!#REF!="Media",Riesgos!#REF!="Catastrófico"),CONCATENATE("R6C",Riesgos!#REF!),"")</f>
        <v>#REF!</v>
      </c>
      <c r="AI31" s="302" t="e">
        <f>IF(AND(Riesgos!#REF!="Media",Riesgos!#REF!="Catastrófico"),CONCATENATE("R6C",Riesgos!#REF!),"")</f>
        <v>#REF!</v>
      </c>
      <c r="AJ31" s="302" t="e">
        <f>IF(AND(Riesgos!#REF!="Media",Riesgos!#REF!="Catastrófico"),CONCATENATE("R6C",Riesgos!#REF!),"")</f>
        <v>#REF!</v>
      </c>
      <c r="AK31" s="302" t="e">
        <f>IF(AND(Riesgos!#REF!="Media",Riesgos!#REF!="Catastrófico"),CONCATENATE("R6C",Riesgos!#REF!),"")</f>
        <v>#REF!</v>
      </c>
      <c r="AL31" s="302" t="e">
        <f>IF(AND(Riesgos!#REF!="Media",Riesgos!#REF!="Catastrófico"),CONCATENATE("R6C",Riesgos!#REF!),"")</f>
        <v>#REF!</v>
      </c>
      <c r="AM31" s="303" t="e">
        <f>IF(AND(Riesgos!#REF!="Media",Riesgos!#REF!="Catastrófico"),CONCATENATE("R6C",Riesgos!#REF!),"")</f>
        <v>#REF!</v>
      </c>
      <c r="AN31" s="1"/>
      <c r="AO31" s="692"/>
      <c r="AP31" s="516"/>
      <c r="AQ31" s="516"/>
      <c r="AR31" s="516"/>
      <c r="AS31" s="516"/>
      <c r="AT31" s="693"/>
      <c r="AU31" s="1"/>
      <c r="AV31" s="1"/>
      <c r="AW31" s="1"/>
      <c r="AX31" s="1"/>
      <c r="AY31" s="1"/>
      <c r="AZ31" s="1"/>
      <c r="BA31" s="1"/>
      <c r="BB31" s="1"/>
      <c r="BC31" s="1"/>
      <c r="BD31" s="1"/>
      <c r="BE31" s="1"/>
      <c r="BF31" s="1"/>
      <c r="BG31" s="1"/>
      <c r="BH31" s="1"/>
      <c r="BI31" s="1"/>
    </row>
    <row r="32" spans="1:61" ht="15" customHeight="1" x14ac:dyDescent="0.25">
      <c r="A32" s="1"/>
      <c r="B32" s="688"/>
      <c r="C32" s="516"/>
      <c r="D32" s="517"/>
      <c r="E32" s="528"/>
      <c r="F32" s="516"/>
      <c r="G32" s="516"/>
      <c r="H32" s="516"/>
      <c r="I32" s="517"/>
      <c r="J32" s="313" t="e">
        <f>IF(AND(Riesgos!#REF!="Media",Riesgos!#REF!="Leve"),CONCATENATE("R7C",Riesgos!#REF!),"")</f>
        <v>#REF!</v>
      </c>
      <c r="K32" s="314" t="e">
        <f>IF(AND(Riesgos!#REF!="Media",Riesgos!#REF!="Leve"),CONCATENATE("R7C",Riesgos!#REF!),"")</f>
        <v>#REF!</v>
      </c>
      <c r="L32" s="314" t="e">
        <f>IF(AND(Riesgos!#REF!="Media",Riesgos!#REF!="Leve"),CONCATENATE("R7C",Riesgos!#REF!),"")</f>
        <v>#REF!</v>
      </c>
      <c r="M32" s="314" t="e">
        <f>IF(AND(Riesgos!#REF!="Media",Riesgos!#REF!="Leve"),CONCATENATE("R7C",Riesgos!#REF!),"")</f>
        <v>#REF!</v>
      </c>
      <c r="N32" s="314" t="e">
        <f>IF(AND(Riesgos!#REF!="Media",Riesgos!#REF!="Leve"),CONCATENATE("R7C",Riesgos!#REF!),"")</f>
        <v>#REF!</v>
      </c>
      <c r="O32" s="315" t="e">
        <f>IF(AND(Riesgos!#REF!="Media",Riesgos!#REF!="Leve"),CONCATENATE("R7C",Riesgos!#REF!),"")</f>
        <v>#REF!</v>
      </c>
      <c r="P32" s="313" t="e">
        <f>IF(AND(Riesgos!#REF!="Media",Riesgos!#REF!="Menor"),CONCATENATE("R7C",Riesgos!#REF!),"")</f>
        <v>#REF!</v>
      </c>
      <c r="Q32" s="314" t="e">
        <f>IF(AND(Riesgos!#REF!="Media",Riesgos!#REF!="Menor"),CONCATENATE("R7C",Riesgos!#REF!),"")</f>
        <v>#REF!</v>
      </c>
      <c r="R32" s="314" t="e">
        <f>IF(AND(Riesgos!#REF!="Media",Riesgos!#REF!="Menor"),CONCATENATE("R7C",Riesgos!#REF!),"")</f>
        <v>#REF!</v>
      </c>
      <c r="S32" s="314" t="e">
        <f>IF(AND(Riesgos!#REF!="Media",Riesgos!#REF!="Menor"),CONCATENATE("R7C",Riesgos!#REF!),"")</f>
        <v>#REF!</v>
      </c>
      <c r="T32" s="314" t="e">
        <f>IF(AND(Riesgos!#REF!="Media",Riesgos!#REF!="Menor"),CONCATENATE("R7C",Riesgos!#REF!),"")</f>
        <v>#REF!</v>
      </c>
      <c r="U32" s="315" t="e">
        <f>IF(AND(Riesgos!#REF!="Media",Riesgos!#REF!="Menor"),CONCATENATE("R7C",Riesgos!#REF!),"")</f>
        <v>#REF!</v>
      </c>
      <c r="V32" s="313" t="e">
        <f>IF(AND(Riesgos!#REF!="Media",Riesgos!#REF!="Moderado"),CONCATENATE("R7C",Riesgos!#REF!),"")</f>
        <v>#REF!</v>
      </c>
      <c r="W32" s="314" t="e">
        <f>IF(AND(Riesgos!#REF!="Media",Riesgos!#REF!="Moderado"),CONCATENATE("R7C",Riesgos!#REF!),"")</f>
        <v>#REF!</v>
      </c>
      <c r="X32" s="314" t="e">
        <f>IF(AND(Riesgos!#REF!="Media",Riesgos!#REF!="Moderado"),CONCATENATE("R7C",Riesgos!#REF!),"")</f>
        <v>#REF!</v>
      </c>
      <c r="Y32" s="314" t="e">
        <f>IF(AND(Riesgos!#REF!="Media",Riesgos!#REF!="Moderado"),CONCATENATE("R7C",Riesgos!#REF!),"")</f>
        <v>#REF!</v>
      </c>
      <c r="Z32" s="314" t="e">
        <f>IF(AND(Riesgos!#REF!="Media",Riesgos!#REF!="Moderado"),CONCATENATE("R7C",Riesgos!#REF!),"")</f>
        <v>#REF!</v>
      </c>
      <c r="AA32" s="315" t="e">
        <f>IF(AND(Riesgos!#REF!="Media",Riesgos!#REF!="Moderado"),CONCATENATE("R7C",Riesgos!#REF!),"")</f>
        <v>#REF!</v>
      </c>
      <c r="AB32" s="298" t="e">
        <f>IF(AND(Riesgos!#REF!="Media",Riesgos!#REF!="Mayor"),CONCATENATE("R7C",Riesgos!#REF!),"")</f>
        <v>#REF!</v>
      </c>
      <c r="AC32" s="299" t="e">
        <f>IF(AND(Riesgos!#REF!="Media",Riesgos!#REF!="Mayor"),CONCATENATE("R7C",Riesgos!#REF!),"")</f>
        <v>#REF!</v>
      </c>
      <c r="AD32" s="299" t="e">
        <f>IF(AND(Riesgos!#REF!="Media",Riesgos!#REF!="Mayor"),CONCATENATE("R7C",Riesgos!#REF!),"")</f>
        <v>#REF!</v>
      </c>
      <c r="AE32" s="299" t="e">
        <f>IF(AND(Riesgos!#REF!="Media",Riesgos!#REF!="Mayor"),CONCATENATE("R7C",Riesgos!#REF!),"")</f>
        <v>#REF!</v>
      </c>
      <c r="AF32" s="299" t="e">
        <f>IF(AND(Riesgos!#REF!="Media",Riesgos!#REF!="Mayor"),CONCATENATE("R7C",Riesgos!#REF!),"")</f>
        <v>#REF!</v>
      </c>
      <c r="AG32" s="300" t="e">
        <f>IF(AND(Riesgos!#REF!="Media",Riesgos!#REF!="Mayor"),CONCATENATE("R7C",Riesgos!#REF!),"")</f>
        <v>#REF!</v>
      </c>
      <c r="AH32" s="301" t="e">
        <f>IF(AND(Riesgos!#REF!="Media",Riesgos!#REF!="Catastrófico"),CONCATENATE("R7C",Riesgos!#REF!),"")</f>
        <v>#REF!</v>
      </c>
      <c r="AI32" s="302" t="e">
        <f>IF(AND(Riesgos!#REF!="Media",Riesgos!#REF!="Catastrófico"),CONCATENATE("R7C",Riesgos!#REF!),"")</f>
        <v>#REF!</v>
      </c>
      <c r="AJ32" s="302" t="e">
        <f>IF(AND(Riesgos!#REF!="Media",Riesgos!#REF!="Catastrófico"),CONCATENATE("R7C",Riesgos!#REF!),"")</f>
        <v>#REF!</v>
      </c>
      <c r="AK32" s="302" t="e">
        <f>IF(AND(Riesgos!#REF!="Media",Riesgos!#REF!="Catastrófico"),CONCATENATE("R7C",Riesgos!#REF!),"")</f>
        <v>#REF!</v>
      </c>
      <c r="AL32" s="302" t="e">
        <f>IF(AND(Riesgos!#REF!="Media",Riesgos!#REF!="Catastrófico"),CONCATENATE("R7C",Riesgos!#REF!),"")</f>
        <v>#REF!</v>
      </c>
      <c r="AM32" s="303" t="e">
        <f>IF(AND(Riesgos!#REF!="Media",Riesgos!#REF!="Catastrófico"),CONCATENATE("R7C",Riesgos!#REF!),"")</f>
        <v>#REF!</v>
      </c>
      <c r="AN32" s="1"/>
      <c r="AO32" s="692"/>
      <c r="AP32" s="516"/>
      <c r="AQ32" s="516"/>
      <c r="AR32" s="516"/>
      <c r="AS32" s="516"/>
      <c r="AT32" s="693"/>
      <c r="AU32" s="1"/>
      <c r="AV32" s="1"/>
      <c r="AW32" s="1"/>
      <c r="AX32" s="1"/>
      <c r="AY32" s="1"/>
      <c r="AZ32" s="1"/>
      <c r="BA32" s="1"/>
      <c r="BB32" s="1"/>
      <c r="BC32" s="1"/>
      <c r="BD32" s="1"/>
      <c r="BE32" s="1"/>
      <c r="BF32" s="1"/>
      <c r="BG32" s="1"/>
      <c r="BH32" s="1"/>
      <c r="BI32" s="1"/>
    </row>
    <row r="33" spans="1:61" ht="15" customHeight="1" x14ac:dyDescent="0.25">
      <c r="A33" s="1"/>
      <c r="B33" s="688"/>
      <c r="C33" s="516"/>
      <c r="D33" s="517"/>
      <c r="E33" s="528"/>
      <c r="F33" s="516"/>
      <c r="G33" s="516"/>
      <c r="H33" s="516"/>
      <c r="I33" s="517"/>
      <c r="J33" s="313" t="e">
        <f>IF(AND(Riesgos!#REF!="Media",Riesgos!#REF!="Leve"),CONCATENATE("R8C",Riesgos!#REF!),"")</f>
        <v>#REF!</v>
      </c>
      <c r="K33" s="314" t="e">
        <f>IF(AND(Riesgos!#REF!="Media",Riesgos!#REF!="Leve"),CONCATENATE("R8C",Riesgos!#REF!),"")</f>
        <v>#REF!</v>
      </c>
      <c r="L33" s="314" t="e">
        <f>IF(AND(Riesgos!#REF!="Media",Riesgos!#REF!="Leve"),CONCATENATE("R8C",Riesgos!#REF!),"")</f>
        <v>#REF!</v>
      </c>
      <c r="M33" s="314" t="e">
        <f>IF(AND(Riesgos!#REF!="Media",Riesgos!#REF!="Leve"),CONCATENATE("R8C",Riesgos!#REF!),"")</f>
        <v>#REF!</v>
      </c>
      <c r="N33" s="314" t="e">
        <f>IF(AND(Riesgos!#REF!="Media",Riesgos!#REF!="Leve"),CONCATENATE("R8C",Riesgos!#REF!),"")</f>
        <v>#REF!</v>
      </c>
      <c r="O33" s="315" t="e">
        <f>IF(AND(Riesgos!#REF!="Media",Riesgos!#REF!="Leve"),CONCATENATE("R8C",Riesgos!#REF!),"")</f>
        <v>#REF!</v>
      </c>
      <c r="P33" s="313" t="e">
        <f>IF(AND(Riesgos!#REF!="Media",Riesgos!#REF!="Menor"),CONCATENATE("R8C",Riesgos!#REF!),"")</f>
        <v>#REF!</v>
      </c>
      <c r="Q33" s="314" t="e">
        <f>IF(AND(Riesgos!#REF!="Media",Riesgos!#REF!="Menor"),CONCATENATE("R8C",Riesgos!#REF!),"")</f>
        <v>#REF!</v>
      </c>
      <c r="R33" s="314" t="e">
        <f>IF(AND(Riesgos!#REF!="Media",Riesgos!#REF!="Menor"),CONCATENATE("R8C",Riesgos!#REF!),"")</f>
        <v>#REF!</v>
      </c>
      <c r="S33" s="314" t="e">
        <f>IF(AND(Riesgos!#REF!="Media",Riesgos!#REF!="Menor"),CONCATENATE("R8C",Riesgos!#REF!),"")</f>
        <v>#REF!</v>
      </c>
      <c r="T33" s="314" t="e">
        <f>IF(AND(Riesgos!#REF!="Media",Riesgos!#REF!="Menor"),CONCATENATE("R8C",Riesgos!#REF!),"")</f>
        <v>#REF!</v>
      </c>
      <c r="U33" s="315" t="e">
        <f>IF(AND(Riesgos!#REF!="Media",Riesgos!#REF!="Menor"),CONCATENATE("R8C",Riesgos!#REF!),"")</f>
        <v>#REF!</v>
      </c>
      <c r="V33" s="313" t="e">
        <f>IF(AND(Riesgos!#REF!="Media",Riesgos!#REF!="Moderado"),CONCATENATE("R8C",Riesgos!#REF!),"")</f>
        <v>#REF!</v>
      </c>
      <c r="W33" s="314" t="e">
        <f>IF(AND(Riesgos!#REF!="Media",Riesgos!#REF!="Moderado"),CONCATENATE("R8C",Riesgos!#REF!),"")</f>
        <v>#REF!</v>
      </c>
      <c r="X33" s="314" t="e">
        <f>IF(AND(Riesgos!#REF!="Media",Riesgos!#REF!="Moderado"),CONCATENATE("R8C",Riesgos!#REF!),"")</f>
        <v>#REF!</v>
      </c>
      <c r="Y33" s="314" t="e">
        <f>IF(AND(Riesgos!#REF!="Media",Riesgos!#REF!="Moderado"),CONCATENATE("R8C",Riesgos!#REF!),"")</f>
        <v>#REF!</v>
      </c>
      <c r="Z33" s="314" t="e">
        <f>IF(AND(Riesgos!#REF!="Media",Riesgos!#REF!="Moderado"),CONCATENATE("R8C",Riesgos!#REF!),"")</f>
        <v>#REF!</v>
      </c>
      <c r="AA33" s="315" t="e">
        <f>IF(AND(Riesgos!#REF!="Media",Riesgos!#REF!="Moderado"),CONCATENATE("R8C",Riesgos!#REF!),"")</f>
        <v>#REF!</v>
      </c>
      <c r="AB33" s="298" t="e">
        <f>IF(AND(Riesgos!#REF!="Media",Riesgos!#REF!="Mayor"),CONCATENATE("R8C",Riesgos!#REF!),"")</f>
        <v>#REF!</v>
      </c>
      <c r="AC33" s="299" t="e">
        <f>IF(AND(Riesgos!#REF!="Media",Riesgos!#REF!="Mayor"),CONCATENATE("R8C",Riesgos!#REF!),"")</f>
        <v>#REF!</v>
      </c>
      <c r="AD33" s="299" t="e">
        <f>IF(AND(Riesgos!#REF!="Media",Riesgos!#REF!="Mayor"),CONCATENATE("R8C",Riesgos!#REF!),"")</f>
        <v>#REF!</v>
      </c>
      <c r="AE33" s="299" t="e">
        <f>IF(AND(Riesgos!#REF!="Media",Riesgos!#REF!="Mayor"),CONCATENATE("R8C",Riesgos!#REF!),"")</f>
        <v>#REF!</v>
      </c>
      <c r="AF33" s="299" t="e">
        <f>IF(AND(Riesgos!#REF!="Media",Riesgos!#REF!="Mayor"),CONCATENATE("R8C",Riesgos!#REF!),"")</f>
        <v>#REF!</v>
      </c>
      <c r="AG33" s="300" t="e">
        <f>IF(AND(Riesgos!#REF!="Media",Riesgos!#REF!="Mayor"),CONCATENATE("R8C",Riesgos!#REF!),"")</f>
        <v>#REF!</v>
      </c>
      <c r="AH33" s="301" t="e">
        <f>IF(AND(Riesgos!#REF!="Media",Riesgos!#REF!="Catastrófico"),CONCATENATE("R8C",Riesgos!#REF!),"")</f>
        <v>#REF!</v>
      </c>
      <c r="AI33" s="302" t="e">
        <f>IF(AND(Riesgos!#REF!="Media",Riesgos!#REF!="Catastrófico"),CONCATENATE("R8C",Riesgos!#REF!),"")</f>
        <v>#REF!</v>
      </c>
      <c r="AJ33" s="302" t="e">
        <f>IF(AND(Riesgos!#REF!="Media",Riesgos!#REF!="Catastrófico"),CONCATENATE("R8C",Riesgos!#REF!),"")</f>
        <v>#REF!</v>
      </c>
      <c r="AK33" s="302" t="e">
        <f>IF(AND(Riesgos!#REF!="Media",Riesgos!#REF!="Catastrófico"),CONCATENATE("R8C",Riesgos!#REF!),"")</f>
        <v>#REF!</v>
      </c>
      <c r="AL33" s="302" t="e">
        <f>IF(AND(Riesgos!#REF!="Media",Riesgos!#REF!="Catastrófico"),CONCATENATE("R8C",Riesgos!#REF!),"")</f>
        <v>#REF!</v>
      </c>
      <c r="AM33" s="303" t="e">
        <f>IF(AND(Riesgos!#REF!="Media",Riesgos!#REF!="Catastrófico"),CONCATENATE("R8C",Riesgos!#REF!),"")</f>
        <v>#REF!</v>
      </c>
      <c r="AN33" s="1"/>
      <c r="AO33" s="692"/>
      <c r="AP33" s="516"/>
      <c r="AQ33" s="516"/>
      <c r="AR33" s="516"/>
      <c r="AS33" s="516"/>
      <c r="AT33" s="693"/>
      <c r="AU33" s="1"/>
      <c r="AV33" s="1"/>
      <c r="AW33" s="1"/>
      <c r="AX33" s="1"/>
      <c r="AY33" s="1"/>
      <c r="AZ33" s="1"/>
      <c r="BA33" s="1"/>
      <c r="BB33" s="1"/>
      <c r="BC33" s="1"/>
      <c r="BD33" s="1"/>
      <c r="BE33" s="1"/>
      <c r="BF33" s="1"/>
      <c r="BG33" s="1"/>
      <c r="BH33" s="1"/>
      <c r="BI33" s="1"/>
    </row>
    <row r="34" spans="1:61" ht="15" customHeight="1" x14ac:dyDescent="0.25">
      <c r="A34" s="1"/>
      <c r="B34" s="688"/>
      <c r="C34" s="516"/>
      <c r="D34" s="517"/>
      <c r="E34" s="528"/>
      <c r="F34" s="516"/>
      <c r="G34" s="516"/>
      <c r="H34" s="516"/>
      <c r="I34" s="517"/>
      <c r="J34" s="313" t="e">
        <f>IF(AND(Riesgos!#REF!="Media",Riesgos!#REF!="Leve"),CONCATENATE("R9C",Riesgos!#REF!),"")</f>
        <v>#REF!</v>
      </c>
      <c r="K34" s="314" t="e">
        <f>IF(AND(Riesgos!#REF!="Media",Riesgos!#REF!="Leve"),CONCATENATE("R9C",Riesgos!#REF!),"")</f>
        <v>#REF!</v>
      </c>
      <c r="L34" s="314" t="e">
        <f>IF(AND(Riesgos!#REF!="Media",Riesgos!#REF!="Leve"),CONCATENATE("R9C",Riesgos!#REF!),"")</f>
        <v>#REF!</v>
      </c>
      <c r="M34" s="314" t="e">
        <f>IF(AND(Riesgos!#REF!="Media",Riesgos!#REF!="Leve"),CONCATENATE("R9C",Riesgos!#REF!),"")</f>
        <v>#REF!</v>
      </c>
      <c r="N34" s="314" t="e">
        <f>IF(AND(Riesgos!#REF!="Media",Riesgos!#REF!="Leve"),CONCATENATE("R9C",Riesgos!#REF!),"")</f>
        <v>#REF!</v>
      </c>
      <c r="O34" s="315" t="e">
        <f>IF(AND(Riesgos!#REF!="Media",Riesgos!#REF!="Leve"),CONCATENATE("R9C",Riesgos!#REF!),"")</f>
        <v>#REF!</v>
      </c>
      <c r="P34" s="313" t="e">
        <f>IF(AND(Riesgos!#REF!="Media",Riesgos!#REF!="Menor"),CONCATENATE("R9C",Riesgos!#REF!),"")</f>
        <v>#REF!</v>
      </c>
      <c r="Q34" s="314" t="e">
        <f>IF(AND(Riesgos!#REF!="Media",Riesgos!#REF!="Menor"),CONCATENATE("R9C",Riesgos!#REF!),"")</f>
        <v>#REF!</v>
      </c>
      <c r="R34" s="314" t="e">
        <f>IF(AND(Riesgos!#REF!="Media",Riesgos!#REF!="Menor"),CONCATENATE("R9C",Riesgos!#REF!),"")</f>
        <v>#REF!</v>
      </c>
      <c r="S34" s="314" t="e">
        <f>IF(AND(Riesgos!#REF!="Media",Riesgos!#REF!="Menor"),CONCATENATE("R9C",Riesgos!#REF!),"")</f>
        <v>#REF!</v>
      </c>
      <c r="T34" s="314" t="e">
        <f>IF(AND(Riesgos!#REF!="Media",Riesgos!#REF!="Menor"),CONCATENATE("R9C",Riesgos!#REF!),"")</f>
        <v>#REF!</v>
      </c>
      <c r="U34" s="315" t="e">
        <f>IF(AND(Riesgos!#REF!="Media",Riesgos!#REF!="Menor"),CONCATENATE("R9C",Riesgos!#REF!),"")</f>
        <v>#REF!</v>
      </c>
      <c r="V34" s="313" t="e">
        <f>IF(AND(Riesgos!#REF!="Media",Riesgos!#REF!="Moderado"),CONCATENATE("R9C",Riesgos!#REF!),"")</f>
        <v>#REF!</v>
      </c>
      <c r="W34" s="314" t="e">
        <f>IF(AND(Riesgos!#REF!="Media",Riesgos!#REF!="Moderado"),CONCATENATE("R9C",Riesgos!#REF!),"")</f>
        <v>#REF!</v>
      </c>
      <c r="X34" s="314" t="e">
        <f>IF(AND(Riesgos!#REF!="Media",Riesgos!#REF!="Moderado"),CONCATENATE("R9C",Riesgos!#REF!),"")</f>
        <v>#REF!</v>
      </c>
      <c r="Y34" s="314" t="e">
        <f>IF(AND(Riesgos!#REF!="Media",Riesgos!#REF!="Moderado"),CONCATENATE("R9C",Riesgos!#REF!),"")</f>
        <v>#REF!</v>
      </c>
      <c r="Z34" s="314" t="e">
        <f>IF(AND(Riesgos!#REF!="Media",Riesgos!#REF!="Moderado"),CONCATENATE("R9C",Riesgos!#REF!),"")</f>
        <v>#REF!</v>
      </c>
      <c r="AA34" s="315" t="e">
        <f>IF(AND(Riesgos!#REF!="Media",Riesgos!#REF!="Moderado"),CONCATENATE("R9C",Riesgos!#REF!),"")</f>
        <v>#REF!</v>
      </c>
      <c r="AB34" s="298" t="e">
        <f>IF(AND(Riesgos!#REF!="Media",Riesgos!#REF!="Mayor"),CONCATENATE("R9C",Riesgos!#REF!),"")</f>
        <v>#REF!</v>
      </c>
      <c r="AC34" s="299" t="e">
        <f>IF(AND(Riesgos!#REF!="Media",Riesgos!#REF!="Mayor"),CONCATENATE("R9C",Riesgos!#REF!),"")</f>
        <v>#REF!</v>
      </c>
      <c r="AD34" s="299" t="e">
        <f>IF(AND(Riesgos!#REF!="Media",Riesgos!#REF!="Mayor"),CONCATENATE("R9C",Riesgos!#REF!),"")</f>
        <v>#REF!</v>
      </c>
      <c r="AE34" s="299" t="e">
        <f>IF(AND(Riesgos!#REF!="Media",Riesgos!#REF!="Mayor"),CONCATENATE("R9C",Riesgos!#REF!),"")</f>
        <v>#REF!</v>
      </c>
      <c r="AF34" s="299" t="e">
        <f>IF(AND(Riesgos!#REF!="Media",Riesgos!#REF!="Mayor"),CONCATENATE("R9C",Riesgos!#REF!),"")</f>
        <v>#REF!</v>
      </c>
      <c r="AG34" s="300" t="e">
        <f>IF(AND(Riesgos!#REF!="Media",Riesgos!#REF!="Mayor"),CONCATENATE("R9C",Riesgos!#REF!),"")</f>
        <v>#REF!</v>
      </c>
      <c r="AH34" s="301" t="e">
        <f>IF(AND(Riesgos!#REF!="Media",Riesgos!#REF!="Catastrófico"),CONCATENATE("R9C",Riesgos!#REF!),"")</f>
        <v>#REF!</v>
      </c>
      <c r="AI34" s="302" t="e">
        <f>IF(AND(Riesgos!#REF!="Media",Riesgos!#REF!="Catastrófico"),CONCATENATE("R9C",Riesgos!#REF!),"")</f>
        <v>#REF!</v>
      </c>
      <c r="AJ34" s="302" t="e">
        <f>IF(AND(Riesgos!#REF!="Media",Riesgos!#REF!="Catastrófico"),CONCATENATE("R9C",Riesgos!#REF!),"")</f>
        <v>#REF!</v>
      </c>
      <c r="AK34" s="302" t="e">
        <f>IF(AND(Riesgos!#REF!="Media",Riesgos!#REF!="Catastrófico"),CONCATENATE("R9C",Riesgos!#REF!),"")</f>
        <v>#REF!</v>
      </c>
      <c r="AL34" s="302" t="e">
        <f>IF(AND(Riesgos!#REF!="Media",Riesgos!#REF!="Catastrófico"),CONCATENATE("R9C",Riesgos!#REF!),"")</f>
        <v>#REF!</v>
      </c>
      <c r="AM34" s="303" t="e">
        <f>IF(AND(Riesgos!#REF!="Media",Riesgos!#REF!="Catastrófico"),CONCATENATE("R9C",Riesgos!#REF!),"")</f>
        <v>#REF!</v>
      </c>
      <c r="AN34" s="1"/>
      <c r="AO34" s="692"/>
      <c r="AP34" s="516"/>
      <c r="AQ34" s="516"/>
      <c r="AR34" s="516"/>
      <c r="AS34" s="516"/>
      <c r="AT34" s="693"/>
      <c r="AU34" s="1"/>
      <c r="AV34" s="1"/>
      <c r="AW34" s="1"/>
      <c r="AX34" s="1"/>
      <c r="AY34" s="1"/>
      <c r="AZ34" s="1"/>
      <c r="BA34" s="1"/>
      <c r="BB34" s="1"/>
      <c r="BC34" s="1"/>
      <c r="BD34" s="1"/>
      <c r="BE34" s="1"/>
      <c r="BF34" s="1"/>
      <c r="BG34" s="1"/>
      <c r="BH34" s="1"/>
      <c r="BI34" s="1"/>
    </row>
    <row r="35" spans="1:61" ht="15.75" customHeight="1" x14ac:dyDescent="0.25">
      <c r="A35" s="1"/>
      <c r="B35" s="688"/>
      <c r="C35" s="516"/>
      <c r="D35" s="517"/>
      <c r="E35" s="670"/>
      <c r="F35" s="671"/>
      <c r="G35" s="671"/>
      <c r="H35" s="671"/>
      <c r="I35" s="672"/>
      <c r="J35" s="313" t="e">
        <f>IF(AND(Riesgos!#REF!="Media",Riesgos!#REF!="Leve"),CONCATENATE("R10C",Riesgos!#REF!),"")</f>
        <v>#REF!</v>
      </c>
      <c r="K35" s="314" t="e">
        <f>IF(AND(Riesgos!#REF!="Media",Riesgos!#REF!="Leve"),CONCATENATE("R10C",Riesgos!#REF!),"")</f>
        <v>#REF!</v>
      </c>
      <c r="L35" s="314" t="e">
        <f>IF(AND(Riesgos!#REF!="Media",Riesgos!#REF!="Leve"),CONCATENATE("R10C",Riesgos!#REF!),"")</f>
        <v>#REF!</v>
      </c>
      <c r="M35" s="314" t="e">
        <f>IF(AND(Riesgos!#REF!="Media",Riesgos!#REF!="Leve"),CONCATENATE("R10C",Riesgos!#REF!),"")</f>
        <v>#REF!</v>
      </c>
      <c r="N35" s="314" t="e">
        <f>IF(AND(Riesgos!#REF!="Media",Riesgos!#REF!="Leve"),CONCATENATE("R10C",Riesgos!#REF!),"")</f>
        <v>#REF!</v>
      </c>
      <c r="O35" s="315" t="e">
        <f>IF(AND(Riesgos!#REF!="Media",Riesgos!#REF!="Leve"),CONCATENATE("R10C",Riesgos!#REF!),"")</f>
        <v>#REF!</v>
      </c>
      <c r="P35" s="313" t="e">
        <f>IF(AND(Riesgos!#REF!="Media",Riesgos!#REF!="Menor"),CONCATENATE("R10C",Riesgos!#REF!),"")</f>
        <v>#REF!</v>
      </c>
      <c r="Q35" s="314" t="e">
        <f>IF(AND(Riesgos!#REF!="Media",Riesgos!#REF!="Menor"),CONCATENATE("R10C",Riesgos!#REF!),"")</f>
        <v>#REF!</v>
      </c>
      <c r="R35" s="314" t="e">
        <f>IF(AND(Riesgos!#REF!="Media",Riesgos!#REF!="Menor"),CONCATENATE("R10C",Riesgos!#REF!),"")</f>
        <v>#REF!</v>
      </c>
      <c r="S35" s="314" t="e">
        <f>IF(AND(Riesgos!#REF!="Media",Riesgos!#REF!="Menor"),CONCATENATE("R10C",Riesgos!#REF!),"")</f>
        <v>#REF!</v>
      </c>
      <c r="T35" s="314" t="e">
        <f>IF(AND(Riesgos!#REF!="Media",Riesgos!#REF!="Menor"),CONCATENATE("R10C",Riesgos!#REF!),"")</f>
        <v>#REF!</v>
      </c>
      <c r="U35" s="315" t="e">
        <f>IF(AND(Riesgos!#REF!="Media",Riesgos!#REF!="Menor"),CONCATENATE("R10C",Riesgos!#REF!),"")</f>
        <v>#REF!</v>
      </c>
      <c r="V35" s="313" t="e">
        <f>IF(AND(Riesgos!#REF!="Media",Riesgos!#REF!="Moderado"),CONCATENATE("R10C",Riesgos!#REF!),"")</f>
        <v>#REF!</v>
      </c>
      <c r="W35" s="314" t="e">
        <f>IF(AND(Riesgos!#REF!="Media",Riesgos!#REF!="Moderado"),CONCATENATE("R10C",Riesgos!#REF!),"")</f>
        <v>#REF!</v>
      </c>
      <c r="X35" s="314" t="e">
        <f>IF(AND(Riesgos!#REF!="Media",Riesgos!#REF!="Moderado"),CONCATENATE("R10C",Riesgos!#REF!),"")</f>
        <v>#REF!</v>
      </c>
      <c r="Y35" s="314" t="e">
        <f>IF(AND(Riesgos!#REF!="Media",Riesgos!#REF!="Moderado"),CONCATENATE("R10C",Riesgos!#REF!),"")</f>
        <v>#REF!</v>
      </c>
      <c r="Z35" s="314" t="e">
        <f>IF(AND(Riesgos!#REF!="Media",Riesgos!#REF!="Moderado"),CONCATENATE("R10C",Riesgos!#REF!),"")</f>
        <v>#REF!</v>
      </c>
      <c r="AA35" s="315" t="e">
        <f>IF(AND(Riesgos!#REF!="Media",Riesgos!#REF!="Moderado"),CONCATENATE("R10C",Riesgos!#REF!),"")</f>
        <v>#REF!</v>
      </c>
      <c r="AB35" s="304" t="e">
        <f>IF(AND(Riesgos!#REF!="Media",Riesgos!#REF!="Mayor"),CONCATENATE("R10C",Riesgos!#REF!),"")</f>
        <v>#REF!</v>
      </c>
      <c r="AC35" s="305" t="e">
        <f>IF(AND(Riesgos!#REF!="Media",Riesgos!#REF!="Mayor"),CONCATENATE("R10C",Riesgos!#REF!),"")</f>
        <v>#REF!</v>
      </c>
      <c r="AD35" s="305" t="e">
        <f>IF(AND(Riesgos!#REF!="Media",Riesgos!#REF!="Mayor"),CONCATENATE("R10C",Riesgos!#REF!),"")</f>
        <v>#REF!</v>
      </c>
      <c r="AE35" s="305" t="e">
        <f>IF(AND(Riesgos!#REF!="Media",Riesgos!#REF!="Mayor"),CONCATENATE("R10C",Riesgos!#REF!),"")</f>
        <v>#REF!</v>
      </c>
      <c r="AF35" s="305" t="e">
        <f>IF(AND(Riesgos!#REF!="Media",Riesgos!#REF!="Mayor"),CONCATENATE("R10C",Riesgos!#REF!),"")</f>
        <v>#REF!</v>
      </c>
      <c r="AG35" s="306" t="e">
        <f>IF(AND(Riesgos!#REF!="Media",Riesgos!#REF!="Mayor"),CONCATENATE("R10C",Riesgos!#REF!),"")</f>
        <v>#REF!</v>
      </c>
      <c r="AH35" s="307" t="e">
        <f>IF(AND(Riesgos!#REF!="Media",Riesgos!#REF!="Catastrófico"),CONCATENATE("R10C",Riesgos!#REF!),"")</f>
        <v>#REF!</v>
      </c>
      <c r="AI35" s="308" t="e">
        <f>IF(AND(Riesgos!#REF!="Media",Riesgos!#REF!="Catastrófico"),CONCATENATE("R10C",Riesgos!#REF!),"")</f>
        <v>#REF!</v>
      </c>
      <c r="AJ35" s="308" t="e">
        <f>IF(AND(Riesgos!#REF!="Media",Riesgos!#REF!="Catastrófico"),CONCATENATE("R10C",Riesgos!#REF!),"")</f>
        <v>#REF!</v>
      </c>
      <c r="AK35" s="308" t="e">
        <f>IF(AND(Riesgos!#REF!="Media",Riesgos!#REF!="Catastrófico"),CONCATENATE("R10C",Riesgos!#REF!),"")</f>
        <v>#REF!</v>
      </c>
      <c r="AL35" s="308" t="e">
        <f>IF(AND(Riesgos!#REF!="Media",Riesgos!#REF!="Catastrófico"),CONCATENATE("R10C",Riesgos!#REF!),"")</f>
        <v>#REF!</v>
      </c>
      <c r="AM35" s="309" t="e">
        <f>IF(AND(Riesgos!#REF!="Media",Riesgos!#REF!="Catastrófico"),CONCATENATE("R10C",Riesgos!#REF!),"")</f>
        <v>#REF!</v>
      </c>
      <c r="AN35" s="1"/>
      <c r="AO35" s="694"/>
      <c r="AP35" s="695"/>
      <c r="AQ35" s="695"/>
      <c r="AR35" s="695"/>
      <c r="AS35" s="695"/>
      <c r="AT35" s="696"/>
      <c r="AU35" s="1"/>
      <c r="AV35" s="1"/>
      <c r="AW35" s="1"/>
      <c r="AX35" s="1"/>
      <c r="AY35" s="1"/>
      <c r="AZ35" s="1"/>
      <c r="BA35" s="1"/>
      <c r="BB35" s="1"/>
      <c r="BC35" s="1"/>
      <c r="BD35" s="1"/>
      <c r="BE35" s="1"/>
      <c r="BF35" s="1"/>
      <c r="BG35" s="1"/>
      <c r="BH35" s="1"/>
      <c r="BI35" s="1"/>
    </row>
    <row r="36" spans="1:61" ht="15" customHeight="1" x14ac:dyDescent="0.25">
      <c r="A36" s="1"/>
      <c r="B36" s="688"/>
      <c r="C36" s="516"/>
      <c r="D36" s="517"/>
      <c r="E36" s="710" t="s">
        <v>515</v>
      </c>
      <c r="F36" s="669"/>
      <c r="G36" s="669"/>
      <c r="H36" s="669"/>
      <c r="I36" s="669"/>
      <c r="J36" s="319" t="e">
        <f>IF(AND(Riesgos!#REF!="Baja",Riesgos!#REF!="Leve"),CONCATENATE("R1C",Riesgos!#REF!),"")</f>
        <v>#REF!</v>
      </c>
      <c r="K36" s="320" t="e">
        <f>IF(AND(Riesgos!#REF!="Baja",Riesgos!#REF!="Leve"),CONCATENATE("R1C",Riesgos!#REF!),"")</f>
        <v>#REF!</v>
      </c>
      <c r="L36" s="320" t="e">
        <f>IF(AND(Riesgos!#REF!="Baja",Riesgos!#REF!="Leve"),CONCATENATE("R1C",Riesgos!#REF!),"")</f>
        <v>#REF!</v>
      </c>
      <c r="M36" s="320" t="e">
        <f>IF(AND(Riesgos!#REF!="Baja",Riesgos!#REF!="Leve"),CONCATENATE("R1C",Riesgos!#REF!),"")</f>
        <v>#REF!</v>
      </c>
      <c r="N36" s="320" t="e">
        <f>IF(AND(Riesgos!#REF!="Baja",Riesgos!#REF!="Leve"),CONCATENATE("R1C",Riesgos!#REF!),"")</f>
        <v>#REF!</v>
      </c>
      <c r="O36" s="321" t="e">
        <f>IF(AND(Riesgos!#REF!="Baja",Riesgos!#REF!="Leve"),CONCATENATE("R1C",Riesgos!#REF!),"")</f>
        <v>#REF!</v>
      </c>
      <c r="P36" s="310" t="e">
        <f>IF(AND(Riesgos!#REF!="Baja",Riesgos!#REF!="Menor"),CONCATENATE("R1C",Riesgos!#REF!),"")</f>
        <v>#REF!</v>
      </c>
      <c r="Q36" s="311" t="e">
        <f>IF(AND(Riesgos!#REF!="Baja",Riesgos!#REF!="Menor"),CONCATENATE("R1C",Riesgos!#REF!),"")</f>
        <v>#REF!</v>
      </c>
      <c r="R36" s="311" t="e">
        <f>IF(AND(Riesgos!#REF!="Baja",Riesgos!#REF!="Menor"),CONCATENATE("R1C",Riesgos!#REF!),"")</f>
        <v>#REF!</v>
      </c>
      <c r="S36" s="311" t="e">
        <f>IF(AND(Riesgos!#REF!="Baja",Riesgos!#REF!="Menor"),CONCATENATE("R1C",Riesgos!#REF!),"")</f>
        <v>#REF!</v>
      </c>
      <c r="T36" s="311" t="e">
        <f>IF(AND(Riesgos!#REF!="Baja",Riesgos!#REF!="Menor"),CONCATENATE("R1C",Riesgos!#REF!),"")</f>
        <v>#REF!</v>
      </c>
      <c r="U36" s="312" t="e">
        <f>IF(AND(Riesgos!#REF!="Baja",Riesgos!#REF!="Menor"),CONCATENATE("R1C",Riesgos!#REF!),"")</f>
        <v>#REF!</v>
      </c>
      <c r="V36" s="310" t="e">
        <f>IF(AND(Riesgos!#REF!="Baja",Riesgos!#REF!="Moderado"),CONCATENATE("R1C",Riesgos!#REF!),"")</f>
        <v>#REF!</v>
      </c>
      <c r="W36" s="311" t="e">
        <f>IF(AND(Riesgos!#REF!="Baja",Riesgos!#REF!="Moderado"),CONCATENATE("R1C",Riesgos!#REF!),"")</f>
        <v>#REF!</v>
      </c>
      <c r="X36" s="311" t="e">
        <f>IF(AND(Riesgos!#REF!="Baja",Riesgos!#REF!="Moderado"),CONCATENATE("R1C",Riesgos!#REF!),"")</f>
        <v>#REF!</v>
      </c>
      <c r="Y36" s="311" t="e">
        <f>IF(AND(Riesgos!#REF!="Baja",Riesgos!#REF!="Moderado"),CONCATENATE("R1C",Riesgos!#REF!),"")</f>
        <v>#REF!</v>
      </c>
      <c r="Z36" s="311" t="e">
        <f>IF(AND(Riesgos!#REF!="Baja",Riesgos!#REF!="Moderado"),CONCATENATE("R1C",Riesgos!#REF!),"")</f>
        <v>#REF!</v>
      </c>
      <c r="AA36" s="312" t="e">
        <f>IF(AND(Riesgos!#REF!="Baja",Riesgos!#REF!="Moderado"),CONCATENATE("R1C",Riesgos!#REF!),"")</f>
        <v>#REF!</v>
      </c>
      <c r="AB36" s="292" t="e">
        <f>IF(AND(Riesgos!#REF!="Baja",Riesgos!#REF!="Mayor"),CONCATENATE("R1C",Riesgos!#REF!),"")</f>
        <v>#REF!</v>
      </c>
      <c r="AC36" s="293" t="e">
        <f>IF(AND(Riesgos!#REF!="Baja",Riesgos!#REF!="Mayor"),CONCATENATE("R1C",Riesgos!#REF!),"")</f>
        <v>#REF!</v>
      </c>
      <c r="AD36" s="293" t="e">
        <f>IF(AND(Riesgos!#REF!="Baja",Riesgos!#REF!="Mayor"),CONCATENATE("R1C",Riesgos!#REF!),"")</f>
        <v>#REF!</v>
      </c>
      <c r="AE36" s="293" t="e">
        <f>IF(AND(Riesgos!#REF!="Baja",Riesgos!#REF!="Mayor"),CONCATENATE("R1C",Riesgos!#REF!),"")</f>
        <v>#REF!</v>
      </c>
      <c r="AF36" s="293" t="e">
        <f>IF(AND(Riesgos!#REF!="Baja",Riesgos!#REF!="Mayor"),CONCATENATE("R1C",Riesgos!#REF!),"")</f>
        <v>#REF!</v>
      </c>
      <c r="AG36" s="294" t="e">
        <f>IF(AND(Riesgos!#REF!="Baja",Riesgos!#REF!="Mayor"),CONCATENATE("R1C",Riesgos!#REF!),"")</f>
        <v>#REF!</v>
      </c>
      <c r="AH36" s="295" t="e">
        <f>IF(AND(Riesgos!#REF!="Baja",Riesgos!#REF!="Catastrófico"),CONCATENATE("R1C",Riesgos!#REF!),"")</f>
        <v>#REF!</v>
      </c>
      <c r="AI36" s="296" t="e">
        <f>IF(AND(Riesgos!#REF!="Baja",Riesgos!#REF!="Catastrófico"),CONCATENATE("R1C",Riesgos!#REF!),"")</f>
        <v>#REF!</v>
      </c>
      <c r="AJ36" s="296" t="e">
        <f>IF(AND(Riesgos!#REF!="Baja",Riesgos!#REF!="Catastrófico"),CONCATENATE("R1C",Riesgos!#REF!),"")</f>
        <v>#REF!</v>
      </c>
      <c r="AK36" s="296" t="e">
        <f>IF(AND(Riesgos!#REF!="Baja",Riesgos!#REF!="Catastrófico"),CONCATENATE("R1C",Riesgos!#REF!),"")</f>
        <v>#REF!</v>
      </c>
      <c r="AL36" s="296" t="e">
        <f>IF(AND(Riesgos!#REF!="Baja",Riesgos!#REF!="Catastrófico"),CONCATENATE("R1C",Riesgos!#REF!),"")</f>
        <v>#REF!</v>
      </c>
      <c r="AM36" s="297" t="e">
        <f>IF(AND(Riesgos!#REF!="Baja",Riesgos!#REF!="Catastrófico"),CONCATENATE("R1C",Riesgos!#REF!),"")</f>
        <v>#REF!</v>
      </c>
      <c r="AN36" s="1"/>
      <c r="AO36" s="714" t="s">
        <v>498</v>
      </c>
      <c r="AP36" s="690"/>
      <c r="AQ36" s="690"/>
      <c r="AR36" s="690"/>
      <c r="AS36" s="690"/>
      <c r="AT36" s="691"/>
      <c r="AU36" s="1"/>
      <c r="AV36" s="1"/>
      <c r="AW36" s="1"/>
      <c r="AX36" s="1"/>
      <c r="AY36" s="1"/>
      <c r="AZ36" s="1"/>
      <c r="BA36" s="1"/>
      <c r="BB36" s="1"/>
      <c r="BC36" s="1"/>
      <c r="BD36" s="1"/>
      <c r="BE36" s="1"/>
      <c r="BF36" s="1"/>
      <c r="BG36" s="1"/>
      <c r="BH36" s="1"/>
      <c r="BI36" s="1"/>
    </row>
    <row r="37" spans="1:61" ht="15" customHeight="1" x14ac:dyDescent="0.25">
      <c r="A37" s="1"/>
      <c r="B37" s="688"/>
      <c r="C37" s="516"/>
      <c r="D37" s="517"/>
      <c r="E37" s="528"/>
      <c r="F37" s="516"/>
      <c r="G37" s="516"/>
      <c r="H37" s="516"/>
      <c r="I37" s="516"/>
      <c r="J37" s="322" t="e">
        <f>IF(AND(Riesgos!#REF!="Baja",Riesgos!#REF!="Leve"),CONCATENATE("R2C",Riesgos!#REF!),"")</f>
        <v>#REF!</v>
      </c>
      <c r="K37" s="323" t="e">
        <f>IF(AND(Riesgos!#REF!="Baja",Riesgos!#REF!="Leve"),CONCATENATE("R2C",Riesgos!#REF!),"")</f>
        <v>#REF!</v>
      </c>
      <c r="L37" s="323" t="e">
        <f>IF(AND(Riesgos!#REF!="Baja",Riesgos!#REF!="Leve"),CONCATENATE("R2C",Riesgos!#REF!),"")</f>
        <v>#REF!</v>
      </c>
      <c r="M37" s="323" t="e">
        <f>IF(AND(Riesgos!#REF!="Baja",Riesgos!#REF!="Leve"),CONCATENATE("R2C",Riesgos!#REF!),"")</f>
        <v>#REF!</v>
      </c>
      <c r="N37" s="323" t="e">
        <f>IF(AND(Riesgos!#REF!="Baja",Riesgos!#REF!="Leve"),CONCATENATE("R2C",Riesgos!#REF!),"")</f>
        <v>#REF!</v>
      </c>
      <c r="O37" s="324" t="e">
        <f>IF(AND(Riesgos!#REF!="Baja",Riesgos!#REF!="Leve"),CONCATENATE("R2C",Riesgos!#REF!),"")</f>
        <v>#REF!</v>
      </c>
      <c r="P37" s="313" t="e">
        <f>IF(AND(Riesgos!#REF!="Baja",Riesgos!#REF!="Menor"),CONCATENATE("R2C",Riesgos!#REF!),"")</f>
        <v>#REF!</v>
      </c>
      <c r="Q37" s="314" t="e">
        <f>IF(AND(Riesgos!#REF!="Baja",Riesgos!#REF!="Menor"),CONCATENATE("R2C",Riesgos!#REF!),"")</f>
        <v>#REF!</v>
      </c>
      <c r="R37" s="314" t="e">
        <f>IF(AND(Riesgos!#REF!="Baja",Riesgos!#REF!="Menor"),CONCATENATE("R2C",Riesgos!#REF!),"")</f>
        <v>#REF!</v>
      </c>
      <c r="S37" s="314" t="e">
        <f>IF(AND(Riesgos!#REF!="Baja",Riesgos!#REF!="Menor"),CONCATENATE("R2C",Riesgos!#REF!),"")</f>
        <v>#REF!</v>
      </c>
      <c r="T37" s="314" t="e">
        <f>IF(AND(Riesgos!#REF!="Baja",Riesgos!#REF!="Menor"),CONCATENATE("R2C",Riesgos!#REF!),"")</f>
        <v>#REF!</v>
      </c>
      <c r="U37" s="315" t="e">
        <f>IF(AND(Riesgos!#REF!="Baja",Riesgos!#REF!="Menor"),CONCATENATE("R2C",Riesgos!#REF!),"")</f>
        <v>#REF!</v>
      </c>
      <c r="V37" s="313" t="e">
        <f>IF(AND(Riesgos!#REF!="Baja",Riesgos!#REF!="Moderado"),CONCATENATE("R2C",Riesgos!#REF!),"")</f>
        <v>#REF!</v>
      </c>
      <c r="W37" s="314" t="e">
        <f>IF(AND(Riesgos!#REF!="Baja",Riesgos!#REF!="Moderado"),CONCATENATE("R2C",Riesgos!#REF!),"")</f>
        <v>#REF!</v>
      </c>
      <c r="X37" s="314" t="e">
        <f>IF(AND(Riesgos!#REF!="Baja",Riesgos!#REF!="Moderado"),CONCATENATE("R2C",Riesgos!#REF!),"")</f>
        <v>#REF!</v>
      </c>
      <c r="Y37" s="314" t="e">
        <f>IF(AND(Riesgos!#REF!="Baja",Riesgos!#REF!="Moderado"),CONCATENATE("R2C",Riesgos!#REF!),"")</f>
        <v>#REF!</v>
      </c>
      <c r="Z37" s="314" t="e">
        <f>IF(AND(Riesgos!#REF!="Baja",Riesgos!#REF!="Moderado"),CONCATENATE("R2C",Riesgos!#REF!),"")</f>
        <v>#REF!</v>
      </c>
      <c r="AA37" s="315" t="e">
        <f>IF(AND(Riesgos!#REF!="Baja",Riesgos!#REF!="Moderado"),CONCATENATE("R2C",Riesgos!#REF!),"")</f>
        <v>#REF!</v>
      </c>
      <c r="AB37" s="298" t="e">
        <f>IF(AND(Riesgos!#REF!="Baja",Riesgos!#REF!="Mayor"),CONCATENATE("R2C",Riesgos!#REF!),"")</f>
        <v>#REF!</v>
      </c>
      <c r="AC37" s="299" t="e">
        <f>IF(AND(Riesgos!#REF!="Baja",Riesgos!#REF!="Mayor"),CONCATENATE("R2C",Riesgos!#REF!),"")</f>
        <v>#REF!</v>
      </c>
      <c r="AD37" s="299" t="e">
        <f>IF(AND(Riesgos!#REF!="Baja",Riesgos!#REF!="Mayor"),CONCATENATE("R2C",Riesgos!#REF!),"")</f>
        <v>#REF!</v>
      </c>
      <c r="AE37" s="299" t="e">
        <f>IF(AND(Riesgos!#REF!="Baja",Riesgos!#REF!="Mayor"),CONCATENATE("R2C",Riesgos!#REF!),"")</f>
        <v>#REF!</v>
      </c>
      <c r="AF37" s="299" t="e">
        <f>IF(AND(Riesgos!#REF!="Baja",Riesgos!#REF!="Mayor"),CONCATENATE("R2C",Riesgos!#REF!),"")</f>
        <v>#REF!</v>
      </c>
      <c r="AG37" s="300" t="e">
        <f>IF(AND(Riesgos!#REF!="Baja",Riesgos!#REF!="Mayor"),CONCATENATE("R2C",Riesgos!#REF!),"")</f>
        <v>#REF!</v>
      </c>
      <c r="AH37" s="301" t="e">
        <f>IF(AND(Riesgos!#REF!="Baja",Riesgos!#REF!="Catastrófico"),CONCATENATE("R2C",Riesgos!#REF!),"")</f>
        <v>#REF!</v>
      </c>
      <c r="AI37" s="302" t="e">
        <f>IF(AND(Riesgos!#REF!="Baja",Riesgos!#REF!="Catastrófico"),CONCATENATE("R2C",Riesgos!#REF!),"")</f>
        <v>#REF!</v>
      </c>
      <c r="AJ37" s="302" t="e">
        <f>IF(AND(Riesgos!#REF!="Baja",Riesgos!#REF!="Catastrófico"),CONCATENATE("R2C",Riesgos!#REF!),"")</f>
        <v>#REF!</v>
      </c>
      <c r="AK37" s="302" t="e">
        <f>IF(AND(Riesgos!#REF!="Baja",Riesgos!#REF!="Catastrófico"),CONCATENATE("R2C",Riesgos!#REF!),"")</f>
        <v>#REF!</v>
      </c>
      <c r="AL37" s="302" t="e">
        <f>IF(AND(Riesgos!#REF!="Baja",Riesgos!#REF!="Catastrófico"),CONCATENATE("R2C",Riesgos!#REF!),"")</f>
        <v>#REF!</v>
      </c>
      <c r="AM37" s="303" t="e">
        <f>IF(AND(Riesgos!#REF!="Baja",Riesgos!#REF!="Catastrófico"),CONCATENATE("R2C",Riesgos!#REF!),"")</f>
        <v>#REF!</v>
      </c>
      <c r="AN37" s="1"/>
      <c r="AO37" s="692"/>
      <c r="AP37" s="516"/>
      <c r="AQ37" s="516"/>
      <c r="AR37" s="516"/>
      <c r="AS37" s="516"/>
      <c r="AT37" s="693"/>
      <c r="AU37" s="1"/>
      <c r="AV37" s="1"/>
      <c r="AW37" s="1"/>
      <c r="AX37" s="1"/>
      <c r="AY37" s="1"/>
      <c r="AZ37" s="1"/>
      <c r="BA37" s="1"/>
      <c r="BB37" s="1"/>
      <c r="BC37" s="1"/>
      <c r="BD37" s="1"/>
      <c r="BE37" s="1"/>
      <c r="BF37" s="1"/>
      <c r="BG37" s="1"/>
      <c r="BH37" s="1"/>
      <c r="BI37" s="1"/>
    </row>
    <row r="38" spans="1:61" ht="15" customHeight="1" x14ac:dyDescent="0.25">
      <c r="A38" s="1"/>
      <c r="B38" s="688"/>
      <c r="C38" s="516"/>
      <c r="D38" s="517"/>
      <c r="E38" s="528"/>
      <c r="F38" s="516"/>
      <c r="G38" s="516"/>
      <c r="H38" s="516"/>
      <c r="I38" s="516"/>
      <c r="J38" s="322" t="e">
        <f>IF(AND(Riesgos!#REF!="Baja",Riesgos!#REF!="Leve"),CONCATENATE("R3C",Riesgos!#REF!),"")</f>
        <v>#REF!</v>
      </c>
      <c r="K38" s="323" t="e">
        <f>IF(AND(Riesgos!#REF!="Baja",Riesgos!#REF!="Leve"),CONCATENATE("R3C",Riesgos!#REF!),"")</f>
        <v>#REF!</v>
      </c>
      <c r="L38" s="323" t="e">
        <f>IF(AND(Riesgos!#REF!="Baja",Riesgos!#REF!="Leve"),CONCATENATE("R3C",Riesgos!#REF!),"")</f>
        <v>#REF!</v>
      </c>
      <c r="M38" s="323" t="e">
        <f>IF(AND(Riesgos!#REF!="Baja",Riesgos!#REF!="Leve"),CONCATENATE("R3C",Riesgos!#REF!),"")</f>
        <v>#REF!</v>
      </c>
      <c r="N38" s="323" t="e">
        <f>IF(AND(Riesgos!#REF!="Baja",Riesgos!#REF!="Leve"),CONCATENATE("R3C",Riesgos!#REF!),"")</f>
        <v>#REF!</v>
      </c>
      <c r="O38" s="324" t="e">
        <f>IF(AND(Riesgos!#REF!="Baja",Riesgos!#REF!="Leve"),CONCATENATE("R3C",Riesgos!#REF!),"")</f>
        <v>#REF!</v>
      </c>
      <c r="P38" s="313" t="e">
        <f>IF(AND(Riesgos!#REF!="Baja",Riesgos!#REF!="Menor"),CONCATENATE("R3C",Riesgos!#REF!),"")</f>
        <v>#REF!</v>
      </c>
      <c r="Q38" s="314" t="e">
        <f>IF(AND(Riesgos!#REF!="Baja",Riesgos!#REF!="Menor"),CONCATENATE("R3C",Riesgos!#REF!),"")</f>
        <v>#REF!</v>
      </c>
      <c r="R38" s="314" t="e">
        <f>IF(AND(Riesgos!#REF!="Baja",Riesgos!#REF!="Menor"),CONCATENATE("R3C",Riesgos!#REF!),"")</f>
        <v>#REF!</v>
      </c>
      <c r="S38" s="314" t="e">
        <f>IF(AND(Riesgos!#REF!="Baja",Riesgos!#REF!="Menor"),CONCATENATE("R3C",Riesgos!#REF!),"")</f>
        <v>#REF!</v>
      </c>
      <c r="T38" s="314" t="e">
        <f>IF(AND(Riesgos!#REF!="Baja",Riesgos!#REF!="Menor"),CONCATENATE("R3C",Riesgos!#REF!),"")</f>
        <v>#REF!</v>
      </c>
      <c r="U38" s="315" t="e">
        <f>IF(AND(Riesgos!#REF!="Baja",Riesgos!#REF!="Menor"),CONCATENATE("R3C",Riesgos!#REF!),"")</f>
        <v>#REF!</v>
      </c>
      <c r="V38" s="313" t="e">
        <f>IF(AND(Riesgos!#REF!="Baja",Riesgos!#REF!="Moderado"),CONCATENATE("R3C",Riesgos!#REF!),"")</f>
        <v>#REF!</v>
      </c>
      <c r="W38" s="314" t="e">
        <f>IF(AND(Riesgos!#REF!="Baja",Riesgos!#REF!="Moderado"),CONCATENATE("R3C",Riesgos!#REF!),"")</f>
        <v>#REF!</v>
      </c>
      <c r="X38" s="314" t="e">
        <f>IF(AND(Riesgos!#REF!="Baja",Riesgos!#REF!="Moderado"),CONCATENATE("R3C",Riesgos!#REF!),"")</f>
        <v>#REF!</v>
      </c>
      <c r="Y38" s="314" t="e">
        <f>IF(AND(Riesgos!#REF!="Baja",Riesgos!#REF!="Moderado"),CONCATENATE("R3C",Riesgos!#REF!),"")</f>
        <v>#REF!</v>
      </c>
      <c r="Z38" s="314" t="e">
        <f>IF(AND(Riesgos!#REF!="Baja",Riesgos!#REF!="Moderado"),CONCATENATE("R3C",Riesgos!#REF!),"")</f>
        <v>#REF!</v>
      </c>
      <c r="AA38" s="315" t="e">
        <f>IF(AND(Riesgos!#REF!="Baja",Riesgos!#REF!="Moderado"),CONCATENATE("R3C",Riesgos!#REF!),"")</f>
        <v>#REF!</v>
      </c>
      <c r="AB38" s="298" t="e">
        <f>IF(AND(Riesgos!#REF!="Baja",Riesgos!#REF!="Mayor"),CONCATENATE("R3C",Riesgos!#REF!),"")</f>
        <v>#REF!</v>
      </c>
      <c r="AC38" s="299" t="e">
        <f>IF(AND(Riesgos!#REF!="Baja",Riesgos!#REF!="Mayor"),CONCATENATE("R3C",Riesgos!#REF!),"")</f>
        <v>#REF!</v>
      </c>
      <c r="AD38" s="299" t="e">
        <f>IF(AND(Riesgos!#REF!="Baja",Riesgos!#REF!="Mayor"),CONCATENATE("R3C",Riesgos!#REF!),"")</f>
        <v>#REF!</v>
      </c>
      <c r="AE38" s="299" t="e">
        <f>IF(AND(Riesgos!#REF!="Baja",Riesgos!#REF!="Mayor"),CONCATENATE("R3C",Riesgos!#REF!),"")</f>
        <v>#REF!</v>
      </c>
      <c r="AF38" s="299" t="e">
        <f>IF(AND(Riesgos!#REF!="Baja",Riesgos!#REF!="Mayor"),CONCATENATE("R3C",Riesgos!#REF!),"")</f>
        <v>#REF!</v>
      </c>
      <c r="AG38" s="300" t="e">
        <f>IF(AND(Riesgos!#REF!="Baja",Riesgos!#REF!="Mayor"),CONCATENATE("R3C",Riesgos!#REF!),"")</f>
        <v>#REF!</v>
      </c>
      <c r="AH38" s="301" t="e">
        <f>IF(AND(Riesgos!#REF!="Baja",Riesgos!#REF!="Catastrófico"),CONCATENATE("R3C",Riesgos!#REF!),"")</f>
        <v>#REF!</v>
      </c>
      <c r="AI38" s="302" t="e">
        <f>IF(AND(Riesgos!#REF!="Baja",Riesgos!#REF!="Catastrófico"),CONCATENATE("R3C",Riesgos!#REF!),"")</f>
        <v>#REF!</v>
      </c>
      <c r="AJ38" s="302" t="e">
        <f>IF(AND(Riesgos!#REF!="Baja",Riesgos!#REF!="Catastrófico"),CONCATENATE("R3C",Riesgos!#REF!),"")</f>
        <v>#REF!</v>
      </c>
      <c r="AK38" s="302" t="e">
        <f>IF(AND(Riesgos!#REF!="Baja",Riesgos!#REF!="Catastrófico"),CONCATENATE("R3C",Riesgos!#REF!),"")</f>
        <v>#REF!</v>
      </c>
      <c r="AL38" s="302" t="e">
        <f>IF(AND(Riesgos!#REF!="Baja",Riesgos!#REF!="Catastrófico"),CONCATENATE("R3C",Riesgos!#REF!),"")</f>
        <v>#REF!</v>
      </c>
      <c r="AM38" s="303" t="e">
        <f>IF(AND(Riesgos!#REF!="Baja",Riesgos!#REF!="Catastrófico"),CONCATENATE("R3C",Riesgos!#REF!),"")</f>
        <v>#REF!</v>
      </c>
      <c r="AN38" s="1"/>
      <c r="AO38" s="692"/>
      <c r="AP38" s="516"/>
      <c r="AQ38" s="516"/>
      <c r="AR38" s="516"/>
      <c r="AS38" s="516"/>
      <c r="AT38" s="693"/>
      <c r="AU38" s="1"/>
      <c r="AV38" s="1"/>
      <c r="AW38" s="1"/>
      <c r="AX38" s="1"/>
      <c r="AY38" s="1"/>
      <c r="AZ38" s="1"/>
      <c r="BA38" s="1"/>
      <c r="BB38" s="1"/>
      <c r="BC38" s="1"/>
      <c r="BD38" s="1"/>
      <c r="BE38" s="1"/>
      <c r="BF38" s="1"/>
      <c r="BG38" s="1"/>
      <c r="BH38" s="1"/>
      <c r="BI38" s="1"/>
    </row>
    <row r="39" spans="1:61" ht="15" customHeight="1" x14ac:dyDescent="0.25">
      <c r="A39" s="1"/>
      <c r="B39" s="688"/>
      <c r="C39" s="516"/>
      <c r="D39" s="517"/>
      <c r="E39" s="528"/>
      <c r="F39" s="516"/>
      <c r="G39" s="516"/>
      <c r="H39" s="516"/>
      <c r="I39" s="516"/>
      <c r="J39" s="322" t="e">
        <f>IF(AND(Riesgos!#REF!="Baja",Riesgos!#REF!="Leve"),CONCATENATE("R4C",Riesgos!#REF!),"")</f>
        <v>#REF!</v>
      </c>
      <c r="K39" s="323" t="e">
        <f>IF(AND(Riesgos!#REF!="Baja",Riesgos!#REF!="Leve"),CONCATENATE("R4C",Riesgos!#REF!),"")</f>
        <v>#REF!</v>
      </c>
      <c r="L39" s="323" t="e">
        <f>IF(AND(Riesgos!#REF!="Baja",Riesgos!#REF!="Leve"),CONCATENATE("R4C",Riesgos!#REF!),"")</f>
        <v>#REF!</v>
      </c>
      <c r="M39" s="323" t="e">
        <f>IF(AND(Riesgos!#REF!="Baja",Riesgos!#REF!="Leve"),CONCATENATE("R4C",Riesgos!#REF!),"")</f>
        <v>#REF!</v>
      </c>
      <c r="N39" s="323" t="e">
        <f>IF(AND(Riesgos!#REF!="Baja",Riesgos!#REF!="Leve"),CONCATENATE("R4C",Riesgos!#REF!),"")</f>
        <v>#REF!</v>
      </c>
      <c r="O39" s="324" t="e">
        <f>IF(AND(Riesgos!#REF!="Baja",Riesgos!#REF!="Leve"),CONCATENATE("R4C",Riesgos!#REF!),"")</f>
        <v>#REF!</v>
      </c>
      <c r="P39" s="313" t="e">
        <f>IF(AND(Riesgos!#REF!="Baja",Riesgos!#REF!="Menor"),CONCATENATE("R4C",Riesgos!#REF!),"")</f>
        <v>#REF!</v>
      </c>
      <c r="Q39" s="314" t="e">
        <f>IF(AND(Riesgos!#REF!="Baja",Riesgos!#REF!="Menor"),CONCATENATE("R4C",Riesgos!#REF!),"")</f>
        <v>#REF!</v>
      </c>
      <c r="R39" s="314" t="e">
        <f>IF(AND(Riesgos!#REF!="Baja",Riesgos!#REF!="Menor"),CONCATENATE("R4C",Riesgos!#REF!),"")</f>
        <v>#REF!</v>
      </c>
      <c r="S39" s="314" t="e">
        <f>IF(AND(Riesgos!#REF!="Baja",Riesgos!#REF!="Menor"),CONCATENATE("R4C",Riesgos!#REF!),"")</f>
        <v>#REF!</v>
      </c>
      <c r="T39" s="314" t="e">
        <f>IF(AND(Riesgos!#REF!="Baja",Riesgos!#REF!="Menor"),CONCATENATE("R4C",Riesgos!#REF!),"")</f>
        <v>#REF!</v>
      </c>
      <c r="U39" s="315" t="e">
        <f>IF(AND(Riesgos!#REF!="Baja",Riesgos!#REF!="Menor"),CONCATENATE("R4C",Riesgos!#REF!),"")</f>
        <v>#REF!</v>
      </c>
      <c r="V39" s="313" t="e">
        <f>IF(AND(Riesgos!#REF!="Baja",Riesgos!#REF!="Moderado"),CONCATENATE("R4C",Riesgos!#REF!),"")</f>
        <v>#REF!</v>
      </c>
      <c r="W39" s="314" t="e">
        <f>IF(AND(Riesgos!#REF!="Baja",Riesgos!#REF!="Moderado"),CONCATENATE("R4C",Riesgos!#REF!),"")</f>
        <v>#REF!</v>
      </c>
      <c r="X39" s="314" t="e">
        <f>IF(AND(Riesgos!#REF!="Baja",Riesgos!#REF!="Moderado"),CONCATENATE("R4C",Riesgos!#REF!),"")</f>
        <v>#REF!</v>
      </c>
      <c r="Y39" s="314" t="e">
        <f>IF(AND(Riesgos!#REF!="Baja",Riesgos!#REF!="Moderado"),CONCATENATE("R4C",Riesgos!#REF!),"")</f>
        <v>#REF!</v>
      </c>
      <c r="Z39" s="314" t="e">
        <f>IF(AND(Riesgos!#REF!="Baja",Riesgos!#REF!="Moderado"),CONCATENATE("R4C",Riesgos!#REF!),"")</f>
        <v>#REF!</v>
      </c>
      <c r="AA39" s="315" t="e">
        <f>IF(AND(Riesgos!#REF!="Baja",Riesgos!#REF!="Moderado"),CONCATENATE("R4C",Riesgos!#REF!),"")</f>
        <v>#REF!</v>
      </c>
      <c r="AB39" s="298" t="e">
        <f>IF(AND(Riesgos!#REF!="Baja",Riesgos!#REF!="Mayor"),CONCATENATE("R4C",Riesgos!#REF!),"")</f>
        <v>#REF!</v>
      </c>
      <c r="AC39" s="299" t="e">
        <f>IF(AND(Riesgos!#REF!="Baja",Riesgos!#REF!="Mayor"),CONCATENATE("R4C",Riesgos!#REF!),"")</f>
        <v>#REF!</v>
      </c>
      <c r="AD39" s="299" t="e">
        <f>IF(AND(Riesgos!#REF!="Baja",Riesgos!#REF!="Mayor"),CONCATENATE("R4C",Riesgos!#REF!),"")</f>
        <v>#REF!</v>
      </c>
      <c r="AE39" s="299" t="e">
        <f>IF(AND(Riesgos!#REF!="Baja",Riesgos!#REF!="Mayor"),CONCATENATE("R4C",Riesgos!#REF!),"")</f>
        <v>#REF!</v>
      </c>
      <c r="AF39" s="299" t="e">
        <f>IF(AND(Riesgos!#REF!="Baja",Riesgos!#REF!="Mayor"),CONCATENATE("R4C",Riesgos!#REF!),"")</f>
        <v>#REF!</v>
      </c>
      <c r="AG39" s="300" t="e">
        <f>IF(AND(Riesgos!#REF!="Baja",Riesgos!#REF!="Mayor"),CONCATENATE("R4C",Riesgos!#REF!),"")</f>
        <v>#REF!</v>
      </c>
      <c r="AH39" s="301" t="e">
        <f>IF(AND(Riesgos!#REF!="Baja",Riesgos!#REF!="Catastrófico"),CONCATENATE("R4C",Riesgos!#REF!),"")</f>
        <v>#REF!</v>
      </c>
      <c r="AI39" s="302" t="e">
        <f>IF(AND(Riesgos!#REF!="Baja",Riesgos!#REF!="Catastrófico"),CONCATENATE("R4C",Riesgos!#REF!),"")</f>
        <v>#REF!</v>
      </c>
      <c r="AJ39" s="302" t="e">
        <f>IF(AND(Riesgos!#REF!="Baja",Riesgos!#REF!="Catastrófico"),CONCATENATE("R4C",Riesgos!#REF!),"")</f>
        <v>#REF!</v>
      </c>
      <c r="AK39" s="302" t="e">
        <f>IF(AND(Riesgos!#REF!="Baja",Riesgos!#REF!="Catastrófico"),CONCATENATE("R4C",Riesgos!#REF!),"")</f>
        <v>#REF!</v>
      </c>
      <c r="AL39" s="302" t="e">
        <f>IF(AND(Riesgos!#REF!="Baja",Riesgos!#REF!="Catastrófico"),CONCATENATE("R4C",Riesgos!#REF!),"")</f>
        <v>#REF!</v>
      </c>
      <c r="AM39" s="303" t="e">
        <f>IF(AND(Riesgos!#REF!="Baja",Riesgos!#REF!="Catastrófico"),CONCATENATE("R4C",Riesgos!#REF!),"")</f>
        <v>#REF!</v>
      </c>
      <c r="AN39" s="1"/>
      <c r="AO39" s="692"/>
      <c r="AP39" s="516"/>
      <c r="AQ39" s="516"/>
      <c r="AR39" s="516"/>
      <c r="AS39" s="516"/>
      <c r="AT39" s="693"/>
      <c r="AU39" s="1"/>
      <c r="AV39" s="1"/>
      <c r="AW39" s="1"/>
      <c r="AX39" s="1"/>
      <c r="AY39" s="1"/>
      <c r="AZ39" s="1"/>
      <c r="BA39" s="1"/>
      <c r="BB39" s="1"/>
      <c r="BC39" s="1"/>
      <c r="BD39" s="1"/>
      <c r="BE39" s="1"/>
      <c r="BF39" s="1"/>
      <c r="BG39" s="1"/>
      <c r="BH39" s="1"/>
      <c r="BI39" s="1"/>
    </row>
    <row r="40" spans="1:61" ht="15" customHeight="1" x14ac:dyDescent="0.25">
      <c r="A40" s="1"/>
      <c r="B40" s="688"/>
      <c r="C40" s="516"/>
      <c r="D40" s="517"/>
      <c r="E40" s="528"/>
      <c r="F40" s="516"/>
      <c r="G40" s="516"/>
      <c r="H40" s="516"/>
      <c r="I40" s="516"/>
      <c r="J40" s="322" t="e">
        <f>IF(AND(Riesgos!#REF!="Baja",Riesgos!#REF!="Leve"),CONCATENATE("R5C",Riesgos!#REF!),"")</f>
        <v>#REF!</v>
      </c>
      <c r="K40" s="323" t="e">
        <f>IF(AND(Riesgos!#REF!="Baja",Riesgos!#REF!="Leve"),CONCATENATE("R5C",Riesgos!#REF!),"")</f>
        <v>#REF!</v>
      </c>
      <c r="L40" s="323" t="e">
        <f>IF(AND(Riesgos!#REF!="Baja",Riesgos!#REF!="Leve"),CONCATENATE("R5C",Riesgos!#REF!),"")</f>
        <v>#REF!</v>
      </c>
      <c r="M40" s="323" t="e">
        <f>IF(AND(Riesgos!#REF!="Baja",Riesgos!#REF!="Leve"),CONCATENATE("R5C",Riesgos!#REF!),"")</f>
        <v>#REF!</v>
      </c>
      <c r="N40" s="323" t="e">
        <f>IF(AND(Riesgos!#REF!="Baja",Riesgos!#REF!="Leve"),CONCATENATE("R5C",Riesgos!#REF!),"")</f>
        <v>#REF!</v>
      </c>
      <c r="O40" s="324" t="e">
        <f>IF(AND(Riesgos!#REF!="Baja",Riesgos!#REF!="Leve"),CONCATENATE("R5C",Riesgos!#REF!),"")</f>
        <v>#REF!</v>
      </c>
      <c r="P40" s="313" t="e">
        <f>IF(AND(Riesgos!#REF!="Baja",Riesgos!#REF!="Menor"),CONCATENATE("R5C",Riesgos!#REF!),"")</f>
        <v>#REF!</v>
      </c>
      <c r="Q40" s="314" t="e">
        <f>IF(AND(Riesgos!#REF!="Baja",Riesgos!#REF!="Menor"),CONCATENATE("R5C",Riesgos!#REF!),"")</f>
        <v>#REF!</v>
      </c>
      <c r="R40" s="314" t="e">
        <f>IF(AND(Riesgos!#REF!="Baja",Riesgos!#REF!="Menor"),CONCATENATE("R5C",Riesgos!#REF!),"")</f>
        <v>#REF!</v>
      </c>
      <c r="S40" s="314" t="e">
        <f>IF(AND(Riesgos!#REF!="Baja",Riesgos!#REF!="Menor"),CONCATENATE("R5C",Riesgos!#REF!),"")</f>
        <v>#REF!</v>
      </c>
      <c r="T40" s="314" t="e">
        <f>IF(AND(Riesgos!#REF!="Baja",Riesgos!#REF!="Menor"),CONCATENATE("R5C",Riesgos!#REF!),"")</f>
        <v>#REF!</v>
      </c>
      <c r="U40" s="315" t="e">
        <f>IF(AND(Riesgos!#REF!="Baja",Riesgos!#REF!="Menor"),CONCATENATE("R5C",Riesgos!#REF!),"")</f>
        <v>#REF!</v>
      </c>
      <c r="V40" s="313" t="e">
        <f>IF(AND(Riesgos!#REF!="Baja",Riesgos!#REF!="Moderado"),CONCATENATE("R5C",Riesgos!#REF!),"")</f>
        <v>#REF!</v>
      </c>
      <c r="W40" s="314" t="e">
        <f>IF(AND(Riesgos!#REF!="Baja",Riesgos!#REF!="Moderado"),CONCATENATE("R5C",Riesgos!#REF!),"")</f>
        <v>#REF!</v>
      </c>
      <c r="X40" s="314" t="e">
        <f>IF(AND(Riesgos!#REF!="Baja",Riesgos!#REF!="Moderado"),CONCATENATE("R5C",Riesgos!#REF!),"")</f>
        <v>#REF!</v>
      </c>
      <c r="Y40" s="314" t="e">
        <f>IF(AND(Riesgos!#REF!="Baja",Riesgos!#REF!="Moderado"),CONCATENATE("R5C",Riesgos!#REF!),"")</f>
        <v>#REF!</v>
      </c>
      <c r="Z40" s="314" t="e">
        <f>IF(AND(Riesgos!#REF!="Baja",Riesgos!#REF!="Moderado"),CONCATENATE("R5C",Riesgos!#REF!),"")</f>
        <v>#REF!</v>
      </c>
      <c r="AA40" s="315" t="e">
        <f>IF(AND(Riesgos!#REF!="Baja",Riesgos!#REF!="Moderado"),CONCATENATE("R5C",Riesgos!#REF!),"")</f>
        <v>#REF!</v>
      </c>
      <c r="AB40" s="298" t="e">
        <f>IF(AND(Riesgos!#REF!="Baja",Riesgos!#REF!="Mayor"),CONCATENATE("R5C",Riesgos!#REF!),"")</f>
        <v>#REF!</v>
      </c>
      <c r="AC40" s="299" t="e">
        <f>IF(AND(Riesgos!#REF!="Baja",Riesgos!#REF!="Mayor"),CONCATENATE("R5C",Riesgos!#REF!),"")</f>
        <v>#REF!</v>
      </c>
      <c r="AD40" s="299" t="e">
        <f>IF(AND(Riesgos!#REF!="Baja",Riesgos!#REF!="Mayor"),CONCATENATE("R5C",Riesgos!#REF!),"")</f>
        <v>#REF!</v>
      </c>
      <c r="AE40" s="299" t="e">
        <f>IF(AND(Riesgos!#REF!="Baja",Riesgos!#REF!="Mayor"),CONCATENATE("R5C",Riesgos!#REF!),"")</f>
        <v>#REF!</v>
      </c>
      <c r="AF40" s="299" t="e">
        <f>IF(AND(Riesgos!#REF!="Baja",Riesgos!#REF!="Mayor"),CONCATENATE("R5C",Riesgos!#REF!),"")</f>
        <v>#REF!</v>
      </c>
      <c r="AG40" s="300" t="e">
        <f>IF(AND(Riesgos!#REF!="Baja",Riesgos!#REF!="Mayor"),CONCATENATE("R5C",Riesgos!#REF!),"")</f>
        <v>#REF!</v>
      </c>
      <c r="AH40" s="301" t="e">
        <f>IF(AND(Riesgos!#REF!="Baja",Riesgos!#REF!="Catastrófico"),CONCATENATE("R5C",Riesgos!#REF!),"")</f>
        <v>#REF!</v>
      </c>
      <c r="AI40" s="302" t="e">
        <f>IF(AND(Riesgos!#REF!="Baja",Riesgos!#REF!="Catastrófico"),CONCATENATE("R5C",Riesgos!#REF!),"")</f>
        <v>#REF!</v>
      </c>
      <c r="AJ40" s="302" t="e">
        <f>IF(AND(Riesgos!#REF!="Baja",Riesgos!#REF!="Catastrófico"),CONCATENATE("R5C",Riesgos!#REF!),"")</f>
        <v>#REF!</v>
      </c>
      <c r="AK40" s="302" t="e">
        <f>IF(AND(Riesgos!#REF!="Baja",Riesgos!#REF!="Catastrófico"),CONCATENATE("R5C",Riesgos!#REF!),"")</f>
        <v>#REF!</v>
      </c>
      <c r="AL40" s="302" t="e">
        <f>IF(AND(Riesgos!#REF!="Baja",Riesgos!#REF!="Catastrófico"),CONCATENATE("R5C",Riesgos!#REF!),"")</f>
        <v>#REF!</v>
      </c>
      <c r="AM40" s="303" t="e">
        <f>IF(AND(Riesgos!#REF!="Baja",Riesgos!#REF!="Catastrófico"),CONCATENATE("R5C",Riesgos!#REF!),"")</f>
        <v>#REF!</v>
      </c>
      <c r="AN40" s="1"/>
      <c r="AO40" s="692"/>
      <c r="AP40" s="516"/>
      <c r="AQ40" s="516"/>
      <c r="AR40" s="516"/>
      <c r="AS40" s="516"/>
      <c r="AT40" s="693"/>
      <c r="AU40" s="1"/>
      <c r="AV40" s="1"/>
      <c r="AW40" s="1"/>
      <c r="AX40" s="1"/>
      <c r="AY40" s="1"/>
      <c r="AZ40" s="1"/>
      <c r="BA40" s="1"/>
      <c r="BB40" s="1"/>
      <c r="BC40" s="1"/>
      <c r="BD40" s="1"/>
      <c r="BE40" s="1"/>
      <c r="BF40" s="1"/>
      <c r="BG40" s="1"/>
      <c r="BH40" s="1"/>
      <c r="BI40" s="1"/>
    </row>
    <row r="41" spans="1:61" ht="15" customHeight="1" x14ac:dyDescent="0.25">
      <c r="A41" s="1"/>
      <c r="B41" s="688"/>
      <c r="C41" s="516"/>
      <c r="D41" s="517"/>
      <c r="E41" s="528"/>
      <c r="F41" s="516"/>
      <c r="G41" s="516"/>
      <c r="H41" s="516"/>
      <c r="I41" s="516"/>
      <c r="J41" s="322" t="e">
        <f>IF(AND(Riesgos!#REF!="Baja",Riesgos!#REF!="Leve"),CONCATENATE("R6C",Riesgos!#REF!),"")</f>
        <v>#REF!</v>
      </c>
      <c r="K41" s="323" t="e">
        <f>IF(AND(Riesgos!#REF!="Baja",Riesgos!#REF!="Leve"),CONCATENATE("R6C",Riesgos!#REF!),"")</f>
        <v>#REF!</v>
      </c>
      <c r="L41" s="323" t="e">
        <f>IF(AND(Riesgos!#REF!="Baja",Riesgos!#REF!="Leve"),CONCATENATE("R6C",Riesgos!#REF!),"")</f>
        <v>#REF!</v>
      </c>
      <c r="M41" s="323" t="e">
        <f>IF(AND(Riesgos!#REF!="Baja",Riesgos!#REF!="Leve"),CONCATENATE("R6C",Riesgos!#REF!),"")</f>
        <v>#REF!</v>
      </c>
      <c r="N41" s="323" t="e">
        <f>IF(AND(Riesgos!#REF!="Baja",Riesgos!#REF!="Leve"),CONCATENATE("R6C",Riesgos!#REF!),"")</f>
        <v>#REF!</v>
      </c>
      <c r="O41" s="324" t="e">
        <f>IF(AND(Riesgos!#REF!="Baja",Riesgos!#REF!="Leve"),CONCATENATE("R6C",Riesgos!#REF!),"")</f>
        <v>#REF!</v>
      </c>
      <c r="P41" s="313" t="e">
        <f>IF(AND(Riesgos!#REF!="Baja",Riesgos!#REF!="Menor"),CONCATENATE("R6C",Riesgos!#REF!),"")</f>
        <v>#REF!</v>
      </c>
      <c r="Q41" s="314" t="e">
        <f>IF(AND(Riesgos!#REF!="Baja",Riesgos!#REF!="Menor"),CONCATENATE("R6C",Riesgos!#REF!),"")</f>
        <v>#REF!</v>
      </c>
      <c r="R41" s="314" t="e">
        <f>IF(AND(Riesgos!#REF!="Baja",Riesgos!#REF!="Menor"),CONCATENATE("R6C",Riesgos!#REF!),"")</f>
        <v>#REF!</v>
      </c>
      <c r="S41" s="314" t="e">
        <f>IF(AND(Riesgos!#REF!="Baja",Riesgos!#REF!="Menor"),CONCATENATE("R6C",Riesgos!#REF!),"")</f>
        <v>#REF!</v>
      </c>
      <c r="T41" s="314" t="e">
        <f>IF(AND(Riesgos!#REF!="Baja",Riesgos!#REF!="Menor"),CONCATENATE("R6C",Riesgos!#REF!),"")</f>
        <v>#REF!</v>
      </c>
      <c r="U41" s="315" t="e">
        <f>IF(AND(Riesgos!#REF!="Baja",Riesgos!#REF!="Menor"),CONCATENATE("R6C",Riesgos!#REF!),"")</f>
        <v>#REF!</v>
      </c>
      <c r="V41" s="313" t="e">
        <f>IF(AND(Riesgos!#REF!="Baja",Riesgos!#REF!="Moderado"),CONCATENATE("R6C",Riesgos!#REF!),"")</f>
        <v>#REF!</v>
      </c>
      <c r="W41" s="314" t="e">
        <f>IF(AND(Riesgos!#REF!="Baja",Riesgos!#REF!="Moderado"),CONCATENATE("R6C",Riesgos!#REF!),"")</f>
        <v>#REF!</v>
      </c>
      <c r="X41" s="314" t="e">
        <f>IF(AND(Riesgos!#REF!="Baja",Riesgos!#REF!="Moderado"),CONCATENATE("R6C",Riesgos!#REF!),"")</f>
        <v>#REF!</v>
      </c>
      <c r="Y41" s="314" t="e">
        <f>IF(AND(Riesgos!#REF!="Baja",Riesgos!#REF!="Moderado"),CONCATENATE("R6C",Riesgos!#REF!),"")</f>
        <v>#REF!</v>
      </c>
      <c r="Z41" s="314" t="e">
        <f>IF(AND(Riesgos!#REF!="Baja",Riesgos!#REF!="Moderado"),CONCATENATE("R6C",Riesgos!#REF!),"")</f>
        <v>#REF!</v>
      </c>
      <c r="AA41" s="315" t="e">
        <f>IF(AND(Riesgos!#REF!="Baja",Riesgos!#REF!="Moderado"),CONCATENATE("R6C",Riesgos!#REF!),"")</f>
        <v>#REF!</v>
      </c>
      <c r="AB41" s="298" t="e">
        <f>IF(AND(Riesgos!#REF!="Baja",Riesgos!#REF!="Mayor"),CONCATENATE("R6C",Riesgos!#REF!),"")</f>
        <v>#REF!</v>
      </c>
      <c r="AC41" s="299" t="e">
        <f>IF(AND(Riesgos!#REF!="Baja",Riesgos!#REF!="Mayor"),CONCATENATE("R6C",Riesgos!#REF!),"")</f>
        <v>#REF!</v>
      </c>
      <c r="AD41" s="299" t="e">
        <f>IF(AND(Riesgos!#REF!="Baja",Riesgos!#REF!="Mayor"),CONCATENATE("R6C",Riesgos!#REF!),"")</f>
        <v>#REF!</v>
      </c>
      <c r="AE41" s="299" t="e">
        <f>IF(AND(Riesgos!#REF!="Baja",Riesgos!#REF!="Mayor"),CONCATENATE("R6C",Riesgos!#REF!),"")</f>
        <v>#REF!</v>
      </c>
      <c r="AF41" s="299" t="e">
        <f>IF(AND(Riesgos!#REF!="Baja",Riesgos!#REF!="Mayor"),CONCATENATE("R6C",Riesgos!#REF!),"")</f>
        <v>#REF!</v>
      </c>
      <c r="AG41" s="300" t="e">
        <f>IF(AND(Riesgos!#REF!="Baja",Riesgos!#REF!="Mayor"),CONCATENATE("R6C",Riesgos!#REF!),"")</f>
        <v>#REF!</v>
      </c>
      <c r="AH41" s="301" t="e">
        <f>IF(AND(Riesgos!#REF!="Baja",Riesgos!#REF!="Catastrófico"),CONCATENATE("R6C",Riesgos!#REF!),"")</f>
        <v>#REF!</v>
      </c>
      <c r="AI41" s="302" t="e">
        <f>IF(AND(Riesgos!#REF!="Baja",Riesgos!#REF!="Catastrófico"),CONCATENATE("R6C",Riesgos!#REF!),"")</f>
        <v>#REF!</v>
      </c>
      <c r="AJ41" s="302" t="e">
        <f>IF(AND(Riesgos!#REF!="Baja",Riesgos!#REF!="Catastrófico"),CONCATENATE("R6C",Riesgos!#REF!),"")</f>
        <v>#REF!</v>
      </c>
      <c r="AK41" s="302" t="e">
        <f>IF(AND(Riesgos!#REF!="Baja",Riesgos!#REF!="Catastrófico"),CONCATENATE("R6C",Riesgos!#REF!),"")</f>
        <v>#REF!</v>
      </c>
      <c r="AL41" s="302" t="e">
        <f>IF(AND(Riesgos!#REF!="Baja",Riesgos!#REF!="Catastrófico"),CONCATENATE("R6C",Riesgos!#REF!),"")</f>
        <v>#REF!</v>
      </c>
      <c r="AM41" s="303" t="e">
        <f>IF(AND(Riesgos!#REF!="Baja",Riesgos!#REF!="Catastrófico"),CONCATENATE("R6C",Riesgos!#REF!),"")</f>
        <v>#REF!</v>
      </c>
      <c r="AN41" s="1"/>
      <c r="AO41" s="692"/>
      <c r="AP41" s="516"/>
      <c r="AQ41" s="516"/>
      <c r="AR41" s="516"/>
      <c r="AS41" s="516"/>
      <c r="AT41" s="693"/>
      <c r="AU41" s="1"/>
      <c r="AV41" s="1"/>
      <c r="AW41" s="1"/>
      <c r="AX41" s="1"/>
      <c r="AY41" s="1"/>
      <c r="AZ41" s="1"/>
      <c r="BA41" s="1"/>
      <c r="BB41" s="1"/>
      <c r="BC41" s="1"/>
      <c r="BD41" s="1"/>
      <c r="BE41" s="1"/>
      <c r="BF41" s="1"/>
      <c r="BG41" s="1"/>
      <c r="BH41" s="1"/>
      <c r="BI41" s="1"/>
    </row>
    <row r="42" spans="1:61" ht="15" customHeight="1" x14ac:dyDescent="0.25">
      <c r="A42" s="1"/>
      <c r="B42" s="688"/>
      <c r="C42" s="516"/>
      <c r="D42" s="517"/>
      <c r="E42" s="528"/>
      <c r="F42" s="516"/>
      <c r="G42" s="516"/>
      <c r="H42" s="516"/>
      <c r="I42" s="516"/>
      <c r="J42" s="322" t="e">
        <f>IF(AND(Riesgos!#REF!="Baja",Riesgos!#REF!="Leve"),CONCATENATE("R7C",Riesgos!#REF!),"")</f>
        <v>#REF!</v>
      </c>
      <c r="K42" s="323" t="e">
        <f>IF(AND(Riesgos!#REF!="Baja",Riesgos!#REF!="Leve"),CONCATENATE("R7C",Riesgos!#REF!),"")</f>
        <v>#REF!</v>
      </c>
      <c r="L42" s="323" t="e">
        <f>IF(AND(Riesgos!#REF!="Baja",Riesgos!#REF!="Leve"),CONCATENATE("R7C",Riesgos!#REF!),"")</f>
        <v>#REF!</v>
      </c>
      <c r="M42" s="323" t="e">
        <f>IF(AND(Riesgos!#REF!="Baja",Riesgos!#REF!="Leve"),CONCATENATE("R7C",Riesgos!#REF!),"")</f>
        <v>#REF!</v>
      </c>
      <c r="N42" s="323" t="e">
        <f>IF(AND(Riesgos!#REF!="Baja",Riesgos!#REF!="Leve"),CONCATENATE("R7C",Riesgos!#REF!),"")</f>
        <v>#REF!</v>
      </c>
      <c r="O42" s="324" t="e">
        <f>IF(AND(Riesgos!#REF!="Baja",Riesgos!#REF!="Leve"),CONCATENATE("R7C",Riesgos!#REF!),"")</f>
        <v>#REF!</v>
      </c>
      <c r="P42" s="313" t="e">
        <f>IF(AND(Riesgos!#REF!="Baja",Riesgos!#REF!="Menor"),CONCATENATE("R7C",Riesgos!#REF!),"")</f>
        <v>#REF!</v>
      </c>
      <c r="Q42" s="314" t="e">
        <f>IF(AND(Riesgos!#REF!="Baja",Riesgos!#REF!="Menor"),CONCATENATE("R7C",Riesgos!#REF!),"")</f>
        <v>#REF!</v>
      </c>
      <c r="R42" s="314" t="e">
        <f>IF(AND(Riesgos!#REF!="Baja",Riesgos!#REF!="Menor"),CONCATENATE("R7C",Riesgos!#REF!),"")</f>
        <v>#REF!</v>
      </c>
      <c r="S42" s="314" t="e">
        <f>IF(AND(Riesgos!#REF!="Baja",Riesgos!#REF!="Menor"),CONCATENATE("R7C",Riesgos!#REF!),"")</f>
        <v>#REF!</v>
      </c>
      <c r="T42" s="314" t="e">
        <f>IF(AND(Riesgos!#REF!="Baja",Riesgos!#REF!="Menor"),CONCATENATE("R7C",Riesgos!#REF!),"")</f>
        <v>#REF!</v>
      </c>
      <c r="U42" s="315" t="e">
        <f>IF(AND(Riesgos!#REF!="Baja",Riesgos!#REF!="Menor"),CONCATENATE("R7C",Riesgos!#REF!),"")</f>
        <v>#REF!</v>
      </c>
      <c r="V42" s="313" t="e">
        <f>IF(AND(Riesgos!#REF!="Baja",Riesgos!#REF!="Moderado"),CONCATENATE("R7C",Riesgos!#REF!),"")</f>
        <v>#REF!</v>
      </c>
      <c r="W42" s="314" t="e">
        <f>IF(AND(Riesgos!#REF!="Baja",Riesgos!#REF!="Moderado"),CONCATENATE("R7C",Riesgos!#REF!),"")</f>
        <v>#REF!</v>
      </c>
      <c r="X42" s="314" t="e">
        <f>IF(AND(Riesgos!#REF!="Baja",Riesgos!#REF!="Moderado"),CONCATENATE("R7C",Riesgos!#REF!),"")</f>
        <v>#REF!</v>
      </c>
      <c r="Y42" s="314" t="e">
        <f>IF(AND(Riesgos!#REF!="Baja",Riesgos!#REF!="Moderado"),CONCATENATE("R7C",Riesgos!#REF!),"")</f>
        <v>#REF!</v>
      </c>
      <c r="Z42" s="314" t="e">
        <f>IF(AND(Riesgos!#REF!="Baja",Riesgos!#REF!="Moderado"),CONCATENATE("R7C",Riesgos!#REF!),"")</f>
        <v>#REF!</v>
      </c>
      <c r="AA42" s="315" t="e">
        <f>IF(AND(Riesgos!#REF!="Baja",Riesgos!#REF!="Moderado"),CONCATENATE("R7C",Riesgos!#REF!),"")</f>
        <v>#REF!</v>
      </c>
      <c r="AB42" s="298" t="e">
        <f>IF(AND(Riesgos!#REF!="Baja",Riesgos!#REF!="Mayor"),CONCATENATE("R7C",Riesgos!#REF!),"")</f>
        <v>#REF!</v>
      </c>
      <c r="AC42" s="299" t="e">
        <f>IF(AND(Riesgos!#REF!="Baja",Riesgos!#REF!="Mayor"),CONCATENATE("R7C",Riesgos!#REF!),"")</f>
        <v>#REF!</v>
      </c>
      <c r="AD42" s="299" t="e">
        <f>IF(AND(Riesgos!#REF!="Baja",Riesgos!#REF!="Mayor"),CONCATENATE("R7C",Riesgos!#REF!),"")</f>
        <v>#REF!</v>
      </c>
      <c r="AE42" s="299" t="e">
        <f>IF(AND(Riesgos!#REF!="Baja",Riesgos!#REF!="Mayor"),CONCATENATE("R7C",Riesgos!#REF!),"")</f>
        <v>#REF!</v>
      </c>
      <c r="AF42" s="299" t="e">
        <f>IF(AND(Riesgos!#REF!="Baja",Riesgos!#REF!="Mayor"),CONCATENATE("R7C",Riesgos!#REF!),"")</f>
        <v>#REF!</v>
      </c>
      <c r="AG42" s="300" t="e">
        <f>IF(AND(Riesgos!#REF!="Baja",Riesgos!#REF!="Mayor"),CONCATENATE("R7C",Riesgos!#REF!),"")</f>
        <v>#REF!</v>
      </c>
      <c r="AH42" s="301" t="e">
        <f>IF(AND(Riesgos!#REF!="Baja",Riesgos!#REF!="Catastrófico"),CONCATENATE("R7C",Riesgos!#REF!),"")</f>
        <v>#REF!</v>
      </c>
      <c r="AI42" s="302" t="e">
        <f>IF(AND(Riesgos!#REF!="Baja",Riesgos!#REF!="Catastrófico"),CONCATENATE("R7C",Riesgos!#REF!),"")</f>
        <v>#REF!</v>
      </c>
      <c r="AJ42" s="302" t="e">
        <f>IF(AND(Riesgos!#REF!="Baja",Riesgos!#REF!="Catastrófico"),CONCATENATE("R7C",Riesgos!#REF!),"")</f>
        <v>#REF!</v>
      </c>
      <c r="AK42" s="302" t="e">
        <f>IF(AND(Riesgos!#REF!="Baja",Riesgos!#REF!="Catastrófico"),CONCATENATE("R7C",Riesgos!#REF!),"")</f>
        <v>#REF!</v>
      </c>
      <c r="AL42" s="302" t="e">
        <f>IF(AND(Riesgos!#REF!="Baja",Riesgos!#REF!="Catastrófico"),CONCATENATE("R7C",Riesgos!#REF!),"")</f>
        <v>#REF!</v>
      </c>
      <c r="AM42" s="303" t="e">
        <f>IF(AND(Riesgos!#REF!="Baja",Riesgos!#REF!="Catastrófico"),CONCATENATE("R7C",Riesgos!#REF!),"")</f>
        <v>#REF!</v>
      </c>
      <c r="AN42" s="1"/>
      <c r="AO42" s="692"/>
      <c r="AP42" s="516"/>
      <c r="AQ42" s="516"/>
      <c r="AR42" s="516"/>
      <c r="AS42" s="516"/>
      <c r="AT42" s="693"/>
      <c r="AU42" s="1"/>
      <c r="AV42" s="1"/>
      <c r="AW42" s="1"/>
      <c r="AX42" s="1"/>
      <c r="AY42" s="1"/>
      <c r="AZ42" s="1"/>
      <c r="BA42" s="1"/>
      <c r="BB42" s="1"/>
      <c r="BC42" s="1"/>
      <c r="BD42" s="1"/>
      <c r="BE42" s="1"/>
      <c r="BF42" s="1"/>
      <c r="BG42" s="1"/>
      <c r="BH42" s="1"/>
      <c r="BI42" s="1"/>
    </row>
    <row r="43" spans="1:61" ht="15" customHeight="1" x14ac:dyDescent="0.25">
      <c r="A43" s="1"/>
      <c r="B43" s="688"/>
      <c r="C43" s="516"/>
      <c r="D43" s="517"/>
      <c r="E43" s="528"/>
      <c r="F43" s="516"/>
      <c r="G43" s="516"/>
      <c r="H43" s="516"/>
      <c r="I43" s="516"/>
      <c r="J43" s="322" t="e">
        <f>IF(AND(Riesgos!#REF!="Baja",Riesgos!#REF!="Leve"),CONCATENATE("R8C",Riesgos!#REF!),"")</f>
        <v>#REF!</v>
      </c>
      <c r="K43" s="323" t="e">
        <f>IF(AND(Riesgos!#REF!="Baja",Riesgos!#REF!="Leve"),CONCATENATE("R8C",Riesgos!#REF!),"")</f>
        <v>#REF!</v>
      </c>
      <c r="L43" s="323" t="e">
        <f>IF(AND(Riesgos!#REF!="Baja",Riesgos!#REF!="Leve"),CONCATENATE("R8C",Riesgos!#REF!),"")</f>
        <v>#REF!</v>
      </c>
      <c r="M43" s="323" t="e">
        <f>IF(AND(Riesgos!#REF!="Baja",Riesgos!#REF!="Leve"),CONCATENATE("R8C",Riesgos!#REF!),"")</f>
        <v>#REF!</v>
      </c>
      <c r="N43" s="323" t="e">
        <f>IF(AND(Riesgos!#REF!="Baja",Riesgos!#REF!="Leve"),CONCATENATE("R8C",Riesgos!#REF!),"")</f>
        <v>#REF!</v>
      </c>
      <c r="O43" s="324" t="e">
        <f>IF(AND(Riesgos!#REF!="Baja",Riesgos!#REF!="Leve"),CONCATENATE("R8C",Riesgos!#REF!),"")</f>
        <v>#REF!</v>
      </c>
      <c r="P43" s="313" t="e">
        <f>IF(AND(Riesgos!#REF!="Baja",Riesgos!#REF!="Menor"),CONCATENATE("R8C",Riesgos!#REF!),"")</f>
        <v>#REF!</v>
      </c>
      <c r="Q43" s="314" t="e">
        <f>IF(AND(Riesgos!#REF!="Baja",Riesgos!#REF!="Menor"),CONCATENATE("R8C",Riesgos!#REF!),"")</f>
        <v>#REF!</v>
      </c>
      <c r="R43" s="314" t="e">
        <f>IF(AND(Riesgos!#REF!="Baja",Riesgos!#REF!="Menor"),CONCATENATE("R8C",Riesgos!#REF!),"")</f>
        <v>#REF!</v>
      </c>
      <c r="S43" s="314" t="e">
        <f>IF(AND(Riesgos!#REF!="Baja",Riesgos!#REF!="Menor"),CONCATENATE("R8C",Riesgos!#REF!),"")</f>
        <v>#REF!</v>
      </c>
      <c r="T43" s="314" t="e">
        <f>IF(AND(Riesgos!#REF!="Baja",Riesgos!#REF!="Menor"),CONCATENATE("R8C",Riesgos!#REF!),"")</f>
        <v>#REF!</v>
      </c>
      <c r="U43" s="315" t="e">
        <f>IF(AND(Riesgos!#REF!="Baja",Riesgos!#REF!="Menor"),CONCATENATE("R8C",Riesgos!#REF!),"")</f>
        <v>#REF!</v>
      </c>
      <c r="V43" s="313" t="e">
        <f>IF(AND(Riesgos!#REF!="Baja",Riesgos!#REF!="Moderado"),CONCATENATE("R8C",Riesgos!#REF!),"")</f>
        <v>#REF!</v>
      </c>
      <c r="W43" s="314" t="e">
        <f>IF(AND(Riesgos!#REF!="Baja",Riesgos!#REF!="Moderado"),CONCATENATE("R8C",Riesgos!#REF!),"")</f>
        <v>#REF!</v>
      </c>
      <c r="X43" s="314" t="e">
        <f>IF(AND(Riesgos!#REF!="Baja",Riesgos!#REF!="Moderado"),CONCATENATE("R8C",Riesgos!#REF!),"")</f>
        <v>#REF!</v>
      </c>
      <c r="Y43" s="314" t="e">
        <f>IF(AND(Riesgos!#REF!="Baja",Riesgos!#REF!="Moderado"),CONCATENATE("R8C",Riesgos!#REF!),"")</f>
        <v>#REF!</v>
      </c>
      <c r="Z43" s="314" t="e">
        <f>IF(AND(Riesgos!#REF!="Baja",Riesgos!#REF!="Moderado"),CONCATENATE("R8C",Riesgos!#REF!),"")</f>
        <v>#REF!</v>
      </c>
      <c r="AA43" s="315" t="e">
        <f>IF(AND(Riesgos!#REF!="Baja",Riesgos!#REF!="Moderado"),CONCATENATE("R8C",Riesgos!#REF!),"")</f>
        <v>#REF!</v>
      </c>
      <c r="AB43" s="298" t="e">
        <f>IF(AND(Riesgos!#REF!="Baja",Riesgos!#REF!="Mayor"),CONCATENATE("R8C",Riesgos!#REF!),"")</f>
        <v>#REF!</v>
      </c>
      <c r="AC43" s="299" t="e">
        <f>IF(AND(Riesgos!#REF!="Baja",Riesgos!#REF!="Mayor"),CONCATENATE("R8C",Riesgos!#REF!),"")</f>
        <v>#REF!</v>
      </c>
      <c r="AD43" s="299" t="e">
        <f>IF(AND(Riesgos!#REF!="Baja",Riesgos!#REF!="Mayor"),CONCATENATE("R8C",Riesgos!#REF!),"")</f>
        <v>#REF!</v>
      </c>
      <c r="AE43" s="299" t="e">
        <f>IF(AND(Riesgos!#REF!="Baja",Riesgos!#REF!="Mayor"),CONCATENATE("R8C",Riesgos!#REF!),"")</f>
        <v>#REF!</v>
      </c>
      <c r="AF43" s="299" t="e">
        <f>IF(AND(Riesgos!#REF!="Baja",Riesgos!#REF!="Mayor"),CONCATENATE("R8C",Riesgos!#REF!),"")</f>
        <v>#REF!</v>
      </c>
      <c r="AG43" s="300" t="e">
        <f>IF(AND(Riesgos!#REF!="Baja",Riesgos!#REF!="Mayor"),CONCATENATE("R8C",Riesgos!#REF!),"")</f>
        <v>#REF!</v>
      </c>
      <c r="AH43" s="301" t="e">
        <f>IF(AND(Riesgos!#REF!="Baja",Riesgos!#REF!="Catastrófico"),CONCATENATE("R8C",Riesgos!#REF!),"")</f>
        <v>#REF!</v>
      </c>
      <c r="AI43" s="302" t="e">
        <f>IF(AND(Riesgos!#REF!="Baja",Riesgos!#REF!="Catastrófico"),CONCATENATE("R8C",Riesgos!#REF!),"")</f>
        <v>#REF!</v>
      </c>
      <c r="AJ43" s="302" t="e">
        <f>IF(AND(Riesgos!#REF!="Baja",Riesgos!#REF!="Catastrófico"),CONCATENATE("R8C",Riesgos!#REF!),"")</f>
        <v>#REF!</v>
      </c>
      <c r="AK43" s="302" t="e">
        <f>IF(AND(Riesgos!#REF!="Baja",Riesgos!#REF!="Catastrófico"),CONCATENATE("R8C",Riesgos!#REF!),"")</f>
        <v>#REF!</v>
      </c>
      <c r="AL43" s="302" t="e">
        <f>IF(AND(Riesgos!#REF!="Baja",Riesgos!#REF!="Catastrófico"),CONCATENATE("R8C",Riesgos!#REF!),"")</f>
        <v>#REF!</v>
      </c>
      <c r="AM43" s="303" t="e">
        <f>IF(AND(Riesgos!#REF!="Baja",Riesgos!#REF!="Catastrófico"),CONCATENATE("R8C",Riesgos!#REF!),"")</f>
        <v>#REF!</v>
      </c>
      <c r="AN43" s="1"/>
      <c r="AO43" s="692"/>
      <c r="AP43" s="516"/>
      <c r="AQ43" s="516"/>
      <c r="AR43" s="516"/>
      <c r="AS43" s="516"/>
      <c r="AT43" s="693"/>
      <c r="AU43" s="1"/>
      <c r="AV43" s="1"/>
      <c r="AW43" s="1"/>
      <c r="AX43" s="1"/>
      <c r="AY43" s="1"/>
      <c r="AZ43" s="1"/>
      <c r="BA43" s="1"/>
      <c r="BB43" s="1"/>
      <c r="BC43" s="1"/>
      <c r="BD43" s="1"/>
      <c r="BE43" s="1"/>
      <c r="BF43" s="1"/>
      <c r="BG43" s="1"/>
      <c r="BH43" s="1"/>
      <c r="BI43" s="1"/>
    </row>
    <row r="44" spans="1:61" ht="15" customHeight="1" x14ac:dyDescent="0.25">
      <c r="A44" s="1"/>
      <c r="B44" s="688"/>
      <c r="C44" s="516"/>
      <c r="D44" s="517"/>
      <c r="E44" s="528"/>
      <c r="F44" s="516"/>
      <c r="G44" s="516"/>
      <c r="H44" s="516"/>
      <c r="I44" s="516"/>
      <c r="J44" s="322" t="e">
        <f>IF(AND(Riesgos!#REF!="Baja",Riesgos!#REF!="Leve"),CONCATENATE("R9C",Riesgos!#REF!),"")</f>
        <v>#REF!</v>
      </c>
      <c r="K44" s="323" t="e">
        <f>IF(AND(Riesgos!#REF!="Baja",Riesgos!#REF!="Leve"),CONCATENATE("R9C",Riesgos!#REF!),"")</f>
        <v>#REF!</v>
      </c>
      <c r="L44" s="323" t="e">
        <f>IF(AND(Riesgos!#REF!="Baja",Riesgos!#REF!="Leve"),CONCATENATE("R9C",Riesgos!#REF!),"")</f>
        <v>#REF!</v>
      </c>
      <c r="M44" s="323" t="e">
        <f>IF(AND(Riesgos!#REF!="Baja",Riesgos!#REF!="Leve"),CONCATENATE("R9C",Riesgos!#REF!),"")</f>
        <v>#REF!</v>
      </c>
      <c r="N44" s="323" t="e">
        <f>IF(AND(Riesgos!#REF!="Baja",Riesgos!#REF!="Leve"),CONCATENATE("R9C",Riesgos!#REF!),"")</f>
        <v>#REF!</v>
      </c>
      <c r="O44" s="324" t="e">
        <f>IF(AND(Riesgos!#REF!="Baja",Riesgos!#REF!="Leve"),CONCATENATE("R9C",Riesgos!#REF!),"")</f>
        <v>#REF!</v>
      </c>
      <c r="P44" s="313" t="e">
        <f>IF(AND(Riesgos!#REF!="Baja",Riesgos!#REF!="Menor"),CONCATENATE("R9C",Riesgos!#REF!),"")</f>
        <v>#REF!</v>
      </c>
      <c r="Q44" s="314" t="e">
        <f>IF(AND(Riesgos!#REF!="Baja",Riesgos!#REF!="Menor"),CONCATENATE("R9C",Riesgos!#REF!),"")</f>
        <v>#REF!</v>
      </c>
      <c r="R44" s="314" t="e">
        <f>IF(AND(Riesgos!#REF!="Baja",Riesgos!#REF!="Menor"),CONCATENATE("R9C",Riesgos!#REF!),"")</f>
        <v>#REF!</v>
      </c>
      <c r="S44" s="314" t="e">
        <f>IF(AND(Riesgos!#REF!="Baja",Riesgos!#REF!="Menor"),CONCATENATE("R9C",Riesgos!#REF!),"")</f>
        <v>#REF!</v>
      </c>
      <c r="T44" s="314" t="e">
        <f>IF(AND(Riesgos!#REF!="Baja",Riesgos!#REF!="Menor"),CONCATENATE("R9C",Riesgos!#REF!),"")</f>
        <v>#REF!</v>
      </c>
      <c r="U44" s="315" t="e">
        <f>IF(AND(Riesgos!#REF!="Baja",Riesgos!#REF!="Menor"),CONCATENATE("R9C",Riesgos!#REF!),"")</f>
        <v>#REF!</v>
      </c>
      <c r="V44" s="313" t="e">
        <f>IF(AND(Riesgos!#REF!="Baja",Riesgos!#REF!="Moderado"),CONCATENATE("R9C",Riesgos!#REF!),"")</f>
        <v>#REF!</v>
      </c>
      <c r="W44" s="314" t="e">
        <f>IF(AND(Riesgos!#REF!="Baja",Riesgos!#REF!="Moderado"),CONCATENATE("R9C",Riesgos!#REF!),"")</f>
        <v>#REF!</v>
      </c>
      <c r="X44" s="314" t="e">
        <f>IF(AND(Riesgos!#REF!="Baja",Riesgos!#REF!="Moderado"),CONCATENATE("R9C",Riesgos!#REF!),"")</f>
        <v>#REF!</v>
      </c>
      <c r="Y44" s="314" t="e">
        <f>IF(AND(Riesgos!#REF!="Baja",Riesgos!#REF!="Moderado"),CONCATENATE("R9C",Riesgos!#REF!),"")</f>
        <v>#REF!</v>
      </c>
      <c r="Z44" s="314" t="e">
        <f>IF(AND(Riesgos!#REF!="Baja",Riesgos!#REF!="Moderado"),CONCATENATE("R9C",Riesgos!#REF!),"")</f>
        <v>#REF!</v>
      </c>
      <c r="AA44" s="315" t="e">
        <f>IF(AND(Riesgos!#REF!="Baja",Riesgos!#REF!="Moderado"),CONCATENATE("R9C",Riesgos!#REF!),"")</f>
        <v>#REF!</v>
      </c>
      <c r="AB44" s="298" t="e">
        <f>IF(AND(Riesgos!#REF!="Baja",Riesgos!#REF!="Mayor"),CONCATENATE("R9C",Riesgos!#REF!),"")</f>
        <v>#REF!</v>
      </c>
      <c r="AC44" s="299" t="e">
        <f>IF(AND(Riesgos!#REF!="Baja",Riesgos!#REF!="Mayor"),CONCATENATE("R9C",Riesgos!#REF!),"")</f>
        <v>#REF!</v>
      </c>
      <c r="AD44" s="299" t="e">
        <f>IF(AND(Riesgos!#REF!="Baja",Riesgos!#REF!="Mayor"),CONCATENATE("R9C",Riesgos!#REF!),"")</f>
        <v>#REF!</v>
      </c>
      <c r="AE44" s="299" t="e">
        <f>IF(AND(Riesgos!#REF!="Baja",Riesgos!#REF!="Mayor"),CONCATENATE("R9C",Riesgos!#REF!),"")</f>
        <v>#REF!</v>
      </c>
      <c r="AF44" s="299" t="e">
        <f>IF(AND(Riesgos!#REF!="Baja",Riesgos!#REF!="Mayor"),CONCATENATE("R9C",Riesgos!#REF!),"")</f>
        <v>#REF!</v>
      </c>
      <c r="AG44" s="300" t="e">
        <f>IF(AND(Riesgos!#REF!="Baja",Riesgos!#REF!="Mayor"),CONCATENATE("R9C",Riesgos!#REF!),"")</f>
        <v>#REF!</v>
      </c>
      <c r="AH44" s="301" t="e">
        <f>IF(AND(Riesgos!#REF!="Baja",Riesgos!#REF!="Catastrófico"),CONCATENATE("R9C",Riesgos!#REF!),"")</f>
        <v>#REF!</v>
      </c>
      <c r="AI44" s="302" t="e">
        <f>IF(AND(Riesgos!#REF!="Baja",Riesgos!#REF!="Catastrófico"),CONCATENATE("R9C",Riesgos!#REF!),"")</f>
        <v>#REF!</v>
      </c>
      <c r="AJ44" s="302" t="e">
        <f>IF(AND(Riesgos!#REF!="Baja",Riesgos!#REF!="Catastrófico"),CONCATENATE("R9C",Riesgos!#REF!),"")</f>
        <v>#REF!</v>
      </c>
      <c r="AK44" s="302" t="e">
        <f>IF(AND(Riesgos!#REF!="Baja",Riesgos!#REF!="Catastrófico"),CONCATENATE("R9C",Riesgos!#REF!),"")</f>
        <v>#REF!</v>
      </c>
      <c r="AL44" s="302" t="e">
        <f>IF(AND(Riesgos!#REF!="Baja",Riesgos!#REF!="Catastrófico"),CONCATENATE("R9C",Riesgos!#REF!),"")</f>
        <v>#REF!</v>
      </c>
      <c r="AM44" s="303" t="e">
        <f>IF(AND(Riesgos!#REF!="Baja",Riesgos!#REF!="Catastrófico"),CONCATENATE("R9C",Riesgos!#REF!),"")</f>
        <v>#REF!</v>
      </c>
      <c r="AN44" s="1"/>
      <c r="AO44" s="692"/>
      <c r="AP44" s="516"/>
      <c r="AQ44" s="516"/>
      <c r="AR44" s="516"/>
      <c r="AS44" s="516"/>
      <c r="AT44" s="693"/>
      <c r="AU44" s="1"/>
      <c r="AV44" s="1"/>
      <c r="AW44" s="1"/>
      <c r="AX44" s="1"/>
      <c r="AY44" s="1"/>
      <c r="AZ44" s="1"/>
      <c r="BA44" s="1"/>
      <c r="BB44" s="1"/>
      <c r="BC44" s="1"/>
      <c r="BD44" s="1"/>
      <c r="BE44" s="1"/>
      <c r="BF44" s="1"/>
      <c r="BG44" s="1"/>
      <c r="BH44" s="1"/>
      <c r="BI44" s="1"/>
    </row>
    <row r="45" spans="1:61" ht="15.75" customHeight="1" x14ac:dyDescent="0.25">
      <c r="A45" s="1"/>
      <c r="B45" s="688"/>
      <c r="C45" s="516"/>
      <c r="D45" s="517"/>
      <c r="E45" s="670"/>
      <c r="F45" s="671"/>
      <c r="G45" s="671"/>
      <c r="H45" s="671"/>
      <c r="I45" s="671"/>
      <c r="J45" s="325" t="e">
        <f>IF(AND(Riesgos!#REF!="Baja",Riesgos!#REF!="Leve"),CONCATENATE("R10C",Riesgos!#REF!),"")</f>
        <v>#REF!</v>
      </c>
      <c r="K45" s="326" t="e">
        <f>IF(AND(Riesgos!#REF!="Baja",Riesgos!#REF!="Leve"),CONCATENATE("R10C",Riesgos!#REF!),"")</f>
        <v>#REF!</v>
      </c>
      <c r="L45" s="326" t="e">
        <f>IF(AND(Riesgos!#REF!="Baja",Riesgos!#REF!="Leve"),CONCATENATE("R10C",Riesgos!#REF!),"")</f>
        <v>#REF!</v>
      </c>
      <c r="M45" s="326" t="e">
        <f>IF(AND(Riesgos!#REF!="Baja",Riesgos!#REF!="Leve"),CONCATENATE("R10C",Riesgos!#REF!),"")</f>
        <v>#REF!</v>
      </c>
      <c r="N45" s="326" t="e">
        <f>IF(AND(Riesgos!#REF!="Baja",Riesgos!#REF!="Leve"),CONCATENATE("R10C",Riesgos!#REF!),"")</f>
        <v>#REF!</v>
      </c>
      <c r="O45" s="327" t="e">
        <f>IF(AND(Riesgos!#REF!="Baja",Riesgos!#REF!="Leve"),CONCATENATE("R10C",Riesgos!#REF!),"")</f>
        <v>#REF!</v>
      </c>
      <c r="P45" s="313" t="e">
        <f>IF(AND(Riesgos!#REF!="Baja",Riesgos!#REF!="Menor"),CONCATENATE("R10C",Riesgos!#REF!),"")</f>
        <v>#REF!</v>
      </c>
      <c r="Q45" s="314" t="e">
        <f>IF(AND(Riesgos!#REF!="Baja",Riesgos!#REF!="Menor"),CONCATENATE("R10C",Riesgos!#REF!),"")</f>
        <v>#REF!</v>
      </c>
      <c r="R45" s="314" t="e">
        <f>IF(AND(Riesgos!#REF!="Baja",Riesgos!#REF!="Menor"),CONCATENATE("R10C",Riesgos!#REF!),"")</f>
        <v>#REF!</v>
      </c>
      <c r="S45" s="314" t="e">
        <f>IF(AND(Riesgos!#REF!="Baja",Riesgos!#REF!="Menor"),CONCATENATE("R10C",Riesgos!#REF!),"")</f>
        <v>#REF!</v>
      </c>
      <c r="T45" s="314" t="e">
        <f>IF(AND(Riesgos!#REF!="Baja",Riesgos!#REF!="Menor"),CONCATENATE("R10C",Riesgos!#REF!),"")</f>
        <v>#REF!</v>
      </c>
      <c r="U45" s="315" t="e">
        <f>IF(AND(Riesgos!#REF!="Baja",Riesgos!#REF!="Menor"),CONCATENATE("R10C",Riesgos!#REF!),"")</f>
        <v>#REF!</v>
      </c>
      <c r="V45" s="316" t="e">
        <f>IF(AND(Riesgos!#REF!="Baja",Riesgos!#REF!="Moderado"),CONCATENATE("R10C",Riesgos!#REF!),"")</f>
        <v>#REF!</v>
      </c>
      <c r="W45" s="317" t="e">
        <f>IF(AND(Riesgos!#REF!="Baja",Riesgos!#REF!="Moderado"),CONCATENATE("R10C",Riesgos!#REF!),"")</f>
        <v>#REF!</v>
      </c>
      <c r="X45" s="317" t="e">
        <f>IF(AND(Riesgos!#REF!="Baja",Riesgos!#REF!="Moderado"),CONCATENATE("R10C",Riesgos!#REF!),"")</f>
        <v>#REF!</v>
      </c>
      <c r="Y45" s="317" t="e">
        <f>IF(AND(Riesgos!#REF!="Baja",Riesgos!#REF!="Moderado"),CONCATENATE("R10C",Riesgos!#REF!),"")</f>
        <v>#REF!</v>
      </c>
      <c r="Z45" s="317" t="e">
        <f>IF(AND(Riesgos!#REF!="Baja",Riesgos!#REF!="Moderado"),CONCATENATE("R10C",Riesgos!#REF!),"")</f>
        <v>#REF!</v>
      </c>
      <c r="AA45" s="318" t="e">
        <f>IF(AND(Riesgos!#REF!="Baja",Riesgos!#REF!="Moderado"),CONCATENATE("R10C",Riesgos!#REF!),"")</f>
        <v>#REF!</v>
      </c>
      <c r="AB45" s="304" t="e">
        <f>IF(AND(Riesgos!#REF!="Baja",Riesgos!#REF!="Mayor"),CONCATENATE("R10C",Riesgos!#REF!),"")</f>
        <v>#REF!</v>
      </c>
      <c r="AC45" s="305" t="e">
        <f>IF(AND(Riesgos!#REF!="Baja",Riesgos!#REF!="Mayor"),CONCATENATE("R10C",Riesgos!#REF!),"")</f>
        <v>#REF!</v>
      </c>
      <c r="AD45" s="305" t="e">
        <f>IF(AND(Riesgos!#REF!="Baja",Riesgos!#REF!="Mayor"),CONCATENATE("R10C",Riesgos!#REF!),"")</f>
        <v>#REF!</v>
      </c>
      <c r="AE45" s="305" t="e">
        <f>IF(AND(Riesgos!#REF!="Baja",Riesgos!#REF!="Mayor"),CONCATENATE("R10C",Riesgos!#REF!),"")</f>
        <v>#REF!</v>
      </c>
      <c r="AF45" s="305" t="e">
        <f>IF(AND(Riesgos!#REF!="Baja",Riesgos!#REF!="Mayor"),CONCATENATE("R10C",Riesgos!#REF!),"")</f>
        <v>#REF!</v>
      </c>
      <c r="AG45" s="306" t="e">
        <f>IF(AND(Riesgos!#REF!="Baja",Riesgos!#REF!="Mayor"),CONCATENATE("R10C",Riesgos!#REF!),"")</f>
        <v>#REF!</v>
      </c>
      <c r="AH45" s="307" t="e">
        <f>IF(AND(Riesgos!#REF!="Baja",Riesgos!#REF!="Catastrófico"),CONCATENATE("R10C",Riesgos!#REF!),"")</f>
        <v>#REF!</v>
      </c>
      <c r="AI45" s="308" t="e">
        <f>IF(AND(Riesgos!#REF!="Baja",Riesgos!#REF!="Catastrófico"),CONCATENATE("R10C",Riesgos!#REF!),"")</f>
        <v>#REF!</v>
      </c>
      <c r="AJ45" s="308" t="e">
        <f>IF(AND(Riesgos!#REF!="Baja",Riesgos!#REF!="Catastrófico"),CONCATENATE("R10C",Riesgos!#REF!),"")</f>
        <v>#REF!</v>
      </c>
      <c r="AK45" s="308" t="e">
        <f>IF(AND(Riesgos!#REF!="Baja",Riesgos!#REF!="Catastrófico"),CONCATENATE("R10C",Riesgos!#REF!),"")</f>
        <v>#REF!</v>
      </c>
      <c r="AL45" s="308" t="e">
        <f>IF(AND(Riesgos!#REF!="Baja",Riesgos!#REF!="Catastrófico"),CONCATENATE("R10C",Riesgos!#REF!),"")</f>
        <v>#REF!</v>
      </c>
      <c r="AM45" s="309" t="e">
        <f>IF(AND(Riesgos!#REF!="Baja",Riesgos!#REF!="Catastrófico"),CONCATENATE("R10C",Riesgos!#REF!),"")</f>
        <v>#REF!</v>
      </c>
      <c r="AN45" s="1"/>
      <c r="AO45" s="694"/>
      <c r="AP45" s="695"/>
      <c r="AQ45" s="695"/>
      <c r="AR45" s="695"/>
      <c r="AS45" s="695"/>
      <c r="AT45" s="696"/>
    </row>
    <row r="46" spans="1:61" ht="46.5" customHeight="1" x14ac:dyDescent="0.35">
      <c r="A46" s="1"/>
      <c r="B46" s="688"/>
      <c r="C46" s="516"/>
      <c r="D46" s="517"/>
      <c r="E46" s="710" t="s">
        <v>516</v>
      </c>
      <c r="F46" s="669"/>
      <c r="G46" s="669"/>
      <c r="H46" s="669"/>
      <c r="I46" s="659"/>
      <c r="J46" s="319" t="e">
        <f>IF(AND(Riesgos!#REF!="Muy Baja",Riesgos!#REF!="Leve"),CONCATENATE("R1C",Riesgos!#REF!),"")</f>
        <v>#REF!</v>
      </c>
      <c r="K46" s="320" t="e">
        <f>IF(AND(Riesgos!#REF!="Muy Baja",Riesgos!#REF!="Leve"),CONCATENATE("R1C",Riesgos!#REF!),"")</f>
        <v>#REF!</v>
      </c>
      <c r="L46" s="320" t="e">
        <f>IF(AND(Riesgos!#REF!="Muy Baja",Riesgos!#REF!="Leve"),CONCATENATE("R1C",Riesgos!#REF!),"")</f>
        <v>#REF!</v>
      </c>
      <c r="M46" s="320" t="e">
        <f>IF(AND(Riesgos!#REF!="Muy Baja",Riesgos!#REF!="Leve"),CONCATENATE("R1C",Riesgos!#REF!),"")</f>
        <v>#REF!</v>
      </c>
      <c r="N46" s="320" t="e">
        <f>IF(AND(Riesgos!#REF!="Muy Baja",Riesgos!#REF!="Leve"),CONCATENATE("R1C",Riesgos!#REF!),"")</f>
        <v>#REF!</v>
      </c>
      <c r="O46" s="321" t="e">
        <f>IF(AND(Riesgos!#REF!="Muy Baja",Riesgos!#REF!="Leve"),CONCATENATE("R1C",Riesgos!#REF!),"")</f>
        <v>#REF!</v>
      </c>
      <c r="P46" s="319" t="e">
        <f>IF(AND(Riesgos!#REF!="Muy Baja",Riesgos!#REF!="Menor"),CONCATENATE("R1C",Riesgos!#REF!),"")</f>
        <v>#REF!</v>
      </c>
      <c r="Q46" s="320" t="e">
        <f>IF(AND(Riesgos!#REF!="Muy Baja",Riesgos!#REF!="Menor"),CONCATENATE("R1C",Riesgos!#REF!),"")</f>
        <v>#REF!</v>
      </c>
      <c r="R46" s="320" t="e">
        <f>IF(AND(Riesgos!#REF!="Muy Baja",Riesgos!#REF!="Menor"),CONCATENATE("R1C",Riesgos!#REF!),"")</f>
        <v>#REF!</v>
      </c>
      <c r="S46" s="320" t="e">
        <f>IF(AND(Riesgos!#REF!="Muy Baja",Riesgos!#REF!="Menor"),CONCATENATE("R1C",Riesgos!#REF!),"")</f>
        <v>#REF!</v>
      </c>
      <c r="T46" s="320" t="e">
        <f>IF(AND(Riesgos!#REF!="Muy Baja",Riesgos!#REF!="Menor"),CONCATENATE("R1C",Riesgos!#REF!),"")</f>
        <v>#REF!</v>
      </c>
      <c r="U46" s="321" t="e">
        <f>IF(AND(Riesgos!#REF!="Muy Baja",Riesgos!#REF!="Menor"),CONCATENATE("R1C",Riesgos!#REF!),"")</f>
        <v>#REF!</v>
      </c>
      <c r="V46" s="310" t="e">
        <f>IF(AND(Riesgos!#REF!="Muy Baja",Riesgos!#REF!="Moderado"),CONCATENATE("R1C",Riesgos!#REF!),"")</f>
        <v>#REF!</v>
      </c>
      <c r="W46" s="328" t="e">
        <f>IF(AND(Riesgos!#REF!="Muy Baja",Riesgos!#REF!="Moderado"),CONCATENATE("R1C",Riesgos!#REF!),"")</f>
        <v>#REF!</v>
      </c>
      <c r="X46" s="311" t="e">
        <f>IF(AND(Riesgos!#REF!="Muy Baja",Riesgos!#REF!="Moderado"),CONCATENATE("R1C",Riesgos!#REF!),"")</f>
        <v>#REF!</v>
      </c>
      <c r="Y46" s="311" t="e">
        <f>IF(AND(Riesgos!#REF!="Muy Baja",Riesgos!#REF!="Moderado"),CONCATENATE("R1C",Riesgos!#REF!),"")</f>
        <v>#REF!</v>
      </c>
      <c r="Z46" s="311" t="e">
        <f>IF(AND(Riesgos!#REF!="Muy Baja",Riesgos!#REF!="Moderado"),CONCATENATE("R1C",Riesgos!#REF!),"")</f>
        <v>#REF!</v>
      </c>
      <c r="AA46" s="312" t="e">
        <f>IF(AND(Riesgos!#REF!="Muy Baja",Riesgos!#REF!="Moderado"),CONCATENATE("R1C",Riesgos!#REF!),"")</f>
        <v>#REF!</v>
      </c>
      <c r="AB46" s="292" t="e">
        <f>IF(AND(Riesgos!#REF!="Muy Baja",Riesgos!#REF!="Mayor"),CONCATENATE("R1C",Riesgos!#REF!),"")</f>
        <v>#REF!</v>
      </c>
      <c r="AC46" s="293" t="e">
        <f>IF(AND(Riesgos!#REF!="Muy Baja",Riesgos!#REF!="Mayor"),CONCATENATE("R1C",Riesgos!#REF!),"")</f>
        <v>#REF!</v>
      </c>
      <c r="AD46" s="293" t="e">
        <f>IF(AND(Riesgos!#REF!="Muy Baja",Riesgos!#REF!="Mayor"),CONCATENATE("R1C",Riesgos!#REF!),"")</f>
        <v>#REF!</v>
      </c>
      <c r="AE46" s="293" t="e">
        <f>IF(AND(Riesgos!#REF!="Muy Baja",Riesgos!#REF!="Mayor"),CONCATENATE("R1C",Riesgos!#REF!),"")</f>
        <v>#REF!</v>
      </c>
      <c r="AF46" s="293" t="e">
        <f>IF(AND(Riesgos!#REF!="Muy Baja",Riesgos!#REF!="Mayor"),CONCATENATE("R1C",Riesgos!#REF!),"")</f>
        <v>#REF!</v>
      </c>
      <c r="AG46" s="294" t="e">
        <f>IF(AND(Riesgos!#REF!="Muy Baja",Riesgos!#REF!="Mayor"),CONCATENATE("R1C",Riesgos!#REF!),"")</f>
        <v>#REF!</v>
      </c>
      <c r="AH46" s="295" t="e">
        <f>IF(AND(Riesgos!#REF!="Muy Baja",Riesgos!#REF!="Catastrófico"),CONCATENATE("R1C",Riesgos!#REF!),"")</f>
        <v>#REF!</v>
      </c>
      <c r="AI46" s="296" t="e">
        <f>IF(AND(Riesgos!#REF!="Muy Baja",Riesgos!#REF!="Catastrófico"),CONCATENATE("R1C",Riesgos!#REF!),"")</f>
        <v>#REF!</v>
      </c>
      <c r="AJ46" s="296" t="e">
        <f>IF(AND(Riesgos!#REF!="Muy Baja",Riesgos!#REF!="Catastrófico"),CONCATENATE("R1C",Riesgos!#REF!),"")</f>
        <v>#REF!</v>
      </c>
      <c r="AK46" s="296" t="e">
        <f>IF(AND(Riesgos!#REF!="Muy Baja",Riesgos!#REF!="Catastrófico"),CONCATENATE("R1C",Riesgos!#REF!),"")</f>
        <v>#REF!</v>
      </c>
      <c r="AL46" s="296" t="e">
        <f>IF(AND(Riesgos!#REF!="Muy Baja",Riesgos!#REF!="Catastrófico"),CONCATENATE("R1C",Riesgos!#REF!),"")</f>
        <v>#REF!</v>
      </c>
      <c r="AM46" s="297"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688"/>
      <c r="C47" s="516"/>
      <c r="D47" s="517"/>
      <c r="E47" s="528"/>
      <c r="F47" s="516"/>
      <c r="G47" s="516"/>
      <c r="H47" s="516"/>
      <c r="I47" s="517"/>
      <c r="J47" s="322" t="e">
        <f>IF(AND(Riesgos!#REF!="Muy Baja",Riesgos!#REF!="Leve"),CONCATENATE("R2C",Riesgos!#REF!),"")</f>
        <v>#REF!</v>
      </c>
      <c r="K47" s="323" t="e">
        <f>IF(AND(Riesgos!#REF!="Muy Baja",Riesgos!#REF!="Leve"),CONCATENATE("R2C",Riesgos!#REF!),"")</f>
        <v>#REF!</v>
      </c>
      <c r="L47" s="323" t="e">
        <f>IF(AND(Riesgos!#REF!="Muy Baja",Riesgos!#REF!="Leve"),CONCATENATE("R2C",Riesgos!#REF!),"")</f>
        <v>#REF!</v>
      </c>
      <c r="M47" s="323" t="e">
        <f>IF(AND(Riesgos!#REF!="Muy Baja",Riesgos!#REF!="Leve"),CONCATENATE("R2C",Riesgos!#REF!),"")</f>
        <v>#REF!</v>
      </c>
      <c r="N47" s="323" t="e">
        <f>IF(AND(Riesgos!#REF!="Muy Baja",Riesgos!#REF!="Leve"),CONCATENATE("R2C",Riesgos!#REF!),"")</f>
        <v>#REF!</v>
      </c>
      <c r="O47" s="324" t="e">
        <f>IF(AND(Riesgos!#REF!="Muy Baja",Riesgos!#REF!="Leve"),CONCATENATE("R2C",Riesgos!#REF!),"")</f>
        <v>#REF!</v>
      </c>
      <c r="P47" s="322" t="e">
        <f>IF(AND(Riesgos!#REF!="Muy Baja",Riesgos!#REF!="Menor"),CONCATENATE("R2C",Riesgos!#REF!),"")</f>
        <v>#REF!</v>
      </c>
      <c r="Q47" s="323" t="e">
        <f>IF(AND(Riesgos!#REF!="Muy Baja",Riesgos!#REF!="Menor"),CONCATENATE("R2C",Riesgos!#REF!),"")</f>
        <v>#REF!</v>
      </c>
      <c r="R47" s="323" t="e">
        <f>IF(AND(Riesgos!#REF!="Muy Baja",Riesgos!#REF!="Menor"),CONCATENATE("R2C",Riesgos!#REF!),"")</f>
        <v>#REF!</v>
      </c>
      <c r="S47" s="323" t="e">
        <f>IF(AND(Riesgos!#REF!="Muy Baja",Riesgos!#REF!="Menor"),CONCATENATE("R2C",Riesgos!#REF!),"")</f>
        <v>#REF!</v>
      </c>
      <c r="T47" s="323" t="e">
        <f>IF(AND(Riesgos!#REF!="Muy Baja",Riesgos!#REF!="Menor"),CONCATENATE("R2C",Riesgos!#REF!),"")</f>
        <v>#REF!</v>
      </c>
      <c r="U47" s="324" t="e">
        <f>IF(AND(Riesgos!#REF!="Muy Baja",Riesgos!#REF!="Menor"),CONCATENATE("R2C",Riesgos!#REF!),"")</f>
        <v>#REF!</v>
      </c>
      <c r="V47" s="313" t="e">
        <f>IF(AND(Riesgos!#REF!="Muy Baja",Riesgos!#REF!="Moderado"),CONCATENATE("R2C",Riesgos!#REF!),"")</f>
        <v>#REF!</v>
      </c>
      <c r="W47" s="314" t="e">
        <f>IF(AND(Riesgos!#REF!="Muy Baja",Riesgos!#REF!="Moderado"),CONCATENATE("R2C",Riesgos!#REF!),"")</f>
        <v>#REF!</v>
      </c>
      <c r="X47" s="314" t="e">
        <f>IF(AND(Riesgos!#REF!="Muy Baja",Riesgos!#REF!="Moderado"),CONCATENATE("R2C",Riesgos!#REF!),"")</f>
        <v>#REF!</v>
      </c>
      <c r="Y47" s="314" t="e">
        <f>IF(AND(Riesgos!#REF!="Muy Baja",Riesgos!#REF!="Moderado"),CONCATENATE("R2C",Riesgos!#REF!),"")</f>
        <v>#REF!</v>
      </c>
      <c r="Z47" s="314" t="e">
        <f>IF(AND(Riesgos!#REF!="Muy Baja",Riesgos!#REF!="Moderado"),CONCATENATE("R2C",Riesgos!#REF!),"")</f>
        <v>#REF!</v>
      </c>
      <c r="AA47" s="315" t="e">
        <f>IF(AND(Riesgos!#REF!="Muy Baja",Riesgos!#REF!="Moderado"),CONCATENATE("R2C",Riesgos!#REF!),"")</f>
        <v>#REF!</v>
      </c>
      <c r="AB47" s="298" t="e">
        <f>IF(AND(Riesgos!#REF!="Muy Baja",Riesgos!#REF!="Mayor"),CONCATENATE("R2C",Riesgos!#REF!),"")</f>
        <v>#REF!</v>
      </c>
      <c r="AC47" s="299" t="e">
        <f>IF(AND(Riesgos!#REF!="Muy Baja",Riesgos!#REF!="Mayor"),CONCATENATE("R2C",Riesgos!#REF!),"")</f>
        <v>#REF!</v>
      </c>
      <c r="AD47" s="299" t="e">
        <f>IF(AND(Riesgos!#REF!="Muy Baja",Riesgos!#REF!="Mayor"),CONCATENATE("R2C",Riesgos!#REF!),"")</f>
        <v>#REF!</v>
      </c>
      <c r="AE47" s="299" t="e">
        <f>IF(AND(Riesgos!#REF!="Muy Baja",Riesgos!#REF!="Mayor"),CONCATENATE("R2C",Riesgos!#REF!),"")</f>
        <v>#REF!</v>
      </c>
      <c r="AF47" s="299" t="e">
        <f>IF(AND(Riesgos!#REF!="Muy Baja",Riesgos!#REF!="Mayor"),CONCATENATE("R2C",Riesgos!#REF!),"")</f>
        <v>#REF!</v>
      </c>
      <c r="AG47" s="300" t="e">
        <f>IF(AND(Riesgos!#REF!="Muy Baja",Riesgos!#REF!="Mayor"),CONCATENATE("R2C",Riesgos!#REF!),"")</f>
        <v>#REF!</v>
      </c>
      <c r="AH47" s="301" t="e">
        <f>IF(AND(Riesgos!#REF!="Muy Baja",Riesgos!#REF!="Catastrófico"),CONCATENATE("R2C",Riesgos!#REF!),"")</f>
        <v>#REF!</v>
      </c>
      <c r="AI47" s="302" t="e">
        <f>IF(AND(Riesgos!#REF!="Muy Baja",Riesgos!#REF!="Catastrófico"),CONCATENATE("R2C",Riesgos!#REF!),"")</f>
        <v>#REF!</v>
      </c>
      <c r="AJ47" s="302" t="e">
        <f>IF(AND(Riesgos!#REF!="Muy Baja",Riesgos!#REF!="Catastrófico"),CONCATENATE("R2C",Riesgos!#REF!),"")</f>
        <v>#REF!</v>
      </c>
      <c r="AK47" s="302" t="e">
        <f>IF(AND(Riesgos!#REF!="Muy Baja",Riesgos!#REF!="Catastrófico"),CONCATENATE("R2C",Riesgos!#REF!),"")</f>
        <v>#REF!</v>
      </c>
      <c r="AL47" s="302" t="e">
        <f>IF(AND(Riesgos!#REF!="Muy Baja",Riesgos!#REF!="Catastrófico"),CONCATENATE("R2C",Riesgos!#REF!),"")</f>
        <v>#REF!</v>
      </c>
      <c r="AM47" s="303"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688"/>
      <c r="C48" s="516"/>
      <c r="D48" s="517"/>
      <c r="E48" s="528"/>
      <c r="F48" s="516"/>
      <c r="G48" s="516"/>
      <c r="H48" s="516"/>
      <c r="I48" s="517"/>
      <c r="J48" s="322" t="e">
        <f>IF(AND(Riesgos!#REF!="Muy Baja",Riesgos!#REF!="Leve"),CONCATENATE("R3C",Riesgos!#REF!),"")</f>
        <v>#REF!</v>
      </c>
      <c r="K48" s="323" t="e">
        <f>IF(AND(Riesgos!#REF!="Muy Baja",Riesgos!#REF!="Leve"),CONCATENATE("R3C",Riesgos!#REF!),"")</f>
        <v>#REF!</v>
      </c>
      <c r="L48" s="323" t="e">
        <f>IF(AND(Riesgos!#REF!="Muy Baja",Riesgos!#REF!="Leve"),CONCATENATE("R3C",Riesgos!#REF!),"")</f>
        <v>#REF!</v>
      </c>
      <c r="M48" s="323" t="e">
        <f>IF(AND(Riesgos!#REF!="Muy Baja",Riesgos!#REF!="Leve"),CONCATENATE("R3C",Riesgos!#REF!),"")</f>
        <v>#REF!</v>
      </c>
      <c r="N48" s="323" t="e">
        <f>IF(AND(Riesgos!#REF!="Muy Baja",Riesgos!#REF!="Leve"),CONCATENATE("R3C",Riesgos!#REF!),"")</f>
        <v>#REF!</v>
      </c>
      <c r="O48" s="324" t="e">
        <f>IF(AND(Riesgos!#REF!="Muy Baja",Riesgos!#REF!="Leve"),CONCATENATE("R3C",Riesgos!#REF!),"")</f>
        <v>#REF!</v>
      </c>
      <c r="P48" s="322" t="e">
        <f>IF(AND(Riesgos!#REF!="Muy Baja",Riesgos!#REF!="Menor"),CONCATENATE("R3C",Riesgos!#REF!),"")</f>
        <v>#REF!</v>
      </c>
      <c r="Q48" s="323" t="e">
        <f>IF(AND(Riesgos!#REF!="Muy Baja",Riesgos!#REF!="Menor"),CONCATENATE("R3C",Riesgos!#REF!),"")</f>
        <v>#REF!</v>
      </c>
      <c r="R48" s="323" t="e">
        <f>IF(AND(Riesgos!#REF!="Muy Baja",Riesgos!#REF!="Menor"),CONCATENATE("R3C",Riesgos!#REF!),"")</f>
        <v>#REF!</v>
      </c>
      <c r="S48" s="323" t="e">
        <f>IF(AND(Riesgos!#REF!="Muy Baja",Riesgos!#REF!="Menor"),CONCATENATE("R3C",Riesgos!#REF!),"")</f>
        <v>#REF!</v>
      </c>
      <c r="T48" s="323" t="e">
        <f>IF(AND(Riesgos!#REF!="Muy Baja",Riesgos!#REF!="Menor"),CONCATENATE("R3C",Riesgos!#REF!),"")</f>
        <v>#REF!</v>
      </c>
      <c r="U48" s="324" t="e">
        <f>IF(AND(Riesgos!#REF!="Muy Baja",Riesgos!#REF!="Menor"),CONCATENATE("R3C",Riesgos!#REF!),"")</f>
        <v>#REF!</v>
      </c>
      <c r="V48" s="313" t="e">
        <f>IF(AND(Riesgos!#REF!="Muy Baja",Riesgos!#REF!="Moderado"),CONCATENATE("R3C",Riesgos!#REF!),"")</f>
        <v>#REF!</v>
      </c>
      <c r="W48" s="314" t="e">
        <f>IF(AND(Riesgos!#REF!="Muy Baja",Riesgos!#REF!="Moderado"),CONCATENATE("R3C",Riesgos!#REF!),"")</f>
        <v>#REF!</v>
      </c>
      <c r="X48" s="314" t="e">
        <f>IF(AND(Riesgos!#REF!="Muy Baja",Riesgos!#REF!="Moderado"),CONCATENATE("R3C",Riesgos!#REF!),"")</f>
        <v>#REF!</v>
      </c>
      <c r="Y48" s="314" t="e">
        <f>IF(AND(Riesgos!#REF!="Muy Baja",Riesgos!#REF!="Moderado"),CONCATENATE("R3C",Riesgos!#REF!),"")</f>
        <v>#REF!</v>
      </c>
      <c r="Z48" s="314" t="e">
        <f>IF(AND(Riesgos!#REF!="Muy Baja",Riesgos!#REF!="Moderado"),CONCATENATE("R3C",Riesgos!#REF!),"")</f>
        <v>#REF!</v>
      </c>
      <c r="AA48" s="315" t="e">
        <f>IF(AND(Riesgos!#REF!="Muy Baja",Riesgos!#REF!="Moderado"),CONCATENATE("R3C",Riesgos!#REF!),"")</f>
        <v>#REF!</v>
      </c>
      <c r="AB48" s="298" t="e">
        <f>IF(AND(Riesgos!#REF!="Muy Baja",Riesgos!#REF!="Mayor"),CONCATENATE("R3C",Riesgos!#REF!),"")</f>
        <v>#REF!</v>
      </c>
      <c r="AC48" s="299" t="e">
        <f>IF(AND(Riesgos!#REF!="Muy Baja",Riesgos!#REF!="Mayor"),CONCATENATE("R3C",Riesgos!#REF!),"")</f>
        <v>#REF!</v>
      </c>
      <c r="AD48" s="299" t="e">
        <f>IF(AND(Riesgos!#REF!="Muy Baja",Riesgos!#REF!="Mayor"),CONCATENATE("R3C",Riesgos!#REF!),"")</f>
        <v>#REF!</v>
      </c>
      <c r="AE48" s="299" t="e">
        <f>IF(AND(Riesgos!#REF!="Muy Baja",Riesgos!#REF!="Mayor"),CONCATENATE("R3C",Riesgos!#REF!),"")</f>
        <v>#REF!</v>
      </c>
      <c r="AF48" s="299" t="e">
        <f>IF(AND(Riesgos!#REF!="Muy Baja",Riesgos!#REF!="Mayor"),CONCATENATE("R3C",Riesgos!#REF!),"")</f>
        <v>#REF!</v>
      </c>
      <c r="AG48" s="300" t="e">
        <f>IF(AND(Riesgos!#REF!="Muy Baja",Riesgos!#REF!="Mayor"),CONCATENATE("R3C",Riesgos!#REF!),"")</f>
        <v>#REF!</v>
      </c>
      <c r="AH48" s="301" t="e">
        <f>IF(AND(Riesgos!#REF!="Muy Baja",Riesgos!#REF!="Catastrófico"),CONCATENATE("R3C",Riesgos!#REF!),"")</f>
        <v>#REF!</v>
      </c>
      <c r="AI48" s="302" t="e">
        <f>IF(AND(Riesgos!#REF!="Muy Baja",Riesgos!#REF!="Catastrófico"),CONCATENATE("R3C",Riesgos!#REF!),"")</f>
        <v>#REF!</v>
      </c>
      <c r="AJ48" s="302" t="e">
        <f>IF(AND(Riesgos!#REF!="Muy Baja",Riesgos!#REF!="Catastrófico"),CONCATENATE("R3C",Riesgos!#REF!),"")</f>
        <v>#REF!</v>
      </c>
      <c r="AK48" s="302" t="e">
        <f>IF(AND(Riesgos!#REF!="Muy Baja",Riesgos!#REF!="Catastrófico"),CONCATENATE("R3C",Riesgos!#REF!),"")</f>
        <v>#REF!</v>
      </c>
      <c r="AL48" s="302" t="e">
        <f>IF(AND(Riesgos!#REF!="Muy Baja",Riesgos!#REF!="Catastrófico"),CONCATENATE("R3C",Riesgos!#REF!),"")</f>
        <v>#REF!</v>
      </c>
      <c r="AM48" s="303"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688"/>
      <c r="C49" s="516"/>
      <c r="D49" s="517"/>
      <c r="E49" s="528"/>
      <c r="F49" s="516"/>
      <c r="G49" s="516"/>
      <c r="H49" s="516"/>
      <c r="I49" s="517"/>
      <c r="J49" s="322" t="e">
        <f>IF(AND(Riesgos!#REF!="Muy Baja",Riesgos!#REF!="Leve"),CONCATENATE("R4C",Riesgos!#REF!),"")</f>
        <v>#REF!</v>
      </c>
      <c r="K49" s="323" t="e">
        <f>IF(AND(Riesgos!#REF!="Muy Baja",Riesgos!#REF!="Leve"),CONCATENATE("R4C",Riesgos!#REF!),"")</f>
        <v>#REF!</v>
      </c>
      <c r="L49" s="323" t="e">
        <f>IF(AND(Riesgos!#REF!="Muy Baja",Riesgos!#REF!="Leve"),CONCATENATE("R4C",Riesgos!#REF!),"")</f>
        <v>#REF!</v>
      </c>
      <c r="M49" s="323" t="e">
        <f>IF(AND(Riesgos!#REF!="Muy Baja",Riesgos!#REF!="Leve"),CONCATENATE("R4C",Riesgos!#REF!),"")</f>
        <v>#REF!</v>
      </c>
      <c r="N49" s="323" t="e">
        <f>IF(AND(Riesgos!#REF!="Muy Baja",Riesgos!#REF!="Leve"),CONCATENATE("R4C",Riesgos!#REF!),"")</f>
        <v>#REF!</v>
      </c>
      <c r="O49" s="324" t="e">
        <f>IF(AND(Riesgos!#REF!="Muy Baja",Riesgos!#REF!="Leve"),CONCATENATE("R4C",Riesgos!#REF!),"")</f>
        <v>#REF!</v>
      </c>
      <c r="P49" s="322" t="e">
        <f>IF(AND(Riesgos!#REF!="Muy Baja",Riesgos!#REF!="Menor"),CONCATENATE("R4C",Riesgos!#REF!),"")</f>
        <v>#REF!</v>
      </c>
      <c r="Q49" s="323" t="e">
        <f>IF(AND(Riesgos!#REF!="Muy Baja",Riesgos!#REF!="Menor"),CONCATENATE("R4C",Riesgos!#REF!),"")</f>
        <v>#REF!</v>
      </c>
      <c r="R49" s="323" t="e">
        <f>IF(AND(Riesgos!#REF!="Muy Baja",Riesgos!#REF!="Menor"),CONCATENATE("R4C",Riesgos!#REF!),"")</f>
        <v>#REF!</v>
      </c>
      <c r="S49" s="323" t="e">
        <f>IF(AND(Riesgos!#REF!="Muy Baja",Riesgos!#REF!="Menor"),CONCATENATE("R4C",Riesgos!#REF!),"")</f>
        <v>#REF!</v>
      </c>
      <c r="T49" s="323" t="e">
        <f>IF(AND(Riesgos!#REF!="Muy Baja",Riesgos!#REF!="Menor"),CONCATENATE("R4C",Riesgos!#REF!),"")</f>
        <v>#REF!</v>
      </c>
      <c r="U49" s="324" t="e">
        <f>IF(AND(Riesgos!#REF!="Muy Baja",Riesgos!#REF!="Menor"),CONCATENATE("R4C",Riesgos!#REF!),"")</f>
        <v>#REF!</v>
      </c>
      <c r="V49" s="313" t="e">
        <f>IF(AND(Riesgos!#REF!="Muy Baja",Riesgos!#REF!="Moderado"),CONCATENATE("R4C",Riesgos!#REF!),"")</f>
        <v>#REF!</v>
      </c>
      <c r="W49" s="314" t="e">
        <f>IF(AND(Riesgos!#REF!="Muy Baja",Riesgos!#REF!="Moderado"),CONCATENATE("R4C",Riesgos!#REF!),"")</f>
        <v>#REF!</v>
      </c>
      <c r="X49" s="314" t="e">
        <f>IF(AND(Riesgos!#REF!="Muy Baja",Riesgos!#REF!="Moderado"),CONCATENATE("R4C",Riesgos!#REF!),"")</f>
        <v>#REF!</v>
      </c>
      <c r="Y49" s="314" t="e">
        <f>IF(AND(Riesgos!#REF!="Muy Baja",Riesgos!#REF!="Moderado"),CONCATENATE("R4C",Riesgos!#REF!),"")</f>
        <v>#REF!</v>
      </c>
      <c r="Z49" s="314" t="e">
        <f>IF(AND(Riesgos!#REF!="Muy Baja",Riesgos!#REF!="Moderado"),CONCATENATE("R4C",Riesgos!#REF!),"")</f>
        <v>#REF!</v>
      </c>
      <c r="AA49" s="315" t="e">
        <f>IF(AND(Riesgos!#REF!="Muy Baja",Riesgos!#REF!="Moderado"),CONCATENATE("R4C",Riesgos!#REF!),"")</f>
        <v>#REF!</v>
      </c>
      <c r="AB49" s="298" t="e">
        <f>IF(AND(Riesgos!#REF!="Muy Baja",Riesgos!#REF!="Mayor"),CONCATENATE("R4C",Riesgos!#REF!),"")</f>
        <v>#REF!</v>
      </c>
      <c r="AC49" s="299" t="e">
        <f>IF(AND(Riesgos!#REF!="Muy Baja",Riesgos!#REF!="Mayor"),CONCATENATE("R4C",Riesgos!#REF!),"")</f>
        <v>#REF!</v>
      </c>
      <c r="AD49" s="299" t="e">
        <f>IF(AND(Riesgos!#REF!="Muy Baja",Riesgos!#REF!="Mayor"),CONCATENATE("R4C",Riesgos!#REF!),"")</f>
        <v>#REF!</v>
      </c>
      <c r="AE49" s="299" t="e">
        <f>IF(AND(Riesgos!#REF!="Muy Baja",Riesgos!#REF!="Mayor"),CONCATENATE("R4C",Riesgos!#REF!),"")</f>
        <v>#REF!</v>
      </c>
      <c r="AF49" s="299" t="e">
        <f>IF(AND(Riesgos!#REF!="Muy Baja",Riesgos!#REF!="Mayor"),CONCATENATE("R4C",Riesgos!#REF!),"")</f>
        <v>#REF!</v>
      </c>
      <c r="AG49" s="300" t="e">
        <f>IF(AND(Riesgos!#REF!="Muy Baja",Riesgos!#REF!="Mayor"),CONCATENATE("R4C",Riesgos!#REF!),"")</f>
        <v>#REF!</v>
      </c>
      <c r="AH49" s="301" t="e">
        <f>IF(AND(Riesgos!#REF!="Muy Baja",Riesgos!#REF!="Catastrófico"),CONCATENATE("R4C",Riesgos!#REF!),"")</f>
        <v>#REF!</v>
      </c>
      <c r="AI49" s="302" t="e">
        <f>IF(AND(Riesgos!#REF!="Muy Baja",Riesgos!#REF!="Catastrófico"),CONCATENATE("R4C",Riesgos!#REF!),"")</f>
        <v>#REF!</v>
      </c>
      <c r="AJ49" s="302" t="e">
        <f>IF(AND(Riesgos!#REF!="Muy Baja",Riesgos!#REF!="Catastrófico"),CONCATENATE("R4C",Riesgos!#REF!),"")</f>
        <v>#REF!</v>
      </c>
      <c r="AK49" s="302" t="e">
        <f>IF(AND(Riesgos!#REF!="Muy Baja",Riesgos!#REF!="Catastrófico"),CONCATENATE("R4C",Riesgos!#REF!),"")</f>
        <v>#REF!</v>
      </c>
      <c r="AL49" s="302" t="e">
        <f>IF(AND(Riesgos!#REF!="Muy Baja",Riesgos!#REF!="Catastrófico"),CONCATENATE("R4C",Riesgos!#REF!),"")</f>
        <v>#REF!</v>
      </c>
      <c r="AM49" s="303"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688"/>
      <c r="C50" s="516"/>
      <c r="D50" s="517"/>
      <c r="E50" s="528"/>
      <c r="F50" s="516"/>
      <c r="G50" s="516"/>
      <c r="H50" s="516"/>
      <c r="I50" s="517"/>
      <c r="J50" s="322" t="e">
        <f>IF(AND(Riesgos!#REF!="Muy Baja",Riesgos!#REF!="Leve"),CONCATENATE("R5C",Riesgos!#REF!),"")</f>
        <v>#REF!</v>
      </c>
      <c r="K50" s="323" t="e">
        <f>IF(AND(Riesgos!#REF!="Muy Baja",Riesgos!#REF!="Leve"),CONCATENATE("R5C",Riesgos!#REF!),"")</f>
        <v>#REF!</v>
      </c>
      <c r="L50" s="323" t="e">
        <f>IF(AND(Riesgos!#REF!="Muy Baja",Riesgos!#REF!="Leve"),CONCATENATE("R5C",Riesgos!#REF!),"")</f>
        <v>#REF!</v>
      </c>
      <c r="M50" s="323" t="e">
        <f>IF(AND(Riesgos!#REF!="Muy Baja",Riesgos!#REF!="Leve"),CONCATENATE("R5C",Riesgos!#REF!),"")</f>
        <v>#REF!</v>
      </c>
      <c r="N50" s="323" t="e">
        <f>IF(AND(Riesgos!#REF!="Muy Baja",Riesgos!#REF!="Leve"),CONCATENATE("R5C",Riesgos!#REF!),"")</f>
        <v>#REF!</v>
      </c>
      <c r="O50" s="324" t="e">
        <f>IF(AND(Riesgos!#REF!="Muy Baja",Riesgos!#REF!="Leve"),CONCATENATE("R5C",Riesgos!#REF!),"")</f>
        <v>#REF!</v>
      </c>
      <c r="P50" s="322" t="e">
        <f>IF(AND(Riesgos!#REF!="Muy Baja",Riesgos!#REF!="Menor"),CONCATENATE("R5C",Riesgos!#REF!),"")</f>
        <v>#REF!</v>
      </c>
      <c r="Q50" s="323" t="e">
        <f>IF(AND(Riesgos!#REF!="Muy Baja",Riesgos!#REF!="Menor"),CONCATENATE("R5C",Riesgos!#REF!),"")</f>
        <v>#REF!</v>
      </c>
      <c r="R50" s="323" t="e">
        <f>IF(AND(Riesgos!#REF!="Muy Baja",Riesgos!#REF!="Menor"),CONCATENATE("R5C",Riesgos!#REF!),"")</f>
        <v>#REF!</v>
      </c>
      <c r="S50" s="323" t="e">
        <f>IF(AND(Riesgos!#REF!="Muy Baja",Riesgos!#REF!="Menor"),CONCATENATE("R5C",Riesgos!#REF!),"")</f>
        <v>#REF!</v>
      </c>
      <c r="T50" s="323" t="e">
        <f>IF(AND(Riesgos!#REF!="Muy Baja",Riesgos!#REF!="Menor"),CONCATENATE("R5C",Riesgos!#REF!),"")</f>
        <v>#REF!</v>
      </c>
      <c r="U50" s="324" t="e">
        <f>IF(AND(Riesgos!#REF!="Muy Baja",Riesgos!#REF!="Menor"),CONCATENATE("R5C",Riesgos!#REF!),"")</f>
        <v>#REF!</v>
      </c>
      <c r="V50" s="313" t="e">
        <f>IF(AND(Riesgos!#REF!="Muy Baja",Riesgos!#REF!="Moderado"),CONCATENATE("R5C",Riesgos!#REF!),"")</f>
        <v>#REF!</v>
      </c>
      <c r="W50" s="314" t="e">
        <f>IF(AND(Riesgos!#REF!="Muy Baja",Riesgos!#REF!="Moderado"),CONCATENATE("R5C",Riesgos!#REF!),"")</f>
        <v>#REF!</v>
      </c>
      <c r="X50" s="314" t="e">
        <f>IF(AND(Riesgos!#REF!="Muy Baja",Riesgos!#REF!="Moderado"),CONCATENATE("R5C",Riesgos!#REF!),"")</f>
        <v>#REF!</v>
      </c>
      <c r="Y50" s="314" t="e">
        <f>IF(AND(Riesgos!#REF!="Muy Baja",Riesgos!#REF!="Moderado"),CONCATENATE("R5C",Riesgos!#REF!),"")</f>
        <v>#REF!</v>
      </c>
      <c r="Z50" s="314" t="e">
        <f>IF(AND(Riesgos!#REF!="Muy Baja",Riesgos!#REF!="Moderado"),CONCATENATE("R5C",Riesgos!#REF!),"")</f>
        <v>#REF!</v>
      </c>
      <c r="AA50" s="315" t="e">
        <f>IF(AND(Riesgos!#REF!="Muy Baja",Riesgos!#REF!="Moderado"),CONCATENATE("R5C",Riesgos!#REF!),"")</f>
        <v>#REF!</v>
      </c>
      <c r="AB50" s="298" t="e">
        <f>IF(AND(Riesgos!#REF!="Muy Baja",Riesgos!#REF!="Mayor"),CONCATENATE("R5C",Riesgos!#REF!),"")</f>
        <v>#REF!</v>
      </c>
      <c r="AC50" s="299" t="e">
        <f>IF(AND(Riesgos!#REF!="Muy Baja",Riesgos!#REF!="Mayor"),CONCATENATE("R5C",Riesgos!#REF!),"")</f>
        <v>#REF!</v>
      </c>
      <c r="AD50" s="299" t="e">
        <f>IF(AND(Riesgos!#REF!="Muy Baja",Riesgos!#REF!="Mayor"),CONCATENATE("R5C",Riesgos!#REF!),"")</f>
        <v>#REF!</v>
      </c>
      <c r="AE50" s="299" t="e">
        <f>IF(AND(Riesgos!#REF!="Muy Baja",Riesgos!#REF!="Mayor"),CONCATENATE("R5C",Riesgos!#REF!),"")</f>
        <v>#REF!</v>
      </c>
      <c r="AF50" s="299" t="e">
        <f>IF(AND(Riesgos!#REF!="Muy Baja",Riesgos!#REF!="Mayor"),CONCATENATE("R5C",Riesgos!#REF!),"")</f>
        <v>#REF!</v>
      </c>
      <c r="AG50" s="300" t="e">
        <f>IF(AND(Riesgos!#REF!="Muy Baja",Riesgos!#REF!="Mayor"),CONCATENATE("R5C",Riesgos!#REF!),"")</f>
        <v>#REF!</v>
      </c>
      <c r="AH50" s="301" t="e">
        <f>IF(AND(Riesgos!#REF!="Muy Baja",Riesgos!#REF!="Catastrófico"),CONCATENATE("R5C",Riesgos!#REF!),"")</f>
        <v>#REF!</v>
      </c>
      <c r="AI50" s="302" t="e">
        <f>IF(AND(Riesgos!#REF!="Muy Baja",Riesgos!#REF!="Catastrófico"),CONCATENATE("R5C",Riesgos!#REF!),"")</f>
        <v>#REF!</v>
      </c>
      <c r="AJ50" s="302" t="e">
        <f>IF(AND(Riesgos!#REF!="Muy Baja",Riesgos!#REF!="Catastrófico"),CONCATENATE("R5C",Riesgos!#REF!),"")</f>
        <v>#REF!</v>
      </c>
      <c r="AK50" s="302" t="e">
        <f>IF(AND(Riesgos!#REF!="Muy Baja",Riesgos!#REF!="Catastrófico"),CONCATENATE("R5C",Riesgos!#REF!),"")</f>
        <v>#REF!</v>
      </c>
      <c r="AL50" s="302" t="e">
        <f>IF(AND(Riesgos!#REF!="Muy Baja",Riesgos!#REF!="Catastrófico"),CONCATENATE("R5C",Riesgos!#REF!),"")</f>
        <v>#REF!</v>
      </c>
      <c r="AM50" s="303"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688"/>
      <c r="C51" s="516"/>
      <c r="D51" s="517"/>
      <c r="E51" s="528"/>
      <c r="F51" s="516"/>
      <c r="G51" s="516"/>
      <c r="H51" s="516"/>
      <c r="I51" s="517"/>
      <c r="J51" s="322" t="e">
        <f>IF(AND(Riesgos!#REF!="Muy Baja",Riesgos!#REF!="Leve"),CONCATENATE("R6C",Riesgos!#REF!),"")</f>
        <v>#REF!</v>
      </c>
      <c r="K51" s="323" t="e">
        <f>IF(AND(Riesgos!#REF!="Muy Baja",Riesgos!#REF!="Leve"),CONCATENATE("R6C",Riesgos!#REF!),"")</f>
        <v>#REF!</v>
      </c>
      <c r="L51" s="323" t="e">
        <f>IF(AND(Riesgos!#REF!="Muy Baja",Riesgos!#REF!="Leve"),CONCATENATE("R6C",Riesgos!#REF!),"")</f>
        <v>#REF!</v>
      </c>
      <c r="M51" s="323" t="e">
        <f>IF(AND(Riesgos!#REF!="Muy Baja",Riesgos!#REF!="Leve"),CONCATENATE("R6C",Riesgos!#REF!),"")</f>
        <v>#REF!</v>
      </c>
      <c r="N51" s="323" t="e">
        <f>IF(AND(Riesgos!#REF!="Muy Baja",Riesgos!#REF!="Leve"),CONCATENATE("R6C",Riesgos!#REF!),"")</f>
        <v>#REF!</v>
      </c>
      <c r="O51" s="324" t="e">
        <f>IF(AND(Riesgos!#REF!="Muy Baja",Riesgos!#REF!="Leve"),CONCATENATE("R6C",Riesgos!#REF!),"")</f>
        <v>#REF!</v>
      </c>
      <c r="P51" s="322" t="e">
        <f>IF(AND(Riesgos!#REF!="Muy Baja",Riesgos!#REF!="Menor"),CONCATENATE("R6C",Riesgos!#REF!),"")</f>
        <v>#REF!</v>
      </c>
      <c r="Q51" s="323" t="e">
        <f>IF(AND(Riesgos!#REF!="Muy Baja",Riesgos!#REF!="Menor"),CONCATENATE("R6C",Riesgos!#REF!),"")</f>
        <v>#REF!</v>
      </c>
      <c r="R51" s="323" t="e">
        <f>IF(AND(Riesgos!#REF!="Muy Baja",Riesgos!#REF!="Menor"),CONCATENATE("R6C",Riesgos!#REF!),"")</f>
        <v>#REF!</v>
      </c>
      <c r="S51" s="323" t="e">
        <f>IF(AND(Riesgos!#REF!="Muy Baja",Riesgos!#REF!="Menor"),CONCATENATE("R6C",Riesgos!#REF!),"")</f>
        <v>#REF!</v>
      </c>
      <c r="T51" s="323" t="e">
        <f>IF(AND(Riesgos!#REF!="Muy Baja",Riesgos!#REF!="Menor"),CONCATENATE("R6C",Riesgos!#REF!),"")</f>
        <v>#REF!</v>
      </c>
      <c r="U51" s="324" t="e">
        <f>IF(AND(Riesgos!#REF!="Muy Baja",Riesgos!#REF!="Menor"),CONCATENATE("R6C",Riesgos!#REF!),"")</f>
        <v>#REF!</v>
      </c>
      <c r="V51" s="313" t="e">
        <f>IF(AND(Riesgos!#REF!="Muy Baja",Riesgos!#REF!="Moderado"),CONCATENATE("R6C",Riesgos!#REF!),"")</f>
        <v>#REF!</v>
      </c>
      <c r="W51" s="314" t="e">
        <f>IF(AND(Riesgos!#REF!="Muy Baja",Riesgos!#REF!="Moderado"),CONCATENATE("R6C",Riesgos!#REF!),"")</f>
        <v>#REF!</v>
      </c>
      <c r="X51" s="314" t="e">
        <f>IF(AND(Riesgos!#REF!="Muy Baja",Riesgos!#REF!="Moderado"),CONCATENATE("R6C",Riesgos!#REF!),"")</f>
        <v>#REF!</v>
      </c>
      <c r="Y51" s="314" t="e">
        <f>IF(AND(Riesgos!#REF!="Muy Baja",Riesgos!#REF!="Moderado"),CONCATENATE("R6C",Riesgos!#REF!),"")</f>
        <v>#REF!</v>
      </c>
      <c r="Z51" s="314" t="e">
        <f>IF(AND(Riesgos!#REF!="Muy Baja",Riesgos!#REF!="Moderado"),CONCATENATE("R6C",Riesgos!#REF!),"")</f>
        <v>#REF!</v>
      </c>
      <c r="AA51" s="315" t="e">
        <f>IF(AND(Riesgos!#REF!="Muy Baja",Riesgos!#REF!="Moderado"),CONCATENATE("R6C",Riesgos!#REF!),"")</f>
        <v>#REF!</v>
      </c>
      <c r="AB51" s="298" t="e">
        <f>IF(AND(Riesgos!#REF!="Muy Baja",Riesgos!#REF!="Mayor"),CONCATENATE("R6C",Riesgos!#REF!),"")</f>
        <v>#REF!</v>
      </c>
      <c r="AC51" s="299" t="e">
        <f>IF(AND(Riesgos!#REF!="Muy Baja",Riesgos!#REF!="Mayor"),CONCATENATE("R6C",Riesgos!#REF!),"")</f>
        <v>#REF!</v>
      </c>
      <c r="AD51" s="299" t="e">
        <f>IF(AND(Riesgos!#REF!="Muy Baja",Riesgos!#REF!="Mayor"),CONCATENATE("R6C",Riesgos!#REF!),"")</f>
        <v>#REF!</v>
      </c>
      <c r="AE51" s="299" t="e">
        <f>IF(AND(Riesgos!#REF!="Muy Baja",Riesgos!#REF!="Mayor"),CONCATENATE("R6C",Riesgos!#REF!),"")</f>
        <v>#REF!</v>
      </c>
      <c r="AF51" s="299" t="e">
        <f>IF(AND(Riesgos!#REF!="Muy Baja",Riesgos!#REF!="Mayor"),CONCATENATE("R6C",Riesgos!#REF!),"")</f>
        <v>#REF!</v>
      </c>
      <c r="AG51" s="300" t="e">
        <f>IF(AND(Riesgos!#REF!="Muy Baja",Riesgos!#REF!="Mayor"),CONCATENATE("R6C",Riesgos!#REF!),"")</f>
        <v>#REF!</v>
      </c>
      <c r="AH51" s="301" t="e">
        <f>IF(AND(Riesgos!#REF!="Muy Baja",Riesgos!#REF!="Catastrófico"),CONCATENATE("R6C",Riesgos!#REF!),"")</f>
        <v>#REF!</v>
      </c>
      <c r="AI51" s="302" t="e">
        <f>IF(AND(Riesgos!#REF!="Muy Baja",Riesgos!#REF!="Catastrófico"),CONCATENATE("R6C",Riesgos!#REF!),"")</f>
        <v>#REF!</v>
      </c>
      <c r="AJ51" s="302" t="e">
        <f>IF(AND(Riesgos!#REF!="Muy Baja",Riesgos!#REF!="Catastrófico"),CONCATENATE("R6C",Riesgos!#REF!),"")</f>
        <v>#REF!</v>
      </c>
      <c r="AK51" s="302" t="e">
        <f>IF(AND(Riesgos!#REF!="Muy Baja",Riesgos!#REF!="Catastrófico"),CONCATENATE("R6C",Riesgos!#REF!),"")</f>
        <v>#REF!</v>
      </c>
      <c r="AL51" s="302" t="e">
        <f>IF(AND(Riesgos!#REF!="Muy Baja",Riesgos!#REF!="Catastrófico"),CONCATENATE("R6C",Riesgos!#REF!),"")</f>
        <v>#REF!</v>
      </c>
      <c r="AM51" s="303"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688"/>
      <c r="C52" s="516"/>
      <c r="D52" s="517"/>
      <c r="E52" s="528"/>
      <c r="F52" s="516"/>
      <c r="G52" s="516"/>
      <c r="H52" s="516"/>
      <c r="I52" s="517"/>
      <c r="J52" s="322" t="e">
        <f>IF(AND(Riesgos!#REF!="Muy Baja",Riesgos!#REF!="Leve"),CONCATENATE("R7C",Riesgos!#REF!),"")</f>
        <v>#REF!</v>
      </c>
      <c r="K52" s="323" t="e">
        <f>IF(AND(Riesgos!#REF!="Muy Baja",Riesgos!#REF!="Leve"),CONCATENATE("R7C",Riesgos!#REF!),"")</f>
        <v>#REF!</v>
      </c>
      <c r="L52" s="323" t="e">
        <f>IF(AND(Riesgos!#REF!="Muy Baja",Riesgos!#REF!="Leve"),CONCATENATE("R7C",Riesgos!#REF!),"")</f>
        <v>#REF!</v>
      </c>
      <c r="M52" s="323" t="e">
        <f>IF(AND(Riesgos!#REF!="Muy Baja",Riesgos!#REF!="Leve"),CONCATENATE("R7C",Riesgos!#REF!),"")</f>
        <v>#REF!</v>
      </c>
      <c r="N52" s="323" t="e">
        <f>IF(AND(Riesgos!#REF!="Muy Baja",Riesgos!#REF!="Leve"),CONCATENATE("R7C",Riesgos!#REF!),"")</f>
        <v>#REF!</v>
      </c>
      <c r="O52" s="324" t="e">
        <f>IF(AND(Riesgos!#REF!="Muy Baja",Riesgos!#REF!="Leve"),CONCATENATE("R7C",Riesgos!#REF!),"")</f>
        <v>#REF!</v>
      </c>
      <c r="P52" s="322" t="e">
        <f>IF(AND(Riesgos!#REF!="Muy Baja",Riesgos!#REF!="Menor"),CONCATENATE("R7C",Riesgos!#REF!),"")</f>
        <v>#REF!</v>
      </c>
      <c r="Q52" s="323" t="e">
        <f>IF(AND(Riesgos!#REF!="Muy Baja",Riesgos!#REF!="Menor"),CONCATENATE("R7C",Riesgos!#REF!),"")</f>
        <v>#REF!</v>
      </c>
      <c r="R52" s="323" t="e">
        <f>IF(AND(Riesgos!#REF!="Muy Baja",Riesgos!#REF!="Menor"),CONCATENATE("R7C",Riesgos!#REF!),"")</f>
        <v>#REF!</v>
      </c>
      <c r="S52" s="323" t="e">
        <f>IF(AND(Riesgos!#REF!="Muy Baja",Riesgos!#REF!="Menor"),CONCATENATE("R7C",Riesgos!#REF!),"")</f>
        <v>#REF!</v>
      </c>
      <c r="T52" s="323" t="e">
        <f>IF(AND(Riesgos!#REF!="Muy Baja",Riesgos!#REF!="Menor"),CONCATENATE("R7C",Riesgos!#REF!),"")</f>
        <v>#REF!</v>
      </c>
      <c r="U52" s="324" t="e">
        <f>IF(AND(Riesgos!#REF!="Muy Baja",Riesgos!#REF!="Menor"),CONCATENATE("R7C",Riesgos!#REF!),"")</f>
        <v>#REF!</v>
      </c>
      <c r="V52" s="313" t="e">
        <f>IF(AND(Riesgos!#REF!="Muy Baja",Riesgos!#REF!="Moderado"),CONCATENATE("R7C",Riesgos!#REF!),"")</f>
        <v>#REF!</v>
      </c>
      <c r="W52" s="314" t="e">
        <f>IF(AND(Riesgos!#REF!="Muy Baja",Riesgos!#REF!="Moderado"),CONCATENATE("R7C",Riesgos!#REF!),"")</f>
        <v>#REF!</v>
      </c>
      <c r="X52" s="314" t="e">
        <f>IF(AND(Riesgos!#REF!="Muy Baja",Riesgos!#REF!="Moderado"),CONCATENATE("R7C",Riesgos!#REF!),"")</f>
        <v>#REF!</v>
      </c>
      <c r="Y52" s="314" t="e">
        <f>IF(AND(Riesgos!#REF!="Muy Baja",Riesgos!#REF!="Moderado"),CONCATENATE("R7C",Riesgos!#REF!),"")</f>
        <v>#REF!</v>
      </c>
      <c r="Z52" s="314" t="e">
        <f>IF(AND(Riesgos!#REF!="Muy Baja",Riesgos!#REF!="Moderado"),CONCATENATE("R7C",Riesgos!#REF!),"")</f>
        <v>#REF!</v>
      </c>
      <c r="AA52" s="315" t="e">
        <f>IF(AND(Riesgos!#REF!="Muy Baja",Riesgos!#REF!="Moderado"),CONCATENATE("R7C",Riesgos!#REF!),"")</f>
        <v>#REF!</v>
      </c>
      <c r="AB52" s="298" t="e">
        <f>IF(AND(Riesgos!#REF!="Muy Baja",Riesgos!#REF!="Mayor"),CONCATENATE("R7C",Riesgos!#REF!),"")</f>
        <v>#REF!</v>
      </c>
      <c r="AC52" s="299" t="e">
        <f>IF(AND(Riesgos!#REF!="Muy Baja",Riesgos!#REF!="Mayor"),CONCATENATE("R7C",Riesgos!#REF!),"")</f>
        <v>#REF!</v>
      </c>
      <c r="AD52" s="299" t="e">
        <f>IF(AND(Riesgos!#REF!="Muy Baja",Riesgos!#REF!="Mayor"),CONCATENATE("R7C",Riesgos!#REF!),"")</f>
        <v>#REF!</v>
      </c>
      <c r="AE52" s="299" t="e">
        <f>IF(AND(Riesgos!#REF!="Muy Baja",Riesgos!#REF!="Mayor"),CONCATENATE("R7C",Riesgos!#REF!),"")</f>
        <v>#REF!</v>
      </c>
      <c r="AF52" s="299" t="e">
        <f>IF(AND(Riesgos!#REF!="Muy Baja",Riesgos!#REF!="Mayor"),CONCATENATE("R7C",Riesgos!#REF!),"")</f>
        <v>#REF!</v>
      </c>
      <c r="AG52" s="300" t="e">
        <f>IF(AND(Riesgos!#REF!="Muy Baja",Riesgos!#REF!="Mayor"),CONCATENATE("R7C",Riesgos!#REF!),"")</f>
        <v>#REF!</v>
      </c>
      <c r="AH52" s="301" t="e">
        <f>IF(AND(Riesgos!#REF!="Muy Baja",Riesgos!#REF!="Catastrófico"),CONCATENATE("R7C",Riesgos!#REF!),"")</f>
        <v>#REF!</v>
      </c>
      <c r="AI52" s="302" t="e">
        <f>IF(AND(Riesgos!#REF!="Muy Baja",Riesgos!#REF!="Catastrófico"),CONCATENATE("R7C",Riesgos!#REF!),"")</f>
        <v>#REF!</v>
      </c>
      <c r="AJ52" s="302" t="e">
        <f>IF(AND(Riesgos!#REF!="Muy Baja",Riesgos!#REF!="Catastrófico"),CONCATENATE("R7C",Riesgos!#REF!),"")</f>
        <v>#REF!</v>
      </c>
      <c r="AK52" s="302" t="e">
        <f>IF(AND(Riesgos!#REF!="Muy Baja",Riesgos!#REF!="Catastrófico"),CONCATENATE("R7C",Riesgos!#REF!),"")</f>
        <v>#REF!</v>
      </c>
      <c r="AL52" s="302" t="e">
        <f>IF(AND(Riesgos!#REF!="Muy Baja",Riesgos!#REF!="Catastrófico"),CONCATENATE("R7C",Riesgos!#REF!),"")</f>
        <v>#REF!</v>
      </c>
      <c r="AM52" s="303"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688"/>
      <c r="C53" s="516"/>
      <c r="D53" s="517"/>
      <c r="E53" s="528"/>
      <c r="F53" s="516"/>
      <c r="G53" s="516"/>
      <c r="H53" s="516"/>
      <c r="I53" s="517"/>
      <c r="J53" s="322" t="e">
        <f>IF(AND(Riesgos!#REF!="Muy Baja",Riesgos!#REF!="Leve"),CONCATENATE("R8C",Riesgos!#REF!),"")</f>
        <v>#REF!</v>
      </c>
      <c r="K53" s="323" t="e">
        <f>IF(AND(Riesgos!#REF!="Muy Baja",Riesgos!#REF!="Leve"),CONCATENATE("R8C",Riesgos!#REF!),"")</f>
        <v>#REF!</v>
      </c>
      <c r="L53" s="323" t="e">
        <f>IF(AND(Riesgos!#REF!="Muy Baja",Riesgos!#REF!="Leve"),CONCATENATE("R8C",Riesgos!#REF!),"")</f>
        <v>#REF!</v>
      </c>
      <c r="M53" s="323" t="e">
        <f>IF(AND(Riesgos!#REF!="Muy Baja",Riesgos!#REF!="Leve"),CONCATENATE("R8C",Riesgos!#REF!),"")</f>
        <v>#REF!</v>
      </c>
      <c r="N53" s="323" t="e">
        <f>IF(AND(Riesgos!#REF!="Muy Baja",Riesgos!#REF!="Leve"),CONCATENATE("R8C",Riesgos!#REF!),"")</f>
        <v>#REF!</v>
      </c>
      <c r="O53" s="324" t="e">
        <f>IF(AND(Riesgos!#REF!="Muy Baja",Riesgos!#REF!="Leve"),CONCATENATE("R8C",Riesgos!#REF!),"")</f>
        <v>#REF!</v>
      </c>
      <c r="P53" s="322" t="e">
        <f>IF(AND(Riesgos!#REF!="Muy Baja",Riesgos!#REF!="Menor"),CONCATENATE("R8C",Riesgos!#REF!),"")</f>
        <v>#REF!</v>
      </c>
      <c r="Q53" s="323" t="e">
        <f>IF(AND(Riesgos!#REF!="Muy Baja",Riesgos!#REF!="Menor"),CONCATENATE("R8C",Riesgos!#REF!),"")</f>
        <v>#REF!</v>
      </c>
      <c r="R53" s="323" t="e">
        <f>IF(AND(Riesgos!#REF!="Muy Baja",Riesgos!#REF!="Menor"),CONCATENATE("R8C",Riesgos!#REF!),"")</f>
        <v>#REF!</v>
      </c>
      <c r="S53" s="323" t="e">
        <f>IF(AND(Riesgos!#REF!="Muy Baja",Riesgos!#REF!="Menor"),CONCATENATE("R8C",Riesgos!#REF!),"")</f>
        <v>#REF!</v>
      </c>
      <c r="T53" s="323" t="e">
        <f>IF(AND(Riesgos!#REF!="Muy Baja",Riesgos!#REF!="Menor"),CONCATENATE("R8C",Riesgos!#REF!),"")</f>
        <v>#REF!</v>
      </c>
      <c r="U53" s="324" t="e">
        <f>IF(AND(Riesgos!#REF!="Muy Baja",Riesgos!#REF!="Menor"),CONCATENATE("R8C",Riesgos!#REF!),"")</f>
        <v>#REF!</v>
      </c>
      <c r="V53" s="313" t="e">
        <f>IF(AND(Riesgos!#REF!="Muy Baja",Riesgos!#REF!="Moderado"),CONCATENATE("R8C",Riesgos!#REF!),"")</f>
        <v>#REF!</v>
      </c>
      <c r="W53" s="314" t="e">
        <f>IF(AND(Riesgos!#REF!="Muy Baja",Riesgos!#REF!="Moderado"),CONCATENATE("R8C",Riesgos!#REF!),"")</f>
        <v>#REF!</v>
      </c>
      <c r="X53" s="314" t="e">
        <f>IF(AND(Riesgos!#REF!="Muy Baja",Riesgos!#REF!="Moderado"),CONCATENATE("R8C",Riesgos!#REF!),"")</f>
        <v>#REF!</v>
      </c>
      <c r="Y53" s="314" t="e">
        <f>IF(AND(Riesgos!#REF!="Muy Baja",Riesgos!#REF!="Moderado"),CONCATENATE("R8C",Riesgos!#REF!),"")</f>
        <v>#REF!</v>
      </c>
      <c r="Z53" s="314" t="e">
        <f>IF(AND(Riesgos!#REF!="Muy Baja",Riesgos!#REF!="Moderado"),CONCATENATE("R8C",Riesgos!#REF!),"")</f>
        <v>#REF!</v>
      </c>
      <c r="AA53" s="315" t="e">
        <f>IF(AND(Riesgos!#REF!="Muy Baja",Riesgos!#REF!="Moderado"),CONCATENATE("R8C",Riesgos!#REF!),"")</f>
        <v>#REF!</v>
      </c>
      <c r="AB53" s="298" t="e">
        <f>IF(AND(Riesgos!#REF!="Muy Baja",Riesgos!#REF!="Mayor"),CONCATENATE("R8C",Riesgos!#REF!),"")</f>
        <v>#REF!</v>
      </c>
      <c r="AC53" s="299" t="e">
        <f>IF(AND(Riesgos!#REF!="Muy Baja",Riesgos!#REF!="Mayor"),CONCATENATE("R8C",Riesgos!#REF!),"")</f>
        <v>#REF!</v>
      </c>
      <c r="AD53" s="299" t="e">
        <f>IF(AND(Riesgos!#REF!="Muy Baja",Riesgos!#REF!="Mayor"),CONCATENATE("R8C",Riesgos!#REF!),"")</f>
        <v>#REF!</v>
      </c>
      <c r="AE53" s="299" t="e">
        <f>IF(AND(Riesgos!#REF!="Muy Baja",Riesgos!#REF!="Mayor"),CONCATENATE("R8C",Riesgos!#REF!),"")</f>
        <v>#REF!</v>
      </c>
      <c r="AF53" s="299" t="e">
        <f>IF(AND(Riesgos!#REF!="Muy Baja",Riesgos!#REF!="Mayor"),CONCATENATE("R8C",Riesgos!#REF!),"")</f>
        <v>#REF!</v>
      </c>
      <c r="AG53" s="300" t="e">
        <f>IF(AND(Riesgos!#REF!="Muy Baja",Riesgos!#REF!="Mayor"),CONCATENATE("R8C",Riesgos!#REF!),"")</f>
        <v>#REF!</v>
      </c>
      <c r="AH53" s="301" t="e">
        <f>IF(AND(Riesgos!#REF!="Muy Baja",Riesgos!#REF!="Catastrófico"),CONCATENATE("R8C",Riesgos!#REF!),"")</f>
        <v>#REF!</v>
      </c>
      <c r="AI53" s="302" t="e">
        <f>IF(AND(Riesgos!#REF!="Muy Baja",Riesgos!#REF!="Catastrófico"),CONCATENATE("R8C",Riesgos!#REF!),"")</f>
        <v>#REF!</v>
      </c>
      <c r="AJ53" s="302" t="e">
        <f>IF(AND(Riesgos!#REF!="Muy Baja",Riesgos!#REF!="Catastrófico"),CONCATENATE("R8C",Riesgos!#REF!),"")</f>
        <v>#REF!</v>
      </c>
      <c r="AK53" s="302" t="e">
        <f>IF(AND(Riesgos!#REF!="Muy Baja",Riesgos!#REF!="Catastrófico"),CONCATENATE("R8C",Riesgos!#REF!),"")</f>
        <v>#REF!</v>
      </c>
      <c r="AL53" s="302" t="e">
        <f>IF(AND(Riesgos!#REF!="Muy Baja",Riesgos!#REF!="Catastrófico"),CONCATENATE("R8C",Riesgos!#REF!),"")</f>
        <v>#REF!</v>
      </c>
      <c r="AM53" s="303"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688"/>
      <c r="C54" s="516"/>
      <c r="D54" s="517"/>
      <c r="E54" s="528"/>
      <c r="F54" s="516"/>
      <c r="G54" s="516"/>
      <c r="H54" s="516"/>
      <c r="I54" s="517"/>
      <c r="J54" s="322" t="e">
        <f>IF(AND(Riesgos!#REF!="Muy Baja",Riesgos!#REF!="Leve"),CONCATENATE("R9C",Riesgos!#REF!),"")</f>
        <v>#REF!</v>
      </c>
      <c r="K54" s="323" t="e">
        <f>IF(AND(Riesgos!#REF!="Muy Baja",Riesgos!#REF!="Leve"),CONCATENATE("R9C",Riesgos!#REF!),"")</f>
        <v>#REF!</v>
      </c>
      <c r="L54" s="323" t="e">
        <f>IF(AND(Riesgos!#REF!="Muy Baja",Riesgos!#REF!="Leve"),CONCATENATE("R9C",Riesgos!#REF!),"")</f>
        <v>#REF!</v>
      </c>
      <c r="M54" s="323" t="e">
        <f>IF(AND(Riesgos!#REF!="Muy Baja",Riesgos!#REF!="Leve"),CONCATENATE("R9C",Riesgos!#REF!),"")</f>
        <v>#REF!</v>
      </c>
      <c r="N54" s="323" t="e">
        <f>IF(AND(Riesgos!#REF!="Muy Baja",Riesgos!#REF!="Leve"),CONCATENATE("R9C",Riesgos!#REF!),"")</f>
        <v>#REF!</v>
      </c>
      <c r="O54" s="324" t="e">
        <f>IF(AND(Riesgos!#REF!="Muy Baja",Riesgos!#REF!="Leve"),CONCATENATE("R9C",Riesgos!#REF!),"")</f>
        <v>#REF!</v>
      </c>
      <c r="P54" s="322" t="e">
        <f>IF(AND(Riesgos!#REF!="Muy Baja",Riesgos!#REF!="Menor"),CONCATENATE("R9C",Riesgos!#REF!),"")</f>
        <v>#REF!</v>
      </c>
      <c r="Q54" s="323" t="e">
        <f>IF(AND(Riesgos!#REF!="Muy Baja",Riesgos!#REF!="Menor"),CONCATENATE("R9C",Riesgos!#REF!),"")</f>
        <v>#REF!</v>
      </c>
      <c r="R54" s="323" t="e">
        <f>IF(AND(Riesgos!#REF!="Muy Baja",Riesgos!#REF!="Menor"),CONCATENATE("R9C",Riesgos!#REF!),"")</f>
        <v>#REF!</v>
      </c>
      <c r="S54" s="323" t="e">
        <f>IF(AND(Riesgos!#REF!="Muy Baja",Riesgos!#REF!="Menor"),CONCATENATE("R9C",Riesgos!#REF!),"")</f>
        <v>#REF!</v>
      </c>
      <c r="T54" s="323" t="e">
        <f>IF(AND(Riesgos!#REF!="Muy Baja",Riesgos!#REF!="Menor"),CONCATENATE("R9C",Riesgos!#REF!),"")</f>
        <v>#REF!</v>
      </c>
      <c r="U54" s="324" t="e">
        <f>IF(AND(Riesgos!#REF!="Muy Baja",Riesgos!#REF!="Menor"),CONCATENATE("R9C",Riesgos!#REF!),"")</f>
        <v>#REF!</v>
      </c>
      <c r="V54" s="313" t="e">
        <f>IF(AND(Riesgos!#REF!="Muy Baja",Riesgos!#REF!="Moderado"),CONCATENATE("R9C",Riesgos!#REF!),"")</f>
        <v>#REF!</v>
      </c>
      <c r="W54" s="314" t="e">
        <f>IF(AND(Riesgos!#REF!="Muy Baja",Riesgos!#REF!="Moderado"),CONCATENATE("R9C",Riesgos!#REF!),"")</f>
        <v>#REF!</v>
      </c>
      <c r="X54" s="314" t="e">
        <f>IF(AND(Riesgos!#REF!="Muy Baja",Riesgos!#REF!="Moderado"),CONCATENATE("R9C",Riesgos!#REF!),"")</f>
        <v>#REF!</v>
      </c>
      <c r="Y54" s="314" t="e">
        <f>IF(AND(Riesgos!#REF!="Muy Baja",Riesgos!#REF!="Moderado"),CONCATENATE("R9C",Riesgos!#REF!),"")</f>
        <v>#REF!</v>
      </c>
      <c r="Z54" s="314" t="e">
        <f>IF(AND(Riesgos!#REF!="Muy Baja",Riesgos!#REF!="Moderado"),CONCATENATE("R9C",Riesgos!#REF!),"")</f>
        <v>#REF!</v>
      </c>
      <c r="AA54" s="315" t="e">
        <f>IF(AND(Riesgos!#REF!="Muy Baja",Riesgos!#REF!="Moderado"),CONCATENATE("R9C",Riesgos!#REF!),"")</f>
        <v>#REF!</v>
      </c>
      <c r="AB54" s="298" t="e">
        <f>IF(AND(Riesgos!#REF!="Muy Baja",Riesgos!#REF!="Mayor"),CONCATENATE("R9C",Riesgos!#REF!),"")</f>
        <v>#REF!</v>
      </c>
      <c r="AC54" s="299" t="e">
        <f>IF(AND(Riesgos!#REF!="Muy Baja",Riesgos!#REF!="Mayor"),CONCATENATE("R9C",Riesgos!#REF!),"")</f>
        <v>#REF!</v>
      </c>
      <c r="AD54" s="299" t="e">
        <f>IF(AND(Riesgos!#REF!="Muy Baja",Riesgos!#REF!="Mayor"),CONCATENATE("R9C",Riesgos!#REF!),"")</f>
        <v>#REF!</v>
      </c>
      <c r="AE54" s="299" t="e">
        <f>IF(AND(Riesgos!#REF!="Muy Baja",Riesgos!#REF!="Mayor"),CONCATENATE("R9C",Riesgos!#REF!),"")</f>
        <v>#REF!</v>
      </c>
      <c r="AF54" s="299" t="e">
        <f>IF(AND(Riesgos!#REF!="Muy Baja",Riesgos!#REF!="Mayor"),CONCATENATE("R9C",Riesgos!#REF!),"")</f>
        <v>#REF!</v>
      </c>
      <c r="AG54" s="300" t="e">
        <f>IF(AND(Riesgos!#REF!="Muy Baja",Riesgos!#REF!="Mayor"),CONCATENATE("R9C",Riesgos!#REF!),"")</f>
        <v>#REF!</v>
      </c>
      <c r="AH54" s="301" t="e">
        <f>IF(AND(Riesgos!#REF!="Muy Baja",Riesgos!#REF!="Catastrófico"),CONCATENATE("R9C",Riesgos!#REF!),"")</f>
        <v>#REF!</v>
      </c>
      <c r="AI54" s="302" t="e">
        <f>IF(AND(Riesgos!#REF!="Muy Baja",Riesgos!#REF!="Catastrófico"),CONCATENATE("R9C",Riesgos!#REF!),"")</f>
        <v>#REF!</v>
      </c>
      <c r="AJ54" s="302" t="e">
        <f>IF(AND(Riesgos!#REF!="Muy Baja",Riesgos!#REF!="Catastrófico"),CONCATENATE("R9C",Riesgos!#REF!),"")</f>
        <v>#REF!</v>
      </c>
      <c r="AK54" s="302" t="e">
        <f>IF(AND(Riesgos!#REF!="Muy Baja",Riesgos!#REF!="Catastrófico"),CONCATENATE("R9C",Riesgos!#REF!),"")</f>
        <v>#REF!</v>
      </c>
      <c r="AL54" s="302" t="e">
        <f>IF(AND(Riesgos!#REF!="Muy Baja",Riesgos!#REF!="Catastrófico"),CONCATENATE("R9C",Riesgos!#REF!),"")</f>
        <v>#REF!</v>
      </c>
      <c r="AM54" s="303"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658"/>
      <c r="C55" s="543"/>
      <c r="D55" s="660"/>
      <c r="E55" s="670"/>
      <c r="F55" s="671"/>
      <c r="G55" s="671"/>
      <c r="H55" s="671"/>
      <c r="I55" s="672"/>
      <c r="J55" s="325" t="e">
        <f>IF(AND(Riesgos!#REF!="Muy Baja",Riesgos!#REF!="Leve"),CONCATENATE("R10C",Riesgos!#REF!),"")</f>
        <v>#REF!</v>
      </c>
      <c r="K55" s="326" t="e">
        <f>IF(AND(Riesgos!#REF!="Muy Baja",Riesgos!#REF!="Leve"),CONCATENATE("R10C",Riesgos!#REF!),"")</f>
        <v>#REF!</v>
      </c>
      <c r="L55" s="326" t="e">
        <f>IF(AND(Riesgos!#REF!="Muy Baja",Riesgos!#REF!="Leve"),CONCATENATE("R10C",Riesgos!#REF!),"")</f>
        <v>#REF!</v>
      </c>
      <c r="M55" s="326" t="e">
        <f>IF(AND(Riesgos!#REF!="Muy Baja",Riesgos!#REF!="Leve"),CONCATENATE("R10C",Riesgos!#REF!),"")</f>
        <v>#REF!</v>
      </c>
      <c r="N55" s="326" t="e">
        <f>IF(AND(Riesgos!#REF!="Muy Baja",Riesgos!#REF!="Leve"),CONCATENATE("R10C",Riesgos!#REF!),"")</f>
        <v>#REF!</v>
      </c>
      <c r="O55" s="327" t="e">
        <f>IF(AND(Riesgos!#REF!="Muy Baja",Riesgos!#REF!="Leve"),CONCATENATE("R10C",Riesgos!#REF!),"")</f>
        <v>#REF!</v>
      </c>
      <c r="P55" s="325" t="e">
        <f>IF(AND(Riesgos!#REF!="Muy Baja",Riesgos!#REF!="Menor"),CONCATENATE("R10C",Riesgos!#REF!),"")</f>
        <v>#REF!</v>
      </c>
      <c r="Q55" s="326" t="e">
        <f>IF(AND(Riesgos!#REF!="Muy Baja",Riesgos!#REF!="Menor"),CONCATENATE("R10C",Riesgos!#REF!),"")</f>
        <v>#REF!</v>
      </c>
      <c r="R55" s="326" t="e">
        <f>IF(AND(Riesgos!#REF!="Muy Baja",Riesgos!#REF!="Menor"),CONCATENATE("R10C",Riesgos!#REF!),"")</f>
        <v>#REF!</v>
      </c>
      <c r="S55" s="326" t="e">
        <f>IF(AND(Riesgos!#REF!="Muy Baja",Riesgos!#REF!="Menor"),CONCATENATE("R10C",Riesgos!#REF!),"")</f>
        <v>#REF!</v>
      </c>
      <c r="T55" s="326" t="e">
        <f>IF(AND(Riesgos!#REF!="Muy Baja",Riesgos!#REF!="Menor"),CONCATENATE("R10C",Riesgos!#REF!),"")</f>
        <v>#REF!</v>
      </c>
      <c r="U55" s="327" t="e">
        <f>IF(AND(Riesgos!#REF!="Muy Baja",Riesgos!#REF!="Menor"),CONCATENATE("R10C",Riesgos!#REF!),"")</f>
        <v>#REF!</v>
      </c>
      <c r="V55" s="316" t="e">
        <f>IF(AND(Riesgos!#REF!="Muy Baja",Riesgos!#REF!="Moderado"),CONCATENATE("R10C",Riesgos!#REF!),"")</f>
        <v>#REF!</v>
      </c>
      <c r="W55" s="317" t="e">
        <f>IF(AND(Riesgos!#REF!="Muy Baja",Riesgos!#REF!="Moderado"),CONCATENATE("R10C",Riesgos!#REF!),"")</f>
        <v>#REF!</v>
      </c>
      <c r="X55" s="317" t="e">
        <f>IF(AND(Riesgos!#REF!="Muy Baja",Riesgos!#REF!="Moderado"),CONCATENATE("R10C",Riesgos!#REF!),"")</f>
        <v>#REF!</v>
      </c>
      <c r="Y55" s="317" t="e">
        <f>IF(AND(Riesgos!#REF!="Muy Baja",Riesgos!#REF!="Moderado"),CONCATENATE("R10C",Riesgos!#REF!),"")</f>
        <v>#REF!</v>
      </c>
      <c r="Z55" s="317" t="e">
        <f>IF(AND(Riesgos!#REF!="Muy Baja",Riesgos!#REF!="Moderado"),CONCATENATE("R10C",Riesgos!#REF!),"")</f>
        <v>#REF!</v>
      </c>
      <c r="AA55" s="318" t="e">
        <f>IF(AND(Riesgos!#REF!="Muy Baja",Riesgos!#REF!="Moderado"),CONCATENATE("R10C",Riesgos!#REF!),"")</f>
        <v>#REF!</v>
      </c>
      <c r="AB55" s="304" t="e">
        <f>IF(AND(Riesgos!#REF!="Muy Baja",Riesgos!#REF!="Mayor"),CONCATENATE("R10C",Riesgos!#REF!),"")</f>
        <v>#REF!</v>
      </c>
      <c r="AC55" s="305" t="e">
        <f>IF(AND(Riesgos!#REF!="Muy Baja",Riesgos!#REF!="Mayor"),CONCATENATE("R10C",Riesgos!#REF!),"")</f>
        <v>#REF!</v>
      </c>
      <c r="AD55" s="305" t="e">
        <f>IF(AND(Riesgos!#REF!="Muy Baja",Riesgos!#REF!="Mayor"),CONCATENATE("R10C",Riesgos!#REF!),"")</f>
        <v>#REF!</v>
      </c>
      <c r="AE55" s="305" t="e">
        <f>IF(AND(Riesgos!#REF!="Muy Baja",Riesgos!#REF!="Mayor"),CONCATENATE("R10C",Riesgos!#REF!),"")</f>
        <v>#REF!</v>
      </c>
      <c r="AF55" s="305" t="e">
        <f>IF(AND(Riesgos!#REF!="Muy Baja",Riesgos!#REF!="Mayor"),CONCATENATE("R10C",Riesgos!#REF!),"")</f>
        <v>#REF!</v>
      </c>
      <c r="AG55" s="306" t="e">
        <f>IF(AND(Riesgos!#REF!="Muy Baja",Riesgos!#REF!="Mayor"),CONCATENATE("R10C",Riesgos!#REF!),"")</f>
        <v>#REF!</v>
      </c>
      <c r="AH55" s="307" t="e">
        <f>IF(AND(Riesgos!#REF!="Muy Baja",Riesgos!#REF!="Catastrófico"),CONCATENATE("R10C",Riesgos!#REF!),"")</f>
        <v>#REF!</v>
      </c>
      <c r="AI55" s="308" t="e">
        <f>IF(AND(Riesgos!#REF!="Muy Baja",Riesgos!#REF!="Catastrófico"),CONCATENATE("R10C",Riesgos!#REF!),"")</f>
        <v>#REF!</v>
      </c>
      <c r="AJ55" s="308" t="e">
        <f>IF(AND(Riesgos!#REF!="Muy Baja",Riesgos!#REF!="Catastrófico"),CONCATENATE("R10C",Riesgos!#REF!),"")</f>
        <v>#REF!</v>
      </c>
      <c r="AK55" s="308" t="e">
        <f>IF(AND(Riesgos!#REF!="Muy Baja",Riesgos!#REF!="Catastrófico"),CONCATENATE("R10C",Riesgos!#REF!),"")</f>
        <v>#REF!</v>
      </c>
      <c r="AL55" s="308" t="e">
        <f>IF(AND(Riesgos!#REF!="Muy Baja",Riesgos!#REF!="Catastrófico"),CONCATENATE("R10C",Riesgos!#REF!),"")</f>
        <v>#REF!</v>
      </c>
      <c r="AM55" s="309"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710" t="s">
        <v>517</v>
      </c>
      <c r="K56" s="669"/>
      <c r="L56" s="669"/>
      <c r="M56" s="669"/>
      <c r="N56" s="669"/>
      <c r="O56" s="659"/>
      <c r="P56" s="710" t="s">
        <v>518</v>
      </c>
      <c r="Q56" s="669"/>
      <c r="R56" s="669"/>
      <c r="S56" s="669"/>
      <c r="T56" s="669"/>
      <c r="U56" s="659"/>
      <c r="V56" s="710" t="s">
        <v>519</v>
      </c>
      <c r="W56" s="669"/>
      <c r="X56" s="669"/>
      <c r="Y56" s="669"/>
      <c r="Z56" s="669"/>
      <c r="AA56" s="659"/>
      <c r="AB56" s="710" t="s">
        <v>520</v>
      </c>
      <c r="AC56" s="669"/>
      <c r="AD56" s="669"/>
      <c r="AE56" s="669"/>
      <c r="AF56" s="669"/>
      <c r="AG56" s="659"/>
      <c r="AH56" s="710" t="s">
        <v>521</v>
      </c>
      <c r="AI56" s="669"/>
      <c r="AJ56" s="669"/>
      <c r="AK56" s="669"/>
      <c r="AL56" s="669"/>
      <c r="AM56" s="659"/>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528"/>
      <c r="K57" s="516"/>
      <c r="L57" s="516"/>
      <c r="M57" s="516"/>
      <c r="N57" s="516"/>
      <c r="O57" s="517"/>
      <c r="P57" s="528"/>
      <c r="Q57" s="516"/>
      <c r="R57" s="516"/>
      <c r="S57" s="516"/>
      <c r="T57" s="516"/>
      <c r="U57" s="517"/>
      <c r="V57" s="528"/>
      <c r="W57" s="516"/>
      <c r="X57" s="516"/>
      <c r="Y57" s="516"/>
      <c r="Z57" s="516"/>
      <c r="AA57" s="517"/>
      <c r="AB57" s="528"/>
      <c r="AC57" s="516"/>
      <c r="AD57" s="516"/>
      <c r="AE57" s="516"/>
      <c r="AF57" s="516"/>
      <c r="AG57" s="517"/>
      <c r="AH57" s="528"/>
      <c r="AI57" s="516"/>
      <c r="AJ57" s="516"/>
      <c r="AK57" s="516"/>
      <c r="AL57" s="516"/>
      <c r="AM57" s="517"/>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528"/>
      <c r="K58" s="516"/>
      <c r="L58" s="516"/>
      <c r="M58" s="516"/>
      <c r="N58" s="516"/>
      <c r="O58" s="517"/>
      <c r="P58" s="528"/>
      <c r="Q58" s="516"/>
      <c r="R58" s="516"/>
      <c r="S58" s="516"/>
      <c r="T58" s="516"/>
      <c r="U58" s="517"/>
      <c r="V58" s="528"/>
      <c r="W58" s="516"/>
      <c r="X58" s="516"/>
      <c r="Y58" s="516"/>
      <c r="Z58" s="516"/>
      <c r="AA58" s="517"/>
      <c r="AB58" s="528"/>
      <c r="AC58" s="516"/>
      <c r="AD58" s="516"/>
      <c r="AE58" s="516"/>
      <c r="AF58" s="516"/>
      <c r="AG58" s="517"/>
      <c r="AH58" s="528"/>
      <c r="AI58" s="516"/>
      <c r="AJ58" s="516"/>
      <c r="AK58" s="516"/>
      <c r="AL58" s="516"/>
      <c r="AM58" s="517"/>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528"/>
      <c r="K59" s="516"/>
      <c r="L59" s="516"/>
      <c r="M59" s="516"/>
      <c r="N59" s="516"/>
      <c r="O59" s="517"/>
      <c r="P59" s="528"/>
      <c r="Q59" s="516"/>
      <c r="R59" s="516"/>
      <c r="S59" s="516"/>
      <c r="T59" s="516"/>
      <c r="U59" s="517"/>
      <c r="V59" s="528"/>
      <c r="W59" s="516"/>
      <c r="X59" s="516"/>
      <c r="Y59" s="516"/>
      <c r="Z59" s="516"/>
      <c r="AA59" s="517"/>
      <c r="AB59" s="528"/>
      <c r="AC59" s="516"/>
      <c r="AD59" s="516"/>
      <c r="AE59" s="516"/>
      <c r="AF59" s="516"/>
      <c r="AG59" s="517"/>
      <c r="AH59" s="528"/>
      <c r="AI59" s="516"/>
      <c r="AJ59" s="516"/>
      <c r="AK59" s="516"/>
      <c r="AL59" s="516"/>
      <c r="AM59" s="517"/>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528"/>
      <c r="K60" s="516"/>
      <c r="L60" s="516"/>
      <c r="M60" s="516"/>
      <c r="N60" s="516"/>
      <c r="O60" s="517"/>
      <c r="P60" s="528"/>
      <c r="Q60" s="516"/>
      <c r="R60" s="516"/>
      <c r="S60" s="516"/>
      <c r="T60" s="516"/>
      <c r="U60" s="517"/>
      <c r="V60" s="528"/>
      <c r="W60" s="516"/>
      <c r="X60" s="516"/>
      <c r="Y60" s="516"/>
      <c r="Z60" s="516"/>
      <c r="AA60" s="517"/>
      <c r="AB60" s="528"/>
      <c r="AC60" s="516"/>
      <c r="AD60" s="516"/>
      <c r="AE60" s="516"/>
      <c r="AF60" s="516"/>
      <c r="AG60" s="517"/>
      <c r="AH60" s="528"/>
      <c r="AI60" s="516"/>
      <c r="AJ60" s="516"/>
      <c r="AK60" s="516"/>
      <c r="AL60" s="516"/>
      <c r="AM60" s="517"/>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670"/>
      <c r="K61" s="671"/>
      <c r="L61" s="671"/>
      <c r="M61" s="671"/>
      <c r="N61" s="671"/>
      <c r="O61" s="672"/>
      <c r="P61" s="670"/>
      <c r="Q61" s="671"/>
      <c r="R61" s="671"/>
      <c r="S61" s="671"/>
      <c r="T61" s="671"/>
      <c r="U61" s="672"/>
      <c r="V61" s="670"/>
      <c r="W61" s="671"/>
      <c r="X61" s="671"/>
      <c r="Y61" s="671"/>
      <c r="Z61" s="671"/>
      <c r="AA61" s="672"/>
      <c r="AB61" s="670"/>
      <c r="AC61" s="671"/>
      <c r="AD61" s="671"/>
      <c r="AE61" s="671"/>
      <c r="AF61" s="671"/>
      <c r="AG61" s="672"/>
      <c r="AH61" s="670"/>
      <c r="AI61" s="671"/>
      <c r="AJ61" s="671"/>
      <c r="AK61" s="671"/>
      <c r="AL61" s="671"/>
      <c r="AM61" s="672"/>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c r="AR63" s="291"/>
      <c r="AS63" s="291"/>
      <c r="AT63" s="291"/>
      <c r="AU63" s="1"/>
      <c r="AV63" s="1"/>
      <c r="AW63" s="1"/>
      <c r="AX63" s="1"/>
      <c r="AY63" s="1"/>
      <c r="AZ63" s="1"/>
      <c r="BA63" s="1"/>
      <c r="BB63" s="1"/>
      <c r="BC63" s="1"/>
      <c r="BD63" s="1"/>
      <c r="BE63" s="1"/>
      <c r="BF63" s="1"/>
      <c r="BG63" s="1"/>
      <c r="BH63" s="1"/>
    </row>
    <row r="64" spans="1:61" ht="15" customHeight="1" x14ac:dyDescent="0.25">
      <c r="A64" s="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91"/>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1"/>
      <c r="B1" s="715" t="s">
        <v>523</v>
      </c>
      <c r="C1" s="516"/>
      <c r="D1" s="516"/>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ht="25.5" x14ac:dyDescent="0.25">
      <c r="A3" s="1"/>
      <c r="B3" s="329"/>
      <c r="C3" s="330" t="s">
        <v>524</v>
      </c>
      <c r="D3" s="330" t="s">
        <v>331</v>
      </c>
      <c r="E3" s="1"/>
      <c r="F3" s="1"/>
      <c r="G3" s="1"/>
      <c r="H3" s="1"/>
      <c r="I3" s="1"/>
      <c r="J3" s="1"/>
      <c r="K3" s="1"/>
      <c r="L3" s="1"/>
      <c r="M3" s="1"/>
      <c r="N3" s="1"/>
      <c r="O3" s="1"/>
      <c r="P3" s="1"/>
      <c r="Q3" s="1"/>
      <c r="R3" s="1"/>
      <c r="S3" s="1"/>
      <c r="T3" s="1"/>
      <c r="U3" s="1"/>
      <c r="V3" s="1"/>
      <c r="W3" s="1"/>
      <c r="X3" s="1"/>
    </row>
    <row r="4" spans="1:24" ht="51" x14ac:dyDescent="0.25">
      <c r="A4" s="1"/>
      <c r="B4" s="331" t="s">
        <v>424</v>
      </c>
      <c r="C4" s="332" t="s">
        <v>525</v>
      </c>
      <c r="D4" s="333">
        <v>0.2</v>
      </c>
      <c r="E4" s="1"/>
      <c r="F4" s="1"/>
      <c r="G4" s="1"/>
      <c r="H4" s="1"/>
      <c r="I4" s="1"/>
      <c r="J4" s="1"/>
      <c r="K4" s="1"/>
      <c r="L4" s="1"/>
      <c r="M4" s="1"/>
      <c r="N4" s="1"/>
      <c r="O4" s="1"/>
      <c r="P4" s="1"/>
      <c r="Q4" s="1"/>
      <c r="R4" s="1"/>
      <c r="S4" s="1"/>
      <c r="T4" s="1"/>
      <c r="U4" s="1"/>
      <c r="V4" s="1"/>
      <c r="W4" s="1"/>
      <c r="X4" s="1"/>
    </row>
    <row r="5" spans="1:24" ht="51" x14ac:dyDescent="0.25">
      <c r="A5" s="1"/>
      <c r="B5" s="334" t="s">
        <v>437</v>
      </c>
      <c r="C5" s="335" t="s">
        <v>526</v>
      </c>
      <c r="D5" s="336">
        <v>0.4</v>
      </c>
      <c r="E5" s="1"/>
      <c r="F5" s="1"/>
      <c r="G5" s="1"/>
      <c r="H5" s="1"/>
      <c r="I5" s="1"/>
      <c r="J5" s="1"/>
      <c r="K5" s="1"/>
      <c r="L5" s="1"/>
      <c r="M5" s="1"/>
      <c r="N5" s="1"/>
      <c r="O5" s="1"/>
      <c r="P5" s="1"/>
      <c r="Q5" s="1"/>
      <c r="R5" s="1"/>
      <c r="S5" s="1"/>
      <c r="T5" s="1"/>
      <c r="U5" s="1"/>
      <c r="V5" s="1"/>
      <c r="W5" s="1"/>
      <c r="X5" s="1"/>
    </row>
    <row r="6" spans="1:24" ht="51" x14ac:dyDescent="0.25">
      <c r="A6" s="1"/>
      <c r="B6" s="337" t="s">
        <v>449</v>
      </c>
      <c r="C6" s="335" t="s">
        <v>527</v>
      </c>
      <c r="D6" s="336">
        <v>0.6</v>
      </c>
      <c r="E6" s="1"/>
      <c r="F6" s="1"/>
      <c r="G6" s="1"/>
      <c r="H6" s="1"/>
      <c r="I6" s="1"/>
      <c r="J6" s="1"/>
      <c r="K6" s="1"/>
      <c r="L6" s="1"/>
      <c r="M6" s="1"/>
      <c r="N6" s="1"/>
      <c r="O6" s="1"/>
      <c r="P6" s="1"/>
      <c r="Q6" s="1"/>
      <c r="R6" s="1"/>
      <c r="S6" s="1"/>
      <c r="T6" s="1"/>
      <c r="U6" s="1"/>
      <c r="V6" s="1"/>
      <c r="W6" s="1"/>
      <c r="X6" s="1"/>
    </row>
    <row r="7" spans="1:24" ht="76.5" x14ac:dyDescent="0.25">
      <c r="A7" s="1"/>
      <c r="B7" s="338" t="s">
        <v>461</v>
      </c>
      <c r="C7" s="335" t="s">
        <v>528</v>
      </c>
      <c r="D7" s="336">
        <v>0.8</v>
      </c>
      <c r="E7" s="1"/>
      <c r="F7" s="1"/>
      <c r="G7" s="1"/>
      <c r="H7" s="1"/>
      <c r="I7" s="1"/>
      <c r="J7" s="1"/>
      <c r="K7" s="1"/>
      <c r="L7" s="1"/>
      <c r="M7" s="1"/>
      <c r="N7" s="1"/>
      <c r="O7" s="1"/>
      <c r="P7" s="1"/>
      <c r="Q7" s="1"/>
      <c r="R7" s="1"/>
      <c r="S7" s="1"/>
      <c r="T7" s="1"/>
      <c r="U7" s="1"/>
      <c r="V7" s="1"/>
      <c r="W7" s="1"/>
      <c r="X7" s="1"/>
    </row>
    <row r="8" spans="1:24" ht="51" x14ac:dyDescent="0.25">
      <c r="A8" s="1"/>
      <c r="B8" s="339" t="s">
        <v>471</v>
      </c>
      <c r="C8" s="335" t="s">
        <v>529</v>
      </c>
      <c r="D8" s="336">
        <v>1</v>
      </c>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ht="16.5" x14ac:dyDescent="0.25">
      <c r="A10" s="1"/>
      <c r="B10" s="340"/>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E33" s="1"/>
      <c r="F33" s="1"/>
      <c r="G33" s="1"/>
      <c r="H33" s="1"/>
      <c r="I33" s="1"/>
      <c r="J33" s="1"/>
      <c r="K33" s="1"/>
      <c r="L33" s="1"/>
      <c r="M33" s="1"/>
      <c r="N33" s="1"/>
      <c r="O33" s="1"/>
      <c r="P33" s="1"/>
      <c r="Q33" s="1"/>
      <c r="R33" s="1"/>
      <c r="S33" s="1"/>
      <c r="T33" s="1"/>
      <c r="U33" s="1"/>
      <c r="V33" s="1"/>
      <c r="W33" s="1"/>
      <c r="X33" s="1"/>
    </row>
    <row r="34" spans="1:24" ht="15.75" customHeight="1" x14ac:dyDescent="0.25">
      <c r="A34" s="1"/>
      <c r="E34" s="1"/>
      <c r="F34" s="1"/>
      <c r="G34" s="1"/>
      <c r="H34" s="1"/>
      <c r="I34" s="1"/>
      <c r="J34" s="1"/>
      <c r="K34" s="1"/>
      <c r="L34" s="1"/>
      <c r="M34" s="1"/>
      <c r="N34" s="1"/>
      <c r="O34" s="1"/>
      <c r="P34" s="1"/>
      <c r="Q34" s="1"/>
      <c r="R34" s="1"/>
      <c r="S34" s="1"/>
      <c r="T34" s="1"/>
      <c r="U34" s="1"/>
      <c r="V34" s="1"/>
      <c r="W34" s="1"/>
      <c r="X34" s="1"/>
    </row>
    <row r="35" spans="1:24" ht="15.75" customHeight="1" x14ac:dyDescent="0.25">
      <c r="A35" s="1"/>
    </row>
    <row r="36" spans="1:24" ht="15.75" customHeight="1" x14ac:dyDescent="0.25">
      <c r="A36" s="1"/>
    </row>
    <row r="37" spans="1:24" ht="15.75" customHeight="1" x14ac:dyDescent="0.25">
      <c r="A37" s="1"/>
    </row>
    <row r="38" spans="1:24" ht="15.75" customHeight="1" x14ac:dyDescent="0.25">
      <c r="A38" s="1"/>
    </row>
    <row r="39" spans="1:24" ht="15.75" customHeight="1" x14ac:dyDescent="0.25">
      <c r="A39" s="1"/>
    </row>
    <row r="40" spans="1:24" ht="15.75" customHeight="1" x14ac:dyDescent="0.25">
      <c r="A40" s="1"/>
    </row>
    <row r="41" spans="1:24" ht="15.75" customHeight="1" x14ac:dyDescent="0.25">
      <c r="A41" s="1"/>
    </row>
    <row r="42" spans="1:24" ht="15.75" customHeight="1" x14ac:dyDescent="0.25">
      <c r="A42" s="1"/>
    </row>
    <row r="43" spans="1:24" ht="15.75" customHeight="1" x14ac:dyDescent="0.25">
      <c r="A43" s="1"/>
    </row>
    <row r="44" spans="1:24" ht="15.75" customHeight="1" x14ac:dyDescent="0.25">
      <c r="A44" s="1"/>
    </row>
    <row r="45" spans="1:24" ht="15.75" customHeight="1" x14ac:dyDescent="0.25">
      <c r="A45" s="1"/>
    </row>
    <row r="46" spans="1:24" ht="15.75" customHeight="1" x14ac:dyDescent="0.25">
      <c r="A46" s="1"/>
    </row>
    <row r="47" spans="1:24" ht="15.75" customHeight="1" x14ac:dyDescent="0.25">
      <c r="A47" s="1"/>
    </row>
    <row r="48" spans="1:24" ht="15.75" customHeight="1" x14ac:dyDescent="0.25">
      <c r="A48" s="1"/>
    </row>
    <row r="49" spans="1:1" ht="15.75" customHeight="1" x14ac:dyDescent="0.25">
      <c r="A49" s="1"/>
    </row>
    <row r="50" spans="1:1" ht="15.75" customHeight="1" x14ac:dyDescent="0.25">
      <c r="A50" s="1"/>
    </row>
    <row r="51" spans="1:1" ht="15.75" customHeight="1" x14ac:dyDescent="0.25">
      <c r="A51" s="1"/>
    </row>
    <row r="52" spans="1:1" ht="15.75" customHeight="1" x14ac:dyDescent="0.25">
      <c r="A52" s="1"/>
    </row>
    <row r="53" spans="1:1" ht="15.75" customHeight="1" x14ac:dyDescent="0.25">
      <c r="A53" s="1"/>
    </row>
    <row r="54" spans="1:1" ht="15.75" customHeight="1" x14ac:dyDescent="0.25">
      <c r="A54" s="1"/>
    </row>
    <row r="55" spans="1:1" ht="15.75" customHeight="1" x14ac:dyDescent="0.25">
      <c r="A55" s="1"/>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1"/>
      <c r="B1" s="716" t="s">
        <v>530</v>
      </c>
      <c r="C1" s="516"/>
      <c r="D1" s="516"/>
      <c r="E1" s="1"/>
      <c r="F1" s="1"/>
      <c r="G1" s="1"/>
      <c r="H1" s="1"/>
      <c r="I1" s="1"/>
      <c r="J1" s="1"/>
      <c r="K1" s="1"/>
      <c r="L1" s="1"/>
      <c r="M1" s="1"/>
      <c r="N1" s="1"/>
      <c r="O1" s="1"/>
      <c r="P1" s="1"/>
      <c r="Q1" s="1"/>
      <c r="R1" s="1"/>
      <c r="S1" s="1"/>
      <c r="T1" s="1"/>
      <c r="U1" s="1"/>
    </row>
    <row r="2" spans="1:21" x14ac:dyDescent="0.25">
      <c r="A2" s="1"/>
      <c r="B2" s="1"/>
      <c r="C2" s="1"/>
      <c r="D2" s="1"/>
      <c r="E2" s="1"/>
      <c r="F2" s="1"/>
      <c r="G2" s="1"/>
      <c r="H2" s="1"/>
      <c r="I2" s="1"/>
      <c r="J2" s="1"/>
      <c r="K2" s="1"/>
      <c r="L2" s="1"/>
      <c r="M2" s="1"/>
      <c r="N2" s="1"/>
      <c r="O2" s="1"/>
      <c r="P2" s="1"/>
      <c r="Q2" s="1"/>
      <c r="R2" s="1"/>
      <c r="S2" s="1"/>
      <c r="T2" s="1"/>
      <c r="U2" s="1"/>
    </row>
    <row r="3" spans="1:21" ht="30" x14ac:dyDescent="0.25">
      <c r="A3" s="1"/>
      <c r="B3" s="341"/>
      <c r="C3" s="342" t="s">
        <v>531</v>
      </c>
      <c r="D3" s="342" t="s">
        <v>532</v>
      </c>
      <c r="E3" s="1"/>
      <c r="F3" s="1"/>
      <c r="G3" s="1"/>
      <c r="H3" s="1"/>
      <c r="I3" s="1"/>
      <c r="J3" s="1"/>
      <c r="K3" s="1"/>
      <c r="L3" s="1"/>
      <c r="M3" s="1"/>
      <c r="N3" s="1"/>
      <c r="O3" s="1"/>
      <c r="P3" s="1"/>
      <c r="Q3" s="1"/>
      <c r="R3" s="1"/>
      <c r="S3" s="1"/>
      <c r="T3" s="1"/>
      <c r="U3" s="1"/>
    </row>
    <row r="4" spans="1:21" ht="33.75" x14ac:dyDescent="0.25">
      <c r="A4" s="343" t="s">
        <v>533</v>
      </c>
      <c r="B4" s="344" t="s">
        <v>534</v>
      </c>
      <c r="C4" s="345" t="s">
        <v>535</v>
      </c>
      <c r="D4" s="346" t="s">
        <v>536</v>
      </c>
      <c r="E4" s="1"/>
      <c r="F4" s="1"/>
      <c r="G4" s="1"/>
      <c r="H4" s="1"/>
      <c r="I4" s="1"/>
      <c r="J4" s="1"/>
      <c r="K4" s="1"/>
      <c r="L4" s="1"/>
      <c r="M4" s="1"/>
      <c r="N4" s="1"/>
      <c r="O4" s="1"/>
      <c r="P4" s="1"/>
      <c r="Q4" s="1"/>
      <c r="R4" s="1"/>
      <c r="S4" s="1"/>
      <c r="T4" s="1"/>
      <c r="U4" s="1"/>
    </row>
    <row r="5" spans="1:21" ht="67.5" x14ac:dyDescent="0.25">
      <c r="A5" s="343" t="s">
        <v>438</v>
      </c>
      <c r="B5" s="347" t="s">
        <v>537</v>
      </c>
      <c r="C5" s="348" t="s">
        <v>538</v>
      </c>
      <c r="D5" s="349" t="s">
        <v>539</v>
      </c>
      <c r="E5" s="1"/>
      <c r="F5" s="1"/>
      <c r="G5" s="1"/>
      <c r="H5" s="1"/>
      <c r="I5" s="1"/>
      <c r="J5" s="1"/>
      <c r="K5" s="1"/>
      <c r="L5" s="1"/>
      <c r="M5" s="1"/>
      <c r="N5" s="1"/>
      <c r="O5" s="1"/>
      <c r="P5" s="1"/>
      <c r="Q5" s="1"/>
      <c r="R5" s="1"/>
      <c r="S5" s="1"/>
      <c r="T5" s="1"/>
      <c r="U5" s="1"/>
    </row>
    <row r="6" spans="1:21" ht="67.5" x14ac:dyDescent="0.25">
      <c r="A6" s="343" t="s">
        <v>450</v>
      </c>
      <c r="B6" s="350" t="s">
        <v>540</v>
      </c>
      <c r="C6" s="348" t="s">
        <v>541</v>
      </c>
      <c r="D6" s="349" t="s">
        <v>542</v>
      </c>
      <c r="E6" s="1"/>
      <c r="F6" s="1"/>
      <c r="G6" s="1"/>
      <c r="H6" s="1"/>
      <c r="I6" s="1"/>
      <c r="J6" s="1"/>
      <c r="K6" s="1"/>
      <c r="L6" s="1"/>
      <c r="M6" s="1"/>
      <c r="N6" s="1"/>
      <c r="O6" s="1"/>
      <c r="P6" s="1"/>
      <c r="Q6" s="1"/>
      <c r="R6" s="1"/>
      <c r="S6" s="1"/>
      <c r="T6" s="1"/>
      <c r="U6" s="1"/>
    </row>
    <row r="7" spans="1:21" ht="101.25" x14ac:dyDescent="0.25">
      <c r="A7" s="343" t="s">
        <v>462</v>
      </c>
      <c r="B7" s="351" t="s">
        <v>543</v>
      </c>
      <c r="C7" s="348" t="s">
        <v>544</v>
      </c>
      <c r="D7" s="349" t="s">
        <v>545</v>
      </c>
      <c r="E7" s="1"/>
      <c r="F7" s="1"/>
      <c r="G7" s="1"/>
      <c r="H7" s="1"/>
      <c r="I7" s="1"/>
      <c r="J7" s="1"/>
      <c r="K7" s="1"/>
      <c r="L7" s="1"/>
      <c r="M7" s="1"/>
      <c r="N7" s="1"/>
      <c r="O7" s="1"/>
      <c r="P7" s="1"/>
      <c r="Q7" s="1"/>
      <c r="R7" s="1"/>
      <c r="S7" s="1"/>
      <c r="T7" s="1"/>
      <c r="U7" s="1"/>
    </row>
    <row r="8" spans="1:21" ht="67.5" x14ac:dyDescent="0.25">
      <c r="A8" s="343" t="s">
        <v>472</v>
      </c>
      <c r="B8" s="352" t="s">
        <v>546</v>
      </c>
      <c r="C8" s="348" t="s">
        <v>547</v>
      </c>
      <c r="D8" s="349" t="s">
        <v>548</v>
      </c>
      <c r="E8" s="1"/>
      <c r="F8" s="1"/>
      <c r="G8" s="1"/>
      <c r="H8" s="1"/>
      <c r="I8" s="1"/>
      <c r="J8" s="1"/>
      <c r="K8" s="1"/>
      <c r="L8" s="1"/>
      <c r="M8" s="1"/>
      <c r="N8" s="1"/>
      <c r="O8" s="1"/>
      <c r="P8" s="1"/>
      <c r="Q8" s="1"/>
      <c r="R8" s="1"/>
      <c r="S8" s="1"/>
      <c r="T8" s="1"/>
      <c r="U8" s="1"/>
    </row>
    <row r="9" spans="1:21" ht="20.25" x14ac:dyDescent="0.25">
      <c r="A9" s="343"/>
      <c r="B9" s="343"/>
      <c r="C9" s="353"/>
      <c r="D9" s="353"/>
      <c r="E9" s="1"/>
      <c r="F9" s="1"/>
      <c r="G9" s="1"/>
      <c r="H9" s="1"/>
      <c r="I9" s="1"/>
      <c r="J9" s="1"/>
      <c r="K9" s="1"/>
      <c r="L9" s="1"/>
      <c r="M9" s="1"/>
      <c r="N9" s="1"/>
      <c r="O9" s="1"/>
      <c r="P9" s="1"/>
      <c r="Q9" s="1"/>
      <c r="R9" s="1"/>
      <c r="S9" s="1"/>
      <c r="T9" s="1"/>
      <c r="U9" s="1"/>
    </row>
    <row r="10" spans="1:21" ht="16.5" x14ac:dyDescent="0.25">
      <c r="A10" s="343"/>
      <c r="B10" s="354"/>
      <c r="C10" s="354"/>
      <c r="D10" s="354"/>
      <c r="E10" s="1"/>
      <c r="F10" s="1"/>
      <c r="G10" s="1"/>
      <c r="H10" s="1"/>
      <c r="I10" s="1"/>
      <c r="J10" s="1"/>
      <c r="K10" s="1"/>
      <c r="L10" s="1"/>
      <c r="M10" s="1"/>
      <c r="N10" s="1"/>
      <c r="O10" s="1"/>
      <c r="P10" s="1"/>
      <c r="Q10" s="1"/>
      <c r="R10" s="1"/>
      <c r="S10" s="1"/>
      <c r="T10" s="1"/>
      <c r="U10" s="1"/>
    </row>
    <row r="11" spans="1:21" x14ac:dyDescent="0.25">
      <c r="A11" s="343"/>
      <c r="B11" s="343" t="s">
        <v>549</v>
      </c>
      <c r="C11" s="343" t="s">
        <v>256</v>
      </c>
      <c r="D11" s="343" t="s">
        <v>290</v>
      </c>
      <c r="E11" s="1"/>
      <c r="F11" s="1"/>
      <c r="G11" s="1"/>
      <c r="H11" s="1"/>
      <c r="I11" s="1"/>
      <c r="J11" s="1"/>
      <c r="K11" s="1"/>
      <c r="L11" s="1"/>
      <c r="M11" s="1"/>
      <c r="N11" s="1"/>
      <c r="O11" s="1"/>
      <c r="P11" s="1"/>
      <c r="Q11" s="1"/>
      <c r="R11" s="1"/>
      <c r="S11" s="1"/>
      <c r="T11" s="1"/>
      <c r="U11" s="1"/>
    </row>
    <row r="12" spans="1:21" x14ac:dyDescent="0.25">
      <c r="A12" s="343"/>
      <c r="B12" s="343" t="s">
        <v>550</v>
      </c>
      <c r="C12" s="343" t="s">
        <v>296</v>
      </c>
      <c r="D12" s="343" t="s">
        <v>300</v>
      </c>
      <c r="E12" s="1"/>
      <c r="F12" s="1"/>
      <c r="G12" s="1"/>
      <c r="H12" s="1"/>
      <c r="I12" s="1"/>
      <c r="J12" s="1"/>
      <c r="K12" s="1"/>
      <c r="L12" s="1"/>
      <c r="M12" s="1"/>
      <c r="N12" s="1"/>
      <c r="O12" s="1"/>
      <c r="P12" s="1"/>
      <c r="Q12" s="1"/>
      <c r="R12" s="1"/>
      <c r="S12" s="1"/>
      <c r="T12" s="1"/>
      <c r="U12" s="1"/>
    </row>
    <row r="13" spans="1:21" x14ac:dyDescent="0.25">
      <c r="A13" s="343"/>
      <c r="B13" s="343"/>
      <c r="C13" s="343" t="s">
        <v>291</v>
      </c>
      <c r="D13" s="343" t="s">
        <v>266</v>
      </c>
      <c r="E13" s="1"/>
      <c r="F13" s="1"/>
      <c r="G13" s="1"/>
      <c r="H13" s="1"/>
      <c r="I13" s="1"/>
      <c r="J13" s="1"/>
      <c r="K13" s="1"/>
      <c r="L13" s="1"/>
      <c r="M13" s="1"/>
      <c r="N13" s="1"/>
      <c r="O13" s="1"/>
      <c r="P13" s="1"/>
      <c r="Q13" s="1"/>
      <c r="R13" s="1"/>
      <c r="S13" s="1"/>
      <c r="T13" s="1"/>
      <c r="U13" s="1"/>
    </row>
    <row r="14" spans="1:21" x14ac:dyDescent="0.25">
      <c r="A14" s="343"/>
      <c r="B14" s="343"/>
      <c r="C14" s="343" t="s">
        <v>316</v>
      </c>
      <c r="D14" s="343" t="s">
        <v>299</v>
      </c>
      <c r="E14" s="1"/>
      <c r="F14" s="1"/>
      <c r="G14" s="1"/>
      <c r="H14" s="1"/>
      <c r="I14" s="1"/>
      <c r="J14" s="1"/>
      <c r="K14" s="1"/>
      <c r="L14" s="1"/>
      <c r="M14" s="1"/>
      <c r="N14" s="1"/>
      <c r="O14" s="1"/>
      <c r="P14" s="1"/>
      <c r="Q14" s="1"/>
      <c r="R14" s="1"/>
      <c r="S14" s="1"/>
      <c r="T14" s="1"/>
      <c r="U14" s="1"/>
    </row>
    <row r="15" spans="1:21" x14ac:dyDescent="0.25">
      <c r="A15" s="343"/>
      <c r="B15" s="343"/>
      <c r="C15" s="343" t="s">
        <v>551</v>
      </c>
      <c r="D15" s="343" t="s">
        <v>552</v>
      </c>
      <c r="E15" s="1"/>
      <c r="F15" s="1"/>
      <c r="G15" s="1"/>
      <c r="H15" s="1"/>
      <c r="I15" s="1"/>
      <c r="J15" s="1"/>
      <c r="K15" s="1"/>
      <c r="L15" s="1"/>
      <c r="M15" s="1"/>
      <c r="N15" s="1"/>
      <c r="O15" s="1"/>
      <c r="P15" s="1"/>
      <c r="Q15" s="1"/>
      <c r="R15" s="1"/>
      <c r="S15" s="1"/>
      <c r="T15" s="1"/>
      <c r="U15" s="1"/>
    </row>
    <row r="16" spans="1:21" x14ac:dyDescent="0.25">
      <c r="A16" s="343"/>
      <c r="B16" s="343"/>
      <c r="C16" s="343"/>
      <c r="D16" s="343"/>
      <c r="E16" s="1"/>
      <c r="F16" s="1"/>
      <c r="G16" s="1"/>
      <c r="H16" s="1"/>
      <c r="I16" s="1"/>
      <c r="J16" s="1"/>
      <c r="K16" s="1"/>
      <c r="L16" s="1"/>
      <c r="M16" s="1"/>
      <c r="N16" s="1"/>
      <c r="O16" s="1"/>
    </row>
    <row r="17" spans="1:15" x14ac:dyDescent="0.25">
      <c r="A17" s="343"/>
      <c r="B17" s="343"/>
      <c r="C17" s="343"/>
      <c r="D17" s="343"/>
      <c r="E17" s="1"/>
      <c r="F17" s="1"/>
      <c r="G17" s="1"/>
      <c r="H17" s="1"/>
      <c r="I17" s="1"/>
      <c r="J17" s="1"/>
      <c r="K17" s="1"/>
      <c r="L17" s="1"/>
      <c r="M17" s="1"/>
      <c r="N17" s="1"/>
      <c r="O17" s="1"/>
    </row>
    <row r="18" spans="1:15" x14ac:dyDescent="0.25">
      <c r="A18" s="343"/>
      <c r="B18" s="1"/>
      <c r="C18" s="1"/>
      <c r="D18" s="1"/>
      <c r="E18" s="1"/>
      <c r="F18" s="1"/>
      <c r="G18" s="1"/>
      <c r="H18" s="1"/>
      <c r="I18" s="1"/>
      <c r="J18" s="1"/>
      <c r="K18" s="1"/>
      <c r="L18" s="1"/>
      <c r="M18" s="1"/>
      <c r="N18" s="1"/>
      <c r="O18" s="1"/>
    </row>
    <row r="19" spans="1:15" x14ac:dyDescent="0.25">
      <c r="A19" s="343"/>
      <c r="B19" s="1"/>
      <c r="C19" s="1"/>
      <c r="D19" s="1"/>
      <c r="E19" s="1"/>
      <c r="F19" s="1"/>
      <c r="G19" s="1"/>
      <c r="H19" s="1"/>
      <c r="I19" s="1"/>
      <c r="J19" s="1"/>
      <c r="K19" s="1"/>
      <c r="L19" s="1"/>
      <c r="M19" s="1"/>
      <c r="N19" s="1"/>
      <c r="O19" s="1"/>
    </row>
    <row r="20" spans="1:15" x14ac:dyDescent="0.25">
      <c r="A20" s="343"/>
      <c r="B20" s="1"/>
      <c r="C20" s="1"/>
      <c r="D20" s="1"/>
      <c r="E20" s="1"/>
      <c r="F20" s="1"/>
      <c r="G20" s="1"/>
      <c r="H20" s="1"/>
      <c r="I20" s="1"/>
      <c r="J20" s="1"/>
      <c r="K20" s="1"/>
      <c r="L20" s="1"/>
      <c r="M20" s="1"/>
      <c r="N20" s="1"/>
      <c r="O20" s="1"/>
    </row>
    <row r="21" spans="1:15" ht="15.75" customHeight="1" x14ac:dyDescent="0.25">
      <c r="A21" s="343"/>
      <c r="B21" s="1"/>
      <c r="C21" s="1"/>
      <c r="D21" s="1"/>
      <c r="E21" s="1"/>
      <c r="F21" s="1"/>
      <c r="G21" s="1"/>
      <c r="H21" s="1"/>
      <c r="I21" s="1"/>
      <c r="J21" s="1"/>
      <c r="K21" s="1"/>
      <c r="L21" s="1"/>
      <c r="M21" s="1"/>
      <c r="N21" s="1"/>
      <c r="O21" s="1"/>
    </row>
    <row r="22" spans="1:15" ht="15.75" customHeight="1" x14ac:dyDescent="0.25">
      <c r="A22" s="343"/>
      <c r="B22" s="343"/>
      <c r="C22" s="353"/>
      <c r="D22" s="353"/>
      <c r="E22" s="1"/>
      <c r="F22" s="1"/>
      <c r="G22" s="1"/>
      <c r="H22" s="1"/>
      <c r="I22" s="1"/>
      <c r="J22" s="1"/>
      <c r="K22" s="1"/>
      <c r="L22" s="1"/>
      <c r="M22" s="1"/>
      <c r="N22" s="1"/>
      <c r="O22" s="1"/>
    </row>
    <row r="23" spans="1:15" ht="15.75" customHeight="1" x14ac:dyDescent="0.25">
      <c r="A23" s="343"/>
      <c r="B23" s="343"/>
      <c r="C23" s="353"/>
      <c r="D23" s="353"/>
      <c r="E23" s="1"/>
      <c r="F23" s="1"/>
      <c r="G23" s="1"/>
      <c r="H23" s="1"/>
      <c r="I23" s="1"/>
      <c r="J23" s="1"/>
      <c r="K23" s="1"/>
      <c r="L23" s="1"/>
      <c r="M23" s="1"/>
      <c r="N23" s="1"/>
      <c r="O23" s="1"/>
    </row>
    <row r="24" spans="1:15" ht="15.75" customHeight="1" x14ac:dyDescent="0.25">
      <c r="A24" s="343"/>
      <c r="B24" s="343"/>
      <c r="C24" s="353"/>
      <c r="D24" s="353"/>
      <c r="E24" s="1"/>
      <c r="F24" s="1"/>
      <c r="G24" s="1"/>
      <c r="H24" s="1"/>
      <c r="I24" s="1"/>
      <c r="J24" s="1"/>
      <c r="K24" s="1"/>
      <c r="L24" s="1"/>
      <c r="M24" s="1"/>
      <c r="N24" s="1"/>
      <c r="O24" s="1"/>
    </row>
    <row r="25" spans="1:15" ht="15.75" customHeight="1" x14ac:dyDescent="0.25">
      <c r="A25" s="343"/>
      <c r="B25" s="343"/>
      <c r="C25" s="353"/>
      <c r="D25" s="353"/>
      <c r="E25" s="1"/>
      <c r="F25" s="1"/>
      <c r="G25" s="1"/>
      <c r="H25" s="1"/>
      <c r="I25" s="1"/>
      <c r="J25" s="1"/>
      <c r="K25" s="1"/>
      <c r="L25" s="1"/>
      <c r="M25" s="1"/>
      <c r="N25" s="1"/>
      <c r="O25" s="1"/>
    </row>
    <row r="26" spans="1:15" ht="15.75" customHeight="1" x14ac:dyDescent="0.25">
      <c r="A26" s="343"/>
      <c r="B26" s="343"/>
      <c r="C26" s="353"/>
      <c r="D26" s="353"/>
      <c r="E26" s="1"/>
      <c r="F26" s="1"/>
      <c r="G26" s="1"/>
      <c r="H26" s="1"/>
      <c r="I26" s="1"/>
      <c r="J26" s="1"/>
      <c r="K26" s="1"/>
      <c r="L26" s="1"/>
      <c r="M26" s="1"/>
      <c r="N26" s="1"/>
      <c r="O26" s="1"/>
    </row>
    <row r="27" spans="1:15" ht="15.75" customHeight="1" x14ac:dyDescent="0.25">
      <c r="A27" s="343"/>
      <c r="B27" s="343"/>
      <c r="C27" s="353"/>
      <c r="D27" s="353"/>
      <c r="E27" s="1"/>
      <c r="F27" s="1"/>
      <c r="G27" s="1"/>
      <c r="H27" s="1"/>
      <c r="I27" s="1"/>
      <c r="J27" s="1"/>
      <c r="K27" s="1"/>
      <c r="L27" s="1"/>
      <c r="M27" s="1"/>
      <c r="N27" s="1"/>
      <c r="O27" s="1"/>
    </row>
    <row r="28" spans="1:15" ht="15.75" customHeight="1" x14ac:dyDescent="0.25">
      <c r="A28" s="343"/>
      <c r="B28" s="343"/>
      <c r="C28" s="353"/>
      <c r="D28" s="353"/>
      <c r="E28" s="1"/>
      <c r="F28" s="1"/>
      <c r="G28" s="1"/>
      <c r="H28" s="1"/>
      <c r="I28" s="1"/>
      <c r="J28" s="1"/>
      <c r="K28" s="1"/>
      <c r="L28" s="1"/>
      <c r="M28" s="1"/>
      <c r="N28" s="1"/>
      <c r="O28" s="1"/>
    </row>
    <row r="29" spans="1:15" ht="15.75" customHeight="1" x14ac:dyDescent="0.25">
      <c r="A29" s="343"/>
      <c r="B29" s="343"/>
      <c r="C29" s="353"/>
      <c r="D29" s="353"/>
      <c r="E29" s="1"/>
      <c r="F29" s="1"/>
      <c r="G29" s="1"/>
      <c r="H29" s="1"/>
      <c r="I29" s="1"/>
      <c r="J29" s="1"/>
      <c r="K29" s="1"/>
      <c r="L29" s="1"/>
      <c r="M29" s="1"/>
      <c r="N29" s="1"/>
      <c r="O29" s="1"/>
    </row>
    <row r="30" spans="1:15" ht="15.75" customHeight="1" x14ac:dyDescent="0.25">
      <c r="A30" s="343"/>
      <c r="B30" s="343"/>
      <c r="C30" s="353"/>
      <c r="D30" s="353"/>
      <c r="E30" s="1"/>
      <c r="F30" s="1"/>
      <c r="G30" s="1"/>
      <c r="H30" s="1"/>
      <c r="I30" s="1"/>
      <c r="J30" s="1"/>
      <c r="K30" s="1"/>
      <c r="L30" s="1"/>
      <c r="M30" s="1"/>
      <c r="N30" s="1"/>
      <c r="O30" s="1"/>
    </row>
    <row r="31" spans="1:15" ht="15.75" customHeight="1" x14ac:dyDescent="0.25">
      <c r="A31" s="343"/>
      <c r="B31" s="343"/>
      <c r="C31" s="353"/>
      <c r="D31" s="353"/>
      <c r="E31" s="1"/>
      <c r="F31" s="1"/>
      <c r="G31" s="1"/>
      <c r="H31" s="1"/>
      <c r="I31" s="1"/>
      <c r="J31" s="1"/>
      <c r="K31" s="1"/>
      <c r="L31" s="1"/>
      <c r="M31" s="1"/>
      <c r="N31" s="1"/>
      <c r="O31" s="1"/>
    </row>
    <row r="32" spans="1:15" ht="15.75" customHeight="1" x14ac:dyDescent="0.25">
      <c r="A32" s="343"/>
      <c r="B32" s="343"/>
      <c r="C32" s="353"/>
      <c r="D32" s="353"/>
      <c r="E32" s="1"/>
      <c r="F32" s="1"/>
      <c r="G32" s="1"/>
      <c r="H32" s="1"/>
      <c r="I32" s="1"/>
      <c r="J32" s="1"/>
      <c r="K32" s="1"/>
      <c r="L32" s="1"/>
      <c r="M32" s="1"/>
      <c r="N32" s="1"/>
      <c r="O32" s="1"/>
    </row>
    <row r="33" spans="1:15" ht="15.75" customHeight="1" x14ac:dyDescent="0.25">
      <c r="A33" s="343"/>
      <c r="B33" s="343"/>
      <c r="C33" s="353"/>
      <c r="D33" s="353"/>
      <c r="E33" s="1"/>
      <c r="F33" s="1"/>
      <c r="G33" s="1"/>
      <c r="H33" s="1"/>
      <c r="I33" s="1"/>
      <c r="J33" s="1"/>
      <c r="K33" s="1"/>
      <c r="L33" s="1"/>
      <c r="M33" s="1"/>
      <c r="N33" s="1"/>
      <c r="O33" s="1"/>
    </row>
    <row r="34" spans="1:15" ht="15.75" customHeight="1" x14ac:dyDescent="0.25">
      <c r="A34" s="343"/>
      <c r="B34" s="343"/>
      <c r="C34" s="353"/>
      <c r="D34" s="353"/>
      <c r="E34" s="1"/>
      <c r="F34" s="1"/>
      <c r="G34" s="1"/>
      <c r="H34" s="1"/>
      <c r="I34" s="1"/>
      <c r="J34" s="1"/>
      <c r="K34" s="1"/>
      <c r="L34" s="1"/>
      <c r="M34" s="1"/>
      <c r="N34" s="1"/>
      <c r="O34" s="1"/>
    </row>
    <row r="35" spans="1:15" ht="15.75" customHeight="1" x14ac:dyDescent="0.25">
      <c r="A35" s="343"/>
      <c r="B35" s="343"/>
      <c r="C35" s="353"/>
      <c r="D35" s="353"/>
      <c r="E35" s="1"/>
      <c r="F35" s="1"/>
      <c r="G35" s="1"/>
      <c r="H35" s="1"/>
      <c r="I35" s="1"/>
      <c r="J35" s="1"/>
      <c r="K35" s="1"/>
      <c r="L35" s="1"/>
      <c r="M35" s="1"/>
      <c r="N35" s="1"/>
      <c r="O35" s="1"/>
    </row>
    <row r="36" spans="1:15" ht="15.75" customHeight="1" x14ac:dyDescent="0.25">
      <c r="A36" s="343"/>
      <c r="B36" s="343"/>
      <c r="C36" s="353"/>
      <c r="D36" s="353"/>
      <c r="E36" s="1"/>
      <c r="F36" s="1"/>
      <c r="G36" s="1"/>
      <c r="H36" s="1"/>
      <c r="I36" s="1"/>
      <c r="J36" s="1"/>
      <c r="K36" s="1"/>
      <c r="L36" s="1"/>
      <c r="M36" s="1"/>
      <c r="N36" s="1"/>
      <c r="O36" s="1"/>
    </row>
    <row r="37" spans="1:15" ht="15.75" customHeight="1" x14ac:dyDescent="0.25">
      <c r="A37" s="343"/>
      <c r="B37" s="343"/>
      <c r="C37" s="353"/>
      <c r="D37" s="353"/>
      <c r="E37" s="1"/>
      <c r="F37" s="1"/>
      <c r="G37" s="1"/>
      <c r="H37" s="1"/>
      <c r="I37" s="1"/>
      <c r="J37" s="1"/>
      <c r="K37" s="1"/>
      <c r="L37" s="1"/>
      <c r="M37" s="1"/>
      <c r="N37" s="1"/>
      <c r="O37" s="1"/>
    </row>
    <row r="38" spans="1:15" ht="15.75" customHeight="1" x14ac:dyDescent="0.25">
      <c r="A38" s="343"/>
      <c r="B38" s="343"/>
      <c r="C38" s="353"/>
      <c r="D38" s="353"/>
      <c r="E38" s="1"/>
      <c r="F38" s="1"/>
      <c r="G38" s="1"/>
      <c r="H38" s="1"/>
      <c r="I38" s="1"/>
      <c r="J38" s="1"/>
      <c r="K38" s="1"/>
      <c r="L38" s="1"/>
      <c r="M38" s="1"/>
      <c r="N38" s="1"/>
      <c r="O38" s="1"/>
    </row>
    <row r="39" spans="1:15" ht="15.75" customHeight="1" x14ac:dyDescent="0.25">
      <c r="A39" s="343"/>
      <c r="B39" s="343"/>
      <c r="C39" s="353"/>
      <c r="D39" s="353"/>
      <c r="E39" s="1"/>
      <c r="F39" s="1"/>
      <c r="G39" s="1"/>
      <c r="H39" s="1"/>
      <c r="I39" s="1"/>
      <c r="J39" s="1"/>
      <c r="K39" s="1"/>
      <c r="L39" s="1"/>
      <c r="M39" s="1"/>
      <c r="N39" s="1"/>
      <c r="O39" s="1"/>
    </row>
    <row r="40" spans="1:15" ht="15.75" customHeight="1" x14ac:dyDescent="0.25">
      <c r="A40" s="343"/>
      <c r="B40" s="343"/>
      <c r="C40" s="353"/>
      <c r="D40" s="353"/>
      <c r="E40" s="1"/>
      <c r="F40" s="1"/>
      <c r="G40" s="1"/>
      <c r="H40" s="1"/>
      <c r="I40" s="1"/>
      <c r="J40" s="1"/>
      <c r="K40" s="1"/>
      <c r="L40" s="1"/>
      <c r="M40" s="1"/>
      <c r="N40" s="1"/>
      <c r="O40" s="1"/>
    </row>
    <row r="41" spans="1:15" ht="15.75" customHeight="1" x14ac:dyDescent="0.25">
      <c r="A41" s="343"/>
      <c r="B41" s="343"/>
      <c r="C41" s="353"/>
      <c r="D41" s="353"/>
      <c r="E41" s="1"/>
      <c r="F41" s="1"/>
      <c r="G41" s="1"/>
      <c r="H41" s="1"/>
      <c r="I41" s="1"/>
      <c r="J41" s="1"/>
      <c r="K41" s="1"/>
      <c r="L41" s="1"/>
      <c r="M41" s="1"/>
      <c r="N41" s="1"/>
      <c r="O41" s="1"/>
    </row>
    <row r="42" spans="1:15" ht="15.75" customHeight="1" x14ac:dyDescent="0.25">
      <c r="A42" s="343"/>
      <c r="B42" s="343"/>
      <c r="C42" s="353"/>
      <c r="D42" s="353"/>
      <c r="E42" s="1"/>
      <c r="F42" s="1"/>
      <c r="G42" s="1"/>
      <c r="H42" s="1"/>
      <c r="I42" s="1"/>
      <c r="J42" s="1"/>
      <c r="K42" s="1"/>
      <c r="L42" s="1"/>
      <c r="M42" s="1"/>
      <c r="N42" s="1"/>
      <c r="O42" s="1"/>
    </row>
    <row r="43" spans="1:15" ht="15.75" customHeight="1" x14ac:dyDescent="0.25">
      <c r="A43" s="343"/>
      <c r="B43" s="343"/>
      <c r="C43" s="353"/>
      <c r="D43" s="353"/>
      <c r="E43" s="1"/>
      <c r="F43" s="1"/>
      <c r="G43" s="1"/>
      <c r="H43" s="1"/>
      <c r="I43" s="1"/>
      <c r="J43" s="1"/>
      <c r="K43" s="1"/>
      <c r="L43" s="1"/>
      <c r="M43" s="1"/>
      <c r="N43" s="1"/>
      <c r="O43" s="1"/>
    </row>
    <row r="44" spans="1:15" ht="15.75" customHeight="1" x14ac:dyDescent="0.25">
      <c r="A44" s="343"/>
      <c r="B44" s="343"/>
      <c r="C44" s="353"/>
      <c r="D44" s="353"/>
      <c r="E44" s="1"/>
      <c r="F44" s="1"/>
      <c r="G44" s="1"/>
      <c r="H44" s="1"/>
      <c r="I44" s="1"/>
      <c r="J44" s="1"/>
      <c r="K44" s="1"/>
      <c r="L44" s="1"/>
      <c r="M44" s="1"/>
      <c r="N44" s="1"/>
      <c r="O44" s="1"/>
    </row>
    <row r="45" spans="1:15" ht="15.75" customHeight="1" x14ac:dyDescent="0.25">
      <c r="A45" s="343"/>
      <c r="B45" s="343"/>
      <c r="C45" s="353"/>
      <c r="D45" s="353"/>
      <c r="E45" s="1"/>
      <c r="F45" s="1"/>
      <c r="G45" s="1"/>
      <c r="H45" s="1"/>
      <c r="I45" s="1"/>
      <c r="J45" s="1"/>
      <c r="K45" s="1"/>
      <c r="L45" s="1"/>
      <c r="M45" s="1"/>
      <c r="N45" s="1"/>
      <c r="O45" s="1"/>
    </row>
    <row r="46" spans="1:15" ht="15.75" customHeight="1" x14ac:dyDescent="0.25">
      <c r="A46" s="343"/>
      <c r="B46" s="343"/>
      <c r="C46" s="353"/>
      <c r="D46" s="353"/>
      <c r="E46" s="1"/>
      <c r="F46" s="1"/>
      <c r="G46" s="1"/>
      <c r="H46" s="1"/>
      <c r="I46" s="1"/>
      <c r="J46" s="1"/>
      <c r="K46" s="1"/>
      <c r="L46" s="1"/>
      <c r="M46" s="1"/>
      <c r="N46" s="1"/>
      <c r="O46" s="1"/>
    </row>
    <row r="47" spans="1:15" ht="15.75" customHeight="1" x14ac:dyDescent="0.25">
      <c r="A47" s="343"/>
      <c r="B47" s="343"/>
      <c r="C47" s="353"/>
      <c r="D47" s="353"/>
      <c r="E47" s="1"/>
      <c r="F47" s="1"/>
      <c r="G47" s="1"/>
      <c r="H47" s="1"/>
      <c r="I47" s="1"/>
      <c r="J47" s="1"/>
      <c r="K47" s="1"/>
      <c r="L47" s="1"/>
      <c r="M47" s="1"/>
      <c r="N47" s="1"/>
      <c r="O47" s="1"/>
    </row>
    <row r="48" spans="1:15" ht="15.75" customHeight="1" x14ac:dyDescent="0.25">
      <c r="A48" s="343"/>
      <c r="B48" s="343"/>
      <c r="C48" s="353"/>
      <c r="D48" s="353"/>
      <c r="E48" s="1"/>
      <c r="F48" s="1"/>
      <c r="G48" s="1"/>
      <c r="H48" s="1"/>
      <c r="I48" s="1"/>
      <c r="J48" s="1"/>
      <c r="K48" s="1"/>
      <c r="L48" s="1"/>
      <c r="M48" s="1"/>
      <c r="N48" s="1"/>
      <c r="O48" s="1"/>
    </row>
    <row r="49" spans="1:15" ht="15.75" customHeight="1" x14ac:dyDescent="0.25">
      <c r="A49" s="343"/>
      <c r="B49" s="343"/>
      <c r="C49" s="353"/>
      <c r="D49" s="353"/>
      <c r="E49" s="1"/>
      <c r="F49" s="1"/>
      <c r="G49" s="1"/>
      <c r="H49" s="1"/>
      <c r="I49" s="1"/>
      <c r="J49" s="1"/>
      <c r="K49" s="1"/>
      <c r="L49" s="1"/>
      <c r="M49" s="1"/>
      <c r="N49" s="1"/>
      <c r="O49" s="1"/>
    </row>
    <row r="50" spans="1:15" ht="15.75" customHeight="1" x14ac:dyDescent="0.25">
      <c r="A50" s="343"/>
      <c r="B50" s="343"/>
      <c r="C50" s="353"/>
      <c r="D50" s="353"/>
      <c r="E50" s="1"/>
      <c r="F50" s="1"/>
      <c r="G50" s="1"/>
      <c r="H50" s="1"/>
      <c r="I50" s="1"/>
      <c r="J50" s="1"/>
      <c r="K50" s="1"/>
      <c r="L50" s="1"/>
      <c r="M50" s="1"/>
      <c r="N50" s="1"/>
      <c r="O50" s="1"/>
    </row>
    <row r="51" spans="1:15" ht="15.75" customHeight="1" x14ac:dyDescent="0.25">
      <c r="A51" s="343"/>
      <c r="B51" s="343"/>
      <c r="C51" s="353"/>
      <c r="D51" s="353"/>
      <c r="E51" s="1"/>
      <c r="F51" s="1"/>
      <c r="G51" s="1"/>
      <c r="H51" s="1"/>
      <c r="I51" s="1"/>
      <c r="J51" s="1"/>
      <c r="K51" s="1"/>
      <c r="L51" s="1"/>
      <c r="M51" s="1"/>
      <c r="N51" s="1"/>
      <c r="O51" s="1"/>
    </row>
    <row r="52" spans="1:15" ht="15.75" customHeight="1" x14ac:dyDescent="0.25">
      <c r="A52" s="343"/>
      <c r="B52" s="355"/>
      <c r="C52" s="356"/>
      <c r="D52" s="356"/>
    </row>
    <row r="53" spans="1:15" ht="15.75" customHeight="1" x14ac:dyDescent="0.25">
      <c r="A53" s="343"/>
      <c r="B53" s="355"/>
      <c r="C53" s="356"/>
      <c r="D53" s="356"/>
    </row>
    <row r="54" spans="1:15" ht="15.75" customHeight="1" x14ac:dyDescent="0.25">
      <c r="A54" s="343"/>
      <c r="B54" s="355"/>
      <c r="C54" s="356"/>
      <c r="D54" s="356"/>
    </row>
    <row r="55" spans="1:15" ht="15.75" customHeight="1" x14ac:dyDescent="0.25">
      <c r="A55" s="343"/>
      <c r="B55" s="355"/>
      <c r="C55" s="356"/>
      <c r="D55" s="356"/>
    </row>
    <row r="56" spans="1:15" ht="15.75" customHeight="1" x14ac:dyDescent="0.25">
      <c r="A56" s="343"/>
      <c r="B56" s="355"/>
      <c r="C56" s="356"/>
      <c r="D56" s="356"/>
    </row>
    <row r="57" spans="1:15" ht="15.75" customHeight="1" x14ac:dyDescent="0.25">
      <c r="A57" s="343"/>
      <c r="B57" s="355"/>
      <c r="C57" s="356"/>
      <c r="D57" s="356"/>
    </row>
    <row r="58" spans="1:15" ht="15.75" customHeight="1" x14ac:dyDescent="0.25">
      <c r="A58" s="343"/>
      <c r="B58" s="355"/>
      <c r="C58" s="356"/>
      <c r="D58" s="356"/>
    </row>
    <row r="59" spans="1:15" ht="15.75" customHeight="1" x14ac:dyDescent="0.25">
      <c r="A59" s="343"/>
      <c r="B59" s="355"/>
      <c r="C59" s="356"/>
      <c r="D59" s="356"/>
    </row>
    <row r="60" spans="1:15" ht="15.75" customHeight="1" x14ac:dyDescent="0.25">
      <c r="A60" s="343"/>
      <c r="B60" s="355"/>
      <c r="C60" s="356"/>
      <c r="D60" s="356"/>
    </row>
    <row r="61" spans="1:15" ht="15.75" customHeight="1" x14ac:dyDescent="0.25">
      <c r="A61" s="343"/>
      <c r="B61" s="355"/>
      <c r="C61" s="356"/>
      <c r="D61" s="356"/>
    </row>
    <row r="62" spans="1:15" ht="15.75" customHeight="1" x14ac:dyDescent="0.25">
      <c r="A62" s="343"/>
      <c r="B62" s="355"/>
      <c r="C62" s="356"/>
      <c r="D62" s="356"/>
    </row>
    <row r="63" spans="1:15" ht="15.75" customHeight="1" x14ac:dyDescent="0.25">
      <c r="A63" s="343"/>
      <c r="B63" s="355"/>
      <c r="C63" s="356"/>
      <c r="D63" s="356"/>
    </row>
    <row r="64" spans="1:15" ht="15.75" customHeight="1" x14ac:dyDescent="0.25">
      <c r="A64" s="343"/>
      <c r="B64" s="355"/>
      <c r="C64" s="356"/>
      <c r="D64" s="356"/>
    </row>
    <row r="65" spans="1:4" ht="15.75" customHeight="1" x14ac:dyDescent="0.25">
      <c r="A65" s="343"/>
      <c r="B65" s="355"/>
      <c r="C65" s="356"/>
      <c r="D65" s="356"/>
    </row>
    <row r="66" spans="1:4" ht="15.75" customHeight="1" x14ac:dyDescent="0.25">
      <c r="A66" s="343"/>
      <c r="B66" s="355"/>
      <c r="C66" s="356"/>
      <c r="D66" s="356"/>
    </row>
    <row r="67" spans="1:4" ht="15.75" customHeight="1" x14ac:dyDescent="0.25">
      <c r="A67" s="343"/>
      <c r="B67" s="355"/>
      <c r="C67" s="356"/>
      <c r="D67" s="356"/>
    </row>
    <row r="68" spans="1:4" ht="15.75" customHeight="1" x14ac:dyDescent="0.25">
      <c r="A68" s="343"/>
      <c r="B68" s="355"/>
      <c r="C68" s="356"/>
      <c r="D68" s="356"/>
    </row>
    <row r="69" spans="1:4" ht="15.75" customHeight="1" x14ac:dyDescent="0.25">
      <c r="A69" s="343"/>
      <c r="B69" s="355"/>
      <c r="C69" s="356"/>
      <c r="D69" s="356"/>
    </row>
    <row r="70" spans="1:4" ht="15.75" customHeight="1" x14ac:dyDescent="0.25">
      <c r="A70" s="343"/>
      <c r="B70" s="355"/>
      <c r="C70" s="356"/>
      <c r="D70" s="356"/>
    </row>
    <row r="71" spans="1:4" ht="15.75" customHeight="1" x14ac:dyDescent="0.25">
      <c r="A71" s="343"/>
      <c r="B71" s="355"/>
      <c r="C71" s="356"/>
      <c r="D71" s="356"/>
    </row>
    <row r="72" spans="1:4" ht="15.75" customHeight="1" x14ac:dyDescent="0.25">
      <c r="A72" s="343"/>
      <c r="B72" s="355"/>
      <c r="C72" s="356"/>
      <c r="D72" s="356"/>
    </row>
    <row r="73" spans="1:4" ht="15.75" customHeight="1" x14ac:dyDescent="0.25">
      <c r="A73" s="343"/>
      <c r="B73" s="355"/>
      <c r="C73" s="356"/>
      <c r="D73" s="356"/>
    </row>
    <row r="74" spans="1:4" ht="15.75" customHeight="1" x14ac:dyDescent="0.25">
      <c r="A74" s="343"/>
      <c r="B74" s="355"/>
      <c r="C74" s="356"/>
      <c r="D74" s="356"/>
    </row>
    <row r="75" spans="1:4" ht="15.75" customHeight="1" x14ac:dyDescent="0.25">
      <c r="A75" s="343"/>
      <c r="B75" s="355"/>
      <c r="C75" s="356"/>
      <c r="D75" s="356"/>
    </row>
    <row r="76" spans="1:4" ht="15.75" customHeight="1" x14ac:dyDescent="0.25">
      <c r="A76" s="343"/>
      <c r="B76" s="355"/>
      <c r="C76" s="356"/>
      <c r="D76" s="356"/>
    </row>
    <row r="77" spans="1:4" ht="15.75" customHeight="1" x14ac:dyDescent="0.25">
      <c r="A77" s="343"/>
      <c r="B77" s="355"/>
      <c r="C77" s="356"/>
      <c r="D77" s="356"/>
    </row>
    <row r="78" spans="1:4" ht="15.75" customHeight="1" x14ac:dyDescent="0.25">
      <c r="A78" s="343"/>
      <c r="B78" s="355"/>
      <c r="C78" s="356"/>
      <c r="D78" s="356"/>
    </row>
    <row r="79" spans="1:4" ht="15.75" customHeight="1" x14ac:dyDescent="0.25">
      <c r="A79" s="343"/>
      <c r="B79" s="355"/>
      <c r="C79" s="356"/>
      <c r="D79" s="356"/>
    </row>
    <row r="80" spans="1:4" ht="15.75" customHeight="1" x14ac:dyDescent="0.25">
      <c r="A80" s="343"/>
      <c r="B80" s="355"/>
      <c r="C80" s="356"/>
      <c r="D80" s="356"/>
    </row>
    <row r="81" spans="1:4" ht="15.75" customHeight="1" x14ac:dyDescent="0.25">
      <c r="A81" s="343"/>
      <c r="B81" s="355"/>
      <c r="C81" s="356"/>
      <c r="D81" s="356"/>
    </row>
    <row r="82" spans="1:4" ht="15.75" customHeight="1" x14ac:dyDescent="0.25">
      <c r="A82" s="343"/>
      <c r="B82" s="355"/>
      <c r="C82" s="356"/>
      <c r="D82" s="356"/>
    </row>
    <row r="83" spans="1:4" ht="15.75" customHeight="1" x14ac:dyDescent="0.25">
      <c r="A83" s="343"/>
      <c r="B83" s="355"/>
      <c r="C83" s="356"/>
      <c r="D83" s="356"/>
    </row>
    <row r="84" spans="1:4" ht="15.75" customHeight="1" x14ac:dyDescent="0.25">
      <c r="A84" s="343"/>
      <c r="B84" s="355"/>
      <c r="C84" s="356"/>
      <c r="D84" s="356"/>
    </row>
    <row r="85" spans="1:4" ht="15.75" customHeight="1" x14ac:dyDescent="0.25">
      <c r="A85" s="343"/>
      <c r="B85" s="355"/>
      <c r="C85" s="356"/>
      <c r="D85" s="356"/>
    </row>
    <row r="86" spans="1:4" ht="15.75" customHeight="1" x14ac:dyDescent="0.25">
      <c r="A86" s="343"/>
      <c r="B86" s="355"/>
      <c r="C86" s="356"/>
      <c r="D86" s="356"/>
    </row>
    <row r="87" spans="1:4" ht="15.75" customHeight="1" x14ac:dyDescent="0.25">
      <c r="A87" s="343"/>
      <c r="B87" s="355"/>
      <c r="C87" s="356"/>
      <c r="D87" s="356"/>
    </row>
    <row r="88" spans="1:4" ht="15.75" customHeight="1" x14ac:dyDescent="0.25">
      <c r="A88" s="343"/>
      <c r="B88" s="355"/>
      <c r="C88" s="356"/>
      <c r="D88" s="356"/>
    </row>
    <row r="89" spans="1:4" ht="15.75" customHeight="1" x14ac:dyDescent="0.25">
      <c r="A89" s="343"/>
      <c r="B89" s="355"/>
      <c r="C89" s="356"/>
      <c r="D89" s="356"/>
    </row>
    <row r="90" spans="1:4" ht="15.75" customHeight="1" x14ac:dyDescent="0.25">
      <c r="A90" s="343"/>
      <c r="B90" s="355"/>
      <c r="C90" s="356"/>
      <c r="D90" s="356"/>
    </row>
    <row r="91" spans="1:4" ht="15.75" customHeight="1" x14ac:dyDescent="0.25">
      <c r="A91" s="343"/>
      <c r="B91" s="355"/>
      <c r="C91" s="356"/>
      <c r="D91" s="356"/>
    </row>
    <row r="92" spans="1:4" ht="15.75" customHeight="1" x14ac:dyDescent="0.25">
      <c r="A92" s="343"/>
      <c r="B92" s="355"/>
      <c r="C92" s="356"/>
      <c r="D92" s="356"/>
    </row>
    <row r="93" spans="1:4" ht="15.75" customHeight="1" x14ac:dyDescent="0.25">
      <c r="A93" s="343"/>
      <c r="B93" s="355"/>
      <c r="C93" s="356"/>
      <c r="D93" s="356"/>
    </row>
    <row r="94" spans="1:4" ht="15.75" customHeight="1" x14ac:dyDescent="0.25">
      <c r="A94" s="343"/>
      <c r="B94" s="355"/>
      <c r="C94" s="356"/>
      <c r="D94" s="356"/>
    </row>
    <row r="95" spans="1:4" ht="15.75" customHeight="1" x14ac:dyDescent="0.25">
      <c r="A95" s="343"/>
      <c r="B95" s="355"/>
      <c r="C95" s="356"/>
      <c r="D95" s="356"/>
    </row>
    <row r="96" spans="1:4" ht="15.75" customHeight="1" x14ac:dyDescent="0.25">
      <c r="A96" s="343"/>
      <c r="B96" s="355"/>
      <c r="C96" s="356"/>
      <c r="D96" s="356"/>
    </row>
    <row r="97" spans="1:4" ht="15.75" customHeight="1" x14ac:dyDescent="0.25">
      <c r="A97" s="343"/>
      <c r="B97" s="355"/>
      <c r="C97" s="356"/>
      <c r="D97" s="356"/>
    </row>
    <row r="98" spans="1:4" ht="15.75" customHeight="1" x14ac:dyDescent="0.25">
      <c r="A98" s="343"/>
      <c r="B98" s="355"/>
      <c r="C98" s="356"/>
      <c r="D98" s="356"/>
    </row>
    <row r="99" spans="1:4" ht="15.75" customHeight="1" x14ac:dyDescent="0.25">
      <c r="A99" s="343"/>
      <c r="B99" s="355"/>
      <c r="C99" s="356"/>
      <c r="D99" s="356"/>
    </row>
    <row r="100" spans="1:4" ht="15.75" customHeight="1" x14ac:dyDescent="0.25">
      <c r="A100" s="343"/>
      <c r="B100" s="355"/>
      <c r="C100" s="356"/>
      <c r="D100" s="356"/>
    </row>
    <row r="101" spans="1:4" ht="15.75" customHeight="1" x14ac:dyDescent="0.25">
      <c r="A101" s="343"/>
      <c r="B101" s="355"/>
      <c r="C101" s="356"/>
      <c r="D101" s="356"/>
    </row>
    <row r="102" spans="1:4" ht="15.75" customHeight="1" x14ac:dyDescent="0.25">
      <c r="A102" s="343"/>
      <c r="B102" s="355"/>
      <c r="C102" s="356"/>
      <c r="D102" s="356"/>
    </row>
    <row r="103" spans="1:4" ht="15.75" customHeight="1" x14ac:dyDescent="0.25">
      <c r="A103" s="343"/>
      <c r="B103" s="355"/>
      <c r="C103" s="356"/>
      <c r="D103" s="356"/>
    </row>
    <row r="104" spans="1:4" ht="15.75" customHeight="1" x14ac:dyDescent="0.25">
      <c r="A104" s="343"/>
      <c r="B104" s="355"/>
      <c r="C104" s="356"/>
      <c r="D104" s="356"/>
    </row>
    <row r="105" spans="1:4" ht="15.75" customHeight="1" x14ac:dyDescent="0.25">
      <c r="A105" s="343"/>
      <c r="B105" s="355"/>
      <c r="C105" s="356"/>
      <c r="D105" s="356"/>
    </row>
    <row r="106" spans="1:4" ht="15.75" customHeight="1" x14ac:dyDescent="0.25">
      <c r="A106" s="343"/>
      <c r="B106" s="355"/>
      <c r="C106" s="356"/>
      <c r="D106" s="356"/>
    </row>
    <row r="107" spans="1:4" ht="15.75" customHeight="1" x14ac:dyDescent="0.25">
      <c r="A107" s="343"/>
      <c r="B107" s="355"/>
      <c r="C107" s="356"/>
      <c r="D107" s="356"/>
    </row>
    <row r="108" spans="1:4" ht="15.75" customHeight="1" x14ac:dyDescent="0.25">
      <c r="A108" s="343"/>
      <c r="B108" s="355"/>
      <c r="C108" s="356"/>
      <c r="D108" s="356"/>
    </row>
    <row r="109" spans="1:4" ht="15.75" customHeight="1" x14ac:dyDescent="0.25">
      <c r="A109" s="343"/>
      <c r="B109" s="355"/>
      <c r="C109" s="356"/>
      <c r="D109" s="356"/>
    </row>
    <row r="110" spans="1:4" ht="15.75" customHeight="1" x14ac:dyDescent="0.25">
      <c r="A110" s="343"/>
      <c r="B110" s="355"/>
      <c r="C110" s="356"/>
      <c r="D110" s="356"/>
    </row>
    <row r="111" spans="1:4" ht="15.75" customHeight="1" x14ac:dyDescent="0.25">
      <c r="A111" s="343"/>
      <c r="B111" s="355"/>
      <c r="C111" s="356"/>
      <c r="D111" s="356"/>
    </row>
    <row r="112" spans="1:4" ht="15.75" customHeight="1" x14ac:dyDescent="0.25">
      <c r="A112" s="343"/>
      <c r="B112" s="355"/>
      <c r="C112" s="356"/>
      <c r="D112" s="356"/>
    </row>
    <row r="113" spans="1:4" ht="15.75" customHeight="1" x14ac:dyDescent="0.25">
      <c r="A113" s="343"/>
      <c r="B113" s="355"/>
      <c r="C113" s="356"/>
      <c r="D113" s="356"/>
    </row>
    <row r="114" spans="1:4" ht="15.75" customHeight="1" x14ac:dyDescent="0.25">
      <c r="A114" s="343"/>
      <c r="B114" s="355"/>
      <c r="C114" s="356"/>
      <c r="D114" s="356"/>
    </row>
    <row r="115" spans="1:4" ht="15.75" customHeight="1" x14ac:dyDescent="0.25">
      <c r="A115" s="343"/>
      <c r="B115" s="355"/>
      <c r="C115" s="356"/>
      <c r="D115" s="356"/>
    </row>
    <row r="116" spans="1:4" ht="15.75" customHeight="1" x14ac:dyDescent="0.25">
      <c r="A116" s="343"/>
      <c r="B116" s="355"/>
      <c r="C116" s="356"/>
      <c r="D116" s="356"/>
    </row>
    <row r="117" spans="1:4" ht="15.75" customHeight="1" x14ac:dyDescent="0.25">
      <c r="A117" s="343"/>
      <c r="B117" s="355"/>
      <c r="C117" s="356"/>
      <c r="D117" s="356"/>
    </row>
    <row r="118" spans="1:4" ht="15.75" customHeight="1" x14ac:dyDescent="0.25">
      <c r="A118" s="343"/>
      <c r="B118" s="355"/>
      <c r="C118" s="356"/>
      <c r="D118" s="356"/>
    </row>
    <row r="119" spans="1:4" ht="15.75" customHeight="1" x14ac:dyDescent="0.25">
      <c r="A119" s="343"/>
      <c r="B119" s="355"/>
      <c r="C119" s="356"/>
      <c r="D119" s="356"/>
    </row>
    <row r="120" spans="1:4" ht="15.75" customHeight="1" x14ac:dyDescent="0.25">
      <c r="A120" s="343"/>
      <c r="B120" s="355"/>
      <c r="C120" s="356"/>
      <c r="D120" s="356"/>
    </row>
    <row r="121" spans="1:4" ht="15.75" customHeight="1" x14ac:dyDescent="0.25">
      <c r="A121" s="343"/>
      <c r="B121" s="355"/>
      <c r="C121" s="356"/>
      <c r="D121" s="356"/>
    </row>
    <row r="122" spans="1:4" ht="15.75" customHeight="1" x14ac:dyDescent="0.25">
      <c r="A122" s="343"/>
      <c r="B122" s="355"/>
      <c r="C122" s="356"/>
      <c r="D122" s="356"/>
    </row>
    <row r="123" spans="1:4" ht="15.75" customHeight="1" x14ac:dyDescent="0.25">
      <c r="A123" s="343"/>
      <c r="B123" s="355"/>
      <c r="C123" s="356"/>
      <c r="D123" s="356"/>
    </row>
    <row r="124" spans="1:4" ht="15.75" customHeight="1" x14ac:dyDescent="0.25">
      <c r="A124" s="343"/>
      <c r="B124" s="355"/>
      <c r="C124" s="356"/>
      <c r="D124" s="356"/>
    </row>
    <row r="125" spans="1:4" ht="15.75" customHeight="1" x14ac:dyDescent="0.25">
      <c r="A125" s="343"/>
      <c r="B125" s="355"/>
      <c r="C125" s="356"/>
      <c r="D125" s="356"/>
    </row>
    <row r="126" spans="1:4" ht="15.75" customHeight="1" x14ac:dyDescent="0.25">
      <c r="A126" s="343"/>
      <c r="B126" s="355"/>
      <c r="C126" s="356"/>
      <c r="D126" s="356"/>
    </row>
    <row r="127" spans="1:4" ht="15.75" customHeight="1" x14ac:dyDescent="0.25">
      <c r="A127" s="343"/>
      <c r="B127" s="355"/>
      <c r="C127" s="356"/>
      <c r="D127" s="356"/>
    </row>
    <row r="128" spans="1:4" ht="15.75" customHeight="1" x14ac:dyDescent="0.25">
      <c r="A128" s="343"/>
      <c r="B128" s="355"/>
      <c r="C128" s="356"/>
      <c r="D128" s="356"/>
    </row>
    <row r="129" spans="1:4" ht="15.75" customHeight="1" x14ac:dyDescent="0.25">
      <c r="A129" s="343"/>
      <c r="B129" s="355"/>
      <c r="C129" s="356"/>
      <c r="D129" s="356"/>
    </row>
    <row r="130" spans="1:4" ht="15.75" customHeight="1" x14ac:dyDescent="0.25">
      <c r="A130" s="343"/>
      <c r="B130" s="355"/>
      <c r="C130" s="356"/>
      <c r="D130" s="356"/>
    </row>
    <row r="131" spans="1:4" ht="15.75" customHeight="1" x14ac:dyDescent="0.25">
      <c r="A131" s="343"/>
      <c r="B131" s="355"/>
      <c r="C131" s="356"/>
      <c r="D131" s="356"/>
    </row>
    <row r="132" spans="1:4" ht="15.75" customHeight="1" x14ac:dyDescent="0.25">
      <c r="A132" s="343"/>
      <c r="B132" s="355"/>
      <c r="C132" s="356"/>
      <c r="D132" s="356"/>
    </row>
    <row r="133" spans="1:4" ht="15.75" customHeight="1" x14ac:dyDescent="0.25">
      <c r="A133" s="343"/>
      <c r="B133" s="355"/>
      <c r="C133" s="356"/>
      <c r="D133" s="356"/>
    </row>
    <row r="134" spans="1:4" ht="15.75" customHeight="1" x14ac:dyDescent="0.25">
      <c r="A134" s="343"/>
      <c r="B134" s="355"/>
      <c r="C134" s="356"/>
      <c r="D134" s="356"/>
    </row>
    <row r="135" spans="1:4" ht="15.75" customHeight="1" x14ac:dyDescent="0.25">
      <c r="A135" s="343"/>
      <c r="B135" s="355"/>
      <c r="C135" s="356"/>
      <c r="D135" s="356"/>
    </row>
    <row r="136" spans="1:4" ht="15.75" customHeight="1" x14ac:dyDescent="0.25">
      <c r="A136" s="343"/>
      <c r="B136" s="355"/>
      <c r="C136" s="356"/>
      <c r="D136" s="356"/>
    </row>
    <row r="137" spans="1:4" ht="15.75" customHeight="1" x14ac:dyDescent="0.25">
      <c r="A137" s="343"/>
      <c r="B137" s="355"/>
      <c r="C137" s="356"/>
      <c r="D137" s="356"/>
    </row>
    <row r="138" spans="1:4" ht="15.75" customHeight="1" x14ac:dyDescent="0.25">
      <c r="A138" s="343"/>
      <c r="B138" s="355"/>
      <c r="C138" s="356"/>
      <c r="D138" s="356"/>
    </row>
    <row r="139" spans="1:4" ht="15.75" customHeight="1" x14ac:dyDescent="0.25">
      <c r="A139" s="343"/>
      <c r="B139" s="355"/>
      <c r="C139" s="356"/>
      <c r="D139" s="356"/>
    </row>
    <row r="140" spans="1:4" ht="15.75" customHeight="1" x14ac:dyDescent="0.25">
      <c r="A140" s="343"/>
      <c r="B140" s="355"/>
      <c r="C140" s="356"/>
      <c r="D140" s="356"/>
    </row>
    <row r="141" spans="1:4" ht="15.75" customHeight="1" x14ac:dyDescent="0.25">
      <c r="A141" s="343"/>
      <c r="B141" s="355"/>
      <c r="C141" s="356"/>
      <c r="D141" s="356"/>
    </row>
    <row r="142" spans="1:4" ht="15.75" customHeight="1" x14ac:dyDescent="0.25">
      <c r="A142" s="343"/>
      <c r="B142" s="355"/>
      <c r="C142" s="356"/>
      <c r="D142" s="356"/>
    </row>
    <row r="143" spans="1:4" ht="15.75" customHeight="1" x14ac:dyDescent="0.25">
      <c r="A143" s="343"/>
      <c r="B143" s="355"/>
      <c r="C143" s="356"/>
      <c r="D143" s="356"/>
    </row>
    <row r="144" spans="1:4" ht="15.75" customHeight="1" x14ac:dyDescent="0.25">
      <c r="A144" s="343"/>
      <c r="B144" s="355"/>
      <c r="C144" s="356"/>
      <c r="D144" s="356"/>
    </row>
    <row r="145" spans="1:4" ht="15.75" customHeight="1" x14ac:dyDescent="0.25">
      <c r="A145" s="343"/>
      <c r="B145" s="355"/>
      <c r="C145" s="356"/>
      <c r="D145" s="356"/>
    </row>
    <row r="146" spans="1:4" ht="15.75" customHeight="1" x14ac:dyDescent="0.25">
      <c r="A146" s="343"/>
      <c r="B146" s="355"/>
      <c r="C146" s="356"/>
      <c r="D146" s="356"/>
    </row>
    <row r="147" spans="1:4" ht="15.75" customHeight="1" x14ac:dyDescent="0.25">
      <c r="A147" s="343"/>
      <c r="B147" s="355"/>
      <c r="C147" s="356"/>
      <c r="D147" s="356"/>
    </row>
    <row r="148" spans="1:4" ht="15.75" customHeight="1" x14ac:dyDescent="0.25">
      <c r="A148" s="343"/>
      <c r="B148" s="355"/>
      <c r="C148" s="356"/>
      <c r="D148" s="356"/>
    </row>
    <row r="149" spans="1:4" ht="15.75" customHeight="1" x14ac:dyDescent="0.25">
      <c r="A149" s="343"/>
      <c r="B149" s="355"/>
      <c r="C149" s="356"/>
      <c r="D149" s="356"/>
    </row>
    <row r="150" spans="1:4" ht="15.75" customHeight="1" x14ac:dyDescent="0.25">
      <c r="A150" s="343"/>
      <c r="B150" s="355"/>
      <c r="C150" s="356"/>
      <c r="D150" s="356"/>
    </row>
    <row r="151" spans="1:4" ht="15.75" customHeight="1" x14ac:dyDescent="0.25">
      <c r="A151" s="343"/>
      <c r="B151" s="355"/>
      <c r="C151" s="356"/>
      <c r="D151" s="356"/>
    </row>
    <row r="152" spans="1:4" ht="15.75" customHeight="1" x14ac:dyDescent="0.25">
      <c r="A152" s="343"/>
      <c r="B152" s="355"/>
      <c r="C152" s="356"/>
      <c r="D152" s="356"/>
    </row>
    <row r="153" spans="1:4" ht="15.75" customHeight="1" x14ac:dyDescent="0.25">
      <c r="A153" s="343"/>
      <c r="B153" s="355"/>
      <c r="C153" s="356"/>
      <c r="D153" s="356"/>
    </row>
    <row r="154" spans="1:4" ht="15.75" customHeight="1" x14ac:dyDescent="0.25">
      <c r="A154" s="343"/>
      <c r="B154" s="355"/>
      <c r="C154" s="356"/>
      <c r="D154" s="356"/>
    </row>
    <row r="155" spans="1:4" ht="15.75" customHeight="1" x14ac:dyDescent="0.25">
      <c r="A155" s="343"/>
      <c r="B155" s="355"/>
      <c r="C155" s="356"/>
      <c r="D155" s="356"/>
    </row>
    <row r="156" spans="1:4" ht="15.75" customHeight="1" x14ac:dyDescent="0.25">
      <c r="A156" s="343"/>
      <c r="B156" s="355"/>
      <c r="C156" s="356"/>
      <c r="D156" s="356"/>
    </row>
    <row r="157" spans="1:4" ht="15.75" customHeight="1" x14ac:dyDescent="0.25">
      <c r="A157" s="343"/>
      <c r="B157" s="355"/>
      <c r="C157" s="356"/>
      <c r="D157" s="356"/>
    </row>
    <row r="158" spans="1:4" ht="15.75" customHeight="1" x14ac:dyDescent="0.25">
      <c r="A158" s="343"/>
      <c r="B158" s="355"/>
      <c r="C158" s="356"/>
      <c r="D158" s="356"/>
    </row>
    <row r="159" spans="1:4" ht="15.75" customHeight="1" x14ac:dyDescent="0.25">
      <c r="A159" s="343"/>
      <c r="B159" s="355"/>
      <c r="C159" s="356"/>
      <c r="D159" s="356"/>
    </row>
    <row r="160" spans="1:4" ht="15.75" customHeight="1" x14ac:dyDescent="0.25">
      <c r="A160" s="343"/>
      <c r="B160" s="355"/>
      <c r="C160" s="356"/>
      <c r="D160" s="356"/>
    </row>
    <row r="161" spans="1:4" ht="15.75" customHeight="1" x14ac:dyDescent="0.25">
      <c r="A161" s="343"/>
      <c r="B161" s="355"/>
      <c r="C161" s="356"/>
      <c r="D161" s="356"/>
    </row>
    <row r="162" spans="1:4" ht="15.75" customHeight="1" x14ac:dyDescent="0.25">
      <c r="A162" s="343"/>
      <c r="B162" s="355"/>
      <c r="C162" s="356"/>
      <c r="D162" s="356"/>
    </row>
    <row r="163" spans="1:4" ht="15.75" customHeight="1" x14ac:dyDescent="0.25">
      <c r="A163" s="343"/>
      <c r="B163" s="355"/>
      <c r="C163" s="356"/>
      <c r="D163" s="356"/>
    </row>
    <row r="164" spans="1:4" ht="15.75" customHeight="1" x14ac:dyDescent="0.25">
      <c r="A164" s="343"/>
      <c r="B164" s="355"/>
      <c r="C164" s="356"/>
      <c r="D164" s="356"/>
    </row>
    <row r="165" spans="1:4" ht="15.75" customHeight="1" x14ac:dyDescent="0.25">
      <c r="A165" s="343"/>
      <c r="B165" s="355"/>
      <c r="C165" s="356"/>
      <c r="D165" s="356"/>
    </row>
    <row r="166" spans="1:4" ht="15.75" customHeight="1" x14ac:dyDescent="0.25">
      <c r="A166" s="343"/>
      <c r="B166" s="355"/>
      <c r="C166" s="356"/>
      <c r="D166" s="356"/>
    </row>
    <row r="167" spans="1:4" ht="15.75" customHeight="1" x14ac:dyDescent="0.25">
      <c r="A167" s="343"/>
      <c r="B167" s="355"/>
      <c r="C167" s="356"/>
      <c r="D167" s="356"/>
    </row>
    <row r="168" spans="1:4" ht="15.75" customHeight="1" x14ac:dyDescent="0.25">
      <c r="A168" s="343"/>
      <c r="B168" s="355"/>
      <c r="C168" s="356"/>
      <c r="D168" s="356"/>
    </row>
    <row r="169" spans="1:4" ht="15.75" customHeight="1" x14ac:dyDescent="0.25">
      <c r="A169" s="343"/>
      <c r="B169" s="355"/>
      <c r="C169" s="356"/>
      <c r="D169" s="356"/>
    </row>
    <row r="170" spans="1:4" ht="15.75" customHeight="1" x14ac:dyDescent="0.25">
      <c r="A170" s="343"/>
      <c r="B170" s="355"/>
      <c r="C170" s="356"/>
      <c r="D170" s="356"/>
    </row>
    <row r="171" spans="1:4" ht="15.75" customHeight="1" x14ac:dyDescent="0.25">
      <c r="A171" s="343"/>
      <c r="B171" s="355"/>
      <c r="C171" s="356"/>
      <c r="D171" s="356"/>
    </row>
    <row r="172" spans="1:4" ht="15.75" customHeight="1" x14ac:dyDescent="0.25">
      <c r="A172" s="343"/>
      <c r="B172" s="355"/>
      <c r="C172" s="356"/>
      <c r="D172" s="356"/>
    </row>
    <row r="173" spans="1:4" ht="15.75" customHeight="1" x14ac:dyDescent="0.25">
      <c r="A173" s="343"/>
      <c r="B173" s="355"/>
      <c r="C173" s="356"/>
      <c r="D173" s="356"/>
    </row>
    <row r="174" spans="1:4" ht="15.75" customHeight="1" x14ac:dyDescent="0.25">
      <c r="A174" s="343"/>
      <c r="B174" s="355"/>
      <c r="C174" s="356"/>
      <c r="D174" s="356"/>
    </row>
    <row r="175" spans="1:4" ht="15.75" customHeight="1" x14ac:dyDescent="0.25">
      <c r="A175" s="343"/>
      <c r="B175" s="355"/>
      <c r="C175" s="356"/>
      <c r="D175" s="356"/>
    </row>
    <row r="176" spans="1:4" ht="15.75" customHeight="1" x14ac:dyDescent="0.25">
      <c r="A176" s="343"/>
      <c r="B176" s="355"/>
      <c r="C176" s="356"/>
      <c r="D176" s="356"/>
    </row>
    <row r="177" spans="1:4" ht="15.75" customHeight="1" x14ac:dyDescent="0.25">
      <c r="A177" s="343"/>
      <c r="B177" s="355"/>
      <c r="C177" s="356"/>
      <c r="D177" s="356"/>
    </row>
    <row r="178" spans="1:4" ht="15.75" customHeight="1" x14ac:dyDescent="0.25">
      <c r="A178" s="343"/>
      <c r="B178" s="355"/>
      <c r="C178" s="356"/>
      <c r="D178" s="356"/>
    </row>
    <row r="179" spans="1:4" ht="15.75" customHeight="1" x14ac:dyDescent="0.25">
      <c r="A179" s="343"/>
      <c r="B179" s="355"/>
      <c r="C179" s="356"/>
      <c r="D179" s="356"/>
    </row>
    <row r="180" spans="1:4" ht="15.75" customHeight="1" x14ac:dyDescent="0.25">
      <c r="A180" s="343"/>
      <c r="B180" s="355"/>
      <c r="C180" s="356"/>
      <c r="D180" s="356"/>
    </row>
    <row r="181" spans="1:4" ht="15.75" customHeight="1" x14ac:dyDescent="0.25">
      <c r="A181" s="343"/>
      <c r="B181" s="355"/>
      <c r="C181" s="356"/>
      <c r="D181" s="356"/>
    </row>
    <row r="182" spans="1:4" ht="15.75" customHeight="1" x14ac:dyDescent="0.25">
      <c r="A182" s="343"/>
      <c r="B182" s="355"/>
      <c r="C182" s="356"/>
      <c r="D182" s="356"/>
    </row>
    <row r="183" spans="1:4" ht="15.75" customHeight="1" x14ac:dyDescent="0.25">
      <c r="A183" s="343"/>
      <c r="B183" s="355"/>
      <c r="C183" s="356"/>
      <c r="D183" s="356"/>
    </row>
    <row r="184" spans="1:4" ht="15.75" customHeight="1" x14ac:dyDescent="0.25">
      <c r="A184" s="343"/>
      <c r="B184" s="355"/>
      <c r="C184" s="356"/>
      <c r="D184" s="356"/>
    </row>
    <row r="185" spans="1:4" ht="15.75" customHeight="1" x14ac:dyDescent="0.25">
      <c r="A185" s="343"/>
      <c r="B185" s="355"/>
      <c r="C185" s="356"/>
      <c r="D185" s="356"/>
    </row>
    <row r="186" spans="1:4" ht="15.75" customHeight="1" x14ac:dyDescent="0.25">
      <c r="A186" s="343"/>
      <c r="B186" s="355"/>
      <c r="C186" s="356"/>
      <c r="D186" s="356"/>
    </row>
    <row r="187" spans="1:4" ht="15.75" customHeight="1" x14ac:dyDescent="0.25">
      <c r="A187" s="343"/>
      <c r="B187" s="355"/>
      <c r="C187" s="356"/>
      <c r="D187" s="356"/>
    </row>
    <row r="188" spans="1:4" ht="15.75" customHeight="1" x14ac:dyDescent="0.25">
      <c r="A188" s="343"/>
      <c r="B188" s="355"/>
      <c r="C188" s="356"/>
      <c r="D188" s="356"/>
    </row>
    <row r="189" spans="1:4" ht="15.75" customHeight="1" x14ac:dyDescent="0.25">
      <c r="A189" s="343"/>
      <c r="B189" s="355"/>
      <c r="C189" s="356"/>
      <c r="D189" s="356"/>
    </row>
    <row r="190" spans="1:4" ht="15.75" customHeight="1" x14ac:dyDescent="0.25">
      <c r="A190" s="343"/>
      <c r="B190" s="355"/>
      <c r="C190" s="356"/>
      <c r="D190" s="356"/>
    </row>
    <row r="191" spans="1:4" ht="15.75" customHeight="1" x14ac:dyDescent="0.25">
      <c r="A191" s="343"/>
      <c r="B191" s="355"/>
      <c r="C191" s="356"/>
      <c r="D191" s="356"/>
    </row>
    <row r="192" spans="1:4" ht="15.75" customHeight="1" x14ac:dyDescent="0.25">
      <c r="A192" s="343"/>
      <c r="B192" s="355"/>
      <c r="C192" s="356"/>
      <c r="D192" s="356"/>
    </row>
    <row r="193" spans="1:4" ht="15.75" customHeight="1" x14ac:dyDescent="0.25">
      <c r="A193" s="343"/>
      <c r="B193" s="355"/>
      <c r="C193" s="356"/>
      <c r="D193" s="356"/>
    </row>
    <row r="194" spans="1:4" ht="15.75" customHeight="1" x14ac:dyDescent="0.25">
      <c r="A194" s="343"/>
      <c r="B194" s="355"/>
      <c r="C194" s="356"/>
      <c r="D194" s="356"/>
    </row>
    <row r="195" spans="1:4" ht="15.75" customHeight="1" x14ac:dyDescent="0.25">
      <c r="A195" s="343"/>
      <c r="B195" s="355"/>
      <c r="C195" s="356"/>
      <c r="D195" s="356"/>
    </row>
    <row r="196" spans="1:4" ht="15.75" customHeight="1" x14ac:dyDescent="0.25">
      <c r="A196" s="343"/>
      <c r="B196" s="355"/>
      <c r="C196" s="356"/>
      <c r="D196" s="356"/>
    </row>
    <row r="197" spans="1:4" ht="15.75" customHeight="1" x14ac:dyDescent="0.25">
      <c r="A197" s="343"/>
      <c r="B197" s="355"/>
      <c r="C197" s="356"/>
      <c r="D197" s="356"/>
    </row>
    <row r="198" spans="1:4" ht="15.75" customHeight="1" x14ac:dyDescent="0.25">
      <c r="A198" s="343"/>
      <c r="B198" s="355"/>
      <c r="C198" s="356"/>
      <c r="D198" s="356"/>
    </row>
    <row r="199" spans="1:4" ht="15.75" customHeight="1" x14ac:dyDescent="0.25">
      <c r="A199" s="343"/>
      <c r="B199" s="355"/>
      <c r="C199" s="356"/>
      <c r="D199" s="356"/>
    </row>
    <row r="200" spans="1:4" ht="15.75" customHeight="1" x14ac:dyDescent="0.25">
      <c r="A200" s="343"/>
      <c r="B200" s="355"/>
      <c r="C200" s="356"/>
      <c r="D200" s="356"/>
    </row>
    <row r="201" spans="1:4" ht="15.75" customHeight="1" x14ac:dyDescent="0.25">
      <c r="A201" s="343"/>
      <c r="B201" s="355"/>
      <c r="C201" s="356"/>
      <c r="D201" s="356"/>
    </row>
    <row r="202" spans="1:4" ht="15.75" customHeight="1" x14ac:dyDescent="0.25">
      <c r="A202" s="343"/>
      <c r="B202" s="355"/>
      <c r="C202" s="356"/>
      <c r="D202" s="356"/>
    </row>
    <row r="203" spans="1:4" ht="15.75" customHeight="1" x14ac:dyDescent="0.25">
      <c r="A203" s="343"/>
      <c r="B203" s="355"/>
      <c r="C203" s="356"/>
      <c r="D203" s="356"/>
    </row>
    <row r="204" spans="1:4" ht="15.75" customHeight="1" x14ac:dyDescent="0.25">
      <c r="A204" s="343"/>
      <c r="B204" s="355"/>
      <c r="C204" s="356"/>
      <c r="D204" s="356"/>
    </row>
    <row r="205" spans="1:4" ht="15.75" customHeight="1" x14ac:dyDescent="0.25">
      <c r="A205" s="343"/>
      <c r="B205" s="355"/>
      <c r="C205" s="356"/>
      <c r="D205" s="356"/>
    </row>
    <row r="206" spans="1:4" ht="15.75" customHeight="1" x14ac:dyDescent="0.25">
      <c r="A206" s="343"/>
      <c r="B206" s="355"/>
      <c r="C206" s="356"/>
      <c r="D206" s="356"/>
    </row>
    <row r="207" spans="1:4" ht="15.75" customHeight="1" x14ac:dyDescent="0.25">
      <c r="A207" s="343"/>
      <c r="B207" s="355"/>
      <c r="C207" s="356"/>
      <c r="D207" s="356"/>
    </row>
    <row r="208" spans="1:4" ht="15.75" customHeight="1" x14ac:dyDescent="0.25">
      <c r="A208" s="1"/>
      <c r="B208" s="355"/>
      <c r="C208" s="355"/>
      <c r="D208" s="355"/>
    </row>
    <row r="209" spans="1:8" ht="15.75" customHeight="1" x14ac:dyDescent="0.25">
      <c r="A209" s="1"/>
      <c r="B209" s="357" t="s">
        <v>553</v>
      </c>
      <c r="C209" s="357" t="s">
        <v>554</v>
      </c>
      <c r="D209" s="358" t="s">
        <v>553</v>
      </c>
      <c r="E209" s="358" t="s">
        <v>554</v>
      </c>
    </row>
    <row r="210" spans="1:8" ht="15.75" customHeight="1" x14ac:dyDescent="0.35">
      <c r="A210" s="1"/>
      <c r="B210" s="359" t="s">
        <v>555</v>
      </c>
      <c r="C210" s="359" t="s">
        <v>556</v>
      </c>
      <c r="D210" s="281" t="s">
        <v>555</v>
      </c>
      <c r="F210" s="281" t="str">
        <f t="shared" ref="F210:F221" si="0">IF(NOT(ISBLANK(D210)),D210,IF(NOT(ISBLANK(E210)),"     "&amp;E210,FALSE))</f>
        <v>Afectación Económica o presupuestal</v>
      </c>
      <c r="G210" s="281" t="s">
        <v>555</v>
      </c>
      <c r="H210" s="281" t="str">
        <f ca="1">IF(NOT(ISERROR(MATCH(G210,ANCHORARRAY(B221),0))),F223&amp;"Por favor no seleccionar los criterios de impacto",G210)</f>
        <v>Afectación Económica o presupuestal</v>
      </c>
    </row>
    <row r="211" spans="1:8" ht="15.75" customHeight="1" x14ac:dyDescent="0.35">
      <c r="A211" s="1"/>
      <c r="B211" s="359" t="s">
        <v>555</v>
      </c>
      <c r="C211" s="359" t="s">
        <v>538</v>
      </c>
      <c r="E211" s="281" t="s">
        <v>556</v>
      </c>
      <c r="F211" s="281" t="str">
        <f t="shared" si="0"/>
        <v xml:space="preserve">     Afectación menor a 10 SMLMV .</v>
      </c>
    </row>
    <row r="212" spans="1:8" ht="15.75" customHeight="1" x14ac:dyDescent="0.35">
      <c r="A212" s="1"/>
      <c r="B212" s="359" t="s">
        <v>555</v>
      </c>
      <c r="C212" s="359" t="s">
        <v>541</v>
      </c>
      <c r="E212" s="281" t="s">
        <v>538</v>
      </c>
      <c r="F212" s="281" t="str">
        <f t="shared" si="0"/>
        <v xml:space="preserve">     Entre 10 y 50 SMLMV </v>
      </c>
    </row>
    <row r="213" spans="1:8" ht="15.75" customHeight="1" x14ac:dyDescent="0.35">
      <c r="A213" s="1"/>
      <c r="B213" s="359" t="s">
        <v>555</v>
      </c>
      <c r="C213" s="359" t="s">
        <v>544</v>
      </c>
      <c r="E213" s="281" t="s">
        <v>541</v>
      </c>
      <c r="F213" s="281" t="str">
        <f t="shared" si="0"/>
        <v xml:space="preserve">     Entre 50 y 100 SMLMV </v>
      </c>
    </row>
    <row r="214" spans="1:8" ht="15.75" customHeight="1" x14ac:dyDescent="0.35">
      <c r="A214" s="1"/>
      <c r="B214" s="359" t="s">
        <v>555</v>
      </c>
      <c r="C214" s="359" t="s">
        <v>547</v>
      </c>
      <c r="E214" s="281" t="s">
        <v>544</v>
      </c>
      <c r="F214" s="281" t="str">
        <f t="shared" si="0"/>
        <v xml:space="preserve">     Entre 100 y 500 SMLMV </v>
      </c>
    </row>
    <row r="215" spans="1:8" ht="15.75" customHeight="1" x14ac:dyDescent="0.35">
      <c r="A215" s="1"/>
      <c r="B215" s="359" t="s">
        <v>532</v>
      </c>
      <c r="C215" s="359" t="s">
        <v>536</v>
      </c>
      <c r="E215" s="281" t="s">
        <v>547</v>
      </c>
      <c r="F215" s="281" t="str">
        <f t="shared" si="0"/>
        <v xml:space="preserve">     Mayor a 500 SMLMV </v>
      </c>
    </row>
    <row r="216" spans="1:8" ht="15.75" customHeight="1" x14ac:dyDescent="0.35">
      <c r="A216" s="1"/>
      <c r="B216" s="359" t="s">
        <v>532</v>
      </c>
      <c r="C216" s="359" t="s">
        <v>539</v>
      </c>
      <c r="D216" s="281" t="s">
        <v>532</v>
      </c>
      <c r="F216" s="281" t="str">
        <f t="shared" si="0"/>
        <v>Pérdida Reputacional</v>
      </c>
    </row>
    <row r="217" spans="1:8" ht="15.75" customHeight="1" x14ac:dyDescent="0.35">
      <c r="A217" s="1"/>
      <c r="B217" s="359" t="s">
        <v>532</v>
      </c>
      <c r="C217" s="359" t="s">
        <v>542</v>
      </c>
      <c r="E217" s="281" t="s">
        <v>536</v>
      </c>
      <c r="F217" s="281" t="str">
        <f t="shared" si="0"/>
        <v xml:space="preserve">     El riesgo afecta la imagen de alguna área de la organización</v>
      </c>
    </row>
    <row r="218" spans="1:8" ht="15.75" customHeight="1" x14ac:dyDescent="0.35">
      <c r="A218" s="1"/>
      <c r="B218" s="359" t="s">
        <v>532</v>
      </c>
      <c r="C218" s="359" t="s">
        <v>545</v>
      </c>
      <c r="E218" s="281" t="s">
        <v>539</v>
      </c>
      <c r="F218" s="281" t="str">
        <f t="shared" si="0"/>
        <v xml:space="preserve">     El riesgo afecta la imagen de la entidad internamente, de conocimiento general, nivel interno, de junta dircetiva y accionistas y/o de provedores</v>
      </c>
    </row>
    <row r="219" spans="1:8" ht="15.75" customHeight="1" x14ac:dyDescent="0.35">
      <c r="A219" s="1"/>
      <c r="B219" s="359" t="s">
        <v>532</v>
      </c>
      <c r="C219" s="359" t="s">
        <v>548</v>
      </c>
      <c r="E219" s="281" t="s">
        <v>542</v>
      </c>
      <c r="F219" s="281" t="str">
        <f t="shared" si="0"/>
        <v xml:space="preserve">     El riesgo afecta la imagen de la entidad con algunos usuarios de relevancia frente al logro de los objetivos</v>
      </c>
    </row>
    <row r="220" spans="1:8" ht="15.75" customHeight="1" x14ac:dyDescent="0.25">
      <c r="A220" s="1"/>
      <c r="B220" s="360"/>
      <c r="C220" s="360"/>
      <c r="E220" s="281" t="s">
        <v>545</v>
      </c>
      <c r="F220" s="281" t="str">
        <f t="shared" si="0"/>
        <v xml:space="preserve">     El riesgo afecta la imagen de de la entidad con efecto publicitario sostenido a nivel de sector administrativo, nivel departamental o municipal</v>
      </c>
    </row>
    <row r="221" spans="1:8" ht="15.75" customHeight="1" x14ac:dyDescent="0.25">
      <c r="A221" s="1"/>
      <c r="B221" s="360" t="str">
        <f ca="1">IFERROR(__xludf.DUMMYFUNCTION("ARRAY_CONSTRAIN(ARRAYFORMULA(UNIQUE('Tabla Impacto'!$B$209:$B$219)), 3, 1)"),"Criterios")</f>
        <v>Criterios</v>
      </c>
      <c r="C221" s="360"/>
      <c r="E221" s="281" t="s">
        <v>548</v>
      </c>
      <c r="F221" s="281" t="str">
        <f t="shared" si="0"/>
        <v xml:space="preserve">     El riesgo afecta la imagen de la entidad a nivel nacional, con efecto publicitarios sostenible a nivel país</v>
      </c>
    </row>
    <row r="222" spans="1:8" ht="15.75" customHeight="1" x14ac:dyDescent="0.25">
      <c r="A222" s="1"/>
      <c r="B222" s="360" t="str">
        <f ca="1">IFERROR(__xludf.DUMMYFUNCTION("""COMPUTED_VALUE"""),"Afectación Económica o presupuestal")</f>
        <v>Afectación Económica o presupuestal</v>
      </c>
      <c r="C222" s="360"/>
    </row>
    <row r="223" spans="1:8" ht="15.75" customHeight="1" x14ac:dyDescent="0.25">
      <c r="B223" s="360" t="str">
        <f ca="1">IFERROR(__xludf.DUMMYFUNCTION("""COMPUTED_VALUE"""),"Pérdida Reputacional")</f>
        <v>Pérdida Reputacional</v>
      </c>
      <c r="C223" s="360"/>
      <c r="F223" s="361" t="s">
        <v>557</v>
      </c>
    </row>
    <row r="224" spans="1:8" ht="15.75" customHeight="1" x14ac:dyDescent="0.25">
      <c r="B224" s="358"/>
      <c r="C224" s="358"/>
      <c r="F224" s="361" t="s">
        <v>558</v>
      </c>
    </row>
    <row r="225" spans="2:4" ht="15.75" customHeight="1" x14ac:dyDescent="0.25">
      <c r="B225" s="358"/>
      <c r="C225" s="358"/>
    </row>
    <row r="226" spans="2:4" ht="15.75" customHeight="1" x14ac:dyDescent="0.25">
      <c r="B226" s="358"/>
      <c r="C226" s="358"/>
    </row>
    <row r="227" spans="2:4" ht="15.75" customHeight="1" x14ac:dyDescent="0.25">
      <c r="B227" s="358"/>
      <c r="C227" s="358"/>
      <c r="D227" s="358"/>
    </row>
    <row r="228" spans="2:4" ht="15.75" customHeight="1" x14ac:dyDescent="0.25">
      <c r="B228" s="358"/>
      <c r="C228" s="358"/>
      <c r="D228" s="358"/>
    </row>
    <row r="229" spans="2:4" ht="15.75" customHeight="1" x14ac:dyDescent="0.25">
      <c r="B229" s="358"/>
      <c r="C229" s="358"/>
      <c r="D229" s="358"/>
    </row>
    <row r="230" spans="2:4" ht="15.75" customHeight="1" x14ac:dyDescent="0.25">
      <c r="B230" s="358"/>
      <c r="C230" s="358"/>
      <c r="D230" s="358"/>
    </row>
    <row r="231" spans="2:4" ht="15.75" customHeight="1" x14ac:dyDescent="0.25">
      <c r="B231" s="358"/>
      <c r="C231" s="358"/>
      <c r="D231" s="358"/>
    </row>
    <row r="232" spans="2:4" ht="15.75" customHeight="1" x14ac:dyDescent="0.25">
      <c r="B232" s="358"/>
      <c r="C232" s="358"/>
      <c r="D232" s="358"/>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362"/>
      <c r="B1" s="722" t="s">
        <v>559</v>
      </c>
      <c r="C1" s="723"/>
      <c r="D1" s="723"/>
      <c r="E1" s="723"/>
      <c r="F1" s="724"/>
      <c r="G1" s="362"/>
      <c r="H1" s="362"/>
      <c r="I1" s="362"/>
      <c r="J1" s="362"/>
      <c r="K1" s="362"/>
      <c r="L1" s="362"/>
      <c r="M1" s="362"/>
      <c r="N1" s="362"/>
      <c r="O1" s="362"/>
      <c r="P1" s="362"/>
      <c r="Q1" s="362"/>
      <c r="R1" s="362"/>
      <c r="S1" s="362"/>
      <c r="T1" s="362"/>
      <c r="U1" s="362"/>
      <c r="V1" s="362"/>
      <c r="W1" s="362"/>
      <c r="X1" s="362"/>
      <c r="Y1" s="362"/>
      <c r="Z1" s="362"/>
    </row>
    <row r="2" spans="1:26" ht="12.75" customHeight="1" x14ac:dyDescent="0.25">
      <c r="A2" s="362"/>
      <c r="B2" s="363"/>
      <c r="C2" s="363"/>
      <c r="D2" s="363"/>
      <c r="E2" s="363"/>
      <c r="F2" s="363"/>
      <c r="G2" s="362"/>
      <c r="H2" s="362"/>
      <c r="I2" s="362"/>
      <c r="J2" s="362"/>
      <c r="K2" s="362"/>
      <c r="L2" s="362"/>
      <c r="M2" s="362"/>
      <c r="N2" s="362"/>
      <c r="O2" s="362"/>
      <c r="P2" s="362"/>
      <c r="Q2" s="362"/>
      <c r="R2" s="362"/>
      <c r="S2" s="362"/>
      <c r="T2" s="362"/>
      <c r="U2" s="362"/>
      <c r="V2" s="362"/>
      <c r="W2" s="362"/>
      <c r="X2" s="362"/>
      <c r="Y2" s="362"/>
      <c r="Z2" s="362"/>
    </row>
    <row r="3" spans="1:26" ht="12.75" customHeight="1" x14ac:dyDescent="0.25">
      <c r="A3" s="362"/>
      <c r="B3" s="725" t="s">
        <v>560</v>
      </c>
      <c r="C3" s="723"/>
      <c r="D3" s="726"/>
      <c r="E3" s="364" t="s">
        <v>421</v>
      </c>
      <c r="F3" s="365" t="s">
        <v>561</v>
      </c>
      <c r="G3" s="362"/>
      <c r="H3" s="362"/>
      <c r="I3" s="362"/>
      <c r="J3" s="362"/>
      <c r="K3" s="362"/>
      <c r="L3" s="362"/>
      <c r="M3" s="362"/>
      <c r="N3" s="362"/>
      <c r="O3" s="362"/>
      <c r="P3" s="362"/>
      <c r="Q3" s="362"/>
      <c r="R3" s="362"/>
      <c r="S3" s="362"/>
      <c r="T3" s="362"/>
      <c r="U3" s="362"/>
      <c r="V3" s="362"/>
      <c r="W3" s="362"/>
      <c r="X3" s="362"/>
      <c r="Y3" s="362"/>
      <c r="Z3" s="362"/>
    </row>
    <row r="4" spans="1:26" ht="12.75" customHeight="1" x14ac:dyDescent="0.25">
      <c r="A4" s="362"/>
      <c r="B4" s="727" t="s">
        <v>562</v>
      </c>
      <c r="C4" s="730" t="s">
        <v>197</v>
      </c>
      <c r="D4" s="366" t="s">
        <v>257</v>
      </c>
      <c r="E4" s="367" t="s">
        <v>563</v>
      </c>
      <c r="F4" s="368">
        <v>0.25</v>
      </c>
      <c r="G4" s="362"/>
      <c r="H4" s="362"/>
      <c r="I4" s="362"/>
      <c r="J4" s="362"/>
      <c r="K4" s="362"/>
      <c r="L4" s="362"/>
      <c r="M4" s="362"/>
      <c r="N4" s="362"/>
      <c r="O4" s="362"/>
      <c r="P4" s="362"/>
      <c r="Q4" s="362"/>
      <c r="R4" s="362"/>
      <c r="S4" s="362"/>
      <c r="T4" s="362"/>
      <c r="U4" s="362"/>
      <c r="V4" s="362"/>
      <c r="W4" s="362"/>
      <c r="X4" s="362"/>
      <c r="Y4" s="362"/>
      <c r="Z4" s="362"/>
    </row>
    <row r="5" spans="1:26" ht="12.75" customHeight="1" x14ac:dyDescent="0.25">
      <c r="A5" s="362"/>
      <c r="B5" s="728"/>
      <c r="C5" s="731"/>
      <c r="D5" s="369" t="s">
        <v>265</v>
      </c>
      <c r="E5" s="370" t="s">
        <v>564</v>
      </c>
      <c r="F5" s="371">
        <v>0.15</v>
      </c>
      <c r="G5" s="362"/>
      <c r="H5" s="362"/>
      <c r="I5" s="362"/>
      <c r="J5" s="362"/>
      <c r="K5" s="362"/>
      <c r="L5" s="362"/>
      <c r="M5" s="362"/>
      <c r="N5" s="362"/>
      <c r="O5" s="362"/>
      <c r="P5" s="362"/>
      <c r="Q5" s="362"/>
      <c r="R5" s="362"/>
      <c r="S5" s="362"/>
      <c r="T5" s="362"/>
      <c r="U5" s="362"/>
      <c r="V5" s="362"/>
      <c r="W5" s="362"/>
      <c r="X5" s="362"/>
      <c r="Y5" s="362"/>
      <c r="Z5" s="362"/>
    </row>
    <row r="6" spans="1:26" ht="12.75" customHeight="1" x14ac:dyDescent="0.25">
      <c r="A6" s="362"/>
      <c r="B6" s="728"/>
      <c r="C6" s="720"/>
      <c r="D6" s="369" t="s">
        <v>297</v>
      </c>
      <c r="E6" s="370" t="s">
        <v>565</v>
      </c>
      <c r="F6" s="371">
        <v>0.1</v>
      </c>
      <c r="G6" s="362"/>
      <c r="H6" s="362"/>
      <c r="I6" s="362"/>
      <c r="J6" s="362"/>
      <c r="K6" s="362"/>
      <c r="L6" s="362"/>
      <c r="M6" s="362"/>
      <c r="N6" s="362"/>
      <c r="O6" s="362"/>
      <c r="P6" s="362"/>
      <c r="Q6" s="362"/>
      <c r="R6" s="362"/>
      <c r="S6" s="362"/>
      <c r="T6" s="362"/>
      <c r="U6" s="362"/>
      <c r="V6" s="362"/>
      <c r="W6" s="362"/>
      <c r="X6" s="362"/>
      <c r="Y6" s="362"/>
      <c r="Z6" s="362"/>
    </row>
    <row r="7" spans="1:26" ht="12.75" customHeight="1" x14ac:dyDescent="0.25">
      <c r="A7" s="362"/>
      <c r="B7" s="728"/>
      <c r="C7" s="719" t="s">
        <v>198</v>
      </c>
      <c r="D7" s="369" t="s">
        <v>566</v>
      </c>
      <c r="E7" s="370" t="s">
        <v>567</v>
      </c>
      <c r="F7" s="371">
        <v>0.25</v>
      </c>
      <c r="G7" s="362"/>
      <c r="H7" s="362"/>
      <c r="I7" s="362"/>
      <c r="J7" s="362"/>
      <c r="K7" s="362"/>
      <c r="L7" s="362"/>
      <c r="M7" s="362"/>
      <c r="N7" s="362"/>
      <c r="O7" s="362"/>
      <c r="P7" s="362"/>
      <c r="Q7" s="362"/>
      <c r="R7" s="362"/>
      <c r="S7" s="362"/>
      <c r="T7" s="362"/>
      <c r="U7" s="362"/>
      <c r="V7" s="362"/>
      <c r="W7" s="362"/>
      <c r="X7" s="362"/>
      <c r="Y7" s="362"/>
      <c r="Z7" s="362"/>
    </row>
    <row r="8" spans="1:26" ht="12.75" customHeight="1" x14ac:dyDescent="0.25">
      <c r="A8" s="362"/>
      <c r="B8" s="729"/>
      <c r="C8" s="720"/>
      <c r="D8" s="369" t="s">
        <v>258</v>
      </c>
      <c r="E8" s="370" t="s">
        <v>568</v>
      </c>
      <c r="F8" s="371">
        <v>0.15</v>
      </c>
      <c r="G8" s="362"/>
      <c r="H8" s="362"/>
      <c r="I8" s="362"/>
      <c r="J8" s="362"/>
      <c r="K8" s="362"/>
      <c r="L8" s="362"/>
      <c r="M8" s="362"/>
      <c r="N8" s="362"/>
      <c r="O8" s="362"/>
      <c r="P8" s="362"/>
      <c r="Q8" s="362"/>
      <c r="R8" s="362"/>
      <c r="S8" s="362"/>
      <c r="T8" s="362"/>
      <c r="U8" s="362"/>
      <c r="V8" s="362"/>
      <c r="W8" s="362"/>
      <c r="X8" s="362"/>
      <c r="Y8" s="362"/>
      <c r="Z8" s="362"/>
    </row>
    <row r="9" spans="1:26" ht="12.75" customHeight="1" x14ac:dyDescent="0.25">
      <c r="A9" s="362"/>
      <c r="B9" s="732" t="s">
        <v>569</v>
      </c>
      <c r="C9" s="719" t="s">
        <v>200</v>
      </c>
      <c r="D9" s="369" t="s">
        <v>259</v>
      </c>
      <c r="E9" s="370" t="s">
        <v>570</v>
      </c>
      <c r="F9" s="372" t="s">
        <v>571</v>
      </c>
      <c r="G9" s="362"/>
      <c r="H9" s="362"/>
      <c r="I9" s="362"/>
      <c r="J9" s="362"/>
      <c r="K9" s="362"/>
      <c r="L9" s="362"/>
      <c r="M9" s="362"/>
      <c r="N9" s="362"/>
      <c r="O9" s="362"/>
      <c r="P9" s="362"/>
      <c r="Q9" s="362"/>
      <c r="R9" s="362"/>
      <c r="S9" s="362"/>
      <c r="T9" s="362"/>
      <c r="U9" s="362"/>
      <c r="V9" s="362"/>
      <c r="W9" s="362"/>
      <c r="X9" s="362"/>
      <c r="Y9" s="362"/>
      <c r="Z9" s="362"/>
    </row>
    <row r="10" spans="1:26" ht="12.75" customHeight="1" x14ac:dyDescent="0.25">
      <c r="A10" s="362"/>
      <c r="B10" s="728"/>
      <c r="C10" s="720"/>
      <c r="D10" s="369" t="s">
        <v>271</v>
      </c>
      <c r="E10" s="370" t="s">
        <v>572</v>
      </c>
      <c r="F10" s="372" t="s">
        <v>571</v>
      </c>
      <c r="G10" s="362"/>
      <c r="H10" s="362"/>
      <c r="I10" s="362"/>
      <c r="J10" s="362"/>
      <c r="K10" s="362"/>
      <c r="L10" s="362"/>
      <c r="M10" s="362"/>
      <c r="N10" s="362"/>
      <c r="O10" s="362"/>
      <c r="P10" s="362"/>
      <c r="Q10" s="362"/>
      <c r="R10" s="362"/>
      <c r="S10" s="362"/>
      <c r="T10" s="362"/>
      <c r="U10" s="362"/>
      <c r="V10" s="362"/>
      <c r="W10" s="362"/>
      <c r="X10" s="362"/>
      <c r="Y10" s="362"/>
      <c r="Z10" s="362"/>
    </row>
    <row r="11" spans="1:26" ht="12.75" customHeight="1" x14ac:dyDescent="0.25">
      <c r="A11" s="362"/>
      <c r="B11" s="728"/>
      <c r="C11" s="719" t="s">
        <v>201</v>
      </c>
      <c r="D11" s="369" t="s">
        <v>260</v>
      </c>
      <c r="E11" s="370" t="s">
        <v>573</v>
      </c>
      <c r="F11" s="372" t="s">
        <v>571</v>
      </c>
      <c r="G11" s="362"/>
      <c r="H11" s="362"/>
      <c r="I11" s="362"/>
      <c r="J11" s="362"/>
      <c r="K11" s="362"/>
      <c r="L11" s="362"/>
      <c r="M11" s="362"/>
      <c r="N11" s="362"/>
      <c r="O11" s="362"/>
      <c r="P11" s="362"/>
      <c r="Q11" s="362"/>
      <c r="R11" s="362"/>
      <c r="S11" s="362"/>
      <c r="T11" s="362"/>
      <c r="U11" s="362"/>
      <c r="V11" s="362"/>
      <c r="W11" s="362"/>
      <c r="X11" s="362"/>
      <c r="Y11" s="362"/>
      <c r="Z11" s="362"/>
    </row>
    <row r="12" spans="1:26" ht="12.75" customHeight="1" x14ac:dyDescent="0.25">
      <c r="A12" s="362"/>
      <c r="B12" s="728"/>
      <c r="C12" s="720"/>
      <c r="D12" s="369" t="s">
        <v>294</v>
      </c>
      <c r="E12" s="370" t="s">
        <v>574</v>
      </c>
      <c r="F12" s="372" t="s">
        <v>571</v>
      </c>
      <c r="G12" s="362"/>
      <c r="H12" s="362"/>
      <c r="I12" s="362"/>
      <c r="J12" s="362"/>
      <c r="K12" s="362"/>
      <c r="L12" s="362"/>
      <c r="M12" s="362"/>
      <c r="N12" s="362"/>
      <c r="O12" s="362"/>
      <c r="P12" s="362"/>
      <c r="Q12" s="362"/>
      <c r="R12" s="362"/>
      <c r="S12" s="362"/>
      <c r="T12" s="362"/>
      <c r="U12" s="362"/>
      <c r="V12" s="362"/>
      <c r="W12" s="362"/>
      <c r="X12" s="362"/>
      <c r="Y12" s="362"/>
      <c r="Z12" s="362"/>
    </row>
    <row r="13" spans="1:26" ht="12.75" customHeight="1" x14ac:dyDescent="0.25">
      <c r="A13" s="362"/>
      <c r="B13" s="728"/>
      <c r="C13" s="719" t="s">
        <v>202</v>
      </c>
      <c r="D13" s="369" t="s">
        <v>261</v>
      </c>
      <c r="E13" s="370" t="s">
        <v>575</v>
      </c>
      <c r="F13" s="372" t="s">
        <v>571</v>
      </c>
      <c r="G13" s="362"/>
      <c r="H13" s="362"/>
      <c r="I13" s="362"/>
      <c r="J13" s="362"/>
      <c r="K13" s="362"/>
      <c r="L13" s="362"/>
      <c r="M13" s="362"/>
      <c r="N13" s="362"/>
      <c r="O13" s="362"/>
      <c r="P13" s="362"/>
      <c r="Q13" s="362"/>
      <c r="R13" s="362"/>
      <c r="S13" s="362"/>
      <c r="T13" s="362"/>
      <c r="U13" s="362"/>
      <c r="V13" s="362"/>
      <c r="W13" s="362"/>
      <c r="X13" s="362"/>
      <c r="Y13" s="362"/>
      <c r="Z13" s="362"/>
    </row>
    <row r="14" spans="1:26" ht="12.75" customHeight="1" x14ac:dyDescent="0.25">
      <c r="A14" s="362"/>
      <c r="B14" s="733"/>
      <c r="C14" s="721"/>
      <c r="D14" s="373" t="s">
        <v>292</v>
      </c>
      <c r="E14" s="374" t="s">
        <v>576</v>
      </c>
      <c r="F14" s="375" t="s">
        <v>571</v>
      </c>
      <c r="G14" s="362"/>
      <c r="H14" s="362"/>
      <c r="I14" s="362"/>
      <c r="J14" s="362"/>
      <c r="K14" s="362"/>
      <c r="L14" s="362"/>
      <c r="M14" s="362"/>
      <c r="N14" s="362"/>
      <c r="O14" s="362"/>
      <c r="P14" s="362"/>
      <c r="Q14" s="362"/>
      <c r="R14" s="362"/>
      <c r="S14" s="362"/>
      <c r="T14" s="362"/>
      <c r="U14" s="362"/>
      <c r="V14" s="362"/>
      <c r="W14" s="362"/>
      <c r="X14" s="362"/>
      <c r="Y14" s="362"/>
      <c r="Z14" s="362"/>
    </row>
    <row r="15" spans="1:26" ht="49.5" customHeight="1" x14ac:dyDescent="0.25">
      <c r="A15" s="362"/>
      <c r="B15" s="717" t="s">
        <v>577</v>
      </c>
      <c r="C15" s="494"/>
      <c r="D15" s="494"/>
      <c r="E15" s="494"/>
      <c r="F15" s="718"/>
      <c r="G15" s="362"/>
      <c r="H15" s="362"/>
      <c r="I15" s="362"/>
      <c r="J15" s="362"/>
      <c r="K15" s="362"/>
      <c r="L15" s="362"/>
      <c r="M15" s="362"/>
      <c r="N15" s="362"/>
      <c r="O15" s="362"/>
      <c r="P15" s="362"/>
      <c r="Q15" s="362"/>
      <c r="R15" s="362"/>
      <c r="S15" s="362"/>
      <c r="T15" s="362"/>
      <c r="U15" s="362"/>
      <c r="V15" s="362"/>
      <c r="W15" s="362"/>
      <c r="X15" s="362"/>
      <c r="Y15" s="362"/>
      <c r="Z15" s="362"/>
    </row>
    <row r="16" spans="1:26" ht="27" customHeight="1" x14ac:dyDescent="0.25">
      <c r="A16" s="362"/>
      <c r="B16" s="376"/>
      <c r="C16" s="362"/>
      <c r="D16" s="362"/>
      <c r="E16" s="362"/>
      <c r="F16" s="362"/>
      <c r="G16" s="362"/>
      <c r="H16" s="362"/>
      <c r="I16" s="362"/>
      <c r="J16" s="362"/>
      <c r="K16" s="362"/>
      <c r="L16" s="362"/>
      <c r="M16" s="362"/>
      <c r="N16" s="362"/>
      <c r="O16" s="362"/>
      <c r="P16" s="362"/>
      <c r="Q16" s="362"/>
      <c r="R16" s="362"/>
      <c r="S16" s="362"/>
      <c r="T16" s="362"/>
      <c r="U16" s="362"/>
      <c r="V16" s="362"/>
      <c r="W16" s="362"/>
      <c r="X16" s="362"/>
      <c r="Y16" s="362"/>
      <c r="Z16" s="362"/>
    </row>
    <row r="17" spans="1:26" ht="12.75" customHeight="1" x14ac:dyDescent="0.25">
      <c r="A17" s="362"/>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row>
    <row r="18" spans="1:26" ht="12.75" customHeight="1" x14ac:dyDescent="0.25">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row>
    <row r="19" spans="1:26" ht="12.75" customHeight="1" x14ac:dyDescent="0.25">
      <c r="A19" s="36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row>
    <row r="20" spans="1:26" ht="12.75" customHeight="1" x14ac:dyDescent="0.25">
      <c r="A20" s="362"/>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row>
    <row r="21" spans="1:26" ht="12.75" customHeight="1" x14ac:dyDescent="0.25">
      <c r="A21" s="362"/>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row>
    <row r="22" spans="1:26" ht="12.75" customHeight="1" x14ac:dyDescent="0.25">
      <c r="A22" s="362"/>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row>
    <row r="23" spans="1:26" ht="12.75" customHeight="1" x14ac:dyDescent="0.25">
      <c r="A23" s="362"/>
      <c r="B23" s="362"/>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row>
    <row r="24" spans="1:26" ht="12.75" customHeight="1" x14ac:dyDescent="0.25">
      <c r="A24" s="362"/>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row>
    <row r="25" spans="1:26" ht="12.75" customHeight="1" x14ac:dyDescent="0.25">
      <c r="A25" s="362"/>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row>
    <row r="26" spans="1:26" ht="12.75" customHeight="1" x14ac:dyDescent="0.25">
      <c r="A26" s="362"/>
      <c r="B26" s="362"/>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row>
    <row r="27" spans="1:26" ht="12.75" customHeight="1" x14ac:dyDescent="0.25">
      <c r="A27" s="362"/>
      <c r="B27" s="362"/>
      <c r="C27" s="362"/>
      <c r="D27" s="362"/>
      <c r="E27" s="362"/>
      <c r="F27" s="362"/>
      <c r="G27" s="362"/>
      <c r="H27" s="362"/>
      <c r="I27" s="362"/>
      <c r="J27" s="362"/>
      <c r="K27" s="362"/>
      <c r="L27" s="362"/>
      <c r="M27" s="362"/>
      <c r="N27" s="362"/>
      <c r="O27" s="362"/>
      <c r="P27" s="362"/>
      <c r="Q27" s="362"/>
      <c r="R27" s="362"/>
      <c r="S27" s="362"/>
      <c r="T27" s="362"/>
      <c r="U27" s="362"/>
      <c r="V27" s="362"/>
      <c r="W27" s="362"/>
      <c r="X27" s="362"/>
      <c r="Y27" s="362"/>
      <c r="Z27" s="362"/>
    </row>
    <row r="28" spans="1:26" ht="12.75" customHeight="1" x14ac:dyDescent="0.25">
      <c r="A28" s="362"/>
      <c r="B28" s="362"/>
      <c r="C28" s="362"/>
      <c r="D28" s="362"/>
      <c r="E28" s="362"/>
      <c r="F28" s="362"/>
      <c r="G28" s="362"/>
      <c r="H28" s="362"/>
      <c r="I28" s="362"/>
      <c r="J28" s="362"/>
      <c r="K28" s="362"/>
      <c r="L28" s="362"/>
      <c r="M28" s="362"/>
      <c r="N28" s="362"/>
      <c r="O28" s="362"/>
      <c r="P28" s="362"/>
      <c r="Q28" s="362"/>
      <c r="R28" s="362"/>
      <c r="S28" s="362"/>
      <c r="T28" s="362"/>
      <c r="U28" s="362"/>
      <c r="V28" s="362"/>
      <c r="W28" s="362"/>
      <c r="X28" s="362"/>
      <c r="Y28" s="362"/>
      <c r="Z28" s="362"/>
    </row>
    <row r="29" spans="1:26" ht="12.75" customHeight="1" x14ac:dyDescent="0.25">
      <c r="A29" s="362"/>
      <c r="B29" s="362"/>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row>
    <row r="30" spans="1:26" ht="12.75" customHeight="1" x14ac:dyDescent="0.25">
      <c r="A30" s="362"/>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row>
    <row r="31" spans="1:26" ht="12.75" customHeight="1" x14ac:dyDescent="0.25">
      <c r="A31" s="362"/>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row>
    <row r="32" spans="1:26" ht="12.75" customHeight="1" x14ac:dyDescent="0.25">
      <c r="A32" s="362"/>
      <c r="B32" s="362"/>
      <c r="C32" s="362"/>
      <c r="D32" s="362"/>
      <c r="E32" s="362"/>
      <c r="F32" s="362"/>
      <c r="G32" s="362"/>
      <c r="H32" s="362"/>
      <c r="I32" s="362"/>
      <c r="J32" s="362"/>
      <c r="K32" s="362"/>
      <c r="L32" s="362"/>
      <c r="M32" s="362"/>
      <c r="N32" s="362"/>
      <c r="O32" s="362"/>
      <c r="P32" s="362"/>
      <c r="Q32" s="362"/>
      <c r="R32" s="362"/>
      <c r="S32" s="362"/>
      <c r="T32" s="362"/>
      <c r="U32" s="362"/>
      <c r="V32" s="362"/>
      <c r="W32" s="362"/>
      <c r="X32" s="362"/>
      <c r="Y32" s="362"/>
      <c r="Z32" s="362"/>
    </row>
    <row r="33" spans="1:26" ht="12.75" customHeight="1" x14ac:dyDescent="0.25">
      <c r="A33" s="362"/>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row>
    <row r="34" spans="1:26" ht="12.75" customHeight="1" x14ac:dyDescent="0.25">
      <c r="A34" s="362"/>
      <c r="B34" s="362"/>
      <c r="C34" s="362"/>
      <c r="D34" s="362"/>
      <c r="E34" s="362"/>
      <c r="F34" s="362"/>
      <c r="G34" s="362"/>
      <c r="H34" s="362"/>
      <c r="I34" s="362"/>
      <c r="J34" s="362"/>
      <c r="K34" s="362"/>
      <c r="L34" s="362"/>
      <c r="M34" s="362"/>
      <c r="N34" s="362"/>
      <c r="O34" s="362"/>
      <c r="P34" s="362"/>
      <c r="Q34" s="362"/>
      <c r="R34" s="362"/>
      <c r="S34" s="362"/>
      <c r="T34" s="362"/>
      <c r="U34" s="362"/>
      <c r="V34" s="362"/>
      <c r="W34" s="362"/>
      <c r="X34" s="362"/>
      <c r="Y34" s="362"/>
      <c r="Z34" s="362"/>
    </row>
    <row r="35" spans="1:26" ht="12.75" customHeight="1" x14ac:dyDescent="0.25">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row>
    <row r="36" spans="1:26" ht="12.75" customHeight="1" x14ac:dyDescent="0.25">
      <c r="A36" s="362"/>
      <c r="B36" s="362"/>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row>
    <row r="37" spans="1:26" ht="12.75" customHeight="1" x14ac:dyDescent="0.25">
      <c r="A37" s="36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row>
    <row r="38" spans="1:26" ht="12.75" customHeight="1" x14ac:dyDescent="0.25">
      <c r="A38" s="362"/>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row>
    <row r="39" spans="1:26" ht="12.75" customHeight="1" x14ac:dyDescent="0.25">
      <c r="A39" s="362"/>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row>
    <row r="40" spans="1:26" ht="12.75" customHeight="1" x14ac:dyDescent="0.25">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row>
    <row r="41" spans="1:26" ht="12.75" customHeight="1" x14ac:dyDescent="0.25">
      <c r="A41" s="362"/>
      <c r="B41" s="362"/>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row>
    <row r="42" spans="1:26" ht="12.75" customHeight="1" x14ac:dyDescent="0.25">
      <c r="A42" s="362"/>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row>
    <row r="43" spans="1:26" ht="12.75" customHeight="1" x14ac:dyDescent="0.25">
      <c r="A43" s="362"/>
      <c r="B43" s="362"/>
      <c r="C43" s="362"/>
      <c r="D43" s="362"/>
      <c r="E43" s="362"/>
      <c r="F43" s="362"/>
      <c r="G43" s="362"/>
      <c r="H43" s="362"/>
      <c r="I43" s="362"/>
      <c r="J43" s="362"/>
      <c r="K43" s="362"/>
      <c r="L43" s="362"/>
      <c r="M43" s="362"/>
      <c r="N43" s="362"/>
      <c r="O43" s="362"/>
      <c r="P43" s="362"/>
      <c r="Q43" s="362"/>
      <c r="R43" s="362"/>
      <c r="S43" s="362"/>
      <c r="T43" s="362"/>
      <c r="U43" s="362"/>
      <c r="V43" s="362"/>
      <c r="W43" s="362"/>
      <c r="X43" s="362"/>
      <c r="Y43" s="362"/>
      <c r="Z43" s="362"/>
    </row>
    <row r="44" spans="1:26" ht="12.75" customHeight="1" x14ac:dyDescent="0.25">
      <c r="A44" s="362"/>
      <c r="B44" s="362"/>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row>
    <row r="45" spans="1:26" ht="12.75" customHeight="1" x14ac:dyDescent="0.25">
      <c r="A45" s="362"/>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row>
    <row r="46" spans="1:26" ht="12.75" customHeight="1" x14ac:dyDescent="0.25">
      <c r="A46" s="362"/>
      <c r="B46" s="362"/>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row>
    <row r="47" spans="1:26" ht="12.75" customHeight="1" x14ac:dyDescent="0.25">
      <c r="A47" s="362"/>
      <c r="B47" s="362"/>
      <c r="C47" s="362"/>
      <c r="D47" s="362"/>
      <c r="E47" s="362"/>
      <c r="F47" s="362"/>
      <c r="G47" s="362"/>
      <c r="H47" s="362"/>
      <c r="I47" s="362"/>
      <c r="J47" s="362"/>
      <c r="K47" s="362"/>
      <c r="L47" s="362"/>
      <c r="M47" s="362"/>
      <c r="N47" s="362"/>
      <c r="O47" s="362"/>
      <c r="P47" s="362"/>
      <c r="Q47" s="362"/>
      <c r="R47" s="362"/>
      <c r="S47" s="362"/>
      <c r="T47" s="362"/>
      <c r="U47" s="362"/>
      <c r="V47" s="362"/>
      <c r="W47" s="362"/>
      <c r="X47" s="362"/>
      <c r="Y47" s="362"/>
      <c r="Z47" s="362"/>
    </row>
    <row r="48" spans="1:26" ht="12.75" customHeight="1" x14ac:dyDescent="0.25">
      <c r="A48" s="362"/>
      <c r="B48" s="362"/>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row>
    <row r="49" spans="1:26" ht="12.75" customHeight="1" x14ac:dyDescent="0.25">
      <c r="A49" s="362"/>
      <c r="B49" s="362"/>
      <c r="C49" s="362"/>
      <c r="D49" s="362"/>
      <c r="E49" s="362"/>
      <c r="F49" s="362"/>
      <c r="G49" s="362"/>
      <c r="H49" s="362"/>
      <c r="I49" s="362"/>
      <c r="J49" s="362"/>
      <c r="K49" s="362"/>
      <c r="L49" s="362"/>
      <c r="M49" s="362"/>
      <c r="N49" s="362"/>
      <c r="O49" s="362"/>
      <c r="P49" s="362"/>
      <c r="Q49" s="362"/>
      <c r="R49" s="362"/>
      <c r="S49" s="362"/>
      <c r="T49" s="362"/>
      <c r="U49" s="362"/>
      <c r="V49" s="362"/>
      <c r="W49" s="362"/>
      <c r="X49" s="362"/>
      <c r="Y49" s="362"/>
      <c r="Z49" s="362"/>
    </row>
    <row r="50" spans="1:26" ht="12.75" customHeight="1" x14ac:dyDescent="0.25">
      <c r="A50" s="36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row>
    <row r="51" spans="1:26" ht="12.75" customHeight="1" x14ac:dyDescent="0.25">
      <c r="A51" s="362"/>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row>
    <row r="52" spans="1:26" ht="12.75" customHeight="1" x14ac:dyDescent="0.25">
      <c r="A52" s="362"/>
      <c r="B52" s="362"/>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row>
    <row r="53" spans="1:26" ht="12.75" customHeight="1" x14ac:dyDescent="0.25">
      <c r="A53" s="362"/>
      <c r="B53" s="362"/>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row>
    <row r="54" spans="1:26" ht="12.75" customHeight="1" x14ac:dyDescent="0.25">
      <c r="A54" s="362"/>
      <c r="B54" s="362"/>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row>
    <row r="55" spans="1:26" ht="12.75" customHeight="1" x14ac:dyDescent="0.25">
      <c r="A55" s="362"/>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row>
    <row r="56" spans="1:26" ht="12.75" customHeight="1" x14ac:dyDescent="0.25">
      <c r="A56" s="362"/>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row>
    <row r="57" spans="1:26" ht="12.75" customHeight="1" x14ac:dyDescent="0.25">
      <c r="A57" s="36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row>
    <row r="58" spans="1:26" ht="12.75" customHeight="1" x14ac:dyDescent="0.25">
      <c r="A58" s="362"/>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row>
    <row r="59" spans="1:26" ht="12.75" customHeight="1" x14ac:dyDescent="0.25">
      <c r="A59" s="362"/>
      <c r="B59" s="362"/>
      <c r="C59" s="362"/>
      <c r="D59" s="362"/>
      <c r="E59" s="362"/>
      <c r="F59" s="362"/>
      <c r="G59" s="362"/>
      <c r="H59" s="362"/>
      <c r="I59" s="362"/>
      <c r="J59" s="362"/>
      <c r="K59" s="362"/>
      <c r="L59" s="362"/>
      <c r="M59" s="362"/>
      <c r="N59" s="362"/>
      <c r="O59" s="362"/>
      <c r="P59" s="362"/>
      <c r="Q59" s="362"/>
      <c r="R59" s="362"/>
      <c r="S59" s="362"/>
      <c r="T59" s="362"/>
      <c r="U59" s="362"/>
      <c r="V59" s="362"/>
      <c r="W59" s="362"/>
      <c r="X59" s="362"/>
      <c r="Y59" s="362"/>
      <c r="Z59" s="362"/>
    </row>
    <row r="60" spans="1:26" ht="12.75" customHeight="1" x14ac:dyDescent="0.25">
      <c r="A60" s="362"/>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row>
    <row r="61" spans="1:26" ht="12.75" customHeight="1" x14ac:dyDescent="0.25">
      <c r="A61" s="362"/>
      <c r="B61" s="362"/>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row>
    <row r="62" spans="1:26" ht="12.75" customHeight="1" x14ac:dyDescent="0.25">
      <c r="A62" s="362"/>
      <c r="B62" s="362"/>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row>
    <row r="63" spans="1:26" ht="12.75" customHeight="1" x14ac:dyDescent="0.25">
      <c r="A63" s="362"/>
      <c r="B63" s="362"/>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row>
    <row r="64" spans="1:26" ht="12.75" customHeight="1" x14ac:dyDescent="0.25">
      <c r="A64" s="362"/>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row>
    <row r="65" spans="1:26" ht="12.75" customHeight="1" x14ac:dyDescent="0.25">
      <c r="A65" s="362"/>
      <c r="B65" s="362"/>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row>
    <row r="66" spans="1:26" ht="12.75" customHeight="1" x14ac:dyDescent="0.25">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row>
    <row r="67" spans="1:26" ht="12.75" customHeight="1" x14ac:dyDescent="0.25">
      <c r="A67" s="362"/>
      <c r="B67" s="362"/>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row>
    <row r="68" spans="1:26" ht="12.75" customHeight="1" x14ac:dyDescent="0.25">
      <c r="A68" s="362"/>
      <c r="B68" s="362"/>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row>
    <row r="69" spans="1:26" ht="12.75" customHeight="1" x14ac:dyDescent="0.25">
      <c r="A69" s="362"/>
      <c r="B69" s="362"/>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row>
    <row r="70" spans="1:26" ht="12.75" customHeight="1" x14ac:dyDescent="0.25">
      <c r="A70" s="362"/>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row>
    <row r="71" spans="1:26" ht="12.75" customHeight="1" x14ac:dyDescent="0.25">
      <c r="A71" s="36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row>
    <row r="72" spans="1:26" ht="12.75" customHeight="1" x14ac:dyDescent="0.25">
      <c r="A72" s="362"/>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row>
    <row r="73" spans="1:26" ht="12.75" customHeight="1" x14ac:dyDescent="0.25">
      <c r="A73" s="362"/>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row>
    <row r="74" spans="1:26" ht="12.75" customHeight="1" x14ac:dyDescent="0.25">
      <c r="A74" s="362"/>
      <c r="B74" s="362"/>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row>
    <row r="75" spans="1:26" ht="12.75" customHeight="1" x14ac:dyDescent="0.25">
      <c r="A75" s="362"/>
      <c r="B75" s="362"/>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row>
    <row r="76" spans="1:26" ht="12.75" customHeight="1" x14ac:dyDescent="0.25">
      <c r="A76" s="362"/>
      <c r="B76" s="362"/>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row>
    <row r="77" spans="1:26" ht="12.75" customHeight="1" x14ac:dyDescent="0.25">
      <c r="A77" s="362"/>
      <c r="B77" s="362"/>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row>
    <row r="78" spans="1:26" ht="12.75" customHeight="1" x14ac:dyDescent="0.25">
      <c r="A78" s="362"/>
      <c r="B78" s="362"/>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row>
    <row r="79" spans="1:26" ht="12.75" customHeight="1" x14ac:dyDescent="0.25">
      <c r="A79" s="362"/>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row>
    <row r="80" spans="1:26" ht="12.75" customHeight="1" x14ac:dyDescent="0.25">
      <c r="A80" s="362"/>
      <c r="B80" s="362"/>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row>
    <row r="81" spans="1:26" ht="12.75" customHeight="1" x14ac:dyDescent="0.25">
      <c r="A81" s="362"/>
      <c r="B81" s="362"/>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row>
    <row r="82" spans="1:26" ht="12.75" customHeight="1" x14ac:dyDescent="0.25">
      <c r="A82" s="362"/>
      <c r="B82" s="362"/>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row>
    <row r="83" spans="1:26" ht="12.75" customHeight="1" x14ac:dyDescent="0.25">
      <c r="A83" s="362"/>
      <c r="B83" s="362"/>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row>
    <row r="84" spans="1:26" ht="12.75" customHeight="1" x14ac:dyDescent="0.25">
      <c r="A84" s="362"/>
      <c r="B84" s="362"/>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row>
    <row r="85" spans="1:26" ht="12.75" customHeight="1" x14ac:dyDescent="0.25">
      <c r="A85" s="362"/>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row>
    <row r="86" spans="1:26" ht="12.75" customHeight="1" x14ac:dyDescent="0.25">
      <c r="A86" s="362"/>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row>
    <row r="87" spans="1:26" ht="12.75" customHeight="1" x14ac:dyDescent="0.25">
      <c r="A87" s="362"/>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row>
    <row r="88" spans="1:26" ht="12.75" customHeight="1" x14ac:dyDescent="0.25">
      <c r="A88" s="362"/>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row>
    <row r="89" spans="1:26" ht="12.75" customHeight="1" x14ac:dyDescent="0.25">
      <c r="A89" s="362"/>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row>
    <row r="90" spans="1:26" ht="12.75" customHeight="1" x14ac:dyDescent="0.25">
      <c r="A90" s="362"/>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row>
    <row r="91" spans="1:26" ht="12.75" customHeight="1" x14ac:dyDescent="0.25">
      <c r="A91" s="362"/>
      <c r="B91" s="362"/>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row>
    <row r="92" spans="1:26" ht="12.75" customHeight="1" x14ac:dyDescent="0.25">
      <c r="A92" s="362"/>
      <c r="B92" s="362"/>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row>
    <row r="93" spans="1:26" ht="12.75" customHeight="1" x14ac:dyDescent="0.25">
      <c r="A93" s="362"/>
      <c r="B93" s="362"/>
      <c r="C93" s="362"/>
      <c r="D93" s="362"/>
      <c r="E93" s="362"/>
      <c r="F93" s="362"/>
      <c r="G93" s="362"/>
      <c r="H93" s="362"/>
      <c r="I93" s="362"/>
      <c r="J93" s="362"/>
      <c r="K93" s="362"/>
      <c r="L93" s="362"/>
      <c r="M93" s="362"/>
      <c r="N93" s="362"/>
      <c r="O93" s="362"/>
      <c r="P93" s="362"/>
      <c r="Q93" s="362"/>
      <c r="R93" s="362"/>
      <c r="S93" s="362"/>
      <c r="T93" s="362"/>
      <c r="U93" s="362"/>
      <c r="V93" s="362"/>
      <c r="W93" s="362"/>
      <c r="X93" s="362"/>
      <c r="Y93" s="362"/>
      <c r="Z93" s="362"/>
    </row>
    <row r="94" spans="1:26" ht="12.75" customHeight="1" x14ac:dyDescent="0.25">
      <c r="A94" s="362"/>
      <c r="B94" s="362"/>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row>
    <row r="95" spans="1:26" ht="12.75" customHeight="1" x14ac:dyDescent="0.25">
      <c r="A95" s="362"/>
      <c r="B95" s="362"/>
      <c r="C95" s="362"/>
      <c r="D95" s="362"/>
      <c r="E95" s="362"/>
      <c r="F95" s="362"/>
      <c r="G95" s="362"/>
      <c r="H95" s="362"/>
      <c r="I95" s="362"/>
      <c r="J95" s="362"/>
      <c r="K95" s="362"/>
      <c r="L95" s="362"/>
      <c r="M95" s="362"/>
      <c r="N95" s="362"/>
      <c r="O95" s="362"/>
      <c r="P95" s="362"/>
      <c r="Q95" s="362"/>
      <c r="R95" s="362"/>
      <c r="S95" s="362"/>
      <c r="T95" s="362"/>
      <c r="U95" s="362"/>
      <c r="V95" s="362"/>
      <c r="W95" s="362"/>
      <c r="X95" s="362"/>
      <c r="Y95" s="362"/>
      <c r="Z95" s="362"/>
    </row>
    <row r="96" spans="1:26" ht="12.75" customHeight="1" x14ac:dyDescent="0.25">
      <c r="A96" s="362"/>
      <c r="B96" s="362"/>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362"/>
    </row>
    <row r="97" spans="1:26" ht="12.75" customHeight="1" x14ac:dyDescent="0.25">
      <c r="A97" s="362"/>
      <c r="B97" s="362"/>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row>
    <row r="98" spans="1:26" ht="12.75" customHeight="1" x14ac:dyDescent="0.25">
      <c r="A98" s="362"/>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row>
    <row r="99" spans="1:26" ht="12.75" customHeight="1" x14ac:dyDescent="0.25">
      <c r="A99" s="362"/>
      <c r="B99" s="362"/>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row>
    <row r="100" spans="1:26" ht="12.75" customHeight="1" x14ac:dyDescent="0.25">
      <c r="A100" s="362"/>
      <c r="B100" s="362"/>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row>
    <row r="101" spans="1:26" ht="12.75" customHeight="1" x14ac:dyDescent="0.25">
      <c r="A101" s="362"/>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row>
    <row r="102" spans="1:26" ht="12.75" customHeight="1" x14ac:dyDescent="0.25">
      <c r="A102" s="362"/>
      <c r="B102" s="362"/>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row>
    <row r="103" spans="1:26" ht="12.75" customHeight="1" x14ac:dyDescent="0.25">
      <c r="A103" s="362"/>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row>
    <row r="104" spans="1:26" ht="12.75" customHeight="1" x14ac:dyDescent="0.25">
      <c r="A104" s="362"/>
      <c r="B104" s="362"/>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row>
    <row r="105" spans="1:26" ht="12.75" customHeight="1" x14ac:dyDescent="0.25">
      <c r="A105" s="362"/>
      <c r="B105" s="362"/>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row>
    <row r="106" spans="1:26" ht="12.75" customHeight="1" x14ac:dyDescent="0.25">
      <c r="A106" s="362"/>
      <c r="B106" s="362"/>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row>
    <row r="107" spans="1:26" ht="12.75" customHeight="1" x14ac:dyDescent="0.25">
      <c r="A107" s="362"/>
      <c r="B107" s="362"/>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row>
    <row r="108" spans="1:26" ht="12.75" customHeight="1" x14ac:dyDescent="0.25">
      <c r="A108" s="362"/>
      <c r="B108" s="362"/>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row>
    <row r="109" spans="1:26" ht="12.75" customHeight="1" x14ac:dyDescent="0.25">
      <c r="A109" s="362"/>
      <c r="B109" s="362"/>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row>
    <row r="110" spans="1:26" ht="12.75" customHeight="1" x14ac:dyDescent="0.25">
      <c r="A110" s="362"/>
      <c r="B110" s="362"/>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row>
    <row r="111" spans="1:26" ht="12.75" customHeight="1" x14ac:dyDescent="0.25">
      <c r="A111" s="362"/>
      <c r="B111" s="362"/>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row>
    <row r="112" spans="1:26" ht="12.75" customHeight="1" x14ac:dyDescent="0.25">
      <c r="A112" s="362"/>
      <c r="B112" s="362"/>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row>
    <row r="113" spans="1:26" ht="12.75" customHeight="1" x14ac:dyDescent="0.25">
      <c r="A113" s="362"/>
      <c r="B113" s="362"/>
      <c r="C113" s="362"/>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row>
    <row r="114" spans="1:26" ht="12.75" customHeight="1" x14ac:dyDescent="0.25">
      <c r="A114" s="362"/>
      <c r="B114" s="362"/>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row>
    <row r="115" spans="1:26" ht="12.75" customHeight="1" x14ac:dyDescent="0.25">
      <c r="A115" s="362"/>
      <c r="B115" s="362"/>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row>
    <row r="116" spans="1:26" ht="12.75" customHeight="1" x14ac:dyDescent="0.25">
      <c r="A116" s="362"/>
      <c r="B116" s="362"/>
      <c r="C116" s="362"/>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row>
    <row r="117" spans="1:26" ht="12.75" customHeight="1" x14ac:dyDescent="0.25">
      <c r="A117" s="362"/>
      <c r="B117" s="362"/>
      <c r="C117" s="362"/>
      <c r="D117" s="362"/>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row>
    <row r="118" spans="1:26" ht="12.75" customHeight="1" x14ac:dyDescent="0.25">
      <c r="A118" s="362"/>
      <c r="B118" s="362"/>
      <c r="C118" s="362"/>
      <c r="D118" s="362"/>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row>
    <row r="119" spans="1:26" ht="12.75" customHeight="1" x14ac:dyDescent="0.25">
      <c r="A119" s="362"/>
      <c r="B119" s="362"/>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row>
    <row r="120" spans="1:26" ht="12.75" customHeight="1" x14ac:dyDescent="0.25">
      <c r="A120" s="362"/>
      <c r="B120" s="362"/>
      <c r="C120" s="362"/>
      <c r="D120" s="362"/>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2"/>
    </row>
    <row r="121" spans="1:26" ht="12.75" customHeight="1" x14ac:dyDescent="0.25">
      <c r="A121" s="362"/>
      <c r="B121" s="362"/>
      <c r="C121" s="362"/>
      <c r="D121" s="362"/>
      <c r="E121" s="362"/>
      <c r="F121" s="362"/>
      <c r="G121" s="362"/>
      <c r="H121" s="362"/>
      <c r="I121" s="362"/>
      <c r="J121" s="362"/>
      <c r="K121" s="362"/>
      <c r="L121" s="362"/>
      <c r="M121" s="362"/>
      <c r="N121" s="362"/>
      <c r="O121" s="362"/>
      <c r="P121" s="362"/>
      <c r="Q121" s="362"/>
      <c r="R121" s="362"/>
      <c r="S121" s="362"/>
      <c r="T121" s="362"/>
      <c r="U121" s="362"/>
      <c r="V121" s="362"/>
      <c r="W121" s="362"/>
      <c r="X121" s="362"/>
      <c r="Y121" s="362"/>
      <c r="Z121" s="362"/>
    </row>
    <row r="122" spans="1:26" ht="12.75" customHeight="1" x14ac:dyDescent="0.25">
      <c r="A122" s="362"/>
      <c r="B122" s="362"/>
      <c r="C122" s="362"/>
      <c r="D122" s="362"/>
      <c r="E122" s="362"/>
      <c r="F122" s="362"/>
      <c r="G122" s="362"/>
      <c r="H122" s="362"/>
      <c r="I122" s="362"/>
      <c r="J122" s="362"/>
      <c r="K122" s="362"/>
      <c r="L122" s="362"/>
      <c r="M122" s="362"/>
      <c r="N122" s="362"/>
      <c r="O122" s="362"/>
      <c r="P122" s="362"/>
      <c r="Q122" s="362"/>
      <c r="R122" s="362"/>
      <c r="S122" s="362"/>
      <c r="T122" s="362"/>
      <c r="U122" s="362"/>
      <c r="V122" s="362"/>
      <c r="W122" s="362"/>
      <c r="X122" s="362"/>
      <c r="Y122" s="362"/>
      <c r="Z122" s="362"/>
    </row>
    <row r="123" spans="1:26" ht="12.75" customHeight="1" x14ac:dyDescent="0.25">
      <c r="A123" s="362"/>
      <c r="B123" s="362"/>
      <c r="C123" s="362"/>
      <c r="D123" s="362"/>
      <c r="E123" s="362"/>
      <c r="F123" s="362"/>
      <c r="G123" s="362"/>
      <c r="H123" s="362"/>
      <c r="I123" s="362"/>
      <c r="J123" s="362"/>
      <c r="K123" s="362"/>
      <c r="L123" s="362"/>
      <c r="M123" s="362"/>
      <c r="N123" s="362"/>
      <c r="O123" s="362"/>
      <c r="P123" s="362"/>
      <c r="Q123" s="362"/>
      <c r="R123" s="362"/>
      <c r="S123" s="362"/>
      <c r="T123" s="362"/>
      <c r="U123" s="362"/>
      <c r="V123" s="362"/>
      <c r="W123" s="362"/>
      <c r="X123" s="362"/>
      <c r="Y123" s="362"/>
      <c r="Z123" s="362"/>
    </row>
    <row r="124" spans="1:26" ht="12.75" customHeight="1" x14ac:dyDescent="0.25">
      <c r="A124" s="362"/>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row>
    <row r="125" spans="1:26" ht="12.75" customHeight="1" x14ac:dyDescent="0.25">
      <c r="A125" s="362"/>
      <c r="B125" s="362"/>
      <c r="C125" s="362"/>
      <c r="D125" s="362"/>
      <c r="E125" s="362"/>
      <c r="F125" s="362"/>
      <c r="G125" s="362"/>
      <c r="H125" s="362"/>
      <c r="I125" s="362"/>
      <c r="J125" s="362"/>
      <c r="K125" s="362"/>
      <c r="L125" s="362"/>
      <c r="M125" s="362"/>
      <c r="N125" s="362"/>
      <c r="O125" s="362"/>
      <c r="P125" s="362"/>
      <c r="Q125" s="362"/>
      <c r="R125" s="362"/>
      <c r="S125" s="362"/>
      <c r="T125" s="362"/>
      <c r="U125" s="362"/>
      <c r="V125" s="362"/>
      <c r="W125" s="362"/>
      <c r="X125" s="362"/>
      <c r="Y125" s="362"/>
      <c r="Z125" s="362"/>
    </row>
    <row r="126" spans="1:26" ht="12.75" customHeight="1" x14ac:dyDescent="0.25">
      <c r="A126" s="362"/>
      <c r="B126" s="362"/>
      <c r="C126" s="362"/>
      <c r="D126" s="362"/>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362"/>
    </row>
    <row r="127" spans="1:26" ht="12.75" customHeight="1" x14ac:dyDescent="0.25">
      <c r="A127" s="362"/>
      <c r="B127" s="362"/>
      <c r="C127" s="362"/>
      <c r="D127" s="362"/>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row>
    <row r="128" spans="1:26" ht="12.75" customHeight="1" x14ac:dyDescent="0.25">
      <c r="A128" s="362"/>
      <c r="B128" s="362"/>
      <c r="C128" s="362"/>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row>
    <row r="129" spans="1:26" ht="12.75" customHeight="1" x14ac:dyDescent="0.25">
      <c r="A129" s="362"/>
      <c r="B129" s="362"/>
      <c r="C129" s="362"/>
      <c r="D129" s="362"/>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362"/>
    </row>
    <row r="130" spans="1:26" ht="12.75" customHeight="1" x14ac:dyDescent="0.25">
      <c r="A130" s="362"/>
      <c r="B130" s="362"/>
      <c r="C130" s="362"/>
      <c r="D130" s="362"/>
      <c r="E130" s="362"/>
      <c r="F130" s="362"/>
      <c r="G130" s="362"/>
      <c r="H130" s="362"/>
      <c r="I130" s="362"/>
      <c r="J130" s="362"/>
      <c r="K130" s="362"/>
      <c r="L130" s="362"/>
      <c r="M130" s="362"/>
      <c r="N130" s="362"/>
      <c r="O130" s="362"/>
      <c r="P130" s="362"/>
      <c r="Q130" s="362"/>
      <c r="R130" s="362"/>
      <c r="S130" s="362"/>
      <c r="T130" s="362"/>
      <c r="U130" s="362"/>
      <c r="V130" s="362"/>
      <c r="W130" s="362"/>
      <c r="X130" s="362"/>
      <c r="Y130" s="362"/>
      <c r="Z130" s="362"/>
    </row>
    <row r="131" spans="1:26" ht="12.75" customHeight="1" x14ac:dyDescent="0.25">
      <c r="A131" s="362"/>
      <c r="B131" s="362"/>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row>
    <row r="132" spans="1:26" ht="12.75" customHeight="1" x14ac:dyDescent="0.25">
      <c r="A132" s="362"/>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row>
    <row r="133" spans="1:26" ht="12.75" customHeight="1" x14ac:dyDescent="0.25">
      <c r="A133" s="362"/>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row>
    <row r="134" spans="1:26" ht="12.75" customHeight="1" x14ac:dyDescent="0.25">
      <c r="A134" s="362"/>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row>
    <row r="135" spans="1:26" ht="12.75" customHeight="1" x14ac:dyDescent="0.25">
      <c r="A135" s="362"/>
      <c r="B135" s="362"/>
      <c r="C135" s="362"/>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row>
    <row r="136" spans="1:26" ht="12.75" customHeight="1" x14ac:dyDescent="0.25">
      <c r="A136" s="362"/>
      <c r="B136" s="362"/>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row>
    <row r="137" spans="1:26" ht="12.75" customHeight="1" x14ac:dyDescent="0.25">
      <c r="A137" s="362"/>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row>
    <row r="138" spans="1:26" ht="12.75" customHeight="1" x14ac:dyDescent="0.25">
      <c r="A138" s="362"/>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row>
    <row r="139" spans="1:26" ht="12.75" customHeight="1" x14ac:dyDescent="0.25">
      <c r="A139" s="362"/>
      <c r="B139" s="362"/>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row>
    <row r="140" spans="1:26" ht="12.75" customHeight="1" x14ac:dyDescent="0.25">
      <c r="A140" s="362"/>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row>
    <row r="141" spans="1:26" ht="12.75" customHeight="1" x14ac:dyDescent="0.25">
      <c r="A141" s="362"/>
      <c r="B141" s="362"/>
      <c r="C141" s="362"/>
      <c r="D141" s="362"/>
      <c r="E141" s="362"/>
      <c r="F141" s="362"/>
      <c r="G141" s="362"/>
      <c r="H141" s="362"/>
      <c r="I141" s="362"/>
      <c r="J141" s="362"/>
      <c r="K141" s="362"/>
      <c r="L141" s="362"/>
      <c r="M141" s="362"/>
      <c r="N141" s="362"/>
      <c r="O141" s="362"/>
      <c r="P141" s="362"/>
      <c r="Q141" s="362"/>
      <c r="R141" s="362"/>
      <c r="S141" s="362"/>
      <c r="T141" s="362"/>
      <c r="U141" s="362"/>
      <c r="V141" s="362"/>
      <c r="W141" s="362"/>
      <c r="X141" s="362"/>
      <c r="Y141" s="362"/>
      <c r="Z141" s="362"/>
    </row>
    <row r="142" spans="1:26" ht="12.75" customHeight="1" x14ac:dyDescent="0.25">
      <c r="A142" s="362"/>
      <c r="B142" s="362"/>
      <c r="C142" s="362"/>
      <c r="D142" s="362"/>
      <c r="E142" s="362"/>
      <c r="F142" s="362"/>
      <c r="G142" s="362"/>
      <c r="H142" s="362"/>
      <c r="I142" s="362"/>
      <c r="J142" s="362"/>
      <c r="K142" s="362"/>
      <c r="L142" s="362"/>
      <c r="M142" s="362"/>
      <c r="N142" s="362"/>
      <c r="O142" s="362"/>
      <c r="P142" s="362"/>
      <c r="Q142" s="362"/>
      <c r="R142" s="362"/>
      <c r="S142" s="362"/>
      <c r="T142" s="362"/>
      <c r="U142" s="362"/>
      <c r="V142" s="362"/>
      <c r="W142" s="362"/>
      <c r="X142" s="362"/>
      <c r="Y142" s="362"/>
      <c r="Z142" s="362"/>
    </row>
    <row r="143" spans="1:26" ht="12.75" customHeight="1" x14ac:dyDescent="0.25">
      <c r="A143" s="362"/>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row>
    <row r="144" spans="1:26" ht="12.75" customHeight="1" x14ac:dyDescent="0.25">
      <c r="A144" s="362"/>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row>
    <row r="145" spans="1:26" ht="12.75" customHeight="1" x14ac:dyDescent="0.25">
      <c r="A145" s="362"/>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row>
    <row r="146" spans="1:26" ht="12.75" customHeight="1" x14ac:dyDescent="0.25">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row>
    <row r="147" spans="1:26" ht="12.75" customHeight="1" x14ac:dyDescent="0.25">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row>
    <row r="148" spans="1:26" ht="12.75" customHeight="1" x14ac:dyDescent="0.25">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row>
    <row r="149" spans="1:26" ht="12.75" customHeight="1" x14ac:dyDescent="0.25">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row>
    <row r="150" spans="1:26" ht="12.75" customHeight="1" x14ac:dyDescent="0.25">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row>
    <row r="151" spans="1:26" ht="12.75" customHeight="1" x14ac:dyDescent="0.25">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row>
    <row r="152" spans="1:26" ht="12.75" customHeight="1" x14ac:dyDescent="0.25">
      <c r="A152" s="362"/>
      <c r="B152" s="362"/>
      <c r="C152" s="362"/>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row>
    <row r="153" spans="1:26" ht="12.75" customHeight="1" x14ac:dyDescent="0.25">
      <c r="A153" s="362"/>
      <c r="B153" s="362"/>
      <c r="C153" s="362"/>
      <c r="D153" s="362"/>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row>
    <row r="154" spans="1:26" ht="12.75" customHeight="1" x14ac:dyDescent="0.25">
      <c r="A154" s="362"/>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row>
    <row r="155" spans="1:26" ht="12.75" customHeight="1" x14ac:dyDescent="0.25">
      <c r="A155" s="362"/>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row>
    <row r="156" spans="1:26" ht="12.75" customHeight="1" x14ac:dyDescent="0.25">
      <c r="A156" s="362"/>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row>
    <row r="157" spans="1:26" ht="12.75" customHeight="1" x14ac:dyDescent="0.25">
      <c r="A157" s="362"/>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row>
    <row r="158" spans="1:26" ht="12.75" customHeight="1" x14ac:dyDescent="0.25">
      <c r="A158" s="362"/>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row>
    <row r="159" spans="1:26" ht="12.75" customHeight="1" x14ac:dyDescent="0.25">
      <c r="A159" s="362"/>
      <c r="B159" s="362"/>
      <c r="C159" s="362"/>
      <c r="D159" s="362"/>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362"/>
    </row>
    <row r="160" spans="1:26" ht="12.75" customHeight="1" x14ac:dyDescent="0.25">
      <c r="A160" s="362"/>
      <c r="B160" s="362"/>
      <c r="C160" s="362"/>
      <c r="D160" s="362"/>
      <c r="E160" s="362"/>
      <c r="F160" s="362"/>
      <c r="G160" s="362"/>
      <c r="H160" s="362"/>
      <c r="I160" s="362"/>
      <c r="J160" s="362"/>
      <c r="K160" s="362"/>
      <c r="L160" s="362"/>
      <c r="M160" s="362"/>
      <c r="N160" s="362"/>
      <c r="O160" s="362"/>
      <c r="P160" s="362"/>
      <c r="Q160" s="362"/>
      <c r="R160" s="362"/>
      <c r="S160" s="362"/>
      <c r="T160" s="362"/>
      <c r="U160" s="362"/>
      <c r="V160" s="362"/>
      <c r="W160" s="362"/>
      <c r="X160" s="362"/>
      <c r="Y160" s="362"/>
      <c r="Z160" s="362"/>
    </row>
    <row r="161" spans="1:26" ht="12.75" customHeight="1" x14ac:dyDescent="0.25">
      <c r="A161" s="362"/>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row>
    <row r="162" spans="1:26" ht="12.75" customHeight="1" x14ac:dyDescent="0.25">
      <c r="A162" s="362"/>
      <c r="B162" s="362"/>
      <c r="C162" s="362"/>
      <c r="D162" s="362"/>
      <c r="E162" s="362"/>
      <c r="F162" s="362"/>
      <c r="G162" s="362"/>
      <c r="H162" s="362"/>
      <c r="I162" s="362"/>
      <c r="J162" s="362"/>
      <c r="K162" s="362"/>
      <c r="L162" s="362"/>
      <c r="M162" s="362"/>
      <c r="N162" s="362"/>
      <c r="O162" s="362"/>
      <c r="P162" s="362"/>
      <c r="Q162" s="362"/>
      <c r="R162" s="362"/>
      <c r="S162" s="362"/>
      <c r="T162" s="362"/>
      <c r="U162" s="362"/>
      <c r="V162" s="362"/>
      <c r="W162" s="362"/>
      <c r="X162" s="362"/>
      <c r="Y162" s="362"/>
      <c r="Z162" s="362"/>
    </row>
    <row r="163" spans="1:26" ht="12.75" customHeight="1" x14ac:dyDescent="0.25">
      <c r="A163" s="362"/>
      <c r="B163" s="362"/>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row>
    <row r="164" spans="1:26" ht="12.75" customHeight="1" x14ac:dyDescent="0.25">
      <c r="A164" s="362"/>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row>
    <row r="165" spans="1:26" ht="12.75" customHeight="1" x14ac:dyDescent="0.25">
      <c r="A165" s="362"/>
      <c r="B165" s="362"/>
      <c r="C165" s="362"/>
      <c r="D165" s="362"/>
      <c r="E165" s="362"/>
      <c r="F165" s="362"/>
      <c r="G165" s="362"/>
      <c r="H165" s="362"/>
      <c r="I165" s="362"/>
      <c r="J165" s="362"/>
      <c r="K165" s="362"/>
      <c r="L165" s="362"/>
      <c r="M165" s="362"/>
      <c r="N165" s="362"/>
      <c r="O165" s="362"/>
      <c r="P165" s="362"/>
      <c r="Q165" s="362"/>
      <c r="R165" s="362"/>
      <c r="S165" s="362"/>
      <c r="T165" s="362"/>
      <c r="U165" s="362"/>
      <c r="V165" s="362"/>
      <c r="W165" s="362"/>
      <c r="X165" s="362"/>
      <c r="Y165" s="362"/>
      <c r="Z165" s="362"/>
    </row>
    <row r="166" spans="1:26" ht="12.75" customHeight="1" x14ac:dyDescent="0.25">
      <c r="A166" s="362"/>
      <c r="B166" s="362"/>
      <c r="C166" s="362"/>
      <c r="D166" s="362"/>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row>
    <row r="167" spans="1:26" ht="12.75" customHeight="1" x14ac:dyDescent="0.25">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row>
    <row r="168" spans="1:26" ht="12.75" customHeight="1" x14ac:dyDescent="0.25">
      <c r="A168" s="362"/>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row>
    <row r="169" spans="1:26" ht="12.75" customHeight="1" x14ac:dyDescent="0.25">
      <c r="A169" s="362"/>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row>
    <row r="170" spans="1:26" ht="12.75" customHeight="1" x14ac:dyDescent="0.25">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row>
    <row r="171" spans="1:26" ht="12.75" customHeight="1" x14ac:dyDescent="0.25">
      <c r="A171" s="362"/>
      <c r="B171" s="362"/>
      <c r="C171" s="362"/>
      <c r="D171" s="362"/>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row>
    <row r="172" spans="1:26" ht="12.75" customHeight="1" x14ac:dyDescent="0.25">
      <c r="A172" s="362"/>
      <c r="B172" s="362"/>
      <c r="C172" s="362"/>
      <c r="D172" s="362"/>
      <c r="E172" s="362"/>
      <c r="F172" s="362"/>
      <c r="G172" s="362"/>
      <c r="H172" s="362"/>
      <c r="I172" s="362"/>
      <c r="J172" s="362"/>
      <c r="K172" s="362"/>
      <c r="L172" s="362"/>
      <c r="M172" s="362"/>
      <c r="N172" s="362"/>
      <c r="O172" s="362"/>
      <c r="P172" s="362"/>
      <c r="Q172" s="362"/>
      <c r="R172" s="362"/>
      <c r="S172" s="362"/>
      <c r="T172" s="362"/>
      <c r="U172" s="362"/>
      <c r="V172" s="362"/>
      <c r="W172" s="362"/>
      <c r="X172" s="362"/>
      <c r="Y172" s="362"/>
      <c r="Z172" s="362"/>
    </row>
    <row r="173" spans="1:26" ht="12.75" customHeight="1" x14ac:dyDescent="0.25">
      <c r="A173" s="362"/>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row>
    <row r="174" spans="1:26" ht="12.75" customHeight="1" x14ac:dyDescent="0.25">
      <c r="A174" s="362"/>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row>
    <row r="175" spans="1:26" ht="12.75" customHeight="1" x14ac:dyDescent="0.25">
      <c r="A175" s="362"/>
      <c r="B175" s="362"/>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row>
    <row r="176" spans="1:26" ht="12.75" customHeight="1" x14ac:dyDescent="0.25">
      <c r="A176" s="362"/>
      <c r="B176" s="362"/>
      <c r="C176" s="362"/>
      <c r="D176" s="362"/>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362"/>
    </row>
    <row r="177" spans="1:26" ht="12.75" customHeight="1" x14ac:dyDescent="0.25">
      <c r="A177" s="362"/>
      <c r="B177" s="362"/>
      <c r="C177" s="362"/>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row>
    <row r="178" spans="1:26" ht="12.75" customHeight="1" x14ac:dyDescent="0.25">
      <c r="A178" s="362"/>
      <c r="B178" s="362"/>
      <c r="C178" s="362"/>
      <c r="D178" s="362"/>
      <c r="E178" s="362"/>
      <c r="F178" s="362"/>
      <c r="G178" s="362"/>
      <c r="H178" s="362"/>
      <c r="I178" s="362"/>
      <c r="J178" s="362"/>
      <c r="K178" s="362"/>
      <c r="L178" s="362"/>
      <c r="M178" s="362"/>
      <c r="N178" s="362"/>
      <c r="O178" s="362"/>
      <c r="P178" s="362"/>
      <c r="Q178" s="362"/>
      <c r="R178" s="362"/>
      <c r="S178" s="362"/>
      <c r="T178" s="362"/>
      <c r="U178" s="362"/>
      <c r="V178" s="362"/>
      <c r="W178" s="362"/>
      <c r="X178" s="362"/>
      <c r="Y178" s="362"/>
      <c r="Z178" s="362"/>
    </row>
    <row r="179" spans="1:26" ht="12.75" customHeight="1" x14ac:dyDescent="0.25">
      <c r="A179" s="362"/>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row>
    <row r="180" spans="1:26" ht="12.75" customHeight="1" x14ac:dyDescent="0.25">
      <c r="A180" s="362"/>
      <c r="B180" s="362"/>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row>
    <row r="181" spans="1:26" ht="12.75" customHeight="1" x14ac:dyDescent="0.25">
      <c r="A181" s="362"/>
      <c r="B181" s="362"/>
      <c r="C181" s="362"/>
      <c r="D181" s="362"/>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362"/>
    </row>
    <row r="182" spans="1:26" ht="12.75" customHeight="1" x14ac:dyDescent="0.25">
      <c r="A182" s="362"/>
      <c r="B182" s="362"/>
      <c r="C182" s="362"/>
      <c r="D182" s="362"/>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362"/>
    </row>
    <row r="183" spans="1:26" ht="12.75" customHeight="1" x14ac:dyDescent="0.25">
      <c r="A183" s="362"/>
      <c r="B183" s="362"/>
      <c r="C183" s="362"/>
      <c r="D183" s="362"/>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362"/>
    </row>
    <row r="184" spans="1:26" ht="12.75" customHeight="1" x14ac:dyDescent="0.25">
      <c r="A184" s="362"/>
      <c r="B184" s="362"/>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row>
    <row r="185" spans="1:26" ht="12.75" customHeight="1" x14ac:dyDescent="0.25">
      <c r="A185" s="362"/>
      <c r="B185" s="362"/>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row>
    <row r="186" spans="1:26" ht="12.75" customHeight="1" x14ac:dyDescent="0.25">
      <c r="A186" s="362"/>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row>
    <row r="187" spans="1:26" ht="12.75" customHeight="1" x14ac:dyDescent="0.25">
      <c r="A187" s="362"/>
      <c r="B187" s="362"/>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row>
    <row r="188" spans="1:26" ht="12.75" customHeight="1" x14ac:dyDescent="0.25">
      <c r="A188" s="362"/>
      <c r="B188" s="362"/>
      <c r="C188" s="362"/>
      <c r="D188" s="362"/>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row>
    <row r="189" spans="1:26" ht="12.75" customHeight="1" x14ac:dyDescent="0.25">
      <c r="A189" s="362"/>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row>
    <row r="190" spans="1:26" ht="12.75" customHeight="1" x14ac:dyDescent="0.25">
      <c r="A190" s="362"/>
      <c r="B190" s="362"/>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362"/>
      <c r="Y190" s="362"/>
      <c r="Z190" s="362"/>
    </row>
    <row r="191" spans="1:26" ht="12.75" customHeight="1" x14ac:dyDescent="0.25">
      <c r="A191" s="362"/>
      <c r="B191" s="362"/>
      <c r="C191" s="362"/>
      <c r="D191" s="362"/>
      <c r="E191" s="362"/>
      <c r="F191" s="362"/>
      <c r="G191" s="362"/>
      <c r="H191" s="362"/>
      <c r="I191" s="362"/>
      <c r="J191" s="362"/>
      <c r="K191" s="362"/>
      <c r="L191" s="362"/>
      <c r="M191" s="362"/>
      <c r="N191" s="362"/>
      <c r="O191" s="362"/>
      <c r="P191" s="362"/>
      <c r="Q191" s="362"/>
      <c r="R191" s="362"/>
      <c r="S191" s="362"/>
      <c r="T191" s="362"/>
      <c r="U191" s="362"/>
      <c r="V191" s="362"/>
      <c r="W191" s="362"/>
      <c r="X191" s="362"/>
      <c r="Y191" s="362"/>
      <c r="Z191" s="362"/>
    </row>
    <row r="192" spans="1:26" ht="12.75" customHeight="1" x14ac:dyDescent="0.25">
      <c r="A192" s="362"/>
      <c r="B192" s="362"/>
      <c r="C192" s="362"/>
      <c r="D192" s="362"/>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362"/>
    </row>
    <row r="193" spans="1:26" ht="12.75" customHeight="1" x14ac:dyDescent="0.25">
      <c r="A193" s="362"/>
      <c r="B193" s="362"/>
      <c r="C193" s="362"/>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row>
    <row r="194" spans="1:26" ht="12.75" customHeight="1" x14ac:dyDescent="0.25">
      <c r="A194" s="362"/>
      <c r="B194" s="362"/>
      <c r="C194" s="362"/>
      <c r="D194" s="362"/>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362"/>
    </row>
    <row r="195" spans="1:26" ht="12.75" customHeight="1" x14ac:dyDescent="0.25">
      <c r="A195" s="362"/>
      <c r="B195" s="362"/>
      <c r="C195" s="362"/>
      <c r="D195" s="362"/>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362"/>
    </row>
    <row r="196" spans="1:26" ht="12.75" customHeight="1" x14ac:dyDescent="0.25">
      <c r="A196" s="362"/>
      <c r="B196" s="362"/>
      <c r="C196" s="362"/>
      <c r="D196" s="362"/>
      <c r="E196" s="362"/>
      <c r="F196" s="362"/>
      <c r="G196" s="362"/>
      <c r="H196" s="362"/>
      <c r="I196" s="362"/>
      <c r="J196" s="362"/>
      <c r="K196" s="362"/>
      <c r="L196" s="362"/>
      <c r="M196" s="362"/>
      <c r="N196" s="362"/>
      <c r="O196" s="362"/>
      <c r="P196" s="362"/>
      <c r="Q196" s="362"/>
      <c r="R196" s="362"/>
      <c r="S196" s="362"/>
      <c r="T196" s="362"/>
      <c r="U196" s="362"/>
      <c r="V196" s="362"/>
      <c r="W196" s="362"/>
      <c r="X196" s="362"/>
      <c r="Y196" s="362"/>
      <c r="Z196" s="362"/>
    </row>
    <row r="197" spans="1:26" ht="12.75" customHeight="1" x14ac:dyDescent="0.25">
      <c r="A197" s="362"/>
      <c r="B197" s="362"/>
      <c r="C197" s="362"/>
      <c r="D197" s="362"/>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row>
    <row r="198" spans="1:26" ht="12.75" customHeight="1" x14ac:dyDescent="0.25">
      <c r="A198" s="362"/>
      <c r="B198" s="362"/>
      <c r="C198" s="362"/>
      <c r="D198" s="362"/>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362"/>
    </row>
    <row r="199" spans="1:26" ht="12.75" customHeight="1" x14ac:dyDescent="0.25">
      <c r="A199" s="362"/>
      <c r="B199" s="362"/>
      <c r="C199" s="362"/>
      <c r="D199" s="362"/>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row>
    <row r="200" spans="1:26" ht="12.75" customHeight="1" x14ac:dyDescent="0.25">
      <c r="A200" s="362"/>
      <c r="B200" s="362"/>
      <c r="C200" s="362"/>
      <c r="D200" s="362"/>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362"/>
    </row>
    <row r="201" spans="1:26" ht="12.75" customHeight="1" x14ac:dyDescent="0.25">
      <c r="A201" s="362"/>
      <c r="B201" s="362"/>
      <c r="C201" s="362"/>
      <c r="D201" s="362"/>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row>
    <row r="202" spans="1:26" ht="12.75" customHeight="1" x14ac:dyDescent="0.25">
      <c r="A202" s="362"/>
      <c r="B202" s="362"/>
      <c r="C202" s="362"/>
      <c r="D202" s="362"/>
      <c r="E202" s="362"/>
      <c r="F202" s="362"/>
      <c r="G202" s="362"/>
      <c r="H202" s="362"/>
      <c r="I202" s="362"/>
      <c r="J202" s="362"/>
      <c r="K202" s="362"/>
      <c r="L202" s="362"/>
      <c r="M202" s="362"/>
      <c r="N202" s="362"/>
      <c r="O202" s="362"/>
      <c r="P202" s="362"/>
      <c r="Q202" s="362"/>
      <c r="R202" s="362"/>
      <c r="S202" s="362"/>
      <c r="T202" s="362"/>
      <c r="U202" s="362"/>
      <c r="V202" s="362"/>
      <c r="W202" s="362"/>
      <c r="X202" s="362"/>
      <c r="Y202" s="362"/>
      <c r="Z202" s="362"/>
    </row>
    <row r="203" spans="1:26" ht="12.75" customHeight="1" x14ac:dyDescent="0.25">
      <c r="A203" s="362"/>
      <c r="B203" s="362"/>
      <c r="C203" s="362"/>
      <c r="D203" s="362"/>
      <c r="E203" s="362"/>
      <c r="F203" s="362"/>
      <c r="G203" s="362"/>
      <c r="H203" s="362"/>
      <c r="I203" s="362"/>
      <c r="J203" s="362"/>
      <c r="K203" s="362"/>
      <c r="L203" s="362"/>
      <c r="M203" s="362"/>
      <c r="N203" s="362"/>
      <c r="O203" s="362"/>
      <c r="P203" s="362"/>
      <c r="Q203" s="362"/>
      <c r="R203" s="362"/>
      <c r="S203" s="362"/>
      <c r="T203" s="362"/>
      <c r="U203" s="362"/>
      <c r="V203" s="362"/>
      <c r="W203" s="362"/>
      <c r="X203" s="362"/>
      <c r="Y203" s="362"/>
      <c r="Z203" s="362"/>
    </row>
    <row r="204" spans="1:26" ht="12.75" customHeight="1" x14ac:dyDescent="0.25">
      <c r="A204" s="362"/>
      <c r="B204" s="362"/>
      <c r="C204" s="362"/>
      <c r="D204" s="362"/>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362"/>
    </row>
    <row r="205" spans="1:26" ht="12.75" customHeight="1" x14ac:dyDescent="0.25">
      <c r="A205" s="362"/>
      <c r="B205" s="362"/>
      <c r="C205" s="362"/>
      <c r="D205" s="362"/>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row>
    <row r="206" spans="1:26" ht="12.75" customHeight="1" x14ac:dyDescent="0.25">
      <c r="A206" s="362"/>
      <c r="B206" s="362"/>
      <c r="C206" s="362"/>
      <c r="D206" s="362"/>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row>
    <row r="207" spans="1:26" ht="12.75" customHeight="1" x14ac:dyDescent="0.25">
      <c r="A207" s="362"/>
      <c r="B207" s="362"/>
      <c r="C207" s="362"/>
      <c r="D207" s="362"/>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row>
    <row r="208" spans="1:26" ht="12.75" customHeight="1" x14ac:dyDescent="0.25">
      <c r="A208" s="362"/>
      <c r="B208" s="362"/>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row>
    <row r="209" spans="1:26" ht="12.75" customHeight="1" x14ac:dyDescent="0.25">
      <c r="A209" s="362"/>
      <c r="B209" s="362"/>
      <c r="C209" s="362"/>
      <c r="D209" s="362"/>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row>
    <row r="210" spans="1:26" ht="12.75" customHeight="1" x14ac:dyDescent="0.25">
      <c r="A210" s="362"/>
      <c r="B210" s="362"/>
      <c r="C210" s="362"/>
      <c r="D210" s="362"/>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row>
    <row r="211" spans="1:26" ht="12.75" customHeight="1" x14ac:dyDescent="0.25">
      <c r="A211" s="362"/>
      <c r="B211" s="362"/>
      <c r="C211" s="362"/>
      <c r="D211" s="362"/>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row>
    <row r="212" spans="1:26" ht="12.75" customHeight="1" x14ac:dyDescent="0.25">
      <c r="A212" s="362"/>
      <c r="B212" s="362"/>
      <c r="C212" s="362"/>
      <c r="D212" s="362"/>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row>
    <row r="213" spans="1:26" ht="12.75" customHeight="1" x14ac:dyDescent="0.25">
      <c r="A213" s="362"/>
      <c r="B213" s="362"/>
      <c r="C213" s="362"/>
      <c r="D213" s="362"/>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row>
    <row r="214" spans="1:26" ht="12.75" customHeight="1" x14ac:dyDescent="0.25">
      <c r="A214" s="362"/>
      <c r="B214" s="362"/>
      <c r="C214" s="362"/>
      <c r="D214" s="362"/>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row>
    <row r="215" spans="1:26" ht="12.75" customHeight="1" x14ac:dyDescent="0.25">
      <c r="A215" s="362"/>
      <c r="B215" s="362"/>
      <c r="C215" s="362"/>
      <c r="D215" s="362"/>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row>
    <row r="216" spans="1:26" ht="12.75" customHeight="1" x14ac:dyDescent="0.25">
      <c r="A216" s="362"/>
      <c r="B216" s="362"/>
      <c r="C216" s="362"/>
      <c r="D216" s="362"/>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row>
    <row r="217" spans="1:26" ht="12.75" customHeight="1" x14ac:dyDescent="0.25">
      <c r="A217" s="362"/>
      <c r="B217" s="362"/>
      <c r="C217" s="362"/>
      <c r="D217" s="362"/>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362"/>
    </row>
    <row r="218" spans="1:26" ht="12.75" customHeight="1" x14ac:dyDescent="0.25">
      <c r="A218" s="362"/>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row>
    <row r="219" spans="1:26" ht="12.75" customHeight="1" x14ac:dyDescent="0.25">
      <c r="A219" s="362"/>
      <c r="B219" s="362"/>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row>
    <row r="220" spans="1:26" ht="12.75" customHeight="1" x14ac:dyDescent="0.25">
      <c r="A220" s="362"/>
      <c r="B220" s="362"/>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row>
    <row r="221" spans="1:26" ht="12.75" customHeight="1" x14ac:dyDescent="0.25">
      <c r="A221" s="362"/>
      <c r="B221" s="362"/>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row>
    <row r="222" spans="1:26" ht="12.75" customHeight="1" x14ac:dyDescent="0.25">
      <c r="A222" s="362"/>
      <c r="B222" s="362"/>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row>
    <row r="223" spans="1:26" ht="12.75" customHeight="1" x14ac:dyDescent="0.25">
      <c r="A223" s="362"/>
      <c r="B223" s="362"/>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row>
    <row r="224" spans="1:26" ht="12.75" customHeight="1" x14ac:dyDescent="0.25">
      <c r="A224" s="362"/>
      <c r="B224" s="362"/>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row>
    <row r="225" spans="1:26" ht="12.75" customHeight="1" x14ac:dyDescent="0.25">
      <c r="A225" s="362"/>
      <c r="B225" s="362"/>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row>
    <row r="226" spans="1:26" ht="12.75" customHeight="1" x14ac:dyDescent="0.25">
      <c r="A226" s="362"/>
      <c r="B226" s="362"/>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row>
    <row r="227" spans="1:26" ht="12.75" customHeight="1" x14ac:dyDescent="0.25">
      <c r="A227" s="362"/>
      <c r="B227" s="362"/>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row>
    <row r="228" spans="1:26" ht="12.75" customHeight="1" x14ac:dyDescent="0.25">
      <c r="A228" s="362"/>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row>
    <row r="229" spans="1:26" ht="12.75" customHeight="1" x14ac:dyDescent="0.25">
      <c r="A229" s="362"/>
      <c r="B229" s="362"/>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row>
    <row r="230" spans="1:26" ht="12.75" customHeight="1" x14ac:dyDescent="0.25">
      <c r="A230" s="362"/>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row>
    <row r="231" spans="1:26" ht="12.75" customHeight="1" x14ac:dyDescent="0.25">
      <c r="A231" s="362"/>
      <c r="B231" s="362"/>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row>
    <row r="232" spans="1:26" ht="12.75" customHeight="1" x14ac:dyDescent="0.25">
      <c r="A232" s="362"/>
      <c r="B232" s="362"/>
      <c r="C232" s="362"/>
      <c r="D232" s="362"/>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row>
    <row r="233" spans="1:26" ht="12.75" customHeight="1" x14ac:dyDescent="0.25">
      <c r="A233" s="362"/>
      <c r="B233" s="362"/>
      <c r="C233" s="362"/>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row>
    <row r="234" spans="1:26" ht="12.75" customHeight="1" x14ac:dyDescent="0.25">
      <c r="A234" s="362"/>
      <c r="B234" s="362"/>
      <c r="C234" s="362"/>
      <c r="D234" s="362"/>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row>
    <row r="235" spans="1:26" ht="12.75" customHeight="1" x14ac:dyDescent="0.25">
      <c r="A235" s="362"/>
      <c r="B235" s="362"/>
      <c r="C235" s="362"/>
      <c r="D235" s="362"/>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row>
    <row r="236" spans="1:26" ht="12.75" customHeight="1" x14ac:dyDescent="0.25">
      <c r="A236" s="362"/>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row>
    <row r="237" spans="1:26" ht="12.75" customHeight="1" x14ac:dyDescent="0.25">
      <c r="A237" s="362"/>
      <c r="B237" s="362"/>
      <c r="C237" s="362"/>
      <c r="D237" s="362"/>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row>
    <row r="238" spans="1:26" ht="12.75" customHeight="1" x14ac:dyDescent="0.25">
      <c r="A238" s="362"/>
      <c r="B238" s="362"/>
      <c r="C238" s="362"/>
      <c r="D238" s="362"/>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row>
    <row r="239" spans="1:26" ht="12.75" customHeight="1" x14ac:dyDescent="0.25">
      <c r="A239" s="362"/>
      <c r="B239" s="362"/>
      <c r="C239" s="362"/>
      <c r="D239" s="362"/>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row>
    <row r="240" spans="1:26" ht="12.75" customHeight="1" x14ac:dyDescent="0.25">
      <c r="A240" s="362"/>
      <c r="B240" s="362"/>
      <c r="C240" s="362"/>
      <c r="D240" s="362"/>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row>
    <row r="241" spans="1:26" ht="12.75" customHeight="1" x14ac:dyDescent="0.25">
      <c r="A241" s="362"/>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row>
    <row r="242" spans="1:26" ht="12.75" customHeight="1" x14ac:dyDescent="0.25">
      <c r="A242" s="362"/>
      <c r="B242" s="362"/>
      <c r="C242" s="362"/>
      <c r="D242" s="362"/>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row>
    <row r="243" spans="1:26" ht="12.75" customHeight="1" x14ac:dyDescent="0.25">
      <c r="A243" s="362"/>
      <c r="B243" s="362"/>
      <c r="C243" s="362"/>
      <c r="D243" s="362"/>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row>
    <row r="244" spans="1:26" ht="12.75" customHeight="1" x14ac:dyDescent="0.25">
      <c r="A244" s="362"/>
      <c r="B244" s="362"/>
      <c r="C244" s="362"/>
      <c r="D244" s="362"/>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row>
    <row r="245" spans="1:26" ht="12.75" customHeight="1" x14ac:dyDescent="0.25">
      <c r="A245" s="362"/>
      <c r="B245" s="362"/>
      <c r="C245" s="362"/>
      <c r="D245" s="362"/>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row>
    <row r="246" spans="1:26" ht="12.75" customHeight="1" x14ac:dyDescent="0.25">
      <c r="A246" s="362"/>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row>
    <row r="247" spans="1:26" ht="12.75" customHeight="1" x14ac:dyDescent="0.25">
      <c r="A247" s="362"/>
      <c r="B247" s="362"/>
      <c r="C247" s="362"/>
      <c r="D247" s="362"/>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row>
    <row r="248" spans="1:26" ht="12.75" customHeight="1" x14ac:dyDescent="0.25">
      <c r="A248" s="362"/>
      <c r="B248" s="362"/>
      <c r="C248" s="362"/>
      <c r="D248" s="362"/>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row>
    <row r="249" spans="1:26" ht="12.75" customHeight="1" x14ac:dyDescent="0.25">
      <c r="A249" s="362"/>
      <c r="B249" s="362"/>
      <c r="C249" s="362"/>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row>
    <row r="250" spans="1:26" ht="12.75" customHeight="1" x14ac:dyDescent="0.25">
      <c r="A250" s="362"/>
      <c r="B250" s="362"/>
      <c r="C250" s="362"/>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row>
    <row r="251" spans="1:26" ht="12.75" customHeight="1" x14ac:dyDescent="0.25">
      <c r="A251" s="362"/>
      <c r="B251" s="362"/>
      <c r="C251" s="362"/>
      <c r="D251" s="362"/>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row>
    <row r="252" spans="1:26" ht="12.75" customHeight="1" x14ac:dyDescent="0.25">
      <c r="A252" s="362"/>
      <c r="B252" s="362"/>
      <c r="C252" s="362"/>
      <c r="D252" s="362"/>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row>
    <row r="253" spans="1:26" ht="12.75" customHeight="1" x14ac:dyDescent="0.25">
      <c r="A253" s="362"/>
      <c r="B253" s="362"/>
      <c r="C253" s="362"/>
      <c r="D253" s="362"/>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row>
    <row r="254" spans="1:26" ht="12.75" customHeight="1" x14ac:dyDescent="0.25">
      <c r="A254" s="362"/>
      <c r="B254" s="362"/>
      <c r="C254" s="362"/>
      <c r="D254" s="362"/>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row>
    <row r="255" spans="1:26" ht="12.75" customHeight="1" x14ac:dyDescent="0.25">
      <c r="A255" s="362"/>
      <c r="B255" s="362"/>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row>
    <row r="256" spans="1:26" ht="12.75" customHeight="1" x14ac:dyDescent="0.25">
      <c r="A256" s="362"/>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row>
    <row r="257" spans="1:26" ht="12.75" customHeight="1" x14ac:dyDescent="0.25">
      <c r="A257" s="362"/>
      <c r="B257" s="362"/>
      <c r="C257" s="362"/>
      <c r="D257" s="362"/>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row>
    <row r="258" spans="1:26" ht="12.75" customHeight="1" x14ac:dyDescent="0.25">
      <c r="A258" s="362"/>
      <c r="B258" s="362"/>
      <c r="C258" s="362"/>
      <c r="D258" s="362"/>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row>
    <row r="259" spans="1:26" ht="12.75" customHeight="1" x14ac:dyDescent="0.25">
      <c r="A259" s="362"/>
      <c r="B259" s="362"/>
      <c r="C259" s="362"/>
      <c r="D259" s="362"/>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row>
    <row r="260" spans="1:26" ht="12.75" customHeight="1" x14ac:dyDescent="0.25">
      <c r="A260" s="362"/>
      <c r="B260" s="362"/>
      <c r="C260" s="362"/>
      <c r="D260" s="362"/>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row>
    <row r="261" spans="1:26" ht="12.75" customHeight="1" x14ac:dyDescent="0.25">
      <c r="A261" s="362"/>
      <c r="B261" s="362"/>
      <c r="C261" s="362"/>
      <c r="D261" s="362"/>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row>
    <row r="262" spans="1:26" ht="12.75" customHeight="1" x14ac:dyDescent="0.25">
      <c r="A262" s="362"/>
      <c r="B262" s="362"/>
      <c r="C262" s="362"/>
      <c r="D262" s="362"/>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row>
    <row r="263" spans="1:26" ht="12.75" customHeight="1" x14ac:dyDescent="0.25">
      <c r="A263" s="362"/>
      <c r="B263" s="362"/>
      <c r="C263" s="362"/>
      <c r="D263" s="362"/>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row>
    <row r="264" spans="1:26" ht="12.75" customHeight="1" x14ac:dyDescent="0.25">
      <c r="A264" s="362"/>
      <c r="B264" s="362"/>
      <c r="C264" s="362"/>
      <c r="D264" s="362"/>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row>
    <row r="265" spans="1:26" ht="12.75" customHeight="1" x14ac:dyDescent="0.25">
      <c r="A265" s="362"/>
      <c r="B265" s="362"/>
      <c r="C265" s="362"/>
      <c r="D265" s="362"/>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row>
    <row r="266" spans="1:26" ht="12.75" customHeight="1" x14ac:dyDescent="0.25">
      <c r="A266" s="362"/>
      <c r="B266" s="362"/>
      <c r="C266" s="362"/>
      <c r="D266" s="362"/>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row>
    <row r="267" spans="1:26" ht="12.75" customHeight="1" x14ac:dyDescent="0.25">
      <c r="A267" s="362"/>
      <c r="B267" s="362"/>
      <c r="C267" s="362"/>
      <c r="D267" s="362"/>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row>
    <row r="268" spans="1:26" ht="12.75" customHeight="1" x14ac:dyDescent="0.25">
      <c r="A268" s="362"/>
      <c r="B268" s="362"/>
      <c r="C268" s="362"/>
      <c r="D268" s="362"/>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row>
    <row r="269" spans="1:26" ht="12.75" customHeight="1" x14ac:dyDescent="0.25">
      <c r="A269" s="362"/>
      <c r="B269" s="362"/>
      <c r="C269" s="362"/>
      <c r="D269" s="362"/>
      <c r="E269" s="362"/>
      <c r="F269" s="362"/>
      <c r="G269" s="362"/>
      <c r="H269" s="362"/>
      <c r="I269" s="362"/>
      <c r="J269" s="362"/>
      <c r="K269" s="362"/>
      <c r="L269" s="362"/>
      <c r="M269" s="362"/>
      <c r="N269" s="362"/>
      <c r="O269" s="362"/>
      <c r="P269" s="362"/>
      <c r="Q269" s="362"/>
      <c r="R269" s="362"/>
      <c r="S269" s="362"/>
      <c r="T269" s="362"/>
      <c r="U269" s="362"/>
      <c r="V269" s="362"/>
      <c r="W269" s="362"/>
      <c r="X269" s="362"/>
      <c r="Y269" s="362"/>
      <c r="Z269" s="362"/>
    </row>
    <row r="270" spans="1:26" ht="12.75" customHeight="1" x14ac:dyDescent="0.25">
      <c r="A270" s="362"/>
      <c r="B270" s="362"/>
      <c r="C270" s="362"/>
      <c r="D270" s="362"/>
      <c r="E270" s="362"/>
      <c r="F270" s="362"/>
      <c r="G270" s="362"/>
      <c r="H270" s="362"/>
      <c r="I270" s="362"/>
      <c r="J270" s="362"/>
      <c r="K270" s="362"/>
      <c r="L270" s="362"/>
      <c r="M270" s="362"/>
      <c r="N270" s="362"/>
      <c r="O270" s="362"/>
      <c r="P270" s="362"/>
      <c r="Q270" s="362"/>
      <c r="R270" s="362"/>
      <c r="S270" s="362"/>
      <c r="T270" s="362"/>
      <c r="U270" s="362"/>
      <c r="V270" s="362"/>
      <c r="W270" s="362"/>
      <c r="X270" s="362"/>
      <c r="Y270" s="362"/>
      <c r="Z270" s="362"/>
    </row>
    <row r="271" spans="1:26" ht="12.75" customHeight="1" x14ac:dyDescent="0.25">
      <c r="A271" s="362"/>
      <c r="B271" s="362"/>
      <c r="C271" s="362"/>
      <c r="D271" s="362"/>
      <c r="E271" s="362"/>
      <c r="F271" s="362"/>
      <c r="G271" s="362"/>
      <c r="H271" s="362"/>
      <c r="I271" s="362"/>
      <c r="J271" s="362"/>
      <c r="K271" s="362"/>
      <c r="L271" s="362"/>
      <c r="M271" s="362"/>
      <c r="N271" s="362"/>
      <c r="O271" s="362"/>
      <c r="P271" s="362"/>
      <c r="Q271" s="362"/>
      <c r="R271" s="362"/>
      <c r="S271" s="362"/>
      <c r="T271" s="362"/>
      <c r="U271" s="362"/>
      <c r="V271" s="362"/>
      <c r="W271" s="362"/>
      <c r="X271" s="362"/>
      <c r="Y271" s="362"/>
      <c r="Z271" s="362"/>
    </row>
    <row r="272" spans="1:26" ht="12.75" customHeight="1" x14ac:dyDescent="0.25">
      <c r="A272" s="362"/>
      <c r="B272" s="362"/>
      <c r="C272" s="362"/>
      <c r="D272" s="362"/>
      <c r="E272" s="362"/>
      <c r="F272" s="362"/>
      <c r="G272" s="362"/>
      <c r="H272" s="362"/>
      <c r="I272" s="362"/>
      <c r="J272" s="362"/>
      <c r="K272" s="362"/>
      <c r="L272" s="362"/>
      <c r="M272" s="362"/>
      <c r="N272" s="362"/>
      <c r="O272" s="362"/>
      <c r="P272" s="362"/>
      <c r="Q272" s="362"/>
      <c r="R272" s="362"/>
      <c r="S272" s="362"/>
      <c r="T272" s="362"/>
      <c r="U272" s="362"/>
      <c r="V272" s="362"/>
      <c r="W272" s="362"/>
      <c r="X272" s="362"/>
      <c r="Y272" s="362"/>
      <c r="Z272" s="362"/>
    </row>
    <row r="273" spans="1:26" ht="12.75" customHeight="1" x14ac:dyDescent="0.25">
      <c r="A273" s="362"/>
      <c r="B273" s="362"/>
      <c r="C273" s="362"/>
      <c r="D273" s="362"/>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row>
    <row r="274" spans="1:26" ht="12.75" customHeight="1" x14ac:dyDescent="0.25">
      <c r="A274" s="362"/>
      <c r="B274" s="362"/>
      <c r="C274" s="362"/>
      <c r="D274" s="362"/>
      <c r="E274" s="362"/>
      <c r="F274" s="362"/>
      <c r="G274" s="362"/>
      <c r="H274" s="362"/>
      <c r="I274" s="362"/>
      <c r="J274" s="362"/>
      <c r="K274" s="362"/>
      <c r="L274" s="362"/>
      <c r="M274" s="362"/>
      <c r="N274" s="362"/>
      <c r="O274" s="362"/>
      <c r="P274" s="362"/>
      <c r="Q274" s="362"/>
      <c r="R274" s="362"/>
      <c r="S274" s="362"/>
      <c r="T274" s="362"/>
      <c r="U274" s="362"/>
      <c r="V274" s="362"/>
      <c r="W274" s="362"/>
      <c r="X274" s="362"/>
      <c r="Y274" s="362"/>
      <c r="Z274" s="362"/>
    </row>
    <row r="275" spans="1:26" ht="12.75" customHeight="1" x14ac:dyDescent="0.25">
      <c r="A275" s="362"/>
      <c r="B275" s="362"/>
      <c r="C275" s="362"/>
      <c r="D275" s="362"/>
      <c r="E275" s="362"/>
      <c r="F275" s="362"/>
      <c r="G275" s="362"/>
      <c r="H275" s="362"/>
      <c r="I275" s="362"/>
      <c r="J275" s="362"/>
      <c r="K275" s="362"/>
      <c r="L275" s="362"/>
      <c r="M275" s="362"/>
      <c r="N275" s="362"/>
      <c r="O275" s="362"/>
      <c r="P275" s="362"/>
      <c r="Q275" s="362"/>
      <c r="R275" s="362"/>
      <c r="S275" s="362"/>
      <c r="T275" s="362"/>
      <c r="U275" s="362"/>
      <c r="V275" s="362"/>
      <c r="W275" s="362"/>
      <c r="X275" s="362"/>
      <c r="Y275" s="362"/>
      <c r="Z275" s="362"/>
    </row>
    <row r="276" spans="1:26" ht="12.75" customHeight="1" x14ac:dyDescent="0.25">
      <c r="A276" s="362"/>
      <c r="B276" s="362"/>
      <c r="C276" s="362"/>
      <c r="D276" s="362"/>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row>
    <row r="277" spans="1:26" ht="12.75" customHeight="1" x14ac:dyDescent="0.25">
      <c r="A277" s="362"/>
      <c r="B277" s="362"/>
      <c r="C277" s="362"/>
      <c r="D277" s="362"/>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row>
    <row r="278" spans="1:26" ht="12.75" customHeight="1" x14ac:dyDescent="0.25">
      <c r="A278" s="362"/>
      <c r="B278" s="362"/>
      <c r="C278" s="362"/>
      <c r="D278" s="362"/>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row>
    <row r="279" spans="1:26" ht="12.75" customHeight="1" x14ac:dyDescent="0.25">
      <c r="A279" s="362"/>
      <c r="B279" s="362"/>
      <c r="C279" s="362"/>
      <c r="D279" s="362"/>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row>
    <row r="280" spans="1:26" ht="12.75" customHeight="1" x14ac:dyDescent="0.25">
      <c r="A280" s="362"/>
      <c r="B280" s="362"/>
      <c r="C280" s="362"/>
      <c r="D280" s="362"/>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row>
    <row r="281" spans="1:26" ht="12.75" customHeight="1" x14ac:dyDescent="0.25">
      <c r="A281" s="362"/>
      <c r="B281" s="362"/>
      <c r="C281" s="362"/>
      <c r="D281" s="362"/>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row>
    <row r="282" spans="1:26" ht="12.75" customHeight="1" x14ac:dyDescent="0.25">
      <c r="A282" s="362"/>
      <c r="B282" s="362"/>
      <c r="C282" s="362"/>
      <c r="D282" s="362"/>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row>
    <row r="283" spans="1:26" ht="12.75" customHeight="1" x14ac:dyDescent="0.25">
      <c r="A283" s="362"/>
      <c r="B283" s="362"/>
      <c r="C283" s="362"/>
      <c r="D283" s="362"/>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row>
    <row r="284" spans="1:26" ht="12.75" customHeight="1" x14ac:dyDescent="0.25">
      <c r="A284" s="362"/>
      <c r="B284" s="362"/>
      <c r="C284" s="362"/>
      <c r="D284" s="362"/>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row>
    <row r="285" spans="1:26" ht="12.75" customHeight="1" x14ac:dyDescent="0.25">
      <c r="A285" s="362"/>
      <c r="B285" s="362"/>
      <c r="C285" s="362"/>
      <c r="D285" s="362"/>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row>
    <row r="286" spans="1:26" ht="12.75" customHeight="1" x14ac:dyDescent="0.25">
      <c r="A286" s="362"/>
      <c r="B286" s="362"/>
      <c r="C286" s="362"/>
      <c r="D286" s="362"/>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row>
    <row r="287" spans="1:26" ht="12.75" customHeight="1" x14ac:dyDescent="0.25">
      <c r="A287" s="362"/>
      <c r="B287" s="362"/>
      <c r="C287" s="362"/>
      <c r="D287" s="362"/>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row>
    <row r="288" spans="1:26" ht="12.75" customHeight="1" x14ac:dyDescent="0.25">
      <c r="A288" s="362"/>
      <c r="B288" s="362"/>
      <c r="C288" s="362"/>
      <c r="D288" s="362"/>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row>
    <row r="289" spans="1:26" ht="12.75" customHeight="1" x14ac:dyDescent="0.25">
      <c r="A289" s="362"/>
      <c r="B289" s="362"/>
      <c r="C289" s="362"/>
      <c r="D289" s="362"/>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row>
    <row r="290" spans="1:26" ht="12.75" customHeight="1" x14ac:dyDescent="0.25">
      <c r="A290" s="362"/>
      <c r="B290" s="362"/>
      <c r="C290" s="362"/>
      <c r="D290" s="362"/>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row>
    <row r="291" spans="1:26" ht="12.75" customHeight="1" x14ac:dyDescent="0.25">
      <c r="A291" s="362"/>
      <c r="B291" s="362"/>
      <c r="C291" s="362"/>
      <c r="D291" s="362"/>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row>
    <row r="292" spans="1:26" ht="12.75" customHeight="1" x14ac:dyDescent="0.25">
      <c r="A292" s="362"/>
      <c r="B292" s="362"/>
      <c r="C292" s="362"/>
      <c r="D292" s="362"/>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row>
    <row r="293" spans="1:26" ht="12.75" customHeight="1" x14ac:dyDescent="0.25">
      <c r="A293" s="362"/>
      <c r="B293" s="362"/>
      <c r="C293" s="362"/>
      <c r="D293" s="362"/>
      <c r="E293" s="362"/>
      <c r="F293" s="362"/>
      <c r="G293" s="362"/>
      <c r="H293" s="362"/>
      <c r="I293" s="362"/>
      <c r="J293" s="362"/>
      <c r="K293" s="362"/>
      <c r="L293" s="362"/>
      <c r="M293" s="362"/>
      <c r="N293" s="362"/>
      <c r="O293" s="362"/>
      <c r="P293" s="362"/>
      <c r="Q293" s="362"/>
      <c r="R293" s="362"/>
      <c r="S293" s="362"/>
      <c r="T293" s="362"/>
      <c r="U293" s="362"/>
      <c r="V293" s="362"/>
      <c r="W293" s="362"/>
      <c r="X293" s="362"/>
      <c r="Y293" s="362"/>
      <c r="Z293" s="362"/>
    </row>
    <row r="294" spans="1:26" ht="12.75" customHeight="1" x14ac:dyDescent="0.25">
      <c r="A294" s="362"/>
      <c r="B294" s="362"/>
      <c r="C294" s="362"/>
      <c r="D294" s="362"/>
      <c r="E294" s="362"/>
      <c r="F294" s="362"/>
      <c r="G294" s="362"/>
      <c r="H294" s="362"/>
      <c r="I294" s="362"/>
      <c r="J294" s="362"/>
      <c r="K294" s="362"/>
      <c r="L294" s="362"/>
      <c r="M294" s="362"/>
      <c r="N294" s="362"/>
      <c r="O294" s="362"/>
      <c r="P294" s="362"/>
      <c r="Q294" s="362"/>
      <c r="R294" s="362"/>
      <c r="S294" s="362"/>
      <c r="T294" s="362"/>
      <c r="U294" s="362"/>
      <c r="V294" s="362"/>
      <c r="W294" s="362"/>
      <c r="X294" s="362"/>
      <c r="Y294" s="362"/>
      <c r="Z294" s="362"/>
    </row>
    <row r="295" spans="1:26" ht="12.75" customHeight="1" x14ac:dyDescent="0.25">
      <c r="A295" s="362"/>
      <c r="B295" s="362"/>
      <c r="C295" s="362"/>
      <c r="D295" s="362"/>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row>
    <row r="296" spans="1:26" ht="12.75" customHeight="1" x14ac:dyDescent="0.25">
      <c r="A296" s="362"/>
      <c r="B296" s="362"/>
      <c r="C296" s="362"/>
      <c r="D296" s="362"/>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row>
    <row r="297" spans="1:26" ht="12.75" customHeight="1" x14ac:dyDescent="0.25">
      <c r="A297" s="362"/>
      <c r="B297" s="362"/>
      <c r="C297" s="362"/>
      <c r="D297" s="362"/>
      <c r="E297" s="362"/>
      <c r="F297" s="362"/>
      <c r="G297" s="362"/>
      <c r="H297" s="362"/>
      <c r="I297" s="362"/>
      <c r="J297" s="362"/>
      <c r="K297" s="362"/>
      <c r="L297" s="362"/>
      <c r="M297" s="362"/>
      <c r="N297" s="362"/>
      <c r="O297" s="362"/>
      <c r="P297" s="362"/>
      <c r="Q297" s="362"/>
      <c r="R297" s="362"/>
      <c r="S297" s="362"/>
      <c r="T297" s="362"/>
      <c r="U297" s="362"/>
      <c r="V297" s="362"/>
      <c r="W297" s="362"/>
      <c r="X297" s="362"/>
      <c r="Y297" s="362"/>
      <c r="Z297" s="362"/>
    </row>
    <row r="298" spans="1:26" ht="12.75" customHeight="1" x14ac:dyDescent="0.25">
      <c r="A298" s="362"/>
      <c r="B298" s="362"/>
      <c r="C298" s="362"/>
      <c r="D298" s="362"/>
      <c r="E298" s="362"/>
      <c r="F298" s="362"/>
      <c r="G298" s="362"/>
      <c r="H298" s="362"/>
      <c r="I298" s="362"/>
      <c r="J298" s="362"/>
      <c r="K298" s="362"/>
      <c r="L298" s="362"/>
      <c r="M298" s="362"/>
      <c r="N298" s="362"/>
      <c r="O298" s="362"/>
      <c r="P298" s="362"/>
      <c r="Q298" s="362"/>
      <c r="R298" s="362"/>
      <c r="S298" s="362"/>
      <c r="T298" s="362"/>
      <c r="U298" s="362"/>
      <c r="V298" s="362"/>
      <c r="W298" s="362"/>
      <c r="X298" s="362"/>
      <c r="Y298" s="362"/>
      <c r="Z298" s="362"/>
    </row>
    <row r="299" spans="1:26" ht="12.75" customHeight="1" x14ac:dyDescent="0.25">
      <c r="A299" s="362"/>
      <c r="B299" s="362"/>
      <c r="C299" s="362"/>
      <c r="D299" s="362"/>
      <c r="E299" s="362"/>
      <c r="F299" s="362"/>
      <c r="G299" s="362"/>
      <c r="H299" s="362"/>
      <c r="I299" s="362"/>
      <c r="J299" s="362"/>
      <c r="K299" s="362"/>
      <c r="L299" s="362"/>
      <c r="M299" s="362"/>
      <c r="N299" s="362"/>
      <c r="O299" s="362"/>
      <c r="P299" s="362"/>
      <c r="Q299" s="362"/>
      <c r="R299" s="362"/>
      <c r="S299" s="362"/>
      <c r="T299" s="362"/>
      <c r="U299" s="362"/>
      <c r="V299" s="362"/>
      <c r="W299" s="362"/>
      <c r="X299" s="362"/>
      <c r="Y299" s="362"/>
      <c r="Z299" s="362"/>
    </row>
    <row r="300" spans="1:26" ht="12.75" customHeight="1" x14ac:dyDescent="0.25">
      <c r="A300" s="362"/>
      <c r="B300" s="362"/>
      <c r="C300" s="362"/>
      <c r="D300" s="362"/>
      <c r="E300" s="362"/>
      <c r="F300" s="362"/>
      <c r="G300" s="362"/>
      <c r="H300" s="362"/>
      <c r="I300" s="362"/>
      <c r="J300" s="362"/>
      <c r="K300" s="362"/>
      <c r="L300" s="362"/>
      <c r="M300" s="362"/>
      <c r="N300" s="362"/>
      <c r="O300" s="362"/>
      <c r="P300" s="362"/>
      <c r="Q300" s="362"/>
      <c r="R300" s="362"/>
      <c r="S300" s="362"/>
      <c r="T300" s="362"/>
      <c r="U300" s="362"/>
      <c r="V300" s="362"/>
      <c r="W300" s="362"/>
      <c r="X300" s="362"/>
      <c r="Y300" s="362"/>
      <c r="Z300" s="362"/>
    </row>
    <row r="301" spans="1:26" ht="12.75" customHeight="1" x14ac:dyDescent="0.25">
      <c r="A301" s="362"/>
      <c r="B301" s="362"/>
      <c r="C301" s="362"/>
      <c r="D301" s="362"/>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row>
    <row r="302" spans="1:26" ht="12.75" customHeight="1" x14ac:dyDescent="0.25">
      <c r="A302" s="362"/>
      <c r="B302" s="362"/>
      <c r="C302" s="362"/>
      <c r="D302" s="362"/>
      <c r="E302" s="362"/>
      <c r="F302" s="362"/>
      <c r="G302" s="362"/>
      <c r="H302" s="362"/>
      <c r="I302" s="362"/>
      <c r="J302" s="362"/>
      <c r="K302" s="362"/>
      <c r="L302" s="362"/>
      <c r="M302" s="362"/>
      <c r="N302" s="362"/>
      <c r="O302" s="362"/>
      <c r="P302" s="362"/>
      <c r="Q302" s="362"/>
      <c r="R302" s="362"/>
      <c r="S302" s="362"/>
      <c r="T302" s="362"/>
      <c r="U302" s="362"/>
      <c r="V302" s="362"/>
      <c r="W302" s="362"/>
      <c r="X302" s="362"/>
      <c r="Y302" s="362"/>
      <c r="Z302" s="362"/>
    </row>
    <row r="303" spans="1:26" ht="12.75" customHeight="1" x14ac:dyDescent="0.25">
      <c r="A303" s="362"/>
      <c r="B303" s="362"/>
      <c r="C303" s="362"/>
      <c r="D303" s="362"/>
      <c r="E303" s="362"/>
      <c r="F303" s="362"/>
      <c r="G303" s="362"/>
      <c r="H303" s="362"/>
      <c r="I303" s="362"/>
      <c r="J303" s="362"/>
      <c r="K303" s="362"/>
      <c r="L303" s="362"/>
      <c r="M303" s="362"/>
      <c r="N303" s="362"/>
      <c r="O303" s="362"/>
      <c r="P303" s="362"/>
      <c r="Q303" s="362"/>
      <c r="R303" s="362"/>
      <c r="S303" s="362"/>
      <c r="T303" s="362"/>
      <c r="U303" s="362"/>
      <c r="V303" s="362"/>
      <c r="W303" s="362"/>
      <c r="X303" s="362"/>
      <c r="Y303" s="362"/>
      <c r="Z303" s="362"/>
    </row>
    <row r="304" spans="1:26" ht="12.75" customHeight="1" x14ac:dyDescent="0.25">
      <c r="A304" s="362"/>
      <c r="B304" s="362"/>
      <c r="C304" s="362"/>
      <c r="D304" s="362"/>
      <c r="E304" s="362"/>
      <c r="F304" s="362"/>
      <c r="G304" s="362"/>
      <c r="H304" s="362"/>
      <c r="I304" s="362"/>
      <c r="J304" s="362"/>
      <c r="K304" s="362"/>
      <c r="L304" s="362"/>
      <c r="M304" s="362"/>
      <c r="N304" s="362"/>
      <c r="O304" s="362"/>
      <c r="P304" s="362"/>
      <c r="Q304" s="362"/>
      <c r="R304" s="362"/>
      <c r="S304" s="362"/>
      <c r="T304" s="362"/>
      <c r="U304" s="362"/>
      <c r="V304" s="362"/>
      <c r="W304" s="362"/>
      <c r="X304" s="362"/>
      <c r="Y304" s="362"/>
      <c r="Z304" s="362"/>
    </row>
    <row r="305" spans="1:26" ht="12.75" customHeight="1" x14ac:dyDescent="0.25">
      <c r="A305" s="362"/>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row>
    <row r="306" spans="1:26" ht="12.75" customHeight="1" x14ac:dyDescent="0.25">
      <c r="A306" s="362"/>
      <c r="B306" s="362"/>
      <c r="C306" s="362"/>
      <c r="D306" s="362"/>
      <c r="E306" s="362"/>
      <c r="F306" s="362"/>
      <c r="G306" s="362"/>
      <c r="H306" s="362"/>
      <c r="I306" s="362"/>
      <c r="J306" s="362"/>
      <c r="K306" s="362"/>
      <c r="L306" s="362"/>
      <c r="M306" s="362"/>
      <c r="N306" s="362"/>
      <c r="O306" s="362"/>
      <c r="P306" s="362"/>
      <c r="Q306" s="362"/>
      <c r="R306" s="362"/>
      <c r="S306" s="362"/>
      <c r="T306" s="362"/>
      <c r="U306" s="362"/>
      <c r="V306" s="362"/>
      <c r="W306" s="362"/>
      <c r="X306" s="362"/>
      <c r="Y306" s="362"/>
      <c r="Z306" s="362"/>
    </row>
    <row r="307" spans="1:26" ht="12.75" customHeight="1" x14ac:dyDescent="0.25">
      <c r="A307" s="362"/>
      <c r="B307" s="362"/>
      <c r="C307" s="362"/>
      <c r="D307" s="362"/>
      <c r="E307" s="362"/>
      <c r="F307" s="362"/>
      <c r="G307" s="362"/>
      <c r="H307" s="362"/>
      <c r="I307" s="362"/>
      <c r="J307" s="362"/>
      <c r="K307" s="362"/>
      <c r="L307" s="362"/>
      <c r="M307" s="362"/>
      <c r="N307" s="362"/>
      <c r="O307" s="362"/>
      <c r="P307" s="362"/>
      <c r="Q307" s="362"/>
      <c r="R307" s="362"/>
      <c r="S307" s="362"/>
      <c r="T307" s="362"/>
      <c r="U307" s="362"/>
      <c r="V307" s="362"/>
      <c r="W307" s="362"/>
      <c r="X307" s="362"/>
      <c r="Y307" s="362"/>
      <c r="Z307" s="362"/>
    </row>
    <row r="308" spans="1:26" ht="12.75" customHeight="1" x14ac:dyDescent="0.25">
      <c r="A308" s="362"/>
      <c r="B308" s="362"/>
      <c r="C308" s="362"/>
      <c r="D308" s="362"/>
      <c r="E308" s="362"/>
      <c r="F308" s="362"/>
      <c r="G308" s="362"/>
      <c r="H308" s="362"/>
      <c r="I308" s="362"/>
      <c r="J308" s="362"/>
      <c r="K308" s="362"/>
      <c r="L308" s="362"/>
      <c r="M308" s="362"/>
      <c r="N308" s="362"/>
      <c r="O308" s="362"/>
      <c r="P308" s="362"/>
      <c r="Q308" s="362"/>
      <c r="R308" s="362"/>
      <c r="S308" s="362"/>
      <c r="T308" s="362"/>
      <c r="U308" s="362"/>
      <c r="V308" s="362"/>
      <c r="W308" s="362"/>
      <c r="X308" s="362"/>
      <c r="Y308" s="362"/>
      <c r="Z308" s="362"/>
    </row>
    <row r="309" spans="1:26" ht="12.75" customHeight="1" x14ac:dyDescent="0.25">
      <c r="A309" s="362"/>
      <c r="B309" s="362"/>
      <c r="C309" s="362"/>
      <c r="D309" s="362"/>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row>
    <row r="310" spans="1:26" ht="12.75" customHeight="1" x14ac:dyDescent="0.25">
      <c r="A310" s="362"/>
      <c r="B310" s="362"/>
      <c r="C310" s="362"/>
      <c r="D310" s="362"/>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row>
    <row r="311" spans="1:26" ht="12.75" customHeight="1" x14ac:dyDescent="0.25">
      <c r="A311" s="362"/>
      <c r="B311" s="362"/>
      <c r="C311" s="362"/>
      <c r="D311" s="362"/>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row>
    <row r="312" spans="1:26" ht="12.75" customHeight="1" x14ac:dyDescent="0.25">
      <c r="A312" s="362"/>
      <c r="B312" s="362"/>
      <c r="C312" s="362"/>
      <c r="D312" s="362"/>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row>
    <row r="313" spans="1:26" ht="12.75" customHeight="1" x14ac:dyDescent="0.25">
      <c r="A313" s="362"/>
      <c r="B313" s="362"/>
      <c r="C313" s="362"/>
      <c r="D313" s="362"/>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row>
    <row r="314" spans="1:26" ht="12.75" customHeight="1" x14ac:dyDescent="0.25">
      <c r="A314" s="362"/>
      <c r="B314" s="362"/>
      <c r="C314" s="362"/>
      <c r="D314" s="362"/>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row>
    <row r="315" spans="1:26" ht="12.75" customHeight="1" x14ac:dyDescent="0.25">
      <c r="A315" s="362"/>
      <c r="B315" s="362"/>
      <c r="C315" s="362"/>
      <c r="D315" s="362"/>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row>
    <row r="316" spans="1:26" ht="12.75" customHeight="1" x14ac:dyDescent="0.25">
      <c r="A316" s="362"/>
      <c r="B316" s="362"/>
      <c r="C316" s="362"/>
      <c r="D316" s="362"/>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row>
    <row r="317" spans="1:26" ht="12.75" customHeight="1" x14ac:dyDescent="0.25">
      <c r="A317" s="362"/>
      <c r="B317" s="362"/>
      <c r="C317" s="362"/>
      <c r="D317" s="362"/>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row>
    <row r="318" spans="1:26" ht="12.75" customHeight="1" x14ac:dyDescent="0.25">
      <c r="A318" s="362"/>
      <c r="B318" s="362"/>
      <c r="C318" s="362"/>
      <c r="D318" s="362"/>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row>
    <row r="319" spans="1:26" ht="12.75" customHeight="1" x14ac:dyDescent="0.25">
      <c r="A319" s="362"/>
      <c r="B319" s="362"/>
      <c r="C319" s="362"/>
      <c r="D319" s="362"/>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row>
    <row r="320" spans="1:26" ht="12.75" customHeight="1" x14ac:dyDescent="0.25">
      <c r="A320" s="362"/>
      <c r="B320" s="362"/>
      <c r="C320" s="362"/>
      <c r="D320" s="362"/>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row>
    <row r="321" spans="1:26" ht="12.75" customHeight="1" x14ac:dyDescent="0.25">
      <c r="A321" s="362"/>
      <c r="B321" s="362"/>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row>
    <row r="322" spans="1:26" ht="12.75" customHeight="1" x14ac:dyDescent="0.25">
      <c r="A322" s="362"/>
      <c r="B322" s="362"/>
      <c r="C322" s="362"/>
      <c r="D322" s="362"/>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row>
    <row r="323" spans="1:26" ht="12.75" customHeight="1" x14ac:dyDescent="0.25">
      <c r="A323" s="362"/>
      <c r="B323" s="362"/>
      <c r="C323" s="362"/>
      <c r="D323" s="362"/>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row>
    <row r="324" spans="1:26" ht="12.75" customHeight="1" x14ac:dyDescent="0.25">
      <c r="A324" s="362"/>
      <c r="B324" s="362"/>
      <c r="C324" s="362"/>
      <c r="D324" s="362"/>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row>
    <row r="325" spans="1:26" ht="12.75" customHeight="1" x14ac:dyDescent="0.25">
      <c r="A325" s="362"/>
      <c r="B325" s="362"/>
      <c r="C325" s="362"/>
      <c r="D325" s="362"/>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row>
    <row r="326" spans="1:26" ht="12.75" customHeight="1" x14ac:dyDescent="0.25">
      <c r="A326" s="362"/>
      <c r="B326" s="362"/>
      <c r="C326" s="362"/>
      <c r="D326" s="362"/>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row>
    <row r="327" spans="1:26" ht="12.75" customHeight="1" x14ac:dyDescent="0.25">
      <c r="A327" s="362"/>
      <c r="B327" s="362"/>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row>
    <row r="328" spans="1:26" ht="12.75" customHeight="1" x14ac:dyDescent="0.25">
      <c r="A328" s="362"/>
      <c r="B328" s="362"/>
      <c r="C328" s="362"/>
      <c r="D328" s="362"/>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row>
    <row r="329" spans="1:26" ht="12.75" customHeight="1" x14ac:dyDescent="0.25">
      <c r="A329" s="362"/>
      <c r="B329" s="362"/>
      <c r="C329" s="362"/>
      <c r="D329" s="362"/>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row>
    <row r="330" spans="1:26" ht="12.75" customHeight="1" x14ac:dyDescent="0.25">
      <c r="A330" s="362"/>
      <c r="B330" s="362"/>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row>
    <row r="331" spans="1:26" ht="12.75" customHeight="1" x14ac:dyDescent="0.25">
      <c r="A331" s="362"/>
      <c r="B331" s="362"/>
      <c r="C331" s="362"/>
      <c r="D331" s="362"/>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row>
    <row r="332" spans="1:26" ht="12.75" customHeight="1" x14ac:dyDescent="0.25">
      <c r="A332" s="362"/>
      <c r="B332" s="362"/>
      <c r="C332" s="362"/>
      <c r="D332" s="362"/>
      <c r="E332" s="362"/>
      <c r="F332" s="362"/>
      <c r="G332" s="362"/>
      <c r="H332" s="362"/>
      <c r="I332" s="362"/>
      <c r="J332" s="362"/>
      <c r="K332" s="362"/>
      <c r="L332" s="362"/>
      <c r="M332" s="362"/>
      <c r="N332" s="362"/>
      <c r="O332" s="362"/>
      <c r="P332" s="362"/>
      <c r="Q332" s="362"/>
      <c r="R332" s="362"/>
      <c r="S332" s="362"/>
      <c r="T332" s="362"/>
      <c r="U332" s="362"/>
      <c r="V332" s="362"/>
      <c r="W332" s="362"/>
      <c r="X332" s="362"/>
      <c r="Y332" s="362"/>
      <c r="Z332" s="362"/>
    </row>
    <row r="333" spans="1:26" ht="12.75" customHeight="1" x14ac:dyDescent="0.25">
      <c r="A333" s="362"/>
      <c r="B333" s="362"/>
      <c r="C333" s="362"/>
      <c r="D333" s="362"/>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row>
    <row r="334" spans="1:26" ht="12.75" customHeight="1" x14ac:dyDescent="0.25">
      <c r="A334" s="362"/>
      <c r="B334" s="362"/>
      <c r="C334" s="362"/>
      <c r="D334" s="362"/>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row>
    <row r="335" spans="1:26" ht="12.75" customHeight="1" x14ac:dyDescent="0.25">
      <c r="A335" s="362"/>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row>
    <row r="336" spans="1:26" ht="12.75" customHeight="1" x14ac:dyDescent="0.25">
      <c r="A336" s="362"/>
      <c r="B336" s="362"/>
      <c r="C336" s="362"/>
      <c r="D336" s="362"/>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row>
    <row r="337" spans="1:26" ht="12.75" customHeight="1" x14ac:dyDescent="0.25">
      <c r="A337" s="362"/>
      <c r="B337" s="362"/>
      <c r="C337" s="362"/>
      <c r="D337" s="362"/>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row>
    <row r="338" spans="1:26" ht="12.75" customHeight="1" x14ac:dyDescent="0.25">
      <c r="A338" s="362"/>
      <c r="B338" s="362"/>
      <c r="C338" s="362"/>
      <c r="D338" s="362"/>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row>
    <row r="339" spans="1:26" ht="12.75" customHeight="1" x14ac:dyDescent="0.25">
      <c r="A339" s="362"/>
      <c r="B339" s="362"/>
      <c r="C339" s="362"/>
      <c r="D339" s="362"/>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row>
    <row r="340" spans="1:26" ht="12.75" customHeight="1" x14ac:dyDescent="0.25">
      <c r="A340" s="362"/>
      <c r="B340" s="362"/>
      <c r="C340" s="362"/>
      <c r="D340" s="362"/>
      <c r="E340" s="362"/>
      <c r="F340" s="362"/>
      <c r="G340" s="362"/>
      <c r="H340" s="362"/>
      <c r="I340" s="362"/>
      <c r="J340" s="362"/>
      <c r="K340" s="362"/>
      <c r="L340" s="362"/>
      <c r="M340" s="362"/>
      <c r="N340" s="362"/>
      <c r="O340" s="362"/>
      <c r="P340" s="362"/>
      <c r="Q340" s="362"/>
      <c r="R340" s="362"/>
      <c r="S340" s="362"/>
      <c r="T340" s="362"/>
      <c r="U340" s="362"/>
      <c r="V340" s="362"/>
      <c r="W340" s="362"/>
      <c r="X340" s="362"/>
      <c r="Y340" s="362"/>
      <c r="Z340" s="362"/>
    </row>
    <row r="341" spans="1:26" ht="12.75" customHeight="1" x14ac:dyDescent="0.25">
      <c r="A341" s="362"/>
      <c r="B341" s="362"/>
      <c r="C341" s="362"/>
      <c r="D341" s="362"/>
      <c r="E341" s="362"/>
      <c r="F341" s="362"/>
      <c r="G341" s="362"/>
      <c r="H341" s="362"/>
      <c r="I341" s="362"/>
      <c r="J341" s="362"/>
      <c r="K341" s="362"/>
      <c r="L341" s="362"/>
      <c r="M341" s="362"/>
      <c r="N341" s="362"/>
      <c r="O341" s="362"/>
      <c r="P341" s="362"/>
      <c r="Q341" s="362"/>
      <c r="R341" s="362"/>
      <c r="S341" s="362"/>
      <c r="T341" s="362"/>
      <c r="U341" s="362"/>
      <c r="V341" s="362"/>
      <c r="W341" s="362"/>
      <c r="X341" s="362"/>
      <c r="Y341" s="362"/>
      <c r="Z341" s="362"/>
    </row>
    <row r="342" spans="1:26" ht="12.75" customHeight="1" x14ac:dyDescent="0.25">
      <c r="A342" s="362"/>
      <c r="B342" s="362"/>
      <c r="C342" s="362"/>
      <c r="D342" s="362"/>
      <c r="E342" s="362"/>
      <c r="F342" s="362"/>
      <c r="G342" s="362"/>
      <c r="H342" s="362"/>
      <c r="I342" s="362"/>
      <c r="J342" s="362"/>
      <c r="K342" s="362"/>
      <c r="L342" s="362"/>
      <c r="M342" s="362"/>
      <c r="N342" s="362"/>
      <c r="O342" s="362"/>
      <c r="P342" s="362"/>
      <c r="Q342" s="362"/>
      <c r="R342" s="362"/>
      <c r="S342" s="362"/>
      <c r="T342" s="362"/>
      <c r="U342" s="362"/>
      <c r="V342" s="362"/>
      <c r="W342" s="362"/>
      <c r="X342" s="362"/>
      <c r="Y342" s="362"/>
      <c r="Z342" s="362"/>
    </row>
    <row r="343" spans="1:26" ht="12.75" customHeight="1" x14ac:dyDescent="0.25">
      <c r="A343" s="362"/>
      <c r="B343" s="362"/>
      <c r="C343" s="362"/>
      <c r="D343" s="362"/>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row>
    <row r="344" spans="1:26" ht="12.75" customHeight="1" x14ac:dyDescent="0.25">
      <c r="A344" s="362"/>
      <c r="B344" s="362"/>
      <c r="C344" s="362"/>
      <c r="D344" s="362"/>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row>
    <row r="345" spans="1:26" ht="12.75" customHeight="1" x14ac:dyDescent="0.25">
      <c r="A345" s="362"/>
      <c r="B345" s="362"/>
      <c r="C345" s="362"/>
      <c r="D345" s="362"/>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row>
    <row r="346" spans="1:26" ht="12.75" customHeight="1" x14ac:dyDescent="0.25">
      <c r="A346" s="362"/>
      <c r="B346" s="362"/>
      <c r="C346" s="362"/>
      <c r="D346" s="362"/>
      <c r="E346" s="362"/>
      <c r="F346" s="362"/>
      <c r="G346" s="362"/>
      <c r="H346" s="362"/>
      <c r="I346" s="362"/>
      <c r="J346" s="362"/>
      <c r="K346" s="362"/>
      <c r="L346" s="362"/>
      <c r="M346" s="362"/>
      <c r="N346" s="362"/>
      <c r="O346" s="362"/>
      <c r="P346" s="362"/>
      <c r="Q346" s="362"/>
      <c r="R346" s="362"/>
      <c r="S346" s="362"/>
      <c r="T346" s="362"/>
      <c r="U346" s="362"/>
      <c r="V346" s="362"/>
      <c r="W346" s="362"/>
      <c r="X346" s="362"/>
      <c r="Y346" s="362"/>
      <c r="Z346" s="362"/>
    </row>
    <row r="347" spans="1:26" ht="12.75" customHeight="1" x14ac:dyDescent="0.25">
      <c r="A347" s="362"/>
      <c r="B347" s="362"/>
      <c r="C347" s="362"/>
      <c r="D347" s="362"/>
      <c r="E347" s="362"/>
      <c r="F347" s="362"/>
      <c r="G347" s="362"/>
      <c r="H347" s="362"/>
      <c r="I347" s="362"/>
      <c r="J347" s="362"/>
      <c r="K347" s="362"/>
      <c r="L347" s="362"/>
      <c r="M347" s="362"/>
      <c r="N347" s="362"/>
      <c r="O347" s="362"/>
      <c r="P347" s="362"/>
      <c r="Q347" s="362"/>
      <c r="R347" s="362"/>
      <c r="S347" s="362"/>
      <c r="T347" s="362"/>
      <c r="U347" s="362"/>
      <c r="V347" s="362"/>
      <c r="W347" s="362"/>
      <c r="X347" s="362"/>
      <c r="Y347" s="362"/>
      <c r="Z347" s="362"/>
    </row>
    <row r="348" spans="1:26" ht="12.75" customHeight="1" x14ac:dyDescent="0.25">
      <c r="A348" s="362"/>
      <c r="B348" s="362"/>
      <c r="C348" s="362"/>
      <c r="D348" s="362"/>
      <c r="E348" s="362"/>
      <c r="F348" s="362"/>
      <c r="G348" s="362"/>
      <c r="H348" s="362"/>
      <c r="I348" s="362"/>
      <c r="J348" s="362"/>
      <c r="K348" s="362"/>
      <c r="L348" s="362"/>
      <c r="M348" s="362"/>
      <c r="N348" s="362"/>
      <c r="O348" s="362"/>
      <c r="P348" s="362"/>
      <c r="Q348" s="362"/>
      <c r="R348" s="362"/>
      <c r="S348" s="362"/>
      <c r="T348" s="362"/>
      <c r="U348" s="362"/>
      <c r="V348" s="362"/>
      <c r="W348" s="362"/>
      <c r="X348" s="362"/>
      <c r="Y348" s="362"/>
      <c r="Z348" s="362"/>
    </row>
    <row r="349" spans="1:26" ht="12.75" customHeight="1" x14ac:dyDescent="0.25">
      <c r="A349" s="362"/>
      <c r="B349" s="362"/>
      <c r="C349" s="362"/>
      <c r="D349" s="362"/>
      <c r="E349" s="362"/>
      <c r="F349" s="362"/>
      <c r="G349" s="362"/>
      <c r="H349" s="362"/>
      <c r="I349" s="362"/>
      <c r="J349" s="362"/>
      <c r="K349" s="362"/>
      <c r="L349" s="362"/>
      <c r="M349" s="362"/>
      <c r="N349" s="362"/>
      <c r="O349" s="362"/>
      <c r="P349" s="362"/>
      <c r="Q349" s="362"/>
      <c r="R349" s="362"/>
      <c r="S349" s="362"/>
      <c r="T349" s="362"/>
      <c r="U349" s="362"/>
      <c r="V349" s="362"/>
      <c r="W349" s="362"/>
      <c r="X349" s="362"/>
      <c r="Y349" s="362"/>
      <c r="Z349" s="362"/>
    </row>
    <row r="350" spans="1:26" ht="12.75" customHeight="1" x14ac:dyDescent="0.25">
      <c r="A350" s="362"/>
      <c r="B350" s="362"/>
      <c r="C350" s="362"/>
      <c r="D350" s="362"/>
      <c r="E350" s="362"/>
      <c r="F350" s="362"/>
      <c r="G350" s="362"/>
      <c r="H350" s="362"/>
      <c r="I350" s="362"/>
      <c r="J350" s="362"/>
      <c r="K350" s="362"/>
      <c r="L350" s="362"/>
      <c r="M350" s="362"/>
      <c r="N350" s="362"/>
      <c r="O350" s="362"/>
      <c r="P350" s="362"/>
      <c r="Q350" s="362"/>
      <c r="R350" s="362"/>
      <c r="S350" s="362"/>
      <c r="T350" s="362"/>
      <c r="U350" s="362"/>
      <c r="V350" s="362"/>
      <c r="W350" s="362"/>
      <c r="X350" s="362"/>
      <c r="Y350" s="362"/>
      <c r="Z350" s="362"/>
    </row>
    <row r="351" spans="1:26" ht="12.75" customHeight="1" x14ac:dyDescent="0.25">
      <c r="A351" s="362"/>
      <c r="B351" s="362"/>
      <c r="C351" s="362"/>
      <c r="D351" s="362"/>
      <c r="E351" s="362"/>
      <c r="F351" s="362"/>
      <c r="G351" s="362"/>
      <c r="H351" s="362"/>
      <c r="I351" s="362"/>
      <c r="J351" s="362"/>
      <c r="K351" s="362"/>
      <c r="L351" s="362"/>
      <c r="M351" s="362"/>
      <c r="N351" s="362"/>
      <c r="O351" s="362"/>
      <c r="P351" s="362"/>
      <c r="Q351" s="362"/>
      <c r="R351" s="362"/>
      <c r="S351" s="362"/>
      <c r="T351" s="362"/>
      <c r="U351" s="362"/>
      <c r="V351" s="362"/>
      <c r="W351" s="362"/>
      <c r="X351" s="362"/>
      <c r="Y351" s="362"/>
      <c r="Z351" s="362"/>
    </row>
    <row r="352" spans="1:26" ht="12.75" customHeight="1" x14ac:dyDescent="0.25">
      <c r="A352" s="362"/>
      <c r="B352" s="362"/>
      <c r="C352" s="362"/>
      <c r="D352" s="362"/>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row>
    <row r="353" spans="1:26" ht="12.75" customHeight="1" x14ac:dyDescent="0.25">
      <c r="A353" s="362"/>
      <c r="B353" s="362"/>
      <c r="C353" s="362"/>
      <c r="D353" s="362"/>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row>
    <row r="354" spans="1:26" ht="12.75" customHeight="1" x14ac:dyDescent="0.25">
      <c r="A354" s="362"/>
      <c r="B354" s="362"/>
      <c r="C354" s="362"/>
      <c r="D354" s="362"/>
      <c r="E354" s="362"/>
      <c r="F354" s="362"/>
      <c r="G354" s="362"/>
      <c r="H354" s="362"/>
      <c r="I354" s="362"/>
      <c r="J354" s="362"/>
      <c r="K354" s="362"/>
      <c r="L354" s="362"/>
      <c r="M354" s="362"/>
      <c r="N354" s="362"/>
      <c r="O354" s="362"/>
      <c r="P354" s="362"/>
      <c r="Q354" s="362"/>
      <c r="R354" s="362"/>
      <c r="S354" s="362"/>
      <c r="T354" s="362"/>
      <c r="U354" s="362"/>
      <c r="V354" s="362"/>
      <c r="W354" s="362"/>
      <c r="X354" s="362"/>
      <c r="Y354" s="362"/>
      <c r="Z354" s="362"/>
    </row>
    <row r="355" spans="1:26" ht="12.75" customHeight="1" x14ac:dyDescent="0.25">
      <c r="A355" s="362"/>
      <c r="B355" s="362"/>
      <c r="C355" s="362"/>
      <c r="D355" s="362"/>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row>
    <row r="356" spans="1:26" ht="12.75" customHeight="1" x14ac:dyDescent="0.25">
      <c r="A356" s="362"/>
      <c r="B356" s="362"/>
      <c r="C356" s="362"/>
      <c r="D356" s="362"/>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row>
    <row r="357" spans="1:26" ht="12.75" customHeight="1" x14ac:dyDescent="0.25">
      <c r="A357" s="362"/>
      <c r="B357" s="362"/>
      <c r="C357" s="362"/>
      <c r="D357" s="362"/>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row>
    <row r="358" spans="1:26" ht="12.75" customHeight="1" x14ac:dyDescent="0.25">
      <c r="A358" s="362"/>
      <c r="B358" s="362"/>
      <c r="C358" s="362"/>
      <c r="D358" s="362"/>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row>
    <row r="359" spans="1:26" ht="12.75" customHeight="1" x14ac:dyDescent="0.25">
      <c r="A359" s="362"/>
      <c r="B359" s="362"/>
      <c r="C359" s="362"/>
      <c r="D359" s="362"/>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row>
    <row r="360" spans="1:26" ht="12.75" customHeight="1" x14ac:dyDescent="0.25">
      <c r="A360" s="362"/>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row>
    <row r="361" spans="1:26" ht="12.75" customHeight="1" x14ac:dyDescent="0.25">
      <c r="A361" s="362"/>
      <c r="B361" s="362"/>
      <c r="C361" s="362"/>
      <c r="D361" s="362"/>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row>
    <row r="362" spans="1:26" ht="12.75" customHeight="1" x14ac:dyDescent="0.25">
      <c r="A362" s="362"/>
      <c r="B362" s="362"/>
      <c r="C362" s="362"/>
      <c r="D362" s="362"/>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row>
    <row r="363" spans="1:26" ht="12.75" customHeight="1" x14ac:dyDescent="0.25">
      <c r="A363" s="362"/>
      <c r="B363" s="362"/>
      <c r="C363" s="362"/>
      <c r="D363" s="362"/>
      <c r="E363" s="362"/>
      <c r="F363" s="362"/>
      <c r="G363" s="362"/>
      <c r="H363" s="362"/>
      <c r="I363" s="362"/>
      <c r="J363" s="362"/>
      <c r="K363" s="362"/>
      <c r="L363" s="362"/>
      <c r="M363" s="362"/>
      <c r="N363" s="362"/>
      <c r="O363" s="362"/>
      <c r="P363" s="362"/>
      <c r="Q363" s="362"/>
      <c r="R363" s="362"/>
      <c r="S363" s="362"/>
      <c r="T363" s="362"/>
      <c r="U363" s="362"/>
      <c r="V363" s="362"/>
      <c r="W363" s="362"/>
      <c r="X363" s="362"/>
      <c r="Y363" s="362"/>
      <c r="Z363" s="362"/>
    </row>
    <row r="364" spans="1:26" ht="12.75" customHeight="1" x14ac:dyDescent="0.25">
      <c r="A364" s="362"/>
      <c r="B364" s="362"/>
      <c r="C364" s="362"/>
      <c r="D364" s="362"/>
      <c r="E364" s="362"/>
      <c r="F364" s="362"/>
      <c r="G364" s="362"/>
      <c r="H364" s="362"/>
      <c r="I364" s="362"/>
      <c r="J364" s="362"/>
      <c r="K364" s="362"/>
      <c r="L364" s="362"/>
      <c r="M364" s="362"/>
      <c r="N364" s="362"/>
      <c r="O364" s="362"/>
      <c r="P364" s="362"/>
      <c r="Q364" s="362"/>
      <c r="R364" s="362"/>
      <c r="S364" s="362"/>
      <c r="T364" s="362"/>
      <c r="U364" s="362"/>
      <c r="V364" s="362"/>
      <c r="W364" s="362"/>
      <c r="X364" s="362"/>
      <c r="Y364" s="362"/>
      <c r="Z364" s="362"/>
    </row>
    <row r="365" spans="1:26" ht="12.75" customHeight="1" x14ac:dyDescent="0.25">
      <c r="A365" s="362"/>
      <c r="B365" s="362"/>
      <c r="C365" s="362"/>
      <c r="D365" s="362"/>
      <c r="E365" s="362"/>
      <c r="F365" s="362"/>
      <c r="G365" s="362"/>
      <c r="H365" s="362"/>
      <c r="I365" s="362"/>
      <c r="J365" s="362"/>
      <c r="K365" s="362"/>
      <c r="L365" s="362"/>
      <c r="M365" s="362"/>
      <c r="N365" s="362"/>
      <c r="O365" s="362"/>
      <c r="P365" s="362"/>
      <c r="Q365" s="362"/>
      <c r="R365" s="362"/>
      <c r="S365" s="362"/>
      <c r="T365" s="362"/>
      <c r="U365" s="362"/>
      <c r="V365" s="362"/>
      <c r="W365" s="362"/>
      <c r="X365" s="362"/>
      <c r="Y365" s="362"/>
      <c r="Z365" s="362"/>
    </row>
    <row r="366" spans="1:26" ht="12.75" customHeight="1" x14ac:dyDescent="0.25">
      <c r="A366" s="362"/>
      <c r="B366" s="362"/>
      <c r="C366" s="362"/>
      <c r="D366" s="362"/>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row>
    <row r="367" spans="1:26" ht="12.75" customHeight="1" x14ac:dyDescent="0.25">
      <c r="A367" s="362"/>
      <c r="B367" s="362"/>
      <c r="C367" s="362"/>
      <c r="D367" s="362"/>
      <c r="E367" s="362"/>
      <c r="F367" s="362"/>
      <c r="G367" s="362"/>
      <c r="H367" s="362"/>
      <c r="I367" s="362"/>
      <c r="J367" s="362"/>
      <c r="K367" s="362"/>
      <c r="L367" s="362"/>
      <c r="M367" s="362"/>
      <c r="N367" s="362"/>
      <c r="O367" s="362"/>
      <c r="P367" s="362"/>
      <c r="Q367" s="362"/>
      <c r="R367" s="362"/>
      <c r="S367" s="362"/>
      <c r="T367" s="362"/>
      <c r="U367" s="362"/>
      <c r="V367" s="362"/>
      <c r="W367" s="362"/>
      <c r="X367" s="362"/>
      <c r="Y367" s="362"/>
      <c r="Z367" s="362"/>
    </row>
    <row r="368" spans="1:26" ht="12.75" customHeight="1" x14ac:dyDescent="0.25">
      <c r="A368" s="362"/>
      <c r="B368" s="362"/>
      <c r="C368" s="362"/>
      <c r="D368" s="362"/>
      <c r="E368" s="362"/>
      <c r="F368" s="362"/>
      <c r="G368" s="362"/>
      <c r="H368" s="362"/>
      <c r="I368" s="362"/>
      <c r="J368" s="362"/>
      <c r="K368" s="362"/>
      <c r="L368" s="362"/>
      <c r="M368" s="362"/>
      <c r="N368" s="362"/>
      <c r="O368" s="362"/>
      <c r="P368" s="362"/>
      <c r="Q368" s="362"/>
      <c r="R368" s="362"/>
      <c r="S368" s="362"/>
      <c r="T368" s="362"/>
      <c r="U368" s="362"/>
      <c r="V368" s="362"/>
      <c r="W368" s="362"/>
      <c r="X368" s="362"/>
      <c r="Y368" s="362"/>
      <c r="Z368" s="362"/>
    </row>
    <row r="369" spans="1:26" ht="12.75" customHeight="1" x14ac:dyDescent="0.25">
      <c r="A369" s="362"/>
      <c r="B369" s="362"/>
      <c r="C369" s="362"/>
      <c r="D369" s="362"/>
      <c r="E369" s="362"/>
      <c r="F369" s="362"/>
      <c r="G369" s="362"/>
      <c r="H369" s="362"/>
      <c r="I369" s="362"/>
      <c r="J369" s="362"/>
      <c r="K369" s="362"/>
      <c r="L369" s="362"/>
      <c r="M369" s="362"/>
      <c r="N369" s="362"/>
      <c r="O369" s="362"/>
      <c r="P369" s="362"/>
      <c r="Q369" s="362"/>
      <c r="R369" s="362"/>
      <c r="S369" s="362"/>
      <c r="T369" s="362"/>
      <c r="U369" s="362"/>
      <c r="V369" s="362"/>
      <c r="W369" s="362"/>
      <c r="X369" s="362"/>
      <c r="Y369" s="362"/>
      <c r="Z369" s="362"/>
    </row>
    <row r="370" spans="1:26" ht="12.75" customHeight="1" x14ac:dyDescent="0.25">
      <c r="A370" s="362"/>
      <c r="B370" s="362"/>
      <c r="C370" s="362"/>
      <c r="D370" s="362"/>
      <c r="E370" s="362"/>
      <c r="F370" s="362"/>
      <c r="G370" s="362"/>
      <c r="H370" s="362"/>
      <c r="I370" s="362"/>
      <c r="J370" s="362"/>
      <c r="K370" s="362"/>
      <c r="L370" s="362"/>
      <c r="M370" s="362"/>
      <c r="N370" s="362"/>
      <c r="O370" s="362"/>
      <c r="P370" s="362"/>
      <c r="Q370" s="362"/>
      <c r="R370" s="362"/>
      <c r="S370" s="362"/>
      <c r="T370" s="362"/>
      <c r="U370" s="362"/>
      <c r="V370" s="362"/>
      <c r="W370" s="362"/>
      <c r="X370" s="362"/>
      <c r="Y370" s="362"/>
      <c r="Z370" s="362"/>
    </row>
    <row r="371" spans="1:26" ht="12.75" customHeight="1" x14ac:dyDescent="0.25">
      <c r="A371" s="362"/>
      <c r="B371" s="362"/>
      <c r="C371" s="362"/>
      <c r="D371" s="362"/>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row>
    <row r="372" spans="1:26" ht="12.75" customHeight="1" x14ac:dyDescent="0.25">
      <c r="A372" s="362"/>
      <c r="B372" s="362"/>
      <c r="C372" s="362"/>
      <c r="D372" s="362"/>
      <c r="E372" s="362"/>
      <c r="F372" s="362"/>
      <c r="G372" s="362"/>
      <c r="H372" s="362"/>
      <c r="I372" s="362"/>
      <c r="J372" s="362"/>
      <c r="K372" s="362"/>
      <c r="L372" s="362"/>
      <c r="M372" s="362"/>
      <c r="N372" s="362"/>
      <c r="O372" s="362"/>
      <c r="P372" s="362"/>
      <c r="Q372" s="362"/>
      <c r="R372" s="362"/>
      <c r="S372" s="362"/>
      <c r="T372" s="362"/>
      <c r="U372" s="362"/>
      <c r="V372" s="362"/>
      <c r="W372" s="362"/>
      <c r="X372" s="362"/>
      <c r="Y372" s="362"/>
      <c r="Z372" s="362"/>
    </row>
    <row r="373" spans="1:26" ht="12.75" customHeight="1" x14ac:dyDescent="0.25">
      <c r="A373" s="362"/>
      <c r="B373" s="362"/>
      <c r="C373" s="362"/>
      <c r="D373" s="362"/>
      <c r="E373" s="362"/>
      <c r="F373" s="362"/>
      <c r="G373" s="362"/>
      <c r="H373" s="362"/>
      <c r="I373" s="362"/>
      <c r="J373" s="362"/>
      <c r="K373" s="362"/>
      <c r="L373" s="362"/>
      <c r="M373" s="362"/>
      <c r="N373" s="362"/>
      <c r="O373" s="362"/>
      <c r="P373" s="362"/>
      <c r="Q373" s="362"/>
      <c r="R373" s="362"/>
      <c r="S373" s="362"/>
      <c r="T373" s="362"/>
      <c r="U373" s="362"/>
      <c r="V373" s="362"/>
      <c r="W373" s="362"/>
      <c r="X373" s="362"/>
      <c r="Y373" s="362"/>
      <c r="Z373" s="362"/>
    </row>
    <row r="374" spans="1:26" ht="12.75" customHeight="1" x14ac:dyDescent="0.25">
      <c r="A374" s="362"/>
      <c r="B374" s="362"/>
      <c r="C374" s="362"/>
      <c r="D374" s="362"/>
      <c r="E374" s="362"/>
      <c r="F374" s="362"/>
      <c r="G374" s="362"/>
      <c r="H374" s="362"/>
      <c r="I374" s="362"/>
      <c r="J374" s="362"/>
      <c r="K374" s="362"/>
      <c r="L374" s="362"/>
      <c r="M374" s="362"/>
      <c r="N374" s="362"/>
      <c r="O374" s="362"/>
      <c r="P374" s="362"/>
      <c r="Q374" s="362"/>
      <c r="R374" s="362"/>
      <c r="S374" s="362"/>
      <c r="T374" s="362"/>
      <c r="U374" s="362"/>
      <c r="V374" s="362"/>
      <c r="W374" s="362"/>
      <c r="X374" s="362"/>
      <c r="Y374" s="362"/>
      <c r="Z374" s="362"/>
    </row>
    <row r="375" spans="1:26" ht="12.75" customHeight="1" x14ac:dyDescent="0.25">
      <c r="A375" s="362"/>
      <c r="B375" s="362"/>
      <c r="C375" s="362"/>
      <c r="D375" s="362"/>
      <c r="E375" s="362"/>
      <c r="F375" s="362"/>
      <c r="G375" s="362"/>
      <c r="H375" s="362"/>
      <c r="I375" s="362"/>
      <c r="J375" s="362"/>
      <c r="K375" s="362"/>
      <c r="L375" s="362"/>
      <c r="M375" s="362"/>
      <c r="N375" s="362"/>
      <c r="O375" s="362"/>
      <c r="P375" s="362"/>
      <c r="Q375" s="362"/>
      <c r="R375" s="362"/>
      <c r="S375" s="362"/>
      <c r="T375" s="362"/>
      <c r="U375" s="362"/>
      <c r="V375" s="362"/>
      <c r="W375" s="362"/>
      <c r="X375" s="362"/>
      <c r="Y375" s="362"/>
      <c r="Z375" s="362"/>
    </row>
    <row r="376" spans="1:26" ht="12.75" customHeight="1" x14ac:dyDescent="0.25">
      <c r="A376" s="362"/>
      <c r="B376" s="362"/>
      <c r="C376" s="362"/>
      <c r="D376" s="362"/>
      <c r="E376" s="362"/>
      <c r="F376" s="362"/>
      <c r="G376" s="362"/>
      <c r="H376" s="362"/>
      <c r="I376" s="362"/>
      <c r="J376" s="362"/>
      <c r="K376" s="362"/>
      <c r="L376" s="362"/>
      <c r="M376" s="362"/>
      <c r="N376" s="362"/>
      <c r="O376" s="362"/>
      <c r="P376" s="362"/>
      <c r="Q376" s="362"/>
      <c r="R376" s="362"/>
      <c r="S376" s="362"/>
      <c r="T376" s="362"/>
      <c r="U376" s="362"/>
      <c r="V376" s="362"/>
      <c r="W376" s="362"/>
      <c r="X376" s="362"/>
      <c r="Y376" s="362"/>
      <c r="Z376" s="362"/>
    </row>
    <row r="377" spans="1:26" ht="12.75" customHeight="1" x14ac:dyDescent="0.25">
      <c r="A377" s="362"/>
      <c r="B377" s="362"/>
      <c r="C377" s="362"/>
      <c r="D377" s="362"/>
      <c r="E377" s="362"/>
      <c r="F377" s="362"/>
      <c r="G377" s="362"/>
      <c r="H377" s="362"/>
      <c r="I377" s="362"/>
      <c r="J377" s="362"/>
      <c r="K377" s="362"/>
      <c r="L377" s="362"/>
      <c r="M377" s="362"/>
      <c r="N377" s="362"/>
      <c r="O377" s="362"/>
      <c r="P377" s="362"/>
      <c r="Q377" s="362"/>
      <c r="R377" s="362"/>
      <c r="S377" s="362"/>
      <c r="T377" s="362"/>
      <c r="U377" s="362"/>
      <c r="V377" s="362"/>
      <c r="W377" s="362"/>
      <c r="X377" s="362"/>
      <c r="Y377" s="362"/>
      <c r="Z377" s="362"/>
    </row>
    <row r="378" spans="1:26" ht="12.75" customHeight="1" x14ac:dyDescent="0.25">
      <c r="A378" s="362"/>
      <c r="B378" s="362"/>
      <c r="C378" s="362"/>
      <c r="D378" s="362"/>
      <c r="E378" s="362"/>
      <c r="F378" s="362"/>
      <c r="G378" s="362"/>
      <c r="H378" s="362"/>
      <c r="I378" s="362"/>
      <c r="J378" s="362"/>
      <c r="K378" s="362"/>
      <c r="L378" s="362"/>
      <c r="M378" s="362"/>
      <c r="N378" s="362"/>
      <c r="O378" s="362"/>
      <c r="P378" s="362"/>
      <c r="Q378" s="362"/>
      <c r="R378" s="362"/>
      <c r="S378" s="362"/>
      <c r="T378" s="362"/>
      <c r="U378" s="362"/>
      <c r="V378" s="362"/>
      <c r="W378" s="362"/>
      <c r="X378" s="362"/>
      <c r="Y378" s="362"/>
      <c r="Z378" s="362"/>
    </row>
    <row r="379" spans="1:26" ht="12.75" customHeight="1" x14ac:dyDescent="0.25">
      <c r="A379" s="362"/>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row>
    <row r="380" spans="1:26" ht="12.75" customHeight="1" x14ac:dyDescent="0.25">
      <c r="A380" s="362"/>
      <c r="B380" s="362"/>
      <c r="C380" s="362"/>
      <c r="D380" s="362"/>
      <c r="E380" s="362"/>
      <c r="F380" s="362"/>
      <c r="G380" s="362"/>
      <c r="H380" s="362"/>
      <c r="I380" s="362"/>
      <c r="J380" s="362"/>
      <c r="K380" s="362"/>
      <c r="L380" s="362"/>
      <c r="M380" s="362"/>
      <c r="N380" s="362"/>
      <c r="O380" s="362"/>
      <c r="P380" s="362"/>
      <c r="Q380" s="362"/>
      <c r="R380" s="362"/>
      <c r="S380" s="362"/>
      <c r="T380" s="362"/>
      <c r="U380" s="362"/>
      <c r="V380" s="362"/>
      <c r="W380" s="362"/>
      <c r="X380" s="362"/>
      <c r="Y380" s="362"/>
      <c r="Z380" s="362"/>
    </row>
    <row r="381" spans="1:26" ht="12.75" customHeight="1" x14ac:dyDescent="0.25">
      <c r="A381" s="362"/>
      <c r="B381" s="362"/>
      <c r="C381" s="362"/>
      <c r="D381" s="362"/>
      <c r="E381" s="362"/>
      <c r="F381" s="362"/>
      <c r="G381" s="362"/>
      <c r="H381" s="362"/>
      <c r="I381" s="362"/>
      <c r="J381" s="362"/>
      <c r="K381" s="362"/>
      <c r="L381" s="362"/>
      <c r="M381" s="362"/>
      <c r="N381" s="362"/>
      <c r="O381" s="362"/>
      <c r="P381" s="362"/>
      <c r="Q381" s="362"/>
      <c r="R381" s="362"/>
      <c r="S381" s="362"/>
      <c r="T381" s="362"/>
      <c r="U381" s="362"/>
      <c r="V381" s="362"/>
      <c r="W381" s="362"/>
      <c r="X381" s="362"/>
      <c r="Y381" s="362"/>
      <c r="Z381" s="362"/>
    </row>
    <row r="382" spans="1:26" ht="12.75" customHeight="1" x14ac:dyDescent="0.25">
      <c r="A382" s="362"/>
      <c r="B382" s="362"/>
      <c r="C382" s="362"/>
      <c r="D382" s="362"/>
      <c r="E382" s="362"/>
      <c r="F382" s="362"/>
      <c r="G382" s="362"/>
      <c r="H382" s="362"/>
      <c r="I382" s="362"/>
      <c r="J382" s="362"/>
      <c r="K382" s="362"/>
      <c r="L382" s="362"/>
      <c r="M382" s="362"/>
      <c r="N382" s="362"/>
      <c r="O382" s="362"/>
      <c r="P382" s="362"/>
      <c r="Q382" s="362"/>
      <c r="R382" s="362"/>
      <c r="S382" s="362"/>
      <c r="T382" s="362"/>
      <c r="U382" s="362"/>
      <c r="V382" s="362"/>
      <c r="W382" s="362"/>
      <c r="X382" s="362"/>
      <c r="Y382" s="362"/>
      <c r="Z382" s="362"/>
    </row>
    <row r="383" spans="1:26" ht="12.75" customHeight="1" x14ac:dyDescent="0.25">
      <c r="A383" s="362"/>
      <c r="B383" s="362"/>
      <c r="C383" s="362"/>
      <c r="D383" s="362"/>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row>
    <row r="384" spans="1:26" ht="12.75" customHeight="1" x14ac:dyDescent="0.25">
      <c r="A384" s="362"/>
      <c r="B384" s="362"/>
      <c r="C384" s="362"/>
      <c r="D384" s="362"/>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row>
    <row r="385" spans="1:26" ht="12.75" customHeight="1" x14ac:dyDescent="0.25">
      <c r="A385" s="362"/>
      <c r="B385" s="362"/>
      <c r="C385" s="362"/>
      <c r="D385" s="362"/>
      <c r="E385" s="362"/>
      <c r="F385" s="362"/>
      <c r="G385" s="362"/>
      <c r="H385" s="362"/>
      <c r="I385" s="362"/>
      <c r="J385" s="362"/>
      <c r="K385" s="362"/>
      <c r="L385" s="362"/>
      <c r="M385" s="362"/>
      <c r="N385" s="362"/>
      <c r="O385" s="362"/>
      <c r="P385" s="362"/>
      <c r="Q385" s="362"/>
      <c r="R385" s="362"/>
      <c r="S385" s="362"/>
      <c r="T385" s="362"/>
      <c r="U385" s="362"/>
      <c r="V385" s="362"/>
      <c r="W385" s="362"/>
      <c r="X385" s="362"/>
      <c r="Y385" s="362"/>
      <c r="Z385" s="362"/>
    </row>
    <row r="386" spans="1:26" ht="12.75" customHeight="1" x14ac:dyDescent="0.25">
      <c r="A386" s="362"/>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row>
    <row r="387" spans="1:26" ht="12.75" customHeight="1" x14ac:dyDescent="0.25">
      <c r="A387" s="362"/>
      <c r="B387" s="362"/>
      <c r="C387" s="362"/>
      <c r="D387" s="362"/>
      <c r="E387" s="362"/>
      <c r="F387" s="362"/>
      <c r="G387" s="362"/>
      <c r="H387" s="362"/>
      <c r="I387" s="362"/>
      <c r="J387" s="362"/>
      <c r="K387" s="362"/>
      <c r="L387" s="362"/>
      <c r="M387" s="362"/>
      <c r="N387" s="362"/>
      <c r="O387" s="362"/>
      <c r="P387" s="362"/>
      <c r="Q387" s="362"/>
      <c r="R387" s="362"/>
      <c r="S387" s="362"/>
      <c r="T387" s="362"/>
      <c r="U387" s="362"/>
      <c r="V387" s="362"/>
      <c r="W387" s="362"/>
      <c r="X387" s="362"/>
      <c r="Y387" s="362"/>
      <c r="Z387" s="362"/>
    </row>
    <row r="388" spans="1:26" ht="12.75" customHeight="1" x14ac:dyDescent="0.25">
      <c r="A388" s="362"/>
      <c r="B388" s="362"/>
      <c r="C388" s="362"/>
      <c r="D388" s="362"/>
      <c r="E388" s="362"/>
      <c r="F388" s="362"/>
      <c r="G388" s="362"/>
      <c r="H388" s="362"/>
      <c r="I388" s="362"/>
      <c r="J388" s="362"/>
      <c r="K388" s="362"/>
      <c r="L388" s="362"/>
      <c r="M388" s="362"/>
      <c r="N388" s="362"/>
      <c r="O388" s="362"/>
      <c r="P388" s="362"/>
      <c r="Q388" s="362"/>
      <c r="R388" s="362"/>
      <c r="S388" s="362"/>
      <c r="T388" s="362"/>
      <c r="U388" s="362"/>
      <c r="V388" s="362"/>
      <c r="W388" s="362"/>
      <c r="X388" s="362"/>
      <c r="Y388" s="362"/>
      <c r="Z388" s="362"/>
    </row>
    <row r="389" spans="1:26" ht="12.75" customHeight="1" x14ac:dyDescent="0.25">
      <c r="A389" s="362"/>
      <c r="B389" s="362"/>
      <c r="C389" s="362"/>
      <c r="D389" s="362"/>
      <c r="E389" s="362"/>
      <c r="F389" s="362"/>
      <c r="G389" s="362"/>
      <c r="H389" s="362"/>
      <c r="I389" s="362"/>
      <c r="J389" s="362"/>
      <c r="K389" s="362"/>
      <c r="L389" s="362"/>
      <c r="M389" s="362"/>
      <c r="N389" s="362"/>
      <c r="O389" s="362"/>
      <c r="P389" s="362"/>
      <c r="Q389" s="362"/>
      <c r="R389" s="362"/>
      <c r="S389" s="362"/>
      <c r="T389" s="362"/>
      <c r="U389" s="362"/>
      <c r="V389" s="362"/>
      <c r="W389" s="362"/>
      <c r="X389" s="362"/>
      <c r="Y389" s="362"/>
      <c r="Z389" s="362"/>
    </row>
    <row r="390" spans="1:26" ht="12.75" customHeight="1" x14ac:dyDescent="0.25">
      <c r="A390" s="362"/>
      <c r="B390" s="362"/>
      <c r="C390" s="362"/>
      <c r="D390" s="362"/>
      <c r="E390" s="362"/>
      <c r="F390" s="362"/>
      <c r="G390" s="362"/>
      <c r="H390" s="362"/>
      <c r="I390" s="362"/>
      <c r="J390" s="362"/>
      <c r="K390" s="362"/>
      <c r="L390" s="362"/>
      <c r="M390" s="362"/>
      <c r="N390" s="362"/>
      <c r="O390" s="362"/>
      <c r="P390" s="362"/>
      <c r="Q390" s="362"/>
      <c r="R390" s="362"/>
      <c r="S390" s="362"/>
      <c r="T390" s="362"/>
      <c r="U390" s="362"/>
      <c r="V390" s="362"/>
      <c r="W390" s="362"/>
      <c r="X390" s="362"/>
      <c r="Y390" s="362"/>
      <c r="Z390" s="362"/>
    </row>
    <row r="391" spans="1:26" ht="12.75" customHeight="1" x14ac:dyDescent="0.25">
      <c r="A391" s="362"/>
      <c r="B391" s="362"/>
      <c r="C391" s="362"/>
      <c r="D391" s="362"/>
      <c r="E391" s="362"/>
      <c r="F391" s="362"/>
      <c r="G391" s="362"/>
      <c r="H391" s="362"/>
      <c r="I391" s="362"/>
      <c r="J391" s="362"/>
      <c r="K391" s="362"/>
      <c r="L391" s="362"/>
      <c r="M391" s="362"/>
      <c r="N391" s="362"/>
      <c r="O391" s="362"/>
      <c r="P391" s="362"/>
      <c r="Q391" s="362"/>
      <c r="R391" s="362"/>
      <c r="S391" s="362"/>
      <c r="T391" s="362"/>
      <c r="U391" s="362"/>
      <c r="V391" s="362"/>
      <c r="W391" s="362"/>
      <c r="X391" s="362"/>
      <c r="Y391" s="362"/>
      <c r="Z391" s="362"/>
    </row>
    <row r="392" spans="1:26" ht="12.75" customHeight="1" x14ac:dyDescent="0.25">
      <c r="A392" s="362"/>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row>
    <row r="393" spans="1:26" ht="12.75" customHeight="1" x14ac:dyDescent="0.25">
      <c r="A393" s="362"/>
      <c r="B393" s="362"/>
      <c r="C393" s="362"/>
      <c r="D393" s="362"/>
      <c r="E393" s="362"/>
      <c r="F393" s="362"/>
      <c r="G393" s="362"/>
      <c r="H393" s="362"/>
      <c r="I393" s="362"/>
      <c r="J393" s="362"/>
      <c r="K393" s="362"/>
      <c r="L393" s="362"/>
      <c r="M393" s="362"/>
      <c r="N393" s="362"/>
      <c r="O393" s="362"/>
      <c r="P393" s="362"/>
      <c r="Q393" s="362"/>
      <c r="R393" s="362"/>
      <c r="S393" s="362"/>
      <c r="T393" s="362"/>
      <c r="U393" s="362"/>
      <c r="V393" s="362"/>
      <c r="W393" s="362"/>
      <c r="X393" s="362"/>
      <c r="Y393" s="362"/>
      <c r="Z393" s="362"/>
    </row>
    <row r="394" spans="1:26" ht="12.75" customHeight="1" x14ac:dyDescent="0.25">
      <c r="A394" s="362"/>
      <c r="B394" s="362"/>
      <c r="C394" s="362"/>
      <c r="D394" s="362"/>
      <c r="E394" s="362"/>
      <c r="F394" s="362"/>
      <c r="G394" s="362"/>
      <c r="H394" s="362"/>
      <c r="I394" s="362"/>
      <c r="J394" s="362"/>
      <c r="K394" s="362"/>
      <c r="L394" s="362"/>
      <c r="M394" s="362"/>
      <c r="N394" s="362"/>
      <c r="O394" s="362"/>
      <c r="P394" s="362"/>
      <c r="Q394" s="362"/>
      <c r="R394" s="362"/>
      <c r="S394" s="362"/>
      <c r="T394" s="362"/>
      <c r="U394" s="362"/>
      <c r="V394" s="362"/>
      <c r="W394" s="362"/>
      <c r="X394" s="362"/>
      <c r="Y394" s="362"/>
      <c r="Z394" s="362"/>
    </row>
    <row r="395" spans="1:26" ht="12.75" customHeight="1" x14ac:dyDescent="0.25">
      <c r="A395" s="362"/>
      <c r="B395" s="362"/>
      <c r="C395" s="362"/>
      <c r="D395" s="362"/>
      <c r="E395" s="362"/>
      <c r="F395" s="362"/>
      <c r="G395" s="362"/>
      <c r="H395" s="362"/>
      <c r="I395" s="362"/>
      <c r="J395" s="362"/>
      <c r="K395" s="362"/>
      <c r="L395" s="362"/>
      <c r="M395" s="362"/>
      <c r="N395" s="362"/>
      <c r="O395" s="362"/>
      <c r="P395" s="362"/>
      <c r="Q395" s="362"/>
      <c r="R395" s="362"/>
      <c r="S395" s="362"/>
      <c r="T395" s="362"/>
      <c r="U395" s="362"/>
      <c r="V395" s="362"/>
      <c r="W395" s="362"/>
      <c r="X395" s="362"/>
      <c r="Y395" s="362"/>
      <c r="Z395" s="362"/>
    </row>
    <row r="396" spans="1:26" ht="12.75" customHeight="1" x14ac:dyDescent="0.25">
      <c r="A396" s="362"/>
      <c r="B396" s="362"/>
      <c r="C396" s="362"/>
      <c r="D396" s="362"/>
      <c r="E396" s="362"/>
      <c r="F396" s="362"/>
      <c r="G396" s="362"/>
      <c r="H396" s="362"/>
      <c r="I396" s="362"/>
      <c r="J396" s="362"/>
      <c r="K396" s="362"/>
      <c r="L396" s="362"/>
      <c r="M396" s="362"/>
      <c r="N396" s="362"/>
      <c r="O396" s="362"/>
      <c r="P396" s="362"/>
      <c r="Q396" s="362"/>
      <c r="R396" s="362"/>
      <c r="S396" s="362"/>
      <c r="T396" s="362"/>
      <c r="U396" s="362"/>
      <c r="V396" s="362"/>
      <c r="W396" s="362"/>
      <c r="X396" s="362"/>
      <c r="Y396" s="362"/>
      <c r="Z396" s="362"/>
    </row>
    <row r="397" spans="1:26" ht="12.75" customHeight="1" x14ac:dyDescent="0.25">
      <c r="A397" s="362"/>
      <c r="B397" s="362"/>
      <c r="C397" s="362"/>
      <c r="D397" s="362"/>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row>
    <row r="398" spans="1:26" ht="12.75" customHeight="1" x14ac:dyDescent="0.25">
      <c r="A398" s="362"/>
      <c r="B398" s="362"/>
      <c r="C398" s="362"/>
      <c r="D398" s="362"/>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row>
    <row r="399" spans="1:26" ht="12.75" customHeight="1" x14ac:dyDescent="0.25">
      <c r="A399" s="362"/>
      <c r="B399" s="362"/>
      <c r="C399" s="362"/>
      <c r="D399" s="362"/>
      <c r="E399" s="362"/>
      <c r="F399" s="362"/>
      <c r="G399" s="362"/>
      <c r="H399" s="362"/>
      <c r="I399" s="362"/>
      <c r="J399" s="362"/>
      <c r="K399" s="362"/>
      <c r="L399" s="362"/>
      <c r="M399" s="362"/>
      <c r="N399" s="362"/>
      <c r="O399" s="362"/>
      <c r="P399" s="362"/>
      <c r="Q399" s="362"/>
      <c r="R399" s="362"/>
      <c r="S399" s="362"/>
      <c r="T399" s="362"/>
      <c r="U399" s="362"/>
      <c r="V399" s="362"/>
      <c r="W399" s="362"/>
      <c r="X399" s="362"/>
      <c r="Y399" s="362"/>
      <c r="Z399" s="362"/>
    </row>
    <row r="400" spans="1:26" ht="12.75" customHeight="1" x14ac:dyDescent="0.25">
      <c r="A400" s="362"/>
      <c r="B400" s="362"/>
      <c r="C400" s="362"/>
      <c r="D400" s="362"/>
      <c r="E400" s="362"/>
      <c r="F400" s="362"/>
      <c r="G400" s="362"/>
      <c r="H400" s="362"/>
      <c r="I400" s="362"/>
      <c r="J400" s="362"/>
      <c r="K400" s="362"/>
      <c r="L400" s="362"/>
      <c r="M400" s="362"/>
      <c r="N400" s="362"/>
      <c r="O400" s="362"/>
      <c r="P400" s="362"/>
      <c r="Q400" s="362"/>
      <c r="R400" s="362"/>
      <c r="S400" s="362"/>
      <c r="T400" s="362"/>
      <c r="U400" s="362"/>
      <c r="V400" s="362"/>
      <c r="W400" s="362"/>
      <c r="X400" s="362"/>
      <c r="Y400" s="362"/>
      <c r="Z400" s="362"/>
    </row>
    <row r="401" spans="1:26" ht="12.75" customHeight="1" x14ac:dyDescent="0.25">
      <c r="A401" s="362"/>
      <c r="B401" s="362"/>
      <c r="C401" s="362"/>
      <c r="D401" s="362"/>
      <c r="E401" s="362"/>
      <c r="F401" s="362"/>
      <c r="G401" s="362"/>
      <c r="H401" s="362"/>
      <c r="I401" s="362"/>
      <c r="J401" s="362"/>
      <c r="K401" s="362"/>
      <c r="L401" s="362"/>
      <c r="M401" s="362"/>
      <c r="N401" s="362"/>
      <c r="O401" s="362"/>
      <c r="P401" s="362"/>
      <c r="Q401" s="362"/>
      <c r="R401" s="362"/>
      <c r="S401" s="362"/>
      <c r="T401" s="362"/>
      <c r="U401" s="362"/>
      <c r="V401" s="362"/>
      <c r="W401" s="362"/>
      <c r="X401" s="362"/>
      <c r="Y401" s="362"/>
      <c r="Z401" s="362"/>
    </row>
    <row r="402" spans="1:26" ht="12.75" customHeight="1" x14ac:dyDescent="0.25">
      <c r="A402" s="362"/>
      <c r="B402" s="362"/>
      <c r="C402" s="362"/>
      <c r="D402" s="362"/>
      <c r="E402" s="362"/>
      <c r="F402" s="362"/>
      <c r="G402" s="362"/>
      <c r="H402" s="362"/>
      <c r="I402" s="362"/>
      <c r="J402" s="362"/>
      <c r="K402" s="362"/>
      <c r="L402" s="362"/>
      <c r="M402" s="362"/>
      <c r="N402" s="362"/>
      <c r="O402" s="362"/>
      <c r="P402" s="362"/>
      <c r="Q402" s="362"/>
      <c r="R402" s="362"/>
      <c r="S402" s="362"/>
      <c r="T402" s="362"/>
      <c r="U402" s="362"/>
      <c r="V402" s="362"/>
      <c r="W402" s="362"/>
      <c r="X402" s="362"/>
      <c r="Y402" s="362"/>
      <c r="Z402" s="362"/>
    </row>
    <row r="403" spans="1:26" ht="12.75" customHeight="1" x14ac:dyDescent="0.25">
      <c r="A403" s="362"/>
      <c r="B403" s="362"/>
      <c r="C403" s="362"/>
      <c r="D403" s="362"/>
      <c r="E403" s="362"/>
      <c r="F403" s="362"/>
      <c r="G403" s="362"/>
      <c r="H403" s="362"/>
      <c r="I403" s="362"/>
      <c r="J403" s="362"/>
      <c r="K403" s="362"/>
      <c r="L403" s="362"/>
      <c r="M403" s="362"/>
      <c r="N403" s="362"/>
      <c r="O403" s="362"/>
      <c r="P403" s="362"/>
      <c r="Q403" s="362"/>
      <c r="R403" s="362"/>
      <c r="S403" s="362"/>
      <c r="T403" s="362"/>
      <c r="U403" s="362"/>
      <c r="V403" s="362"/>
      <c r="W403" s="362"/>
      <c r="X403" s="362"/>
      <c r="Y403" s="362"/>
      <c r="Z403" s="362"/>
    </row>
    <row r="404" spans="1:26" ht="12.75" customHeight="1" x14ac:dyDescent="0.25">
      <c r="A404" s="362"/>
      <c r="B404" s="362"/>
      <c r="C404" s="362"/>
      <c r="D404" s="362"/>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row>
    <row r="405" spans="1:26" ht="12.75" customHeight="1" x14ac:dyDescent="0.25">
      <c r="A405" s="362"/>
      <c r="B405" s="362"/>
      <c r="C405" s="362"/>
      <c r="D405" s="362"/>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row>
    <row r="406" spans="1:26" ht="12.75" customHeight="1" x14ac:dyDescent="0.25">
      <c r="A406" s="362"/>
      <c r="B406" s="362"/>
      <c r="C406" s="362"/>
      <c r="D406" s="362"/>
      <c r="E406" s="362"/>
      <c r="F406" s="362"/>
      <c r="G406" s="362"/>
      <c r="H406" s="362"/>
      <c r="I406" s="362"/>
      <c r="J406" s="362"/>
      <c r="K406" s="362"/>
      <c r="L406" s="362"/>
      <c r="M406" s="362"/>
      <c r="N406" s="362"/>
      <c r="O406" s="362"/>
      <c r="P406" s="362"/>
      <c r="Q406" s="362"/>
      <c r="R406" s="362"/>
      <c r="S406" s="362"/>
      <c r="T406" s="362"/>
      <c r="U406" s="362"/>
      <c r="V406" s="362"/>
      <c r="W406" s="362"/>
      <c r="X406" s="362"/>
      <c r="Y406" s="362"/>
      <c r="Z406" s="362"/>
    </row>
    <row r="407" spans="1:26" ht="12.75" customHeight="1" x14ac:dyDescent="0.25">
      <c r="A407" s="362"/>
      <c r="B407" s="362"/>
      <c r="C407" s="362"/>
      <c r="D407" s="362"/>
      <c r="E407" s="362"/>
      <c r="F407" s="362"/>
      <c r="G407" s="362"/>
      <c r="H407" s="362"/>
      <c r="I407" s="362"/>
      <c r="J407" s="362"/>
      <c r="K407" s="362"/>
      <c r="L407" s="362"/>
      <c r="M407" s="362"/>
      <c r="N407" s="362"/>
      <c r="O407" s="362"/>
      <c r="P407" s="362"/>
      <c r="Q407" s="362"/>
      <c r="R407" s="362"/>
      <c r="S407" s="362"/>
      <c r="T407" s="362"/>
      <c r="U407" s="362"/>
      <c r="V407" s="362"/>
      <c r="W407" s="362"/>
      <c r="X407" s="362"/>
      <c r="Y407" s="362"/>
      <c r="Z407" s="362"/>
    </row>
    <row r="408" spans="1:26" ht="12.75" customHeight="1" x14ac:dyDescent="0.25">
      <c r="A408" s="362"/>
      <c r="B408" s="362"/>
      <c r="C408" s="362"/>
      <c r="D408" s="362"/>
      <c r="E408" s="362"/>
      <c r="F408" s="362"/>
      <c r="G408" s="362"/>
      <c r="H408" s="362"/>
      <c r="I408" s="362"/>
      <c r="J408" s="362"/>
      <c r="K408" s="362"/>
      <c r="L408" s="362"/>
      <c r="M408" s="362"/>
      <c r="N408" s="362"/>
      <c r="O408" s="362"/>
      <c r="P408" s="362"/>
      <c r="Q408" s="362"/>
      <c r="R408" s="362"/>
      <c r="S408" s="362"/>
      <c r="T408" s="362"/>
      <c r="U408" s="362"/>
      <c r="V408" s="362"/>
      <c r="W408" s="362"/>
      <c r="X408" s="362"/>
      <c r="Y408" s="362"/>
      <c r="Z408" s="362"/>
    </row>
    <row r="409" spans="1:26" ht="12.75" customHeight="1" x14ac:dyDescent="0.25">
      <c r="A409" s="362"/>
      <c r="B409" s="362"/>
      <c r="C409" s="362"/>
      <c r="D409" s="362"/>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row>
    <row r="410" spans="1:26" ht="12.75" customHeight="1" x14ac:dyDescent="0.25">
      <c r="A410" s="362"/>
      <c r="B410" s="362"/>
      <c r="C410" s="362"/>
      <c r="D410" s="362"/>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row>
    <row r="411" spans="1:26" ht="12.75" customHeight="1" x14ac:dyDescent="0.25">
      <c r="A411" s="362"/>
      <c r="B411" s="362"/>
      <c r="C411" s="362"/>
      <c r="D411" s="362"/>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row>
    <row r="412" spans="1:26" ht="12.75" customHeight="1" x14ac:dyDescent="0.25">
      <c r="A412" s="362"/>
      <c r="B412" s="362"/>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row>
    <row r="413" spans="1:26" ht="12.75" customHeight="1" x14ac:dyDescent="0.25">
      <c r="A413" s="362"/>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row>
    <row r="414" spans="1:26" ht="12.75" customHeight="1" x14ac:dyDescent="0.25">
      <c r="A414" s="362"/>
      <c r="B414" s="362"/>
      <c r="C414" s="362"/>
      <c r="D414" s="362"/>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row>
    <row r="415" spans="1:26" ht="12.75" customHeight="1" x14ac:dyDescent="0.25">
      <c r="A415" s="362"/>
      <c r="B415" s="362"/>
      <c r="C415" s="362"/>
      <c r="D415" s="362"/>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row>
    <row r="416" spans="1:26" ht="12.75" customHeight="1" x14ac:dyDescent="0.25">
      <c r="A416" s="362"/>
      <c r="B416" s="362"/>
      <c r="C416" s="362"/>
      <c r="D416" s="362"/>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row>
    <row r="417" spans="1:26" ht="12.75" customHeight="1" x14ac:dyDescent="0.25">
      <c r="A417" s="362"/>
      <c r="B417" s="362"/>
      <c r="C417" s="362"/>
      <c r="D417" s="362"/>
      <c r="E417" s="362"/>
      <c r="F417" s="362"/>
      <c r="G417" s="362"/>
      <c r="H417" s="362"/>
      <c r="I417" s="362"/>
      <c r="J417" s="362"/>
      <c r="K417" s="362"/>
      <c r="L417" s="362"/>
      <c r="M417" s="362"/>
      <c r="N417" s="362"/>
      <c r="O417" s="362"/>
      <c r="P417" s="362"/>
      <c r="Q417" s="362"/>
      <c r="R417" s="362"/>
      <c r="S417" s="362"/>
      <c r="T417" s="362"/>
      <c r="U417" s="362"/>
      <c r="V417" s="362"/>
      <c r="W417" s="362"/>
      <c r="X417" s="362"/>
      <c r="Y417" s="362"/>
      <c r="Z417" s="362"/>
    </row>
    <row r="418" spans="1:26" ht="12.75" customHeight="1" x14ac:dyDescent="0.25">
      <c r="A418" s="362"/>
      <c r="B418" s="362"/>
      <c r="C418" s="362"/>
      <c r="D418" s="362"/>
      <c r="E418" s="362"/>
      <c r="F418" s="362"/>
      <c r="G418" s="362"/>
      <c r="H418" s="362"/>
      <c r="I418" s="362"/>
      <c r="J418" s="362"/>
      <c r="K418" s="362"/>
      <c r="L418" s="362"/>
      <c r="M418" s="362"/>
      <c r="N418" s="362"/>
      <c r="O418" s="362"/>
      <c r="P418" s="362"/>
      <c r="Q418" s="362"/>
      <c r="R418" s="362"/>
      <c r="S418" s="362"/>
      <c r="T418" s="362"/>
      <c r="U418" s="362"/>
      <c r="V418" s="362"/>
      <c r="W418" s="362"/>
      <c r="X418" s="362"/>
      <c r="Y418" s="362"/>
      <c r="Z418" s="362"/>
    </row>
    <row r="419" spans="1:26" ht="12.75" customHeight="1" x14ac:dyDescent="0.25">
      <c r="A419" s="362"/>
      <c r="B419" s="362"/>
      <c r="C419" s="362"/>
      <c r="D419" s="362"/>
      <c r="E419" s="362"/>
      <c r="F419" s="362"/>
      <c r="G419" s="362"/>
      <c r="H419" s="362"/>
      <c r="I419" s="362"/>
      <c r="J419" s="362"/>
      <c r="K419" s="362"/>
      <c r="L419" s="362"/>
      <c r="M419" s="362"/>
      <c r="N419" s="362"/>
      <c r="O419" s="362"/>
      <c r="P419" s="362"/>
      <c r="Q419" s="362"/>
      <c r="R419" s="362"/>
      <c r="S419" s="362"/>
      <c r="T419" s="362"/>
      <c r="U419" s="362"/>
      <c r="V419" s="362"/>
      <c r="W419" s="362"/>
      <c r="X419" s="362"/>
      <c r="Y419" s="362"/>
      <c r="Z419" s="362"/>
    </row>
    <row r="420" spans="1:26" ht="12.75" customHeight="1" x14ac:dyDescent="0.25">
      <c r="A420" s="362"/>
      <c r="B420" s="362"/>
      <c r="C420" s="362"/>
      <c r="D420" s="362"/>
      <c r="E420" s="362"/>
      <c r="F420" s="362"/>
      <c r="G420" s="362"/>
      <c r="H420" s="362"/>
      <c r="I420" s="362"/>
      <c r="J420" s="362"/>
      <c r="K420" s="362"/>
      <c r="L420" s="362"/>
      <c r="M420" s="362"/>
      <c r="N420" s="362"/>
      <c r="O420" s="362"/>
      <c r="P420" s="362"/>
      <c r="Q420" s="362"/>
      <c r="R420" s="362"/>
      <c r="S420" s="362"/>
      <c r="T420" s="362"/>
      <c r="U420" s="362"/>
      <c r="V420" s="362"/>
      <c r="W420" s="362"/>
      <c r="X420" s="362"/>
      <c r="Y420" s="362"/>
      <c r="Z420" s="362"/>
    </row>
    <row r="421" spans="1:26" ht="12.75" customHeight="1" x14ac:dyDescent="0.25">
      <c r="A421" s="362"/>
      <c r="B421" s="362"/>
      <c r="C421" s="362"/>
      <c r="D421" s="362"/>
      <c r="E421" s="362"/>
      <c r="F421" s="362"/>
      <c r="G421" s="362"/>
      <c r="H421" s="362"/>
      <c r="I421" s="362"/>
      <c r="J421" s="362"/>
      <c r="K421" s="362"/>
      <c r="L421" s="362"/>
      <c r="M421" s="362"/>
      <c r="N421" s="362"/>
      <c r="O421" s="362"/>
      <c r="P421" s="362"/>
      <c r="Q421" s="362"/>
      <c r="R421" s="362"/>
      <c r="S421" s="362"/>
      <c r="T421" s="362"/>
      <c r="U421" s="362"/>
      <c r="V421" s="362"/>
      <c r="W421" s="362"/>
      <c r="X421" s="362"/>
      <c r="Y421" s="362"/>
      <c r="Z421" s="362"/>
    </row>
    <row r="422" spans="1:26" ht="12.75" customHeight="1" x14ac:dyDescent="0.25">
      <c r="A422" s="362"/>
      <c r="B422" s="362"/>
      <c r="C422" s="362"/>
      <c r="D422" s="362"/>
      <c r="E422" s="362"/>
      <c r="F422" s="362"/>
      <c r="G422" s="362"/>
      <c r="H422" s="362"/>
      <c r="I422" s="362"/>
      <c r="J422" s="362"/>
      <c r="K422" s="362"/>
      <c r="L422" s="362"/>
      <c r="M422" s="362"/>
      <c r="N422" s="362"/>
      <c r="O422" s="362"/>
      <c r="P422" s="362"/>
      <c r="Q422" s="362"/>
      <c r="R422" s="362"/>
      <c r="S422" s="362"/>
      <c r="T422" s="362"/>
      <c r="U422" s="362"/>
      <c r="V422" s="362"/>
      <c r="W422" s="362"/>
      <c r="X422" s="362"/>
      <c r="Y422" s="362"/>
      <c r="Z422" s="362"/>
    </row>
    <row r="423" spans="1:26" ht="12.75" customHeight="1" x14ac:dyDescent="0.25">
      <c r="A423" s="362"/>
      <c r="B423" s="362"/>
      <c r="C423" s="362"/>
      <c r="D423" s="362"/>
      <c r="E423" s="362"/>
      <c r="F423" s="362"/>
      <c r="G423" s="362"/>
      <c r="H423" s="362"/>
      <c r="I423" s="362"/>
      <c r="J423" s="362"/>
      <c r="K423" s="362"/>
      <c r="L423" s="362"/>
      <c r="M423" s="362"/>
      <c r="N423" s="362"/>
      <c r="O423" s="362"/>
      <c r="P423" s="362"/>
      <c r="Q423" s="362"/>
      <c r="R423" s="362"/>
      <c r="S423" s="362"/>
      <c r="T423" s="362"/>
      <c r="U423" s="362"/>
      <c r="V423" s="362"/>
      <c r="W423" s="362"/>
      <c r="X423" s="362"/>
      <c r="Y423" s="362"/>
      <c r="Z423" s="362"/>
    </row>
    <row r="424" spans="1:26" ht="12.75" customHeight="1" x14ac:dyDescent="0.25">
      <c r="A424" s="362"/>
      <c r="B424" s="362"/>
      <c r="C424" s="362"/>
      <c r="D424" s="362"/>
      <c r="E424" s="362"/>
      <c r="F424" s="362"/>
      <c r="G424" s="362"/>
      <c r="H424" s="362"/>
      <c r="I424" s="362"/>
      <c r="J424" s="362"/>
      <c r="K424" s="362"/>
      <c r="L424" s="362"/>
      <c r="M424" s="362"/>
      <c r="N424" s="362"/>
      <c r="O424" s="362"/>
      <c r="P424" s="362"/>
      <c r="Q424" s="362"/>
      <c r="R424" s="362"/>
      <c r="S424" s="362"/>
      <c r="T424" s="362"/>
      <c r="U424" s="362"/>
      <c r="V424" s="362"/>
      <c r="W424" s="362"/>
      <c r="X424" s="362"/>
      <c r="Y424" s="362"/>
      <c r="Z424" s="362"/>
    </row>
    <row r="425" spans="1:26" ht="12.75" customHeight="1" x14ac:dyDescent="0.25">
      <c r="A425" s="362"/>
      <c r="B425" s="362"/>
      <c r="C425" s="362"/>
      <c r="D425" s="362"/>
      <c r="E425" s="362"/>
      <c r="F425" s="362"/>
      <c r="G425" s="362"/>
      <c r="H425" s="362"/>
      <c r="I425" s="362"/>
      <c r="J425" s="362"/>
      <c r="K425" s="362"/>
      <c r="L425" s="362"/>
      <c r="M425" s="362"/>
      <c r="N425" s="362"/>
      <c r="O425" s="362"/>
      <c r="P425" s="362"/>
      <c r="Q425" s="362"/>
      <c r="R425" s="362"/>
      <c r="S425" s="362"/>
      <c r="T425" s="362"/>
      <c r="U425" s="362"/>
      <c r="V425" s="362"/>
      <c r="W425" s="362"/>
      <c r="X425" s="362"/>
      <c r="Y425" s="362"/>
      <c r="Z425" s="362"/>
    </row>
    <row r="426" spans="1:26" ht="12.75" customHeight="1" x14ac:dyDescent="0.25">
      <c r="A426" s="362"/>
      <c r="B426" s="362"/>
      <c r="C426" s="362"/>
      <c r="D426" s="362"/>
      <c r="E426" s="362"/>
      <c r="F426" s="362"/>
      <c r="G426" s="362"/>
      <c r="H426" s="362"/>
      <c r="I426" s="362"/>
      <c r="J426" s="362"/>
      <c r="K426" s="362"/>
      <c r="L426" s="362"/>
      <c r="M426" s="362"/>
      <c r="N426" s="362"/>
      <c r="O426" s="362"/>
      <c r="P426" s="362"/>
      <c r="Q426" s="362"/>
      <c r="R426" s="362"/>
      <c r="S426" s="362"/>
      <c r="T426" s="362"/>
      <c r="U426" s="362"/>
      <c r="V426" s="362"/>
      <c r="W426" s="362"/>
      <c r="X426" s="362"/>
      <c r="Y426" s="362"/>
      <c r="Z426" s="362"/>
    </row>
    <row r="427" spans="1:26" ht="12.75" customHeight="1" x14ac:dyDescent="0.25">
      <c r="A427" s="362"/>
      <c r="B427" s="362"/>
      <c r="C427" s="362"/>
      <c r="D427" s="362"/>
      <c r="E427" s="362"/>
      <c r="F427" s="362"/>
      <c r="G427" s="362"/>
      <c r="H427" s="362"/>
      <c r="I427" s="362"/>
      <c r="J427" s="362"/>
      <c r="K427" s="362"/>
      <c r="L427" s="362"/>
      <c r="M427" s="362"/>
      <c r="N427" s="362"/>
      <c r="O427" s="362"/>
      <c r="P427" s="362"/>
      <c r="Q427" s="362"/>
      <c r="R427" s="362"/>
      <c r="S427" s="362"/>
      <c r="T427" s="362"/>
      <c r="U427" s="362"/>
      <c r="V427" s="362"/>
      <c r="W427" s="362"/>
      <c r="X427" s="362"/>
      <c r="Y427" s="362"/>
      <c r="Z427" s="362"/>
    </row>
    <row r="428" spans="1:26" ht="12.75" customHeight="1" x14ac:dyDescent="0.25">
      <c r="A428" s="362"/>
      <c r="B428" s="362"/>
      <c r="C428" s="362"/>
      <c r="D428" s="362"/>
      <c r="E428" s="362"/>
      <c r="F428" s="362"/>
      <c r="G428" s="362"/>
      <c r="H428" s="362"/>
      <c r="I428" s="362"/>
      <c r="J428" s="362"/>
      <c r="K428" s="362"/>
      <c r="L428" s="362"/>
      <c r="M428" s="362"/>
      <c r="N428" s="362"/>
      <c r="O428" s="362"/>
      <c r="P428" s="362"/>
      <c r="Q428" s="362"/>
      <c r="R428" s="362"/>
      <c r="S428" s="362"/>
      <c r="T428" s="362"/>
      <c r="U428" s="362"/>
      <c r="V428" s="362"/>
      <c r="W428" s="362"/>
      <c r="X428" s="362"/>
      <c r="Y428" s="362"/>
      <c r="Z428" s="362"/>
    </row>
    <row r="429" spans="1:26" ht="12.75" customHeight="1" x14ac:dyDescent="0.25">
      <c r="A429" s="362"/>
      <c r="B429" s="362"/>
      <c r="C429" s="362"/>
      <c r="D429" s="362"/>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row>
    <row r="430" spans="1:26" ht="12.75" customHeight="1" x14ac:dyDescent="0.25">
      <c r="A430" s="362"/>
      <c r="B430" s="362"/>
      <c r="C430" s="362"/>
      <c r="D430" s="362"/>
      <c r="E430" s="362"/>
      <c r="F430" s="362"/>
      <c r="G430" s="362"/>
      <c r="H430" s="362"/>
      <c r="I430" s="362"/>
      <c r="J430" s="362"/>
      <c r="K430" s="362"/>
      <c r="L430" s="362"/>
      <c r="M430" s="362"/>
      <c r="N430" s="362"/>
      <c r="O430" s="362"/>
      <c r="P430" s="362"/>
      <c r="Q430" s="362"/>
      <c r="R430" s="362"/>
      <c r="S430" s="362"/>
      <c r="T430" s="362"/>
      <c r="U430" s="362"/>
      <c r="V430" s="362"/>
      <c r="W430" s="362"/>
      <c r="X430" s="362"/>
      <c r="Y430" s="362"/>
      <c r="Z430" s="362"/>
    </row>
    <row r="431" spans="1:26" ht="12.75" customHeight="1" x14ac:dyDescent="0.25">
      <c r="A431" s="362"/>
      <c r="B431" s="362"/>
      <c r="C431" s="362"/>
      <c r="D431" s="362"/>
      <c r="E431" s="362"/>
      <c r="F431" s="362"/>
      <c r="G431" s="362"/>
      <c r="H431" s="362"/>
      <c r="I431" s="362"/>
      <c r="J431" s="362"/>
      <c r="K431" s="362"/>
      <c r="L431" s="362"/>
      <c r="M431" s="362"/>
      <c r="N431" s="362"/>
      <c r="O431" s="362"/>
      <c r="P431" s="362"/>
      <c r="Q431" s="362"/>
      <c r="R431" s="362"/>
      <c r="S431" s="362"/>
      <c r="T431" s="362"/>
      <c r="U431" s="362"/>
      <c r="V431" s="362"/>
      <c r="W431" s="362"/>
      <c r="X431" s="362"/>
      <c r="Y431" s="362"/>
      <c r="Z431" s="362"/>
    </row>
    <row r="432" spans="1:26" ht="12.75" customHeight="1" x14ac:dyDescent="0.25">
      <c r="A432" s="362"/>
      <c r="B432" s="362"/>
      <c r="C432" s="362"/>
      <c r="D432" s="362"/>
      <c r="E432" s="362"/>
      <c r="F432" s="362"/>
      <c r="G432" s="362"/>
      <c r="H432" s="362"/>
      <c r="I432" s="362"/>
      <c r="J432" s="362"/>
      <c r="K432" s="362"/>
      <c r="L432" s="362"/>
      <c r="M432" s="362"/>
      <c r="N432" s="362"/>
      <c r="O432" s="362"/>
      <c r="P432" s="362"/>
      <c r="Q432" s="362"/>
      <c r="R432" s="362"/>
      <c r="S432" s="362"/>
      <c r="T432" s="362"/>
      <c r="U432" s="362"/>
      <c r="V432" s="362"/>
      <c r="W432" s="362"/>
      <c r="X432" s="362"/>
      <c r="Y432" s="362"/>
      <c r="Z432" s="362"/>
    </row>
    <row r="433" spans="1:26" ht="12.75" customHeight="1" x14ac:dyDescent="0.25">
      <c r="A433" s="362"/>
      <c r="B433" s="362"/>
      <c r="C433" s="362"/>
      <c r="D433" s="362"/>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row>
    <row r="434" spans="1:26" ht="12.75" customHeight="1" x14ac:dyDescent="0.25">
      <c r="A434" s="362"/>
      <c r="B434" s="362"/>
      <c r="C434" s="362"/>
      <c r="D434" s="362"/>
      <c r="E434" s="362"/>
      <c r="F434" s="362"/>
      <c r="G434" s="362"/>
      <c r="H434" s="362"/>
      <c r="I434" s="362"/>
      <c r="J434" s="362"/>
      <c r="K434" s="362"/>
      <c r="L434" s="362"/>
      <c r="M434" s="362"/>
      <c r="N434" s="362"/>
      <c r="O434" s="362"/>
      <c r="P434" s="362"/>
      <c r="Q434" s="362"/>
      <c r="R434" s="362"/>
      <c r="S434" s="362"/>
      <c r="T434" s="362"/>
      <c r="U434" s="362"/>
      <c r="V434" s="362"/>
      <c r="W434" s="362"/>
      <c r="X434" s="362"/>
      <c r="Y434" s="362"/>
      <c r="Z434" s="362"/>
    </row>
    <row r="435" spans="1:26" ht="12.75" customHeight="1" x14ac:dyDescent="0.25">
      <c r="A435" s="362"/>
      <c r="B435" s="362"/>
      <c r="C435" s="362"/>
      <c r="D435" s="362"/>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row>
    <row r="436" spans="1:26" ht="12.75" customHeight="1" x14ac:dyDescent="0.25">
      <c r="A436" s="362"/>
      <c r="B436" s="362"/>
      <c r="C436" s="362"/>
      <c r="D436" s="362"/>
      <c r="E436" s="362"/>
      <c r="F436" s="362"/>
      <c r="G436" s="362"/>
      <c r="H436" s="362"/>
      <c r="I436" s="362"/>
      <c r="J436" s="362"/>
      <c r="K436" s="362"/>
      <c r="L436" s="362"/>
      <c r="M436" s="362"/>
      <c r="N436" s="362"/>
      <c r="O436" s="362"/>
      <c r="P436" s="362"/>
      <c r="Q436" s="362"/>
      <c r="R436" s="362"/>
      <c r="S436" s="362"/>
      <c r="T436" s="362"/>
      <c r="U436" s="362"/>
      <c r="V436" s="362"/>
      <c r="W436" s="362"/>
      <c r="X436" s="362"/>
      <c r="Y436" s="362"/>
      <c r="Z436" s="362"/>
    </row>
    <row r="437" spans="1:26" ht="12.75" customHeight="1" x14ac:dyDescent="0.25">
      <c r="A437" s="362"/>
      <c r="B437" s="362"/>
      <c r="C437" s="362"/>
      <c r="D437" s="362"/>
      <c r="E437" s="362"/>
      <c r="F437" s="362"/>
      <c r="G437" s="362"/>
      <c r="H437" s="362"/>
      <c r="I437" s="362"/>
      <c r="J437" s="362"/>
      <c r="K437" s="362"/>
      <c r="L437" s="362"/>
      <c r="M437" s="362"/>
      <c r="N437" s="362"/>
      <c r="O437" s="362"/>
      <c r="P437" s="362"/>
      <c r="Q437" s="362"/>
      <c r="R437" s="362"/>
      <c r="S437" s="362"/>
      <c r="T437" s="362"/>
      <c r="U437" s="362"/>
      <c r="V437" s="362"/>
      <c r="W437" s="362"/>
      <c r="X437" s="362"/>
      <c r="Y437" s="362"/>
      <c r="Z437" s="362"/>
    </row>
    <row r="438" spans="1:26" ht="12.75" customHeight="1" x14ac:dyDescent="0.25">
      <c r="A438" s="362"/>
      <c r="B438" s="362"/>
      <c r="C438" s="362"/>
      <c r="D438" s="362"/>
      <c r="E438" s="362"/>
      <c r="F438" s="362"/>
      <c r="G438" s="362"/>
      <c r="H438" s="362"/>
      <c r="I438" s="362"/>
      <c r="J438" s="362"/>
      <c r="K438" s="362"/>
      <c r="L438" s="362"/>
      <c r="M438" s="362"/>
      <c r="N438" s="362"/>
      <c r="O438" s="362"/>
      <c r="P438" s="362"/>
      <c r="Q438" s="362"/>
      <c r="R438" s="362"/>
      <c r="S438" s="362"/>
      <c r="T438" s="362"/>
      <c r="U438" s="362"/>
      <c r="V438" s="362"/>
      <c r="W438" s="362"/>
      <c r="X438" s="362"/>
      <c r="Y438" s="362"/>
      <c r="Z438" s="362"/>
    </row>
    <row r="439" spans="1:26" ht="12.75" customHeight="1" x14ac:dyDescent="0.25">
      <c r="A439" s="362"/>
      <c r="B439" s="362"/>
      <c r="C439" s="362"/>
      <c r="D439" s="362"/>
      <c r="E439" s="362"/>
      <c r="F439" s="362"/>
      <c r="G439" s="362"/>
      <c r="H439" s="362"/>
      <c r="I439" s="362"/>
      <c r="J439" s="362"/>
      <c r="K439" s="362"/>
      <c r="L439" s="362"/>
      <c r="M439" s="362"/>
      <c r="N439" s="362"/>
      <c r="O439" s="362"/>
      <c r="P439" s="362"/>
      <c r="Q439" s="362"/>
      <c r="R439" s="362"/>
      <c r="S439" s="362"/>
      <c r="T439" s="362"/>
      <c r="U439" s="362"/>
      <c r="V439" s="362"/>
      <c r="W439" s="362"/>
      <c r="X439" s="362"/>
      <c r="Y439" s="362"/>
      <c r="Z439" s="362"/>
    </row>
    <row r="440" spans="1:26" ht="12.75" customHeight="1" x14ac:dyDescent="0.25">
      <c r="A440" s="362"/>
      <c r="B440" s="362"/>
      <c r="C440" s="362"/>
      <c r="D440" s="362"/>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row>
    <row r="441" spans="1:26" ht="12.75" customHeight="1" x14ac:dyDescent="0.25">
      <c r="A441" s="362"/>
      <c r="B441" s="362"/>
      <c r="C441" s="362"/>
      <c r="D441" s="362"/>
      <c r="E441" s="362"/>
      <c r="F441" s="362"/>
      <c r="G441" s="362"/>
      <c r="H441" s="362"/>
      <c r="I441" s="362"/>
      <c r="J441" s="362"/>
      <c r="K441" s="362"/>
      <c r="L441" s="362"/>
      <c r="M441" s="362"/>
      <c r="N441" s="362"/>
      <c r="O441" s="362"/>
      <c r="P441" s="362"/>
      <c r="Q441" s="362"/>
      <c r="R441" s="362"/>
      <c r="S441" s="362"/>
      <c r="T441" s="362"/>
      <c r="U441" s="362"/>
      <c r="V441" s="362"/>
      <c r="W441" s="362"/>
      <c r="X441" s="362"/>
      <c r="Y441" s="362"/>
      <c r="Z441" s="362"/>
    </row>
    <row r="442" spans="1:26" ht="12.75" customHeight="1" x14ac:dyDescent="0.25">
      <c r="A442" s="362"/>
      <c r="B442" s="362"/>
      <c r="C442" s="362"/>
      <c r="D442" s="362"/>
      <c r="E442" s="362"/>
      <c r="F442" s="362"/>
      <c r="G442" s="362"/>
      <c r="H442" s="362"/>
      <c r="I442" s="362"/>
      <c r="J442" s="362"/>
      <c r="K442" s="362"/>
      <c r="L442" s="362"/>
      <c r="M442" s="362"/>
      <c r="N442" s="362"/>
      <c r="O442" s="362"/>
      <c r="P442" s="362"/>
      <c r="Q442" s="362"/>
      <c r="R442" s="362"/>
      <c r="S442" s="362"/>
      <c r="T442" s="362"/>
      <c r="U442" s="362"/>
      <c r="V442" s="362"/>
      <c r="W442" s="362"/>
      <c r="X442" s="362"/>
      <c r="Y442" s="362"/>
      <c r="Z442" s="362"/>
    </row>
    <row r="443" spans="1:26" ht="12.75" customHeight="1" x14ac:dyDescent="0.25">
      <c r="A443" s="362"/>
      <c r="B443" s="362"/>
      <c r="C443" s="362"/>
      <c r="D443" s="362"/>
      <c r="E443" s="362"/>
      <c r="F443" s="362"/>
      <c r="G443" s="362"/>
      <c r="H443" s="362"/>
      <c r="I443" s="362"/>
      <c r="J443" s="362"/>
      <c r="K443" s="362"/>
      <c r="L443" s="362"/>
      <c r="M443" s="362"/>
      <c r="N443" s="362"/>
      <c r="O443" s="362"/>
      <c r="P443" s="362"/>
      <c r="Q443" s="362"/>
      <c r="R443" s="362"/>
      <c r="S443" s="362"/>
      <c r="T443" s="362"/>
      <c r="U443" s="362"/>
      <c r="V443" s="362"/>
      <c r="W443" s="362"/>
      <c r="X443" s="362"/>
      <c r="Y443" s="362"/>
      <c r="Z443" s="362"/>
    </row>
    <row r="444" spans="1:26" ht="12.75" customHeight="1" x14ac:dyDescent="0.25">
      <c r="A444" s="362"/>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row>
    <row r="445" spans="1:26" ht="12.75" customHeight="1" x14ac:dyDescent="0.25">
      <c r="A445" s="362"/>
      <c r="B445" s="362"/>
      <c r="C445" s="362"/>
      <c r="D445" s="362"/>
      <c r="E445" s="362"/>
      <c r="F445" s="362"/>
      <c r="G445" s="362"/>
      <c r="H445" s="362"/>
      <c r="I445" s="362"/>
      <c r="J445" s="362"/>
      <c r="K445" s="362"/>
      <c r="L445" s="362"/>
      <c r="M445" s="362"/>
      <c r="N445" s="362"/>
      <c r="O445" s="362"/>
      <c r="P445" s="362"/>
      <c r="Q445" s="362"/>
      <c r="R445" s="362"/>
      <c r="S445" s="362"/>
      <c r="T445" s="362"/>
      <c r="U445" s="362"/>
      <c r="V445" s="362"/>
      <c r="W445" s="362"/>
      <c r="X445" s="362"/>
      <c r="Y445" s="362"/>
      <c r="Z445" s="362"/>
    </row>
    <row r="446" spans="1:26" ht="12.75" customHeight="1" x14ac:dyDescent="0.25">
      <c r="A446" s="362"/>
      <c r="B446" s="362"/>
      <c r="C446" s="362"/>
      <c r="D446" s="362"/>
      <c r="E446" s="362"/>
      <c r="F446" s="362"/>
      <c r="G446" s="362"/>
      <c r="H446" s="362"/>
      <c r="I446" s="362"/>
      <c r="J446" s="362"/>
      <c r="K446" s="362"/>
      <c r="L446" s="362"/>
      <c r="M446" s="362"/>
      <c r="N446" s="362"/>
      <c r="O446" s="362"/>
      <c r="P446" s="362"/>
      <c r="Q446" s="362"/>
      <c r="R446" s="362"/>
      <c r="S446" s="362"/>
      <c r="T446" s="362"/>
      <c r="U446" s="362"/>
      <c r="V446" s="362"/>
      <c r="W446" s="362"/>
      <c r="X446" s="362"/>
      <c r="Y446" s="362"/>
      <c r="Z446" s="362"/>
    </row>
    <row r="447" spans="1:26" ht="12.75" customHeight="1" x14ac:dyDescent="0.25">
      <c r="A447" s="362"/>
      <c r="B447" s="362"/>
      <c r="C447" s="362"/>
      <c r="D447" s="362"/>
      <c r="E447" s="362"/>
      <c r="F447" s="362"/>
      <c r="G447" s="362"/>
      <c r="H447" s="362"/>
      <c r="I447" s="362"/>
      <c r="J447" s="362"/>
      <c r="K447" s="362"/>
      <c r="L447" s="362"/>
      <c r="M447" s="362"/>
      <c r="N447" s="362"/>
      <c r="O447" s="362"/>
      <c r="P447" s="362"/>
      <c r="Q447" s="362"/>
      <c r="R447" s="362"/>
      <c r="S447" s="362"/>
      <c r="T447" s="362"/>
      <c r="U447" s="362"/>
      <c r="V447" s="362"/>
      <c r="W447" s="362"/>
      <c r="X447" s="362"/>
      <c r="Y447" s="362"/>
      <c r="Z447" s="362"/>
    </row>
    <row r="448" spans="1:26" ht="12.75" customHeight="1" x14ac:dyDescent="0.25">
      <c r="A448" s="362"/>
      <c r="B448" s="362"/>
      <c r="C448" s="362"/>
      <c r="D448" s="362"/>
      <c r="E448" s="362"/>
      <c r="F448" s="362"/>
      <c r="G448" s="362"/>
      <c r="H448" s="362"/>
      <c r="I448" s="362"/>
      <c r="J448" s="362"/>
      <c r="K448" s="362"/>
      <c r="L448" s="362"/>
      <c r="M448" s="362"/>
      <c r="N448" s="362"/>
      <c r="O448" s="362"/>
      <c r="P448" s="362"/>
      <c r="Q448" s="362"/>
      <c r="R448" s="362"/>
      <c r="S448" s="362"/>
      <c r="T448" s="362"/>
      <c r="U448" s="362"/>
      <c r="V448" s="362"/>
      <c r="W448" s="362"/>
      <c r="X448" s="362"/>
      <c r="Y448" s="362"/>
      <c r="Z448" s="362"/>
    </row>
    <row r="449" spans="1:26" ht="12.75" customHeight="1" x14ac:dyDescent="0.25">
      <c r="A449" s="362"/>
      <c r="B449" s="362"/>
      <c r="C449" s="362"/>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2"/>
      <c r="Z449" s="362"/>
    </row>
    <row r="450" spans="1:26" ht="12.75" customHeight="1" x14ac:dyDescent="0.25">
      <c r="A450" s="362"/>
      <c r="B450" s="362"/>
      <c r="C450" s="362"/>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2"/>
    </row>
    <row r="451" spans="1:26" ht="12.75" customHeight="1" x14ac:dyDescent="0.25">
      <c r="A451" s="362"/>
      <c r="B451" s="362"/>
      <c r="C451" s="362"/>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row>
    <row r="452" spans="1:26" ht="12.75" customHeight="1" x14ac:dyDescent="0.25">
      <c r="A452" s="362"/>
      <c r="B452" s="362"/>
      <c r="C452" s="362"/>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row>
    <row r="453" spans="1:26" ht="12.75" customHeight="1" x14ac:dyDescent="0.25">
      <c r="A453" s="362"/>
      <c r="B453" s="362"/>
      <c r="C453" s="362"/>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row>
    <row r="454" spans="1:26" ht="12.75" customHeight="1" x14ac:dyDescent="0.25">
      <c r="A454" s="362"/>
      <c r="B454" s="362"/>
      <c r="C454" s="362"/>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row>
    <row r="455" spans="1:26" ht="12.75" customHeight="1" x14ac:dyDescent="0.25">
      <c r="A455" s="362"/>
      <c r="B455" s="362"/>
      <c r="C455" s="362"/>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row>
    <row r="456" spans="1:26" ht="12.75" customHeight="1" x14ac:dyDescent="0.25">
      <c r="A456" s="362"/>
      <c r="B456" s="362"/>
      <c r="C456" s="362"/>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row>
    <row r="457" spans="1:26" ht="12.75" customHeight="1" x14ac:dyDescent="0.25">
      <c r="A457" s="362"/>
      <c r="B457" s="362"/>
      <c r="C457" s="362"/>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row>
    <row r="458" spans="1:26" ht="12.75" customHeight="1" x14ac:dyDescent="0.25">
      <c r="A458" s="362"/>
      <c r="B458" s="362"/>
      <c r="C458" s="362"/>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row>
    <row r="459" spans="1:26" ht="12.75" customHeight="1" x14ac:dyDescent="0.25">
      <c r="A459" s="362"/>
      <c r="B459" s="362"/>
      <c r="C459" s="362"/>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row>
    <row r="460" spans="1:26" ht="12.75" customHeight="1" x14ac:dyDescent="0.25">
      <c r="A460" s="362"/>
      <c r="B460" s="362"/>
      <c r="C460" s="362"/>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row>
    <row r="461" spans="1:26" ht="12.75" customHeight="1" x14ac:dyDescent="0.25">
      <c r="A461" s="362"/>
      <c r="B461" s="362"/>
      <c r="C461" s="362"/>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row>
    <row r="462" spans="1:26" ht="12.75" customHeight="1" x14ac:dyDescent="0.25">
      <c r="A462" s="362"/>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row>
    <row r="463" spans="1:26" ht="12.75" customHeight="1" x14ac:dyDescent="0.25">
      <c r="A463" s="362"/>
      <c r="B463" s="362"/>
      <c r="C463" s="362"/>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row>
    <row r="464" spans="1:26" ht="12.75" customHeight="1" x14ac:dyDescent="0.25">
      <c r="A464" s="362"/>
      <c r="B464" s="362"/>
      <c r="C464" s="362"/>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row>
    <row r="465" spans="1:26" ht="12.75" customHeight="1" x14ac:dyDescent="0.25">
      <c r="A465" s="362"/>
      <c r="B465" s="362"/>
      <c r="C465" s="362"/>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row>
    <row r="466" spans="1:26" ht="12.75" customHeight="1" x14ac:dyDescent="0.25">
      <c r="A466" s="362"/>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row>
    <row r="467" spans="1:26" ht="12.75" customHeight="1" x14ac:dyDescent="0.25">
      <c r="A467" s="362"/>
      <c r="B467" s="362"/>
      <c r="C467" s="362"/>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row>
    <row r="468" spans="1:26" ht="12.75" customHeight="1" x14ac:dyDescent="0.25">
      <c r="A468" s="362"/>
      <c r="B468" s="362"/>
      <c r="C468" s="362"/>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row>
    <row r="469" spans="1:26" ht="12.75" customHeight="1" x14ac:dyDescent="0.25">
      <c r="A469" s="362"/>
      <c r="B469" s="362"/>
      <c r="C469" s="362"/>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row>
    <row r="470" spans="1:26" ht="12.75" customHeight="1" x14ac:dyDescent="0.25">
      <c r="A470" s="362"/>
      <c r="B470" s="362"/>
      <c r="C470" s="362"/>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row>
    <row r="471" spans="1:26" ht="12.75" customHeight="1" x14ac:dyDescent="0.25">
      <c r="A471" s="362"/>
      <c r="B471" s="362"/>
      <c r="C471" s="362"/>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row>
    <row r="472" spans="1:26" ht="12.75" customHeight="1" x14ac:dyDescent="0.25">
      <c r="A472" s="362"/>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row>
    <row r="473" spans="1:26" ht="12.75" customHeight="1" x14ac:dyDescent="0.25">
      <c r="A473" s="362"/>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row>
    <row r="474" spans="1:26" ht="12.75" customHeight="1" x14ac:dyDescent="0.25">
      <c r="A474" s="362"/>
      <c r="B474" s="362"/>
      <c r="C474" s="362"/>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row>
    <row r="475" spans="1:26" ht="12.75" customHeight="1" x14ac:dyDescent="0.25">
      <c r="A475" s="362"/>
      <c r="B475" s="362"/>
      <c r="C475" s="362"/>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row>
    <row r="476" spans="1:26" ht="12.75" customHeight="1" x14ac:dyDescent="0.25">
      <c r="A476" s="362"/>
      <c r="B476" s="362"/>
      <c r="C476" s="362"/>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row>
    <row r="477" spans="1:26" ht="12.75" customHeight="1" x14ac:dyDescent="0.25">
      <c r="A477" s="362"/>
      <c r="B477" s="362"/>
      <c r="C477" s="362"/>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row>
    <row r="478" spans="1:26" ht="12.75" customHeight="1" x14ac:dyDescent="0.25">
      <c r="A478" s="362"/>
      <c r="B478" s="362"/>
      <c r="C478" s="362"/>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row>
    <row r="479" spans="1:26" ht="12.75" customHeight="1" x14ac:dyDescent="0.25">
      <c r="A479" s="362"/>
      <c r="B479" s="362"/>
      <c r="C479" s="362"/>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row>
    <row r="480" spans="1:26" ht="12.75" customHeight="1" x14ac:dyDescent="0.25">
      <c r="A480" s="362"/>
      <c r="B480" s="362"/>
      <c r="C480" s="362"/>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row>
    <row r="481" spans="1:26" ht="12.75" customHeight="1" x14ac:dyDescent="0.25">
      <c r="A481" s="362"/>
      <c r="B481" s="362"/>
      <c r="C481" s="362"/>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row>
    <row r="482" spans="1:26" ht="12.75" customHeight="1" x14ac:dyDescent="0.25">
      <c r="A482" s="362"/>
      <c r="B482" s="362"/>
      <c r="C482" s="362"/>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row>
    <row r="483" spans="1:26" ht="12.75" customHeight="1" x14ac:dyDescent="0.25">
      <c r="A483" s="362"/>
      <c r="B483" s="362"/>
      <c r="C483" s="362"/>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row>
    <row r="484" spans="1:26" ht="12.75" customHeight="1" x14ac:dyDescent="0.25">
      <c r="A484" s="362"/>
      <c r="B484" s="362"/>
      <c r="C484" s="362"/>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row>
    <row r="485" spans="1:26" ht="12.75" customHeight="1" x14ac:dyDescent="0.25">
      <c r="A485" s="362"/>
      <c r="B485" s="362"/>
      <c r="C485" s="362"/>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row>
    <row r="486" spans="1:26" ht="12.75" customHeight="1" x14ac:dyDescent="0.25">
      <c r="A486" s="362"/>
      <c r="B486" s="362"/>
      <c r="C486" s="362"/>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row>
    <row r="487" spans="1:26" ht="12.75" customHeight="1" x14ac:dyDescent="0.25">
      <c r="A487" s="362"/>
      <c r="B487" s="362"/>
      <c r="C487" s="362"/>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row>
    <row r="488" spans="1:26" ht="12.75" customHeight="1" x14ac:dyDescent="0.25">
      <c r="A488" s="362"/>
      <c r="B488" s="362"/>
      <c r="C488" s="362"/>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row>
    <row r="489" spans="1:26" ht="12.75" customHeight="1" x14ac:dyDescent="0.25">
      <c r="A489" s="362"/>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row>
    <row r="490" spans="1:26" ht="12.75" customHeight="1" x14ac:dyDescent="0.25">
      <c r="A490" s="362"/>
      <c r="B490" s="362"/>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row>
    <row r="491" spans="1:26" ht="12.75" customHeight="1" x14ac:dyDescent="0.25">
      <c r="A491" s="362"/>
      <c r="B491" s="362"/>
      <c r="C491" s="362"/>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row>
    <row r="492" spans="1:26" ht="12.75" customHeight="1" x14ac:dyDescent="0.25">
      <c r="A492" s="362"/>
      <c r="B492" s="362"/>
      <c r="C492" s="362"/>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row>
    <row r="493" spans="1:26" ht="12.75" customHeight="1" x14ac:dyDescent="0.25">
      <c r="A493" s="362"/>
      <c r="B493" s="362"/>
      <c r="C493" s="362"/>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row>
    <row r="494" spans="1:26" ht="12.75" customHeight="1" x14ac:dyDescent="0.25">
      <c r="A494" s="362"/>
      <c r="B494" s="362"/>
      <c r="C494" s="362"/>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row>
    <row r="495" spans="1:26" ht="12.75" customHeight="1" x14ac:dyDescent="0.25">
      <c r="A495" s="362"/>
      <c r="B495" s="362"/>
      <c r="C495" s="362"/>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row>
    <row r="496" spans="1:26" ht="12.75" customHeight="1" x14ac:dyDescent="0.25">
      <c r="A496" s="362"/>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row>
    <row r="497" spans="1:26" ht="12.75" customHeight="1" x14ac:dyDescent="0.25">
      <c r="A497" s="362"/>
      <c r="B497" s="362"/>
      <c r="C497" s="362"/>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row>
    <row r="498" spans="1:26" ht="12.75" customHeight="1" x14ac:dyDescent="0.25">
      <c r="A498" s="362"/>
      <c r="B498" s="362"/>
      <c r="C498" s="362"/>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row>
    <row r="499" spans="1:26" ht="12.75" customHeight="1" x14ac:dyDescent="0.25">
      <c r="A499" s="362"/>
      <c r="B499" s="362"/>
      <c r="C499" s="362"/>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row>
    <row r="500" spans="1:26" ht="12.75" customHeight="1" x14ac:dyDescent="0.25">
      <c r="A500" s="362"/>
      <c r="B500" s="362"/>
      <c r="C500" s="362"/>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row>
    <row r="501" spans="1:26" ht="12.75" customHeight="1" x14ac:dyDescent="0.25">
      <c r="A501" s="362"/>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row>
    <row r="502" spans="1:26" ht="12.75" customHeight="1" x14ac:dyDescent="0.25">
      <c r="A502" s="362"/>
      <c r="B502" s="362"/>
      <c r="C502" s="362"/>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row>
    <row r="503" spans="1:26" ht="12.75" customHeight="1" x14ac:dyDescent="0.25">
      <c r="A503" s="362"/>
      <c r="B503" s="362"/>
      <c r="C503" s="362"/>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row>
    <row r="504" spans="1:26" ht="12.75" customHeight="1" x14ac:dyDescent="0.25">
      <c r="A504" s="362"/>
      <c r="B504" s="362"/>
      <c r="C504" s="362"/>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row>
    <row r="505" spans="1:26" ht="12.75" customHeight="1" x14ac:dyDescent="0.25">
      <c r="A505" s="362"/>
      <c r="B505" s="362"/>
      <c r="C505" s="362"/>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row>
    <row r="506" spans="1:26" ht="12.75" customHeight="1" x14ac:dyDescent="0.25">
      <c r="A506" s="362"/>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row>
    <row r="507" spans="1:26" ht="12.75" customHeight="1" x14ac:dyDescent="0.25">
      <c r="A507" s="362"/>
      <c r="B507" s="362"/>
      <c r="C507" s="362"/>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row>
    <row r="508" spans="1:26" ht="12.75" customHeight="1" x14ac:dyDescent="0.25">
      <c r="A508" s="362"/>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row>
    <row r="509" spans="1:26" ht="12.75" customHeight="1" x14ac:dyDescent="0.25">
      <c r="A509" s="362"/>
      <c r="B509" s="362"/>
      <c r="C509" s="362"/>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row>
    <row r="510" spans="1:26" ht="12.75" customHeight="1" x14ac:dyDescent="0.25">
      <c r="A510" s="362"/>
      <c r="B510" s="362"/>
      <c r="C510" s="362"/>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row>
    <row r="511" spans="1:26" ht="12.75" customHeight="1" x14ac:dyDescent="0.25">
      <c r="A511" s="362"/>
      <c r="B511" s="362"/>
      <c r="C511" s="362"/>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row>
    <row r="512" spans="1:26" ht="12.75" customHeight="1" x14ac:dyDescent="0.25">
      <c r="A512" s="362"/>
      <c r="B512" s="362"/>
      <c r="C512" s="362"/>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row>
    <row r="513" spans="1:26" ht="12.75" customHeight="1" x14ac:dyDescent="0.25">
      <c r="A513" s="362"/>
      <c r="B513" s="362"/>
      <c r="C513" s="362"/>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row>
    <row r="514" spans="1:26" ht="12.75" customHeight="1" x14ac:dyDescent="0.25">
      <c r="A514" s="362"/>
      <c r="B514" s="362"/>
      <c r="C514" s="362"/>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row>
    <row r="515" spans="1:26" ht="12.75" customHeight="1" x14ac:dyDescent="0.25">
      <c r="A515" s="362"/>
      <c r="B515" s="362"/>
      <c r="C515" s="362"/>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row>
    <row r="516" spans="1:26" ht="12.75" customHeight="1" x14ac:dyDescent="0.25">
      <c r="A516" s="362"/>
      <c r="B516" s="362"/>
      <c r="C516" s="362"/>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row>
    <row r="517" spans="1:26" ht="12.75" customHeight="1" x14ac:dyDescent="0.25">
      <c r="A517" s="362"/>
      <c r="B517" s="362"/>
      <c r="C517" s="362"/>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row>
    <row r="518" spans="1:26" ht="12.75" customHeight="1" x14ac:dyDescent="0.25">
      <c r="A518" s="362"/>
      <c r="B518" s="362"/>
      <c r="C518" s="362"/>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row>
    <row r="519" spans="1:26" ht="12.75" customHeight="1" x14ac:dyDescent="0.25">
      <c r="A519" s="362"/>
      <c r="B519" s="362"/>
      <c r="C519" s="362"/>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row>
    <row r="520" spans="1:26" ht="12.75" customHeight="1" x14ac:dyDescent="0.25">
      <c r="A520" s="362"/>
      <c r="B520" s="362"/>
      <c r="C520" s="362"/>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row>
    <row r="521" spans="1:26" ht="12.75" customHeight="1" x14ac:dyDescent="0.25">
      <c r="A521" s="362"/>
      <c r="B521" s="362"/>
      <c r="C521" s="362"/>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row>
    <row r="522" spans="1:26" ht="12.75" customHeight="1" x14ac:dyDescent="0.25">
      <c r="A522" s="362"/>
      <c r="B522" s="362"/>
      <c r="C522" s="362"/>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row>
    <row r="523" spans="1:26" ht="12.75" customHeight="1" x14ac:dyDescent="0.25">
      <c r="A523" s="362"/>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row>
    <row r="524" spans="1:26" ht="12.75" customHeight="1" x14ac:dyDescent="0.25">
      <c r="A524" s="362"/>
      <c r="B524" s="362"/>
      <c r="C524" s="362"/>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row>
    <row r="525" spans="1:26" ht="12.75" customHeight="1" x14ac:dyDescent="0.25">
      <c r="A525" s="362"/>
      <c r="B525" s="362"/>
      <c r="C525" s="362"/>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row>
    <row r="526" spans="1:26" ht="12.75" customHeight="1" x14ac:dyDescent="0.25">
      <c r="A526" s="362"/>
      <c r="B526" s="362"/>
      <c r="C526" s="362"/>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row>
    <row r="527" spans="1:26" ht="12.75" customHeight="1" x14ac:dyDescent="0.25">
      <c r="A527" s="362"/>
      <c r="B527" s="362"/>
      <c r="C527" s="362"/>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row>
    <row r="528" spans="1:26" ht="12.75" customHeight="1" x14ac:dyDescent="0.25">
      <c r="A528" s="362"/>
      <c r="B528" s="362"/>
      <c r="C528" s="362"/>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row>
    <row r="529" spans="1:26" ht="12.75" customHeight="1" x14ac:dyDescent="0.25">
      <c r="A529" s="362"/>
      <c r="B529" s="362"/>
      <c r="C529" s="362"/>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row>
    <row r="530" spans="1:26" ht="12.75" customHeight="1" x14ac:dyDescent="0.25">
      <c r="A530" s="362"/>
      <c r="B530" s="362"/>
      <c r="C530" s="362"/>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row>
    <row r="531" spans="1:26" ht="12.75" customHeight="1" x14ac:dyDescent="0.25">
      <c r="A531" s="362"/>
      <c r="B531" s="362"/>
      <c r="C531" s="362"/>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row>
    <row r="532" spans="1:26" ht="12.75" customHeight="1" x14ac:dyDescent="0.25">
      <c r="A532" s="362"/>
      <c r="B532" s="362"/>
      <c r="C532" s="362"/>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row>
    <row r="533" spans="1:26" ht="12.75" customHeight="1" x14ac:dyDescent="0.25">
      <c r="A533" s="362"/>
      <c r="B533" s="362"/>
      <c r="C533" s="362"/>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row>
    <row r="534" spans="1:26" ht="12.75" customHeight="1" x14ac:dyDescent="0.25">
      <c r="A534" s="362"/>
      <c r="B534" s="362"/>
      <c r="C534" s="362"/>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row>
    <row r="535" spans="1:26" ht="12.75" customHeight="1" x14ac:dyDescent="0.25">
      <c r="A535" s="362"/>
      <c r="B535" s="362"/>
      <c r="C535" s="362"/>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row>
    <row r="536" spans="1:26" ht="12.75" customHeight="1" x14ac:dyDescent="0.25">
      <c r="A536" s="362"/>
      <c r="B536" s="362"/>
      <c r="C536" s="362"/>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row>
    <row r="537" spans="1:26" ht="12.75" customHeight="1" x14ac:dyDescent="0.25">
      <c r="A537" s="362"/>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row>
    <row r="538" spans="1:26" ht="12.75" customHeight="1" x14ac:dyDescent="0.25">
      <c r="A538" s="362"/>
      <c r="B538" s="362"/>
      <c r="C538" s="362"/>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row>
    <row r="539" spans="1:26" ht="12.75" customHeight="1" x14ac:dyDescent="0.25">
      <c r="A539" s="362"/>
      <c r="B539" s="362"/>
      <c r="C539" s="362"/>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row>
    <row r="540" spans="1:26" ht="12.75" customHeight="1" x14ac:dyDescent="0.25">
      <c r="A540" s="362"/>
      <c r="B540" s="362"/>
      <c r="C540" s="362"/>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row>
    <row r="541" spans="1:26" ht="12.75" customHeight="1" x14ac:dyDescent="0.25">
      <c r="A541" s="362"/>
      <c r="B541" s="362"/>
      <c r="C541" s="362"/>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row>
    <row r="542" spans="1:26" ht="12.75" customHeight="1" x14ac:dyDescent="0.25">
      <c r="A542" s="362"/>
      <c r="B542" s="362"/>
      <c r="C542" s="362"/>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row>
    <row r="543" spans="1:26" ht="12.75" customHeight="1" x14ac:dyDescent="0.25">
      <c r="A543" s="362"/>
      <c r="B543" s="362"/>
      <c r="C543" s="362"/>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row>
    <row r="544" spans="1:26" ht="12.75" customHeight="1" x14ac:dyDescent="0.25">
      <c r="A544" s="362"/>
      <c r="B544" s="362"/>
      <c r="C544" s="362"/>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row>
    <row r="545" spans="1:26" ht="12.75" customHeight="1" x14ac:dyDescent="0.25">
      <c r="A545" s="362"/>
      <c r="B545" s="362"/>
      <c r="C545" s="362"/>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row>
    <row r="546" spans="1:26" ht="12.75" customHeight="1" x14ac:dyDescent="0.25">
      <c r="A546" s="362"/>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row>
    <row r="547" spans="1:26" ht="12.75" customHeight="1" x14ac:dyDescent="0.25">
      <c r="A547" s="362"/>
      <c r="B547" s="362"/>
      <c r="C547" s="362"/>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row>
    <row r="548" spans="1:26" ht="12.75" customHeight="1" x14ac:dyDescent="0.25">
      <c r="A548" s="362"/>
      <c r="B548" s="362"/>
      <c r="C548" s="362"/>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row>
    <row r="549" spans="1:26" ht="12.75" customHeight="1" x14ac:dyDescent="0.25">
      <c r="A549" s="362"/>
      <c r="B549" s="362"/>
      <c r="C549" s="362"/>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row>
    <row r="550" spans="1:26" ht="12.75" customHeight="1" x14ac:dyDescent="0.25">
      <c r="A550" s="362"/>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row>
    <row r="551" spans="1:26" ht="12.75" customHeight="1" x14ac:dyDescent="0.25">
      <c r="A551" s="362"/>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row>
    <row r="552" spans="1:26" ht="12.75" customHeight="1" x14ac:dyDescent="0.25">
      <c r="A552" s="362"/>
      <c r="B552" s="362"/>
      <c r="C552" s="362"/>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row>
    <row r="553" spans="1:26" ht="12.75" customHeight="1" x14ac:dyDescent="0.25">
      <c r="A553" s="362"/>
      <c r="B553" s="362"/>
      <c r="C553" s="362"/>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row>
    <row r="554" spans="1:26" ht="12.75" customHeight="1" x14ac:dyDescent="0.25">
      <c r="A554" s="362"/>
      <c r="B554" s="362"/>
      <c r="C554" s="362"/>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row>
    <row r="555" spans="1:26" ht="12.75" customHeight="1" x14ac:dyDescent="0.25">
      <c r="A555" s="362"/>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row>
    <row r="556" spans="1:26" ht="12.75" customHeight="1" x14ac:dyDescent="0.25">
      <c r="A556" s="362"/>
      <c r="B556" s="362"/>
      <c r="C556" s="362"/>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row>
    <row r="557" spans="1:26" ht="12.75" customHeight="1" x14ac:dyDescent="0.25">
      <c r="A557" s="362"/>
      <c r="B557" s="362"/>
      <c r="C557" s="362"/>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row>
    <row r="558" spans="1:26" ht="12.75" customHeight="1" x14ac:dyDescent="0.25">
      <c r="A558" s="362"/>
      <c r="B558" s="362"/>
      <c r="C558" s="362"/>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row>
    <row r="559" spans="1:26" ht="12.75" customHeight="1" x14ac:dyDescent="0.25">
      <c r="A559" s="362"/>
      <c r="B559" s="362"/>
      <c r="C559" s="362"/>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row>
    <row r="560" spans="1:26" ht="12.75" customHeight="1" x14ac:dyDescent="0.25">
      <c r="A560" s="362"/>
      <c r="B560" s="362"/>
      <c r="C560" s="362"/>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row>
    <row r="561" spans="1:26" ht="12.75" customHeight="1" x14ac:dyDescent="0.25">
      <c r="A561" s="362"/>
      <c r="B561" s="362"/>
      <c r="C561" s="362"/>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row>
    <row r="562" spans="1:26" ht="12.75" customHeight="1" x14ac:dyDescent="0.25">
      <c r="A562" s="362"/>
      <c r="B562" s="362"/>
      <c r="C562" s="362"/>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row>
    <row r="563" spans="1:26" ht="12.75" customHeight="1" x14ac:dyDescent="0.25">
      <c r="A563" s="362"/>
      <c r="B563" s="362"/>
      <c r="C563" s="362"/>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row>
    <row r="564" spans="1:26" ht="12.75" customHeight="1" x14ac:dyDescent="0.25">
      <c r="A564" s="362"/>
      <c r="B564" s="362"/>
      <c r="C564" s="362"/>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row>
    <row r="565" spans="1:26" ht="12.75" customHeight="1" x14ac:dyDescent="0.25">
      <c r="A565" s="362"/>
      <c r="B565" s="362"/>
      <c r="C565" s="362"/>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row>
    <row r="566" spans="1:26" ht="12.75" customHeight="1" x14ac:dyDescent="0.25">
      <c r="A566" s="362"/>
      <c r="B566" s="362"/>
      <c r="C566" s="362"/>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row>
    <row r="567" spans="1:26" ht="12.75" customHeight="1" x14ac:dyDescent="0.25">
      <c r="A567" s="362"/>
      <c r="B567" s="362"/>
      <c r="C567" s="362"/>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row>
    <row r="568" spans="1:26" ht="12.75" customHeight="1" x14ac:dyDescent="0.25">
      <c r="A568" s="362"/>
      <c r="B568" s="362"/>
      <c r="C568" s="362"/>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row>
    <row r="569" spans="1:26" ht="12.75" customHeight="1" x14ac:dyDescent="0.25">
      <c r="A569" s="362"/>
      <c r="B569" s="362"/>
      <c r="C569" s="362"/>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row>
    <row r="570" spans="1:26" ht="12.75" customHeight="1" x14ac:dyDescent="0.25">
      <c r="A570" s="362"/>
      <c r="B570" s="362"/>
      <c r="C570" s="362"/>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row>
    <row r="571" spans="1:26" ht="12.75" customHeight="1" x14ac:dyDescent="0.25">
      <c r="A571" s="362"/>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row>
    <row r="572" spans="1:26" ht="12.75" customHeight="1" x14ac:dyDescent="0.25">
      <c r="A572" s="362"/>
      <c r="B572" s="362"/>
      <c r="C572" s="362"/>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row>
    <row r="573" spans="1:26" ht="12.75" customHeight="1" x14ac:dyDescent="0.25">
      <c r="A573" s="362"/>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row>
    <row r="574" spans="1:26" ht="12.75" customHeight="1" x14ac:dyDescent="0.25">
      <c r="A574" s="362"/>
      <c r="B574" s="362"/>
      <c r="C574" s="362"/>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row>
    <row r="575" spans="1:26" ht="12.75" customHeight="1" x14ac:dyDescent="0.25">
      <c r="A575" s="362"/>
      <c r="B575" s="362"/>
      <c r="C575" s="362"/>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row>
    <row r="576" spans="1:26" ht="12.75" customHeight="1" x14ac:dyDescent="0.25">
      <c r="A576" s="362"/>
      <c r="B576" s="362"/>
      <c r="C576" s="362"/>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row>
    <row r="577" spans="1:26" ht="12.75" customHeight="1" x14ac:dyDescent="0.25">
      <c r="A577" s="362"/>
      <c r="B577" s="362"/>
      <c r="C577" s="362"/>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row>
    <row r="578" spans="1:26" ht="12.75" customHeight="1" x14ac:dyDescent="0.25">
      <c r="A578" s="362"/>
      <c r="B578" s="362"/>
      <c r="C578" s="362"/>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row>
    <row r="579" spans="1:26" ht="12.75" customHeight="1" x14ac:dyDescent="0.25">
      <c r="A579" s="362"/>
      <c r="B579" s="362"/>
      <c r="C579" s="362"/>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row>
    <row r="580" spans="1:26" ht="12.75" customHeight="1" x14ac:dyDescent="0.25">
      <c r="A580" s="362"/>
      <c r="B580" s="362"/>
      <c r="C580" s="362"/>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row>
    <row r="581" spans="1:26" ht="12.75" customHeight="1" x14ac:dyDescent="0.25">
      <c r="A581" s="362"/>
      <c r="B581" s="362"/>
      <c r="C581" s="362"/>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row>
    <row r="582" spans="1:26" ht="12.75" customHeight="1" x14ac:dyDescent="0.25">
      <c r="A582" s="362"/>
      <c r="B582" s="362"/>
      <c r="C582" s="362"/>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row>
    <row r="583" spans="1:26" ht="12.75" customHeight="1" x14ac:dyDescent="0.25">
      <c r="A583" s="362"/>
      <c r="B583" s="362"/>
      <c r="C583" s="362"/>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row>
    <row r="584" spans="1:26" ht="12.75" customHeight="1" x14ac:dyDescent="0.25">
      <c r="A584" s="362"/>
      <c r="B584" s="362"/>
      <c r="C584" s="362"/>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row>
    <row r="585" spans="1:26" ht="12.75" customHeight="1" x14ac:dyDescent="0.25">
      <c r="A585" s="362"/>
      <c r="B585" s="362"/>
      <c r="C585" s="362"/>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row>
    <row r="586" spans="1:26" ht="12.75" customHeight="1" x14ac:dyDescent="0.25">
      <c r="A586" s="362"/>
      <c r="B586" s="362"/>
      <c r="C586" s="362"/>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row>
    <row r="587" spans="1:26" ht="12.75" customHeight="1" x14ac:dyDescent="0.25">
      <c r="A587" s="362"/>
      <c r="B587" s="362"/>
      <c r="C587" s="362"/>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row>
    <row r="588" spans="1:26" ht="12.75" customHeight="1" x14ac:dyDescent="0.25">
      <c r="A588" s="362"/>
      <c r="B588" s="362"/>
      <c r="C588" s="362"/>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row>
    <row r="589" spans="1:26" ht="12.75" customHeight="1" x14ac:dyDescent="0.25">
      <c r="A589" s="362"/>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row>
    <row r="590" spans="1:26" ht="12.75" customHeight="1" x14ac:dyDescent="0.25">
      <c r="A590" s="362"/>
      <c r="B590" s="362"/>
      <c r="C590" s="362"/>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row>
    <row r="591" spans="1:26" ht="12.75" customHeight="1" x14ac:dyDescent="0.25">
      <c r="A591" s="362"/>
      <c r="B591" s="362"/>
      <c r="C591" s="362"/>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row>
    <row r="592" spans="1:26" ht="12.75" customHeight="1" x14ac:dyDescent="0.25">
      <c r="A592" s="362"/>
      <c r="B592" s="362"/>
      <c r="C592" s="362"/>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row>
    <row r="593" spans="1:26" ht="12.75" customHeight="1" x14ac:dyDescent="0.25">
      <c r="A593" s="362"/>
      <c r="B593" s="362"/>
      <c r="C593" s="362"/>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row>
    <row r="594" spans="1:26" ht="12.75" customHeight="1" x14ac:dyDescent="0.25">
      <c r="A594" s="362"/>
      <c r="B594" s="362"/>
      <c r="C594" s="362"/>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row>
    <row r="595" spans="1:26" ht="12.75" customHeight="1" x14ac:dyDescent="0.25">
      <c r="A595" s="362"/>
      <c r="B595" s="362"/>
      <c r="C595" s="362"/>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row>
    <row r="596" spans="1:26" ht="12.75" customHeight="1" x14ac:dyDescent="0.25">
      <c r="A596" s="362"/>
      <c r="B596" s="362"/>
      <c r="C596" s="362"/>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row>
    <row r="597" spans="1:26" ht="12.75" customHeight="1" x14ac:dyDescent="0.25">
      <c r="A597" s="362"/>
      <c r="B597" s="362"/>
      <c r="C597" s="362"/>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row>
    <row r="598" spans="1:26" ht="12.75" customHeight="1" x14ac:dyDescent="0.25">
      <c r="A598" s="362"/>
      <c r="B598" s="362"/>
      <c r="C598" s="362"/>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row>
    <row r="599" spans="1:26" ht="12.75" customHeight="1" x14ac:dyDescent="0.25">
      <c r="A599" s="362"/>
      <c r="B599" s="362"/>
      <c r="C599" s="362"/>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row>
    <row r="600" spans="1:26" ht="12.75" customHeight="1" x14ac:dyDescent="0.25">
      <c r="A600" s="362"/>
      <c r="B600" s="362"/>
      <c r="C600" s="362"/>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row>
    <row r="601" spans="1:26" ht="12.75" customHeight="1" x14ac:dyDescent="0.25">
      <c r="A601" s="362"/>
      <c r="B601" s="362"/>
      <c r="C601" s="362"/>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row>
    <row r="602" spans="1:26" ht="12.75" customHeight="1" x14ac:dyDescent="0.25">
      <c r="A602" s="362"/>
      <c r="B602" s="362"/>
      <c r="C602" s="362"/>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row>
    <row r="603" spans="1:26" ht="12.75" customHeight="1" x14ac:dyDescent="0.25">
      <c r="A603" s="362"/>
      <c r="B603" s="362"/>
      <c r="C603" s="362"/>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row>
    <row r="604" spans="1:26" ht="12.75" customHeight="1" x14ac:dyDescent="0.25">
      <c r="A604" s="362"/>
      <c r="B604" s="362"/>
      <c r="C604" s="362"/>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row>
    <row r="605" spans="1:26" ht="12.75" customHeight="1" x14ac:dyDescent="0.25">
      <c r="A605" s="362"/>
      <c r="B605" s="362"/>
      <c r="C605" s="362"/>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row>
    <row r="606" spans="1:26" ht="12.75" customHeight="1" x14ac:dyDescent="0.25">
      <c r="A606" s="362"/>
      <c r="B606" s="362"/>
      <c r="C606" s="362"/>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row>
    <row r="607" spans="1:26" ht="12.75" customHeight="1" x14ac:dyDescent="0.25">
      <c r="A607" s="362"/>
      <c r="B607" s="362"/>
      <c r="C607" s="362"/>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row>
    <row r="608" spans="1:26" ht="12.75" customHeight="1" x14ac:dyDescent="0.25">
      <c r="A608" s="362"/>
      <c r="B608" s="362"/>
      <c r="C608" s="362"/>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row>
    <row r="609" spans="1:26" ht="12.75" customHeight="1" x14ac:dyDescent="0.25">
      <c r="A609" s="362"/>
      <c r="B609" s="362"/>
      <c r="C609" s="362"/>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row>
    <row r="610" spans="1:26" ht="12.75" customHeight="1" x14ac:dyDescent="0.25">
      <c r="A610" s="362"/>
      <c r="B610" s="362"/>
      <c r="C610" s="362"/>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row>
    <row r="611" spans="1:26" ht="12.75" customHeight="1" x14ac:dyDescent="0.25">
      <c r="A611" s="362"/>
      <c r="B611" s="362"/>
      <c r="C611" s="362"/>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row>
    <row r="612" spans="1:26" ht="12.75" customHeight="1" x14ac:dyDescent="0.25">
      <c r="A612" s="362"/>
      <c r="B612" s="362"/>
      <c r="C612" s="362"/>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row>
    <row r="613" spans="1:26" ht="12.75" customHeight="1" x14ac:dyDescent="0.25">
      <c r="A613" s="362"/>
      <c r="B613" s="362"/>
      <c r="C613" s="362"/>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row>
    <row r="614" spans="1:26" ht="12.75" customHeight="1" x14ac:dyDescent="0.25">
      <c r="A614" s="362"/>
      <c r="B614" s="362"/>
      <c r="C614" s="362"/>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row>
    <row r="615" spans="1:26" ht="12.75" customHeight="1" x14ac:dyDescent="0.25">
      <c r="A615" s="362"/>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row>
    <row r="616" spans="1:26" ht="12.75" customHeight="1" x14ac:dyDescent="0.25">
      <c r="A616" s="362"/>
      <c r="B616" s="362"/>
      <c r="C616" s="362"/>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row>
    <row r="617" spans="1:26" ht="12.75" customHeight="1" x14ac:dyDescent="0.25">
      <c r="A617" s="362"/>
      <c r="B617" s="362"/>
      <c r="C617" s="362"/>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row>
    <row r="618" spans="1:26" ht="12.75" customHeight="1" x14ac:dyDescent="0.25">
      <c r="A618" s="362"/>
      <c r="B618" s="362"/>
      <c r="C618" s="362"/>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row>
    <row r="619" spans="1:26" ht="12.75" customHeight="1" x14ac:dyDescent="0.25">
      <c r="A619" s="362"/>
      <c r="B619" s="362"/>
      <c r="C619" s="362"/>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row>
    <row r="620" spans="1:26" ht="12.75" customHeight="1" x14ac:dyDescent="0.25">
      <c r="A620" s="362"/>
      <c r="B620" s="362"/>
      <c r="C620" s="362"/>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row>
    <row r="621" spans="1:26" ht="12.75" customHeight="1" x14ac:dyDescent="0.25">
      <c r="A621" s="362"/>
      <c r="B621" s="362"/>
      <c r="C621" s="362"/>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row>
    <row r="622" spans="1:26" ht="12.75" customHeight="1" x14ac:dyDescent="0.25">
      <c r="A622" s="362"/>
      <c r="B622" s="362"/>
      <c r="C622" s="362"/>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row>
    <row r="623" spans="1:26" ht="12.75" customHeight="1" x14ac:dyDescent="0.25">
      <c r="A623" s="362"/>
      <c r="B623" s="362"/>
      <c r="C623" s="362"/>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row>
    <row r="624" spans="1:26" ht="12.75" customHeight="1" x14ac:dyDescent="0.25">
      <c r="A624" s="362"/>
      <c r="B624" s="362"/>
      <c r="C624" s="362"/>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row>
    <row r="625" spans="1:26" ht="12.75" customHeight="1" x14ac:dyDescent="0.25">
      <c r="A625" s="362"/>
      <c r="B625" s="362"/>
      <c r="C625" s="362"/>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row>
    <row r="626" spans="1:26" ht="12.75" customHeight="1" x14ac:dyDescent="0.25">
      <c r="A626" s="362"/>
      <c r="B626" s="362"/>
      <c r="C626" s="362"/>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row>
    <row r="627" spans="1:26" ht="12.75" customHeight="1" x14ac:dyDescent="0.25">
      <c r="A627" s="362"/>
      <c r="B627" s="362"/>
      <c r="C627" s="362"/>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row>
    <row r="628" spans="1:26" ht="12.75" customHeight="1" x14ac:dyDescent="0.25">
      <c r="A628" s="362"/>
      <c r="B628" s="362"/>
      <c r="C628" s="362"/>
      <c r="D628" s="362"/>
      <c r="E628" s="362"/>
      <c r="F628" s="362"/>
      <c r="G628" s="362"/>
      <c r="H628" s="362"/>
      <c r="I628" s="362"/>
      <c r="J628" s="362"/>
      <c r="K628" s="362"/>
      <c r="L628" s="362"/>
      <c r="M628" s="362"/>
      <c r="N628" s="362"/>
      <c r="O628" s="362"/>
      <c r="P628" s="362"/>
      <c r="Q628" s="362"/>
      <c r="R628" s="362"/>
      <c r="S628" s="362"/>
      <c r="T628" s="362"/>
      <c r="U628" s="362"/>
      <c r="V628" s="362"/>
      <c r="W628" s="362"/>
      <c r="X628" s="362"/>
      <c r="Y628" s="362"/>
      <c r="Z628" s="362"/>
    </row>
    <row r="629" spans="1:26" ht="12.75" customHeight="1" x14ac:dyDescent="0.25">
      <c r="A629" s="362"/>
      <c r="B629" s="362"/>
      <c r="C629" s="362"/>
      <c r="D629" s="362"/>
      <c r="E629" s="362"/>
      <c r="F629" s="362"/>
      <c r="G629" s="362"/>
      <c r="H629" s="362"/>
      <c r="I629" s="362"/>
      <c r="J629" s="362"/>
      <c r="K629" s="362"/>
      <c r="L629" s="362"/>
      <c r="M629" s="362"/>
      <c r="N629" s="362"/>
      <c r="O629" s="362"/>
      <c r="P629" s="362"/>
      <c r="Q629" s="362"/>
      <c r="R629" s="362"/>
      <c r="S629" s="362"/>
      <c r="T629" s="362"/>
      <c r="U629" s="362"/>
      <c r="V629" s="362"/>
      <c r="W629" s="362"/>
      <c r="X629" s="362"/>
      <c r="Y629" s="362"/>
      <c r="Z629" s="362"/>
    </row>
    <row r="630" spans="1:26" ht="12.75" customHeight="1" x14ac:dyDescent="0.25">
      <c r="A630" s="362"/>
      <c r="B630" s="362"/>
      <c r="C630" s="362"/>
      <c r="D630" s="362"/>
      <c r="E630" s="362"/>
      <c r="F630" s="362"/>
      <c r="G630" s="362"/>
      <c r="H630" s="362"/>
      <c r="I630" s="362"/>
      <c r="J630" s="362"/>
      <c r="K630" s="362"/>
      <c r="L630" s="362"/>
      <c r="M630" s="362"/>
      <c r="N630" s="362"/>
      <c r="O630" s="362"/>
      <c r="P630" s="362"/>
      <c r="Q630" s="362"/>
      <c r="R630" s="362"/>
      <c r="S630" s="362"/>
      <c r="T630" s="362"/>
      <c r="U630" s="362"/>
      <c r="V630" s="362"/>
      <c r="W630" s="362"/>
      <c r="X630" s="362"/>
      <c r="Y630" s="362"/>
      <c r="Z630" s="362"/>
    </row>
    <row r="631" spans="1:26" ht="12.75" customHeight="1" x14ac:dyDescent="0.25">
      <c r="A631" s="362"/>
      <c r="B631" s="362"/>
      <c r="C631" s="362"/>
      <c r="D631" s="362"/>
      <c r="E631" s="362"/>
      <c r="F631" s="362"/>
      <c r="G631" s="362"/>
      <c r="H631" s="362"/>
      <c r="I631" s="362"/>
      <c r="J631" s="362"/>
      <c r="K631" s="362"/>
      <c r="L631" s="362"/>
      <c r="M631" s="362"/>
      <c r="N631" s="362"/>
      <c r="O631" s="362"/>
      <c r="P631" s="362"/>
      <c r="Q631" s="362"/>
      <c r="R631" s="362"/>
      <c r="S631" s="362"/>
      <c r="T631" s="362"/>
      <c r="U631" s="362"/>
      <c r="V631" s="362"/>
      <c r="W631" s="362"/>
      <c r="X631" s="362"/>
      <c r="Y631" s="362"/>
      <c r="Z631" s="362"/>
    </row>
    <row r="632" spans="1:26" ht="12.75" customHeight="1" x14ac:dyDescent="0.25">
      <c r="A632" s="362"/>
      <c r="B632" s="362"/>
      <c r="C632" s="362"/>
      <c r="D632" s="362"/>
      <c r="E632" s="362"/>
      <c r="F632" s="362"/>
      <c r="G632" s="362"/>
      <c r="H632" s="362"/>
      <c r="I632" s="362"/>
      <c r="J632" s="362"/>
      <c r="K632" s="362"/>
      <c r="L632" s="362"/>
      <c r="M632" s="362"/>
      <c r="N632" s="362"/>
      <c r="O632" s="362"/>
      <c r="P632" s="362"/>
      <c r="Q632" s="362"/>
      <c r="R632" s="362"/>
      <c r="S632" s="362"/>
      <c r="T632" s="362"/>
      <c r="U632" s="362"/>
      <c r="V632" s="362"/>
      <c r="W632" s="362"/>
      <c r="X632" s="362"/>
      <c r="Y632" s="362"/>
      <c r="Z632" s="362"/>
    </row>
    <row r="633" spans="1:26" ht="12.75" customHeight="1" x14ac:dyDescent="0.25">
      <c r="A633" s="362"/>
      <c r="B633" s="362"/>
      <c r="C633" s="362"/>
      <c r="D633" s="362"/>
      <c r="E633" s="362"/>
      <c r="F633" s="362"/>
      <c r="G633" s="362"/>
      <c r="H633" s="362"/>
      <c r="I633" s="362"/>
      <c r="J633" s="362"/>
      <c r="K633" s="362"/>
      <c r="L633" s="362"/>
      <c r="M633" s="362"/>
      <c r="N633" s="362"/>
      <c r="O633" s="362"/>
      <c r="P633" s="362"/>
      <c r="Q633" s="362"/>
      <c r="R633" s="362"/>
      <c r="S633" s="362"/>
      <c r="T633" s="362"/>
      <c r="U633" s="362"/>
      <c r="V633" s="362"/>
      <c r="W633" s="362"/>
      <c r="X633" s="362"/>
      <c r="Y633" s="362"/>
      <c r="Z633" s="362"/>
    </row>
    <row r="634" spans="1:26" ht="12.75" customHeight="1" x14ac:dyDescent="0.25">
      <c r="A634" s="362"/>
      <c r="B634" s="362"/>
      <c r="C634" s="362"/>
      <c r="D634" s="362"/>
      <c r="E634" s="362"/>
      <c r="F634" s="362"/>
      <c r="G634" s="362"/>
      <c r="H634" s="362"/>
      <c r="I634" s="362"/>
      <c r="J634" s="362"/>
      <c r="K634" s="362"/>
      <c r="L634" s="362"/>
      <c r="M634" s="362"/>
      <c r="N634" s="362"/>
      <c r="O634" s="362"/>
      <c r="P634" s="362"/>
      <c r="Q634" s="362"/>
      <c r="R634" s="362"/>
      <c r="S634" s="362"/>
      <c r="T634" s="362"/>
      <c r="U634" s="362"/>
      <c r="V634" s="362"/>
      <c r="W634" s="362"/>
      <c r="X634" s="362"/>
      <c r="Y634" s="362"/>
      <c r="Z634" s="362"/>
    </row>
    <row r="635" spans="1:26" ht="12.75" customHeight="1" x14ac:dyDescent="0.25">
      <c r="A635" s="362"/>
      <c r="B635" s="362"/>
      <c r="C635" s="362"/>
      <c r="D635" s="362"/>
      <c r="E635" s="362"/>
      <c r="F635" s="362"/>
      <c r="G635" s="362"/>
      <c r="H635" s="362"/>
      <c r="I635" s="362"/>
      <c r="J635" s="362"/>
      <c r="K635" s="362"/>
      <c r="L635" s="362"/>
      <c r="M635" s="362"/>
      <c r="N635" s="362"/>
      <c r="O635" s="362"/>
      <c r="P635" s="362"/>
      <c r="Q635" s="362"/>
      <c r="R635" s="362"/>
      <c r="S635" s="362"/>
      <c r="T635" s="362"/>
      <c r="U635" s="362"/>
      <c r="V635" s="362"/>
      <c r="W635" s="362"/>
      <c r="X635" s="362"/>
      <c r="Y635" s="362"/>
      <c r="Z635" s="362"/>
    </row>
    <row r="636" spans="1:26" ht="12.75" customHeight="1" x14ac:dyDescent="0.25">
      <c r="A636" s="362"/>
      <c r="B636" s="362"/>
      <c r="C636" s="362"/>
      <c r="D636" s="362"/>
      <c r="E636" s="362"/>
      <c r="F636" s="362"/>
      <c r="G636" s="362"/>
      <c r="H636" s="362"/>
      <c r="I636" s="362"/>
      <c r="J636" s="362"/>
      <c r="K636" s="362"/>
      <c r="L636" s="362"/>
      <c r="M636" s="362"/>
      <c r="N636" s="362"/>
      <c r="O636" s="362"/>
      <c r="P636" s="362"/>
      <c r="Q636" s="362"/>
      <c r="R636" s="362"/>
      <c r="S636" s="362"/>
      <c r="T636" s="362"/>
      <c r="U636" s="362"/>
      <c r="V636" s="362"/>
      <c r="W636" s="362"/>
      <c r="X636" s="362"/>
      <c r="Y636" s="362"/>
      <c r="Z636" s="362"/>
    </row>
    <row r="637" spans="1:26" ht="12.75" customHeight="1" x14ac:dyDescent="0.25">
      <c r="A637" s="362"/>
      <c r="B637" s="362"/>
      <c r="C637" s="362"/>
      <c r="D637" s="362"/>
      <c r="E637" s="362"/>
      <c r="F637" s="362"/>
      <c r="G637" s="362"/>
      <c r="H637" s="362"/>
      <c r="I637" s="362"/>
      <c r="J637" s="362"/>
      <c r="K637" s="362"/>
      <c r="L637" s="362"/>
      <c r="M637" s="362"/>
      <c r="N637" s="362"/>
      <c r="O637" s="362"/>
      <c r="P637" s="362"/>
      <c r="Q637" s="362"/>
      <c r="R637" s="362"/>
      <c r="S637" s="362"/>
      <c r="T637" s="362"/>
      <c r="U637" s="362"/>
      <c r="V637" s="362"/>
      <c r="W637" s="362"/>
      <c r="X637" s="362"/>
      <c r="Y637" s="362"/>
      <c r="Z637" s="362"/>
    </row>
    <row r="638" spans="1:26" ht="12.75" customHeight="1" x14ac:dyDescent="0.25">
      <c r="A638" s="362"/>
      <c r="B638" s="362"/>
      <c r="C638" s="362"/>
      <c r="D638" s="362"/>
      <c r="E638" s="362"/>
      <c r="F638" s="362"/>
      <c r="G638" s="362"/>
      <c r="H638" s="362"/>
      <c r="I638" s="362"/>
      <c r="J638" s="362"/>
      <c r="K638" s="362"/>
      <c r="L638" s="362"/>
      <c r="M638" s="362"/>
      <c r="N638" s="362"/>
      <c r="O638" s="362"/>
      <c r="P638" s="362"/>
      <c r="Q638" s="362"/>
      <c r="R638" s="362"/>
      <c r="S638" s="362"/>
      <c r="T638" s="362"/>
      <c r="U638" s="362"/>
      <c r="V638" s="362"/>
      <c r="W638" s="362"/>
      <c r="X638" s="362"/>
      <c r="Y638" s="362"/>
      <c r="Z638" s="362"/>
    </row>
    <row r="639" spans="1:26" ht="12.75" customHeight="1" x14ac:dyDescent="0.25">
      <c r="A639" s="362"/>
      <c r="B639" s="362"/>
      <c r="C639" s="362"/>
      <c r="D639" s="362"/>
      <c r="E639" s="362"/>
      <c r="F639" s="362"/>
      <c r="G639" s="362"/>
      <c r="H639" s="362"/>
      <c r="I639" s="362"/>
      <c r="J639" s="362"/>
      <c r="K639" s="362"/>
      <c r="L639" s="362"/>
      <c r="M639" s="362"/>
      <c r="N639" s="362"/>
      <c r="O639" s="362"/>
      <c r="P639" s="362"/>
      <c r="Q639" s="362"/>
      <c r="R639" s="362"/>
      <c r="S639" s="362"/>
      <c r="T639" s="362"/>
      <c r="U639" s="362"/>
      <c r="V639" s="362"/>
      <c r="W639" s="362"/>
      <c r="X639" s="362"/>
      <c r="Y639" s="362"/>
      <c r="Z639" s="362"/>
    </row>
    <row r="640" spans="1:26" ht="12.75" customHeight="1" x14ac:dyDescent="0.25">
      <c r="A640" s="362"/>
      <c r="B640" s="362"/>
      <c r="C640" s="362"/>
      <c r="D640" s="362"/>
      <c r="E640" s="362"/>
      <c r="F640" s="362"/>
      <c r="G640" s="362"/>
      <c r="H640" s="362"/>
      <c r="I640" s="362"/>
      <c r="J640" s="362"/>
      <c r="K640" s="362"/>
      <c r="L640" s="362"/>
      <c r="M640" s="362"/>
      <c r="N640" s="362"/>
      <c r="O640" s="362"/>
      <c r="P640" s="362"/>
      <c r="Q640" s="362"/>
      <c r="R640" s="362"/>
      <c r="S640" s="362"/>
      <c r="T640" s="362"/>
      <c r="U640" s="362"/>
      <c r="V640" s="362"/>
      <c r="W640" s="362"/>
      <c r="X640" s="362"/>
      <c r="Y640" s="362"/>
      <c r="Z640" s="362"/>
    </row>
    <row r="641" spans="1:26" ht="12.75" customHeight="1" x14ac:dyDescent="0.25">
      <c r="A641" s="362"/>
      <c r="B641" s="362"/>
      <c r="C641" s="362"/>
      <c r="D641" s="362"/>
      <c r="E641" s="362"/>
      <c r="F641" s="362"/>
      <c r="G641" s="362"/>
      <c r="H641" s="362"/>
      <c r="I641" s="362"/>
      <c r="J641" s="362"/>
      <c r="K641" s="362"/>
      <c r="L641" s="362"/>
      <c r="M641" s="362"/>
      <c r="N641" s="362"/>
      <c r="O641" s="362"/>
      <c r="P641" s="362"/>
      <c r="Q641" s="362"/>
      <c r="R641" s="362"/>
      <c r="S641" s="362"/>
      <c r="T641" s="362"/>
      <c r="U641" s="362"/>
      <c r="V641" s="362"/>
      <c r="W641" s="362"/>
      <c r="X641" s="362"/>
      <c r="Y641" s="362"/>
      <c r="Z641" s="362"/>
    </row>
    <row r="642" spans="1:26" ht="12.75" customHeight="1" x14ac:dyDescent="0.25">
      <c r="A642" s="362"/>
      <c r="B642" s="362"/>
      <c r="C642" s="362"/>
      <c r="D642" s="362"/>
      <c r="E642" s="362"/>
      <c r="F642" s="362"/>
      <c r="G642" s="362"/>
      <c r="H642" s="362"/>
      <c r="I642" s="362"/>
      <c r="J642" s="362"/>
      <c r="K642" s="362"/>
      <c r="L642" s="362"/>
      <c r="M642" s="362"/>
      <c r="N642" s="362"/>
      <c r="O642" s="362"/>
      <c r="P642" s="362"/>
      <c r="Q642" s="362"/>
      <c r="R642" s="362"/>
      <c r="S642" s="362"/>
      <c r="T642" s="362"/>
      <c r="U642" s="362"/>
      <c r="V642" s="362"/>
      <c r="W642" s="362"/>
      <c r="X642" s="362"/>
      <c r="Y642" s="362"/>
      <c r="Z642" s="362"/>
    </row>
    <row r="643" spans="1:26" ht="12.75" customHeight="1" x14ac:dyDescent="0.25">
      <c r="A643" s="362"/>
      <c r="B643" s="362"/>
      <c r="C643" s="362"/>
      <c r="D643" s="362"/>
      <c r="E643" s="362"/>
      <c r="F643" s="362"/>
      <c r="G643" s="362"/>
      <c r="H643" s="362"/>
      <c r="I643" s="362"/>
      <c r="J643" s="362"/>
      <c r="K643" s="362"/>
      <c r="L643" s="362"/>
      <c r="M643" s="362"/>
      <c r="N643" s="362"/>
      <c r="O643" s="362"/>
      <c r="P643" s="362"/>
      <c r="Q643" s="362"/>
      <c r="R643" s="362"/>
      <c r="S643" s="362"/>
      <c r="T643" s="362"/>
      <c r="U643" s="362"/>
      <c r="V643" s="362"/>
      <c r="W643" s="362"/>
      <c r="X643" s="362"/>
      <c r="Y643" s="362"/>
      <c r="Z643" s="362"/>
    </row>
    <row r="644" spans="1:26" ht="12.75" customHeight="1" x14ac:dyDescent="0.25">
      <c r="A644" s="362"/>
      <c r="B644" s="362"/>
      <c r="C644" s="362"/>
      <c r="D644" s="362"/>
      <c r="E644" s="362"/>
      <c r="F644" s="362"/>
      <c r="G644" s="362"/>
      <c r="H644" s="362"/>
      <c r="I644" s="362"/>
      <c r="J644" s="362"/>
      <c r="K644" s="362"/>
      <c r="L644" s="362"/>
      <c r="M644" s="362"/>
      <c r="N644" s="362"/>
      <c r="O644" s="362"/>
      <c r="P644" s="362"/>
      <c r="Q644" s="362"/>
      <c r="R644" s="362"/>
      <c r="S644" s="362"/>
      <c r="T644" s="362"/>
      <c r="U644" s="362"/>
      <c r="V644" s="362"/>
      <c r="W644" s="362"/>
      <c r="X644" s="362"/>
      <c r="Y644" s="362"/>
      <c r="Z644" s="362"/>
    </row>
    <row r="645" spans="1:26" ht="12.75" customHeight="1" x14ac:dyDescent="0.25">
      <c r="A645" s="362"/>
      <c r="B645" s="362"/>
      <c r="C645" s="362"/>
      <c r="D645" s="362"/>
      <c r="E645" s="362"/>
      <c r="F645" s="362"/>
      <c r="G645" s="362"/>
      <c r="H645" s="362"/>
      <c r="I645" s="362"/>
      <c r="J645" s="362"/>
      <c r="K645" s="362"/>
      <c r="L645" s="362"/>
      <c r="M645" s="362"/>
      <c r="N645" s="362"/>
      <c r="O645" s="362"/>
      <c r="P645" s="362"/>
      <c r="Q645" s="362"/>
      <c r="R645" s="362"/>
      <c r="S645" s="362"/>
      <c r="T645" s="362"/>
      <c r="U645" s="362"/>
      <c r="V645" s="362"/>
      <c r="W645" s="362"/>
      <c r="X645" s="362"/>
      <c r="Y645" s="362"/>
      <c r="Z645" s="362"/>
    </row>
    <row r="646" spans="1:26" ht="12.75" customHeight="1" x14ac:dyDescent="0.25">
      <c r="A646" s="362"/>
      <c r="B646" s="362"/>
      <c r="C646" s="362"/>
      <c r="D646" s="362"/>
      <c r="E646" s="362"/>
      <c r="F646" s="362"/>
      <c r="G646" s="362"/>
      <c r="H646" s="362"/>
      <c r="I646" s="362"/>
      <c r="J646" s="362"/>
      <c r="K646" s="362"/>
      <c r="L646" s="362"/>
      <c r="M646" s="362"/>
      <c r="N646" s="362"/>
      <c r="O646" s="362"/>
      <c r="P646" s="362"/>
      <c r="Q646" s="362"/>
      <c r="R646" s="362"/>
      <c r="S646" s="362"/>
      <c r="T646" s="362"/>
      <c r="U646" s="362"/>
      <c r="V646" s="362"/>
      <c r="W646" s="362"/>
      <c r="X646" s="362"/>
      <c r="Y646" s="362"/>
      <c r="Z646" s="362"/>
    </row>
    <row r="647" spans="1:26" ht="12.75" customHeight="1" x14ac:dyDescent="0.25">
      <c r="A647" s="362"/>
      <c r="B647" s="362"/>
      <c r="C647" s="362"/>
      <c r="D647" s="362"/>
      <c r="E647" s="362"/>
      <c r="F647" s="362"/>
      <c r="G647" s="362"/>
      <c r="H647" s="362"/>
      <c r="I647" s="362"/>
      <c r="J647" s="362"/>
      <c r="K647" s="362"/>
      <c r="L647" s="362"/>
      <c r="M647" s="362"/>
      <c r="N647" s="362"/>
      <c r="O647" s="362"/>
      <c r="P647" s="362"/>
      <c r="Q647" s="362"/>
      <c r="R647" s="362"/>
      <c r="S647" s="362"/>
      <c r="T647" s="362"/>
      <c r="U647" s="362"/>
      <c r="V647" s="362"/>
      <c r="W647" s="362"/>
      <c r="X647" s="362"/>
      <c r="Y647" s="362"/>
      <c r="Z647" s="362"/>
    </row>
    <row r="648" spans="1:26" ht="12.75" customHeight="1" x14ac:dyDescent="0.25">
      <c r="A648" s="362"/>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row>
    <row r="649" spans="1:26" ht="12.75" customHeight="1" x14ac:dyDescent="0.25">
      <c r="A649" s="362"/>
      <c r="B649" s="362"/>
      <c r="C649" s="362"/>
      <c r="D649" s="362"/>
      <c r="E649" s="362"/>
      <c r="F649" s="362"/>
      <c r="G649" s="362"/>
      <c r="H649" s="362"/>
      <c r="I649" s="362"/>
      <c r="J649" s="362"/>
      <c r="K649" s="362"/>
      <c r="L649" s="362"/>
      <c r="M649" s="362"/>
      <c r="N649" s="362"/>
      <c r="O649" s="362"/>
      <c r="P649" s="362"/>
      <c r="Q649" s="362"/>
      <c r="R649" s="362"/>
      <c r="S649" s="362"/>
      <c r="T649" s="362"/>
      <c r="U649" s="362"/>
      <c r="V649" s="362"/>
      <c r="W649" s="362"/>
      <c r="X649" s="362"/>
      <c r="Y649" s="362"/>
      <c r="Z649" s="362"/>
    </row>
    <row r="650" spans="1:26" ht="12.75" customHeight="1" x14ac:dyDescent="0.25">
      <c r="A650" s="362"/>
      <c r="B650" s="362"/>
      <c r="C650" s="362"/>
      <c r="D650" s="362"/>
      <c r="E650" s="362"/>
      <c r="F650" s="362"/>
      <c r="G650" s="362"/>
      <c r="H650" s="362"/>
      <c r="I650" s="362"/>
      <c r="J650" s="362"/>
      <c r="K650" s="362"/>
      <c r="L650" s="362"/>
      <c r="M650" s="362"/>
      <c r="N650" s="362"/>
      <c r="O650" s="362"/>
      <c r="P650" s="362"/>
      <c r="Q650" s="362"/>
      <c r="R650" s="362"/>
      <c r="S650" s="362"/>
      <c r="T650" s="362"/>
      <c r="U650" s="362"/>
      <c r="V650" s="362"/>
      <c r="W650" s="362"/>
      <c r="X650" s="362"/>
      <c r="Y650" s="362"/>
      <c r="Z650" s="362"/>
    </row>
    <row r="651" spans="1:26" ht="12.75" customHeight="1" x14ac:dyDescent="0.25">
      <c r="A651" s="362"/>
      <c r="B651" s="362"/>
      <c r="C651" s="362"/>
      <c r="D651" s="362"/>
      <c r="E651" s="362"/>
      <c r="F651" s="362"/>
      <c r="G651" s="362"/>
      <c r="H651" s="362"/>
      <c r="I651" s="362"/>
      <c r="J651" s="362"/>
      <c r="K651" s="362"/>
      <c r="L651" s="362"/>
      <c r="M651" s="362"/>
      <c r="N651" s="362"/>
      <c r="O651" s="362"/>
      <c r="P651" s="362"/>
      <c r="Q651" s="362"/>
      <c r="R651" s="362"/>
      <c r="S651" s="362"/>
      <c r="T651" s="362"/>
      <c r="U651" s="362"/>
      <c r="V651" s="362"/>
      <c r="W651" s="362"/>
      <c r="X651" s="362"/>
      <c r="Y651" s="362"/>
      <c r="Z651" s="362"/>
    </row>
    <row r="652" spans="1:26" ht="12.75" customHeight="1" x14ac:dyDescent="0.25">
      <c r="A652" s="362"/>
      <c r="B652" s="362"/>
      <c r="C652" s="362"/>
      <c r="D652" s="362"/>
      <c r="E652" s="362"/>
      <c r="F652" s="362"/>
      <c r="G652" s="362"/>
      <c r="H652" s="362"/>
      <c r="I652" s="362"/>
      <c r="J652" s="362"/>
      <c r="K652" s="362"/>
      <c r="L652" s="362"/>
      <c r="M652" s="362"/>
      <c r="N652" s="362"/>
      <c r="O652" s="362"/>
      <c r="P652" s="362"/>
      <c r="Q652" s="362"/>
      <c r="R652" s="362"/>
      <c r="S652" s="362"/>
      <c r="T652" s="362"/>
      <c r="U652" s="362"/>
      <c r="V652" s="362"/>
      <c r="W652" s="362"/>
      <c r="X652" s="362"/>
      <c r="Y652" s="362"/>
      <c r="Z652" s="362"/>
    </row>
    <row r="653" spans="1:26" ht="12.75" customHeight="1" x14ac:dyDescent="0.25">
      <c r="A653" s="362"/>
      <c r="B653" s="362"/>
      <c r="C653" s="362"/>
      <c r="D653" s="362"/>
      <c r="E653" s="362"/>
      <c r="F653" s="362"/>
      <c r="G653" s="362"/>
      <c r="H653" s="362"/>
      <c r="I653" s="362"/>
      <c r="J653" s="362"/>
      <c r="K653" s="362"/>
      <c r="L653" s="362"/>
      <c r="M653" s="362"/>
      <c r="N653" s="362"/>
      <c r="O653" s="362"/>
      <c r="P653" s="362"/>
      <c r="Q653" s="362"/>
      <c r="R653" s="362"/>
      <c r="S653" s="362"/>
      <c r="T653" s="362"/>
      <c r="U653" s="362"/>
      <c r="V653" s="362"/>
      <c r="W653" s="362"/>
      <c r="X653" s="362"/>
      <c r="Y653" s="362"/>
      <c r="Z653" s="362"/>
    </row>
    <row r="654" spans="1:26" ht="12.75" customHeight="1" x14ac:dyDescent="0.25">
      <c r="A654" s="362"/>
      <c r="B654" s="362"/>
      <c r="C654" s="362"/>
      <c r="D654" s="362"/>
      <c r="E654" s="362"/>
      <c r="F654" s="362"/>
      <c r="G654" s="362"/>
      <c r="H654" s="362"/>
      <c r="I654" s="362"/>
      <c r="J654" s="362"/>
      <c r="K654" s="362"/>
      <c r="L654" s="362"/>
      <c r="M654" s="362"/>
      <c r="N654" s="362"/>
      <c r="O654" s="362"/>
      <c r="P654" s="362"/>
      <c r="Q654" s="362"/>
      <c r="R654" s="362"/>
      <c r="S654" s="362"/>
      <c r="T654" s="362"/>
      <c r="U654" s="362"/>
      <c r="V654" s="362"/>
      <c r="W654" s="362"/>
      <c r="X654" s="362"/>
      <c r="Y654" s="362"/>
      <c r="Z654" s="362"/>
    </row>
    <row r="655" spans="1:26" ht="12.75" customHeight="1" x14ac:dyDescent="0.25">
      <c r="A655" s="362"/>
      <c r="B655" s="362"/>
      <c r="C655" s="362"/>
      <c r="D655" s="362"/>
      <c r="E655" s="362"/>
      <c r="F655" s="362"/>
      <c r="G655" s="362"/>
      <c r="H655" s="362"/>
      <c r="I655" s="362"/>
      <c r="J655" s="362"/>
      <c r="K655" s="362"/>
      <c r="L655" s="362"/>
      <c r="M655" s="362"/>
      <c r="N655" s="362"/>
      <c r="O655" s="362"/>
      <c r="P655" s="362"/>
      <c r="Q655" s="362"/>
      <c r="R655" s="362"/>
      <c r="S655" s="362"/>
      <c r="T655" s="362"/>
      <c r="U655" s="362"/>
      <c r="V655" s="362"/>
      <c r="W655" s="362"/>
      <c r="X655" s="362"/>
      <c r="Y655" s="362"/>
      <c r="Z655" s="362"/>
    </row>
    <row r="656" spans="1:26" ht="12.75" customHeight="1" x14ac:dyDescent="0.25">
      <c r="A656" s="362"/>
      <c r="B656" s="362"/>
      <c r="C656" s="362"/>
      <c r="D656" s="362"/>
      <c r="E656" s="362"/>
      <c r="F656" s="362"/>
      <c r="G656" s="362"/>
      <c r="H656" s="362"/>
      <c r="I656" s="362"/>
      <c r="J656" s="362"/>
      <c r="K656" s="362"/>
      <c r="L656" s="362"/>
      <c r="M656" s="362"/>
      <c r="N656" s="362"/>
      <c r="O656" s="362"/>
      <c r="P656" s="362"/>
      <c r="Q656" s="362"/>
      <c r="R656" s="362"/>
      <c r="S656" s="362"/>
      <c r="T656" s="362"/>
      <c r="U656" s="362"/>
      <c r="V656" s="362"/>
      <c r="W656" s="362"/>
      <c r="X656" s="362"/>
      <c r="Y656" s="362"/>
      <c r="Z656" s="362"/>
    </row>
    <row r="657" spans="1:26" ht="12.75" customHeight="1" x14ac:dyDescent="0.25">
      <c r="A657" s="362"/>
      <c r="B657" s="362"/>
      <c r="C657" s="362"/>
      <c r="D657" s="362"/>
      <c r="E657" s="362"/>
      <c r="F657" s="362"/>
      <c r="G657" s="362"/>
      <c r="H657" s="362"/>
      <c r="I657" s="362"/>
      <c r="J657" s="362"/>
      <c r="K657" s="362"/>
      <c r="L657" s="362"/>
      <c r="M657" s="362"/>
      <c r="N657" s="362"/>
      <c r="O657" s="362"/>
      <c r="P657" s="362"/>
      <c r="Q657" s="362"/>
      <c r="R657" s="362"/>
      <c r="S657" s="362"/>
      <c r="T657" s="362"/>
      <c r="U657" s="362"/>
      <c r="V657" s="362"/>
      <c r="W657" s="362"/>
      <c r="X657" s="362"/>
      <c r="Y657" s="362"/>
      <c r="Z657" s="362"/>
    </row>
    <row r="658" spans="1:26" ht="12.75" customHeight="1" x14ac:dyDescent="0.25">
      <c r="A658" s="362"/>
      <c r="B658" s="362"/>
      <c r="C658" s="362"/>
      <c r="D658" s="362"/>
      <c r="E658" s="362"/>
      <c r="F658" s="362"/>
      <c r="G658" s="362"/>
      <c r="H658" s="362"/>
      <c r="I658" s="362"/>
      <c r="J658" s="362"/>
      <c r="K658" s="362"/>
      <c r="L658" s="362"/>
      <c r="M658" s="362"/>
      <c r="N658" s="362"/>
      <c r="O658" s="362"/>
      <c r="P658" s="362"/>
      <c r="Q658" s="362"/>
      <c r="R658" s="362"/>
      <c r="S658" s="362"/>
      <c r="T658" s="362"/>
      <c r="U658" s="362"/>
      <c r="V658" s="362"/>
      <c r="W658" s="362"/>
      <c r="X658" s="362"/>
      <c r="Y658" s="362"/>
      <c r="Z658" s="362"/>
    </row>
    <row r="659" spans="1:26" ht="12.75" customHeight="1" x14ac:dyDescent="0.25">
      <c r="A659" s="362"/>
      <c r="B659" s="362"/>
      <c r="C659" s="362"/>
      <c r="D659" s="362"/>
      <c r="E659" s="362"/>
      <c r="F659" s="362"/>
      <c r="G659" s="362"/>
      <c r="H659" s="362"/>
      <c r="I659" s="362"/>
      <c r="J659" s="362"/>
      <c r="K659" s="362"/>
      <c r="L659" s="362"/>
      <c r="M659" s="362"/>
      <c r="N659" s="362"/>
      <c r="O659" s="362"/>
      <c r="P659" s="362"/>
      <c r="Q659" s="362"/>
      <c r="R659" s="362"/>
      <c r="S659" s="362"/>
      <c r="T659" s="362"/>
      <c r="U659" s="362"/>
      <c r="V659" s="362"/>
      <c r="W659" s="362"/>
      <c r="X659" s="362"/>
      <c r="Y659" s="362"/>
      <c r="Z659" s="362"/>
    </row>
    <row r="660" spans="1:26" ht="12.75" customHeight="1" x14ac:dyDescent="0.25">
      <c r="A660" s="362"/>
      <c r="B660" s="362"/>
      <c r="C660" s="362"/>
      <c r="D660" s="362"/>
      <c r="E660" s="362"/>
      <c r="F660" s="362"/>
      <c r="G660" s="362"/>
      <c r="H660" s="362"/>
      <c r="I660" s="362"/>
      <c r="J660" s="362"/>
      <c r="K660" s="362"/>
      <c r="L660" s="362"/>
      <c r="M660" s="362"/>
      <c r="N660" s="362"/>
      <c r="O660" s="362"/>
      <c r="P660" s="362"/>
      <c r="Q660" s="362"/>
      <c r="R660" s="362"/>
      <c r="S660" s="362"/>
      <c r="T660" s="362"/>
      <c r="U660" s="362"/>
      <c r="V660" s="362"/>
      <c r="W660" s="362"/>
      <c r="X660" s="362"/>
      <c r="Y660" s="362"/>
      <c r="Z660" s="362"/>
    </row>
    <row r="661" spans="1:26" ht="12.75" customHeight="1" x14ac:dyDescent="0.25">
      <c r="A661" s="362"/>
      <c r="B661" s="362"/>
      <c r="C661" s="362"/>
      <c r="D661" s="362"/>
      <c r="E661" s="362"/>
      <c r="F661" s="362"/>
      <c r="G661" s="362"/>
      <c r="H661" s="362"/>
      <c r="I661" s="362"/>
      <c r="J661" s="362"/>
      <c r="K661" s="362"/>
      <c r="L661" s="362"/>
      <c r="M661" s="362"/>
      <c r="N661" s="362"/>
      <c r="O661" s="362"/>
      <c r="P661" s="362"/>
      <c r="Q661" s="362"/>
      <c r="R661" s="362"/>
      <c r="S661" s="362"/>
      <c r="T661" s="362"/>
      <c r="U661" s="362"/>
      <c r="V661" s="362"/>
      <c r="W661" s="362"/>
      <c r="X661" s="362"/>
      <c r="Y661" s="362"/>
      <c r="Z661" s="362"/>
    </row>
    <row r="662" spans="1:26" ht="12.75" customHeight="1" x14ac:dyDescent="0.25">
      <c r="A662" s="362"/>
      <c r="B662" s="362"/>
      <c r="C662" s="362"/>
      <c r="D662" s="362"/>
      <c r="E662" s="362"/>
      <c r="F662" s="362"/>
      <c r="G662" s="362"/>
      <c r="H662" s="362"/>
      <c r="I662" s="362"/>
      <c r="J662" s="362"/>
      <c r="K662" s="362"/>
      <c r="L662" s="362"/>
      <c r="M662" s="362"/>
      <c r="N662" s="362"/>
      <c r="O662" s="362"/>
      <c r="P662" s="362"/>
      <c r="Q662" s="362"/>
      <c r="R662" s="362"/>
      <c r="S662" s="362"/>
      <c r="T662" s="362"/>
      <c r="U662" s="362"/>
      <c r="V662" s="362"/>
      <c r="W662" s="362"/>
      <c r="X662" s="362"/>
      <c r="Y662" s="362"/>
      <c r="Z662" s="362"/>
    </row>
    <row r="663" spans="1:26" ht="12.75" customHeight="1" x14ac:dyDescent="0.25">
      <c r="A663" s="362"/>
      <c r="B663" s="362"/>
      <c r="C663" s="362"/>
      <c r="D663" s="362"/>
      <c r="E663" s="362"/>
      <c r="F663" s="362"/>
      <c r="G663" s="362"/>
      <c r="H663" s="362"/>
      <c r="I663" s="362"/>
      <c r="J663" s="362"/>
      <c r="K663" s="362"/>
      <c r="L663" s="362"/>
      <c r="M663" s="362"/>
      <c r="N663" s="362"/>
      <c r="O663" s="362"/>
      <c r="P663" s="362"/>
      <c r="Q663" s="362"/>
      <c r="R663" s="362"/>
      <c r="S663" s="362"/>
      <c r="T663" s="362"/>
      <c r="U663" s="362"/>
      <c r="V663" s="362"/>
      <c r="W663" s="362"/>
      <c r="X663" s="362"/>
      <c r="Y663" s="362"/>
      <c r="Z663" s="362"/>
    </row>
    <row r="664" spans="1:26" ht="12.75" customHeight="1" x14ac:dyDescent="0.25">
      <c r="A664" s="362"/>
      <c r="B664" s="362"/>
      <c r="C664" s="362"/>
      <c r="D664" s="362"/>
      <c r="E664" s="362"/>
      <c r="F664" s="362"/>
      <c r="G664" s="362"/>
      <c r="H664" s="362"/>
      <c r="I664" s="362"/>
      <c r="J664" s="362"/>
      <c r="K664" s="362"/>
      <c r="L664" s="362"/>
      <c r="M664" s="362"/>
      <c r="N664" s="362"/>
      <c r="O664" s="362"/>
      <c r="P664" s="362"/>
      <c r="Q664" s="362"/>
      <c r="R664" s="362"/>
      <c r="S664" s="362"/>
      <c r="T664" s="362"/>
      <c r="U664" s="362"/>
      <c r="V664" s="362"/>
      <c r="W664" s="362"/>
      <c r="X664" s="362"/>
      <c r="Y664" s="362"/>
      <c r="Z664" s="362"/>
    </row>
    <row r="665" spans="1:26" ht="12.75" customHeight="1" x14ac:dyDescent="0.25">
      <c r="A665" s="362"/>
      <c r="B665" s="362"/>
      <c r="C665" s="362"/>
      <c r="D665" s="362"/>
      <c r="E665" s="362"/>
      <c r="F665" s="362"/>
      <c r="G665" s="362"/>
      <c r="H665" s="362"/>
      <c r="I665" s="362"/>
      <c r="J665" s="362"/>
      <c r="K665" s="362"/>
      <c r="L665" s="362"/>
      <c r="M665" s="362"/>
      <c r="N665" s="362"/>
      <c r="O665" s="362"/>
      <c r="P665" s="362"/>
      <c r="Q665" s="362"/>
      <c r="R665" s="362"/>
      <c r="S665" s="362"/>
      <c r="T665" s="362"/>
      <c r="U665" s="362"/>
      <c r="V665" s="362"/>
      <c r="W665" s="362"/>
      <c r="X665" s="362"/>
      <c r="Y665" s="362"/>
      <c r="Z665" s="362"/>
    </row>
    <row r="666" spans="1:26" ht="12.75" customHeight="1" x14ac:dyDescent="0.25">
      <c r="A666" s="362"/>
      <c r="B666" s="362"/>
      <c r="C666" s="362"/>
      <c r="D666" s="362"/>
      <c r="E666" s="362"/>
      <c r="F666" s="362"/>
      <c r="G666" s="362"/>
      <c r="H666" s="362"/>
      <c r="I666" s="362"/>
      <c r="J666" s="362"/>
      <c r="K666" s="362"/>
      <c r="L666" s="362"/>
      <c r="M666" s="362"/>
      <c r="N666" s="362"/>
      <c r="O666" s="362"/>
      <c r="P666" s="362"/>
      <c r="Q666" s="362"/>
      <c r="R666" s="362"/>
      <c r="S666" s="362"/>
      <c r="T666" s="362"/>
      <c r="U666" s="362"/>
      <c r="V666" s="362"/>
      <c r="W666" s="362"/>
      <c r="X666" s="362"/>
      <c r="Y666" s="362"/>
      <c r="Z666" s="362"/>
    </row>
    <row r="667" spans="1:26" ht="12.75" customHeight="1" x14ac:dyDescent="0.25">
      <c r="A667" s="362"/>
      <c r="B667" s="362"/>
      <c r="C667" s="362"/>
      <c r="D667" s="362"/>
      <c r="E667" s="362"/>
      <c r="F667" s="362"/>
      <c r="G667" s="362"/>
      <c r="H667" s="362"/>
      <c r="I667" s="362"/>
      <c r="J667" s="362"/>
      <c r="K667" s="362"/>
      <c r="L667" s="362"/>
      <c r="M667" s="362"/>
      <c r="N667" s="362"/>
      <c r="O667" s="362"/>
      <c r="P667" s="362"/>
      <c r="Q667" s="362"/>
      <c r="R667" s="362"/>
      <c r="S667" s="362"/>
      <c r="T667" s="362"/>
      <c r="U667" s="362"/>
      <c r="V667" s="362"/>
      <c r="W667" s="362"/>
      <c r="X667" s="362"/>
      <c r="Y667" s="362"/>
      <c r="Z667" s="362"/>
    </row>
    <row r="668" spans="1:26" ht="12.75" customHeight="1" x14ac:dyDescent="0.25">
      <c r="A668" s="362"/>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row>
    <row r="669" spans="1:26" ht="12.75" customHeight="1" x14ac:dyDescent="0.25">
      <c r="A669" s="362"/>
      <c r="B669" s="362"/>
      <c r="C669" s="362"/>
      <c r="D669" s="362"/>
      <c r="E669" s="362"/>
      <c r="F669" s="362"/>
      <c r="G669" s="362"/>
      <c r="H669" s="362"/>
      <c r="I669" s="362"/>
      <c r="J669" s="362"/>
      <c r="K669" s="362"/>
      <c r="L669" s="362"/>
      <c r="M669" s="362"/>
      <c r="N669" s="362"/>
      <c r="O669" s="362"/>
      <c r="P669" s="362"/>
      <c r="Q669" s="362"/>
      <c r="R669" s="362"/>
      <c r="S669" s="362"/>
      <c r="T669" s="362"/>
      <c r="U669" s="362"/>
      <c r="V669" s="362"/>
      <c r="W669" s="362"/>
      <c r="X669" s="362"/>
      <c r="Y669" s="362"/>
      <c r="Z669" s="362"/>
    </row>
    <row r="670" spans="1:26" ht="12.75" customHeight="1" x14ac:dyDescent="0.25">
      <c r="A670" s="362"/>
      <c r="B670" s="362"/>
      <c r="C670" s="362"/>
      <c r="D670" s="362"/>
      <c r="E670" s="362"/>
      <c r="F670" s="362"/>
      <c r="G670" s="362"/>
      <c r="H670" s="362"/>
      <c r="I670" s="362"/>
      <c r="J670" s="362"/>
      <c r="K670" s="362"/>
      <c r="L670" s="362"/>
      <c r="M670" s="362"/>
      <c r="N670" s="362"/>
      <c r="O670" s="362"/>
      <c r="P670" s="362"/>
      <c r="Q670" s="362"/>
      <c r="R670" s="362"/>
      <c r="S670" s="362"/>
      <c r="T670" s="362"/>
      <c r="U670" s="362"/>
      <c r="V670" s="362"/>
      <c r="W670" s="362"/>
      <c r="X670" s="362"/>
      <c r="Y670" s="362"/>
      <c r="Z670" s="362"/>
    </row>
    <row r="671" spans="1:26" ht="12.75" customHeight="1" x14ac:dyDescent="0.25">
      <c r="A671" s="362"/>
      <c r="B671" s="362"/>
      <c r="C671" s="362"/>
      <c r="D671" s="362"/>
      <c r="E671" s="362"/>
      <c r="F671" s="362"/>
      <c r="G671" s="362"/>
      <c r="H671" s="362"/>
      <c r="I671" s="362"/>
      <c r="J671" s="362"/>
      <c r="K671" s="362"/>
      <c r="L671" s="362"/>
      <c r="M671" s="362"/>
      <c r="N671" s="362"/>
      <c r="O671" s="362"/>
      <c r="P671" s="362"/>
      <c r="Q671" s="362"/>
      <c r="R671" s="362"/>
      <c r="S671" s="362"/>
      <c r="T671" s="362"/>
      <c r="U671" s="362"/>
      <c r="V671" s="362"/>
      <c r="W671" s="362"/>
      <c r="X671" s="362"/>
      <c r="Y671" s="362"/>
      <c r="Z671" s="362"/>
    </row>
    <row r="672" spans="1:26" ht="12.75" customHeight="1" x14ac:dyDescent="0.25">
      <c r="A672" s="362"/>
      <c r="B672" s="362"/>
      <c r="C672" s="362"/>
      <c r="D672" s="362"/>
      <c r="E672" s="362"/>
      <c r="F672" s="362"/>
      <c r="G672" s="362"/>
      <c r="H672" s="362"/>
      <c r="I672" s="362"/>
      <c r="J672" s="362"/>
      <c r="K672" s="362"/>
      <c r="L672" s="362"/>
      <c r="M672" s="362"/>
      <c r="N672" s="362"/>
      <c r="O672" s="362"/>
      <c r="P672" s="362"/>
      <c r="Q672" s="362"/>
      <c r="R672" s="362"/>
      <c r="S672" s="362"/>
      <c r="T672" s="362"/>
      <c r="U672" s="362"/>
      <c r="V672" s="362"/>
      <c r="W672" s="362"/>
      <c r="X672" s="362"/>
      <c r="Y672" s="362"/>
      <c r="Z672" s="362"/>
    </row>
    <row r="673" spans="1:26" ht="12.75" customHeight="1" x14ac:dyDescent="0.25">
      <c r="A673" s="362"/>
      <c r="B673" s="362"/>
      <c r="C673" s="362"/>
      <c r="D673" s="362"/>
      <c r="E673" s="362"/>
      <c r="F673" s="362"/>
      <c r="G673" s="362"/>
      <c r="H673" s="362"/>
      <c r="I673" s="362"/>
      <c r="J673" s="362"/>
      <c r="K673" s="362"/>
      <c r="L673" s="362"/>
      <c r="M673" s="362"/>
      <c r="N673" s="362"/>
      <c r="O673" s="362"/>
      <c r="P673" s="362"/>
      <c r="Q673" s="362"/>
      <c r="R673" s="362"/>
      <c r="S673" s="362"/>
      <c r="T673" s="362"/>
      <c r="U673" s="362"/>
      <c r="V673" s="362"/>
      <c r="W673" s="362"/>
      <c r="X673" s="362"/>
      <c r="Y673" s="362"/>
      <c r="Z673" s="362"/>
    </row>
    <row r="674" spans="1:26" ht="12.75" customHeight="1" x14ac:dyDescent="0.25">
      <c r="A674" s="362"/>
      <c r="B674" s="362"/>
      <c r="C674" s="362"/>
      <c r="D674" s="362"/>
      <c r="E674" s="362"/>
      <c r="F674" s="362"/>
      <c r="G674" s="362"/>
      <c r="H674" s="362"/>
      <c r="I674" s="362"/>
      <c r="J674" s="362"/>
      <c r="K674" s="362"/>
      <c r="L674" s="362"/>
      <c r="M674" s="362"/>
      <c r="N674" s="362"/>
      <c r="O674" s="362"/>
      <c r="P674" s="362"/>
      <c r="Q674" s="362"/>
      <c r="R674" s="362"/>
      <c r="S674" s="362"/>
      <c r="T674" s="362"/>
      <c r="U674" s="362"/>
      <c r="V674" s="362"/>
      <c r="W674" s="362"/>
      <c r="X674" s="362"/>
      <c r="Y674" s="362"/>
      <c r="Z674" s="362"/>
    </row>
    <row r="675" spans="1:26" ht="12.75" customHeight="1" x14ac:dyDescent="0.25">
      <c r="A675" s="362"/>
      <c r="B675" s="362"/>
      <c r="C675" s="362"/>
      <c r="D675" s="362"/>
      <c r="E675" s="362"/>
      <c r="F675" s="362"/>
      <c r="G675" s="362"/>
      <c r="H675" s="362"/>
      <c r="I675" s="362"/>
      <c r="J675" s="362"/>
      <c r="K675" s="362"/>
      <c r="L675" s="362"/>
      <c r="M675" s="362"/>
      <c r="N675" s="362"/>
      <c r="O675" s="362"/>
      <c r="P675" s="362"/>
      <c r="Q675" s="362"/>
      <c r="R675" s="362"/>
      <c r="S675" s="362"/>
      <c r="T675" s="362"/>
      <c r="U675" s="362"/>
      <c r="V675" s="362"/>
      <c r="W675" s="362"/>
      <c r="X675" s="362"/>
      <c r="Y675" s="362"/>
      <c r="Z675" s="362"/>
    </row>
    <row r="676" spans="1:26" ht="12.75" customHeight="1" x14ac:dyDescent="0.25">
      <c r="A676" s="362"/>
      <c r="B676" s="362"/>
      <c r="C676" s="362"/>
      <c r="D676" s="362"/>
      <c r="E676" s="362"/>
      <c r="F676" s="362"/>
      <c r="G676" s="362"/>
      <c r="H676" s="362"/>
      <c r="I676" s="362"/>
      <c r="J676" s="362"/>
      <c r="K676" s="362"/>
      <c r="L676" s="362"/>
      <c r="M676" s="362"/>
      <c r="N676" s="362"/>
      <c r="O676" s="362"/>
      <c r="P676" s="362"/>
      <c r="Q676" s="362"/>
      <c r="R676" s="362"/>
      <c r="S676" s="362"/>
      <c r="T676" s="362"/>
      <c r="U676" s="362"/>
      <c r="V676" s="362"/>
      <c r="W676" s="362"/>
      <c r="X676" s="362"/>
      <c r="Y676" s="362"/>
      <c r="Z676" s="362"/>
    </row>
    <row r="677" spans="1:26" ht="12.75" customHeight="1" x14ac:dyDescent="0.25">
      <c r="A677" s="362"/>
      <c r="B677" s="362"/>
      <c r="C677" s="362"/>
      <c r="D677" s="362"/>
      <c r="E677" s="362"/>
      <c r="F677" s="362"/>
      <c r="G677" s="362"/>
      <c r="H677" s="362"/>
      <c r="I677" s="362"/>
      <c r="J677" s="362"/>
      <c r="K677" s="362"/>
      <c r="L677" s="362"/>
      <c r="M677" s="362"/>
      <c r="N677" s="362"/>
      <c r="O677" s="362"/>
      <c r="P677" s="362"/>
      <c r="Q677" s="362"/>
      <c r="R677" s="362"/>
      <c r="S677" s="362"/>
      <c r="T677" s="362"/>
      <c r="U677" s="362"/>
      <c r="V677" s="362"/>
      <c r="W677" s="362"/>
      <c r="X677" s="362"/>
      <c r="Y677" s="362"/>
      <c r="Z677" s="362"/>
    </row>
    <row r="678" spans="1:26" ht="12.75" customHeight="1" x14ac:dyDescent="0.25">
      <c r="A678" s="362"/>
      <c r="B678" s="362"/>
      <c r="C678" s="362"/>
      <c r="D678" s="362"/>
      <c r="E678" s="362"/>
      <c r="F678" s="362"/>
      <c r="G678" s="362"/>
      <c r="H678" s="362"/>
      <c r="I678" s="362"/>
      <c r="J678" s="362"/>
      <c r="K678" s="362"/>
      <c r="L678" s="362"/>
      <c r="M678" s="362"/>
      <c r="N678" s="362"/>
      <c r="O678" s="362"/>
      <c r="P678" s="362"/>
      <c r="Q678" s="362"/>
      <c r="R678" s="362"/>
      <c r="S678" s="362"/>
      <c r="T678" s="362"/>
      <c r="U678" s="362"/>
      <c r="V678" s="362"/>
      <c r="W678" s="362"/>
      <c r="X678" s="362"/>
      <c r="Y678" s="362"/>
      <c r="Z678" s="362"/>
    </row>
    <row r="679" spans="1:26" ht="12.75" customHeight="1" x14ac:dyDescent="0.25">
      <c r="A679" s="362"/>
      <c r="B679" s="362"/>
      <c r="C679" s="362"/>
      <c r="D679" s="362"/>
      <c r="E679" s="362"/>
      <c r="F679" s="362"/>
      <c r="G679" s="362"/>
      <c r="H679" s="362"/>
      <c r="I679" s="362"/>
      <c r="J679" s="362"/>
      <c r="K679" s="362"/>
      <c r="L679" s="362"/>
      <c r="M679" s="362"/>
      <c r="N679" s="362"/>
      <c r="O679" s="362"/>
      <c r="P679" s="362"/>
      <c r="Q679" s="362"/>
      <c r="R679" s="362"/>
      <c r="S679" s="362"/>
      <c r="T679" s="362"/>
      <c r="U679" s="362"/>
      <c r="V679" s="362"/>
      <c r="W679" s="362"/>
      <c r="X679" s="362"/>
      <c r="Y679" s="362"/>
      <c r="Z679" s="362"/>
    </row>
    <row r="680" spans="1:26" ht="12.75" customHeight="1" x14ac:dyDescent="0.25">
      <c r="A680" s="362"/>
      <c r="B680" s="362"/>
      <c r="C680" s="362"/>
      <c r="D680" s="362"/>
      <c r="E680" s="362"/>
      <c r="F680" s="362"/>
      <c r="G680" s="362"/>
      <c r="H680" s="362"/>
      <c r="I680" s="362"/>
      <c r="J680" s="362"/>
      <c r="K680" s="362"/>
      <c r="L680" s="362"/>
      <c r="M680" s="362"/>
      <c r="N680" s="362"/>
      <c r="O680" s="362"/>
      <c r="P680" s="362"/>
      <c r="Q680" s="362"/>
      <c r="R680" s="362"/>
      <c r="S680" s="362"/>
      <c r="T680" s="362"/>
      <c r="U680" s="362"/>
      <c r="V680" s="362"/>
      <c r="W680" s="362"/>
      <c r="X680" s="362"/>
      <c r="Y680" s="362"/>
      <c r="Z680" s="362"/>
    </row>
    <row r="681" spans="1:26" ht="12.75" customHeight="1" x14ac:dyDescent="0.25">
      <c r="A681" s="362"/>
      <c r="B681" s="362"/>
      <c r="C681" s="362"/>
      <c r="D681" s="362"/>
      <c r="E681" s="362"/>
      <c r="F681" s="362"/>
      <c r="G681" s="362"/>
      <c r="H681" s="362"/>
      <c r="I681" s="362"/>
      <c r="J681" s="362"/>
      <c r="K681" s="362"/>
      <c r="L681" s="362"/>
      <c r="M681" s="362"/>
      <c r="N681" s="362"/>
      <c r="O681" s="362"/>
      <c r="P681" s="362"/>
      <c r="Q681" s="362"/>
      <c r="R681" s="362"/>
      <c r="S681" s="362"/>
      <c r="T681" s="362"/>
      <c r="U681" s="362"/>
      <c r="V681" s="362"/>
      <c r="W681" s="362"/>
      <c r="X681" s="362"/>
      <c r="Y681" s="362"/>
      <c r="Z681" s="362"/>
    </row>
    <row r="682" spans="1:26" ht="12.75" customHeight="1" x14ac:dyDescent="0.25">
      <c r="A682" s="362"/>
      <c r="B682" s="362"/>
      <c r="C682" s="362"/>
      <c r="D682" s="362"/>
      <c r="E682" s="362"/>
      <c r="F682" s="362"/>
      <c r="G682" s="362"/>
      <c r="H682" s="362"/>
      <c r="I682" s="362"/>
      <c r="J682" s="362"/>
      <c r="K682" s="362"/>
      <c r="L682" s="362"/>
      <c r="M682" s="362"/>
      <c r="N682" s="362"/>
      <c r="O682" s="362"/>
      <c r="P682" s="362"/>
      <c r="Q682" s="362"/>
      <c r="R682" s="362"/>
      <c r="S682" s="362"/>
      <c r="T682" s="362"/>
      <c r="U682" s="362"/>
      <c r="V682" s="362"/>
      <c r="W682" s="362"/>
      <c r="X682" s="362"/>
      <c r="Y682" s="362"/>
      <c r="Z682" s="362"/>
    </row>
    <row r="683" spans="1:26" ht="12.75" customHeight="1" x14ac:dyDescent="0.25">
      <c r="A683" s="362"/>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row>
    <row r="684" spans="1:26" ht="12.75" customHeight="1" x14ac:dyDescent="0.25">
      <c r="A684" s="362"/>
      <c r="B684" s="362"/>
      <c r="C684" s="362"/>
      <c r="D684" s="362"/>
      <c r="E684" s="362"/>
      <c r="F684" s="362"/>
      <c r="G684" s="362"/>
      <c r="H684" s="362"/>
      <c r="I684" s="362"/>
      <c r="J684" s="362"/>
      <c r="K684" s="362"/>
      <c r="L684" s="362"/>
      <c r="M684" s="362"/>
      <c r="N684" s="362"/>
      <c r="O684" s="362"/>
      <c r="P684" s="362"/>
      <c r="Q684" s="362"/>
      <c r="R684" s="362"/>
      <c r="S684" s="362"/>
      <c r="T684" s="362"/>
      <c r="U684" s="362"/>
      <c r="V684" s="362"/>
      <c r="W684" s="362"/>
      <c r="X684" s="362"/>
      <c r="Y684" s="362"/>
      <c r="Z684" s="362"/>
    </row>
    <row r="685" spans="1:26" ht="12.75" customHeight="1" x14ac:dyDescent="0.25">
      <c r="A685" s="362"/>
      <c r="B685" s="362"/>
      <c r="C685" s="362"/>
      <c r="D685" s="362"/>
      <c r="E685" s="362"/>
      <c r="F685" s="362"/>
      <c r="G685" s="362"/>
      <c r="H685" s="362"/>
      <c r="I685" s="362"/>
      <c r="J685" s="362"/>
      <c r="K685" s="362"/>
      <c r="L685" s="362"/>
      <c r="M685" s="362"/>
      <c r="N685" s="362"/>
      <c r="O685" s="362"/>
      <c r="P685" s="362"/>
      <c r="Q685" s="362"/>
      <c r="R685" s="362"/>
      <c r="S685" s="362"/>
      <c r="T685" s="362"/>
      <c r="U685" s="362"/>
      <c r="V685" s="362"/>
      <c r="W685" s="362"/>
      <c r="X685" s="362"/>
      <c r="Y685" s="362"/>
      <c r="Z685" s="362"/>
    </row>
    <row r="686" spans="1:26" ht="12.75" customHeight="1" x14ac:dyDescent="0.25">
      <c r="A686" s="362"/>
      <c r="B686" s="362"/>
      <c r="C686" s="362"/>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row>
    <row r="687" spans="1:26" ht="12.75" customHeight="1" x14ac:dyDescent="0.25">
      <c r="A687" s="362"/>
      <c r="B687" s="362"/>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row>
    <row r="688" spans="1:26" ht="12.75" customHeight="1" x14ac:dyDescent="0.25">
      <c r="A688" s="362"/>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row>
    <row r="689" spans="1:26" ht="12.75" customHeight="1" x14ac:dyDescent="0.25">
      <c r="A689" s="362"/>
      <c r="B689" s="362"/>
      <c r="C689" s="362"/>
      <c r="D689" s="362"/>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row>
    <row r="690" spans="1:26" ht="12.75" customHeight="1" x14ac:dyDescent="0.25">
      <c r="A690" s="362"/>
      <c r="B690" s="362"/>
      <c r="C690" s="362"/>
      <c r="D690" s="362"/>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row>
    <row r="691" spans="1:26" ht="12.75" customHeight="1" x14ac:dyDescent="0.25">
      <c r="A691" s="362"/>
      <c r="B691" s="362"/>
      <c r="C691" s="362"/>
      <c r="D691" s="362"/>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row>
    <row r="692" spans="1:26" ht="12.75" customHeight="1" x14ac:dyDescent="0.25">
      <c r="A692" s="362"/>
      <c r="B692" s="362"/>
      <c r="C692" s="362"/>
      <c r="D692" s="362"/>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row>
    <row r="693" spans="1:26" ht="12.75" customHeight="1" x14ac:dyDescent="0.25">
      <c r="A693" s="362"/>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row>
    <row r="694" spans="1:26" ht="12.75" customHeight="1" x14ac:dyDescent="0.25">
      <c r="A694" s="362"/>
      <c r="B694" s="362"/>
      <c r="C694" s="362"/>
      <c r="D694" s="362"/>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row>
    <row r="695" spans="1:26" ht="12.75" customHeight="1" x14ac:dyDescent="0.25">
      <c r="A695" s="362"/>
      <c r="B695" s="362"/>
      <c r="C695" s="362"/>
      <c r="D695" s="362"/>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row>
    <row r="696" spans="1:26" ht="12.75" customHeight="1" x14ac:dyDescent="0.25">
      <c r="A696" s="362"/>
      <c r="B696" s="362"/>
      <c r="C696" s="362"/>
      <c r="D696" s="362"/>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row>
    <row r="697" spans="1:26" ht="12.75" customHeight="1" x14ac:dyDescent="0.25">
      <c r="A697" s="362"/>
      <c r="B697" s="362"/>
      <c r="C697" s="362"/>
      <c r="D697" s="362"/>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row>
    <row r="698" spans="1:26" ht="12.75" customHeight="1" x14ac:dyDescent="0.25">
      <c r="A698" s="362"/>
      <c r="B698" s="362"/>
      <c r="C698" s="362"/>
      <c r="D698" s="362"/>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row>
    <row r="699" spans="1:26" ht="12.75" customHeight="1" x14ac:dyDescent="0.25">
      <c r="A699" s="362"/>
      <c r="B699" s="362"/>
      <c r="C699" s="362"/>
      <c r="D699" s="362"/>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row>
    <row r="700" spans="1:26" ht="12.75" customHeight="1" x14ac:dyDescent="0.25">
      <c r="A700" s="362"/>
      <c r="B700" s="362"/>
      <c r="C700" s="362"/>
      <c r="D700" s="362"/>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row>
    <row r="701" spans="1:26" ht="12.75" customHeight="1" x14ac:dyDescent="0.25">
      <c r="A701" s="362"/>
      <c r="B701" s="362"/>
      <c r="C701" s="362"/>
      <c r="D701" s="362"/>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row>
    <row r="702" spans="1:26" ht="12.75" customHeight="1" x14ac:dyDescent="0.25">
      <c r="A702" s="362"/>
      <c r="B702" s="362"/>
      <c r="C702" s="362"/>
      <c r="D702" s="362"/>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row>
    <row r="703" spans="1:26" ht="12.75" customHeight="1" x14ac:dyDescent="0.25">
      <c r="A703" s="362"/>
      <c r="B703" s="362"/>
      <c r="C703" s="362"/>
      <c r="D703" s="362"/>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row>
    <row r="704" spans="1:26" ht="12.75" customHeight="1" x14ac:dyDescent="0.25">
      <c r="A704" s="362"/>
      <c r="B704" s="362"/>
      <c r="C704" s="362"/>
      <c r="D704" s="362"/>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row>
    <row r="705" spans="1:26" ht="12.75" customHeight="1" x14ac:dyDescent="0.25">
      <c r="A705" s="362"/>
      <c r="B705" s="362"/>
      <c r="C705" s="362"/>
      <c r="D705" s="362"/>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row>
    <row r="706" spans="1:26" ht="12.75" customHeight="1" x14ac:dyDescent="0.25">
      <c r="A706" s="362"/>
      <c r="B706" s="362"/>
      <c r="C706" s="362"/>
      <c r="D706" s="362"/>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row>
    <row r="707" spans="1:26" ht="12.75" customHeight="1" x14ac:dyDescent="0.25">
      <c r="A707" s="362"/>
      <c r="B707" s="362"/>
      <c r="C707" s="362"/>
      <c r="D707" s="362"/>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row>
    <row r="708" spans="1:26" ht="12.75" customHeight="1" x14ac:dyDescent="0.25">
      <c r="A708" s="362"/>
      <c r="B708" s="362"/>
      <c r="C708" s="362"/>
      <c r="D708" s="362"/>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row>
    <row r="709" spans="1:26" ht="12.75" customHeight="1" x14ac:dyDescent="0.25">
      <c r="A709" s="362"/>
      <c r="B709" s="362"/>
      <c r="C709" s="362"/>
      <c r="D709" s="362"/>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row>
    <row r="710" spans="1:26" ht="12.75" customHeight="1" x14ac:dyDescent="0.25">
      <c r="A710" s="362"/>
      <c r="B710" s="362"/>
      <c r="C710" s="362"/>
      <c r="D710" s="362"/>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row>
    <row r="711" spans="1:26" ht="12.75" customHeight="1" x14ac:dyDescent="0.25">
      <c r="A711" s="362"/>
      <c r="B711" s="362"/>
      <c r="C711" s="362"/>
      <c r="D711" s="362"/>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row>
    <row r="712" spans="1:26" ht="12.75" customHeight="1" x14ac:dyDescent="0.25">
      <c r="A712" s="362"/>
      <c r="B712" s="362"/>
      <c r="C712" s="362"/>
      <c r="D712" s="362"/>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row>
    <row r="713" spans="1:26" ht="12.75" customHeight="1" x14ac:dyDescent="0.25">
      <c r="A713" s="362"/>
      <c r="B713" s="362"/>
      <c r="C713" s="362"/>
      <c r="D713" s="362"/>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row>
    <row r="714" spans="1:26" ht="12.75" customHeight="1" x14ac:dyDescent="0.25">
      <c r="A714" s="362"/>
      <c r="B714" s="362"/>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row>
    <row r="715" spans="1:26" ht="12.75" customHeight="1" x14ac:dyDescent="0.25">
      <c r="A715" s="362"/>
      <c r="B715" s="362"/>
      <c r="C715" s="362"/>
      <c r="D715" s="362"/>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row>
    <row r="716" spans="1:26" ht="12.75" customHeight="1" x14ac:dyDescent="0.25">
      <c r="A716" s="362"/>
      <c r="B716" s="362"/>
      <c r="C716" s="362"/>
      <c r="D716" s="362"/>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row>
    <row r="717" spans="1:26" ht="12.75" customHeight="1" x14ac:dyDescent="0.25">
      <c r="A717" s="362"/>
      <c r="B717" s="362"/>
      <c r="C717" s="362"/>
      <c r="D717" s="362"/>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row>
    <row r="718" spans="1:26" ht="12.75" customHeight="1" x14ac:dyDescent="0.25">
      <c r="A718" s="362"/>
      <c r="B718" s="362"/>
      <c r="C718" s="362"/>
      <c r="D718" s="362"/>
      <c r="E718" s="362"/>
      <c r="F718" s="362"/>
      <c r="G718" s="362"/>
      <c r="H718" s="362"/>
      <c r="I718" s="362"/>
      <c r="J718" s="362"/>
      <c r="K718" s="362"/>
      <c r="L718" s="362"/>
      <c r="M718" s="362"/>
      <c r="N718" s="362"/>
      <c r="O718" s="362"/>
      <c r="P718" s="362"/>
      <c r="Q718" s="362"/>
      <c r="R718" s="362"/>
      <c r="S718" s="362"/>
      <c r="T718" s="362"/>
      <c r="U718" s="362"/>
      <c r="V718" s="362"/>
      <c r="W718" s="362"/>
      <c r="X718" s="362"/>
      <c r="Y718" s="362"/>
      <c r="Z718" s="362"/>
    </row>
    <row r="719" spans="1:26" ht="12.75" customHeight="1" x14ac:dyDescent="0.25">
      <c r="A719" s="362"/>
      <c r="B719" s="362"/>
      <c r="C719" s="362"/>
      <c r="D719" s="362"/>
      <c r="E719" s="362"/>
      <c r="F719" s="362"/>
      <c r="G719" s="362"/>
      <c r="H719" s="362"/>
      <c r="I719" s="362"/>
      <c r="J719" s="362"/>
      <c r="K719" s="362"/>
      <c r="L719" s="362"/>
      <c r="M719" s="362"/>
      <c r="N719" s="362"/>
      <c r="O719" s="362"/>
      <c r="P719" s="362"/>
      <c r="Q719" s="362"/>
      <c r="R719" s="362"/>
      <c r="S719" s="362"/>
      <c r="T719" s="362"/>
      <c r="U719" s="362"/>
      <c r="V719" s="362"/>
      <c r="W719" s="362"/>
      <c r="X719" s="362"/>
      <c r="Y719" s="362"/>
      <c r="Z719" s="362"/>
    </row>
    <row r="720" spans="1:26" ht="12.75" customHeight="1" x14ac:dyDescent="0.25">
      <c r="A720" s="362"/>
      <c r="B720" s="362"/>
      <c r="C720" s="362"/>
      <c r="D720" s="362"/>
      <c r="E720" s="362"/>
      <c r="F720" s="362"/>
      <c r="G720" s="362"/>
      <c r="H720" s="362"/>
      <c r="I720" s="362"/>
      <c r="J720" s="362"/>
      <c r="K720" s="362"/>
      <c r="L720" s="362"/>
      <c r="M720" s="362"/>
      <c r="N720" s="362"/>
      <c r="O720" s="362"/>
      <c r="P720" s="362"/>
      <c r="Q720" s="362"/>
      <c r="R720" s="362"/>
      <c r="S720" s="362"/>
      <c r="T720" s="362"/>
      <c r="U720" s="362"/>
      <c r="V720" s="362"/>
      <c r="W720" s="362"/>
      <c r="X720" s="362"/>
      <c r="Y720" s="362"/>
      <c r="Z720" s="362"/>
    </row>
    <row r="721" spans="1:26" ht="12.75" customHeight="1" x14ac:dyDescent="0.25">
      <c r="A721" s="362"/>
      <c r="B721" s="362"/>
      <c r="C721" s="362"/>
      <c r="D721" s="362"/>
      <c r="E721" s="362"/>
      <c r="F721" s="362"/>
      <c r="G721" s="362"/>
      <c r="H721" s="362"/>
      <c r="I721" s="362"/>
      <c r="J721" s="362"/>
      <c r="K721" s="362"/>
      <c r="L721" s="362"/>
      <c r="M721" s="362"/>
      <c r="N721" s="362"/>
      <c r="O721" s="362"/>
      <c r="P721" s="362"/>
      <c r="Q721" s="362"/>
      <c r="R721" s="362"/>
      <c r="S721" s="362"/>
      <c r="T721" s="362"/>
      <c r="U721" s="362"/>
      <c r="V721" s="362"/>
      <c r="W721" s="362"/>
      <c r="X721" s="362"/>
      <c r="Y721" s="362"/>
      <c r="Z721" s="362"/>
    </row>
    <row r="722" spans="1:26" ht="12.75" customHeight="1" x14ac:dyDescent="0.25">
      <c r="A722" s="362"/>
      <c r="B722" s="362"/>
      <c r="C722" s="362"/>
      <c r="D722" s="362"/>
      <c r="E722" s="362"/>
      <c r="F722" s="362"/>
      <c r="G722" s="362"/>
      <c r="H722" s="362"/>
      <c r="I722" s="362"/>
      <c r="J722" s="362"/>
      <c r="K722" s="362"/>
      <c r="L722" s="362"/>
      <c r="M722" s="362"/>
      <c r="N722" s="362"/>
      <c r="O722" s="362"/>
      <c r="P722" s="362"/>
      <c r="Q722" s="362"/>
      <c r="R722" s="362"/>
      <c r="S722" s="362"/>
      <c r="T722" s="362"/>
      <c r="U722" s="362"/>
      <c r="V722" s="362"/>
      <c r="W722" s="362"/>
      <c r="X722" s="362"/>
      <c r="Y722" s="362"/>
      <c r="Z722" s="362"/>
    </row>
    <row r="723" spans="1:26" ht="12.75" customHeight="1" x14ac:dyDescent="0.25">
      <c r="A723" s="362"/>
      <c r="B723" s="362"/>
      <c r="C723" s="362"/>
      <c r="D723" s="362"/>
      <c r="E723" s="362"/>
      <c r="F723" s="362"/>
      <c r="G723" s="362"/>
      <c r="H723" s="362"/>
      <c r="I723" s="362"/>
      <c r="J723" s="362"/>
      <c r="K723" s="362"/>
      <c r="L723" s="362"/>
      <c r="M723" s="362"/>
      <c r="N723" s="362"/>
      <c r="O723" s="362"/>
      <c r="P723" s="362"/>
      <c r="Q723" s="362"/>
      <c r="R723" s="362"/>
      <c r="S723" s="362"/>
      <c r="T723" s="362"/>
      <c r="U723" s="362"/>
      <c r="V723" s="362"/>
      <c r="W723" s="362"/>
      <c r="X723" s="362"/>
      <c r="Y723" s="362"/>
      <c r="Z723" s="362"/>
    </row>
    <row r="724" spans="1:26" ht="12.75" customHeight="1" x14ac:dyDescent="0.25">
      <c r="A724" s="362"/>
      <c r="B724" s="362"/>
      <c r="C724" s="362"/>
      <c r="D724" s="362"/>
      <c r="E724" s="362"/>
      <c r="F724" s="362"/>
      <c r="G724" s="362"/>
      <c r="H724" s="362"/>
      <c r="I724" s="362"/>
      <c r="J724" s="362"/>
      <c r="K724" s="362"/>
      <c r="L724" s="362"/>
      <c r="M724" s="362"/>
      <c r="N724" s="362"/>
      <c r="O724" s="362"/>
      <c r="P724" s="362"/>
      <c r="Q724" s="362"/>
      <c r="R724" s="362"/>
      <c r="S724" s="362"/>
      <c r="T724" s="362"/>
      <c r="U724" s="362"/>
      <c r="V724" s="362"/>
      <c r="W724" s="362"/>
      <c r="X724" s="362"/>
      <c r="Y724" s="362"/>
      <c r="Z724" s="362"/>
    </row>
    <row r="725" spans="1:26" ht="12.75" customHeight="1" x14ac:dyDescent="0.25">
      <c r="A725" s="362"/>
      <c r="B725" s="362"/>
      <c r="C725" s="362"/>
      <c r="D725" s="362"/>
      <c r="E725" s="362"/>
      <c r="F725" s="362"/>
      <c r="G725" s="362"/>
      <c r="H725" s="362"/>
      <c r="I725" s="362"/>
      <c r="J725" s="362"/>
      <c r="K725" s="362"/>
      <c r="L725" s="362"/>
      <c r="M725" s="362"/>
      <c r="N725" s="362"/>
      <c r="O725" s="362"/>
      <c r="P725" s="362"/>
      <c r="Q725" s="362"/>
      <c r="R725" s="362"/>
      <c r="S725" s="362"/>
      <c r="T725" s="362"/>
      <c r="U725" s="362"/>
      <c r="V725" s="362"/>
      <c r="W725" s="362"/>
      <c r="X725" s="362"/>
      <c r="Y725" s="362"/>
      <c r="Z725" s="362"/>
    </row>
    <row r="726" spans="1:26" ht="12.75" customHeight="1" x14ac:dyDescent="0.25">
      <c r="A726" s="362"/>
      <c r="B726" s="362"/>
      <c r="C726" s="362"/>
      <c r="D726" s="362"/>
      <c r="E726" s="362"/>
      <c r="F726" s="362"/>
      <c r="G726" s="362"/>
      <c r="H726" s="362"/>
      <c r="I726" s="362"/>
      <c r="J726" s="362"/>
      <c r="K726" s="362"/>
      <c r="L726" s="362"/>
      <c r="M726" s="362"/>
      <c r="N726" s="362"/>
      <c r="O726" s="362"/>
      <c r="P726" s="362"/>
      <c r="Q726" s="362"/>
      <c r="R726" s="362"/>
      <c r="S726" s="362"/>
      <c r="T726" s="362"/>
      <c r="U726" s="362"/>
      <c r="V726" s="362"/>
      <c r="W726" s="362"/>
      <c r="X726" s="362"/>
      <c r="Y726" s="362"/>
      <c r="Z726" s="362"/>
    </row>
    <row r="727" spans="1:26" ht="12.75" customHeight="1" x14ac:dyDescent="0.25">
      <c r="A727" s="362"/>
      <c r="B727" s="362"/>
      <c r="C727" s="362"/>
      <c r="D727" s="362"/>
      <c r="E727" s="362"/>
      <c r="F727" s="362"/>
      <c r="G727" s="362"/>
      <c r="H727" s="362"/>
      <c r="I727" s="362"/>
      <c r="J727" s="362"/>
      <c r="K727" s="362"/>
      <c r="L727" s="362"/>
      <c r="M727" s="362"/>
      <c r="N727" s="362"/>
      <c r="O727" s="362"/>
      <c r="P727" s="362"/>
      <c r="Q727" s="362"/>
      <c r="R727" s="362"/>
      <c r="S727" s="362"/>
      <c r="T727" s="362"/>
      <c r="U727" s="362"/>
      <c r="V727" s="362"/>
      <c r="W727" s="362"/>
      <c r="X727" s="362"/>
      <c r="Y727" s="362"/>
      <c r="Z727" s="362"/>
    </row>
    <row r="728" spans="1:26" ht="12.75" customHeight="1" x14ac:dyDescent="0.25">
      <c r="A728" s="362"/>
      <c r="B728" s="362"/>
      <c r="C728" s="362"/>
      <c r="D728" s="362"/>
      <c r="E728" s="362"/>
      <c r="F728" s="362"/>
      <c r="G728" s="362"/>
      <c r="H728" s="362"/>
      <c r="I728" s="362"/>
      <c r="J728" s="362"/>
      <c r="K728" s="362"/>
      <c r="L728" s="362"/>
      <c r="M728" s="362"/>
      <c r="N728" s="362"/>
      <c r="O728" s="362"/>
      <c r="P728" s="362"/>
      <c r="Q728" s="362"/>
      <c r="R728" s="362"/>
      <c r="S728" s="362"/>
      <c r="T728" s="362"/>
      <c r="U728" s="362"/>
      <c r="V728" s="362"/>
      <c r="W728" s="362"/>
      <c r="X728" s="362"/>
      <c r="Y728" s="362"/>
      <c r="Z728" s="362"/>
    </row>
    <row r="729" spans="1:26" ht="12.75" customHeight="1" x14ac:dyDescent="0.25">
      <c r="A729" s="362"/>
      <c r="B729" s="362"/>
      <c r="C729" s="362"/>
      <c r="D729" s="362"/>
      <c r="E729" s="362"/>
      <c r="F729" s="362"/>
      <c r="G729" s="362"/>
      <c r="H729" s="362"/>
      <c r="I729" s="362"/>
      <c r="J729" s="362"/>
      <c r="K729" s="362"/>
      <c r="L729" s="362"/>
      <c r="M729" s="362"/>
      <c r="N729" s="362"/>
      <c r="O729" s="362"/>
      <c r="P729" s="362"/>
      <c r="Q729" s="362"/>
      <c r="R729" s="362"/>
      <c r="S729" s="362"/>
      <c r="T729" s="362"/>
      <c r="U729" s="362"/>
      <c r="V729" s="362"/>
      <c r="W729" s="362"/>
      <c r="X729" s="362"/>
      <c r="Y729" s="362"/>
      <c r="Z729" s="362"/>
    </row>
    <row r="730" spans="1:26" ht="12.75" customHeight="1" x14ac:dyDescent="0.25">
      <c r="A730" s="362"/>
      <c r="B730" s="362"/>
      <c r="C730" s="362"/>
      <c r="D730" s="362"/>
      <c r="E730" s="362"/>
      <c r="F730" s="362"/>
      <c r="G730" s="362"/>
      <c r="H730" s="362"/>
      <c r="I730" s="362"/>
      <c r="J730" s="362"/>
      <c r="K730" s="362"/>
      <c r="L730" s="362"/>
      <c r="M730" s="362"/>
      <c r="N730" s="362"/>
      <c r="O730" s="362"/>
      <c r="P730" s="362"/>
      <c r="Q730" s="362"/>
      <c r="R730" s="362"/>
      <c r="S730" s="362"/>
      <c r="T730" s="362"/>
      <c r="U730" s="362"/>
      <c r="V730" s="362"/>
      <c r="W730" s="362"/>
      <c r="X730" s="362"/>
      <c r="Y730" s="362"/>
      <c r="Z730" s="362"/>
    </row>
    <row r="731" spans="1:26" ht="12.75" customHeight="1" x14ac:dyDescent="0.25">
      <c r="A731" s="362"/>
      <c r="B731" s="362"/>
      <c r="C731" s="362"/>
      <c r="D731" s="362"/>
      <c r="E731" s="362"/>
      <c r="F731" s="362"/>
      <c r="G731" s="362"/>
      <c r="H731" s="362"/>
      <c r="I731" s="362"/>
      <c r="J731" s="362"/>
      <c r="K731" s="362"/>
      <c r="L731" s="362"/>
      <c r="M731" s="362"/>
      <c r="N731" s="362"/>
      <c r="O731" s="362"/>
      <c r="P731" s="362"/>
      <c r="Q731" s="362"/>
      <c r="R731" s="362"/>
      <c r="S731" s="362"/>
      <c r="T731" s="362"/>
      <c r="U731" s="362"/>
      <c r="V731" s="362"/>
      <c r="W731" s="362"/>
      <c r="X731" s="362"/>
      <c r="Y731" s="362"/>
      <c r="Z731" s="362"/>
    </row>
    <row r="732" spans="1:26" ht="12.75" customHeight="1" x14ac:dyDescent="0.25">
      <c r="A732" s="362"/>
      <c r="B732" s="362"/>
      <c r="C732" s="362"/>
      <c r="D732" s="362"/>
      <c r="E732" s="362"/>
      <c r="F732" s="362"/>
      <c r="G732" s="362"/>
      <c r="H732" s="362"/>
      <c r="I732" s="362"/>
      <c r="J732" s="362"/>
      <c r="K732" s="362"/>
      <c r="L732" s="362"/>
      <c r="M732" s="362"/>
      <c r="N732" s="362"/>
      <c r="O732" s="362"/>
      <c r="P732" s="362"/>
      <c r="Q732" s="362"/>
      <c r="R732" s="362"/>
      <c r="S732" s="362"/>
      <c r="T732" s="362"/>
      <c r="U732" s="362"/>
      <c r="V732" s="362"/>
      <c r="W732" s="362"/>
      <c r="X732" s="362"/>
      <c r="Y732" s="362"/>
      <c r="Z732" s="362"/>
    </row>
    <row r="733" spans="1:26" ht="12.75" customHeight="1" x14ac:dyDescent="0.25">
      <c r="A733" s="362"/>
      <c r="B733" s="362"/>
      <c r="C733" s="362"/>
      <c r="D733" s="362"/>
      <c r="E733" s="362"/>
      <c r="F733" s="362"/>
      <c r="G733" s="362"/>
      <c r="H733" s="362"/>
      <c r="I733" s="362"/>
      <c r="J733" s="362"/>
      <c r="K733" s="362"/>
      <c r="L733" s="362"/>
      <c r="M733" s="362"/>
      <c r="N733" s="362"/>
      <c r="O733" s="362"/>
      <c r="P733" s="362"/>
      <c r="Q733" s="362"/>
      <c r="R733" s="362"/>
      <c r="S733" s="362"/>
      <c r="T733" s="362"/>
      <c r="U733" s="362"/>
      <c r="V733" s="362"/>
      <c r="W733" s="362"/>
      <c r="X733" s="362"/>
      <c r="Y733" s="362"/>
      <c r="Z733" s="362"/>
    </row>
    <row r="734" spans="1:26" ht="12.75" customHeight="1" x14ac:dyDescent="0.25">
      <c r="A734" s="362"/>
      <c r="B734" s="362"/>
      <c r="C734" s="362"/>
      <c r="D734" s="362"/>
      <c r="E734" s="362"/>
      <c r="F734" s="362"/>
      <c r="G734" s="362"/>
      <c r="H734" s="362"/>
      <c r="I734" s="362"/>
      <c r="J734" s="362"/>
      <c r="K734" s="362"/>
      <c r="L734" s="362"/>
      <c r="M734" s="362"/>
      <c r="N734" s="362"/>
      <c r="O734" s="362"/>
      <c r="P734" s="362"/>
      <c r="Q734" s="362"/>
      <c r="R734" s="362"/>
      <c r="S734" s="362"/>
      <c r="T734" s="362"/>
      <c r="U734" s="362"/>
      <c r="V734" s="362"/>
      <c r="W734" s="362"/>
      <c r="X734" s="362"/>
      <c r="Y734" s="362"/>
      <c r="Z734" s="362"/>
    </row>
    <row r="735" spans="1:26" ht="12.75" customHeight="1" x14ac:dyDescent="0.25">
      <c r="A735" s="362"/>
      <c r="B735" s="362"/>
      <c r="C735" s="362"/>
      <c r="D735" s="362"/>
      <c r="E735" s="362"/>
      <c r="F735" s="362"/>
      <c r="G735" s="362"/>
      <c r="H735" s="362"/>
      <c r="I735" s="362"/>
      <c r="J735" s="362"/>
      <c r="K735" s="362"/>
      <c r="L735" s="362"/>
      <c r="M735" s="362"/>
      <c r="N735" s="362"/>
      <c r="O735" s="362"/>
      <c r="P735" s="362"/>
      <c r="Q735" s="362"/>
      <c r="R735" s="362"/>
      <c r="S735" s="362"/>
      <c r="T735" s="362"/>
      <c r="U735" s="362"/>
      <c r="V735" s="362"/>
      <c r="W735" s="362"/>
      <c r="X735" s="362"/>
      <c r="Y735" s="362"/>
      <c r="Z735" s="362"/>
    </row>
    <row r="736" spans="1:26" ht="12.75" customHeight="1" x14ac:dyDescent="0.25">
      <c r="A736" s="362"/>
      <c r="B736" s="362"/>
      <c r="C736" s="362"/>
      <c r="D736" s="362"/>
      <c r="E736" s="362"/>
      <c r="F736" s="362"/>
      <c r="G736" s="362"/>
      <c r="H736" s="362"/>
      <c r="I736" s="362"/>
      <c r="J736" s="362"/>
      <c r="K736" s="362"/>
      <c r="L736" s="362"/>
      <c r="M736" s="362"/>
      <c r="N736" s="362"/>
      <c r="O736" s="362"/>
      <c r="P736" s="362"/>
      <c r="Q736" s="362"/>
      <c r="R736" s="362"/>
      <c r="S736" s="362"/>
      <c r="T736" s="362"/>
      <c r="U736" s="362"/>
      <c r="V736" s="362"/>
      <c r="W736" s="362"/>
      <c r="X736" s="362"/>
      <c r="Y736" s="362"/>
      <c r="Z736" s="362"/>
    </row>
    <row r="737" spans="1:26" ht="12.75" customHeight="1" x14ac:dyDescent="0.25">
      <c r="A737" s="362"/>
      <c r="B737" s="362"/>
      <c r="C737" s="362"/>
      <c r="D737" s="362"/>
      <c r="E737" s="362"/>
      <c r="F737" s="362"/>
      <c r="G737" s="362"/>
      <c r="H737" s="362"/>
      <c r="I737" s="362"/>
      <c r="J737" s="362"/>
      <c r="K737" s="362"/>
      <c r="L737" s="362"/>
      <c r="M737" s="362"/>
      <c r="N737" s="362"/>
      <c r="O737" s="362"/>
      <c r="P737" s="362"/>
      <c r="Q737" s="362"/>
      <c r="R737" s="362"/>
      <c r="S737" s="362"/>
      <c r="T737" s="362"/>
      <c r="U737" s="362"/>
      <c r="V737" s="362"/>
      <c r="W737" s="362"/>
      <c r="X737" s="362"/>
      <c r="Y737" s="362"/>
      <c r="Z737" s="362"/>
    </row>
    <row r="738" spans="1:26" ht="12.75" customHeight="1" x14ac:dyDescent="0.25">
      <c r="A738" s="362"/>
      <c r="B738" s="362"/>
      <c r="C738" s="362"/>
      <c r="D738" s="362"/>
      <c r="E738" s="362"/>
      <c r="F738" s="362"/>
      <c r="G738" s="362"/>
      <c r="H738" s="362"/>
      <c r="I738" s="362"/>
      <c r="J738" s="362"/>
      <c r="K738" s="362"/>
      <c r="L738" s="362"/>
      <c r="M738" s="362"/>
      <c r="N738" s="362"/>
      <c r="O738" s="362"/>
      <c r="P738" s="362"/>
      <c r="Q738" s="362"/>
      <c r="R738" s="362"/>
      <c r="S738" s="362"/>
      <c r="T738" s="362"/>
      <c r="U738" s="362"/>
      <c r="V738" s="362"/>
      <c r="W738" s="362"/>
      <c r="X738" s="362"/>
      <c r="Y738" s="362"/>
      <c r="Z738" s="362"/>
    </row>
    <row r="739" spans="1:26" ht="12.75" customHeight="1" x14ac:dyDescent="0.25">
      <c r="A739" s="362"/>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row>
    <row r="740" spans="1:26" ht="12.75" customHeight="1" x14ac:dyDescent="0.25">
      <c r="A740" s="362"/>
      <c r="B740" s="362"/>
      <c r="C740" s="362"/>
      <c r="D740" s="362"/>
      <c r="E740" s="362"/>
      <c r="F740" s="362"/>
      <c r="G740" s="362"/>
      <c r="H740" s="362"/>
      <c r="I740" s="362"/>
      <c r="J740" s="362"/>
      <c r="K740" s="362"/>
      <c r="L740" s="362"/>
      <c r="M740" s="362"/>
      <c r="N740" s="362"/>
      <c r="O740" s="362"/>
      <c r="P740" s="362"/>
      <c r="Q740" s="362"/>
      <c r="R740" s="362"/>
      <c r="S740" s="362"/>
      <c r="T740" s="362"/>
      <c r="U740" s="362"/>
      <c r="V740" s="362"/>
      <c r="W740" s="362"/>
      <c r="X740" s="362"/>
      <c r="Y740" s="362"/>
      <c r="Z740" s="362"/>
    </row>
    <row r="741" spans="1:26" ht="12.75" customHeight="1" x14ac:dyDescent="0.25">
      <c r="A741" s="362"/>
      <c r="B741" s="362"/>
      <c r="C741" s="362"/>
      <c r="D741" s="362"/>
      <c r="E741" s="362"/>
      <c r="F741" s="362"/>
      <c r="G741" s="362"/>
      <c r="H741" s="362"/>
      <c r="I741" s="362"/>
      <c r="J741" s="362"/>
      <c r="K741" s="362"/>
      <c r="L741" s="362"/>
      <c r="M741" s="362"/>
      <c r="N741" s="362"/>
      <c r="O741" s="362"/>
      <c r="P741" s="362"/>
      <c r="Q741" s="362"/>
      <c r="R741" s="362"/>
      <c r="S741" s="362"/>
      <c r="T741" s="362"/>
      <c r="U741" s="362"/>
      <c r="V741" s="362"/>
      <c r="W741" s="362"/>
      <c r="X741" s="362"/>
      <c r="Y741" s="362"/>
      <c r="Z741" s="362"/>
    </row>
    <row r="742" spans="1:26" ht="12.75" customHeight="1" x14ac:dyDescent="0.25">
      <c r="A742" s="362"/>
      <c r="B742" s="362"/>
      <c r="C742" s="362"/>
      <c r="D742" s="362"/>
      <c r="E742" s="362"/>
      <c r="F742" s="362"/>
      <c r="G742" s="362"/>
      <c r="H742" s="362"/>
      <c r="I742" s="362"/>
      <c r="J742" s="362"/>
      <c r="K742" s="362"/>
      <c r="L742" s="362"/>
      <c r="M742" s="362"/>
      <c r="N742" s="362"/>
      <c r="O742" s="362"/>
      <c r="P742" s="362"/>
      <c r="Q742" s="362"/>
      <c r="R742" s="362"/>
      <c r="S742" s="362"/>
      <c r="T742" s="362"/>
      <c r="U742" s="362"/>
      <c r="V742" s="362"/>
      <c r="W742" s="362"/>
      <c r="X742" s="362"/>
      <c r="Y742" s="362"/>
      <c r="Z742" s="362"/>
    </row>
    <row r="743" spans="1:26" ht="12.75" customHeight="1" x14ac:dyDescent="0.25">
      <c r="A743" s="362"/>
      <c r="B743" s="362"/>
      <c r="C743" s="362"/>
      <c r="D743" s="362"/>
      <c r="E743" s="362"/>
      <c r="F743" s="362"/>
      <c r="G743" s="362"/>
      <c r="H743" s="362"/>
      <c r="I743" s="362"/>
      <c r="J743" s="362"/>
      <c r="K743" s="362"/>
      <c r="L743" s="362"/>
      <c r="M743" s="362"/>
      <c r="N743" s="362"/>
      <c r="O743" s="362"/>
      <c r="P743" s="362"/>
      <c r="Q743" s="362"/>
      <c r="R743" s="362"/>
      <c r="S743" s="362"/>
      <c r="T743" s="362"/>
      <c r="U743" s="362"/>
      <c r="V743" s="362"/>
      <c r="W743" s="362"/>
      <c r="X743" s="362"/>
      <c r="Y743" s="362"/>
      <c r="Z743" s="362"/>
    </row>
    <row r="744" spans="1:26" ht="12.75" customHeight="1" x14ac:dyDescent="0.25">
      <c r="A744" s="362"/>
      <c r="B744" s="362"/>
      <c r="C744" s="362"/>
      <c r="D744" s="362"/>
      <c r="E744" s="362"/>
      <c r="F744" s="362"/>
      <c r="G744" s="362"/>
      <c r="H744" s="362"/>
      <c r="I744" s="362"/>
      <c r="J744" s="362"/>
      <c r="K744" s="362"/>
      <c r="L744" s="362"/>
      <c r="M744" s="362"/>
      <c r="N744" s="362"/>
      <c r="O744" s="362"/>
      <c r="P744" s="362"/>
      <c r="Q744" s="362"/>
      <c r="R744" s="362"/>
      <c r="S744" s="362"/>
      <c r="T744" s="362"/>
      <c r="U744" s="362"/>
      <c r="V744" s="362"/>
      <c r="W744" s="362"/>
      <c r="X744" s="362"/>
      <c r="Y744" s="362"/>
      <c r="Z744" s="362"/>
    </row>
    <row r="745" spans="1:26" ht="12.75" customHeight="1" x14ac:dyDescent="0.25">
      <c r="A745" s="362"/>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row>
    <row r="746" spans="1:26" ht="12.75" customHeight="1" x14ac:dyDescent="0.25">
      <c r="A746" s="362"/>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362"/>
      <c r="Z746" s="362"/>
    </row>
    <row r="747" spans="1:26" ht="12.75" customHeight="1" x14ac:dyDescent="0.25">
      <c r="A747" s="362"/>
      <c r="B747" s="362"/>
      <c r="C747" s="362"/>
      <c r="D747" s="362"/>
      <c r="E747" s="362"/>
      <c r="F747" s="362"/>
      <c r="G747" s="362"/>
      <c r="H747" s="362"/>
      <c r="I747" s="362"/>
      <c r="J747" s="362"/>
      <c r="K747" s="362"/>
      <c r="L747" s="362"/>
      <c r="M747" s="362"/>
      <c r="N747" s="362"/>
      <c r="O747" s="362"/>
      <c r="P747" s="362"/>
      <c r="Q747" s="362"/>
      <c r="R747" s="362"/>
      <c r="S747" s="362"/>
      <c r="T747" s="362"/>
      <c r="U747" s="362"/>
      <c r="V747" s="362"/>
      <c r="W747" s="362"/>
      <c r="X747" s="362"/>
      <c r="Y747" s="362"/>
      <c r="Z747" s="362"/>
    </row>
    <row r="748" spans="1:26" ht="12.75" customHeight="1" x14ac:dyDescent="0.25">
      <c r="A748" s="362"/>
      <c r="B748" s="362"/>
      <c r="C748" s="362"/>
      <c r="D748" s="362"/>
      <c r="E748" s="362"/>
      <c r="F748" s="362"/>
      <c r="G748" s="362"/>
      <c r="H748" s="362"/>
      <c r="I748" s="362"/>
      <c r="J748" s="362"/>
      <c r="K748" s="362"/>
      <c r="L748" s="362"/>
      <c r="M748" s="362"/>
      <c r="N748" s="362"/>
      <c r="O748" s="362"/>
      <c r="P748" s="362"/>
      <c r="Q748" s="362"/>
      <c r="R748" s="362"/>
      <c r="S748" s="362"/>
      <c r="T748" s="362"/>
      <c r="U748" s="362"/>
      <c r="V748" s="362"/>
      <c r="W748" s="362"/>
      <c r="X748" s="362"/>
      <c r="Y748" s="362"/>
      <c r="Z748" s="362"/>
    </row>
    <row r="749" spans="1:26" ht="12.75" customHeight="1" x14ac:dyDescent="0.25">
      <c r="A749" s="362"/>
      <c r="B749" s="362"/>
      <c r="C749" s="362"/>
      <c r="D749" s="362"/>
      <c r="E749" s="362"/>
      <c r="F749" s="362"/>
      <c r="G749" s="362"/>
      <c r="H749" s="362"/>
      <c r="I749" s="362"/>
      <c r="J749" s="362"/>
      <c r="K749" s="362"/>
      <c r="L749" s="362"/>
      <c r="M749" s="362"/>
      <c r="N749" s="362"/>
      <c r="O749" s="362"/>
      <c r="P749" s="362"/>
      <c r="Q749" s="362"/>
      <c r="R749" s="362"/>
      <c r="S749" s="362"/>
      <c r="T749" s="362"/>
      <c r="U749" s="362"/>
      <c r="V749" s="362"/>
      <c r="W749" s="362"/>
      <c r="X749" s="362"/>
      <c r="Y749" s="362"/>
      <c r="Z749" s="362"/>
    </row>
    <row r="750" spans="1:26" ht="12.75" customHeight="1" x14ac:dyDescent="0.25">
      <c r="A750" s="362"/>
      <c r="B750" s="362"/>
      <c r="C750" s="362"/>
      <c r="D750" s="362"/>
      <c r="E750" s="362"/>
      <c r="F750" s="362"/>
      <c r="G750" s="362"/>
      <c r="H750" s="362"/>
      <c r="I750" s="362"/>
      <c r="J750" s="362"/>
      <c r="K750" s="362"/>
      <c r="L750" s="362"/>
      <c r="M750" s="362"/>
      <c r="N750" s="362"/>
      <c r="O750" s="362"/>
      <c r="P750" s="362"/>
      <c r="Q750" s="362"/>
      <c r="R750" s="362"/>
      <c r="S750" s="362"/>
      <c r="T750" s="362"/>
      <c r="U750" s="362"/>
      <c r="V750" s="362"/>
      <c r="W750" s="362"/>
      <c r="X750" s="362"/>
      <c r="Y750" s="362"/>
      <c r="Z750" s="362"/>
    </row>
    <row r="751" spans="1:26" ht="12.75" customHeight="1" x14ac:dyDescent="0.25">
      <c r="A751" s="362"/>
      <c r="B751" s="362"/>
      <c r="C751" s="362"/>
      <c r="D751" s="362"/>
      <c r="E751" s="362"/>
      <c r="F751" s="362"/>
      <c r="G751" s="362"/>
      <c r="H751" s="362"/>
      <c r="I751" s="362"/>
      <c r="J751" s="362"/>
      <c r="K751" s="362"/>
      <c r="L751" s="362"/>
      <c r="M751" s="362"/>
      <c r="N751" s="362"/>
      <c r="O751" s="362"/>
      <c r="P751" s="362"/>
      <c r="Q751" s="362"/>
      <c r="R751" s="362"/>
      <c r="S751" s="362"/>
      <c r="T751" s="362"/>
      <c r="U751" s="362"/>
      <c r="V751" s="362"/>
      <c r="W751" s="362"/>
      <c r="X751" s="362"/>
      <c r="Y751" s="362"/>
      <c r="Z751" s="362"/>
    </row>
    <row r="752" spans="1:26" ht="12.75" customHeight="1" x14ac:dyDescent="0.25">
      <c r="A752" s="362"/>
      <c r="B752" s="362"/>
      <c r="C752" s="362"/>
      <c r="D752" s="362"/>
      <c r="E752" s="362"/>
      <c r="F752" s="362"/>
      <c r="G752" s="362"/>
      <c r="H752" s="362"/>
      <c r="I752" s="362"/>
      <c r="J752" s="362"/>
      <c r="K752" s="362"/>
      <c r="L752" s="362"/>
      <c r="M752" s="362"/>
      <c r="N752" s="362"/>
      <c r="O752" s="362"/>
      <c r="P752" s="362"/>
      <c r="Q752" s="362"/>
      <c r="R752" s="362"/>
      <c r="S752" s="362"/>
      <c r="T752" s="362"/>
      <c r="U752" s="362"/>
      <c r="V752" s="362"/>
      <c r="W752" s="362"/>
      <c r="X752" s="362"/>
      <c r="Y752" s="362"/>
      <c r="Z752" s="362"/>
    </row>
    <row r="753" spans="1:26" ht="12.75" customHeight="1" x14ac:dyDescent="0.25">
      <c r="A753" s="362"/>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row>
    <row r="754" spans="1:26" ht="12.75" customHeight="1" x14ac:dyDescent="0.25">
      <c r="A754" s="362"/>
      <c r="B754" s="362"/>
      <c r="C754" s="362"/>
      <c r="D754" s="362"/>
      <c r="E754" s="362"/>
      <c r="F754" s="362"/>
      <c r="G754" s="362"/>
      <c r="H754" s="362"/>
      <c r="I754" s="362"/>
      <c r="J754" s="362"/>
      <c r="K754" s="362"/>
      <c r="L754" s="362"/>
      <c r="M754" s="362"/>
      <c r="N754" s="362"/>
      <c r="O754" s="362"/>
      <c r="P754" s="362"/>
      <c r="Q754" s="362"/>
      <c r="R754" s="362"/>
      <c r="S754" s="362"/>
      <c r="T754" s="362"/>
      <c r="U754" s="362"/>
      <c r="V754" s="362"/>
      <c r="W754" s="362"/>
      <c r="X754" s="362"/>
      <c r="Y754" s="362"/>
      <c r="Z754" s="362"/>
    </row>
    <row r="755" spans="1:26" ht="12.75" customHeight="1" x14ac:dyDescent="0.25">
      <c r="A755" s="362"/>
      <c r="B755" s="362"/>
      <c r="C755" s="362"/>
      <c r="D755" s="362"/>
      <c r="E755" s="362"/>
      <c r="F755" s="362"/>
      <c r="G755" s="362"/>
      <c r="H755" s="362"/>
      <c r="I755" s="362"/>
      <c r="J755" s="362"/>
      <c r="K755" s="362"/>
      <c r="L755" s="362"/>
      <c r="M755" s="362"/>
      <c r="N755" s="362"/>
      <c r="O755" s="362"/>
      <c r="P755" s="362"/>
      <c r="Q755" s="362"/>
      <c r="R755" s="362"/>
      <c r="S755" s="362"/>
      <c r="T755" s="362"/>
      <c r="U755" s="362"/>
      <c r="V755" s="362"/>
      <c r="W755" s="362"/>
      <c r="X755" s="362"/>
      <c r="Y755" s="362"/>
      <c r="Z755" s="362"/>
    </row>
    <row r="756" spans="1:26" ht="12.75" customHeight="1" x14ac:dyDescent="0.25">
      <c r="A756" s="362"/>
      <c r="B756" s="362"/>
      <c r="C756" s="362"/>
      <c r="D756" s="362"/>
      <c r="E756" s="362"/>
      <c r="F756" s="362"/>
      <c r="G756" s="362"/>
      <c r="H756" s="362"/>
      <c r="I756" s="362"/>
      <c r="J756" s="362"/>
      <c r="K756" s="362"/>
      <c r="L756" s="362"/>
      <c r="M756" s="362"/>
      <c r="N756" s="362"/>
      <c r="O756" s="362"/>
      <c r="P756" s="362"/>
      <c r="Q756" s="362"/>
      <c r="R756" s="362"/>
      <c r="S756" s="362"/>
      <c r="T756" s="362"/>
      <c r="U756" s="362"/>
      <c r="V756" s="362"/>
      <c r="W756" s="362"/>
      <c r="X756" s="362"/>
      <c r="Y756" s="362"/>
      <c r="Z756" s="362"/>
    </row>
    <row r="757" spans="1:26" ht="12.75" customHeight="1" x14ac:dyDescent="0.25">
      <c r="A757" s="362"/>
      <c r="B757" s="362"/>
      <c r="C757" s="362"/>
      <c r="D757" s="362"/>
      <c r="E757" s="362"/>
      <c r="F757" s="362"/>
      <c r="G757" s="362"/>
      <c r="H757" s="362"/>
      <c r="I757" s="362"/>
      <c r="J757" s="362"/>
      <c r="K757" s="362"/>
      <c r="L757" s="362"/>
      <c r="M757" s="362"/>
      <c r="N757" s="362"/>
      <c r="O757" s="362"/>
      <c r="P757" s="362"/>
      <c r="Q757" s="362"/>
      <c r="R757" s="362"/>
      <c r="S757" s="362"/>
      <c r="T757" s="362"/>
      <c r="U757" s="362"/>
      <c r="V757" s="362"/>
      <c r="W757" s="362"/>
      <c r="X757" s="362"/>
      <c r="Y757" s="362"/>
      <c r="Z757" s="362"/>
    </row>
    <row r="758" spans="1:26" ht="12.75" customHeight="1" x14ac:dyDescent="0.25">
      <c r="A758" s="362"/>
      <c r="B758" s="362"/>
      <c r="C758" s="362"/>
      <c r="D758" s="362"/>
      <c r="E758" s="362"/>
      <c r="F758" s="362"/>
      <c r="G758" s="362"/>
      <c r="H758" s="362"/>
      <c r="I758" s="362"/>
      <c r="J758" s="362"/>
      <c r="K758" s="362"/>
      <c r="L758" s="362"/>
      <c r="M758" s="362"/>
      <c r="N758" s="362"/>
      <c r="O758" s="362"/>
      <c r="P758" s="362"/>
      <c r="Q758" s="362"/>
      <c r="R758" s="362"/>
      <c r="S758" s="362"/>
      <c r="T758" s="362"/>
      <c r="U758" s="362"/>
      <c r="V758" s="362"/>
      <c r="W758" s="362"/>
      <c r="X758" s="362"/>
      <c r="Y758" s="362"/>
      <c r="Z758" s="362"/>
    </row>
    <row r="759" spans="1:26" ht="12.75" customHeight="1" x14ac:dyDescent="0.25">
      <c r="A759" s="362"/>
      <c r="B759" s="362"/>
      <c r="C759" s="362"/>
      <c r="D759" s="362"/>
      <c r="E759" s="362"/>
      <c r="F759" s="362"/>
      <c r="G759" s="362"/>
      <c r="H759" s="362"/>
      <c r="I759" s="362"/>
      <c r="J759" s="362"/>
      <c r="K759" s="362"/>
      <c r="L759" s="362"/>
      <c r="M759" s="362"/>
      <c r="N759" s="362"/>
      <c r="O759" s="362"/>
      <c r="P759" s="362"/>
      <c r="Q759" s="362"/>
      <c r="R759" s="362"/>
      <c r="S759" s="362"/>
      <c r="T759" s="362"/>
      <c r="U759" s="362"/>
      <c r="V759" s="362"/>
      <c r="W759" s="362"/>
      <c r="X759" s="362"/>
      <c r="Y759" s="362"/>
      <c r="Z759" s="362"/>
    </row>
    <row r="760" spans="1:26" ht="12.75" customHeight="1" x14ac:dyDescent="0.25">
      <c r="A760" s="362"/>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row>
    <row r="761" spans="1:26" ht="12.75" customHeight="1" x14ac:dyDescent="0.25">
      <c r="A761" s="362"/>
      <c r="B761" s="362"/>
      <c r="C761" s="362"/>
      <c r="D761" s="362"/>
      <c r="E761" s="362"/>
      <c r="F761" s="362"/>
      <c r="G761" s="362"/>
      <c r="H761" s="362"/>
      <c r="I761" s="362"/>
      <c r="J761" s="362"/>
      <c r="K761" s="362"/>
      <c r="L761" s="362"/>
      <c r="M761" s="362"/>
      <c r="N761" s="362"/>
      <c r="O761" s="362"/>
      <c r="P761" s="362"/>
      <c r="Q761" s="362"/>
      <c r="R761" s="362"/>
      <c r="S761" s="362"/>
      <c r="T761" s="362"/>
      <c r="U761" s="362"/>
      <c r="V761" s="362"/>
      <c r="W761" s="362"/>
      <c r="X761" s="362"/>
      <c r="Y761" s="362"/>
      <c r="Z761" s="362"/>
    </row>
    <row r="762" spans="1:26" ht="12.75" customHeight="1" x14ac:dyDescent="0.25">
      <c r="A762" s="362"/>
      <c r="B762" s="362"/>
      <c r="C762" s="362"/>
      <c r="D762" s="362"/>
      <c r="E762" s="362"/>
      <c r="F762" s="362"/>
      <c r="G762" s="362"/>
      <c r="H762" s="362"/>
      <c r="I762" s="362"/>
      <c r="J762" s="362"/>
      <c r="K762" s="362"/>
      <c r="L762" s="362"/>
      <c r="M762" s="362"/>
      <c r="N762" s="362"/>
      <c r="O762" s="362"/>
      <c r="P762" s="362"/>
      <c r="Q762" s="362"/>
      <c r="R762" s="362"/>
      <c r="S762" s="362"/>
      <c r="T762" s="362"/>
      <c r="U762" s="362"/>
      <c r="V762" s="362"/>
      <c r="W762" s="362"/>
      <c r="X762" s="362"/>
      <c r="Y762" s="362"/>
      <c r="Z762" s="362"/>
    </row>
    <row r="763" spans="1:26" ht="12.75" customHeight="1" x14ac:dyDescent="0.25">
      <c r="A763" s="362"/>
      <c r="B763" s="362"/>
      <c r="C763" s="362"/>
      <c r="D763" s="362"/>
      <c r="E763" s="362"/>
      <c r="F763" s="362"/>
      <c r="G763" s="362"/>
      <c r="H763" s="362"/>
      <c r="I763" s="362"/>
      <c r="J763" s="362"/>
      <c r="K763" s="362"/>
      <c r="L763" s="362"/>
      <c r="M763" s="362"/>
      <c r="N763" s="362"/>
      <c r="O763" s="362"/>
      <c r="P763" s="362"/>
      <c r="Q763" s="362"/>
      <c r="R763" s="362"/>
      <c r="S763" s="362"/>
      <c r="T763" s="362"/>
      <c r="U763" s="362"/>
      <c r="V763" s="362"/>
      <c r="W763" s="362"/>
      <c r="X763" s="362"/>
      <c r="Y763" s="362"/>
      <c r="Z763" s="362"/>
    </row>
    <row r="764" spans="1:26" ht="12.75" customHeight="1" x14ac:dyDescent="0.25">
      <c r="A764" s="362"/>
      <c r="B764" s="362"/>
      <c r="C764" s="362"/>
      <c r="D764" s="362"/>
      <c r="E764" s="362"/>
      <c r="F764" s="362"/>
      <c r="G764" s="362"/>
      <c r="H764" s="362"/>
      <c r="I764" s="362"/>
      <c r="J764" s="362"/>
      <c r="K764" s="362"/>
      <c r="L764" s="362"/>
      <c r="M764" s="362"/>
      <c r="N764" s="362"/>
      <c r="O764" s="362"/>
      <c r="P764" s="362"/>
      <c r="Q764" s="362"/>
      <c r="R764" s="362"/>
      <c r="S764" s="362"/>
      <c r="T764" s="362"/>
      <c r="U764" s="362"/>
      <c r="V764" s="362"/>
      <c r="W764" s="362"/>
      <c r="X764" s="362"/>
      <c r="Y764" s="362"/>
      <c r="Z764" s="362"/>
    </row>
    <row r="765" spans="1:26" ht="12.75" customHeight="1" x14ac:dyDescent="0.25">
      <c r="A765" s="362"/>
      <c r="B765" s="362"/>
      <c r="C765" s="362"/>
      <c r="D765" s="362"/>
      <c r="E765" s="362"/>
      <c r="F765" s="362"/>
      <c r="G765" s="362"/>
      <c r="H765" s="362"/>
      <c r="I765" s="362"/>
      <c r="J765" s="362"/>
      <c r="K765" s="362"/>
      <c r="L765" s="362"/>
      <c r="M765" s="362"/>
      <c r="N765" s="362"/>
      <c r="O765" s="362"/>
      <c r="P765" s="362"/>
      <c r="Q765" s="362"/>
      <c r="R765" s="362"/>
      <c r="S765" s="362"/>
      <c r="T765" s="362"/>
      <c r="U765" s="362"/>
      <c r="V765" s="362"/>
      <c r="W765" s="362"/>
      <c r="X765" s="362"/>
      <c r="Y765" s="362"/>
      <c r="Z765" s="362"/>
    </row>
    <row r="766" spans="1:26" ht="12.75" customHeight="1" x14ac:dyDescent="0.25">
      <c r="A766" s="362"/>
      <c r="B766" s="362"/>
      <c r="C766" s="362"/>
      <c r="D766" s="362"/>
      <c r="E766" s="362"/>
      <c r="F766" s="362"/>
      <c r="G766" s="362"/>
      <c r="H766" s="362"/>
      <c r="I766" s="362"/>
      <c r="J766" s="362"/>
      <c r="K766" s="362"/>
      <c r="L766" s="362"/>
      <c r="M766" s="362"/>
      <c r="N766" s="362"/>
      <c r="O766" s="362"/>
      <c r="P766" s="362"/>
      <c r="Q766" s="362"/>
      <c r="R766" s="362"/>
      <c r="S766" s="362"/>
      <c r="T766" s="362"/>
      <c r="U766" s="362"/>
      <c r="V766" s="362"/>
      <c r="W766" s="362"/>
      <c r="X766" s="362"/>
      <c r="Y766" s="362"/>
      <c r="Z766" s="362"/>
    </row>
    <row r="767" spans="1:26" ht="12.75" customHeight="1" x14ac:dyDescent="0.25">
      <c r="A767" s="362"/>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62"/>
      <c r="Z767" s="362"/>
    </row>
    <row r="768" spans="1:26" ht="12.75" customHeight="1" x14ac:dyDescent="0.25">
      <c r="A768" s="362"/>
      <c r="B768" s="362"/>
      <c r="C768" s="362"/>
      <c r="D768" s="362"/>
      <c r="E768" s="362"/>
      <c r="F768" s="362"/>
      <c r="G768" s="362"/>
      <c r="H768" s="362"/>
      <c r="I768" s="362"/>
      <c r="J768" s="362"/>
      <c r="K768" s="362"/>
      <c r="L768" s="362"/>
      <c r="M768" s="362"/>
      <c r="N768" s="362"/>
      <c r="O768" s="362"/>
      <c r="P768" s="362"/>
      <c r="Q768" s="362"/>
      <c r="R768" s="362"/>
      <c r="S768" s="362"/>
      <c r="T768" s="362"/>
      <c r="U768" s="362"/>
      <c r="V768" s="362"/>
      <c r="W768" s="362"/>
      <c r="X768" s="362"/>
      <c r="Y768" s="362"/>
      <c r="Z768" s="362"/>
    </row>
    <row r="769" spans="1:26" ht="12.75" customHeight="1" x14ac:dyDescent="0.25">
      <c r="A769" s="362"/>
      <c r="B769" s="362"/>
      <c r="C769" s="362"/>
      <c r="D769" s="362"/>
      <c r="E769" s="362"/>
      <c r="F769" s="362"/>
      <c r="G769" s="362"/>
      <c r="H769" s="362"/>
      <c r="I769" s="362"/>
      <c r="J769" s="362"/>
      <c r="K769" s="362"/>
      <c r="L769" s="362"/>
      <c r="M769" s="362"/>
      <c r="N769" s="362"/>
      <c r="O769" s="362"/>
      <c r="P769" s="362"/>
      <c r="Q769" s="362"/>
      <c r="R769" s="362"/>
      <c r="S769" s="362"/>
      <c r="T769" s="362"/>
      <c r="U769" s="362"/>
      <c r="V769" s="362"/>
      <c r="W769" s="362"/>
      <c r="X769" s="362"/>
      <c r="Y769" s="362"/>
      <c r="Z769" s="362"/>
    </row>
    <row r="770" spans="1:26" ht="12.75" customHeight="1" x14ac:dyDescent="0.25">
      <c r="A770" s="362"/>
      <c r="B770" s="362"/>
      <c r="C770" s="362"/>
      <c r="D770" s="362"/>
      <c r="E770" s="362"/>
      <c r="F770" s="362"/>
      <c r="G770" s="362"/>
      <c r="H770" s="362"/>
      <c r="I770" s="362"/>
      <c r="J770" s="362"/>
      <c r="K770" s="362"/>
      <c r="L770" s="362"/>
      <c r="M770" s="362"/>
      <c r="N770" s="362"/>
      <c r="O770" s="362"/>
      <c r="P770" s="362"/>
      <c r="Q770" s="362"/>
      <c r="R770" s="362"/>
      <c r="S770" s="362"/>
      <c r="T770" s="362"/>
      <c r="U770" s="362"/>
      <c r="V770" s="362"/>
      <c r="W770" s="362"/>
      <c r="X770" s="362"/>
      <c r="Y770" s="362"/>
      <c r="Z770" s="362"/>
    </row>
    <row r="771" spans="1:26" ht="12.75" customHeight="1" x14ac:dyDescent="0.25">
      <c r="A771" s="362"/>
      <c r="B771" s="362"/>
      <c r="C771" s="362"/>
      <c r="D771" s="362"/>
      <c r="E771" s="362"/>
      <c r="F771" s="362"/>
      <c r="G771" s="362"/>
      <c r="H771" s="362"/>
      <c r="I771" s="362"/>
      <c r="J771" s="362"/>
      <c r="K771" s="362"/>
      <c r="L771" s="362"/>
      <c r="M771" s="362"/>
      <c r="N771" s="362"/>
      <c r="O771" s="362"/>
      <c r="P771" s="362"/>
      <c r="Q771" s="362"/>
      <c r="R771" s="362"/>
      <c r="S771" s="362"/>
      <c r="T771" s="362"/>
      <c r="U771" s="362"/>
      <c r="V771" s="362"/>
      <c r="W771" s="362"/>
      <c r="X771" s="362"/>
      <c r="Y771" s="362"/>
      <c r="Z771" s="362"/>
    </row>
    <row r="772" spans="1:26" ht="12.75" customHeight="1" x14ac:dyDescent="0.25">
      <c r="A772" s="362"/>
      <c r="B772" s="362"/>
      <c r="C772" s="362"/>
      <c r="D772" s="362"/>
      <c r="E772" s="362"/>
      <c r="F772" s="362"/>
      <c r="G772" s="362"/>
      <c r="H772" s="362"/>
      <c r="I772" s="362"/>
      <c r="J772" s="362"/>
      <c r="K772" s="362"/>
      <c r="L772" s="362"/>
      <c r="M772" s="362"/>
      <c r="N772" s="362"/>
      <c r="O772" s="362"/>
      <c r="P772" s="362"/>
      <c r="Q772" s="362"/>
      <c r="R772" s="362"/>
      <c r="S772" s="362"/>
      <c r="T772" s="362"/>
      <c r="U772" s="362"/>
      <c r="V772" s="362"/>
      <c r="W772" s="362"/>
      <c r="X772" s="362"/>
      <c r="Y772" s="362"/>
      <c r="Z772" s="362"/>
    </row>
    <row r="773" spans="1:26" ht="12.75" customHeight="1" x14ac:dyDescent="0.25">
      <c r="A773" s="362"/>
      <c r="B773" s="362"/>
      <c r="C773" s="362"/>
      <c r="D773" s="362"/>
      <c r="E773" s="362"/>
      <c r="F773" s="362"/>
      <c r="G773" s="362"/>
      <c r="H773" s="362"/>
      <c r="I773" s="362"/>
      <c r="J773" s="362"/>
      <c r="K773" s="362"/>
      <c r="L773" s="362"/>
      <c r="M773" s="362"/>
      <c r="N773" s="362"/>
      <c r="O773" s="362"/>
      <c r="P773" s="362"/>
      <c r="Q773" s="362"/>
      <c r="R773" s="362"/>
      <c r="S773" s="362"/>
      <c r="T773" s="362"/>
      <c r="U773" s="362"/>
      <c r="V773" s="362"/>
      <c r="W773" s="362"/>
      <c r="X773" s="362"/>
      <c r="Y773" s="362"/>
      <c r="Z773" s="362"/>
    </row>
    <row r="774" spans="1:26" ht="12.75" customHeight="1" x14ac:dyDescent="0.25">
      <c r="A774" s="362"/>
      <c r="B774" s="362"/>
      <c r="C774" s="362"/>
      <c r="D774" s="362"/>
      <c r="E774" s="362"/>
      <c r="F774" s="362"/>
      <c r="G774" s="362"/>
      <c r="H774" s="362"/>
      <c r="I774" s="362"/>
      <c r="J774" s="362"/>
      <c r="K774" s="362"/>
      <c r="L774" s="362"/>
      <c r="M774" s="362"/>
      <c r="N774" s="362"/>
      <c r="O774" s="362"/>
      <c r="P774" s="362"/>
      <c r="Q774" s="362"/>
      <c r="R774" s="362"/>
      <c r="S774" s="362"/>
      <c r="T774" s="362"/>
      <c r="U774" s="362"/>
      <c r="V774" s="362"/>
      <c r="W774" s="362"/>
      <c r="X774" s="362"/>
      <c r="Y774" s="362"/>
      <c r="Z774" s="362"/>
    </row>
    <row r="775" spans="1:26" ht="12.75" customHeight="1" x14ac:dyDescent="0.25">
      <c r="A775" s="362"/>
      <c r="B775" s="362"/>
      <c r="C775" s="362"/>
      <c r="D775" s="362"/>
      <c r="E775" s="362"/>
      <c r="F775" s="362"/>
      <c r="G775" s="362"/>
      <c r="H775" s="362"/>
      <c r="I775" s="362"/>
      <c r="J775" s="362"/>
      <c r="K775" s="362"/>
      <c r="L775" s="362"/>
      <c r="M775" s="362"/>
      <c r="N775" s="362"/>
      <c r="O775" s="362"/>
      <c r="P775" s="362"/>
      <c r="Q775" s="362"/>
      <c r="R775" s="362"/>
      <c r="S775" s="362"/>
      <c r="T775" s="362"/>
      <c r="U775" s="362"/>
      <c r="V775" s="362"/>
      <c r="W775" s="362"/>
      <c r="X775" s="362"/>
      <c r="Y775" s="362"/>
      <c r="Z775" s="362"/>
    </row>
    <row r="776" spans="1:26" ht="12.75" customHeight="1" x14ac:dyDescent="0.25">
      <c r="A776" s="362"/>
      <c r="B776" s="362"/>
      <c r="C776" s="362"/>
      <c r="D776" s="362"/>
      <c r="E776" s="362"/>
      <c r="F776" s="362"/>
      <c r="G776" s="362"/>
      <c r="H776" s="362"/>
      <c r="I776" s="362"/>
      <c r="J776" s="362"/>
      <c r="K776" s="362"/>
      <c r="L776" s="362"/>
      <c r="M776" s="362"/>
      <c r="N776" s="362"/>
      <c r="O776" s="362"/>
      <c r="P776" s="362"/>
      <c r="Q776" s="362"/>
      <c r="R776" s="362"/>
      <c r="S776" s="362"/>
      <c r="T776" s="362"/>
      <c r="U776" s="362"/>
      <c r="V776" s="362"/>
      <c r="W776" s="362"/>
      <c r="X776" s="362"/>
      <c r="Y776" s="362"/>
      <c r="Z776" s="362"/>
    </row>
    <row r="777" spans="1:26" ht="12.75" customHeight="1" x14ac:dyDescent="0.25">
      <c r="A777" s="362"/>
      <c r="B777" s="362"/>
      <c r="C777" s="362"/>
      <c r="D777" s="362"/>
      <c r="E777" s="362"/>
      <c r="F777" s="362"/>
      <c r="G777" s="362"/>
      <c r="H777" s="362"/>
      <c r="I777" s="362"/>
      <c r="J777" s="362"/>
      <c r="K777" s="362"/>
      <c r="L777" s="362"/>
      <c r="M777" s="362"/>
      <c r="N777" s="362"/>
      <c r="O777" s="362"/>
      <c r="P777" s="362"/>
      <c r="Q777" s="362"/>
      <c r="R777" s="362"/>
      <c r="S777" s="362"/>
      <c r="T777" s="362"/>
      <c r="U777" s="362"/>
      <c r="V777" s="362"/>
      <c r="W777" s="362"/>
      <c r="X777" s="362"/>
      <c r="Y777" s="362"/>
      <c r="Z777" s="362"/>
    </row>
    <row r="778" spans="1:26" ht="12.75" customHeight="1" x14ac:dyDescent="0.25">
      <c r="A778" s="362"/>
      <c r="B778" s="362"/>
      <c r="C778" s="362"/>
      <c r="D778" s="362"/>
      <c r="E778" s="362"/>
      <c r="F778" s="362"/>
      <c r="G778" s="362"/>
      <c r="H778" s="362"/>
      <c r="I778" s="362"/>
      <c r="J778" s="362"/>
      <c r="K778" s="362"/>
      <c r="L778" s="362"/>
      <c r="M778" s="362"/>
      <c r="N778" s="362"/>
      <c r="O778" s="362"/>
      <c r="P778" s="362"/>
      <c r="Q778" s="362"/>
      <c r="R778" s="362"/>
      <c r="S778" s="362"/>
      <c r="T778" s="362"/>
      <c r="U778" s="362"/>
      <c r="V778" s="362"/>
      <c r="W778" s="362"/>
      <c r="X778" s="362"/>
      <c r="Y778" s="362"/>
      <c r="Z778" s="362"/>
    </row>
    <row r="779" spans="1:26" ht="12.75" customHeight="1" x14ac:dyDescent="0.25">
      <c r="A779" s="362"/>
      <c r="B779" s="362"/>
      <c r="C779" s="362"/>
      <c r="D779" s="362"/>
      <c r="E779" s="362"/>
      <c r="F779" s="362"/>
      <c r="G779" s="362"/>
      <c r="H779" s="362"/>
      <c r="I779" s="362"/>
      <c r="J779" s="362"/>
      <c r="K779" s="362"/>
      <c r="L779" s="362"/>
      <c r="M779" s="362"/>
      <c r="N779" s="362"/>
      <c r="O779" s="362"/>
      <c r="P779" s="362"/>
      <c r="Q779" s="362"/>
      <c r="R779" s="362"/>
      <c r="S779" s="362"/>
      <c r="T779" s="362"/>
      <c r="U779" s="362"/>
      <c r="V779" s="362"/>
      <c r="W779" s="362"/>
      <c r="X779" s="362"/>
      <c r="Y779" s="362"/>
      <c r="Z779" s="362"/>
    </row>
    <row r="780" spans="1:26" ht="12.75" customHeight="1" x14ac:dyDescent="0.25">
      <c r="A780" s="362"/>
      <c r="B780" s="362"/>
      <c r="C780" s="362"/>
      <c r="D780" s="362"/>
      <c r="E780" s="362"/>
      <c r="F780" s="362"/>
      <c r="G780" s="362"/>
      <c r="H780" s="362"/>
      <c r="I780" s="362"/>
      <c r="J780" s="362"/>
      <c r="K780" s="362"/>
      <c r="L780" s="362"/>
      <c r="M780" s="362"/>
      <c r="N780" s="362"/>
      <c r="O780" s="362"/>
      <c r="P780" s="362"/>
      <c r="Q780" s="362"/>
      <c r="R780" s="362"/>
      <c r="S780" s="362"/>
      <c r="T780" s="362"/>
      <c r="U780" s="362"/>
      <c r="V780" s="362"/>
      <c r="W780" s="362"/>
      <c r="X780" s="362"/>
      <c r="Y780" s="362"/>
      <c r="Z780" s="362"/>
    </row>
    <row r="781" spans="1:26" ht="12.75" customHeight="1" x14ac:dyDescent="0.25">
      <c r="A781" s="362"/>
      <c r="B781" s="362"/>
      <c r="C781" s="362"/>
      <c r="D781" s="362"/>
      <c r="E781" s="362"/>
      <c r="F781" s="362"/>
      <c r="G781" s="362"/>
      <c r="H781" s="362"/>
      <c r="I781" s="362"/>
      <c r="J781" s="362"/>
      <c r="K781" s="362"/>
      <c r="L781" s="362"/>
      <c r="M781" s="362"/>
      <c r="N781" s="362"/>
      <c r="O781" s="362"/>
      <c r="P781" s="362"/>
      <c r="Q781" s="362"/>
      <c r="R781" s="362"/>
      <c r="S781" s="362"/>
      <c r="T781" s="362"/>
      <c r="U781" s="362"/>
      <c r="V781" s="362"/>
      <c r="W781" s="362"/>
      <c r="X781" s="362"/>
      <c r="Y781" s="362"/>
      <c r="Z781" s="362"/>
    </row>
    <row r="782" spans="1:26" ht="12.75" customHeight="1" x14ac:dyDescent="0.25">
      <c r="A782" s="362"/>
      <c r="B782" s="362"/>
      <c r="C782" s="362"/>
      <c r="D782" s="362"/>
      <c r="E782" s="362"/>
      <c r="F782" s="362"/>
      <c r="G782" s="362"/>
      <c r="H782" s="362"/>
      <c r="I782" s="362"/>
      <c r="J782" s="362"/>
      <c r="K782" s="362"/>
      <c r="L782" s="362"/>
      <c r="M782" s="362"/>
      <c r="N782" s="362"/>
      <c r="O782" s="362"/>
      <c r="P782" s="362"/>
      <c r="Q782" s="362"/>
      <c r="R782" s="362"/>
      <c r="S782" s="362"/>
      <c r="T782" s="362"/>
      <c r="U782" s="362"/>
      <c r="V782" s="362"/>
      <c r="W782" s="362"/>
      <c r="X782" s="362"/>
      <c r="Y782" s="362"/>
      <c r="Z782" s="362"/>
    </row>
    <row r="783" spans="1:26" ht="12.75" customHeight="1" x14ac:dyDescent="0.25">
      <c r="A783" s="362"/>
      <c r="B783" s="362"/>
      <c r="C783" s="362"/>
      <c r="D783" s="362"/>
      <c r="E783" s="362"/>
      <c r="F783" s="362"/>
      <c r="G783" s="362"/>
      <c r="H783" s="362"/>
      <c r="I783" s="362"/>
      <c r="J783" s="362"/>
      <c r="K783" s="362"/>
      <c r="L783" s="362"/>
      <c r="M783" s="362"/>
      <c r="N783" s="362"/>
      <c r="O783" s="362"/>
      <c r="P783" s="362"/>
      <c r="Q783" s="362"/>
      <c r="R783" s="362"/>
      <c r="S783" s="362"/>
      <c r="T783" s="362"/>
      <c r="U783" s="362"/>
      <c r="V783" s="362"/>
      <c r="W783" s="362"/>
      <c r="X783" s="362"/>
      <c r="Y783" s="362"/>
      <c r="Z783" s="362"/>
    </row>
    <row r="784" spans="1:26" ht="12.75" customHeight="1" x14ac:dyDescent="0.25">
      <c r="A784" s="362"/>
      <c r="B784" s="362"/>
      <c r="C784" s="362"/>
      <c r="D784" s="362"/>
      <c r="E784" s="362"/>
      <c r="F784" s="362"/>
      <c r="G784" s="362"/>
      <c r="H784" s="362"/>
      <c r="I784" s="362"/>
      <c r="J784" s="362"/>
      <c r="K784" s="362"/>
      <c r="L784" s="362"/>
      <c r="M784" s="362"/>
      <c r="N784" s="362"/>
      <c r="O784" s="362"/>
      <c r="P784" s="362"/>
      <c r="Q784" s="362"/>
      <c r="R784" s="362"/>
      <c r="S784" s="362"/>
      <c r="T784" s="362"/>
      <c r="U784" s="362"/>
      <c r="V784" s="362"/>
      <c r="W784" s="362"/>
      <c r="X784" s="362"/>
      <c r="Y784" s="362"/>
      <c r="Z784" s="362"/>
    </row>
    <row r="785" spans="1:26" ht="12.75" customHeight="1" x14ac:dyDescent="0.25">
      <c r="A785" s="362"/>
      <c r="B785" s="362"/>
      <c r="C785" s="362"/>
      <c r="D785" s="362"/>
      <c r="E785" s="362"/>
      <c r="F785" s="362"/>
      <c r="G785" s="362"/>
      <c r="H785" s="362"/>
      <c r="I785" s="362"/>
      <c r="J785" s="362"/>
      <c r="K785" s="362"/>
      <c r="L785" s="362"/>
      <c r="M785" s="362"/>
      <c r="N785" s="362"/>
      <c r="O785" s="362"/>
      <c r="P785" s="362"/>
      <c r="Q785" s="362"/>
      <c r="R785" s="362"/>
      <c r="S785" s="362"/>
      <c r="T785" s="362"/>
      <c r="U785" s="362"/>
      <c r="V785" s="362"/>
      <c r="W785" s="362"/>
      <c r="X785" s="362"/>
      <c r="Y785" s="362"/>
      <c r="Z785" s="362"/>
    </row>
    <row r="786" spans="1:26" ht="12.75" customHeight="1" x14ac:dyDescent="0.25">
      <c r="A786" s="362"/>
      <c r="B786" s="362"/>
      <c r="C786" s="362"/>
      <c r="D786" s="362"/>
      <c r="E786" s="362"/>
      <c r="F786" s="362"/>
      <c r="G786" s="362"/>
      <c r="H786" s="362"/>
      <c r="I786" s="362"/>
      <c r="J786" s="362"/>
      <c r="K786" s="362"/>
      <c r="L786" s="362"/>
      <c r="M786" s="362"/>
      <c r="N786" s="362"/>
      <c r="O786" s="362"/>
      <c r="P786" s="362"/>
      <c r="Q786" s="362"/>
      <c r="R786" s="362"/>
      <c r="S786" s="362"/>
      <c r="T786" s="362"/>
      <c r="U786" s="362"/>
      <c r="V786" s="362"/>
      <c r="W786" s="362"/>
      <c r="X786" s="362"/>
      <c r="Y786" s="362"/>
      <c r="Z786" s="362"/>
    </row>
    <row r="787" spans="1:26" ht="12.75" customHeight="1" x14ac:dyDescent="0.25">
      <c r="A787" s="362"/>
      <c r="B787" s="362"/>
      <c r="C787" s="362"/>
      <c r="D787" s="362"/>
      <c r="E787" s="362"/>
      <c r="F787" s="362"/>
      <c r="G787" s="362"/>
      <c r="H787" s="362"/>
      <c r="I787" s="362"/>
      <c r="J787" s="362"/>
      <c r="K787" s="362"/>
      <c r="L787" s="362"/>
      <c r="M787" s="362"/>
      <c r="N787" s="362"/>
      <c r="O787" s="362"/>
      <c r="P787" s="362"/>
      <c r="Q787" s="362"/>
      <c r="R787" s="362"/>
      <c r="S787" s="362"/>
      <c r="T787" s="362"/>
      <c r="U787" s="362"/>
      <c r="V787" s="362"/>
      <c r="W787" s="362"/>
      <c r="X787" s="362"/>
      <c r="Y787" s="362"/>
      <c r="Z787" s="362"/>
    </row>
    <row r="788" spans="1:26" ht="12.75" customHeight="1" x14ac:dyDescent="0.25">
      <c r="A788" s="362"/>
      <c r="B788" s="362"/>
      <c r="C788" s="362"/>
      <c r="D788" s="362"/>
      <c r="E788" s="362"/>
      <c r="F788" s="362"/>
      <c r="G788" s="362"/>
      <c r="H788" s="362"/>
      <c r="I788" s="362"/>
      <c r="J788" s="362"/>
      <c r="K788" s="362"/>
      <c r="L788" s="362"/>
      <c r="M788" s="362"/>
      <c r="N788" s="362"/>
      <c r="O788" s="362"/>
      <c r="P788" s="362"/>
      <c r="Q788" s="362"/>
      <c r="R788" s="362"/>
      <c r="S788" s="362"/>
      <c r="T788" s="362"/>
      <c r="U788" s="362"/>
      <c r="V788" s="362"/>
      <c r="W788" s="362"/>
      <c r="X788" s="362"/>
      <c r="Y788" s="362"/>
      <c r="Z788" s="362"/>
    </row>
    <row r="789" spans="1:26" ht="12.75" customHeight="1" x14ac:dyDescent="0.25">
      <c r="A789" s="362"/>
      <c r="B789" s="362"/>
      <c r="C789" s="362"/>
      <c r="D789" s="362"/>
      <c r="E789" s="362"/>
      <c r="F789" s="362"/>
      <c r="G789" s="362"/>
      <c r="H789" s="362"/>
      <c r="I789" s="362"/>
      <c r="J789" s="362"/>
      <c r="K789" s="362"/>
      <c r="L789" s="362"/>
      <c r="M789" s="362"/>
      <c r="N789" s="362"/>
      <c r="O789" s="362"/>
      <c r="P789" s="362"/>
      <c r="Q789" s="362"/>
      <c r="R789" s="362"/>
      <c r="S789" s="362"/>
      <c r="T789" s="362"/>
      <c r="U789" s="362"/>
      <c r="V789" s="362"/>
      <c r="W789" s="362"/>
      <c r="X789" s="362"/>
      <c r="Y789" s="362"/>
      <c r="Z789" s="362"/>
    </row>
    <row r="790" spans="1:26" ht="12.75" customHeight="1" x14ac:dyDescent="0.25">
      <c r="A790" s="362"/>
      <c r="B790" s="362"/>
      <c r="C790" s="362"/>
      <c r="D790" s="362"/>
      <c r="E790" s="362"/>
      <c r="F790" s="362"/>
      <c r="G790" s="362"/>
      <c r="H790" s="362"/>
      <c r="I790" s="362"/>
      <c r="J790" s="362"/>
      <c r="K790" s="362"/>
      <c r="L790" s="362"/>
      <c r="M790" s="362"/>
      <c r="N790" s="362"/>
      <c r="O790" s="362"/>
      <c r="P790" s="362"/>
      <c r="Q790" s="362"/>
      <c r="R790" s="362"/>
      <c r="S790" s="362"/>
      <c r="T790" s="362"/>
      <c r="U790" s="362"/>
      <c r="V790" s="362"/>
      <c r="W790" s="362"/>
      <c r="X790" s="362"/>
      <c r="Y790" s="362"/>
      <c r="Z790" s="362"/>
    </row>
    <row r="791" spans="1:26" ht="12.75" customHeight="1" x14ac:dyDescent="0.25">
      <c r="A791" s="362"/>
      <c r="B791" s="362"/>
      <c r="C791" s="362"/>
      <c r="D791" s="362"/>
      <c r="E791" s="362"/>
      <c r="F791" s="362"/>
      <c r="G791" s="362"/>
      <c r="H791" s="362"/>
      <c r="I791" s="362"/>
      <c r="J791" s="362"/>
      <c r="K791" s="362"/>
      <c r="L791" s="362"/>
      <c r="M791" s="362"/>
      <c r="N791" s="362"/>
      <c r="O791" s="362"/>
      <c r="P791" s="362"/>
      <c r="Q791" s="362"/>
      <c r="R791" s="362"/>
      <c r="S791" s="362"/>
      <c r="T791" s="362"/>
      <c r="U791" s="362"/>
      <c r="V791" s="362"/>
      <c r="W791" s="362"/>
      <c r="X791" s="362"/>
      <c r="Y791" s="362"/>
      <c r="Z791" s="362"/>
    </row>
    <row r="792" spans="1:26" ht="12.75" customHeight="1" x14ac:dyDescent="0.25">
      <c r="A792" s="362"/>
      <c r="B792" s="362"/>
      <c r="C792" s="362"/>
      <c r="D792" s="362"/>
      <c r="E792" s="362"/>
      <c r="F792" s="362"/>
      <c r="G792" s="362"/>
      <c r="H792" s="362"/>
      <c r="I792" s="362"/>
      <c r="J792" s="362"/>
      <c r="K792" s="362"/>
      <c r="L792" s="362"/>
      <c r="M792" s="362"/>
      <c r="N792" s="362"/>
      <c r="O792" s="362"/>
      <c r="P792" s="362"/>
      <c r="Q792" s="362"/>
      <c r="R792" s="362"/>
      <c r="S792" s="362"/>
      <c r="T792" s="362"/>
      <c r="U792" s="362"/>
      <c r="V792" s="362"/>
      <c r="W792" s="362"/>
      <c r="X792" s="362"/>
      <c r="Y792" s="362"/>
      <c r="Z792" s="362"/>
    </row>
    <row r="793" spans="1:26" ht="12.75" customHeight="1" x14ac:dyDescent="0.25">
      <c r="A793" s="362"/>
      <c r="B793" s="362"/>
      <c r="C793" s="362"/>
      <c r="D793" s="362"/>
      <c r="E793" s="362"/>
      <c r="F793" s="362"/>
      <c r="G793" s="362"/>
      <c r="H793" s="362"/>
      <c r="I793" s="362"/>
      <c r="J793" s="362"/>
      <c r="K793" s="362"/>
      <c r="L793" s="362"/>
      <c r="M793" s="362"/>
      <c r="N793" s="362"/>
      <c r="O793" s="362"/>
      <c r="P793" s="362"/>
      <c r="Q793" s="362"/>
      <c r="R793" s="362"/>
      <c r="S793" s="362"/>
      <c r="T793" s="362"/>
      <c r="U793" s="362"/>
      <c r="V793" s="362"/>
      <c r="W793" s="362"/>
      <c r="X793" s="362"/>
      <c r="Y793" s="362"/>
      <c r="Z793" s="362"/>
    </row>
    <row r="794" spans="1:26" ht="12.75" customHeight="1" x14ac:dyDescent="0.25">
      <c r="A794" s="362"/>
      <c r="B794" s="362"/>
      <c r="C794" s="362"/>
      <c r="D794" s="362"/>
      <c r="E794" s="362"/>
      <c r="F794" s="362"/>
      <c r="G794" s="362"/>
      <c r="H794" s="362"/>
      <c r="I794" s="362"/>
      <c r="J794" s="362"/>
      <c r="K794" s="362"/>
      <c r="L794" s="362"/>
      <c r="M794" s="362"/>
      <c r="N794" s="362"/>
      <c r="O794" s="362"/>
      <c r="P794" s="362"/>
      <c r="Q794" s="362"/>
      <c r="R794" s="362"/>
      <c r="S794" s="362"/>
      <c r="T794" s="362"/>
      <c r="U794" s="362"/>
      <c r="V794" s="362"/>
      <c r="W794" s="362"/>
      <c r="X794" s="362"/>
      <c r="Y794" s="362"/>
      <c r="Z794" s="362"/>
    </row>
    <row r="795" spans="1:26" ht="12.75" customHeight="1" x14ac:dyDescent="0.25">
      <c r="A795" s="362"/>
      <c r="B795" s="362"/>
      <c r="C795" s="362"/>
      <c r="D795" s="362"/>
      <c r="E795" s="362"/>
      <c r="F795" s="362"/>
      <c r="G795" s="362"/>
      <c r="H795" s="362"/>
      <c r="I795" s="362"/>
      <c r="J795" s="362"/>
      <c r="K795" s="362"/>
      <c r="L795" s="362"/>
      <c r="M795" s="362"/>
      <c r="N795" s="362"/>
      <c r="O795" s="362"/>
      <c r="P795" s="362"/>
      <c r="Q795" s="362"/>
      <c r="R795" s="362"/>
      <c r="S795" s="362"/>
      <c r="T795" s="362"/>
      <c r="U795" s="362"/>
      <c r="V795" s="362"/>
      <c r="W795" s="362"/>
      <c r="X795" s="362"/>
      <c r="Y795" s="362"/>
      <c r="Z795" s="362"/>
    </row>
    <row r="796" spans="1:26" ht="12.75" customHeight="1" x14ac:dyDescent="0.25">
      <c r="A796" s="362"/>
      <c r="B796" s="362"/>
      <c r="C796" s="362"/>
      <c r="D796" s="362"/>
      <c r="E796" s="362"/>
      <c r="F796" s="362"/>
      <c r="G796" s="362"/>
      <c r="H796" s="362"/>
      <c r="I796" s="362"/>
      <c r="J796" s="362"/>
      <c r="K796" s="362"/>
      <c r="L796" s="362"/>
      <c r="M796" s="362"/>
      <c r="N796" s="362"/>
      <c r="O796" s="362"/>
      <c r="P796" s="362"/>
      <c r="Q796" s="362"/>
      <c r="R796" s="362"/>
      <c r="S796" s="362"/>
      <c r="T796" s="362"/>
      <c r="U796" s="362"/>
      <c r="V796" s="362"/>
      <c r="W796" s="362"/>
      <c r="X796" s="362"/>
      <c r="Y796" s="362"/>
      <c r="Z796" s="362"/>
    </row>
    <row r="797" spans="1:26" ht="12.75" customHeight="1" x14ac:dyDescent="0.25">
      <c r="A797" s="362"/>
      <c r="B797" s="362"/>
      <c r="C797" s="362"/>
      <c r="D797" s="362"/>
      <c r="E797" s="362"/>
      <c r="F797" s="362"/>
      <c r="G797" s="362"/>
      <c r="H797" s="362"/>
      <c r="I797" s="362"/>
      <c r="J797" s="362"/>
      <c r="K797" s="362"/>
      <c r="L797" s="362"/>
      <c r="M797" s="362"/>
      <c r="N797" s="362"/>
      <c r="O797" s="362"/>
      <c r="P797" s="362"/>
      <c r="Q797" s="362"/>
      <c r="R797" s="362"/>
      <c r="S797" s="362"/>
      <c r="T797" s="362"/>
      <c r="U797" s="362"/>
      <c r="V797" s="362"/>
      <c r="W797" s="362"/>
      <c r="X797" s="362"/>
      <c r="Y797" s="362"/>
      <c r="Z797" s="362"/>
    </row>
    <row r="798" spans="1:26" ht="12.75" customHeight="1" x14ac:dyDescent="0.25">
      <c r="A798" s="362"/>
      <c r="B798" s="362"/>
      <c r="C798" s="362"/>
      <c r="D798" s="362"/>
      <c r="E798" s="362"/>
      <c r="F798" s="362"/>
      <c r="G798" s="362"/>
      <c r="H798" s="362"/>
      <c r="I798" s="362"/>
      <c r="J798" s="362"/>
      <c r="K798" s="362"/>
      <c r="L798" s="362"/>
      <c r="M798" s="362"/>
      <c r="N798" s="362"/>
      <c r="O798" s="362"/>
      <c r="P798" s="362"/>
      <c r="Q798" s="362"/>
      <c r="R798" s="362"/>
      <c r="S798" s="362"/>
      <c r="T798" s="362"/>
      <c r="U798" s="362"/>
      <c r="V798" s="362"/>
      <c r="W798" s="362"/>
      <c r="X798" s="362"/>
      <c r="Y798" s="362"/>
      <c r="Z798" s="362"/>
    </row>
    <row r="799" spans="1:26" ht="12.75" customHeight="1" x14ac:dyDescent="0.25">
      <c r="A799" s="362"/>
      <c r="B799" s="362"/>
      <c r="C799" s="362"/>
      <c r="D799" s="362"/>
      <c r="E799" s="362"/>
      <c r="F799" s="362"/>
      <c r="G799" s="362"/>
      <c r="H799" s="362"/>
      <c r="I799" s="362"/>
      <c r="J799" s="362"/>
      <c r="K799" s="362"/>
      <c r="L799" s="362"/>
      <c r="M799" s="362"/>
      <c r="N799" s="362"/>
      <c r="O799" s="362"/>
      <c r="P799" s="362"/>
      <c r="Q799" s="362"/>
      <c r="R799" s="362"/>
      <c r="S799" s="362"/>
      <c r="T799" s="362"/>
      <c r="U799" s="362"/>
      <c r="V799" s="362"/>
      <c r="W799" s="362"/>
      <c r="X799" s="362"/>
      <c r="Y799" s="362"/>
      <c r="Z799" s="362"/>
    </row>
    <row r="800" spans="1:26" ht="12.75" customHeight="1" x14ac:dyDescent="0.25">
      <c r="A800" s="362"/>
      <c r="B800" s="362"/>
      <c r="C800" s="362"/>
      <c r="D800" s="362"/>
      <c r="E800" s="362"/>
      <c r="F800" s="362"/>
      <c r="G800" s="362"/>
      <c r="H800" s="362"/>
      <c r="I800" s="362"/>
      <c r="J800" s="362"/>
      <c r="K800" s="362"/>
      <c r="L800" s="362"/>
      <c r="M800" s="362"/>
      <c r="N800" s="362"/>
      <c r="O800" s="362"/>
      <c r="P800" s="362"/>
      <c r="Q800" s="362"/>
      <c r="R800" s="362"/>
      <c r="S800" s="362"/>
      <c r="T800" s="362"/>
      <c r="U800" s="362"/>
      <c r="V800" s="362"/>
      <c r="W800" s="362"/>
      <c r="X800" s="362"/>
      <c r="Y800" s="362"/>
      <c r="Z800" s="362"/>
    </row>
    <row r="801" spans="1:26" ht="12.75" customHeight="1" x14ac:dyDescent="0.25">
      <c r="A801" s="362"/>
      <c r="B801" s="362"/>
      <c r="C801" s="362"/>
      <c r="D801" s="362"/>
      <c r="E801" s="362"/>
      <c r="F801" s="362"/>
      <c r="G801" s="362"/>
      <c r="H801" s="362"/>
      <c r="I801" s="362"/>
      <c r="J801" s="362"/>
      <c r="K801" s="362"/>
      <c r="L801" s="362"/>
      <c r="M801" s="362"/>
      <c r="N801" s="362"/>
      <c r="O801" s="362"/>
      <c r="P801" s="362"/>
      <c r="Q801" s="362"/>
      <c r="R801" s="362"/>
      <c r="S801" s="362"/>
      <c r="T801" s="362"/>
      <c r="U801" s="362"/>
      <c r="V801" s="362"/>
      <c r="W801" s="362"/>
      <c r="X801" s="362"/>
      <c r="Y801" s="362"/>
      <c r="Z801" s="362"/>
    </row>
    <row r="802" spans="1:26" ht="12.75" customHeight="1" x14ac:dyDescent="0.25">
      <c r="A802" s="362"/>
      <c r="B802" s="362"/>
      <c r="C802" s="362"/>
      <c r="D802" s="362"/>
      <c r="E802" s="362"/>
      <c r="F802" s="362"/>
      <c r="G802" s="362"/>
      <c r="H802" s="362"/>
      <c r="I802" s="362"/>
      <c r="J802" s="362"/>
      <c r="K802" s="362"/>
      <c r="L802" s="362"/>
      <c r="M802" s="362"/>
      <c r="N802" s="362"/>
      <c r="O802" s="362"/>
      <c r="P802" s="362"/>
      <c r="Q802" s="362"/>
      <c r="R802" s="362"/>
      <c r="S802" s="362"/>
      <c r="T802" s="362"/>
      <c r="U802" s="362"/>
      <c r="V802" s="362"/>
      <c r="W802" s="362"/>
      <c r="X802" s="362"/>
      <c r="Y802" s="362"/>
      <c r="Z802" s="362"/>
    </row>
    <row r="803" spans="1:26" ht="12.75" customHeight="1" x14ac:dyDescent="0.25">
      <c r="A803" s="362"/>
      <c r="B803" s="362"/>
      <c r="C803" s="362"/>
      <c r="D803" s="362"/>
      <c r="E803" s="362"/>
      <c r="F803" s="362"/>
      <c r="G803" s="362"/>
      <c r="H803" s="362"/>
      <c r="I803" s="362"/>
      <c r="J803" s="362"/>
      <c r="K803" s="362"/>
      <c r="L803" s="362"/>
      <c r="M803" s="362"/>
      <c r="N803" s="362"/>
      <c r="O803" s="362"/>
      <c r="P803" s="362"/>
      <c r="Q803" s="362"/>
      <c r="R803" s="362"/>
      <c r="S803" s="362"/>
      <c r="T803" s="362"/>
      <c r="U803" s="362"/>
      <c r="V803" s="362"/>
      <c r="W803" s="362"/>
      <c r="X803" s="362"/>
      <c r="Y803" s="362"/>
      <c r="Z803" s="362"/>
    </row>
    <row r="804" spans="1:26" ht="12.75" customHeight="1" x14ac:dyDescent="0.25">
      <c r="A804" s="362"/>
      <c r="B804" s="362"/>
      <c r="C804" s="362"/>
      <c r="D804" s="362"/>
      <c r="E804" s="362"/>
      <c r="F804" s="362"/>
      <c r="G804" s="362"/>
      <c r="H804" s="362"/>
      <c r="I804" s="362"/>
      <c r="J804" s="362"/>
      <c r="K804" s="362"/>
      <c r="L804" s="362"/>
      <c r="M804" s="362"/>
      <c r="N804" s="362"/>
      <c r="O804" s="362"/>
      <c r="P804" s="362"/>
      <c r="Q804" s="362"/>
      <c r="R804" s="362"/>
      <c r="S804" s="362"/>
      <c r="T804" s="362"/>
      <c r="U804" s="362"/>
      <c r="V804" s="362"/>
      <c r="W804" s="362"/>
      <c r="X804" s="362"/>
      <c r="Y804" s="362"/>
      <c r="Z804" s="362"/>
    </row>
    <row r="805" spans="1:26" ht="12.75" customHeight="1" x14ac:dyDescent="0.25">
      <c r="A805" s="362"/>
      <c r="B805" s="362"/>
      <c r="C805" s="362"/>
      <c r="D805" s="362"/>
      <c r="E805" s="362"/>
      <c r="F805" s="362"/>
      <c r="G805" s="362"/>
      <c r="H805" s="362"/>
      <c r="I805" s="362"/>
      <c r="J805" s="362"/>
      <c r="K805" s="362"/>
      <c r="L805" s="362"/>
      <c r="M805" s="362"/>
      <c r="N805" s="362"/>
      <c r="O805" s="362"/>
      <c r="P805" s="362"/>
      <c r="Q805" s="362"/>
      <c r="R805" s="362"/>
      <c r="S805" s="362"/>
      <c r="T805" s="362"/>
      <c r="U805" s="362"/>
      <c r="V805" s="362"/>
      <c r="W805" s="362"/>
      <c r="X805" s="362"/>
      <c r="Y805" s="362"/>
      <c r="Z805" s="362"/>
    </row>
    <row r="806" spans="1:26" ht="12.75" customHeight="1" x14ac:dyDescent="0.25">
      <c r="A806" s="362"/>
      <c r="B806" s="362"/>
      <c r="C806" s="362"/>
      <c r="D806" s="362"/>
      <c r="E806" s="362"/>
      <c r="F806" s="362"/>
      <c r="G806" s="362"/>
      <c r="H806" s="362"/>
      <c r="I806" s="362"/>
      <c r="J806" s="362"/>
      <c r="K806" s="362"/>
      <c r="L806" s="362"/>
      <c r="M806" s="362"/>
      <c r="N806" s="362"/>
      <c r="O806" s="362"/>
      <c r="P806" s="362"/>
      <c r="Q806" s="362"/>
      <c r="R806" s="362"/>
      <c r="S806" s="362"/>
      <c r="T806" s="362"/>
      <c r="U806" s="362"/>
      <c r="V806" s="362"/>
      <c r="W806" s="362"/>
      <c r="X806" s="362"/>
      <c r="Y806" s="362"/>
      <c r="Z806" s="362"/>
    </row>
    <row r="807" spans="1:26" ht="12.75" customHeight="1" x14ac:dyDescent="0.25">
      <c r="A807" s="362"/>
      <c r="B807" s="362"/>
      <c r="C807" s="362"/>
      <c r="D807" s="362"/>
      <c r="E807" s="362"/>
      <c r="F807" s="362"/>
      <c r="G807" s="362"/>
      <c r="H807" s="362"/>
      <c r="I807" s="362"/>
      <c r="J807" s="362"/>
      <c r="K807" s="362"/>
      <c r="L807" s="362"/>
      <c r="M807" s="362"/>
      <c r="N807" s="362"/>
      <c r="O807" s="362"/>
      <c r="P807" s="362"/>
      <c r="Q807" s="362"/>
      <c r="R807" s="362"/>
      <c r="S807" s="362"/>
      <c r="T807" s="362"/>
      <c r="U807" s="362"/>
      <c r="V807" s="362"/>
      <c r="W807" s="362"/>
      <c r="X807" s="362"/>
      <c r="Y807" s="362"/>
      <c r="Z807" s="362"/>
    </row>
    <row r="808" spans="1:26" ht="12.75" customHeight="1" x14ac:dyDescent="0.25">
      <c r="A808" s="362"/>
      <c r="B808" s="362"/>
      <c r="C808" s="362"/>
      <c r="D808" s="362"/>
      <c r="E808" s="362"/>
      <c r="F808" s="362"/>
      <c r="G808" s="362"/>
      <c r="H808" s="362"/>
      <c r="I808" s="362"/>
      <c r="J808" s="362"/>
      <c r="K808" s="362"/>
      <c r="L808" s="362"/>
      <c r="M808" s="362"/>
      <c r="N808" s="362"/>
      <c r="O808" s="362"/>
      <c r="P808" s="362"/>
      <c r="Q808" s="362"/>
      <c r="R808" s="362"/>
      <c r="S808" s="362"/>
      <c r="T808" s="362"/>
      <c r="U808" s="362"/>
      <c r="V808" s="362"/>
      <c r="W808" s="362"/>
      <c r="X808" s="362"/>
      <c r="Y808" s="362"/>
      <c r="Z808" s="362"/>
    </row>
    <row r="809" spans="1:26" ht="12.75" customHeight="1" x14ac:dyDescent="0.25">
      <c r="A809" s="362"/>
      <c r="B809" s="362"/>
      <c r="C809" s="362"/>
      <c r="D809" s="362"/>
      <c r="E809" s="362"/>
      <c r="F809" s="362"/>
      <c r="G809" s="362"/>
      <c r="H809" s="362"/>
      <c r="I809" s="362"/>
      <c r="J809" s="362"/>
      <c r="K809" s="362"/>
      <c r="L809" s="362"/>
      <c r="M809" s="362"/>
      <c r="N809" s="362"/>
      <c r="O809" s="362"/>
      <c r="P809" s="362"/>
      <c r="Q809" s="362"/>
      <c r="R809" s="362"/>
      <c r="S809" s="362"/>
      <c r="T809" s="362"/>
      <c r="U809" s="362"/>
      <c r="V809" s="362"/>
      <c r="W809" s="362"/>
      <c r="X809" s="362"/>
      <c r="Y809" s="362"/>
      <c r="Z809" s="362"/>
    </row>
    <row r="810" spans="1:26" ht="12.75" customHeight="1" x14ac:dyDescent="0.25">
      <c r="A810" s="362"/>
      <c r="B810" s="362"/>
      <c r="C810" s="362"/>
      <c r="D810" s="362"/>
      <c r="E810" s="362"/>
      <c r="F810" s="362"/>
      <c r="G810" s="362"/>
      <c r="H810" s="362"/>
      <c r="I810" s="362"/>
      <c r="J810" s="362"/>
      <c r="K810" s="362"/>
      <c r="L810" s="362"/>
      <c r="M810" s="362"/>
      <c r="N810" s="362"/>
      <c r="O810" s="362"/>
      <c r="P810" s="362"/>
      <c r="Q810" s="362"/>
      <c r="R810" s="362"/>
      <c r="S810" s="362"/>
      <c r="T810" s="362"/>
      <c r="U810" s="362"/>
      <c r="V810" s="362"/>
      <c r="W810" s="362"/>
      <c r="X810" s="362"/>
      <c r="Y810" s="362"/>
      <c r="Z810" s="362"/>
    </row>
    <row r="811" spans="1:26" ht="12.75" customHeight="1" x14ac:dyDescent="0.25">
      <c r="A811" s="362"/>
      <c r="B811" s="362"/>
      <c r="C811" s="362"/>
      <c r="D811" s="362"/>
      <c r="E811" s="362"/>
      <c r="F811" s="362"/>
      <c r="G811" s="362"/>
      <c r="H811" s="362"/>
      <c r="I811" s="362"/>
      <c r="J811" s="362"/>
      <c r="K811" s="362"/>
      <c r="L811" s="362"/>
      <c r="M811" s="362"/>
      <c r="N811" s="362"/>
      <c r="O811" s="362"/>
      <c r="P811" s="362"/>
      <c r="Q811" s="362"/>
      <c r="R811" s="362"/>
      <c r="S811" s="362"/>
      <c r="T811" s="362"/>
      <c r="U811" s="362"/>
      <c r="V811" s="362"/>
      <c r="W811" s="362"/>
      <c r="X811" s="362"/>
      <c r="Y811" s="362"/>
      <c r="Z811" s="362"/>
    </row>
    <row r="812" spans="1:26" ht="12.75" customHeight="1" x14ac:dyDescent="0.25">
      <c r="A812" s="362"/>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row>
    <row r="813" spans="1:26" ht="12.75" customHeight="1" x14ac:dyDescent="0.25">
      <c r="A813" s="362"/>
      <c r="B813" s="362"/>
      <c r="C813" s="362"/>
      <c r="D813" s="362"/>
      <c r="E813" s="362"/>
      <c r="F813" s="362"/>
      <c r="G813" s="362"/>
      <c r="H813" s="362"/>
      <c r="I813" s="362"/>
      <c r="J813" s="362"/>
      <c r="K813" s="362"/>
      <c r="L813" s="362"/>
      <c r="M813" s="362"/>
      <c r="N813" s="362"/>
      <c r="O813" s="362"/>
      <c r="P813" s="362"/>
      <c r="Q813" s="362"/>
      <c r="R813" s="362"/>
      <c r="S813" s="362"/>
      <c r="T813" s="362"/>
      <c r="U813" s="362"/>
      <c r="V813" s="362"/>
      <c r="W813" s="362"/>
      <c r="X813" s="362"/>
      <c r="Y813" s="362"/>
      <c r="Z813" s="362"/>
    </row>
    <row r="814" spans="1:26" ht="12.75" customHeight="1" x14ac:dyDescent="0.25">
      <c r="A814" s="362"/>
      <c r="B814" s="362"/>
      <c r="C814" s="362"/>
      <c r="D814" s="362"/>
      <c r="E814" s="362"/>
      <c r="F814" s="362"/>
      <c r="G814" s="362"/>
      <c r="H814" s="362"/>
      <c r="I814" s="362"/>
      <c r="J814" s="362"/>
      <c r="K814" s="362"/>
      <c r="L814" s="362"/>
      <c r="M814" s="362"/>
      <c r="N814" s="362"/>
      <c r="O814" s="362"/>
      <c r="P814" s="362"/>
      <c r="Q814" s="362"/>
      <c r="R814" s="362"/>
      <c r="S814" s="362"/>
      <c r="T814" s="362"/>
      <c r="U814" s="362"/>
      <c r="V814" s="362"/>
      <c r="W814" s="362"/>
      <c r="X814" s="362"/>
      <c r="Y814" s="362"/>
      <c r="Z814" s="362"/>
    </row>
    <row r="815" spans="1:26" ht="12.75" customHeight="1" x14ac:dyDescent="0.25">
      <c r="A815" s="362"/>
      <c r="B815" s="362"/>
      <c r="C815" s="362"/>
      <c r="D815" s="362"/>
      <c r="E815" s="362"/>
      <c r="F815" s="362"/>
      <c r="G815" s="362"/>
      <c r="H815" s="362"/>
      <c r="I815" s="362"/>
      <c r="J815" s="362"/>
      <c r="K815" s="362"/>
      <c r="L815" s="362"/>
      <c r="M815" s="362"/>
      <c r="N815" s="362"/>
      <c r="O815" s="362"/>
      <c r="P815" s="362"/>
      <c r="Q815" s="362"/>
      <c r="R815" s="362"/>
      <c r="S815" s="362"/>
      <c r="T815" s="362"/>
      <c r="U815" s="362"/>
      <c r="V815" s="362"/>
      <c r="W815" s="362"/>
      <c r="X815" s="362"/>
      <c r="Y815" s="362"/>
      <c r="Z815" s="362"/>
    </row>
    <row r="816" spans="1:26" ht="12.75" customHeight="1" x14ac:dyDescent="0.25">
      <c r="A816" s="362"/>
      <c r="B816" s="362"/>
      <c r="C816" s="362"/>
      <c r="D816" s="362"/>
      <c r="E816" s="362"/>
      <c r="F816" s="362"/>
      <c r="G816" s="362"/>
      <c r="H816" s="362"/>
      <c r="I816" s="362"/>
      <c r="J816" s="362"/>
      <c r="K816" s="362"/>
      <c r="L816" s="362"/>
      <c r="M816" s="362"/>
      <c r="N816" s="362"/>
      <c r="O816" s="362"/>
      <c r="P816" s="362"/>
      <c r="Q816" s="362"/>
      <c r="R816" s="362"/>
      <c r="S816" s="362"/>
      <c r="T816" s="362"/>
      <c r="U816" s="362"/>
      <c r="V816" s="362"/>
      <c r="W816" s="362"/>
      <c r="X816" s="362"/>
      <c r="Y816" s="362"/>
      <c r="Z816" s="362"/>
    </row>
    <row r="817" spans="1:26" ht="12.75" customHeight="1" x14ac:dyDescent="0.25">
      <c r="A817" s="362"/>
      <c r="B817" s="362"/>
      <c r="C817" s="362"/>
      <c r="D817" s="362"/>
      <c r="E817" s="362"/>
      <c r="F817" s="362"/>
      <c r="G817" s="362"/>
      <c r="H817" s="362"/>
      <c r="I817" s="362"/>
      <c r="J817" s="362"/>
      <c r="K817" s="362"/>
      <c r="L817" s="362"/>
      <c r="M817" s="362"/>
      <c r="N817" s="362"/>
      <c r="O817" s="362"/>
      <c r="P817" s="362"/>
      <c r="Q817" s="362"/>
      <c r="R817" s="362"/>
      <c r="S817" s="362"/>
      <c r="T817" s="362"/>
      <c r="U817" s="362"/>
      <c r="V817" s="362"/>
      <c r="W817" s="362"/>
      <c r="X817" s="362"/>
      <c r="Y817" s="362"/>
      <c r="Z817" s="362"/>
    </row>
    <row r="818" spans="1:26" ht="12.75" customHeight="1" x14ac:dyDescent="0.25">
      <c r="A818" s="362"/>
      <c r="B818" s="362"/>
      <c r="C818" s="362"/>
      <c r="D818" s="362"/>
      <c r="E818" s="362"/>
      <c r="F818" s="362"/>
      <c r="G818" s="362"/>
      <c r="H818" s="362"/>
      <c r="I818" s="362"/>
      <c r="J818" s="362"/>
      <c r="K818" s="362"/>
      <c r="L818" s="362"/>
      <c r="M818" s="362"/>
      <c r="N818" s="362"/>
      <c r="O818" s="362"/>
      <c r="P818" s="362"/>
      <c r="Q818" s="362"/>
      <c r="R818" s="362"/>
      <c r="S818" s="362"/>
      <c r="T818" s="362"/>
      <c r="U818" s="362"/>
      <c r="V818" s="362"/>
      <c r="W818" s="362"/>
      <c r="X818" s="362"/>
      <c r="Y818" s="362"/>
      <c r="Z818" s="362"/>
    </row>
    <row r="819" spans="1:26" ht="12.75" customHeight="1" x14ac:dyDescent="0.25">
      <c r="A819" s="362"/>
      <c r="B819" s="362"/>
      <c r="C819" s="362"/>
      <c r="D819" s="362"/>
      <c r="E819" s="362"/>
      <c r="F819" s="362"/>
      <c r="G819" s="362"/>
      <c r="H819" s="362"/>
      <c r="I819" s="362"/>
      <c r="J819" s="362"/>
      <c r="K819" s="362"/>
      <c r="L819" s="362"/>
      <c r="M819" s="362"/>
      <c r="N819" s="362"/>
      <c r="O819" s="362"/>
      <c r="P819" s="362"/>
      <c r="Q819" s="362"/>
      <c r="R819" s="362"/>
      <c r="S819" s="362"/>
      <c r="T819" s="362"/>
      <c r="U819" s="362"/>
      <c r="V819" s="362"/>
      <c r="W819" s="362"/>
      <c r="X819" s="362"/>
      <c r="Y819" s="362"/>
      <c r="Z819" s="362"/>
    </row>
    <row r="820" spans="1:26" ht="12.75" customHeight="1" x14ac:dyDescent="0.25">
      <c r="A820" s="362"/>
      <c r="B820" s="362"/>
      <c r="C820" s="362"/>
      <c r="D820" s="362"/>
      <c r="E820" s="362"/>
      <c r="F820" s="362"/>
      <c r="G820" s="362"/>
      <c r="H820" s="362"/>
      <c r="I820" s="362"/>
      <c r="J820" s="362"/>
      <c r="K820" s="362"/>
      <c r="L820" s="362"/>
      <c r="M820" s="362"/>
      <c r="N820" s="362"/>
      <c r="O820" s="362"/>
      <c r="P820" s="362"/>
      <c r="Q820" s="362"/>
      <c r="R820" s="362"/>
      <c r="S820" s="362"/>
      <c r="T820" s="362"/>
      <c r="U820" s="362"/>
      <c r="V820" s="362"/>
      <c r="W820" s="362"/>
      <c r="X820" s="362"/>
      <c r="Y820" s="362"/>
      <c r="Z820" s="362"/>
    </row>
    <row r="821" spans="1:26" ht="12.75" customHeight="1" x14ac:dyDescent="0.25">
      <c r="A821" s="362"/>
      <c r="B821" s="362"/>
      <c r="C821" s="362"/>
      <c r="D821" s="362"/>
      <c r="E821" s="362"/>
      <c r="F821" s="362"/>
      <c r="G821" s="362"/>
      <c r="H821" s="362"/>
      <c r="I821" s="362"/>
      <c r="J821" s="362"/>
      <c r="K821" s="362"/>
      <c r="L821" s="362"/>
      <c r="M821" s="362"/>
      <c r="N821" s="362"/>
      <c r="O821" s="362"/>
      <c r="P821" s="362"/>
      <c r="Q821" s="362"/>
      <c r="R821" s="362"/>
      <c r="S821" s="362"/>
      <c r="T821" s="362"/>
      <c r="U821" s="362"/>
      <c r="V821" s="362"/>
      <c r="W821" s="362"/>
      <c r="X821" s="362"/>
      <c r="Y821" s="362"/>
      <c r="Z821" s="362"/>
    </row>
    <row r="822" spans="1:26" ht="12.75" customHeight="1" x14ac:dyDescent="0.25">
      <c r="A822" s="362"/>
      <c r="B822" s="362"/>
      <c r="C822" s="362"/>
      <c r="D822" s="362"/>
      <c r="E822" s="362"/>
      <c r="F822" s="362"/>
      <c r="G822" s="362"/>
      <c r="H822" s="362"/>
      <c r="I822" s="362"/>
      <c r="J822" s="362"/>
      <c r="K822" s="362"/>
      <c r="L822" s="362"/>
      <c r="M822" s="362"/>
      <c r="N822" s="362"/>
      <c r="O822" s="362"/>
      <c r="P822" s="362"/>
      <c r="Q822" s="362"/>
      <c r="R822" s="362"/>
      <c r="S822" s="362"/>
      <c r="T822" s="362"/>
      <c r="U822" s="362"/>
      <c r="V822" s="362"/>
      <c r="W822" s="362"/>
      <c r="X822" s="362"/>
      <c r="Y822" s="362"/>
      <c r="Z822" s="362"/>
    </row>
    <row r="823" spans="1:26" ht="12.75" customHeight="1" x14ac:dyDescent="0.25">
      <c r="A823" s="362"/>
      <c r="B823" s="362"/>
      <c r="C823" s="362"/>
      <c r="D823" s="362"/>
      <c r="E823" s="362"/>
      <c r="F823" s="362"/>
      <c r="G823" s="362"/>
      <c r="H823" s="362"/>
      <c r="I823" s="362"/>
      <c r="J823" s="362"/>
      <c r="K823" s="362"/>
      <c r="L823" s="362"/>
      <c r="M823" s="362"/>
      <c r="N823" s="362"/>
      <c r="O823" s="362"/>
      <c r="P823" s="362"/>
      <c r="Q823" s="362"/>
      <c r="R823" s="362"/>
      <c r="S823" s="362"/>
      <c r="T823" s="362"/>
      <c r="U823" s="362"/>
      <c r="V823" s="362"/>
      <c r="W823" s="362"/>
      <c r="X823" s="362"/>
      <c r="Y823" s="362"/>
      <c r="Z823" s="362"/>
    </row>
    <row r="824" spans="1:26" ht="12.75" customHeight="1" x14ac:dyDescent="0.25">
      <c r="A824" s="362"/>
      <c r="B824" s="362"/>
      <c r="C824" s="362"/>
      <c r="D824" s="362"/>
      <c r="E824" s="362"/>
      <c r="F824" s="362"/>
      <c r="G824" s="362"/>
      <c r="H824" s="362"/>
      <c r="I824" s="362"/>
      <c r="J824" s="362"/>
      <c r="K824" s="362"/>
      <c r="L824" s="362"/>
      <c r="M824" s="362"/>
      <c r="N824" s="362"/>
      <c r="O824" s="362"/>
      <c r="P824" s="362"/>
      <c r="Q824" s="362"/>
      <c r="R824" s="362"/>
      <c r="S824" s="362"/>
      <c r="T824" s="362"/>
      <c r="U824" s="362"/>
      <c r="V824" s="362"/>
      <c r="W824" s="362"/>
      <c r="X824" s="362"/>
      <c r="Y824" s="362"/>
      <c r="Z824" s="362"/>
    </row>
    <row r="825" spans="1:26" ht="12.75" customHeight="1" x14ac:dyDescent="0.25">
      <c r="A825" s="362"/>
      <c r="B825" s="362"/>
      <c r="C825" s="362"/>
      <c r="D825" s="362"/>
      <c r="E825" s="362"/>
      <c r="F825" s="362"/>
      <c r="G825" s="362"/>
      <c r="H825" s="362"/>
      <c r="I825" s="362"/>
      <c r="J825" s="362"/>
      <c r="K825" s="362"/>
      <c r="L825" s="362"/>
      <c r="M825" s="362"/>
      <c r="N825" s="362"/>
      <c r="O825" s="362"/>
      <c r="P825" s="362"/>
      <c r="Q825" s="362"/>
      <c r="R825" s="362"/>
      <c r="S825" s="362"/>
      <c r="T825" s="362"/>
      <c r="U825" s="362"/>
      <c r="V825" s="362"/>
      <c r="W825" s="362"/>
      <c r="X825" s="362"/>
      <c r="Y825" s="362"/>
      <c r="Z825" s="362"/>
    </row>
    <row r="826" spans="1:26" ht="12.75" customHeight="1" x14ac:dyDescent="0.25">
      <c r="A826" s="362"/>
      <c r="B826" s="362"/>
      <c r="C826" s="362"/>
      <c r="D826" s="362"/>
      <c r="E826" s="362"/>
      <c r="F826" s="362"/>
      <c r="G826" s="362"/>
      <c r="H826" s="362"/>
      <c r="I826" s="362"/>
      <c r="J826" s="362"/>
      <c r="K826" s="362"/>
      <c r="L826" s="362"/>
      <c r="M826" s="362"/>
      <c r="N826" s="362"/>
      <c r="O826" s="362"/>
      <c r="P826" s="362"/>
      <c r="Q826" s="362"/>
      <c r="R826" s="362"/>
      <c r="S826" s="362"/>
      <c r="T826" s="362"/>
      <c r="U826" s="362"/>
      <c r="V826" s="362"/>
      <c r="W826" s="362"/>
      <c r="X826" s="362"/>
      <c r="Y826" s="362"/>
      <c r="Z826" s="362"/>
    </row>
    <row r="827" spans="1:26" ht="12.75" customHeight="1" x14ac:dyDescent="0.25">
      <c r="A827" s="362"/>
      <c r="B827" s="362"/>
      <c r="C827" s="362"/>
      <c r="D827" s="362"/>
      <c r="E827" s="362"/>
      <c r="F827" s="362"/>
      <c r="G827" s="362"/>
      <c r="H827" s="362"/>
      <c r="I827" s="362"/>
      <c r="J827" s="362"/>
      <c r="K827" s="362"/>
      <c r="L827" s="362"/>
      <c r="M827" s="362"/>
      <c r="N827" s="362"/>
      <c r="O827" s="362"/>
      <c r="P827" s="362"/>
      <c r="Q827" s="362"/>
      <c r="R827" s="362"/>
      <c r="S827" s="362"/>
      <c r="T827" s="362"/>
      <c r="U827" s="362"/>
      <c r="V827" s="362"/>
      <c r="W827" s="362"/>
      <c r="X827" s="362"/>
      <c r="Y827" s="362"/>
      <c r="Z827" s="362"/>
    </row>
    <row r="828" spans="1:26" ht="12.75" customHeight="1" x14ac:dyDescent="0.25">
      <c r="A828" s="362"/>
      <c r="B828" s="362"/>
      <c r="C828" s="362"/>
      <c r="D828" s="362"/>
      <c r="E828" s="362"/>
      <c r="F828" s="362"/>
      <c r="G828" s="362"/>
      <c r="H828" s="362"/>
      <c r="I828" s="362"/>
      <c r="J828" s="362"/>
      <c r="K828" s="362"/>
      <c r="L828" s="362"/>
      <c r="M828" s="362"/>
      <c r="N828" s="362"/>
      <c r="O828" s="362"/>
      <c r="P828" s="362"/>
      <c r="Q828" s="362"/>
      <c r="R828" s="362"/>
      <c r="S828" s="362"/>
      <c r="T828" s="362"/>
      <c r="U828" s="362"/>
      <c r="V828" s="362"/>
      <c r="W828" s="362"/>
      <c r="X828" s="362"/>
      <c r="Y828" s="362"/>
      <c r="Z828" s="362"/>
    </row>
    <row r="829" spans="1:26" ht="12.75" customHeight="1" x14ac:dyDescent="0.25">
      <c r="A829" s="362"/>
      <c r="B829" s="362"/>
      <c r="C829" s="362"/>
      <c r="D829" s="362"/>
      <c r="E829" s="362"/>
      <c r="F829" s="362"/>
      <c r="G829" s="362"/>
      <c r="H829" s="362"/>
      <c r="I829" s="362"/>
      <c r="J829" s="362"/>
      <c r="K829" s="362"/>
      <c r="L829" s="362"/>
      <c r="M829" s="362"/>
      <c r="N829" s="362"/>
      <c r="O829" s="362"/>
      <c r="P829" s="362"/>
      <c r="Q829" s="362"/>
      <c r="R829" s="362"/>
      <c r="S829" s="362"/>
      <c r="T829" s="362"/>
      <c r="U829" s="362"/>
      <c r="V829" s="362"/>
      <c r="W829" s="362"/>
      <c r="X829" s="362"/>
      <c r="Y829" s="362"/>
      <c r="Z829" s="362"/>
    </row>
    <row r="830" spans="1:26" ht="12.75" customHeight="1" x14ac:dyDescent="0.25">
      <c r="A830" s="362"/>
      <c r="B830" s="362"/>
      <c r="C830" s="362"/>
      <c r="D830" s="362"/>
      <c r="E830" s="362"/>
      <c r="F830" s="362"/>
      <c r="G830" s="362"/>
      <c r="H830" s="362"/>
      <c r="I830" s="362"/>
      <c r="J830" s="362"/>
      <c r="K830" s="362"/>
      <c r="L830" s="362"/>
      <c r="M830" s="362"/>
      <c r="N830" s="362"/>
      <c r="O830" s="362"/>
      <c r="P830" s="362"/>
      <c r="Q830" s="362"/>
      <c r="R830" s="362"/>
      <c r="S830" s="362"/>
      <c r="T830" s="362"/>
      <c r="U830" s="362"/>
      <c r="V830" s="362"/>
      <c r="W830" s="362"/>
      <c r="X830" s="362"/>
      <c r="Y830" s="362"/>
      <c r="Z830" s="362"/>
    </row>
    <row r="831" spans="1:26" ht="12.75" customHeight="1" x14ac:dyDescent="0.25">
      <c r="A831" s="362"/>
      <c r="B831" s="362"/>
      <c r="C831" s="362"/>
      <c r="D831" s="362"/>
      <c r="E831" s="362"/>
      <c r="F831" s="362"/>
      <c r="G831" s="362"/>
      <c r="H831" s="362"/>
      <c r="I831" s="362"/>
      <c r="J831" s="362"/>
      <c r="K831" s="362"/>
      <c r="L831" s="362"/>
      <c r="M831" s="362"/>
      <c r="N831" s="362"/>
      <c r="O831" s="362"/>
      <c r="P831" s="362"/>
      <c r="Q831" s="362"/>
      <c r="R831" s="362"/>
      <c r="S831" s="362"/>
      <c r="T831" s="362"/>
      <c r="U831" s="362"/>
      <c r="V831" s="362"/>
      <c r="W831" s="362"/>
      <c r="X831" s="362"/>
      <c r="Y831" s="362"/>
      <c r="Z831" s="362"/>
    </row>
    <row r="832" spans="1:26" ht="12.75" customHeight="1" x14ac:dyDescent="0.25">
      <c r="A832" s="362"/>
      <c r="B832" s="362"/>
      <c r="C832" s="362"/>
      <c r="D832" s="362"/>
      <c r="E832" s="362"/>
      <c r="F832" s="362"/>
      <c r="G832" s="362"/>
      <c r="H832" s="362"/>
      <c r="I832" s="362"/>
      <c r="J832" s="362"/>
      <c r="K832" s="362"/>
      <c r="L832" s="362"/>
      <c r="M832" s="362"/>
      <c r="N832" s="362"/>
      <c r="O832" s="362"/>
      <c r="P832" s="362"/>
      <c r="Q832" s="362"/>
      <c r="R832" s="362"/>
      <c r="S832" s="362"/>
      <c r="T832" s="362"/>
      <c r="U832" s="362"/>
      <c r="V832" s="362"/>
      <c r="W832" s="362"/>
      <c r="X832" s="362"/>
      <c r="Y832" s="362"/>
      <c r="Z832" s="362"/>
    </row>
    <row r="833" spans="1:26" ht="12.75" customHeight="1" x14ac:dyDescent="0.25">
      <c r="A833" s="362"/>
      <c r="B833" s="362"/>
      <c r="C833" s="362"/>
      <c r="D833" s="362"/>
      <c r="E833" s="362"/>
      <c r="F833" s="362"/>
      <c r="G833" s="362"/>
      <c r="H833" s="362"/>
      <c r="I833" s="362"/>
      <c r="J833" s="362"/>
      <c r="K833" s="362"/>
      <c r="L833" s="362"/>
      <c r="M833" s="362"/>
      <c r="N833" s="362"/>
      <c r="O833" s="362"/>
      <c r="P833" s="362"/>
      <c r="Q833" s="362"/>
      <c r="R833" s="362"/>
      <c r="S833" s="362"/>
      <c r="T833" s="362"/>
      <c r="U833" s="362"/>
      <c r="V833" s="362"/>
      <c r="W833" s="362"/>
      <c r="X833" s="362"/>
      <c r="Y833" s="362"/>
      <c r="Z833" s="362"/>
    </row>
    <row r="834" spans="1:26" ht="12.75" customHeight="1" x14ac:dyDescent="0.25">
      <c r="A834" s="362"/>
      <c r="B834" s="362"/>
      <c r="C834" s="362"/>
      <c r="D834" s="362"/>
      <c r="E834" s="362"/>
      <c r="F834" s="362"/>
      <c r="G834" s="362"/>
      <c r="H834" s="362"/>
      <c r="I834" s="362"/>
      <c r="J834" s="362"/>
      <c r="K834" s="362"/>
      <c r="L834" s="362"/>
      <c r="M834" s="362"/>
      <c r="N834" s="362"/>
      <c r="O834" s="362"/>
      <c r="P834" s="362"/>
      <c r="Q834" s="362"/>
      <c r="R834" s="362"/>
      <c r="S834" s="362"/>
      <c r="T834" s="362"/>
      <c r="U834" s="362"/>
      <c r="V834" s="362"/>
      <c r="W834" s="362"/>
      <c r="X834" s="362"/>
      <c r="Y834" s="362"/>
      <c r="Z834" s="362"/>
    </row>
    <row r="835" spans="1:26" ht="12.75" customHeight="1" x14ac:dyDescent="0.25">
      <c r="A835" s="362"/>
      <c r="B835" s="362"/>
      <c r="C835" s="362"/>
      <c r="D835" s="362"/>
      <c r="E835" s="362"/>
      <c r="F835" s="362"/>
      <c r="G835" s="362"/>
      <c r="H835" s="362"/>
      <c r="I835" s="362"/>
      <c r="J835" s="362"/>
      <c r="K835" s="362"/>
      <c r="L835" s="362"/>
      <c r="M835" s="362"/>
      <c r="N835" s="362"/>
      <c r="O835" s="362"/>
      <c r="P835" s="362"/>
      <c r="Q835" s="362"/>
      <c r="R835" s="362"/>
      <c r="S835" s="362"/>
      <c r="T835" s="362"/>
      <c r="U835" s="362"/>
      <c r="V835" s="362"/>
      <c r="W835" s="362"/>
      <c r="X835" s="362"/>
      <c r="Y835" s="362"/>
      <c r="Z835" s="362"/>
    </row>
    <row r="836" spans="1:26" ht="12.75" customHeight="1" x14ac:dyDescent="0.25">
      <c r="A836" s="362"/>
      <c r="B836" s="362"/>
      <c r="C836" s="362"/>
      <c r="D836" s="362"/>
      <c r="E836" s="362"/>
      <c r="F836" s="362"/>
      <c r="G836" s="362"/>
      <c r="H836" s="362"/>
      <c r="I836" s="362"/>
      <c r="J836" s="362"/>
      <c r="K836" s="362"/>
      <c r="L836" s="362"/>
      <c r="M836" s="362"/>
      <c r="N836" s="362"/>
      <c r="O836" s="362"/>
      <c r="P836" s="362"/>
      <c r="Q836" s="362"/>
      <c r="R836" s="362"/>
      <c r="S836" s="362"/>
      <c r="T836" s="362"/>
      <c r="U836" s="362"/>
      <c r="V836" s="362"/>
      <c r="W836" s="362"/>
      <c r="X836" s="362"/>
      <c r="Y836" s="362"/>
      <c r="Z836" s="362"/>
    </row>
    <row r="837" spans="1:26" ht="12.75" customHeight="1" x14ac:dyDescent="0.25">
      <c r="A837" s="362"/>
      <c r="B837" s="362"/>
      <c r="C837" s="362"/>
      <c r="D837" s="362"/>
      <c r="E837" s="362"/>
      <c r="F837" s="362"/>
      <c r="G837" s="362"/>
      <c r="H837" s="362"/>
      <c r="I837" s="362"/>
      <c r="J837" s="362"/>
      <c r="K837" s="362"/>
      <c r="L837" s="362"/>
      <c r="M837" s="362"/>
      <c r="N837" s="362"/>
      <c r="O837" s="362"/>
      <c r="P837" s="362"/>
      <c r="Q837" s="362"/>
      <c r="R837" s="362"/>
      <c r="S837" s="362"/>
      <c r="T837" s="362"/>
      <c r="U837" s="362"/>
      <c r="V837" s="362"/>
      <c r="W837" s="362"/>
      <c r="X837" s="362"/>
      <c r="Y837" s="362"/>
      <c r="Z837" s="362"/>
    </row>
    <row r="838" spans="1:26" ht="12.75" customHeight="1" x14ac:dyDescent="0.25">
      <c r="A838" s="362"/>
      <c r="B838" s="362"/>
      <c r="C838" s="362"/>
      <c r="D838" s="362"/>
      <c r="E838" s="362"/>
      <c r="F838" s="362"/>
      <c r="G838" s="362"/>
      <c r="H838" s="362"/>
      <c r="I838" s="362"/>
      <c r="J838" s="362"/>
      <c r="K838" s="362"/>
      <c r="L838" s="362"/>
      <c r="M838" s="362"/>
      <c r="N838" s="362"/>
      <c r="O838" s="362"/>
      <c r="P838" s="362"/>
      <c r="Q838" s="362"/>
      <c r="R838" s="362"/>
      <c r="S838" s="362"/>
      <c r="T838" s="362"/>
      <c r="U838" s="362"/>
      <c r="V838" s="362"/>
      <c r="W838" s="362"/>
      <c r="X838" s="362"/>
      <c r="Y838" s="362"/>
      <c r="Z838" s="362"/>
    </row>
    <row r="839" spans="1:26" ht="12.75" customHeight="1" x14ac:dyDescent="0.25">
      <c r="A839" s="362"/>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row>
    <row r="840" spans="1:26" ht="12.75" customHeight="1" x14ac:dyDescent="0.25">
      <c r="A840" s="362"/>
      <c r="B840" s="362"/>
      <c r="C840" s="362"/>
      <c r="D840" s="362"/>
      <c r="E840" s="362"/>
      <c r="F840" s="362"/>
      <c r="G840" s="362"/>
      <c r="H840" s="362"/>
      <c r="I840" s="362"/>
      <c r="J840" s="362"/>
      <c r="K840" s="362"/>
      <c r="L840" s="362"/>
      <c r="M840" s="362"/>
      <c r="N840" s="362"/>
      <c r="O840" s="362"/>
      <c r="P840" s="362"/>
      <c r="Q840" s="362"/>
      <c r="R840" s="362"/>
      <c r="S840" s="362"/>
      <c r="T840" s="362"/>
      <c r="U840" s="362"/>
      <c r="V840" s="362"/>
      <c r="W840" s="362"/>
      <c r="X840" s="362"/>
      <c r="Y840" s="362"/>
      <c r="Z840" s="362"/>
    </row>
    <row r="841" spans="1:26" ht="12.75" customHeight="1" x14ac:dyDescent="0.25">
      <c r="A841" s="362"/>
      <c r="B841" s="362"/>
      <c r="C841" s="362"/>
      <c r="D841" s="362"/>
      <c r="E841" s="362"/>
      <c r="F841" s="362"/>
      <c r="G841" s="362"/>
      <c r="H841" s="362"/>
      <c r="I841" s="362"/>
      <c r="J841" s="362"/>
      <c r="K841" s="362"/>
      <c r="L841" s="362"/>
      <c r="M841" s="362"/>
      <c r="N841" s="362"/>
      <c r="O841" s="362"/>
      <c r="P841" s="362"/>
      <c r="Q841" s="362"/>
      <c r="R841" s="362"/>
      <c r="S841" s="362"/>
      <c r="T841" s="362"/>
      <c r="U841" s="362"/>
      <c r="V841" s="362"/>
      <c r="W841" s="362"/>
      <c r="X841" s="362"/>
      <c r="Y841" s="362"/>
      <c r="Z841" s="362"/>
    </row>
    <row r="842" spans="1:26" ht="12.75" customHeight="1" x14ac:dyDescent="0.25">
      <c r="A842" s="362"/>
      <c r="B842" s="362"/>
      <c r="C842" s="362"/>
      <c r="D842" s="362"/>
      <c r="E842" s="362"/>
      <c r="F842" s="362"/>
      <c r="G842" s="362"/>
      <c r="H842" s="362"/>
      <c r="I842" s="362"/>
      <c r="J842" s="362"/>
      <c r="K842" s="362"/>
      <c r="L842" s="362"/>
      <c r="M842" s="362"/>
      <c r="N842" s="362"/>
      <c r="O842" s="362"/>
      <c r="P842" s="362"/>
      <c r="Q842" s="362"/>
      <c r="R842" s="362"/>
      <c r="S842" s="362"/>
      <c r="T842" s="362"/>
      <c r="U842" s="362"/>
      <c r="V842" s="362"/>
      <c r="W842" s="362"/>
      <c r="X842" s="362"/>
      <c r="Y842" s="362"/>
      <c r="Z842" s="362"/>
    </row>
    <row r="843" spans="1:26" ht="12.75" customHeight="1" x14ac:dyDescent="0.25">
      <c r="A843" s="362"/>
      <c r="B843" s="362"/>
      <c r="C843" s="362"/>
      <c r="D843" s="362"/>
      <c r="E843" s="362"/>
      <c r="F843" s="362"/>
      <c r="G843" s="362"/>
      <c r="H843" s="362"/>
      <c r="I843" s="362"/>
      <c r="J843" s="362"/>
      <c r="K843" s="362"/>
      <c r="L843" s="362"/>
      <c r="M843" s="362"/>
      <c r="N843" s="362"/>
      <c r="O843" s="362"/>
      <c r="P843" s="362"/>
      <c r="Q843" s="362"/>
      <c r="R843" s="362"/>
      <c r="S843" s="362"/>
      <c r="T843" s="362"/>
      <c r="U843" s="362"/>
      <c r="V843" s="362"/>
      <c r="W843" s="362"/>
      <c r="X843" s="362"/>
      <c r="Y843" s="362"/>
      <c r="Z843" s="362"/>
    </row>
    <row r="844" spans="1:26" ht="12.75" customHeight="1" x14ac:dyDescent="0.25">
      <c r="A844" s="362"/>
      <c r="B844" s="362"/>
      <c r="C844" s="362"/>
      <c r="D844" s="362"/>
      <c r="E844" s="362"/>
      <c r="F844" s="362"/>
      <c r="G844" s="362"/>
      <c r="H844" s="362"/>
      <c r="I844" s="362"/>
      <c r="J844" s="362"/>
      <c r="K844" s="362"/>
      <c r="L844" s="362"/>
      <c r="M844" s="362"/>
      <c r="N844" s="362"/>
      <c r="O844" s="362"/>
      <c r="P844" s="362"/>
      <c r="Q844" s="362"/>
      <c r="R844" s="362"/>
      <c r="S844" s="362"/>
      <c r="T844" s="362"/>
      <c r="U844" s="362"/>
      <c r="V844" s="362"/>
      <c r="W844" s="362"/>
      <c r="X844" s="362"/>
      <c r="Y844" s="362"/>
      <c r="Z844" s="362"/>
    </row>
    <row r="845" spans="1:26" ht="12.75" customHeight="1" x14ac:dyDescent="0.25">
      <c r="A845" s="362"/>
      <c r="B845" s="362"/>
      <c r="C845" s="362"/>
      <c r="D845" s="362"/>
      <c r="E845" s="362"/>
      <c r="F845" s="362"/>
      <c r="G845" s="362"/>
      <c r="H845" s="362"/>
      <c r="I845" s="362"/>
      <c r="J845" s="362"/>
      <c r="K845" s="362"/>
      <c r="L845" s="362"/>
      <c r="M845" s="362"/>
      <c r="N845" s="362"/>
      <c r="O845" s="362"/>
      <c r="P845" s="362"/>
      <c r="Q845" s="362"/>
      <c r="R845" s="362"/>
      <c r="S845" s="362"/>
      <c r="T845" s="362"/>
      <c r="U845" s="362"/>
      <c r="V845" s="362"/>
      <c r="W845" s="362"/>
      <c r="X845" s="362"/>
      <c r="Y845" s="362"/>
      <c r="Z845" s="362"/>
    </row>
    <row r="846" spans="1:26" ht="12.75" customHeight="1" x14ac:dyDescent="0.25">
      <c r="A846" s="362"/>
      <c r="B846" s="362"/>
      <c r="C846" s="362"/>
      <c r="D846" s="362"/>
      <c r="E846" s="362"/>
      <c r="F846" s="362"/>
      <c r="G846" s="362"/>
      <c r="H846" s="362"/>
      <c r="I846" s="362"/>
      <c r="J846" s="362"/>
      <c r="K846" s="362"/>
      <c r="L846" s="362"/>
      <c r="M846" s="362"/>
      <c r="N846" s="362"/>
      <c r="O846" s="362"/>
      <c r="P846" s="362"/>
      <c r="Q846" s="362"/>
      <c r="R846" s="362"/>
      <c r="S846" s="362"/>
      <c r="T846" s="362"/>
      <c r="U846" s="362"/>
      <c r="V846" s="362"/>
      <c r="W846" s="362"/>
      <c r="X846" s="362"/>
      <c r="Y846" s="362"/>
      <c r="Z846" s="362"/>
    </row>
    <row r="847" spans="1:26" ht="12.75" customHeight="1" x14ac:dyDescent="0.25">
      <c r="A847" s="362"/>
      <c r="B847" s="362"/>
      <c r="C847" s="362"/>
      <c r="D847" s="362"/>
      <c r="E847" s="362"/>
      <c r="F847" s="362"/>
      <c r="G847" s="362"/>
      <c r="H847" s="362"/>
      <c r="I847" s="362"/>
      <c r="J847" s="362"/>
      <c r="K847" s="362"/>
      <c r="L847" s="362"/>
      <c r="M847" s="362"/>
      <c r="N847" s="362"/>
      <c r="O847" s="362"/>
      <c r="P847" s="362"/>
      <c r="Q847" s="362"/>
      <c r="R847" s="362"/>
      <c r="S847" s="362"/>
      <c r="T847" s="362"/>
      <c r="U847" s="362"/>
      <c r="V847" s="362"/>
      <c r="W847" s="362"/>
      <c r="X847" s="362"/>
      <c r="Y847" s="362"/>
      <c r="Z847" s="362"/>
    </row>
    <row r="848" spans="1:26" ht="12.75" customHeight="1" x14ac:dyDescent="0.25">
      <c r="A848" s="362"/>
      <c r="B848" s="362"/>
      <c r="C848" s="362"/>
      <c r="D848" s="362"/>
      <c r="E848" s="362"/>
      <c r="F848" s="362"/>
      <c r="G848" s="362"/>
      <c r="H848" s="362"/>
      <c r="I848" s="362"/>
      <c r="J848" s="362"/>
      <c r="K848" s="362"/>
      <c r="L848" s="362"/>
      <c r="M848" s="362"/>
      <c r="N848" s="362"/>
      <c r="O848" s="362"/>
      <c r="P848" s="362"/>
      <c r="Q848" s="362"/>
      <c r="R848" s="362"/>
      <c r="S848" s="362"/>
      <c r="T848" s="362"/>
      <c r="U848" s="362"/>
      <c r="V848" s="362"/>
      <c r="W848" s="362"/>
      <c r="X848" s="362"/>
      <c r="Y848" s="362"/>
      <c r="Z848" s="362"/>
    </row>
    <row r="849" spans="1:26" ht="12.75" customHeight="1" x14ac:dyDescent="0.25">
      <c r="A849" s="362"/>
      <c r="B849" s="362"/>
      <c r="C849" s="362"/>
      <c r="D849" s="362"/>
      <c r="E849" s="362"/>
      <c r="F849" s="362"/>
      <c r="G849" s="362"/>
      <c r="H849" s="362"/>
      <c r="I849" s="362"/>
      <c r="J849" s="362"/>
      <c r="K849" s="362"/>
      <c r="L849" s="362"/>
      <c r="M849" s="362"/>
      <c r="N849" s="362"/>
      <c r="O849" s="362"/>
      <c r="P849" s="362"/>
      <c r="Q849" s="362"/>
      <c r="R849" s="362"/>
      <c r="S849" s="362"/>
      <c r="T849" s="362"/>
      <c r="U849" s="362"/>
      <c r="V849" s="362"/>
      <c r="W849" s="362"/>
      <c r="X849" s="362"/>
      <c r="Y849" s="362"/>
      <c r="Z849" s="362"/>
    </row>
    <row r="850" spans="1:26" ht="12.75" customHeight="1" x14ac:dyDescent="0.25">
      <c r="A850" s="362"/>
      <c r="B850" s="362"/>
      <c r="C850" s="362"/>
      <c r="D850" s="362"/>
      <c r="E850" s="362"/>
      <c r="F850" s="362"/>
      <c r="G850" s="362"/>
      <c r="H850" s="362"/>
      <c r="I850" s="362"/>
      <c r="J850" s="362"/>
      <c r="K850" s="362"/>
      <c r="L850" s="362"/>
      <c r="M850" s="362"/>
      <c r="N850" s="362"/>
      <c r="O850" s="362"/>
      <c r="P850" s="362"/>
      <c r="Q850" s="362"/>
      <c r="R850" s="362"/>
      <c r="S850" s="362"/>
      <c r="T850" s="362"/>
      <c r="U850" s="362"/>
      <c r="V850" s="362"/>
      <c r="W850" s="362"/>
      <c r="X850" s="362"/>
      <c r="Y850" s="362"/>
      <c r="Z850" s="362"/>
    </row>
    <row r="851" spans="1:26" ht="12.75" customHeight="1" x14ac:dyDescent="0.25">
      <c r="A851" s="362"/>
      <c r="B851" s="362"/>
      <c r="C851" s="362"/>
      <c r="D851" s="362"/>
      <c r="E851" s="362"/>
      <c r="F851" s="362"/>
      <c r="G851" s="362"/>
      <c r="H851" s="362"/>
      <c r="I851" s="362"/>
      <c r="J851" s="362"/>
      <c r="K851" s="362"/>
      <c r="L851" s="362"/>
      <c r="M851" s="362"/>
      <c r="N851" s="362"/>
      <c r="O851" s="362"/>
      <c r="P851" s="362"/>
      <c r="Q851" s="362"/>
      <c r="R851" s="362"/>
      <c r="S851" s="362"/>
      <c r="T851" s="362"/>
      <c r="U851" s="362"/>
      <c r="V851" s="362"/>
      <c r="W851" s="362"/>
      <c r="X851" s="362"/>
      <c r="Y851" s="362"/>
      <c r="Z851" s="362"/>
    </row>
    <row r="852" spans="1:26" ht="12.75" customHeight="1" x14ac:dyDescent="0.25">
      <c r="A852" s="362"/>
      <c r="B852" s="362"/>
      <c r="C852" s="362"/>
      <c r="D852" s="362"/>
      <c r="E852" s="362"/>
      <c r="F852" s="362"/>
      <c r="G852" s="362"/>
      <c r="H852" s="362"/>
      <c r="I852" s="362"/>
      <c r="J852" s="362"/>
      <c r="K852" s="362"/>
      <c r="L852" s="362"/>
      <c r="M852" s="362"/>
      <c r="N852" s="362"/>
      <c r="O852" s="362"/>
      <c r="P852" s="362"/>
      <c r="Q852" s="362"/>
      <c r="R852" s="362"/>
      <c r="S852" s="362"/>
      <c r="T852" s="362"/>
      <c r="U852" s="362"/>
      <c r="V852" s="362"/>
      <c r="W852" s="362"/>
      <c r="X852" s="362"/>
      <c r="Y852" s="362"/>
      <c r="Z852" s="362"/>
    </row>
    <row r="853" spans="1:26" ht="12.75" customHeight="1" x14ac:dyDescent="0.25">
      <c r="A853" s="362"/>
      <c r="B853" s="362"/>
      <c r="C853" s="362"/>
      <c r="D853" s="362"/>
      <c r="E853" s="362"/>
      <c r="F853" s="362"/>
      <c r="G853" s="362"/>
      <c r="H853" s="362"/>
      <c r="I853" s="362"/>
      <c r="J853" s="362"/>
      <c r="K853" s="362"/>
      <c r="L853" s="362"/>
      <c r="M853" s="362"/>
      <c r="N853" s="362"/>
      <c r="O853" s="362"/>
      <c r="P853" s="362"/>
      <c r="Q853" s="362"/>
      <c r="R853" s="362"/>
      <c r="S853" s="362"/>
      <c r="T853" s="362"/>
      <c r="U853" s="362"/>
      <c r="V853" s="362"/>
      <c r="W853" s="362"/>
      <c r="X853" s="362"/>
      <c r="Y853" s="362"/>
      <c r="Z853" s="362"/>
    </row>
    <row r="854" spans="1:26" ht="12.75" customHeight="1" x14ac:dyDescent="0.25">
      <c r="A854" s="362"/>
      <c r="B854" s="362"/>
      <c r="C854" s="362"/>
      <c r="D854" s="362"/>
      <c r="E854" s="362"/>
      <c r="F854" s="362"/>
      <c r="G854" s="362"/>
      <c r="H854" s="362"/>
      <c r="I854" s="362"/>
      <c r="J854" s="362"/>
      <c r="K854" s="362"/>
      <c r="L854" s="362"/>
      <c r="M854" s="362"/>
      <c r="N854" s="362"/>
      <c r="O854" s="362"/>
      <c r="P854" s="362"/>
      <c r="Q854" s="362"/>
      <c r="R854" s="362"/>
      <c r="S854" s="362"/>
      <c r="T854" s="362"/>
      <c r="U854" s="362"/>
      <c r="V854" s="362"/>
      <c r="W854" s="362"/>
      <c r="X854" s="362"/>
      <c r="Y854" s="362"/>
      <c r="Z854" s="362"/>
    </row>
    <row r="855" spans="1:26" ht="12.75" customHeight="1" x14ac:dyDescent="0.25">
      <c r="A855" s="362"/>
      <c r="B855" s="362"/>
      <c r="C855" s="362"/>
      <c r="D855" s="362"/>
      <c r="E855" s="362"/>
      <c r="F855" s="362"/>
      <c r="G855" s="362"/>
      <c r="H855" s="362"/>
      <c r="I855" s="362"/>
      <c r="J855" s="362"/>
      <c r="K855" s="362"/>
      <c r="L855" s="362"/>
      <c r="M855" s="362"/>
      <c r="N855" s="362"/>
      <c r="O855" s="362"/>
      <c r="P855" s="362"/>
      <c r="Q855" s="362"/>
      <c r="R855" s="362"/>
      <c r="S855" s="362"/>
      <c r="T855" s="362"/>
      <c r="U855" s="362"/>
      <c r="V855" s="362"/>
      <c r="W855" s="362"/>
      <c r="X855" s="362"/>
      <c r="Y855" s="362"/>
      <c r="Z855" s="362"/>
    </row>
    <row r="856" spans="1:26" ht="12.75" customHeight="1" x14ac:dyDescent="0.25">
      <c r="A856" s="362"/>
      <c r="B856" s="362"/>
      <c r="C856" s="362"/>
      <c r="D856" s="362"/>
      <c r="E856" s="362"/>
      <c r="F856" s="362"/>
      <c r="G856" s="362"/>
      <c r="H856" s="362"/>
      <c r="I856" s="362"/>
      <c r="J856" s="362"/>
      <c r="K856" s="362"/>
      <c r="L856" s="362"/>
      <c r="M856" s="362"/>
      <c r="N856" s="362"/>
      <c r="O856" s="362"/>
      <c r="P856" s="362"/>
      <c r="Q856" s="362"/>
      <c r="R856" s="362"/>
      <c r="S856" s="362"/>
      <c r="T856" s="362"/>
      <c r="U856" s="362"/>
      <c r="V856" s="362"/>
      <c r="W856" s="362"/>
      <c r="X856" s="362"/>
      <c r="Y856" s="362"/>
      <c r="Z856" s="362"/>
    </row>
    <row r="857" spans="1:26" ht="12.75" customHeight="1" x14ac:dyDescent="0.25">
      <c r="A857" s="362"/>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row>
    <row r="858" spans="1:26" ht="12.75" customHeight="1" x14ac:dyDescent="0.25">
      <c r="A858" s="362"/>
      <c r="B858" s="362"/>
      <c r="C858" s="362"/>
      <c r="D858" s="362"/>
      <c r="E858" s="362"/>
      <c r="F858" s="362"/>
      <c r="G858" s="362"/>
      <c r="H858" s="362"/>
      <c r="I858" s="362"/>
      <c r="J858" s="362"/>
      <c r="K858" s="362"/>
      <c r="L858" s="362"/>
      <c r="M858" s="362"/>
      <c r="N858" s="362"/>
      <c r="O858" s="362"/>
      <c r="P858" s="362"/>
      <c r="Q858" s="362"/>
      <c r="R858" s="362"/>
      <c r="S858" s="362"/>
      <c r="T858" s="362"/>
      <c r="U858" s="362"/>
      <c r="V858" s="362"/>
      <c r="W858" s="362"/>
      <c r="X858" s="362"/>
      <c r="Y858" s="362"/>
      <c r="Z858" s="362"/>
    </row>
    <row r="859" spans="1:26" ht="12.75" customHeight="1" x14ac:dyDescent="0.25">
      <c r="A859" s="362"/>
      <c r="B859" s="362"/>
      <c r="C859" s="362"/>
      <c r="D859" s="362"/>
      <c r="E859" s="362"/>
      <c r="F859" s="362"/>
      <c r="G859" s="362"/>
      <c r="H859" s="362"/>
      <c r="I859" s="362"/>
      <c r="J859" s="362"/>
      <c r="K859" s="362"/>
      <c r="L859" s="362"/>
      <c r="M859" s="362"/>
      <c r="N859" s="362"/>
      <c r="O859" s="362"/>
      <c r="P859" s="362"/>
      <c r="Q859" s="362"/>
      <c r="R859" s="362"/>
      <c r="S859" s="362"/>
      <c r="T859" s="362"/>
      <c r="U859" s="362"/>
      <c r="V859" s="362"/>
      <c r="W859" s="362"/>
      <c r="X859" s="362"/>
      <c r="Y859" s="362"/>
      <c r="Z859" s="362"/>
    </row>
    <row r="860" spans="1:26" ht="12.75" customHeight="1" x14ac:dyDescent="0.25">
      <c r="A860" s="362"/>
      <c r="B860" s="362"/>
      <c r="C860" s="362"/>
      <c r="D860" s="362"/>
      <c r="E860" s="362"/>
      <c r="F860" s="362"/>
      <c r="G860" s="362"/>
      <c r="H860" s="362"/>
      <c r="I860" s="362"/>
      <c r="J860" s="362"/>
      <c r="K860" s="362"/>
      <c r="L860" s="362"/>
      <c r="M860" s="362"/>
      <c r="N860" s="362"/>
      <c r="O860" s="362"/>
      <c r="P860" s="362"/>
      <c r="Q860" s="362"/>
      <c r="R860" s="362"/>
      <c r="S860" s="362"/>
      <c r="T860" s="362"/>
      <c r="U860" s="362"/>
      <c r="V860" s="362"/>
      <c r="W860" s="362"/>
      <c r="X860" s="362"/>
      <c r="Y860" s="362"/>
      <c r="Z860" s="362"/>
    </row>
    <row r="861" spans="1:26" ht="12.75" customHeight="1" x14ac:dyDescent="0.25">
      <c r="A861" s="362"/>
      <c r="B861" s="362"/>
      <c r="C861" s="362"/>
      <c r="D861" s="362"/>
      <c r="E861" s="362"/>
      <c r="F861" s="362"/>
      <c r="G861" s="362"/>
      <c r="H861" s="362"/>
      <c r="I861" s="362"/>
      <c r="J861" s="362"/>
      <c r="K861" s="362"/>
      <c r="L861" s="362"/>
      <c r="M861" s="362"/>
      <c r="N861" s="362"/>
      <c r="O861" s="362"/>
      <c r="P861" s="362"/>
      <c r="Q861" s="362"/>
      <c r="R861" s="362"/>
      <c r="S861" s="362"/>
      <c r="T861" s="362"/>
      <c r="U861" s="362"/>
      <c r="V861" s="362"/>
      <c r="W861" s="362"/>
      <c r="X861" s="362"/>
      <c r="Y861" s="362"/>
      <c r="Z861" s="362"/>
    </row>
    <row r="862" spans="1:26" ht="12.75" customHeight="1" x14ac:dyDescent="0.25">
      <c r="A862" s="362"/>
      <c r="B862" s="362"/>
      <c r="C862" s="362"/>
      <c r="D862" s="362"/>
      <c r="E862" s="362"/>
      <c r="F862" s="362"/>
      <c r="G862" s="362"/>
      <c r="H862" s="362"/>
      <c r="I862" s="362"/>
      <c r="J862" s="362"/>
      <c r="K862" s="362"/>
      <c r="L862" s="362"/>
      <c r="M862" s="362"/>
      <c r="N862" s="362"/>
      <c r="O862" s="362"/>
      <c r="P862" s="362"/>
      <c r="Q862" s="362"/>
      <c r="R862" s="362"/>
      <c r="S862" s="362"/>
      <c r="T862" s="362"/>
      <c r="U862" s="362"/>
      <c r="V862" s="362"/>
      <c r="W862" s="362"/>
      <c r="X862" s="362"/>
      <c r="Y862" s="362"/>
      <c r="Z862" s="362"/>
    </row>
    <row r="863" spans="1:26" ht="12.75" customHeight="1" x14ac:dyDescent="0.25">
      <c r="A863" s="362"/>
      <c r="B863" s="362"/>
      <c r="C863" s="362"/>
      <c r="D863" s="362"/>
      <c r="E863" s="362"/>
      <c r="F863" s="362"/>
      <c r="G863" s="362"/>
      <c r="H863" s="362"/>
      <c r="I863" s="362"/>
      <c r="J863" s="362"/>
      <c r="K863" s="362"/>
      <c r="L863" s="362"/>
      <c r="M863" s="362"/>
      <c r="N863" s="362"/>
      <c r="O863" s="362"/>
      <c r="P863" s="362"/>
      <c r="Q863" s="362"/>
      <c r="R863" s="362"/>
      <c r="S863" s="362"/>
      <c r="T863" s="362"/>
      <c r="U863" s="362"/>
      <c r="V863" s="362"/>
      <c r="W863" s="362"/>
      <c r="X863" s="362"/>
      <c r="Y863" s="362"/>
      <c r="Z863" s="362"/>
    </row>
    <row r="864" spans="1:26" ht="12.75" customHeight="1" x14ac:dyDescent="0.25">
      <c r="A864" s="362"/>
      <c r="B864" s="362"/>
      <c r="C864" s="362"/>
      <c r="D864" s="362"/>
      <c r="E864" s="362"/>
      <c r="F864" s="362"/>
      <c r="G864" s="362"/>
      <c r="H864" s="362"/>
      <c r="I864" s="362"/>
      <c r="J864" s="362"/>
      <c r="K864" s="362"/>
      <c r="L864" s="362"/>
      <c r="M864" s="362"/>
      <c r="N864" s="362"/>
      <c r="O864" s="362"/>
      <c r="P864" s="362"/>
      <c r="Q864" s="362"/>
      <c r="R864" s="362"/>
      <c r="S864" s="362"/>
      <c r="T864" s="362"/>
      <c r="U864" s="362"/>
      <c r="V864" s="362"/>
      <c r="W864" s="362"/>
      <c r="X864" s="362"/>
      <c r="Y864" s="362"/>
      <c r="Z864" s="362"/>
    </row>
    <row r="865" spans="1:26" ht="12.75" customHeight="1" x14ac:dyDescent="0.25">
      <c r="A865" s="362"/>
      <c r="B865" s="362"/>
      <c r="C865" s="362"/>
      <c r="D865" s="362"/>
      <c r="E865" s="362"/>
      <c r="F865" s="362"/>
      <c r="G865" s="362"/>
      <c r="H865" s="362"/>
      <c r="I865" s="362"/>
      <c r="J865" s="362"/>
      <c r="K865" s="362"/>
      <c r="L865" s="362"/>
      <c r="M865" s="362"/>
      <c r="N865" s="362"/>
      <c r="O865" s="362"/>
      <c r="P865" s="362"/>
      <c r="Q865" s="362"/>
      <c r="R865" s="362"/>
      <c r="S865" s="362"/>
      <c r="T865" s="362"/>
      <c r="U865" s="362"/>
      <c r="V865" s="362"/>
      <c r="W865" s="362"/>
      <c r="X865" s="362"/>
      <c r="Y865" s="362"/>
      <c r="Z865" s="362"/>
    </row>
    <row r="866" spans="1:26" ht="12.75" customHeight="1" x14ac:dyDescent="0.25">
      <c r="A866" s="362"/>
      <c r="B866" s="362"/>
      <c r="C866" s="362"/>
      <c r="D866" s="362"/>
      <c r="E866" s="362"/>
      <c r="F866" s="362"/>
      <c r="G866" s="362"/>
      <c r="H866" s="362"/>
      <c r="I866" s="362"/>
      <c r="J866" s="362"/>
      <c r="K866" s="362"/>
      <c r="L866" s="362"/>
      <c r="M866" s="362"/>
      <c r="N866" s="362"/>
      <c r="O866" s="362"/>
      <c r="P866" s="362"/>
      <c r="Q866" s="362"/>
      <c r="R866" s="362"/>
      <c r="S866" s="362"/>
      <c r="T866" s="362"/>
      <c r="U866" s="362"/>
      <c r="V866" s="362"/>
      <c r="W866" s="362"/>
      <c r="X866" s="362"/>
      <c r="Y866" s="362"/>
      <c r="Z866" s="362"/>
    </row>
    <row r="867" spans="1:26" ht="12.75" customHeight="1" x14ac:dyDescent="0.25">
      <c r="A867" s="362"/>
      <c r="B867" s="362"/>
      <c r="C867" s="362"/>
      <c r="D867" s="362"/>
      <c r="E867" s="362"/>
      <c r="F867" s="362"/>
      <c r="G867" s="362"/>
      <c r="H867" s="362"/>
      <c r="I867" s="362"/>
      <c r="J867" s="362"/>
      <c r="K867" s="362"/>
      <c r="L867" s="362"/>
      <c r="M867" s="362"/>
      <c r="N867" s="362"/>
      <c r="O867" s="362"/>
      <c r="P867" s="362"/>
      <c r="Q867" s="362"/>
      <c r="R867" s="362"/>
      <c r="S867" s="362"/>
      <c r="T867" s="362"/>
      <c r="U867" s="362"/>
      <c r="V867" s="362"/>
      <c r="W867" s="362"/>
      <c r="X867" s="362"/>
      <c r="Y867" s="362"/>
      <c r="Z867" s="362"/>
    </row>
    <row r="868" spans="1:26" ht="12.75" customHeight="1" x14ac:dyDescent="0.25">
      <c r="A868" s="362"/>
      <c r="B868" s="362"/>
      <c r="C868" s="362"/>
      <c r="D868" s="362"/>
      <c r="E868" s="362"/>
      <c r="F868" s="362"/>
      <c r="G868" s="362"/>
      <c r="H868" s="362"/>
      <c r="I868" s="362"/>
      <c r="J868" s="362"/>
      <c r="K868" s="362"/>
      <c r="L868" s="362"/>
      <c r="M868" s="362"/>
      <c r="N868" s="362"/>
      <c r="O868" s="362"/>
      <c r="P868" s="362"/>
      <c r="Q868" s="362"/>
      <c r="R868" s="362"/>
      <c r="S868" s="362"/>
      <c r="T868" s="362"/>
      <c r="U868" s="362"/>
      <c r="V868" s="362"/>
      <c r="W868" s="362"/>
      <c r="X868" s="362"/>
      <c r="Y868" s="362"/>
      <c r="Z868" s="362"/>
    </row>
    <row r="869" spans="1:26" ht="12.75" customHeight="1" x14ac:dyDescent="0.25">
      <c r="A869" s="362"/>
      <c r="B869" s="362"/>
      <c r="C869" s="362"/>
      <c r="D869" s="362"/>
      <c r="E869" s="362"/>
      <c r="F869" s="362"/>
      <c r="G869" s="362"/>
      <c r="H869" s="362"/>
      <c r="I869" s="362"/>
      <c r="J869" s="362"/>
      <c r="K869" s="362"/>
      <c r="L869" s="362"/>
      <c r="M869" s="362"/>
      <c r="N869" s="362"/>
      <c r="O869" s="362"/>
      <c r="P869" s="362"/>
      <c r="Q869" s="362"/>
      <c r="R869" s="362"/>
      <c r="S869" s="362"/>
      <c r="T869" s="362"/>
      <c r="U869" s="362"/>
      <c r="V869" s="362"/>
      <c r="W869" s="362"/>
      <c r="X869" s="362"/>
      <c r="Y869" s="362"/>
      <c r="Z869" s="362"/>
    </row>
    <row r="870" spans="1:26" ht="12.75" customHeight="1" x14ac:dyDescent="0.25">
      <c r="A870" s="362"/>
      <c r="B870" s="362"/>
      <c r="C870" s="362"/>
      <c r="D870" s="362"/>
      <c r="E870" s="362"/>
      <c r="F870" s="362"/>
      <c r="G870" s="362"/>
      <c r="H870" s="362"/>
      <c r="I870" s="362"/>
      <c r="J870" s="362"/>
      <c r="K870" s="362"/>
      <c r="L870" s="362"/>
      <c r="M870" s="362"/>
      <c r="N870" s="362"/>
      <c r="O870" s="362"/>
      <c r="P870" s="362"/>
      <c r="Q870" s="362"/>
      <c r="R870" s="362"/>
      <c r="S870" s="362"/>
      <c r="T870" s="362"/>
      <c r="U870" s="362"/>
      <c r="V870" s="362"/>
      <c r="W870" s="362"/>
      <c r="X870" s="362"/>
      <c r="Y870" s="362"/>
      <c r="Z870" s="362"/>
    </row>
    <row r="871" spans="1:26" ht="12.75" customHeight="1" x14ac:dyDescent="0.25">
      <c r="A871" s="362"/>
      <c r="B871" s="362"/>
      <c r="C871" s="362"/>
      <c r="D871" s="362"/>
      <c r="E871" s="362"/>
      <c r="F871" s="362"/>
      <c r="G871" s="362"/>
      <c r="H871" s="362"/>
      <c r="I871" s="362"/>
      <c r="J871" s="362"/>
      <c r="K871" s="362"/>
      <c r="L871" s="362"/>
      <c r="M871" s="362"/>
      <c r="N871" s="362"/>
      <c r="O871" s="362"/>
      <c r="P871" s="362"/>
      <c r="Q871" s="362"/>
      <c r="R871" s="362"/>
      <c r="S871" s="362"/>
      <c r="T871" s="362"/>
      <c r="U871" s="362"/>
      <c r="V871" s="362"/>
      <c r="W871" s="362"/>
      <c r="X871" s="362"/>
      <c r="Y871" s="362"/>
      <c r="Z871" s="362"/>
    </row>
    <row r="872" spans="1:26" ht="12.75" customHeight="1" x14ac:dyDescent="0.25">
      <c r="A872" s="362"/>
      <c r="B872" s="362"/>
      <c r="C872" s="362"/>
      <c r="D872" s="362"/>
      <c r="E872" s="362"/>
      <c r="F872" s="362"/>
      <c r="G872" s="362"/>
      <c r="H872" s="362"/>
      <c r="I872" s="362"/>
      <c r="J872" s="362"/>
      <c r="K872" s="362"/>
      <c r="L872" s="362"/>
      <c r="M872" s="362"/>
      <c r="N872" s="362"/>
      <c r="O872" s="362"/>
      <c r="P872" s="362"/>
      <c r="Q872" s="362"/>
      <c r="R872" s="362"/>
      <c r="S872" s="362"/>
      <c r="T872" s="362"/>
      <c r="U872" s="362"/>
      <c r="V872" s="362"/>
      <c r="W872" s="362"/>
      <c r="X872" s="362"/>
      <c r="Y872" s="362"/>
      <c r="Z872" s="362"/>
    </row>
    <row r="873" spans="1:26" ht="12.75" customHeight="1" x14ac:dyDescent="0.25">
      <c r="A873" s="362"/>
      <c r="B873" s="362"/>
      <c r="C873" s="362"/>
      <c r="D873" s="362"/>
      <c r="E873" s="362"/>
      <c r="F873" s="362"/>
      <c r="G873" s="362"/>
      <c r="H873" s="362"/>
      <c r="I873" s="362"/>
      <c r="J873" s="362"/>
      <c r="K873" s="362"/>
      <c r="L873" s="362"/>
      <c r="M873" s="362"/>
      <c r="N873" s="362"/>
      <c r="O873" s="362"/>
      <c r="P873" s="362"/>
      <c r="Q873" s="362"/>
      <c r="R873" s="362"/>
      <c r="S873" s="362"/>
      <c r="T873" s="362"/>
      <c r="U873" s="362"/>
      <c r="V873" s="362"/>
      <c r="W873" s="362"/>
      <c r="X873" s="362"/>
      <c r="Y873" s="362"/>
      <c r="Z873" s="362"/>
    </row>
    <row r="874" spans="1:26" ht="12.75" customHeight="1" x14ac:dyDescent="0.25">
      <c r="A874" s="362"/>
      <c r="B874" s="362"/>
      <c r="C874" s="362"/>
      <c r="D874" s="362"/>
      <c r="E874" s="362"/>
      <c r="F874" s="362"/>
      <c r="G874" s="362"/>
      <c r="H874" s="362"/>
      <c r="I874" s="362"/>
      <c r="J874" s="362"/>
      <c r="K874" s="362"/>
      <c r="L874" s="362"/>
      <c r="M874" s="362"/>
      <c r="N874" s="362"/>
      <c r="O874" s="362"/>
      <c r="P874" s="362"/>
      <c r="Q874" s="362"/>
      <c r="R874" s="362"/>
      <c r="S874" s="362"/>
      <c r="T874" s="362"/>
      <c r="U874" s="362"/>
      <c r="V874" s="362"/>
      <c r="W874" s="362"/>
      <c r="X874" s="362"/>
      <c r="Y874" s="362"/>
      <c r="Z874" s="362"/>
    </row>
    <row r="875" spans="1:26" ht="12.75" customHeight="1" x14ac:dyDescent="0.25">
      <c r="A875" s="362"/>
      <c r="B875" s="362"/>
      <c r="C875" s="362"/>
      <c r="D875" s="362"/>
      <c r="E875" s="362"/>
      <c r="F875" s="362"/>
      <c r="G875" s="362"/>
      <c r="H875" s="362"/>
      <c r="I875" s="362"/>
      <c r="J875" s="362"/>
      <c r="K875" s="362"/>
      <c r="L875" s="362"/>
      <c r="M875" s="362"/>
      <c r="N875" s="362"/>
      <c r="O875" s="362"/>
      <c r="P875" s="362"/>
      <c r="Q875" s="362"/>
      <c r="R875" s="362"/>
      <c r="S875" s="362"/>
      <c r="T875" s="362"/>
      <c r="U875" s="362"/>
      <c r="V875" s="362"/>
      <c r="W875" s="362"/>
      <c r="X875" s="362"/>
      <c r="Y875" s="362"/>
      <c r="Z875" s="362"/>
    </row>
    <row r="876" spans="1:26" ht="12.75" customHeight="1" x14ac:dyDescent="0.25">
      <c r="A876" s="362"/>
      <c r="B876" s="362"/>
      <c r="C876" s="362"/>
      <c r="D876" s="362"/>
      <c r="E876" s="362"/>
      <c r="F876" s="362"/>
      <c r="G876" s="362"/>
      <c r="H876" s="362"/>
      <c r="I876" s="362"/>
      <c r="J876" s="362"/>
      <c r="K876" s="362"/>
      <c r="L876" s="362"/>
      <c r="M876" s="362"/>
      <c r="N876" s="362"/>
      <c r="O876" s="362"/>
      <c r="P876" s="362"/>
      <c r="Q876" s="362"/>
      <c r="R876" s="362"/>
      <c r="S876" s="362"/>
      <c r="T876" s="362"/>
      <c r="U876" s="362"/>
      <c r="V876" s="362"/>
      <c r="W876" s="362"/>
      <c r="X876" s="362"/>
      <c r="Y876" s="362"/>
      <c r="Z876" s="362"/>
    </row>
    <row r="877" spans="1:26" ht="12.75" customHeight="1" x14ac:dyDescent="0.25">
      <c r="A877" s="362"/>
      <c r="B877" s="362"/>
      <c r="C877" s="362"/>
      <c r="D877" s="362"/>
      <c r="E877" s="362"/>
      <c r="F877" s="362"/>
      <c r="G877" s="362"/>
      <c r="H877" s="362"/>
      <c r="I877" s="362"/>
      <c r="J877" s="362"/>
      <c r="K877" s="362"/>
      <c r="L877" s="362"/>
      <c r="M877" s="362"/>
      <c r="N877" s="362"/>
      <c r="O877" s="362"/>
      <c r="P877" s="362"/>
      <c r="Q877" s="362"/>
      <c r="R877" s="362"/>
      <c r="S877" s="362"/>
      <c r="T877" s="362"/>
      <c r="U877" s="362"/>
      <c r="V877" s="362"/>
      <c r="W877" s="362"/>
      <c r="X877" s="362"/>
      <c r="Y877" s="362"/>
      <c r="Z877" s="362"/>
    </row>
    <row r="878" spans="1:26" ht="12.75" customHeight="1" x14ac:dyDescent="0.25">
      <c r="A878" s="362"/>
      <c r="B878" s="362"/>
      <c r="C878" s="362"/>
      <c r="D878" s="362"/>
      <c r="E878" s="362"/>
      <c r="F878" s="362"/>
      <c r="G878" s="362"/>
      <c r="H878" s="362"/>
      <c r="I878" s="362"/>
      <c r="J878" s="362"/>
      <c r="K878" s="362"/>
      <c r="L878" s="362"/>
      <c r="M878" s="362"/>
      <c r="N878" s="362"/>
      <c r="O878" s="362"/>
      <c r="P878" s="362"/>
      <c r="Q878" s="362"/>
      <c r="R878" s="362"/>
      <c r="S878" s="362"/>
      <c r="T878" s="362"/>
      <c r="U878" s="362"/>
      <c r="V878" s="362"/>
      <c r="W878" s="362"/>
      <c r="X878" s="362"/>
      <c r="Y878" s="362"/>
      <c r="Z878" s="362"/>
    </row>
    <row r="879" spans="1:26" ht="12.75" customHeight="1" x14ac:dyDescent="0.25">
      <c r="A879" s="362"/>
      <c r="B879" s="362"/>
      <c r="C879" s="362"/>
      <c r="D879" s="362"/>
      <c r="E879" s="362"/>
      <c r="F879" s="362"/>
      <c r="G879" s="362"/>
      <c r="H879" s="362"/>
      <c r="I879" s="362"/>
      <c r="J879" s="362"/>
      <c r="K879" s="362"/>
      <c r="L879" s="362"/>
      <c r="M879" s="362"/>
      <c r="N879" s="362"/>
      <c r="O879" s="362"/>
      <c r="P879" s="362"/>
      <c r="Q879" s="362"/>
      <c r="R879" s="362"/>
      <c r="S879" s="362"/>
      <c r="T879" s="362"/>
      <c r="U879" s="362"/>
      <c r="V879" s="362"/>
      <c r="W879" s="362"/>
      <c r="X879" s="362"/>
      <c r="Y879" s="362"/>
      <c r="Z879" s="362"/>
    </row>
    <row r="880" spans="1:26" ht="12.75" customHeight="1" x14ac:dyDescent="0.25">
      <c r="A880" s="362"/>
      <c r="B880" s="362"/>
      <c r="C880" s="362"/>
      <c r="D880" s="362"/>
      <c r="E880" s="362"/>
      <c r="F880" s="362"/>
      <c r="G880" s="362"/>
      <c r="H880" s="362"/>
      <c r="I880" s="362"/>
      <c r="J880" s="362"/>
      <c r="K880" s="362"/>
      <c r="L880" s="362"/>
      <c r="M880" s="362"/>
      <c r="N880" s="362"/>
      <c r="O880" s="362"/>
      <c r="P880" s="362"/>
      <c r="Q880" s="362"/>
      <c r="R880" s="362"/>
      <c r="S880" s="362"/>
      <c r="T880" s="362"/>
      <c r="U880" s="362"/>
      <c r="V880" s="362"/>
      <c r="W880" s="362"/>
      <c r="X880" s="362"/>
      <c r="Y880" s="362"/>
      <c r="Z880" s="362"/>
    </row>
    <row r="881" spans="1:26" ht="12.75" customHeight="1" x14ac:dyDescent="0.25">
      <c r="A881" s="362"/>
      <c r="B881" s="362"/>
      <c r="C881" s="362"/>
      <c r="D881" s="362"/>
      <c r="E881" s="362"/>
      <c r="F881" s="362"/>
      <c r="G881" s="362"/>
      <c r="H881" s="362"/>
      <c r="I881" s="362"/>
      <c r="J881" s="362"/>
      <c r="K881" s="362"/>
      <c r="L881" s="362"/>
      <c r="M881" s="362"/>
      <c r="N881" s="362"/>
      <c r="O881" s="362"/>
      <c r="P881" s="362"/>
      <c r="Q881" s="362"/>
      <c r="R881" s="362"/>
      <c r="S881" s="362"/>
      <c r="T881" s="362"/>
      <c r="U881" s="362"/>
      <c r="V881" s="362"/>
      <c r="W881" s="362"/>
      <c r="X881" s="362"/>
      <c r="Y881" s="362"/>
      <c r="Z881" s="362"/>
    </row>
    <row r="882" spans="1:26" ht="12.75" customHeight="1" x14ac:dyDescent="0.25">
      <c r="A882" s="362"/>
      <c r="B882" s="362"/>
      <c r="C882" s="362"/>
      <c r="D882" s="362"/>
      <c r="E882" s="362"/>
      <c r="F882" s="362"/>
      <c r="G882" s="362"/>
      <c r="H882" s="362"/>
      <c r="I882" s="362"/>
      <c r="J882" s="362"/>
      <c r="K882" s="362"/>
      <c r="L882" s="362"/>
      <c r="M882" s="362"/>
      <c r="N882" s="362"/>
      <c r="O882" s="362"/>
      <c r="P882" s="362"/>
      <c r="Q882" s="362"/>
      <c r="R882" s="362"/>
      <c r="S882" s="362"/>
      <c r="T882" s="362"/>
      <c r="U882" s="362"/>
      <c r="V882" s="362"/>
      <c r="W882" s="362"/>
      <c r="X882" s="362"/>
      <c r="Y882" s="362"/>
      <c r="Z882" s="362"/>
    </row>
    <row r="883" spans="1:26" ht="12.75" customHeight="1" x14ac:dyDescent="0.25">
      <c r="A883" s="362"/>
      <c r="B883" s="362"/>
      <c r="C883" s="362"/>
      <c r="D883" s="362"/>
      <c r="E883" s="362"/>
      <c r="F883" s="362"/>
      <c r="G883" s="362"/>
      <c r="H883" s="362"/>
      <c r="I883" s="362"/>
      <c r="J883" s="362"/>
      <c r="K883" s="362"/>
      <c r="L883" s="362"/>
      <c r="M883" s="362"/>
      <c r="N883" s="362"/>
      <c r="O883" s="362"/>
      <c r="P883" s="362"/>
      <c r="Q883" s="362"/>
      <c r="R883" s="362"/>
      <c r="S883" s="362"/>
      <c r="T883" s="362"/>
      <c r="U883" s="362"/>
      <c r="V883" s="362"/>
      <c r="W883" s="362"/>
      <c r="X883" s="362"/>
      <c r="Y883" s="362"/>
      <c r="Z883" s="362"/>
    </row>
    <row r="884" spans="1:26" ht="12.75" customHeight="1" x14ac:dyDescent="0.25">
      <c r="A884" s="362"/>
      <c r="B884" s="362"/>
      <c r="C884" s="362"/>
      <c r="D884" s="362"/>
      <c r="E884" s="362"/>
      <c r="F884" s="362"/>
      <c r="G884" s="362"/>
      <c r="H884" s="362"/>
      <c r="I884" s="362"/>
      <c r="J884" s="362"/>
      <c r="K884" s="362"/>
      <c r="L884" s="362"/>
      <c r="M884" s="362"/>
      <c r="N884" s="362"/>
      <c r="O884" s="362"/>
      <c r="P884" s="362"/>
      <c r="Q884" s="362"/>
      <c r="R884" s="362"/>
      <c r="S884" s="362"/>
      <c r="T884" s="362"/>
      <c r="U884" s="362"/>
      <c r="V884" s="362"/>
      <c r="W884" s="362"/>
      <c r="X884" s="362"/>
      <c r="Y884" s="362"/>
      <c r="Z884" s="362"/>
    </row>
    <row r="885" spans="1:26" ht="12.75" customHeight="1" x14ac:dyDescent="0.25">
      <c r="A885" s="362"/>
      <c r="B885" s="362"/>
      <c r="C885" s="362"/>
      <c r="D885" s="362"/>
      <c r="E885" s="362"/>
      <c r="F885" s="362"/>
      <c r="G885" s="362"/>
      <c r="H885" s="362"/>
      <c r="I885" s="362"/>
      <c r="J885" s="362"/>
      <c r="K885" s="362"/>
      <c r="L885" s="362"/>
      <c r="M885" s="362"/>
      <c r="N885" s="362"/>
      <c r="O885" s="362"/>
      <c r="P885" s="362"/>
      <c r="Q885" s="362"/>
      <c r="R885" s="362"/>
      <c r="S885" s="362"/>
      <c r="T885" s="362"/>
      <c r="U885" s="362"/>
      <c r="V885" s="362"/>
      <c r="W885" s="362"/>
      <c r="X885" s="362"/>
      <c r="Y885" s="362"/>
      <c r="Z885" s="362"/>
    </row>
    <row r="886" spans="1:26" ht="12.75" customHeight="1" x14ac:dyDescent="0.25">
      <c r="A886" s="362"/>
      <c r="B886" s="362"/>
      <c r="C886" s="362"/>
      <c r="D886" s="362"/>
      <c r="E886" s="362"/>
      <c r="F886" s="362"/>
      <c r="G886" s="362"/>
      <c r="H886" s="362"/>
      <c r="I886" s="362"/>
      <c r="J886" s="362"/>
      <c r="K886" s="362"/>
      <c r="L886" s="362"/>
      <c r="M886" s="362"/>
      <c r="N886" s="362"/>
      <c r="O886" s="362"/>
      <c r="P886" s="362"/>
      <c r="Q886" s="362"/>
      <c r="R886" s="362"/>
      <c r="S886" s="362"/>
      <c r="T886" s="362"/>
      <c r="U886" s="362"/>
      <c r="V886" s="362"/>
      <c r="W886" s="362"/>
      <c r="X886" s="362"/>
      <c r="Y886" s="362"/>
      <c r="Z886" s="362"/>
    </row>
    <row r="887" spans="1:26" ht="12.75" customHeight="1" x14ac:dyDescent="0.25">
      <c r="A887" s="362"/>
      <c r="B887" s="362"/>
      <c r="C887" s="362"/>
      <c r="D887" s="362"/>
      <c r="E887" s="362"/>
      <c r="F887" s="362"/>
      <c r="G887" s="362"/>
      <c r="H887" s="362"/>
      <c r="I887" s="362"/>
      <c r="J887" s="362"/>
      <c r="K887" s="362"/>
      <c r="L887" s="362"/>
      <c r="M887" s="362"/>
      <c r="N887" s="362"/>
      <c r="O887" s="362"/>
      <c r="P887" s="362"/>
      <c r="Q887" s="362"/>
      <c r="R887" s="362"/>
      <c r="S887" s="362"/>
      <c r="T887" s="362"/>
      <c r="U887" s="362"/>
      <c r="V887" s="362"/>
      <c r="W887" s="362"/>
      <c r="X887" s="362"/>
      <c r="Y887" s="362"/>
      <c r="Z887" s="362"/>
    </row>
    <row r="888" spans="1:26" ht="12.75" customHeight="1" x14ac:dyDescent="0.25">
      <c r="A888" s="362"/>
      <c r="B888" s="362"/>
      <c r="C888" s="362"/>
      <c r="D888" s="362"/>
      <c r="E888" s="362"/>
      <c r="F888" s="362"/>
      <c r="G888" s="362"/>
      <c r="H888" s="362"/>
      <c r="I888" s="362"/>
      <c r="J888" s="362"/>
      <c r="K888" s="362"/>
      <c r="L888" s="362"/>
      <c r="M888" s="362"/>
      <c r="N888" s="362"/>
      <c r="O888" s="362"/>
      <c r="P888" s="362"/>
      <c r="Q888" s="362"/>
      <c r="R888" s="362"/>
      <c r="S888" s="362"/>
      <c r="T888" s="362"/>
      <c r="U888" s="362"/>
      <c r="V888" s="362"/>
      <c r="W888" s="362"/>
      <c r="X888" s="362"/>
      <c r="Y888" s="362"/>
      <c r="Z888" s="362"/>
    </row>
    <row r="889" spans="1:26" ht="12.75" customHeight="1" x14ac:dyDescent="0.25">
      <c r="A889" s="362"/>
      <c r="B889" s="362"/>
      <c r="C889" s="362"/>
      <c r="D889" s="362"/>
      <c r="E889" s="362"/>
      <c r="F889" s="362"/>
      <c r="G889" s="362"/>
      <c r="H889" s="362"/>
      <c r="I889" s="362"/>
      <c r="J889" s="362"/>
      <c r="K889" s="362"/>
      <c r="L889" s="362"/>
      <c r="M889" s="362"/>
      <c r="N889" s="362"/>
      <c r="O889" s="362"/>
      <c r="P889" s="362"/>
      <c r="Q889" s="362"/>
      <c r="R889" s="362"/>
      <c r="S889" s="362"/>
      <c r="T889" s="362"/>
      <c r="U889" s="362"/>
      <c r="V889" s="362"/>
      <c r="W889" s="362"/>
      <c r="X889" s="362"/>
      <c r="Y889" s="362"/>
      <c r="Z889" s="362"/>
    </row>
    <row r="890" spans="1:26" ht="12.75" customHeight="1" x14ac:dyDescent="0.25">
      <c r="A890" s="362"/>
      <c r="B890" s="362"/>
      <c r="C890" s="362"/>
      <c r="D890" s="362"/>
      <c r="E890" s="362"/>
      <c r="F890" s="362"/>
      <c r="G890" s="362"/>
      <c r="H890" s="362"/>
      <c r="I890" s="362"/>
      <c r="J890" s="362"/>
      <c r="K890" s="362"/>
      <c r="L890" s="362"/>
      <c r="M890" s="362"/>
      <c r="N890" s="362"/>
      <c r="O890" s="362"/>
      <c r="P890" s="362"/>
      <c r="Q890" s="362"/>
      <c r="R890" s="362"/>
      <c r="S890" s="362"/>
      <c r="T890" s="362"/>
      <c r="U890" s="362"/>
      <c r="V890" s="362"/>
      <c r="W890" s="362"/>
      <c r="X890" s="362"/>
      <c r="Y890" s="362"/>
      <c r="Z890" s="362"/>
    </row>
    <row r="891" spans="1:26" ht="12.75" customHeight="1" x14ac:dyDescent="0.25">
      <c r="A891" s="362"/>
      <c r="B891" s="362"/>
      <c r="C891" s="362"/>
      <c r="D891" s="362"/>
      <c r="E891" s="362"/>
      <c r="F891" s="362"/>
      <c r="G891" s="362"/>
      <c r="H891" s="362"/>
      <c r="I891" s="362"/>
      <c r="J891" s="362"/>
      <c r="K891" s="362"/>
      <c r="L891" s="362"/>
      <c r="M891" s="362"/>
      <c r="N891" s="362"/>
      <c r="O891" s="362"/>
      <c r="P891" s="362"/>
      <c r="Q891" s="362"/>
      <c r="R891" s="362"/>
      <c r="S891" s="362"/>
      <c r="T891" s="362"/>
      <c r="U891" s="362"/>
      <c r="V891" s="362"/>
      <c r="W891" s="362"/>
      <c r="X891" s="362"/>
      <c r="Y891" s="362"/>
      <c r="Z891" s="362"/>
    </row>
    <row r="892" spans="1:26" ht="12.75" customHeight="1" x14ac:dyDescent="0.25">
      <c r="A892" s="362"/>
      <c r="B892" s="362"/>
      <c r="C892" s="362"/>
      <c r="D892" s="362"/>
      <c r="E892" s="362"/>
      <c r="F892" s="362"/>
      <c r="G892" s="362"/>
      <c r="H892" s="362"/>
      <c r="I892" s="362"/>
      <c r="J892" s="362"/>
      <c r="K892" s="362"/>
      <c r="L892" s="362"/>
      <c r="M892" s="362"/>
      <c r="N892" s="362"/>
      <c r="O892" s="362"/>
      <c r="P892" s="362"/>
      <c r="Q892" s="362"/>
      <c r="R892" s="362"/>
      <c r="S892" s="362"/>
      <c r="T892" s="362"/>
      <c r="U892" s="362"/>
      <c r="V892" s="362"/>
      <c r="W892" s="362"/>
      <c r="X892" s="362"/>
      <c r="Y892" s="362"/>
      <c r="Z892" s="362"/>
    </row>
    <row r="893" spans="1:26" ht="12.75" customHeight="1" x14ac:dyDescent="0.25">
      <c r="A893" s="362"/>
      <c r="B893" s="362"/>
      <c r="C893" s="362"/>
      <c r="D893" s="362"/>
      <c r="E893" s="362"/>
      <c r="F893" s="362"/>
      <c r="G893" s="362"/>
      <c r="H893" s="362"/>
      <c r="I893" s="362"/>
      <c r="J893" s="362"/>
      <c r="K893" s="362"/>
      <c r="L893" s="362"/>
      <c r="M893" s="362"/>
      <c r="N893" s="362"/>
      <c r="O893" s="362"/>
      <c r="P893" s="362"/>
      <c r="Q893" s="362"/>
      <c r="R893" s="362"/>
      <c r="S893" s="362"/>
      <c r="T893" s="362"/>
      <c r="U893" s="362"/>
      <c r="V893" s="362"/>
      <c r="W893" s="362"/>
      <c r="X893" s="362"/>
      <c r="Y893" s="362"/>
      <c r="Z893" s="362"/>
    </row>
    <row r="894" spans="1:26" ht="12.75" customHeight="1" x14ac:dyDescent="0.25">
      <c r="A894" s="362"/>
      <c r="B894" s="362"/>
      <c r="C894" s="362"/>
      <c r="D894" s="362"/>
      <c r="E894" s="362"/>
      <c r="F894" s="362"/>
      <c r="G894" s="362"/>
      <c r="H894" s="362"/>
      <c r="I894" s="362"/>
      <c r="J894" s="362"/>
      <c r="K894" s="362"/>
      <c r="L894" s="362"/>
      <c r="M894" s="362"/>
      <c r="N894" s="362"/>
      <c r="O894" s="362"/>
      <c r="P894" s="362"/>
      <c r="Q894" s="362"/>
      <c r="R894" s="362"/>
      <c r="S894" s="362"/>
      <c r="T894" s="362"/>
      <c r="U894" s="362"/>
      <c r="V894" s="362"/>
      <c r="W894" s="362"/>
      <c r="X894" s="362"/>
      <c r="Y894" s="362"/>
      <c r="Z894" s="362"/>
    </row>
    <row r="895" spans="1:26" ht="12.75" customHeight="1" x14ac:dyDescent="0.25">
      <c r="A895" s="362"/>
      <c r="B895" s="362"/>
      <c r="C895" s="362"/>
      <c r="D895" s="362"/>
      <c r="E895" s="362"/>
      <c r="F895" s="362"/>
      <c r="G895" s="362"/>
      <c r="H895" s="362"/>
      <c r="I895" s="362"/>
      <c r="J895" s="362"/>
      <c r="K895" s="362"/>
      <c r="L895" s="362"/>
      <c r="M895" s="362"/>
      <c r="N895" s="362"/>
      <c r="O895" s="362"/>
      <c r="P895" s="362"/>
      <c r="Q895" s="362"/>
      <c r="R895" s="362"/>
      <c r="S895" s="362"/>
      <c r="T895" s="362"/>
      <c r="U895" s="362"/>
      <c r="V895" s="362"/>
      <c r="W895" s="362"/>
      <c r="X895" s="362"/>
      <c r="Y895" s="362"/>
      <c r="Z895" s="362"/>
    </row>
    <row r="896" spans="1:26" ht="12.75" customHeight="1" x14ac:dyDescent="0.25">
      <c r="A896" s="362"/>
      <c r="B896" s="362"/>
      <c r="C896" s="362"/>
      <c r="D896" s="362"/>
      <c r="E896" s="362"/>
      <c r="F896" s="362"/>
      <c r="G896" s="362"/>
      <c r="H896" s="362"/>
      <c r="I896" s="362"/>
      <c r="J896" s="362"/>
      <c r="K896" s="362"/>
      <c r="L896" s="362"/>
      <c r="M896" s="362"/>
      <c r="N896" s="362"/>
      <c r="O896" s="362"/>
      <c r="P896" s="362"/>
      <c r="Q896" s="362"/>
      <c r="R896" s="362"/>
      <c r="S896" s="362"/>
      <c r="T896" s="362"/>
      <c r="U896" s="362"/>
      <c r="V896" s="362"/>
      <c r="W896" s="362"/>
      <c r="X896" s="362"/>
      <c r="Y896" s="362"/>
      <c r="Z896" s="362"/>
    </row>
    <row r="897" spans="1:26" ht="12.75" customHeight="1" x14ac:dyDescent="0.25">
      <c r="A897" s="362"/>
      <c r="B897" s="362"/>
      <c r="C897" s="362"/>
      <c r="D897" s="362"/>
      <c r="E897" s="362"/>
      <c r="F897" s="362"/>
      <c r="G897" s="362"/>
      <c r="H897" s="362"/>
      <c r="I897" s="362"/>
      <c r="J897" s="362"/>
      <c r="K897" s="362"/>
      <c r="L897" s="362"/>
      <c r="M897" s="362"/>
      <c r="N897" s="362"/>
      <c r="O897" s="362"/>
      <c r="P897" s="362"/>
      <c r="Q897" s="362"/>
      <c r="R897" s="362"/>
      <c r="S897" s="362"/>
      <c r="T897" s="362"/>
      <c r="U897" s="362"/>
      <c r="V897" s="362"/>
      <c r="W897" s="362"/>
      <c r="X897" s="362"/>
      <c r="Y897" s="362"/>
      <c r="Z897" s="362"/>
    </row>
    <row r="898" spans="1:26" ht="12.75" customHeight="1" x14ac:dyDescent="0.25">
      <c r="A898" s="362"/>
      <c r="B898" s="362"/>
      <c r="C898" s="362"/>
      <c r="D898" s="362"/>
      <c r="E898" s="362"/>
      <c r="F898" s="362"/>
      <c r="G898" s="362"/>
      <c r="H898" s="362"/>
      <c r="I898" s="362"/>
      <c r="J898" s="362"/>
      <c r="K898" s="362"/>
      <c r="L898" s="362"/>
      <c r="M898" s="362"/>
      <c r="N898" s="362"/>
      <c r="O898" s="362"/>
      <c r="P898" s="362"/>
      <c r="Q898" s="362"/>
      <c r="R898" s="362"/>
      <c r="S898" s="362"/>
      <c r="T898" s="362"/>
      <c r="U898" s="362"/>
      <c r="V898" s="362"/>
      <c r="W898" s="362"/>
      <c r="X898" s="362"/>
      <c r="Y898" s="362"/>
      <c r="Z898" s="362"/>
    </row>
    <row r="899" spans="1:26" ht="12.75" customHeight="1" x14ac:dyDescent="0.25">
      <c r="A899" s="362"/>
      <c r="B899" s="362"/>
      <c r="C899" s="362"/>
      <c r="D899" s="362"/>
      <c r="E899" s="362"/>
      <c r="F899" s="362"/>
      <c r="G899" s="362"/>
      <c r="H899" s="362"/>
      <c r="I899" s="362"/>
      <c r="J899" s="362"/>
      <c r="K899" s="362"/>
      <c r="L899" s="362"/>
      <c r="M899" s="362"/>
      <c r="N899" s="362"/>
      <c r="O899" s="362"/>
      <c r="P899" s="362"/>
      <c r="Q899" s="362"/>
      <c r="R899" s="362"/>
      <c r="S899" s="362"/>
      <c r="T899" s="362"/>
      <c r="U899" s="362"/>
      <c r="V899" s="362"/>
      <c r="W899" s="362"/>
      <c r="X899" s="362"/>
      <c r="Y899" s="362"/>
      <c r="Z899" s="362"/>
    </row>
    <row r="900" spans="1:26" ht="12.75" customHeight="1" x14ac:dyDescent="0.25">
      <c r="A900" s="362"/>
      <c r="B900" s="362"/>
      <c r="C900" s="362"/>
      <c r="D900" s="362"/>
      <c r="E900" s="362"/>
      <c r="F900" s="362"/>
      <c r="G900" s="362"/>
      <c r="H900" s="362"/>
      <c r="I900" s="362"/>
      <c r="J900" s="362"/>
      <c r="K900" s="362"/>
      <c r="L900" s="362"/>
      <c r="M900" s="362"/>
      <c r="N900" s="362"/>
      <c r="O900" s="362"/>
      <c r="P900" s="362"/>
      <c r="Q900" s="362"/>
      <c r="R900" s="362"/>
      <c r="S900" s="362"/>
      <c r="T900" s="362"/>
      <c r="U900" s="362"/>
      <c r="V900" s="362"/>
      <c r="W900" s="362"/>
      <c r="X900" s="362"/>
      <c r="Y900" s="362"/>
      <c r="Z900" s="362"/>
    </row>
    <row r="901" spans="1:26" ht="12.75" customHeight="1" x14ac:dyDescent="0.25">
      <c r="A901" s="362"/>
      <c r="B901" s="362"/>
      <c r="C901" s="362"/>
      <c r="D901" s="362"/>
      <c r="E901" s="362"/>
      <c r="F901" s="362"/>
      <c r="G901" s="362"/>
      <c r="H901" s="362"/>
      <c r="I901" s="362"/>
      <c r="J901" s="362"/>
      <c r="K901" s="362"/>
      <c r="L901" s="362"/>
      <c r="M901" s="362"/>
      <c r="N901" s="362"/>
      <c r="O901" s="362"/>
      <c r="P901" s="362"/>
      <c r="Q901" s="362"/>
      <c r="R901" s="362"/>
      <c r="S901" s="362"/>
      <c r="T901" s="362"/>
      <c r="U901" s="362"/>
      <c r="V901" s="362"/>
      <c r="W901" s="362"/>
      <c r="X901" s="362"/>
      <c r="Y901" s="362"/>
      <c r="Z901" s="362"/>
    </row>
    <row r="902" spans="1:26" ht="12.75" customHeight="1" x14ac:dyDescent="0.25">
      <c r="A902" s="362"/>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row>
    <row r="903" spans="1:26" ht="12.75" customHeight="1" x14ac:dyDescent="0.25">
      <c r="A903" s="362"/>
      <c r="B903" s="362"/>
      <c r="C903" s="362"/>
      <c r="D903" s="362"/>
      <c r="E903" s="362"/>
      <c r="F903" s="362"/>
      <c r="G903" s="362"/>
      <c r="H903" s="362"/>
      <c r="I903" s="362"/>
      <c r="J903" s="362"/>
      <c r="K903" s="362"/>
      <c r="L903" s="362"/>
      <c r="M903" s="362"/>
      <c r="N903" s="362"/>
      <c r="O903" s="362"/>
      <c r="P903" s="362"/>
      <c r="Q903" s="362"/>
      <c r="R903" s="362"/>
      <c r="S903" s="362"/>
      <c r="T903" s="362"/>
      <c r="U903" s="362"/>
      <c r="V903" s="362"/>
      <c r="W903" s="362"/>
      <c r="X903" s="362"/>
      <c r="Y903" s="362"/>
      <c r="Z903" s="362"/>
    </row>
    <row r="904" spans="1:26" ht="12.75" customHeight="1" x14ac:dyDescent="0.25">
      <c r="A904" s="362"/>
      <c r="B904" s="362"/>
      <c r="C904" s="362"/>
      <c r="D904" s="362"/>
      <c r="E904" s="362"/>
      <c r="F904" s="362"/>
      <c r="G904" s="362"/>
      <c r="H904" s="362"/>
      <c r="I904" s="362"/>
      <c r="J904" s="362"/>
      <c r="K904" s="362"/>
      <c r="L904" s="362"/>
      <c r="M904" s="362"/>
      <c r="N904" s="362"/>
      <c r="O904" s="362"/>
      <c r="P904" s="362"/>
      <c r="Q904" s="362"/>
      <c r="R904" s="362"/>
      <c r="S904" s="362"/>
      <c r="T904" s="362"/>
      <c r="U904" s="362"/>
      <c r="V904" s="362"/>
      <c r="W904" s="362"/>
      <c r="X904" s="362"/>
      <c r="Y904" s="362"/>
      <c r="Z904" s="362"/>
    </row>
    <row r="905" spans="1:26" ht="12.75" customHeight="1" x14ac:dyDescent="0.25">
      <c r="A905" s="362"/>
      <c r="B905" s="362"/>
      <c r="C905" s="362"/>
      <c r="D905" s="362"/>
      <c r="E905" s="362"/>
      <c r="F905" s="362"/>
      <c r="G905" s="362"/>
      <c r="H905" s="362"/>
      <c r="I905" s="362"/>
      <c r="J905" s="362"/>
      <c r="K905" s="362"/>
      <c r="L905" s="362"/>
      <c r="M905" s="362"/>
      <c r="N905" s="362"/>
      <c r="O905" s="362"/>
      <c r="P905" s="362"/>
      <c r="Q905" s="362"/>
      <c r="R905" s="362"/>
      <c r="S905" s="362"/>
      <c r="T905" s="362"/>
      <c r="U905" s="362"/>
      <c r="V905" s="362"/>
      <c r="W905" s="362"/>
      <c r="X905" s="362"/>
      <c r="Y905" s="362"/>
      <c r="Z905" s="362"/>
    </row>
    <row r="906" spans="1:26" ht="12.75" customHeight="1" x14ac:dyDescent="0.25">
      <c r="A906" s="362"/>
      <c r="B906" s="362"/>
      <c r="C906" s="362"/>
      <c r="D906" s="362"/>
      <c r="E906" s="362"/>
      <c r="F906" s="362"/>
      <c r="G906" s="362"/>
      <c r="H906" s="362"/>
      <c r="I906" s="362"/>
      <c r="J906" s="362"/>
      <c r="K906" s="362"/>
      <c r="L906" s="362"/>
      <c r="M906" s="362"/>
      <c r="N906" s="362"/>
      <c r="O906" s="362"/>
      <c r="P906" s="362"/>
      <c r="Q906" s="362"/>
      <c r="R906" s="362"/>
      <c r="S906" s="362"/>
      <c r="T906" s="362"/>
      <c r="U906" s="362"/>
      <c r="V906" s="362"/>
      <c r="W906" s="362"/>
      <c r="X906" s="362"/>
      <c r="Y906" s="362"/>
      <c r="Z906" s="362"/>
    </row>
    <row r="907" spans="1:26" ht="12.75" customHeight="1" x14ac:dyDescent="0.25">
      <c r="A907" s="362"/>
      <c r="B907" s="362"/>
      <c r="C907" s="362"/>
      <c r="D907" s="362"/>
      <c r="E907" s="362"/>
      <c r="F907" s="362"/>
      <c r="G907" s="362"/>
      <c r="H907" s="362"/>
      <c r="I907" s="362"/>
      <c r="J907" s="362"/>
      <c r="K907" s="362"/>
      <c r="L907" s="362"/>
      <c r="M907" s="362"/>
      <c r="N907" s="362"/>
      <c r="O907" s="362"/>
      <c r="P907" s="362"/>
      <c r="Q907" s="362"/>
      <c r="R907" s="362"/>
      <c r="S907" s="362"/>
      <c r="T907" s="362"/>
      <c r="U907" s="362"/>
      <c r="V907" s="362"/>
      <c r="W907" s="362"/>
      <c r="X907" s="362"/>
      <c r="Y907" s="362"/>
      <c r="Z907" s="362"/>
    </row>
    <row r="908" spans="1:26" ht="12.75" customHeight="1" x14ac:dyDescent="0.25">
      <c r="A908" s="362"/>
      <c r="B908" s="362"/>
      <c r="C908" s="362"/>
      <c r="D908" s="362"/>
      <c r="E908" s="362"/>
      <c r="F908" s="362"/>
      <c r="G908" s="362"/>
      <c r="H908" s="362"/>
      <c r="I908" s="362"/>
      <c r="J908" s="362"/>
      <c r="K908" s="362"/>
      <c r="L908" s="362"/>
      <c r="M908" s="362"/>
      <c r="N908" s="362"/>
      <c r="O908" s="362"/>
      <c r="P908" s="362"/>
      <c r="Q908" s="362"/>
      <c r="R908" s="362"/>
      <c r="S908" s="362"/>
      <c r="T908" s="362"/>
      <c r="U908" s="362"/>
      <c r="V908" s="362"/>
      <c r="W908" s="362"/>
      <c r="X908" s="362"/>
      <c r="Y908" s="362"/>
      <c r="Z908" s="362"/>
    </row>
    <row r="909" spans="1:26" ht="12.75" customHeight="1" x14ac:dyDescent="0.25">
      <c r="A909" s="362"/>
      <c r="B909" s="362"/>
      <c r="C909" s="362"/>
      <c r="D909" s="362"/>
      <c r="E909" s="362"/>
      <c r="F909" s="362"/>
      <c r="G909" s="362"/>
      <c r="H909" s="362"/>
      <c r="I909" s="362"/>
      <c r="J909" s="362"/>
      <c r="K909" s="362"/>
      <c r="L909" s="362"/>
      <c r="M909" s="362"/>
      <c r="N909" s="362"/>
      <c r="O909" s="362"/>
      <c r="P909" s="362"/>
      <c r="Q909" s="362"/>
      <c r="R909" s="362"/>
      <c r="S909" s="362"/>
      <c r="T909" s="362"/>
      <c r="U909" s="362"/>
      <c r="V909" s="362"/>
      <c r="W909" s="362"/>
      <c r="X909" s="362"/>
      <c r="Y909" s="362"/>
      <c r="Z909" s="362"/>
    </row>
    <row r="910" spans="1:26" ht="12.75" customHeight="1" x14ac:dyDescent="0.25">
      <c r="A910" s="362"/>
      <c r="B910" s="362"/>
      <c r="C910" s="362"/>
      <c r="D910" s="362"/>
      <c r="E910" s="362"/>
      <c r="F910" s="362"/>
      <c r="G910" s="362"/>
      <c r="H910" s="362"/>
      <c r="I910" s="362"/>
      <c r="J910" s="362"/>
      <c r="K910" s="362"/>
      <c r="L910" s="362"/>
      <c r="M910" s="362"/>
      <c r="N910" s="362"/>
      <c r="O910" s="362"/>
      <c r="P910" s="362"/>
      <c r="Q910" s="362"/>
      <c r="R910" s="362"/>
      <c r="S910" s="362"/>
      <c r="T910" s="362"/>
      <c r="U910" s="362"/>
      <c r="V910" s="362"/>
      <c r="W910" s="362"/>
      <c r="X910" s="362"/>
      <c r="Y910" s="362"/>
      <c r="Z910" s="362"/>
    </row>
    <row r="911" spans="1:26" ht="12.75" customHeight="1" x14ac:dyDescent="0.25">
      <c r="A911" s="362"/>
      <c r="B911" s="362"/>
      <c r="C911" s="362"/>
      <c r="D911" s="362"/>
      <c r="E911" s="362"/>
      <c r="F911" s="362"/>
      <c r="G911" s="362"/>
      <c r="H911" s="362"/>
      <c r="I911" s="362"/>
      <c r="J911" s="362"/>
      <c r="K911" s="362"/>
      <c r="L911" s="362"/>
      <c r="M911" s="362"/>
      <c r="N911" s="362"/>
      <c r="O911" s="362"/>
      <c r="P911" s="362"/>
      <c r="Q911" s="362"/>
      <c r="R911" s="362"/>
      <c r="S911" s="362"/>
      <c r="T911" s="362"/>
      <c r="U911" s="362"/>
      <c r="V911" s="362"/>
      <c r="W911" s="362"/>
      <c r="X911" s="362"/>
      <c r="Y911" s="362"/>
      <c r="Z911" s="362"/>
    </row>
    <row r="912" spans="1:26" ht="12.75" customHeight="1" x14ac:dyDescent="0.25">
      <c r="A912" s="362"/>
      <c r="B912" s="362"/>
      <c r="C912" s="362"/>
      <c r="D912" s="362"/>
      <c r="E912" s="362"/>
      <c r="F912" s="362"/>
      <c r="G912" s="362"/>
      <c r="H912" s="362"/>
      <c r="I912" s="362"/>
      <c r="J912" s="362"/>
      <c r="K912" s="362"/>
      <c r="L912" s="362"/>
      <c r="M912" s="362"/>
      <c r="N912" s="362"/>
      <c r="O912" s="362"/>
      <c r="P912" s="362"/>
      <c r="Q912" s="362"/>
      <c r="R912" s="362"/>
      <c r="S912" s="362"/>
      <c r="T912" s="362"/>
      <c r="U912" s="362"/>
      <c r="V912" s="362"/>
      <c r="W912" s="362"/>
      <c r="X912" s="362"/>
      <c r="Y912" s="362"/>
      <c r="Z912" s="362"/>
    </row>
    <row r="913" spans="1:26" ht="12.75" customHeight="1" x14ac:dyDescent="0.25">
      <c r="A913" s="362"/>
      <c r="B913" s="362"/>
      <c r="C913" s="362"/>
      <c r="D913" s="362"/>
      <c r="E913" s="362"/>
      <c r="F913" s="362"/>
      <c r="G913" s="362"/>
      <c r="H913" s="362"/>
      <c r="I913" s="362"/>
      <c r="J913" s="362"/>
      <c r="K913" s="362"/>
      <c r="L913" s="362"/>
      <c r="M913" s="362"/>
      <c r="N913" s="362"/>
      <c r="O913" s="362"/>
      <c r="P913" s="362"/>
      <c r="Q913" s="362"/>
      <c r="R913" s="362"/>
      <c r="S913" s="362"/>
      <c r="T913" s="362"/>
      <c r="U913" s="362"/>
      <c r="V913" s="362"/>
      <c r="W913" s="362"/>
      <c r="X913" s="362"/>
      <c r="Y913" s="362"/>
      <c r="Z913" s="362"/>
    </row>
    <row r="914" spans="1:26" ht="12.75" customHeight="1" x14ac:dyDescent="0.25">
      <c r="A914" s="362"/>
      <c r="B914" s="362"/>
      <c r="C914" s="362"/>
      <c r="D914" s="362"/>
      <c r="E914" s="362"/>
      <c r="F914" s="362"/>
      <c r="G914" s="362"/>
      <c r="H914" s="362"/>
      <c r="I914" s="362"/>
      <c r="J914" s="362"/>
      <c r="K914" s="362"/>
      <c r="L914" s="362"/>
      <c r="M914" s="362"/>
      <c r="N914" s="362"/>
      <c r="O914" s="362"/>
      <c r="P914" s="362"/>
      <c r="Q914" s="362"/>
      <c r="R914" s="362"/>
      <c r="S914" s="362"/>
      <c r="T914" s="362"/>
      <c r="U914" s="362"/>
      <c r="V914" s="362"/>
      <c r="W914" s="362"/>
      <c r="X914" s="362"/>
      <c r="Y914" s="362"/>
      <c r="Z914" s="362"/>
    </row>
    <row r="915" spans="1:26" ht="12.75" customHeight="1" x14ac:dyDescent="0.25">
      <c r="A915" s="362"/>
      <c r="B915" s="362"/>
      <c r="C915" s="362"/>
      <c r="D915" s="362"/>
      <c r="E915" s="362"/>
      <c r="F915" s="362"/>
      <c r="G915" s="362"/>
      <c r="H915" s="362"/>
      <c r="I915" s="362"/>
      <c r="J915" s="362"/>
      <c r="K915" s="362"/>
      <c r="L915" s="362"/>
      <c r="M915" s="362"/>
      <c r="N915" s="362"/>
      <c r="O915" s="362"/>
      <c r="P915" s="362"/>
      <c r="Q915" s="362"/>
      <c r="R915" s="362"/>
      <c r="S915" s="362"/>
      <c r="T915" s="362"/>
      <c r="U915" s="362"/>
      <c r="V915" s="362"/>
      <c r="W915" s="362"/>
      <c r="X915" s="362"/>
      <c r="Y915" s="362"/>
      <c r="Z915" s="362"/>
    </row>
    <row r="916" spans="1:26" ht="12.75" customHeight="1" x14ac:dyDescent="0.25">
      <c r="A916" s="362"/>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row>
    <row r="917" spans="1:26" ht="12.75" customHeight="1" x14ac:dyDescent="0.25">
      <c r="A917" s="362"/>
      <c r="B917" s="362"/>
      <c r="C917" s="362"/>
      <c r="D917" s="362"/>
      <c r="E917" s="362"/>
      <c r="F917" s="362"/>
      <c r="G917" s="362"/>
      <c r="H917" s="362"/>
      <c r="I917" s="362"/>
      <c r="J917" s="362"/>
      <c r="K917" s="362"/>
      <c r="L917" s="362"/>
      <c r="M917" s="362"/>
      <c r="N917" s="362"/>
      <c r="O917" s="362"/>
      <c r="P917" s="362"/>
      <c r="Q917" s="362"/>
      <c r="R917" s="362"/>
      <c r="S917" s="362"/>
      <c r="T917" s="362"/>
      <c r="U917" s="362"/>
      <c r="V917" s="362"/>
      <c r="W917" s="362"/>
      <c r="X917" s="362"/>
      <c r="Y917" s="362"/>
      <c r="Z917" s="362"/>
    </row>
    <row r="918" spans="1:26" ht="12.75" customHeight="1" x14ac:dyDescent="0.25">
      <c r="A918" s="362"/>
      <c r="B918" s="362"/>
      <c r="C918" s="362"/>
      <c r="D918" s="362"/>
      <c r="E918" s="362"/>
      <c r="F918" s="362"/>
      <c r="G918" s="362"/>
      <c r="H918" s="362"/>
      <c r="I918" s="362"/>
      <c r="J918" s="362"/>
      <c r="K918" s="362"/>
      <c r="L918" s="362"/>
      <c r="M918" s="362"/>
      <c r="N918" s="362"/>
      <c r="O918" s="362"/>
      <c r="P918" s="362"/>
      <c r="Q918" s="362"/>
      <c r="R918" s="362"/>
      <c r="S918" s="362"/>
      <c r="T918" s="362"/>
      <c r="U918" s="362"/>
      <c r="V918" s="362"/>
      <c r="W918" s="362"/>
      <c r="X918" s="362"/>
      <c r="Y918" s="362"/>
      <c r="Z918" s="362"/>
    </row>
    <row r="919" spans="1:26" ht="12.75" customHeight="1" x14ac:dyDescent="0.25">
      <c r="A919" s="362"/>
      <c r="B919" s="362"/>
      <c r="C919" s="362"/>
      <c r="D919" s="362"/>
      <c r="E919" s="362"/>
      <c r="F919" s="362"/>
      <c r="G919" s="362"/>
      <c r="H919" s="362"/>
      <c r="I919" s="362"/>
      <c r="J919" s="362"/>
      <c r="K919" s="362"/>
      <c r="L919" s="362"/>
      <c r="M919" s="362"/>
      <c r="N919" s="362"/>
      <c r="O919" s="362"/>
      <c r="P919" s="362"/>
      <c r="Q919" s="362"/>
      <c r="R919" s="362"/>
      <c r="S919" s="362"/>
      <c r="T919" s="362"/>
      <c r="U919" s="362"/>
      <c r="V919" s="362"/>
      <c r="W919" s="362"/>
      <c r="X919" s="362"/>
      <c r="Y919" s="362"/>
      <c r="Z919" s="362"/>
    </row>
    <row r="920" spans="1:26" ht="12.75" customHeight="1" x14ac:dyDescent="0.25">
      <c r="A920" s="362"/>
      <c r="B920" s="362"/>
      <c r="C920" s="362"/>
      <c r="D920" s="362"/>
      <c r="E920" s="362"/>
      <c r="F920" s="362"/>
      <c r="G920" s="362"/>
      <c r="H920" s="362"/>
      <c r="I920" s="362"/>
      <c r="J920" s="362"/>
      <c r="K920" s="362"/>
      <c r="L920" s="362"/>
      <c r="M920" s="362"/>
      <c r="N920" s="362"/>
      <c r="O920" s="362"/>
      <c r="P920" s="362"/>
      <c r="Q920" s="362"/>
      <c r="R920" s="362"/>
      <c r="S920" s="362"/>
      <c r="T920" s="362"/>
      <c r="U920" s="362"/>
      <c r="V920" s="362"/>
      <c r="W920" s="362"/>
      <c r="X920" s="362"/>
      <c r="Y920" s="362"/>
      <c r="Z920" s="362"/>
    </row>
    <row r="921" spans="1:26" ht="12.75" customHeight="1" x14ac:dyDescent="0.25">
      <c r="A921" s="362"/>
      <c r="B921" s="362"/>
      <c r="C921" s="362"/>
      <c r="D921" s="362"/>
      <c r="E921" s="362"/>
      <c r="F921" s="362"/>
      <c r="G921" s="362"/>
      <c r="H921" s="362"/>
      <c r="I921" s="362"/>
      <c r="J921" s="362"/>
      <c r="K921" s="362"/>
      <c r="L921" s="362"/>
      <c r="M921" s="362"/>
      <c r="N921" s="362"/>
      <c r="O921" s="362"/>
      <c r="P921" s="362"/>
      <c r="Q921" s="362"/>
      <c r="R921" s="362"/>
      <c r="S921" s="362"/>
      <c r="T921" s="362"/>
      <c r="U921" s="362"/>
      <c r="V921" s="362"/>
      <c r="W921" s="362"/>
      <c r="X921" s="362"/>
      <c r="Y921" s="362"/>
      <c r="Z921" s="362"/>
    </row>
    <row r="922" spans="1:26" ht="12.75" customHeight="1" x14ac:dyDescent="0.25">
      <c r="A922" s="362"/>
      <c r="B922" s="362"/>
      <c r="C922" s="362"/>
      <c r="D922" s="362"/>
      <c r="E922" s="362"/>
      <c r="F922" s="362"/>
      <c r="G922" s="362"/>
      <c r="H922" s="362"/>
      <c r="I922" s="362"/>
      <c r="J922" s="362"/>
      <c r="K922" s="362"/>
      <c r="L922" s="362"/>
      <c r="M922" s="362"/>
      <c r="N922" s="362"/>
      <c r="O922" s="362"/>
      <c r="P922" s="362"/>
      <c r="Q922" s="362"/>
      <c r="R922" s="362"/>
      <c r="S922" s="362"/>
      <c r="T922" s="362"/>
      <c r="U922" s="362"/>
      <c r="V922" s="362"/>
      <c r="W922" s="362"/>
      <c r="X922" s="362"/>
      <c r="Y922" s="362"/>
      <c r="Z922" s="362"/>
    </row>
    <row r="923" spans="1:26" ht="12.75" customHeight="1" x14ac:dyDescent="0.25">
      <c r="A923" s="362"/>
      <c r="B923" s="362"/>
      <c r="C923" s="362"/>
      <c r="D923" s="362"/>
      <c r="E923" s="362"/>
      <c r="F923" s="362"/>
      <c r="G923" s="362"/>
      <c r="H923" s="362"/>
      <c r="I923" s="362"/>
      <c r="J923" s="362"/>
      <c r="K923" s="362"/>
      <c r="L923" s="362"/>
      <c r="M923" s="362"/>
      <c r="N923" s="362"/>
      <c r="O923" s="362"/>
      <c r="P923" s="362"/>
      <c r="Q923" s="362"/>
      <c r="R923" s="362"/>
      <c r="S923" s="362"/>
      <c r="T923" s="362"/>
      <c r="U923" s="362"/>
      <c r="V923" s="362"/>
      <c r="W923" s="362"/>
      <c r="X923" s="362"/>
      <c r="Y923" s="362"/>
      <c r="Z923" s="362"/>
    </row>
    <row r="924" spans="1:26" ht="12.75" customHeight="1" x14ac:dyDescent="0.25">
      <c r="A924" s="362"/>
      <c r="B924" s="362"/>
      <c r="C924" s="362"/>
      <c r="D924" s="362"/>
      <c r="E924" s="362"/>
      <c r="F924" s="362"/>
      <c r="G924" s="362"/>
      <c r="H924" s="362"/>
      <c r="I924" s="362"/>
      <c r="J924" s="362"/>
      <c r="K924" s="362"/>
      <c r="L924" s="362"/>
      <c r="M924" s="362"/>
      <c r="N924" s="362"/>
      <c r="O924" s="362"/>
      <c r="P924" s="362"/>
      <c r="Q924" s="362"/>
      <c r="R924" s="362"/>
      <c r="S924" s="362"/>
      <c r="T924" s="362"/>
      <c r="U924" s="362"/>
      <c r="V924" s="362"/>
      <c r="W924" s="362"/>
      <c r="X924" s="362"/>
      <c r="Y924" s="362"/>
      <c r="Z924" s="362"/>
    </row>
    <row r="925" spans="1:26" ht="12.75" customHeight="1" x14ac:dyDescent="0.25">
      <c r="A925" s="362"/>
      <c r="B925" s="362"/>
      <c r="C925" s="362"/>
      <c r="D925" s="362"/>
      <c r="E925" s="362"/>
      <c r="F925" s="362"/>
      <c r="G925" s="362"/>
      <c r="H925" s="362"/>
      <c r="I925" s="362"/>
      <c r="J925" s="362"/>
      <c r="K925" s="362"/>
      <c r="L925" s="362"/>
      <c r="M925" s="362"/>
      <c r="N925" s="362"/>
      <c r="O925" s="362"/>
      <c r="P925" s="362"/>
      <c r="Q925" s="362"/>
      <c r="R925" s="362"/>
      <c r="S925" s="362"/>
      <c r="T925" s="362"/>
      <c r="U925" s="362"/>
      <c r="V925" s="362"/>
      <c r="W925" s="362"/>
      <c r="X925" s="362"/>
      <c r="Y925" s="362"/>
      <c r="Z925" s="362"/>
    </row>
    <row r="926" spans="1:26" ht="12.75" customHeight="1" x14ac:dyDescent="0.25">
      <c r="A926" s="362"/>
      <c r="B926" s="362"/>
      <c r="C926" s="362"/>
      <c r="D926" s="362"/>
      <c r="E926" s="362"/>
      <c r="F926" s="362"/>
      <c r="G926" s="362"/>
      <c r="H926" s="362"/>
      <c r="I926" s="362"/>
      <c r="J926" s="362"/>
      <c r="K926" s="362"/>
      <c r="L926" s="362"/>
      <c r="M926" s="362"/>
      <c r="N926" s="362"/>
      <c r="O926" s="362"/>
      <c r="P926" s="362"/>
      <c r="Q926" s="362"/>
      <c r="R926" s="362"/>
      <c r="S926" s="362"/>
      <c r="T926" s="362"/>
      <c r="U926" s="362"/>
      <c r="V926" s="362"/>
      <c r="W926" s="362"/>
      <c r="X926" s="362"/>
      <c r="Y926" s="362"/>
      <c r="Z926" s="362"/>
    </row>
    <row r="927" spans="1:26" ht="12.75" customHeight="1" x14ac:dyDescent="0.25">
      <c r="A927" s="362"/>
      <c r="B927" s="362"/>
      <c r="C927" s="362"/>
      <c r="D927" s="362"/>
      <c r="E927" s="362"/>
      <c r="F927" s="362"/>
      <c r="G927" s="362"/>
      <c r="H927" s="362"/>
      <c r="I927" s="362"/>
      <c r="J927" s="362"/>
      <c r="K927" s="362"/>
      <c r="L927" s="362"/>
      <c r="M927" s="362"/>
      <c r="N927" s="362"/>
      <c r="O927" s="362"/>
      <c r="P927" s="362"/>
      <c r="Q927" s="362"/>
      <c r="R927" s="362"/>
      <c r="S927" s="362"/>
      <c r="T927" s="362"/>
      <c r="U927" s="362"/>
      <c r="V927" s="362"/>
      <c r="W927" s="362"/>
      <c r="X927" s="362"/>
      <c r="Y927" s="362"/>
      <c r="Z927" s="362"/>
    </row>
    <row r="928" spans="1:26" ht="12.75" customHeight="1" x14ac:dyDescent="0.25">
      <c r="A928" s="362"/>
      <c r="B928" s="362"/>
      <c r="C928" s="362"/>
      <c r="D928" s="362"/>
      <c r="E928" s="362"/>
      <c r="F928" s="362"/>
      <c r="G928" s="362"/>
      <c r="H928" s="362"/>
      <c r="I928" s="362"/>
      <c r="J928" s="362"/>
      <c r="K928" s="362"/>
      <c r="L928" s="362"/>
      <c r="M928" s="362"/>
      <c r="N928" s="362"/>
      <c r="O928" s="362"/>
      <c r="P928" s="362"/>
      <c r="Q928" s="362"/>
      <c r="R928" s="362"/>
      <c r="S928" s="362"/>
      <c r="T928" s="362"/>
      <c r="U928" s="362"/>
      <c r="V928" s="362"/>
      <c r="W928" s="362"/>
      <c r="X928" s="362"/>
      <c r="Y928" s="362"/>
      <c r="Z928" s="362"/>
    </row>
    <row r="929" spans="1:26" ht="12.75" customHeight="1" x14ac:dyDescent="0.25">
      <c r="A929" s="362"/>
      <c r="B929" s="362"/>
      <c r="C929" s="362"/>
      <c r="D929" s="362"/>
      <c r="E929" s="362"/>
      <c r="F929" s="362"/>
      <c r="G929" s="362"/>
      <c r="H929" s="362"/>
      <c r="I929" s="362"/>
      <c r="J929" s="362"/>
      <c r="K929" s="362"/>
      <c r="L929" s="362"/>
      <c r="M929" s="362"/>
      <c r="N929" s="362"/>
      <c r="O929" s="362"/>
      <c r="P929" s="362"/>
      <c r="Q929" s="362"/>
      <c r="R929" s="362"/>
      <c r="S929" s="362"/>
      <c r="T929" s="362"/>
      <c r="U929" s="362"/>
      <c r="V929" s="362"/>
      <c r="W929" s="362"/>
      <c r="X929" s="362"/>
      <c r="Y929" s="362"/>
      <c r="Z929" s="362"/>
    </row>
    <row r="930" spans="1:26" ht="12.75" customHeight="1" x14ac:dyDescent="0.25">
      <c r="A930" s="362"/>
      <c r="B930" s="362"/>
      <c r="C930" s="362"/>
      <c r="D930" s="362"/>
      <c r="E930" s="362"/>
      <c r="F930" s="362"/>
      <c r="G930" s="362"/>
      <c r="H930" s="362"/>
      <c r="I930" s="362"/>
      <c r="J930" s="362"/>
      <c r="K930" s="362"/>
      <c r="L930" s="362"/>
      <c r="M930" s="362"/>
      <c r="N930" s="362"/>
      <c r="O930" s="362"/>
      <c r="P930" s="362"/>
      <c r="Q930" s="362"/>
      <c r="R930" s="362"/>
      <c r="S930" s="362"/>
      <c r="T930" s="362"/>
      <c r="U930" s="362"/>
      <c r="V930" s="362"/>
      <c r="W930" s="362"/>
      <c r="X930" s="362"/>
      <c r="Y930" s="362"/>
      <c r="Z930" s="362"/>
    </row>
    <row r="931" spans="1:26" ht="12.75" customHeight="1" x14ac:dyDescent="0.25">
      <c r="A931" s="362"/>
      <c r="B931" s="362"/>
      <c r="C931" s="362"/>
      <c r="D931" s="362"/>
      <c r="E931" s="362"/>
      <c r="F931" s="362"/>
      <c r="G931" s="362"/>
      <c r="H931" s="362"/>
      <c r="I931" s="362"/>
      <c r="J931" s="362"/>
      <c r="K931" s="362"/>
      <c r="L931" s="362"/>
      <c r="M931" s="362"/>
      <c r="N931" s="362"/>
      <c r="O931" s="362"/>
      <c r="P931" s="362"/>
      <c r="Q931" s="362"/>
      <c r="R931" s="362"/>
      <c r="S931" s="362"/>
      <c r="T931" s="362"/>
      <c r="U931" s="362"/>
      <c r="V931" s="362"/>
      <c r="W931" s="362"/>
      <c r="X931" s="362"/>
      <c r="Y931" s="362"/>
      <c r="Z931" s="362"/>
    </row>
    <row r="932" spans="1:26" ht="12.75" customHeight="1" x14ac:dyDescent="0.25">
      <c r="A932" s="362"/>
      <c r="B932" s="362"/>
      <c r="C932" s="362"/>
      <c r="D932" s="362"/>
      <c r="E932" s="362"/>
      <c r="F932" s="362"/>
      <c r="G932" s="362"/>
      <c r="H932" s="362"/>
      <c r="I932" s="362"/>
      <c r="J932" s="362"/>
      <c r="K932" s="362"/>
      <c r="L932" s="362"/>
      <c r="M932" s="362"/>
      <c r="N932" s="362"/>
      <c r="O932" s="362"/>
      <c r="P932" s="362"/>
      <c r="Q932" s="362"/>
      <c r="R932" s="362"/>
      <c r="S932" s="362"/>
      <c r="T932" s="362"/>
      <c r="U932" s="362"/>
      <c r="V932" s="362"/>
      <c r="W932" s="362"/>
      <c r="X932" s="362"/>
      <c r="Y932" s="362"/>
      <c r="Z932" s="362"/>
    </row>
    <row r="933" spans="1:26" ht="12.75" customHeight="1" x14ac:dyDescent="0.25">
      <c r="A933" s="362"/>
      <c r="B933" s="362"/>
      <c r="C933" s="362"/>
      <c r="D933" s="362"/>
      <c r="E933" s="362"/>
      <c r="F933" s="362"/>
      <c r="G933" s="362"/>
      <c r="H933" s="362"/>
      <c r="I933" s="362"/>
      <c r="J933" s="362"/>
      <c r="K933" s="362"/>
      <c r="L933" s="362"/>
      <c r="M933" s="362"/>
      <c r="N933" s="362"/>
      <c r="O933" s="362"/>
      <c r="P933" s="362"/>
      <c r="Q933" s="362"/>
      <c r="R933" s="362"/>
      <c r="S933" s="362"/>
      <c r="T933" s="362"/>
      <c r="U933" s="362"/>
      <c r="V933" s="362"/>
      <c r="W933" s="362"/>
      <c r="X933" s="362"/>
      <c r="Y933" s="362"/>
      <c r="Z933" s="362"/>
    </row>
    <row r="934" spans="1:26" ht="12.75" customHeight="1" x14ac:dyDescent="0.25">
      <c r="A934" s="362"/>
      <c r="B934" s="362"/>
      <c r="C934" s="362"/>
      <c r="D934" s="362"/>
      <c r="E934" s="362"/>
      <c r="F934" s="362"/>
      <c r="G934" s="362"/>
      <c r="H934" s="362"/>
      <c r="I934" s="362"/>
      <c r="J934" s="362"/>
      <c r="K934" s="362"/>
      <c r="L934" s="362"/>
      <c r="M934" s="362"/>
      <c r="N934" s="362"/>
      <c r="O934" s="362"/>
      <c r="P934" s="362"/>
      <c r="Q934" s="362"/>
      <c r="R934" s="362"/>
      <c r="S934" s="362"/>
      <c r="T934" s="362"/>
      <c r="U934" s="362"/>
      <c r="V934" s="362"/>
      <c r="W934" s="362"/>
      <c r="X934" s="362"/>
      <c r="Y934" s="362"/>
      <c r="Z934" s="362"/>
    </row>
    <row r="935" spans="1:26" ht="12.75" customHeight="1" x14ac:dyDescent="0.25">
      <c r="A935" s="362"/>
      <c r="B935" s="362"/>
      <c r="C935" s="362"/>
      <c r="D935" s="362"/>
      <c r="E935" s="362"/>
      <c r="F935" s="362"/>
      <c r="G935" s="362"/>
      <c r="H935" s="362"/>
      <c r="I935" s="362"/>
      <c r="J935" s="362"/>
      <c r="K935" s="362"/>
      <c r="L935" s="362"/>
      <c r="M935" s="362"/>
      <c r="N935" s="362"/>
      <c r="O935" s="362"/>
      <c r="P935" s="362"/>
      <c r="Q935" s="362"/>
      <c r="R935" s="362"/>
      <c r="S935" s="362"/>
      <c r="T935" s="362"/>
      <c r="U935" s="362"/>
      <c r="V935" s="362"/>
      <c r="W935" s="362"/>
      <c r="X935" s="362"/>
      <c r="Y935" s="362"/>
      <c r="Z935" s="362"/>
    </row>
    <row r="936" spans="1:26" ht="12.75" customHeight="1" x14ac:dyDescent="0.25">
      <c r="A936" s="362"/>
      <c r="B936" s="362"/>
      <c r="C936" s="362"/>
      <c r="D936" s="362"/>
      <c r="E936" s="362"/>
      <c r="F936" s="362"/>
      <c r="G936" s="362"/>
      <c r="H936" s="362"/>
      <c r="I936" s="362"/>
      <c r="J936" s="362"/>
      <c r="K936" s="362"/>
      <c r="L936" s="362"/>
      <c r="M936" s="362"/>
      <c r="N936" s="362"/>
      <c r="O936" s="362"/>
      <c r="P936" s="362"/>
      <c r="Q936" s="362"/>
      <c r="R936" s="362"/>
      <c r="S936" s="362"/>
      <c r="T936" s="362"/>
      <c r="U936" s="362"/>
      <c r="V936" s="362"/>
      <c r="W936" s="362"/>
      <c r="X936" s="362"/>
      <c r="Y936" s="362"/>
      <c r="Z936" s="362"/>
    </row>
    <row r="937" spans="1:26" ht="12.75" customHeight="1" x14ac:dyDescent="0.25">
      <c r="A937" s="362"/>
      <c r="B937" s="362"/>
      <c r="C937" s="362"/>
      <c r="D937" s="362"/>
      <c r="E937" s="362"/>
      <c r="F937" s="362"/>
      <c r="G937" s="362"/>
      <c r="H937" s="362"/>
      <c r="I937" s="362"/>
      <c r="J937" s="362"/>
      <c r="K937" s="362"/>
      <c r="L937" s="362"/>
      <c r="M937" s="362"/>
      <c r="N937" s="362"/>
      <c r="O937" s="362"/>
      <c r="P937" s="362"/>
      <c r="Q937" s="362"/>
      <c r="R937" s="362"/>
      <c r="S937" s="362"/>
      <c r="T937" s="362"/>
      <c r="U937" s="362"/>
      <c r="V937" s="362"/>
      <c r="W937" s="362"/>
      <c r="X937" s="362"/>
      <c r="Y937" s="362"/>
      <c r="Z937" s="362"/>
    </row>
    <row r="938" spans="1:26" ht="12.75" customHeight="1" x14ac:dyDescent="0.25">
      <c r="A938" s="362"/>
      <c r="B938" s="362"/>
      <c r="C938" s="362"/>
      <c r="D938" s="362"/>
      <c r="E938" s="362"/>
      <c r="F938" s="362"/>
      <c r="G938" s="362"/>
      <c r="H938" s="362"/>
      <c r="I938" s="362"/>
      <c r="J938" s="362"/>
      <c r="K938" s="362"/>
      <c r="L938" s="362"/>
      <c r="M938" s="362"/>
      <c r="N938" s="362"/>
      <c r="O938" s="362"/>
      <c r="P938" s="362"/>
      <c r="Q938" s="362"/>
      <c r="R938" s="362"/>
      <c r="S938" s="362"/>
      <c r="T938" s="362"/>
      <c r="U938" s="362"/>
      <c r="V938" s="362"/>
      <c r="W938" s="362"/>
      <c r="X938" s="362"/>
      <c r="Y938" s="362"/>
      <c r="Z938" s="362"/>
    </row>
    <row r="939" spans="1:26" ht="12.75" customHeight="1" x14ac:dyDescent="0.25">
      <c r="A939" s="362"/>
      <c r="B939" s="362"/>
      <c r="C939" s="362"/>
      <c r="D939" s="362"/>
      <c r="E939" s="362"/>
      <c r="F939" s="362"/>
      <c r="G939" s="362"/>
      <c r="H939" s="362"/>
      <c r="I939" s="362"/>
      <c r="J939" s="362"/>
      <c r="K939" s="362"/>
      <c r="L939" s="362"/>
      <c r="M939" s="362"/>
      <c r="N939" s="362"/>
      <c r="O939" s="362"/>
      <c r="P939" s="362"/>
      <c r="Q939" s="362"/>
      <c r="R939" s="362"/>
      <c r="S939" s="362"/>
      <c r="T939" s="362"/>
      <c r="U939" s="362"/>
      <c r="V939" s="362"/>
      <c r="W939" s="362"/>
      <c r="X939" s="362"/>
      <c r="Y939" s="362"/>
      <c r="Z939" s="362"/>
    </row>
    <row r="940" spans="1:26" ht="12.75" customHeight="1" x14ac:dyDescent="0.25">
      <c r="A940" s="362"/>
      <c r="B940" s="362"/>
      <c r="C940" s="362"/>
      <c r="D940" s="362"/>
      <c r="E940" s="362"/>
      <c r="F940" s="362"/>
      <c r="G940" s="362"/>
      <c r="H940" s="362"/>
      <c r="I940" s="362"/>
      <c r="J940" s="362"/>
      <c r="K940" s="362"/>
      <c r="L940" s="362"/>
      <c r="M940" s="362"/>
      <c r="N940" s="362"/>
      <c r="O940" s="362"/>
      <c r="P940" s="362"/>
      <c r="Q940" s="362"/>
      <c r="R940" s="362"/>
      <c r="S940" s="362"/>
      <c r="T940" s="362"/>
      <c r="U940" s="362"/>
      <c r="V940" s="362"/>
      <c r="W940" s="362"/>
      <c r="X940" s="362"/>
      <c r="Y940" s="362"/>
      <c r="Z940" s="362"/>
    </row>
    <row r="941" spans="1:26" ht="12.75" customHeight="1" x14ac:dyDescent="0.25">
      <c r="A941" s="362"/>
      <c r="B941" s="362"/>
      <c r="C941" s="362"/>
      <c r="D941" s="362"/>
      <c r="E941" s="362"/>
      <c r="F941" s="362"/>
      <c r="G941" s="362"/>
      <c r="H941" s="362"/>
      <c r="I941" s="362"/>
      <c r="J941" s="362"/>
      <c r="K941" s="362"/>
      <c r="L941" s="362"/>
      <c r="M941" s="362"/>
      <c r="N941" s="362"/>
      <c r="O941" s="362"/>
      <c r="P941" s="362"/>
      <c r="Q941" s="362"/>
      <c r="R941" s="362"/>
      <c r="S941" s="362"/>
      <c r="T941" s="362"/>
      <c r="U941" s="362"/>
      <c r="V941" s="362"/>
      <c r="W941" s="362"/>
      <c r="X941" s="362"/>
      <c r="Y941" s="362"/>
      <c r="Z941" s="362"/>
    </row>
    <row r="942" spans="1:26" ht="12.75" customHeight="1" x14ac:dyDescent="0.25">
      <c r="A942" s="362"/>
      <c r="B942" s="362"/>
      <c r="C942" s="362"/>
      <c r="D942" s="362"/>
      <c r="E942" s="362"/>
      <c r="F942" s="362"/>
      <c r="G942" s="362"/>
      <c r="H942" s="362"/>
      <c r="I942" s="362"/>
      <c r="J942" s="362"/>
      <c r="K942" s="362"/>
      <c r="L942" s="362"/>
      <c r="M942" s="362"/>
      <c r="N942" s="362"/>
      <c r="O942" s="362"/>
      <c r="P942" s="362"/>
      <c r="Q942" s="362"/>
      <c r="R942" s="362"/>
      <c r="S942" s="362"/>
      <c r="T942" s="362"/>
      <c r="U942" s="362"/>
      <c r="V942" s="362"/>
      <c r="W942" s="362"/>
      <c r="X942" s="362"/>
      <c r="Y942" s="362"/>
      <c r="Z942" s="362"/>
    </row>
    <row r="943" spans="1:26" ht="12.75" customHeight="1" x14ac:dyDescent="0.25">
      <c r="A943" s="362"/>
      <c r="B943" s="362"/>
      <c r="C943" s="362"/>
      <c r="D943" s="362"/>
      <c r="E943" s="362"/>
      <c r="F943" s="362"/>
      <c r="G943" s="362"/>
      <c r="H943" s="362"/>
      <c r="I943" s="362"/>
      <c r="J943" s="362"/>
      <c r="K943" s="362"/>
      <c r="L943" s="362"/>
      <c r="M943" s="362"/>
      <c r="N943" s="362"/>
      <c r="O943" s="362"/>
      <c r="P943" s="362"/>
      <c r="Q943" s="362"/>
      <c r="R943" s="362"/>
      <c r="S943" s="362"/>
      <c r="T943" s="362"/>
      <c r="U943" s="362"/>
      <c r="V943" s="362"/>
      <c r="W943" s="362"/>
      <c r="X943" s="362"/>
      <c r="Y943" s="362"/>
      <c r="Z943" s="362"/>
    </row>
    <row r="944" spans="1:26" ht="12.75" customHeight="1" x14ac:dyDescent="0.25">
      <c r="A944" s="362"/>
      <c r="B944" s="362"/>
      <c r="C944" s="362"/>
      <c r="D944" s="362"/>
      <c r="E944" s="362"/>
      <c r="F944" s="362"/>
      <c r="G944" s="362"/>
      <c r="H944" s="362"/>
      <c r="I944" s="362"/>
      <c r="J944" s="362"/>
      <c r="K944" s="362"/>
      <c r="L944" s="362"/>
      <c r="M944" s="362"/>
      <c r="N944" s="362"/>
      <c r="O944" s="362"/>
      <c r="P944" s="362"/>
      <c r="Q944" s="362"/>
      <c r="R944" s="362"/>
      <c r="S944" s="362"/>
      <c r="T944" s="362"/>
      <c r="U944" s="362"/>
      <c r="V944" s="362"/>
      <c r="W944" s="362"/>
      <c r="X944" s="362"/>
      <c r="Y944" s="362"/>
      <c r="Z944" s="362"/>
    </row>
    <row r="945" spans="1:26" ht="12.75" customHeight="1" x14ac:dyDescent="0.25">
      <c r="A945" s="362"/>
      <c r="B945" s="362"/>
      <c r="C945" s="362"/>
      <c r="D945" s="362"/>
      <c r="E945" s="362"/>
      <c r="F945" s="362"/>
      <c r="G945" s="362"/>
      <c r="H945" s="362"/>
      <c r="I945" s="362"/>
      <c r="J945" s="362"/>
      <c r="K945" s="362"/>
      <c r="L945" s="362"/>
      <c r="M945" s="362"/>
      <c r="N945" s="362"/>
      <c r="O945" s="362"/>
      <c r="P945" s="362"/>
      <c r="Q945" s="362"/>
      <c r="R945" s="362"/>
      <c r="S945" s="362"/>
      <c r="T945" s="362"/>
      <c r="U945" s="362"/>
      <c r="V945" s="362"/>
      <c r="W945" s="362"/>
      <c r="X945" s="362"/>
      <c r="Y945" s="362"/>
      <c r="Z945" s="362"/>
    </row>
    <row r="946" spans="1:26" ht="12.75" customHeight="1" x14ac:dyDescent="0.25">
      <c r="A946" s="362"/>
      <c r="B946" s="362"/>
      <c r="C946" s="362"/>
      <c r="D946" s="362"/>
      <c r="E946" s="362"/>
      <c r="F946" s="362"/>
      <c r="G946" s="362"/>
      <c r="H946" s="362"/>
      <c r="I946" s="362"/>
      <c r="J946" s="362"/>
      <c r="K946" s="362"/>
      <c r="L946" s="362"/>
      <c r="M946" s="362"/>
      <c r="N946" s="362"/>
      <c r="O946" s="362"/>
      <c r="P946" s="362"/>
      <c r="Q946" s="362"/>
      <c r="R946" s="362"/>
      <c r="S946" s="362"/>
      <c r="T946" s="362"/>
      <c r="U946" s="362"/>
      <c r="V946" s="362"/>
      <c r="W946" s="362"/>
      <c r="X946" s="362"/>
      <c r="Y946" s="362"/>
      <c r="Z946" s="362"/>
    </row>
    <row r="947" spans="1:26" ht="12.75" customHeight="1" x14ac:dyDescent="0.25">
      <c r="A947" s="362"/>
      <c r="B947" s="362"/>
      <c r="C947" s="362"/>
      <c r="D947" s="362"/>
      <c r="E947" s="362"/>
      <c r="F947" s="362"/>
      <c r="G947" s="362"/>
      <c r="H947" s="362"/>
      <c r="I947" s="362"/>
      <c r="J947" s="362"/>
      <c r="K947" s="362"/>
      <c r="L947" s="362"/>
      <c r="M947" s="362"/>
      <c r="N947" s="362"/>
      <c r="O947" s="362"/>
      <c r="P947" s="362"/>
      <c r="Q947" s="362"/>
      <c r="R947" s="362"/>
      <c r="S947" s="362"/>
      <c r="T947" s="362"/>
      <c r="U947" s="362"/>
      <c r="V947" s="362"/>
      <c r="W947" s="362"/>
      <c r="X947" s="362"/>
      <c r="Y947" s="362"/>
      <c r="Z947" s="362"/>
    </row>
    <row r="948" spans="1:26" ht="12.75" customHeight="1" x14ac:dyDescent="0.25">
      <c r="A948" s="362"/>
      <c r="B948" s="362"/>
      <c r="C948" s="362"/>
      <c r="D948" s="362"/>
      <c r="E948" s="362"/>
      <c r="F948" s="362"/>
      <c r="G948" s="362"/>
      <c r="H948" s="362"/>
      <c r="I948" s="362"/>
      <c r="J948" s="362"/>
      <c r="K948" s="362"/>
      <c r="L948" s="362"/>
      <c r="M948" s="362"/>
      <c r="N948" s="362"/>
      <c r="O948" s="362"/>
      <c r="P948" s="362"/>
      <c r="Q948" s="362"/>
      <c r="R948" s="362"/>
      <c r="S948" s="362"/>
      <c r="T948" s="362"/>
      <c r="U948" s="362"/>
      <c r="V948" s="362"/>
      <c r="W948" s="362"/>
      <c r="X948" s="362"/>
      <c r="Y948" s="362"/>
      <c r="Z948" s="362"/>
    </row>
    <row r="949" spans="1:26" ht="12.75" customHeight="1" x14ac:dyDescent="0.25">
      <c r="A949" s="362"/>
      <c r="B949" s="362"/>
      <c r="C949" s="362"/>
      <c r="D949" s="362"/>
      <c r="E949" s="362"/>
      <c r="F949" s="362"/>
      <c r="G949" s="362"/>
      <c r="H949" s="362"/>
      <c r="I949" s="362"/>
      <c r="J949" s="362"/>
      <c r="K949" s="362"/>
      <c r="L949" s="362"/>
      <c r="M949" s="362"/>
      <c r="N949" s="362"/>
      <c r="O949" s="362"/>
      <c r="P949" s="362"/>
      <c r="Q949" s="362"/>
      <c r="R949" s="362"/>
      <c r="S949" s="362"/>
      <c r="T949" s="362"/>
      <c r="U949" s="362"/>
      <c r="V949" s="362"/>
      <c r="W949" s="362"/>
      <c r="X949" s="362"/>
      <c r="Y949" s="362"/>
      <c r="Z949" s="362"/>
    </row>
    <row r="950" spans="1:26" ht="12.75" customHeight="1" x14ac:dyDescent="0.25">
      <c r="A950" s="362"/>
      <c r="B950" s="362"/>
      <c r="C950" s="362"/>
      <c r="D950" s="362"/>
      <c r="E950" s="362"/>
      <c r="F950" s="362"/>
      <c r="G950" s="362"/>
      <c r="H950" s="362"/>
      <c r="I950" s="362"/>
      <c r="J950" s="362"/>
      <c r="K950" s="362"/>
      <c r="L950" s="362"/>
      <c r="M950" s="362"/>
      <c r="N950" s="362"/>
      <c r="O950" s="362"/>
      <c r="P950" s="362"/>
      <c r="Q950" s="362"/>
      <c r="R950" s="362"/>
      <c r="S950" s="362"/>
      <c r="T950" s="362"/>
      <c r="U950" s="362"/>
      <c r="V950" s="362"/>
      <c r="W950" s="362"/>
      <c r="X950" s="362"/>
      <c r="Y950" s="362"/>
      <c r="Z950" s="362"/>
    </row>
    <row r="951" spans="1:26" ht="12.75" customHeight="1" x14ac:dyDescent="0.25">
      <c r="A951" s="362"/>
      <c r="B951" s="362"/>
      <c r="C951" s="362"/>
      <c r="D951" s="362"/>
      <c r="E951" s="362"/>
      <c r="F951" s="362"/>
      <c r="G951" s="362"/>
      <c r="H951" s="362"/>
      <c r="I951" s="362"/>
      <c r="J951" s="362"/>
      <c r="K951" s="362"/>
      <c r="L951" s="362"/>
      <c r="M951" s="362"/>
      <c r="N951" s="362"/>
      <c r="O951" s="362"/>
      <c r="P951" s="362"/>
      <c r="Q951" s="362"/>
      <c r="R951" s="362"/>
      <c r="S951" s="362"/>
      <c r="T951" s="362"/>
      <c r="U951" s="362"/>
      <c r="V951" s="362"/>
      <c r="W951" s="362"/>
      <c r="X951" s="362"/>
      <c r="Y951" s="362"/>
      <c r="Z951" s="362"/>
    </row>
    <row r="952" spans="1:26" ht="12.75" customHeight="1" x14ac:dyDescent="0.25">
      <c r="A952" s="362"/>
      <c r="B952" s="362"/>
      <c r="C952" s="362"/>
      <c r="D952" s="362"/>
      <c r="E952" s="362"/>
      <c r="F952" s="362"/>
      <c r="G952" s="362"/>
      <c r="H952" s="362"/>
      <c r="I952" s="362"/>
      <c r="J952" s="362"/>
      <c r="K952" s="362"/>
      <c r="L952" s="362"/>
      <c r="M952" s="362"/>
      <c r="N952" s="362"/>
      <c r="O952" s="362"/>
      <c r="P952" s="362"/>
      <c r="Q952" s="362"/>
      <c r="R952" s="362"/>
      <c r="S952" s="362"/>
      <c r="T952" s="362"/>
      <c r="U952" s="362"/>
      <c r="V952" s="362"/>
      <c r="W952" s="362"/>
      <c r="X952" s="362"/>
      <c r="Y952" s="362"/>
      <c r="Z952" s="362"/>
    </row>
    <row r="953" spans="1:26" ht="12.75" customHeight="1" x14ac:dyDescent="0.25">
      <c r="A953" s="362"/>
      <c r="B953" s="362"/>
      <c r="C953" s="362"/>
      <c r="D953" s="362"/>
      <c r="E953" s="362"/>
      <c r="F953" s="362"/>
      <c r="G953" s="362"/>
      <c r="H953" s="362"/>
      <c r="I953" s="362"/>
      <c r="J953" s="362"/>
      <c r="K953" s="362"/>
      <c r="L953" s="362"/>
      <c r="M953" s="362"/>
      <c r="N953" s="362"/>
      <c r="O953" s="362"/>
      <c r="P953" s="362"/>
      <c r="Q953" s="362"/>
      <c r="R953" s="362"/>
      <c r="S953" s="362"/>
      <c r="T953" s="362"/>
      <c r="U953" s="362"/>
      <c r="V953" s="362"/>
      <c r="W953" s="362"/>
      <c r="X953" s="362"/>
      <c r="Y953" s="362"/>
      <c r="Z953" s="362"/>
    </row>
    <row r="954" spans="1:26" ht="12.75" customHeight="1" x14ac:dyDescent="0.25">
      <c r="A954" s="362"/>
      <c r="B954" s="362"/>
      <c r="C954" s="362"/>
      <c r="D954" s="362"/>
      <c r="E954" s="362"/>
      <c r="F954" s="362"/>
      <c r="G954" s="362"/>
      <c r="H954" s="362"/>
      <c r="I954" s="362"/>
      <c r="J954" s="362"/>
      <c r="K954" s="362"/>
      <c r="L954" s="362"/>
      <c r="M954" s="362"/>
      <c r="N954" s="362"/>
      <c r="O954" s="362"/>
      <c r="P954" s="362"/>
      <c r="Q954" s="362"/>
      <c r="R954" s="362"/>
      <c r="S954" s="362"/>
      <c r="T954" s="362"/>
      <c r="U954" s="362"/>
      <c r="V954" s="362"/>
      <c r="W954" s="362"/>
      <c r="X954" s="362"/>
      <c r="Y954" s="362"/>
      <c r="Z954" s="362"/>
    </row>
    <row r="955" spans="1:26" ht="12.75" customHeight="1" x14ac:dyDescent="0.25">
      <c r="A955" s="362"/>
      <c r="B955" s="362"/>
      <c r="C955" s="362"/>
      <c r="D955" s="362"/>
      <c r="E955" s="362"/>
      <c r="F955" s="362"/>
      <c r="G955" s="362"/>
      <c r="H955" s="362"/>
      <c r="I955" s="362"/>
      <c r="J955" s="362"/>
      <c r="K955" s="362"/>
      <c r="L955" s="362"/>
      <c r="M955" s="362"/>
      <c r="N955" s="362"/>
      <c r="O955" s="362"/>
      <c r="P955" s="362"/>
      <c r="Q955" s="362"/>
      <c r="R955" s="362"/>
      <c r="S955" s="362"/>
      <c r="T955" s="362"/>
      <c r="U955" s="362"/>
      <c r="V955" s="362"/>
      <c r="W955" s="362"/>
      <c r="X955" s="362"/>
      <c r="Y955" s="362"/>
      <c r="Z955" s="362"/>
    </row>
    <row r="956" spans="1:26" ht="12.75" customHeight="1" x14ac:dyDescent="0.25">
      <c r="A956" s="362"/>
      <c r="B956" s="362"/>
      <c r="C956" s="362"/>
      <c r="D956" s="362"/>
      <c r="E956" s="362"/>
      <c r="F956" s="362"/>
      <c r="G956" s="362"/>
      <c r="H956" s="362"/>
      <c r="I956" s="362"/>
      <c r="J956" s="362"/>
      <c r="K956" s="362"/>
      <c r="L956" s="362"/>
      <c r="M956" s="362"/>
      <c r="N956" s="362"/>
      <c r="O956" s="362"/>
      <c r="P956" s="362"/>
      <c r="Q956" s="362"/>
      <c r="R956" s="362"/>
      <c r="S956" s="362"/>
      <c r="T956" s="362"/>
      <c r="U956" s="362"/>
      <c r="V956" s="362"/>
      <c r="W956" s="362"/>
      <c r="X956" s="362"/>
      <c r="Y956" s="362"/>
      <c r="Z956" s="362"/>
    </row>
    <row r="957" spans="1:26" ht="12.75" customHeight="1" x14ac:dyDescent="0.25">
      <c r="A957" s="362"/>
      <c r="B957" s="362"/>
      <c r="C957" s="362"/>
      <c r="D957" s="362"/>
      <c r="E957" s="362"/>
      <c r="F957" s="362"/>
      <c r="G957" s="362"/>
      <c r="H957" s="362"/>
      <c r="I957" s="362"/>
      <c r="J957" s="362"/>
      <c r="K957" s="362"/>
      <c r="L957" s="362"/>
      <c r="M957" s="362"/>
      <c r="N957" s="362"/>
      <c r="O957" s="362"/>
      <c r="P957" s="362"/>
      <c r="Q957" s="362"/>
      <c r="R957" s="362"/>
      <c r="S957" s="362"/>
      <c r="T957" s="362"/>
      <c r="U957" s="362"/>
      <c r="V957" s="362"/>
      <c r="W957" s="362"/>
      <c r="X957" s="362"/>
      <c r="Y957" s="362"/>
      <c r="Z957" s="362"/>
    </row>
    <row r="958" spans="1:26" ht="12.75" customHeight="1" x14ac:dyDescent="0.25">
      <c r="A958" s="362"/>
      <c r="B958" s="362"/>
      <c r="C958" s="362"/>
      <c r="D958" s="362"/>
      <c r="E958" s="362"/>
      <c r="F958" s="362"/>
      <c r="G958" s="362"/>
      <c r="H958" s="362"/>
      <c r="I958" s="362"/>
      <c r="J958" s="362"/>
      <c r="K958" s="362"/>
      <c r="L958" s="362"/>
      <c r="M958" s="362"/>
      <c r="N958" s="362"/>
      <c r="O958" s="362"/>
      <c r="P958" s="362"/>
      <c r="Q958" s="362"/>
      <c r="R958" s="362"/>
      <c r="S958" s="362"/>
      <c r="T958" s="362"/>
      <c r="U958" s="362"/>
      <c r="V958" s="362"/>
      <c r="W958" s="362"/>
      <c r="X958" s="362"/>
      <c r="Y958" s="362"/>
      <c r="Z958" s="362"/>
    </row>
    <row r="959" spans="1:26" ht="12.75" customHeight="1" x14ac:dyDescent="0.25">
      <c r="A959" s="362"/>
      <c r="B959" s="362"/>
      <c r="C959" s="362"/>
      <c r="D959" s="362"/>
      <c r="E959" s="362"/>
      <c r="F959" s="362"/>
      <c r="G959" s="362"/>
      <c r="H959" s="362"/>
      <c r="I959" s="362"/>
      <c r="J959" s="362"/>
      <c r="K959" s="362"/>
      <c r="L959" s="362"/>
      <c r="M959" s="362"/>
      <c r="N959" s="362"/>
      <c r="O959" s="362"/>
      <c r="P959" s="362"/>
      <c r="Q959" s="362"/>
      <c r="R959" s="362"/>
      <c r="S959" s="362"/>
      <c r="T959" s="362"/>
      <c r="U959" s="362"/>
      <c r="V959" s="362"/>
      <c r="W959" s="362"/>
      <c r="X959" s="362"/>
      <c r="Y959" s="362"/>
      <c r="Z959" s="362"/>
    </row>
    <row r="960" spans="1:26" ht="12.75" customHeight="1" x14ac:dyDescent="0.25">
      <c r="A960" s="362"/>
      <c r="B960" s="362"/>
      <c r="C960" s="362"/>
      <c r="D960" s="362"/>
      <c r="E960" s="362"/>
      <c r="F960" s="362"/>
      <c r="G960" s="362"/>
      <c r="H960" s="362"/>
      <c r="I960" s="362"/>
      <c r="J960" s="362"/>
      <c r="K960" s="362"/>
      <c r="L960" s="362"/>
      <c r="M960" s="362"/>
      <c r="N960" s="362"/>
      <c r="O960" s="362"/>
      <c r="P960" s="362"/>
      <c r="Q960" s="362"/>
      <c r="R960" s="362"/>
      <c r="S960" s="362"/>
      <c r="T960" s="362"/>
      <c r="U960" s="362"/>
      <c r="V960" s="362"/>
      <c r="W960" s="362"/>
      <c r="X960" s="362"/>
      <c r="Y960" s="362"/>
      <c r="Z960" s="362"/>
    </row>
    <row r="961" spans="1:26" ht="12.75" customHeight="1" x14ac:dyDescent="0.25">
      <c r="A961" s="362"/>
      <c r="B961" s="362"/>
      <c r="C961" s="362"/>
      <c r="D961" s="362"/>
      <c r="E961" s="362"/>
      <c r="F961" s="362"/>
      <c r="G961" s="362"/>
      <c r="H961" s="362"/>
      <c r="I961" s="362"/>
      <c r="J961" s="362"/>
      <c r="K961" s="362"/>
      <c r="L961" s="362"/>
      <c r="M961" s="362"/>
      <c r="N961" s="362"/>
      <c r="O961" s="362"/>
      <c r="P961" s="362"/>
      <c r="Q961" s="362"/>
      <c r="R961" s="362"/>
      <c r="S961" s="362"/>
      <c r="T961" s="362"/>
      <c r="U961" s="362"/>
      <c r="V961" s="362"/>
      <c r="W961" s="362"/>
      <c r="X961" s="362"/>
      <c r="Y961" s="362"/>
      <c r="Z961" s="362"/>
    </row>
    <row r="962" spans="1:26" ht="12.75" customHeight="1" x14ac:dyDescent="0.25">
      <c r="A962" s="362"/>
      <c r="B962" s="362"/>
      <c r="C962" s="362"/>
      <c r="D962" s="362"/>
      <c r="E962" s="362"/>
      <c r="F962" s="362"/>
      <c r="G962" s="362"/>
      <c r="H962" s="362"/>
      <c r="I962" s="362"/>
      <c r="J962" s="362"/>
      <c r="K962" s="362"/>
      <c r="L962" s="362"/>
      <c r="M962" s="362"/>
      <c r="N962" s="362"/>
      <c r="O962" s="362"/>
      <c r="P962" s="362"/>
      <c r="Q962" s="362"/>
      <c r="R962" s="362"/>
      <c r="S962" s="362"/>
      <c r="T962" s="362"/>
      <c r="U962" s="362"/>
      <c r="V962" s="362"/>
      <c r="W962" s="362"/>
      <c r="X962" s="362"/>
      <c r="Y962" s="362"/>
      <c r="Z962" s="362"/>
    </row>
    <row r="963" spans="1:26" ht="12.75" customHeight="1" x14ac:dyDescent="0.25">
      <c r="A963" s="362"/>
      <c r="B963" s="362"/>
      <c r="C963" s="362"/>
      <c r="D963" s="362"/>
      <c r="E963" s="362"/>
      <c r="F963" s="362"/>
      <c r="G963" s="362"/>
      <c r="H963" s="362"/>
      <c r="I963" s="362"/>
      <c r="J963" s="362"/>
      <c r="K963" s="362"/>
      <c r="L963" s="362"/>
      <c r="M963" s="362"/>
      <c r="N963" s="362"/>
      <c r="O963" s="362"/>
      <c r="P963" s="362"/>
      <c r="Q963" s="362"/>
      <c r="R963" s="362"/>
      <c r="S963" s="362"/>
      <c r="T963" s="362"/>
      <c r="U963" s="362"/>
      <c r="V963" s="362"/>
      <c r="W963" s="362"/>
      <c r="X963" s="362"/>
      <c r="Y963" s="362"/>
      <c r="Z963" s="362"/>
    </row>
    <row r="964" spans="1:26" ht="12.75" customHeight="1" x14ac:dyDescent="0.25">
      <c r="A964" s="362"/>
      <c r="B964" s="362"/>
      <c r="C964" s="362"/>
      <c r="D964" s="362"/>
      <c r="E964" s="362"/>
      <c r="F964" s="362"/>
      <c r="G964" s="362"/>
      <c r="H964" s="362"/>
      <c r="I964" s="362"/>
      <c r="J964" s="362"/>
      <c r="K964" s="362"/>
      <c r="L964" s="362"/>
      <c r="M964" s="362"/>
      <c r="N964" s="362"/>
      <c r="O964" s="362"/>
      <c r="P964" s="362"/>
      <c r="Q964" s="362"/>
      <c r="R964" s="362"/>
      <c r="S964" s="362"/>
      <c r="T964" s="362"/>
      <c r="U964" s="362"/>
      <c r="V964" s="362"/>
      <c r="W964" s="362"/>
      <c r="X964" s="362"/>
      <c r="Y964" s="362"/>
      <c r="Z964" s="362"/>
    </row>
    <row r="965" spans="1:26" ht="12.75" customHeight="1" x14ac:dyDescent="0.25">
      <c r="A965" s="362"/>
      <c r="B965" s="362"/>
      <c r="C965" s="362"/>
      <c r="D965" s="362"/>
      <c r="E965" s="362"/>
      <c r="F965" s="362"/>
      <c r="G965" s="362"/>
      <c r="H965" s="362"/>
      <c r="I965" s="362"/>
      <c r="J965" s="362"/>
      <c r="K965" s="362"/>
      <c r="L965" s="362"/>
      <c r="M965" s="362"/>
      <c r="N965" s="362"/>
      <c r="O965" s="362"/>
      <c r="P965" s="362"/>
      <c r="Q965" s="362"/>
      <c r="R965" s="362"/>
      <c r="S965" s="362"/>
      <c r="T965" s="362"/>
      <c r="U965" s="362"/>
      <c r="V965" s="362"/>
      <c r="W965" s="362"/>
      <c r="X965" s="362"/>
      <c r="Y965" s="362"/>
      <c r="Z965" s="362"/>
    </row>
    <row r="966" spans="1:26" ht="12.75" customHeight="1" x14ac:dyDescent="0.25">
      <c r="A966" s="362"/>
      <c r="B966" s="362"/>
      <c r="C966" s="362"/>
      <c r="D966" s="362"/>
      <c r="E966" s="362"/>
      <c r="F966" s="362"/>
      <c r="G966" s="362"/>
      <c r="H966" s="362"/>
      <c r="I966" s="362"/>
      <c r="J966" s="362"/>
      <c r="K966" s="362"/>
      <c r="L966" s="362"/>
      <c r="M966" s="362"/>
      <c r="N966" s="362"/>
      <c r="O966" s="362"/>
      <c r="P966" s="362"/>
      <c r="Q966" s="362"/>
      <c r="R966" s="362"/>
      <c r="S966" s="362"/>
      <c r="T966" s="362"/>
      <c r="U966" s="362"/>
      <c r="V966" s="362"/>
      <c r="W966" s="362"/>
      <c r="X966" s="362"/>
      <c r="Y966" s="362"/>
      <c r="Z966" s="362"/>
    </row>
    <row r="967" spans="1:26" ht="12.75" customHeight="1" x14ac:dyDescent="0.25">
      <c r="A967" s="362"/>
      <c r="B967" s="362"/>
      <c r="C967" s="362"/>
      <c r="D967" s="362"/>
      <c r="E967" s="362"/>
      <c r="F967" s="362"/>
      <c r="G967" s="362"/>
      <c r="H967" s="362"/>
      <c r="I967" s="362"/>
      <c r="J967" s="362"/>
      <c r="K967" s="362"/>
      <c r="L967" s="362"/>
      <c r="M967" s="362"/>
      <c r="N967" s="362"/>
      <c r="O967" s="362"/>
      <c r="P967" s="362"/>
      <c r="Q967" s="362"/>
      <c r="R967" s="362"/>
      <c r="S967" s="362"/>
      <c r="T967" s="362"/>
      <c r="U967" s="362"/>
      <c r="V967" s="362"/>
      <c r="W967" s="362"/>
      <c r="X967" s="362"/>
      <c r="Y967" s="362"/>
      <c r="Z967" s="362"/>
    </row>
    <row r="968" spans="1:26" ht="12.75" customHeight="1" x14ac:dyDescent="0.25">
      <c r="A968" s="362"/>
      <c r="B968" s="362"/>
      <c r="C968" s="362"/>
      <c r="D968" s="362"/>
      <c r="E968" s="362"/>
      <c r="F968" s="362"/>
      <c r="G968" s="362"/>
      <c r="H968" s="362"/>
      <c r="I968" s="362"/>
      <c r="J968" s="362"/>
      <c r="K968" s="362"/>
      <c r="L968" s="362"/>
      <c r="M968" s="362"/>
      <c r="N968" s="362"/>
      <c r="O968" s="362"/>
      <c r="P968" s="362"/>
      <c r="Q968" s="362"/>
      <c r="R968" s="362"/>
      <c r="S968" s="362"/>
      <c r="T968" s="362"/>
      <c r="U968" s="362"/>
      <c r="V968" s="362"/>
      <c r="W968" s="362"/>
      <c r="X968" s="362"/>
      <c r="Y968" s="362"/>
      <c r="Z968" s="362"/>
    </row>
    <row r="969" spans="1:26" ht="12.75" customHeight="1" x14ac:dyDescent="0.25">
      <c r="A969" s="362"/>
      <c r="B969" s="362"/>
      <c r="C969" s="362"/>
      <c r="D969" s="362"/>
      <c r="E969" s="362"/>
      <c r="F969" s="362"/>
      <c r="G969" s="362"/>
      <c r="H969" s="362"/>
      <c r="I969" s="362"/>
      <c r="J969" s="362"/>
      <c r="K969" s="362"/>
      <c r="L969" s="362"/>
      <c r="M969" s="362"/>
      <c r="N969" s="362"/>
      <c r="O969" s="362"/>
      <c r="P969" s="362"/>
      <c r="Q969" s="362"/>
      <c r="R969" s="362"/>
      <c r="S969" s="362"/>
      <c r="T969" s="362"/>
      <c r="U969" s="362"/>
      <c r="V969" s="362"/>
      <c r="W969" s="362"/>
      <c r="X969" s="362"/>
      <c r="Y969" s="362"/>
      <c r="Z969" s="362"/>
    </row>
    <row r="970" spans="1:26" ht="12.75" customHeight="1" x14ac:dyDescent="0.25">
      <c r="A970" s="362"/>
      <c r="B970" s="362"/>
      <c r="C970" s="362"/>
      <c r="D970" s="362"/>
      <c r="E970" s="362"/>
      <c r="F970" s="362"/>
      <c r="G970" s="362"/>
      <c r="H970" s="362"/>
      <c r="I970" s="362"/>
      <c r="J970" s="362"/>
      <c r="K970" s="362"/>
      <c r="L970" s="362"/>
      <c r="M970" s="362"/>
      <c r="N970" s="362"/>
      <c r="O970" s="362"/>
      <c r="P970" s="362"/>
      <c r="Q970" s="362"/>
      <c r="R970" s="362"/>
      <c r="S970" s="362"/>
      <c r="T970" s="362"/>
      <c r="U970" s="362"/>
      <c r="V970" s="362"/>
      <c r="W970" s="362"/>
      <c r="X970" s="362"/>
      <c r="Y970" s="362"/>
      <c r="Z970" s="362"/>
    </row>
    <row r="971" spans="1:26" ht="12.75" customHeight="1" x14ac:dyDescent="0.25">
      <c r="A971" s="362"/>
      <c r="B971" s="362"/>
      <c r="C971" s="362"/>
      <c r="D971" s="362"/>
      <c r="E971" s="362"/>
      <c r="F971" s="362"/>
      <c r="G971" s="362"/>
      <c r="H971" s="362"/>
      <c r="I971" s="362"/>
      <c r="J971" s="362"/>
      <c r="K971" s="362"/>
      <c r="L971" s="362"/>
      <c r="M971" s="362"/>
      <c r="N971" s="362"/>
      <c r="O971" s="362"/>
      <c r="P971" s="362"/>
      <c r="Q971" s="362"/>
      <c r="R971" s="362"/>
      <c r="S971" s="362"/>
      <c r="T971" s="362"/>
      <c r="U971" s="362"/>
      <c r="V971" s="362"/>
      <c r="W971" s="362"/>
      <c r="X971" s="362"/>
      <c r="Y971" s="362"/>
      <c r="Z971" s="362"/>
    </row>
    <row r="972" spans="1:26" ht="12.75" customHeight="1" x14ac:dyDescent="0.25">
      <c r="A972" s="362"/>
      <c r="B972" s="362"/>
      <c r="C972" s="362"/>
      <c r="D972" s="362"/>
      <c r="E972" s="362"/>
      <c r="F972" s="362"/>
      <c r="G972" s="362"/>
      <c r="H972" s="362"/>
      <c r="I972" s="362"/>
      <c r="J972" s="362"/>
      <c r="K972" s="362"/>
      <c r="L972" s="362"/>
      <c r="M972" s="362"/>
      <c r="N972" s="362"/>
      <c r="O972" s="362"/>
      <c r="P972" s="362"/>
      <c r="Q972" s="362"/>
      <c r="R972" s="362"/>
      <c r="S972" s="362"/>
      <c r="T972" s="362"/>
      <c r="U972" s="362"/>
      <c r="V972" s="362"/>
      <c r="W972" s="362"/>
      <c r="X972" s="362"/>
      <c r="Y972" s="362"/>
      <c r="Z972" s="362"/>
    </row>
    <row r="973" spans="1:26" ht="12.75" customHeight="1" x14ac:dyDescent="0.25">
      <c r="A973" s="362"/>
      <c r="B973" s="362"/>
      <c r="C973" s="362"/>
      <c r="D973" s="362"/>
      <c r="E973" s="362"/>
      <c r="F973" s="362"/>
      <c r="G973" s="362"/>
      <c r="H973" s="362"/>
      <c r="I973" s="362"/>
      <c r="J973" s="362"/>
      <c r="K973" s="362"/>
      <c r="L973" s="362"/>
      <c r="M973" s="362"/>
      <c r="N973" s="362"/>
      <c r="O973" s="362"/>
      <c r="P973" s="362"/>
      <c r="Q973" s="362"/>
      <c r="R973" s="362"/>
      <c r="S973" s="362"/>
      <c r="T973" s="362"/>
      <c r="U973" s="362"/>
      <c r="V973" s="362"/>
      <c r="W973" s="362"/>
      <c r="X973" s="362"/>
      <c r="Y973" s="362"/>
      <c r="Z973" s="362"/>
    </row>
    <row r="974" spans="1:26" ht="12.75" customHeight="1" x14ac:dyDescent="0.25">
      <c r="A974" s="362"/>
      <c r="B974" s="362"/>
      <c r="C974" s="362"/>
      <c r="D974" s="362"/>
      <c r="E974" s="362"/>
      <c r="F974" s="362"/>
      <c r="G974" s="362"/>
      <c r="H974" s="362"/>
      <c r="I974" s="362"/>
      <c r="J974" s="362"/>
      <c r="K974" s="362"/>
      <c r="L974" s="362"/>
      <c r="M974" s="362"/>
      <c r="N974" s="362"/>
      <c r="O974" s="362"/>
      <c r="P974" s="362"/>
      <c r="Q974" s="362"/>
      <c r="R974" s="362"/>
      <c r="S974" s="362"/>
      <c r="T974" s="362"/>
      <c r="U974" s="362"/>
      <c r="V974" s="362"/>
      <c r="W974" s="362"/>
      <c r="X974" s="362"/>
      <c r="Y974" s="362"/>
      <c r="Z974" s="362"/>
    </row>
    <row r="975" spans="1:26" ht="12.75" customHeight="1" x14ac:dyDescent="0.25">
      <c r="A975" s="362"/>
      <c r="B975" s="362"/>
      <c r="C975" s="362"/>
      <c r="D975" s="362"/>
      <c r="E975" s="362"/>
      <c r="F975" s="362"/>
      <c r="G975" s="362"/>
      <c r="H975" s="362"/>
      <c r="I975" s="362"/>
      <c r="J975" s="362"/>
      <c r="K975" s="362"/>
      <c r="L975" s="362"/>
      <c r="M975" s="362"/>
      <c r="N975" s="362"/>
      <c r="O975" s="362"/>
      <c r="P975" s="362"/>
      <c r="Q975" s="362"/>
      <c r="R975" s="362"/>
      <c r="S975" s="362"/>
      <c r="T975" s="362"/>
      <c r="U975" s="362"/>
      <c r="V975" s="362"/>
      <c r="W975" s="362"/>
      <c r="X975" s="362"/>
      <c r="Y975" s="362"/>
      <c r="Z975" s="362"/>
    </row>
    <row r="976" spans="1:26" ht="12.75" customHeight="1" x14ac:dyDescent="0.25">
      <c r="A976" s="362"/>
      <c r="B976" s="362"/>
      <c r="C976" s="362"/>
      <c r="D976" s="362"/>
      <c r="E976" s="362"/>
      <c r="F976" s="362"/>
      <c r="G976" s="362"/>
      <c r="H976" s="362"/>
      <c r="I976" s="362"/>
      <c r="J976" s="362"/>
      <c r="K976" s="362"/>
      <c r="L976" s="362"/>
      <c r="M976" s="362"/>
      <c r="N976" s="362"/>
      <c r="O976" s="362"/>
      <c r="P976" s="362"/>
      <c r="Q976" s="362"/>
      <c r="R976" s="362"/>
      <c r="S976" s="362"/>
      <c r="T976" s="362"/>
      <c r="U976" s="362"/>
      <c r="V976" s="362"/>
      <c r="W976" s="362"/>
      <c r="X976" s="362"/>
      <c r="Y976" s="362"/>
      <c r="Z976" s="362"/>
    </row>
    <row r="977" spans="1:26" ht="12.75" customHeight="1" x14ac:dyDescent="0.25">
      <c r="A977" s="362"/>
      <c r="B977" s="362"/>
      <c r="C977" s="362"/>
      <c r="D977" s="362"/>
      <c r="E977" s="362"/>
      <c r="F977" s="362"/>
      <c r="G977" s="362"/>
      <c r="H977" s="362"/>
      <c r="I977" s="362"/>
      <c r="J977" s="362"/>
      <c r="K977" s="362"/>
      <c r="L977" s="362"/>
      <c r="M977" s="362"/>
      <c r="N977" s="362"/>
      <c r="O977" s="362"/>
      <c r="P977" s="362"/>
      <c r="Q977" s="362"/>
      <c r="R977" s="362"/>
      <c r="S977" s="362"/>
      <c r="T977" s="362"/>
      <c r="U977" s="362"/>
      <c r="V977" s="362"/>
      <c r="W977" s="362"/>
      <c r="X977" s="362"/>
      <c r="Y977" s="362"/>
      <c r="Z977" s="362"/>
    </row>
    <row r="978" spans="1:26" ht="12.75" customHeight="1" x14ac:dyDescent="0.25">
      <c r="A978" s="362"/>
      <c r="B978" s="362"/>
      <c r="C978" s="362"/>
      <c r="D978" s="362"/>
      <c r="E978" s="362"/>
      <c r="F978" s="362"/>
      <c r="G978" s="362"/>
      <c r="H978" s="362"/>
      <c r="I978" s="362"/>
      <c r="J978" s="362"/>
      <c r="K978" s="362"/>
      <c r="L978" s="362"/>
      <c r="M978" s="362"/>
      <c r="N978" s="362"/>
      <c r="O978" s="362"/>
      <c r="P978" s="362"/>
      <c r="Q978" s="362"/>
      <c r="R978" s="362"/>
      <c r="S978" s="362"/>
      <c r="T978" s="362"/>
      <c r="U978" s="362"/>
      <c r="V978" s="362"/>
      <c r="W978" s="362"/>
      <c r="X978" s="362"/>
      <c r="Y978" s="362"/>
      <c r="Z978" s="362"/>
    </row>
    <row r="979" spans="1:26" ht="12.75" customHeight="1" x14ac:dyDescent="0.25">
      <c r="A979" s="362"/>
      <c r="B979" s="362"/>
      <c r="C979" s="362"/>
      <c r="D979" s="362"/>
      <c r="E979" s="362"/>
      <c r="F979" s="362"/>
      <c r="G979" s="362"/>
      <c r="H979" s="362"/>
      <c r="I979" s="362"/>
      <c r="J979" s="362"/>
      <c r="K979" s="362"/>
      <c r="L979" s="362"/>
      <c r="M979" s="362"/>
      <c r="N979" s="362"/>
      <c r="O979" s="362"/>
      <c r="P979" s="362"/>
      <c r="Q979" s="362"/>
      <c r="R979" s="362"/>
      <c r="S979" s="362"/>
      <c r="T979" s="362"/>
      <c r="U979" s="362"/>
      <c r="V979" s="362"/>
      <c r="W979" s="362"/>
      <c r="X979" s="362"/>
      <c r="Y979" s="362"/>
      <c r="Z979" s="362"/>
    </row>
    <row r="980" spans="1:26" ht="12.75" customHeight="1" x14ac:dyDescent="0.25">
      <c r="A980" s="362"/>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row>
    <row r="981" spans="1:26" ht="12.75" customHeight="1" x14ac:dyDescent="0.25">
      <c r="A981" s="362"/>
      <c r="B981" s="362"/>
      <c r="C981" s="362"/>
      <c r="D981" s="362"/>
      <c r="E981" s="362"/>
      <c r="F981" s="362"/>
      <c r="G981" s="362"/>
      <c r="H981" s="362"/>
      <c r="I981" s="362"/>
      <c r="J981" s="362"/>
      <c r="K981" s="362"/>
      <c r="L981" s="362"/>
      <c r="M981" s="362"/>
      <c r="N981" s="362"/>
      <c r="O981" s="362"/>
      <c r="P981" s="362"/>
      <c r="Q981" s="362"/>
      <c r="R981" s="362"/>
      <c r="S981" s="362"/>
      <c r="T981" s="362"/>
      <c r="U981" s="362"/>
      <c r="V981" s="362"/>
      <c r="W981" s="362"/>
      <c r="X981" s="362"/>
      <c r="Y981" s="362"/>
      <c r="Z981" s="362"/>
    </row>
    <row r="982" spans="1:26" ht="12.75" customHeight="1" x14ac:dyDescent="0.25">
      <c r="A982" s="362"/>
      <c r="B982" s="362"/>
      <c r="C982" s="362"/>
      <c r="D982" s="362"/>
      <c r="E982" s="362"/>
      <c r="F982" s="362"/>
      <c r="G982" s="362"/>
      <c r="H982" s="362"/>
      <c r="I982" s="362"/>
      <c r="J982" s="362"/>
      <c r="K982" s="362"/>
      <c r="L982" s="362"/>
      <c r="M982" s="362"/>
      <c r="N982" s="362"/>
      <c r="O982" s="362"/>
      <c r="P982" s="362"/>
      <c r="Q982" s="362"/>
      <c r="R982" s="362"/>
      <c r="S982" s="362"/>
      <c r="T982" s="362"/>
      <c r="U982" s="362"/>
      <c r="V982" s="362"/>
      <c r="W982" s="362"/>
      <c r="X982" s="362"/>
      <c r="Y982" s="362"/>
      <c r="Z982" s="362"/>
    </row>
    <row r="983" spans="1:26" ht="12.75" customHeight="1" x14ac:dyDescent="0.25">
      <c r="A983" s="362"/>
      <c r="B983" s="362"/>
      <c r="C983" s="362"/>
      <c r="D983" s="362"/>
      <c r="E983" s="362"/>
      <c r="F983" s="362"/>
      <c r="G983" s="362"/>
      <c r="H983" s="362"/>
      <c r="I983" s="362"/>
      <c r="J983" s="362"/>
      <c r="K983" s="362"/>
      <c r="L983" s="362"/>
      <c r="M983" s="362"/>
      <c r="N983" s="362"/>
      <c r="O983" s="362"/>
      <c r="P983" s="362"/>
      <c r="Q983" s="362"/>
      <c r="R983" s="362"/>
      <c r="S983" s="362"/>
      <c r="T983" s="362"/>
      <c r="U983" s="362"/>
      <c r="V983" s="362"/>
      <c r="W983" s="362"/>
      <c r="X983" s="362"/>
      <c r="Y983" s="362"/>
      <c r="Z983" s="362"/>
    </row>
    <row r="984" spans="1:26" ht="12.75" customHeight="1" x14ac:dyDescent="0.25">
      <c r="A984" s="362"/>
      <c r="B984" s="362"/>
      <c r="C984" s="362"/>
      <c r="D984" s="362"/>
      <c r="E984" s="362"/>
      <c r="F984" s="362"/>
      <c r="G984" s="362"/>
      <c r="H984" s="362"/>
      <c r="I984" s="362"/>
      <c r="J984" s="362"/>
      <c r="K984" s="362"/>
      <c r="L984" s="362"/>
      <c r="M984" s="362"/>
      <c r="N984" s="362"/>
      <c r="O984" s="362"/>
      <c r="P984" s="362"/>
      <c r="Q984" s="362"/>
      <c r="R984" s="362"/>
      <c r="S984" s="362"/>
      <c r="T984" s="362"/>
      <c r="U984" s="362"/>
      <c r="V984" s="362"/>
      <c r="W984" s="362"/>
      <c r="X984" s="362"/>
      <c r="Y984" s="362"/>
      <c r="Z984" s="362"/>
    </row>
    <row r="985" spans="1:26" ht="12.75" customHeight="1" x14ac:dyDescent="0.25">
      <c r="A985" s="362"/>
      <c r="B985" s="362"/>
      <c r="C985" s="362"/>
      <c r="D985" s="362"/>
      <c r="E985" s="362"/>
      <c r="F985" s="362"/>
      <c r="G985" s="362"/>
      <c r="H985" s="362"/>
      <c r="I985" s="362"/>
      <c r="J985" s="362"/>
      <c r="K985" s="362"/>
      <c r="L985" s="362"/>
      <c r="M985" s="362"/>
      <c r="N985" s="362"/>
      <c r="O985" s="362"/>
      <c r="P985" s="362"/>
      <c r="Q985" s="362"/>
      <c r="R985" s="362"/>
      <c r="S985" s="362"/>
      <c r="T985" s="362"/>
      <c r="U985" s="362"/>
      <c r="V985" s="362"/>
      <c r="W985" s="362"/>
      <c r="X985" s="362"/>
      <c r="Y985" s="362"/>
      <c r="Z985" s="362"/>
    </row>
    <row r="986" spans="1:26" ht="12.75" customHeight="1" x14ac:dyDescent="0.25">
      <c r="A986" s="362"/>
      <c r="B986" s="362"/>
      <c r="C986" s="362"/>
      <c r="D986" s="362"/>
      <c r="E986" s="362"/>
      <c r="F986" s="362"/>
      <c r="G986" s="362"/>
      <c r="H986" s="362"/>
      <c r="I986" s="362"/>
      <c r="J986" s="362"/>
      <c r="K986" s="362"/>
      <c r="L986" s="362"/>
      <c r="M986" s="362"/>
      <c r="N986" s="362"/>
      <c r="O986" s="362"/>
      <c r="P986" s="362"/>
      <c r="Q986" s="362"/>
      <c r="R986" s="362"/>
      <c r="S986" s="362"/>
      <c r="T986" s="362"/>
      <c r="U986" s="362"/>
      <c r="V986" s="362"/>
      <c r="W986" s="362"/>
      <c r="X986" s="362"/>
      <c r="Y986" s="362"/>
      <c r="Z986" s="362"/>
    </row>
    <row r="987" spans="1:26" ht="12.75" customHeight="1" x14ac:dyDescent="0.25">
      <c r="A987" s="362"/>
      <c r="B987" s="362"/>
      <c r="C987" s="362"/>
      <c r="D987" s="362"/>
      <c r="E987" s="362"/>
      <c r="F987" s="362"/>
      <c r="G987" s="362"/>
      <c r="H987" s="362"/>
      <c r="I987" s="362"/>
      <c r="J987" s="362"/>
      <c r="K987" s="362"/>
      <c r="L987" s="362"/>
      <c r="M987" s="362"/>
      <c r="N987" s="362"/>
      <c r="O987" s="362"/>
      <c r="P987" s="362"/>
      <c r="Q987" s="362"/>
      <c r="R987" s="362"/>
      <c r="S987" s="362"/>
      <c r="T987" s="362"/>
      <c r="U987" s="362"/>
      <c r="V987" s="362"/>
      <c r="W987" s="362"/>
      <c r="X987" s="362"/>
      <c r="Y987" s="362"/>
      <c r="Z987" s="362"/>
    </row>
    <row r="988" spans="1:26" ht="12.75" customHeight="1" x14ac:dyDescent="0.25">
      <c r="A988" s="362"/>
      <c r="B988" s="362"/>
      <c r="C988" s="362"/>
      <c r="D988" s="362"/>
      <c r="E988" s="362"/>
      <c r="F988" s="362"/>
      <c r="G988" s="362"/>
      <c r="H988" s="362"/>
      <c r="I988" s="362"/>
      <c r="J988" s="362"/>
      <c r="K988" s="362"/>
      <c r="L988" s="362"/>
      <c r="M988" s="362"/>
      <c r="N988" s="362"/>
      <c r="O988" s="362"/>
      <c r="P988" s="362"/>
      <c r="Q988" s="362"/>
      <c r="R988" s="362"/>
      <c r="S988" s="362"/>
      <c r="T988" s="362"/>
      <c r="U988" s="362"/>
      <c r="V988" s="362"/>
      <c r="W988" s="362"/>
      <c r="X988" s="362"/>
      <c r="Y988" s="362"/>
      <c r="Z988" s="362"/>
    </row>
    <row r="989" spans="1:26" ht="12.75" customHeight="1" x14ac:dyDescent="0.25">
      <c r="A989" s="362"/>
      <c r="B989" s="362"/>
      <c r="C989" s="362"/>
      <c r="D989" s="362"/>
      <c r="E989" s="362"/>
      <c r="F989" s="362"/>
      <c r="G989" s="362"/>
      <c r="H989" s="362"/>
      <c r="I989" s="362"/>
      <c r="J989" s="362"/>
      <c r="K989" s="362"/>
      <c r="L989" s="362"/>
      <c r="M989" s="362"/>
      <c r="N989" s="362"/>
      <c r="O989" s="362"/>
      <c r="P989" s="362"/>
      <c r="Q989" s="362"/>
      <c r="R989" s="362"/>
      <c r="S989" s="362"/>
      <c r="T989" s="362"/>
      <c r="U989" s="362"/>
      <c r="V989" s="362"/>
      <c r="W989" s="362"/>
      <c r="X989" s="362"/>
      <c r="Y989" s="362"/>
      <c r="Z989" s="362"/>
    </row>
    <row r="990" spans="1:26" ht="12.75" customHeight="1" x14ac:dyDescent="0.25">
      <c r="A990" s="362"/>
      <c r="B990" s="362"/>
      <c r="C990" s="362"/>
      <c r="D990" s="362"/>
      <c r="E990" s="362"/>
      <c r="F990" s="362"/>
      <c r="G990" s="362"/>
      <c r="H990" s="362"/>
      <c r="I990" s="362"/>
      <c r="J990" s="362"/>
      <c r="K990" s="362"/>
      <c r="L990" s="362"/>
      <c r="M990" s="362"/>
      <c r="N990" s="362"/>
      <c r="O990" s="362"/>
      <c r="P990" s="362"/>
      <c r="Q990" s="362"/>
      <c r="R990" s="362"/>
      <c r="S990" s="362"/>
      <c r="T990" s="362"/>
      <c r="U990" s="362"/>
      <c r="V990" s="362"/>
      <c r="W990" s="362"/>
      <c r="X990" s="362"/>
      <c r="Y990" s="362"/>
      <c r="Z990" s="362"/>
    </row>
    <row r="991" spans="1:26" ht="12.75" customHeight="1" x14ac:dyDescent="0.25">
      <c r="A991" s="362"/>
      <c r="B991" s="362"/>
      <c r="C991" s="362"/>
      <c r="D991" s="362"/>
      <c r="E991" s="362"/>
      <c r="F991" s="362"/>
      <c r="G991" s="362"/>
      <c r="H991" s="362"/>
      <c r="I991" s="362"/>
      <c r="J991" s="362"/>
      <c r="K991" s="362"/>
      <c r="L991" s="362"/>
      <c r="M991" s="362"/>
      <c r="N991" s="362"/>
      <c r="O991" s="362"/>
      <c r="P991" s="362"/>
      <c r="Q991" s="362"/>
      <c r="R991" s="362"/>
      <c r="S991" s="362"/>
      <c r="T991" s="362"/>
      <c r="U991" s="362"/>
      <c r="V991" s="362"/>
      <c r="W991" s="362"/>
      <c r="X991" s="362"/>
      <c r="Y991" s="362"/>
      <c r="Z991" s="362"/>
    </row>
    <row r="992" spans="1:26" ht="12.75" customHeight="1" x14ac:dyDescent="0.25">
      <c r="A992" s="362"/>
      <c r="B992" s="362"/>
      <c r="C992" s="362"/>
      <c r="D992" s="362"/>
      <c r="E992" s="362"/>
      <c r="F992" s="362"/>
      <c r="G992" s="362"/>
      <c r="H992" s="362"/>
      <c r="I992" s="362"/>
      <c r="J992" s="362"/>
      <c r="K992" s="362"/>
      <c r="L992" s="362"/>
      <c r="M992" s="362"/>
      <c r="N992" s="362"/>
      <c r="O992" s="362"/>
      <c r="P992" s="362"/>
      <c r="Q992" s="362"/>
      <c r="R992" s="362"/>
      <c r="S992" s="362"/>
      <c r="T992" s="362"/>
      <c r="U992" s="362"/>
      <c r="V992" s="362"/>
      <c r="W992" s="362"/>
      <c r="X992" s="362"/>
      <c r="Y992" s="362"/>
      <c r="Z992" s="362"/>
    </row>
    <row r="993" spans="1:26" ht="12.75" customHeight="1" x14ac:dyDescent="0.25">
      <c r="A993" s="362"/>
      <c r="B993" s="362"/>
      <c r="C993" s="362"/>
      <c r="D993" s="362"/>
      <c r="E993" s="362"/>
      <c r="F993" s="362"/>
      <c r="G993" s="362"/>
      <c r="H993" s="362"/>
      <c r="I993" s="362"/>
      <c r="J993" s="362"/>
      <c r="K993" s="362"/>
      <c r="L993" s="362"/>
      <c r="M993" s="362"/>
      <c r="N993" s="362"/>
      <c r="O993" s="362"/>
      <c r="P993" s="362"/>
      <c r="Q993" s="362"/>
      <c r="R993" s="362"/>
      <c r="S993" s="362"/>
      <c r="T993" s="362"/>
      <c r="U993" s="362"/>
      <c r="V993" s="362"/>
      <c r="W993" s="362"/>
      <c r="X993" s="362"/>
      <c r="Y993" s="362"/>
      <c r="Z993" s="362"/>
    </row>
    <row r="994" spans="1:26" ht="12.75" customHeight="1" x14ac:dyDescent="0.25">
      <c r="A994" s="362"/>
      <c r="B994" s="362"/>
      <c r="C994" s="362"/>
      <c r="D994" s="362"/>
      <c r="E994" s="362"/>
      <c r="F994" s="362"/>
      <c r="G994" s="362"/>
      <c r="H994" s="362"/>
      <c r="I994" s="362"/>
      <c r="J994" s="362"/>
      <c r="K994" s="362"/>
      <c r="L994" s="362"/>
      <c r="M994" s="362"/>
      <c r="N994" s="362"/>
      <c r="O994" s="362"/>
      <c r="P994" s="362"/>
      <c r="Q994" s="362"/>
      <c r="R994" s="362"/>
      <c r="S994" s="362"/>
      <c r="T994" s="362"/>
      <c r="U994" s="362"/>
      <c r="V994" s="362"/>
      <c r="W994" s="362"/>
      <c r="X994" s="362"/>
      <c r="Y994" s="362"/>
      <c r="Z994" s="362"/>
    </row>
    <row r="995" spans="1:26" ht="12.75" customHeight="1" x14ac:dyDescent="0.25">
      <c r="A995" s="362"/>
      <c r="B995" s="362"/>
      <c r="C995" s="362"/>
      <c r="D995" s="362"/>
      <c r="E995" s="362"/>
      <c r="F995" s="362"/>
      <c r="G995" s="362"/>
      <c r="H995" s="362"/>
      <c r="I995" s="362"/>
      <c r="J995" s="362"/>
      <c r="K995" s="362"/>
      <c r="L995" s="362"/>
      <c r="M995" s="362"/>
      <c r="N995" s="362"/>
      <c r="O995" s="362"/>
      <c r="P995" s="362"/>
      <c r="Q995" s="362"/>
      <c r="R995" s="362"/>
      <c r="S995" s="362"/>
      <c r="T995" s="362"/>
      <c r="U995" s="362"/>
      <c r="V995" s="362"/>
      <c r="W995" s="362"/>
      <c r="X995" s="362"/>
      <c r="Y995" s="362"/>
      <c r="Z995" s="362"/>
    </row>
    <row r="996" spans="1:26" ht="12.75" customHeight="1" x14ac:dyDescent="0.25">
      <c r="A996" s="362"/>
      <c r="B996" s="362"/>
      <c r="C996" s="362"/>
      <c r="D996" s="362"/>
      <c r="E996" s="362"/>
      <c r="F996" s="362"/>
      <c r="G996" s="362"/>
      <c r="H996" s="362"/>
      <c r="I996" s="362"/>
      <c r="J996" s="362"/>
      <c r="K996" s="362"/>
      <c r="L996" s="362"/>
      <c r="M996" s="362"/>
      <c r="N996" s="362"/>
      <c r="O996" s="362"/>
      <c r="P996" s="362"/>
      <c r="Q996" s="362"/>
      <c r="R996" s="362"/>
      <c r="S996" s="362"/>
      <c r="T996" s="362"/>
      <c r="U996" s="362"/>
      <c r="V996" s="362"/>
      <c r="W996" s="362"/>
      <c r="X996" s="362"/>
      <c r="Y996" s="362"/>
      <c r="Z996" s="362"/>
    </row>
    <row r="997" spans="1:26" ht="12.75" customHeight="1" x14ac:dyDescent="0.25">
      <c r="A997" s="362"/>
      <c r="B997" s="362"/>
      <c r="C997" s="362"/>
      <c r="D997" s="362"/>
      <c r="E997" s="362"/>
      <c r="F997" s="362"/>
      <c r="G997" s="362"/>
      <c r="H997" s="362"/>
      <c r="I997" s="362"/>
      <c r="J997" s="362"/>
      <c r="K997" s="362"/>
      <c r="L997" s="362"/>
      <c r="M997" s="362"/>
      <c r="N997" s="362"/>
      <c r="O997" s="362"/>
      <c r="P997" s="362"/>
      <c r="Q997" s="362"/>
      <c r="R997" s="362"/>
      <c r="S997" s="362"/>
      <c r="T997" s="362"/>
      <c r="U997" s="362"/>
      <c r="V997" s="362"/>
      <c r="W997" s="362"/>
      <c r="X997" s="362"/>
      <c r="Y997" s="362"/>
      <c r="Z997" s="362"/>
    </row>
    <row r="998" spans="1:26" ht="12.75" customHeight="1" x14ac:dyDescent="0.25">
      <c r="A998" s="362"/>
      <c r="B998" s="362"/>
      <c r="C998" s="362"/>
      <c r="D998" s="362"/>
      <c r="E998" s="362"/>
      <c r="F998" s="362"/>
      <c r="G998" s="362"/>
      <c r="H998" s="362"/>
      <c r="I998" s="362"/>
      <c r="J998" s="362"/>
      <c r="K998" s="362"/>
      <c r="L998" s="362"/>
      <c r="M998" s="362"/>
      <c r="N998" s="362"/>
      <c r="O998" s="362"/>
      <c r="P998" s="362"/>
      <c r="Q998" s="362"/>
      <c r="R998" s="362"/>
      <c r="S998" s="362"/>
      <c r="T998" s="362"/>
      <c r="U998" s="362"/>
      <c r="V998" s="362"/>
      <c r="W998" s="362"/>
      <c r="X998" s="362"/>
      <c r="Y998" s="362"/>
      <c r="Z998" s="362"/>
    </row>
    <row r="999" spans="1:26" ht="12.75" customHeight="1" x14ac:dyDescent="0.25">
      <c r="A999" s="362"/>
      <c r="B999" s="362"/>
      <c r="C999" s="362"/>
      <c r="D999" s="362"/>
      <c r="E999" s="362"/>
      <c r="F999" s="362"/>
      <c r="G999" s="362"/>
      <c r="H999" s="362"/>
      <c r="I999" s="362"/>
      <c r="J999" s="362"/>
      <c r="K999" s="362"/>
      <c r="L999" s="362"/>
      <c r="M999" s="362"/>
      <c r="N999" s="362"/>
      <c r="O999" s="362"/>
      <c r="P999" s="362"/>
      <c r="Q999" s="362"/>
      <c r="R999" s="362"/>
      <c r="S999" s="362"/>
      <c r="T999" s="362"/>
      <c r="U999" s="362"/>
      <c r="V999" s="362"/>
      <c r="W999" s="362"/>
      <c r="X999" s="362"/>
      <c r="Y999" s="362"/>
      <c r="Z999" s="362"/>
    </row>
    <row r="1000" spans="1:26" ht="12.75" customHeight="1" x14ac:dyDescent="0.25">
      <c r="A1000" s="362"/>
      <c r="B1000" s="362"/>
      <c r="C1000" s="362"/>
      <c r="D1000" s="362"/>
      <c r="E1000" s="362"/>
      <c r="F1000" s="362"/>
      <c r="G1000" s="362"/>
      <c r="H1000" s="362"/>
      <c r="I1000" s="362"/>
      <c r="J1000" s="362"/>
      <c r="K1000" s="362"/>
      <c r="L1000" s="362"/>
      <c r="M1000" s="362"/>
      <c r="N1000" s="362"/>
      <c r="O1000" s="362"/>
      <c r="P1000" s="362"/>
      <c r="Q1000" s="362"/>
      <c r="R1000" s="362"/>
      <c r="S1000" s="362"/>
      <c r="T1000" s="362"/>
      <c r="U1000" s="362"/>
      <c r="V1000" s="362"/>
      <c r="W1000" s="362"/>
      <c r="X1000" s="362"/>
      <c r="Y1000" s="362"/>
      <c r="Z1000" s="36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4.42578125" defaultRowHeight="15" customHeight="1" x14ac:dyDescent="0.25"/>
  <cols>
    <col min="1" max="26" width="10.7109375" customWidth="1"/>
  </cols>
  <sheetData>
    <row r="2" spans="2:5" x14ac:dyDescent="0.25">
      <c r="B2" s="281" t="s">
        <v>267</v>
      </c>
      <c r="E2" s="281" t="s">
        <v>103</v>
      </c>
    </row>
    <row r="3" spans="2:5" x14ac:dyDescent="0.25">
      <c r="B3" s="281" t="s">
        <v>578</v>
      </c>
      <c r="E3" s="281" t="s">
        <v>105</v>
      </c>
    </row>
    <row r="4" spans="2:5" x14ac:dyDescent="0.25">
      <c r="B4" s="281" t="s">
        <v>293</v>
      </c>
    </row>
    <row r="5" spans="2:5" x14ac:dyDescent="0.25">
      <c r="B5" s="281" t="s">
        <v>262</v>
      </c>
    </row>
    <row r="8" spans="2:5" x14ac:dyDescent="0.25">
      <c r="B8" s="281" t="s">
        <v>579</v>
      </c>
    </row>
    <row r="9" spans="2:5" x14ac:dyDescent="0.25">
      <c r="B9" s="281" t="s">
        <v>580</v>
      </c>
    </row>
    <row r="10" spans="2:5" x14ac:dyDescent="0.25">
      <c r="B10" s="281" t="s">
        <v>581</v>
      </c>
    </row>
    <row r="13" spans="2:5" x14ac:dyDescent="0.25">
      <c r="B13" s="281" t="s">
        <v>255</v>
      </c>
    </row>
    <row r="14" spans="2:5" x14ac:dyDescent="0.25">
      <c r="B14" s="281" t="s">
        <v>282</v>
      </c>
    </row>
    <row r="15" spans="2:5" x14ac:dyDescent="0.25">
      <c r="B15" s="281" t="s">
        <v>268</v>
      </c>
    </row>
    <row r="16" spans="2:5" x14ac:dyDescent="0.25">
      <c r="B16" s="281" t="s">
        <v>385</v>
      </c>
    </row>
    <row r="17" spans="2:2" x14ac:dyDescent="0.25">
      <c r="B17" s="281" t="s">
        <v>378</v>
      </c>
    </row>
    <row r="18" spans="2:2" x14ac:dyDescent="0.25">
      <c r="B18" s="281" t="s">
        <v>582</v>
      </c>
    </row>
    <row r="19" spans="2:2" x14ac:dyDescent="0.25">
      <c r="B19" s="281" t="s">
        <v>270</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377"/>
      <c r="B1" s="377"/>
      <c r="C1" s="377"/>
      <c r="D1" s="377"/>
      <c r="E1" s="377"/>
      <c r="F1" s="377"/>
      <c r="G1" s="377"/>
      <c r="H1" s="377"/>
      <c r="I1" s="377"/>
      <c r="J1" s="377"/>
      <c r="K1" s="377"/>
      <c r="L1" s="377"/>
      <c r="M1" s="377"/>
      <c r="N1" s="377"/>
      <c r="O1" s="377"/>
      <c r="P1" s="377"/>
      <c r="Q1" s="377"/>
      <c r="R1" s="377"/>
      <c r="S1" s="377"/>
      <c r="T1" s="377"/>
      <c r="U1" s="377"/>
      <c r="V1" s="377"/>
      <c r="W1" s="377"/>
      <c r="X1" s="377"/>
      <c r="Y1" s="377"/>
      <c r="Z1" s="377"/>
    </row>
    <row r="2" spans="1:26" ht="12.75" customHeight="1" x14ac:dyDescent="0.25">
      <c r="A2" s="377"/>
      <c r="B2" s="377"/>
      <c r="C2" s="377"/>
      <c r="D2" s="377"/>
      <c r="E2" s="377"/>
      <c r="F2" s="377"/>
      <c r="G2" s="377"/>
      <c r="H2" s="377"/>
      <c r="I2" s="377"/>
      <c r="J2" s="377"/>
      <c r="K2" s="377"/>
      <c r="L2" s="377"/>
      <c r="M2" s="377"/>
      <c r="N2" s="377"/>
      <c r="O2" s="377"/>
      <c r="P2" s="377"/>
      <c r="Q2" s="377"/>
      <c r="R2" s="377"/>
      <c r="S2" s="377"/>
      <c r="T2" s="377"/>
      <c r="U2" s="377"/>
      <c r="V2" s="377"/>
      <c r="W2" s="377"/>
      <c r="X2" s="377"/>
      <c r="Y2" s="377"/>
      <c r="Z2" s="377"/>
    </row>
    <row r="3" spans="1:26" ht="12.75" customHeight="1" x14ac:dyDescent="0.25">
      <c r="A3" s="378" t="s">
        <v>257</v>
      </c>
      <c r="B3" s="377"/>
      <c r="C3" s="377"/>
      <c r="D3" s="377"/>
      <c r="E3" s="377"/>
      <c r="F3" s="377"/>
      <c r="G3" s="377"/>
      <c r="H3" s="377"/>
      <c r="I3" s="377"/>
      <c r="J3" s="377"/>
      <c r="K3" s="377"/>
      <c r="L3" s="377"/>
      <c r="M3" s="377"/>
      <c r="N3" s="377"/>
      <c r="O3" s="377"/>
      <c r="P3" s="377"/>
      <c r="Q3" s="377"/>
      <c r="R3" s="377"/>
      <c r="S3" s="377"/>
      <c r="T3" s="377"/>
      <c r="U3" s="377"/>
      <c r="V3" s="377"/>
      <c r="W3" s="377"/>
      <c r="X3" s="377"/>
      <c r="Y3" s="377"/>
      <c r="Z3" s="377"/>
    </row>
    <row r="4" spans="1:26" ht="12.75" customHeight="1" x14ac:dyDescent="0.25">
      <c r="A4" s="378" t="s">
        <v>265</v>
      </c>
      <c r="B4" s="377"/>
      <c r="C4" s="377"/>
      <c r="D4" s="377"/>
      <c r="E4" s="377"/>
      <c r="F4" s="377"/>
      <c r="G4" s="377"/>
      <c r="H4" s="377"/>
      <c r="I4" s="377"/>
      <c r="J4" s="377"/>
      <c r="K4" s="377"/>
      <c r="L4" s="377"/>
      <c r="M4" s="377"/>
      <c r="N4" s="377"/>
      <c r="O4" s="377"/>
      <c r="P4" s="377"/>
      <c r="Q4" s="377"/>
      <c r="R4" s="377"/>
      <c r="S4" s="377"/>
      <c r="T4" s="377"/>
      <c r="U4" s="377"/>
      <c r="V4" s="377"/>
      <c r="W4" s="377"/>
      <c r="X4" s="377"/>
      <c r="Y4" s="377"/>
      <c r="Z4" s="377"/>
    </row>
    <row r="5" spans="1:26" ht="12.75" customHeight="1" x14ac:dyDescent="0.25">
      <c r="A5" s="378" t="s">
        <v>297</v>
      </c>
      <c r="B5" s="377"/>
      <c r="C5" s="377"/>
      <c r="D5" s="377"/>
      <c r="E5" s="377"/>
      <c r="F5" s="377"/>
      <c r="G5" s="377"/>
      <c r="H5" s="377"/>
      <c r="I5" s="377"/>
      <c r="J5" s="377"/>
      <c r="K5" s="377"/>
      <c r="L5" s="377"/>
      <c r="M5" s="377"/>
      <c r="N5" s="377"/>
      <c r="O5" s="377"/>
      <c r="P5" s="377"/>
      <c r="Q5" s="377"/>
      <c r="R5" s="377"/>
      <c r="S5" s="377"/>
      <c r="T5" s="377"/>
      <c r="U5" s="377"/>
      <c r="V5" s="377"/>
      <c r="W5" s="377"/>
      <c r="X5" s="377"/>
      <c r="Y5" s="377"/>
      <c r="Z5" s="377"/>
    </row>
    <row r="6" spans="1:26" ht="12.75" customHeight="1" x14ac:dyDescent="0.25">
      <c r="A6" s="378" t="s">
        <v>566</v>
      </c>
      <c r="B6" s="377"/>
      <c r="C6" s="377"/>
      <c r="D6" s="377"/>
      <c r="E6" s="377"/>
      <c r="F6" s="377"/>
      <c r="G6" s="377"/>
      <c r="H6" s="377"/>
      <c r="I6" s="377"/>
      <c r="J6" s="377"/>
      <c r="K6" s="377"/>
      <c r="L6" s="377"/>
      <c r="M6" s="377"/>
      <c r="N6" s="377"/>
      <c r="O6" s="377"/>
      <c r="P6" s="377"/>
      <c r="Q6" s="377"/>
      <c r="R6" s="377"/>
      <c r="S6" s="377"/>
      <c r="T6" s="377"/>
      <c r="U6" s="377"/>
      <c r="V6" s="377"/>
      <c r="W6" s="377"/>
      <c r="X6" s="377"/>
      <c r="Y6" s="377"/>
      <c r="Z6" s="377"/>
    </row>
    <row r="7" spans="1:26" ht="12.75" customHeight="1" x14ac:dyDescent="0.25">
      <c r="A7" s="378" t="s">
        <v>258</v>
      </c>
      <c r="B7" s="377"/>
      <c r="C7" s="377"/>
      <c r="D7" s="377"/>
      <c r="E7" s="377"/>
      <c r="F7" s="377"/>
      <c r="G7" s="377"/>
      <c r="H7" s="377"/>
      <c r="I7" s="377"/>
      <c r="J7" s="377"/>
      <c r="K7" s="377"/>
      <c r="L7" s="377"/>
      <c r="M7" s="377"/>
      <c r="N7" s="377"/>
      <c r="O7" s="377"/>
      <c r="P7" s="377"/>
      <c r="Q7" s="377"/>
      <c r="R7" s="377"/>
      <c r="S7" s="377"/>
      <c r="T7" s="377"/>
      <c r="U7" s="377"/>
      <c r="V7" s="377"/>
      <c r="W7" s="377"/>
      <c r="X7" s="377"/>
      <c r="Y7" s="377"/>
      <c r="Z7" s="377"/>
    </row>
    <row r="8" spans="1:26" ht="12.75" customHeight="1" x14ac:dyDescent="0.25">
      <c r="A8" s="378" t="s">
        <v>259</v>
      </c>
      <c r="B8" s="377"/>
      <c r="C8" s="377"/>
      <c r="D8" s="377"/>
      <c r="E8" s="377"/>
      <c r="F8" s="377"/>
      <c r="G8" s="377"/>
      <c r="H8" s="377"/>
      <c r="I8" s="377"/>
      <c r="J8" s="377"/>
      <c r="K8" s="377"/>
      <c r="L8" s="377"/>
      <c r="M8" s="377"/>
      <c r="N8" s="377"/>
      <c r="O8" s="377"/>
      <c r="P8" s="377"/>
      <c r="Q8" s="377"/>
      <c r="R8" s="377"/>
      <c r="S8" s="377"/>
      <c r="T8" s="377"/>
      <c r="U8" s="377"/>
      <c r="V8" s="377"/>
      <c r="W8" s="377"/>
      <c r="X8" s="377"/>
      <c r="Y8" s="377"/>
      <c r="Z8" s="377"/>
    </row>
    <row r="9" spans="1:26" ht="12.75" customHeight="1" x14ac:dyDescent="0.25">
      <c r="A9" s="378" t="s">
        <v>271</v>
      </c>
      <c r="B9" s="377"/>
      <c r="C9" s="377"/>
      <c r="D9" s="377"/>
      <c r="E9" s="377"/>
      <c r="F9" s="377"/>
      <c r="G9" s="377"/>
      <c r="H9" s="377"/>
      <c r="I9" s="377"/>
      <c r="J9" s="377"/>
      <c r="K9" s="377"/>
      <c r="L9" s="377"/>
      <c r="M9" s="377"/>
      <c r="N9" s="377"/>
      <c r="O9" s="377"/>
      <c r="P9" s="377"/>
      <c r="Q9" s="377"/>
      <c r="R9" s="377"/>
      <c r="S9" s="377"/>
      <c r="T9" s="377"/>
      <c r="U9" s="377"/>
      <c r="V9" s="377"/>
      <c r="W9" s="377"/>
      <c r="X9" s="377"/>
      <c r="Y9" s="377"/>
      <c r="Z9" s="377"/>
    </row>
    <row r="10" spans="1:26" ht="12.75" customHeight="1" x14ac:dyDescent="0.25">
      <c r="A10" s="378" t="s">
        <v>260</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row>
    <row r="11" spans="1:26" ht="12.75" customHeight="1" x14ac:dyDescent="0.25">
      <c r="A11" s="378" t="s">
        <v>294</v>
      </c>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row>
    <row r="12" spans="1:26" ht="12.75" customHeight="1" x14ac:dyDescent="0.25">
      <c r="A12" s="378" t="s">
        <v>583</v>
      </c>
      <c r="B12" s="377"/>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row>
    <row r="13" spans="1:26" ht="12.75" customHeight="1" x14ac:dyDescent="0.25">
      <c r="A13" s="378" t="s">
        <v>584</v>
      </c>
      <c r="B13" s="377"/>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row>
    <row r="14" spans="1:26" ht="12.75" customHeight="1" x14ac:dyDescent="0.25">
      <c r="A14" s="378" t="s">
        <v>585</v>
      </c>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row>
    <row r="15" spans="1:26" ht="12.75" customHeight="1" x14ac:dyDescent="0.25">
      <c r="A15" s="377"/>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row>
    <row r="16" spans="1:26" ht="12.75" customHeight="1" x14ac:dyDescent="0.25">
      <c r="A16" s="378" t="s">
        <v>586</v>
      </c>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row>
    <row r="17" spans="1:26" ht="12.75" customHeight="1" x14ac:dyDescent="0.25">
      <c r="A17" s="378" t="s">
        <v>267</v>
      </c>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row>
    <row r="18" spans="1:26" ht="12.75" customHeight="1" x14ac:dyDescent="0.25">
      <c r="A18" s="378" t="s">
        <v>578</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row>
    <row r="19" spans="1:26" ht="12.75" customHeight="1" x14ac:dyDescent="0.25">
      <c r="A19" s="377"/>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row>
    <row r="20" spans="1:26" ht="12.75" customHeight="1" x14ac:dyDescent="0.25">
      <c r="A20" s="378" t="s">
        <v>580</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row>
    <row r="21" spans="1:26" ht="12.75" customHeight="1" x14ac:dyDescent="0.25">
      <c r="A21" s="378" t="s">
        <v>581</v>
      </c>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row>
    <row r="22" spans="1:26" ht="12.75" customHeight="1" x14ac:dyDescent="0.25">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row>
    <row r="23" spans="1:26" ht="12.75" customHeight="1" x14ac:dyDescent="0.25">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row>
    <row r="24" spans="1:26" ht="12.75" customHeight="1" x14ac:dyDescent="0.25">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row>
    <row r="25" spans="1:26" ht="12.75" customHeight="1" x14ac:dyDescent="0.25">
      <c r="A25" s="377"/>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row>
    <row r="26" spans="1:26" ht="12.75" customHeight="1" x14ac:dyDescent="0.25">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row>
    <row r="27" spans="1:26" ht="12.75" customHeight="1" x14ac:dyDescent="0.25">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row>
    <row r="28" spans="1:26" ht="12.75" customHeight="1" x14ac:dyDescent="0.25">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row>
    <row r="29" spans="1:26" ht="12.75" customHeight="1" x14ac:dyDescent="0.25">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row>
    <row r="30" spans="1:26" ht="12.75" customHeight="1" x14ac:dyDescent="0.25">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row>
    <row r="31" spans="1:26" ht="12.75" customHeight="1" x14ac:dyDescent="0.25">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row>
    <row r="32" spans="1:26" ht="12.75" customHeight="1" x14ac:dyDescent="0.25">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row>
    <row r="33" spans="1:26" ht="12.75" customHeight="1" x14ac:dyDescent="0.25">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row>
    <row r="34" spans="1:26" ht="12.75" customHeight="1" x14ac:dyDescent="0.25">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row>
    <row r="35" spans="1:26" ht="12.75" customHeight="1" x14ac:dyDescent="0.25">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row>
    <row r="36" spans="1:26" ht="12.75" customHeight="1" x14ac:dyDescent="0.25">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row>
    <row r="37" spans="1:26" ht="12.75" customHeight="1" x14ac:dyDescent="0.25">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row>
    <row r="38" spans="1:26" ht="12.75" customHeight="1" x14ac:dyDescent="0.25">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row>
    <row r="39" spans="1:26" ht="12.75" customHeight="1" x14ac:dyDescent="0.25">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row>
    <row r="40" spans="1:26" ht="12.75" customHeight="1" x14ac:dyDescent="0.25">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row>
    <row r="41" spans="1:26" ht="12.75" customHeight="1" x14ac:dyDescent="0.25">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row>
    <row r="42" spans="1:26" ht="12.75" customHeight="1" x14ac:dyDescent="0.25">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row>
    <row r="43" spans="1:26" ht="12.75" customHeight="1" x14ac:dyDescent="0.25">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row>
    <row r="44" spans="1:26" ht="12.75" customHeight="1" x14ac:dyDescent="0.25">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row>
    <row r="45" spans="1:26" ht="12.75" customHeight="1" x14ac:dyDescent="0.25">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row>
    <row r="46" spans="1:26" ht="12.75" customHeight="1" x14ac:dyDescent="0.25">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row>
    <row r="47" spans="1:26" ht="12.75" customHeight="1" x14ac:dyDescent="0.25">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row>
    <row r="48" spans="1:26" ht="12.75" customHeight="1" x14ac:dyDescent="0.25">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row>
    <row r="49" spans="1:26" ht="12.75" customHeight="1" x14ac:dyDescent="0.25">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row>
    <row r="50" spans="1:26" ht="12.75" customHeight="1" x14ac:dyDescent="0.25">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row>
    <row r="51" spans="1:26" ht="12.75" customHeight="1" x14ac:dyDescent="0.25">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row>
    <row r="52" spans="1:26" ht="12.75" customHeight="1" x14ac:dyDescent="0.25">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row>
    <row r="53" spans="1:26" ht="12.75" customHeight="1" x14ac:dyDescent="0.25">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row>
    <row r="54" spans="1:26" ht="12.75" customHeight="1" x14ac:dyDescent="0.25">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row>
    <row r="55" spans="1:26" ht="12.75" customHeight="1" x14ac:dyDescent="0.25">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row>
    <row r="56" spans="1:26" ht="12.75" customHeight="1" x14ac:dyDescent="0.25">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row>
    <row r="57" spans="1:26" ht="12.75" customHeight="1" x14ac:dyDescent="0.25">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row>
    <row r="58" spans="1:26" ht="12.75" customHeight="1" x14ac:dyDescent="0.25">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row>
    <row r="59" spans="1:26" ht="12.75" customHeight="1" x14ac:dyDescent="0.25">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row>
    <row r="60" spans="1:26" ht="12.75" customHeight="1" x14ac:dyDescent="0.25">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row>
    <row r="61" spans="1:26" ht="12.75" customHeight="1" x14ac:dyDescent="0.25">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row>
    <row r="62" spans="1:26" ht="12.75" customHeight="1" x14ac:dyDescent="0.25">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row>
    <row r="63" spans="1:26" ht="12.75" customHeight="1" x14ac:dyDescent="0.25">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row>
    <row r="64" spans="1:26" ht="12.75" customHeight="1" x14ac:dyDescent="0.25">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row>
    <row r="65" spans="1:26" ht="12.75" customHeight="1" x14ac:dyDescent="0.25">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row>
    <row r="66" spans="1:26" ht="12.75" customHeight="1" x14ac:dyDescent="0.25">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row>
    <row r="67" spans="1:26" ht="12.75" customHeight="1" x14ac:dyDescent="0.25">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row>
    <row r="68" spans="1:26" ht="12.75" customHeight="1" x14ac:dyDescent="0.25">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row>
    <row r="69" spans="1:26" ht="12.75" customHeight="1" x14ac:dyDescent="0.25">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row>
    <row r="70" spans="1:26" ht="12.75" customHeight="1" x14ac:dyDescent="0.25">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row>
    <row r="71" spans="1:26" ht="12.75" customHeight="1" x14ac:dyDescent="0.25">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row>
    <row r="72" spans="1:26" ht="12.75" customHeight="1" x14ac:dyDescent="0.25">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row>
    <row r="73" spans="1:26" ht="12.75" customHeight="1" x14ac:dyDescent="0.25">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row>
    <row r="74" spans="1:26" ht="12.75" customHeight="1" x14ac:dyDescent="0.25">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row>
    <row r="75" spans="1:26" ht="12.75" customHeight="1" x14ac:dyDescent="0.25">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row>
    <row r="76" spans="1:26" ht="12.75" customHeight="1" x14ac:dyDescent="0.25">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row>
    <row r="77" spans="1:26" ht="12.75" customHeight="1" x14ac:dyDescent="0.25">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row>
    <row r="78" spans="1:26" ht="12.75" customHeight="1" x14ac:dyDescent="0.25">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row>
    <row r="79" spans="1:26" ht="12.75" customHeight="1" x14ac:dyDescent="0.25">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row>
    <row r="80" spans="1:26" ht="12.75" customHeight="1" x14ac:dyDescent="0.25">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row>
    <row r="81" spans="1:26" ht="12.75" customHeight="1" x14ac:dyDescent="0.25">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row>
    <row r="82" spans="1:26" ht="12.75" customHeight="1" x14ac:dyDescent="0.25">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row>
    <row r="83" spans="1:26" ht="12.75" customHeight="1" x14ac:dyDescent="0.25">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row>
    <row r="84" spans="1:26" ht="12.75" customHeight="1" x14ac:dyDescent="0.25">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row>
    <row r="85" spans="1:26" ht="12.75" customHeight="1" x14ac:dyDescent="0.25">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row>
    <row r="86" spans="1:26" ht="12.75" customHeight="1" x14ac:dyDescent="0.25">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row>
    <row r="87" spans="1:26" ht="12.75" customHeight="1" x14ac:dyDescent="0.25">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row>
    <row r="88" spans="1:26" ht="12.75" customHeight="1" x14ac:dyDescent="0.25">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row>
    <row r="89" spans="1:26" ht="12.75" customHeight="1" x14ac:dyDescent="0.25">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row>
    <row r="90" spans="1:26" ht="12.75" customHeight="1" x14ac:dyDescent="0.25">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row>
    <row r="91" spans="1:26" ht="12.75" customHeight="1" x14ac:dyDescent="0.25">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row>
    <row r="92" spans="1:26" ht="12.75" customHeight="1" x14ac:dyDescent="0.25">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row>
    <row r="93" spans="1:26" ht="12.75" customHeight="1" x14ac:dyDescent="0.25">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row>
    <row r="94" spans="1:26" ht="12.75" customHeight="1" x14ac:dyDescent="0.25">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row>
    <row r="95" spans="1:26" ht="12.75" customHeight="1" x14ac:dyDescent="0.25">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row>
    <row r="96" spans="1:26" ht="12.75" customHeight="1" x14ac:dyDescent="0.25">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row>
    <row r="97" spans="1:26" ht="12.75" customHeight="1" x14ac:dyDescent="0.25">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row>
    <row r="98" spans="1:26" ht="12.75" customHeight="1" x14ac:dyDescent="0.25">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row>
    <row r="99" spans="1:26" ht="12.75" customHeight="1" x14ac:dyDescent="0.25">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row>
    <row r="100" spans="1:26" ht="12.75" customHeight="1" x14ac:dyDescent="0.25">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row>
    <row r="101" spans="1:26" ht="12.75" customHeight="1" x14ac:dyDescent="0.25">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row>
    <row r="102" spans="1:26" ht="12.75" customHeight="1" x14ac:dyDescent="0.25">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row>
    <row r="103" spans="1:26" ht="12.75" customHeight="1" x14ac:dyDescent="0.25">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row>
    <row r="104" spans="1:26" ht="12.75" customHeight="1" x14ac:dyDescent="0.25">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row>
    <row r="105" spans="1:26" ht="12.75" customHeight="1" x14ac:dyDescent="0.25">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row>
    <row r="106" spans="1:26" ht="12.75" customHeight="1" x14ac:dyDescent="0.25">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row>
    <row r="107" spans="1:26" ht="12.75" customHeight="1" x14ac:dyDescent="0.25">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row>
    <row r="108" spans="1:26" ht="12.75" customHeight="1" x14ac:dyDescent="0.25">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row>
    <row r="109" spans="1:26" ht="12.75" customHeight="1" x14ac:dyDescent="0.25">
      <c r="A109" s="377"/>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row>
    <row r="110" spans="1:26" ht="12.75" customHeight="1" x14ac:dyDescent="0.25">
      <c r="A110" s="377"/>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row>
    <row r="111" spans="1:26" ht="12.75" customHeight="1" x14ac:dyDescent="0.25">
      <c r="A111" s="377"/>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row>
    <row r="112" spans="1:26" ht="12.75" customHeight="1" x14ac:dyDescent="0.25">
      <c r="A112" s="377"/>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row>
    <row r="113" spans="1:26" ht="12.75" customHeight="1" x14ac:dyDescent="0.25">
      <c r="A113" s="377"/>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row>
    <row r="114" spans="1:26" ht="12.75" customHeight="1" x14ac:dyDescent="0.25">
      <c r="A114" s="377"/>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row>
    <row r="115" spans="1:26" ht="12.75" customHeight="1" x14ac:dyDescent="0.25">
      <c r="A115" s="377"/>
      <c r="B115" s="377"/>
      <c r="C115" s="377"/>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row>
    <row r="116" spans="1:26" ht="12.75" customHeight="1" x14ac:dyDescent="0.25">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row>
    <row r="117" spans="1:26" ht="12.75" customHeight="1" x14ac:dyDescent="0.25">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row>
    <row r="118" spans="1:26" ht="12.75" customHeight="1" x14ac:dyDescent="0.25">
      <c r="A118" s="377"/>
      <c r="B118" s="377"/>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row>
    <row r="119" spans="1:26" ht="12.75" customHeight="1" x14ac:dyDescent="0.25">
      <c r="A119" s="377"/>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row>
    <row r="120" spans="1:26" ht="12.75" customHeight="1" x14ac:dyDescent="0.25">
      <c r="A120" s="377"/>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row>
    <row r="121" spans="1:26" ht="12.75" customHeight="1" x14ac:dyDescent="0.25">
      <c r="A121" s="377"/>
      <c r="B121" s="377"/>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row>
    <row r="122" spans="1:26" ht="12.75" customHeight="1" x14ac:dyDescent="0.25">
      <c r="A122" s="377"/>
      <c r="B122" s="377"/>
      <c r="C122" s="377"/>
      <c r="D122" s="377"/>
      <c r="E122" s="377"/>
      <c r="F122" s="377"/>
      <c r="G122" s="377"/>
      <c r="H122" s="377"/>
      <c r="I122" s="377"/>
      <c r="J122" s="377"/>
      <c r="K122" s="377"/>
      <c r="L122" s="377"/>
      <c r="M122" s="377"/>
      <c r="N122" s="377"/>
      <c r="O122" s="377"/>
      <c r="P122" s="377"/>
      <c r="Q122" s="377"/>
      <c r="R122" s="377"/>
      <c r="S122" s="377"/>
      <c r="T122" s="377"/>
      <c r="U122" s="377"/>
      <c r="V122" s="377"/>
      <c r="W122" s="377"/>
      <c r="X122" s="377"/>
      <c r="Y122" s="377"/>
      <c r="Z122" s="377"/>
    </row>
    <row r="123" spans="1:26" ht="12.75" customHeight="1" x14ac:dyDescent="0.25">
      <c r="A123" s="377"/>
      <c r="B123" s="377"/>
      <c r="C123" s="377"/>
      <c r="D123" s="377"/>
      <c r="E123" s="377"/>
      <c r="F123" s="377"/>
      <c r="G123" s="377"/>
      <c r="H123" s="377"/>
      <c r="I123" s="377"/>
      <c r="J123" s="377"/>
      <c r="K123" s="377"/>
      <c r="L123" s="377"/>
      <c r="M123" s="377"/>
      <c r="N123" s="377"/>
      <c r="O123" s="377"/>
      <c r="P123" s="377"/>
      <c r="Q123" s="377"/>
      <c r="R123" s="377"/>
      <c r="S123" s="377"/>
      <c r="T123" s="377"/>
      <c r="U123" s="377"/>
      <c r="V123" s="377"/>
      <c r="W123" s="377"/>
      <c r="X123" s="377"/>
      <c r="Y123" s="377"/>
      <c r="Z123" s="377"/>
    </row>
    <row r="124" spans="1:26" ht="12.75" customHeight="1" x14ac:dyDescent="0.25">
      <c r="A124" s="377"/>
      <c r="B124" s="377"/>
      <c r="C124" s="377"/>
      <c r="D124" s="377"/>
      <c r="E124" s="377"/>
      <c r="F124" s="377"/>
      <c r="G124" s="377"/>
      <c r="H124" s="377"/>
      <c r="I124" s="377"/>
      <c r="J124" s="377"/>
      <c r="K124" s="377"/>
      <c r="L124" s="377"/>
      <c r="M124" s="377"/>
      <c r="N124" s="377"/>
      <c r="O124" s="377"/>
      <c r="P124" s="377"/>
      <c r="Q124" s="377"/>
      <c r="R124" s="377"/>
      <c r="S124" s="377"/>
      <c r="T124" s="377"/>
      <c r="U124" s="377"/>
      <c r="V124" s="377"/>
      <c r="W124" s="377"/>
      <c r="X124" s="377"/>
      <c r="Y124" s="377"/>
      <c r="Z124" s="377"/>
    </row>
    <row r="125" spans="1:26" ht="12.75" customHeight="1" x14ac:dyDescent="0.25">
      <c r="A125" s="377"/>
      <c r="B125" s="377"/>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row>
    <row r="126" spans="1:26" ht="12.75" customHeight="1" x14ac:dyDescent="0.25">
      <c r="A126" s="377"/>
      <c r="B126" s="377"/>
      <c r="C126" s="377"/>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row>
    <row r="127" spans="1:26" ht="12.75" customHeight="1" x14ac:dyDescent="0.25">
      <c r="A127" s="377"/>
      <c r="B127" s="377"/>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row>
    <row r="128" spans="1:26" ht="12.75" customHeight="1" x14ac:dyDescent="0.25">
      <c r="A128" s="377"/>
      <c r="B128" s="377"/>
      <c r="C128" s="377"/>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row>
    <row r="129" spans="1:26" ht="12.75" customHeight="1" x14ac:dyDescent="0.25">
      <c r="A129" s="377"/>
      <c r="B129" s="377"/>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row>
    <row r="130" spans="1:26" ht="12.75" customHeight="1" x14ac:dyDescent="0.25">
      <c r="A130" s="377"/>
      <c r="B130" s="377"/>
      <c r="C130" s="377"/>
      <c r="D130" s="377"/>
      <c r="E130" s="377"/>
      <c r="F130" s="377"/>
      <c r="G130" s="377"/>
      <c r="H130" s="377"/>
      <c r="I130" s="377"/>
      <c r="J130" s="377"/>
      <c r="K130" s="377"/>
      <c r="L130" s="377"/>
      <c r="M130" s="377"/>
      <c r="N130" s="377"/>
      <c r="O130" s="377"/>
      <c r="P130" s="377"/>
      <c r="Q130" s="377"/>
      <c r="R130" s="377"/>
      <c r="S130" s="377"/>
      <c r="T130" s="377"/>
      <c r="U130" s="377"/>
      <c r="V130" s="377"/>
      <c r="W130" s="377"/>
      <c r="X130" s="377"/>
      <c r="Y130" s="377"/>
      <c r="Z130" s="377"/>
    </row>
    <row r="131" spans="1:26" ht="12.75" customHeight="1" x14ac:dyDescent="0.25">
      <c r="A131" s="377"/>
      <c r="B131" s="377"/>
      <c r="C131" s="377"/>
      <c r="D131" s="377"/>
      <c r="E131" s="377"/>
      <c r="F131" s="377"/>
      <c r="G131" s="377"/>
      <c r="H131" s="377"/>
      <c r="I131" s="377"/>
      <c r="J131" s="377"/>
      <c r="K131" s="377"/>
      <c r="L131" s="377"/>
      <c r="M131" s="377"/>
      <c r="N131" s="377"/>
      <c r="O131" s="377"/>
      <c r="P131" s="377"/>
      <c r="Q131" s="377"/>
      <c r="R131" s="377"/>
      <c r="S131" s="377"/>
      <c r="T131" s="377"/>
      <c r="U131" s="377"/>
      <c r="V131" s="377"/>
      <c r="W131" s="377"/>
      <c r="X131" s="377"/>
      <c r="Y131" s="377"/>
      <c r="Z131" s="377"/>
    </row>
    <row r="132" spans="1:26" ht="12.75" customHeight="1" x14ac:dyDescent="0.25">
      <c r="A132" s="377"/>
      <c r="B132" s="377"/>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row>
    <row r="133" spans="1:26" ht="12.75" customHeight="1" x14ac:dyDescent="0.25">
      <c r="A133" s="377"/>
      <c r="B133" s="377"/>
      <c r="C133" s="377"/>
      <c r="D133" s="377"/>
      <c r="E133" s="377"/>
      <c r="F133" s="377"/>
      <c r="G133" s="377"/>
      <c r="H133" s="377"/>
      <c r="I133" s="377"/>
      <c r="J133" s="377"/>
      <c r="K133" s="377"/>
      <c r="L133" s="377"/>
      <c r="M133" s="377"/>
      <c r="N133" s="377"/>
      <c r="O133" s="377"/>
      <c r="P133" s="377"/>
      <c r="Q133" s="377"/>
      <c r="R133" s="377"/>
      <c r="S133" s="377"/>
      <c r="T133" s="377"/>
      <c r="U133" s="377"/>
      <c r="V133" s="377"/>
      <c r="W133" s="377"/>
      <c r="X133" s="377"/>
      <c r="Y133" s="377"/>
      <c r="Z133" s="377"/>
    </row>
    <row r="134" spans="1:26" ht="12.75" customHeight="1" x14ac:dyDescent="0.25">
      <c r="A134" s="377"/>
      <c r="B134" s="377"/>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row>
    <row r="135" spans="1:26" ht="12.75" customHeight="1" x14ac:dyDescent="0.25">
      <c r="A135" s="377"/>
      <c r="B135" s="377"/>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row>
    <row r="136" spans="1:26" ht="12.75" customHeight="1" x14ac:dyDescent="0.25">
      <c r="A136" s="377"/>
      <c r="B136" s="377"/>
      <c r="C136" s="377"/>
      <c r="D136" s="377"/>
      <c r="E136" s="377"/>
      <c r="F136" s="377"/>
      <c r="G136" s="377"/>
      <c r="H136" s="377"/>
      <c r="I136" s="377"/>
      <c r="J136" s="377"/>
      <c r="K136" s="377"/>
      <c r="L136" s="377"/>
      <c r="M136" s="377"/>
      <c r="N136" s="377"/>
      <c r="O136" s="377"/>
      <c r="P136" s="377"/>
      <c r="Q136" s="377"/>
      <c r="R136" s="377"/>
      <c r="S136" s="377"/>
      <c r="T136" s="377"/>
      <c r="U136" s="377"/>
      <c r="V136" s="377"/>
      <c r="W136" s="377"/>
      <c r="X136" s="377"/>
      <c r="Y136" s="377"/>
      <c r="Z136" s="377"/>
    </row>
    <row r="137" spans="1:26" ht="12.75" customHeight="1" x14ac:dyDescent="0.25">
      <c r="A137" s="377"/>
      <c r="B137" s="377"/>
      <c r="C137" s="377"/>
      <c r="D137" s="377"/>
      <c r="E137" s="377"/>
      <c r="F137" s="377"/>
      <c r="G137" s="377"/>
      <c r="H137" s="377"/>
      <c r="I137" s="377"/>
      <c r="J137" s="377"/>
      <c r="K137" s="377"/>
      <c r="L137" s="377"/>
      <c r="M137" s="377"/>
      <c r="N137" s="377"/>
      <c r="O137" s="377"/>
      <c r="P137" s="377"/>
      <c r="Q137" s="377"/>
      <c r="R137" s="377"/>
      <c r="S137" s="377"/>
      <c r="T137" s="377"/>
      <c r="U137" s="377"/>
      <c r="V137" s="377"/>
      <c r="W137" s="377"/>
      <c r="X137" s="377"/>
      <c r="Y137" s="377"/>
      <c r="Z137" s="377"/>
    </row>
    <row r="138" spans="1:26" ht="12.75" customHeight="1" x14ac:dyDescent="0.25">
      <c r="A138" s="377"/>
      <c r="B138" s="377"/>
      <c r="C138" s="377"/>
      <c r="D138" s="377"/>
      <c r="E138" s="377"/>
      <c r="F138" s="377"/>
      <c r="G138" s="377"/>
      <c r="H138" s="377"/>
      <c r="I138" s="377"/>
      <c r="J138" s="377"/>
      <c r="K138" s="377"/>
      <c r="L138" s="377"/>
      <c r="M138" s="377"/>
      <c r="N138" s="377"/>
      <c r="O138" s="377"/>
      <c r="P138" s="377"/>
      <c r="Q138" s="377"/>
      <c r="R138" s="377"/>
      <c r="S138" s="377"/>
      <c r="T138" s="377"/>
      <c r="U138" s="377"/>
      <c r="V138" s="377"/>
      <c r="W138" s="377"/>
      <c r="X138" s="377"/>
      <c r="Y138" s="377"/>
      <c r="Z138" s="377"/>
    </row>
    <row r="139" spans="1:26" ht="12.75" customHeight="1" x14ac:dyDescent="0.25">
      <c r="A139" s="377"/>
      <c r="B139" s="377"/>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row>
    <row r="140" spans="1:26" ht="12.75" customHeight="1" x14ac:dyDescent="0.25">
      <c r="A140" s="377"/>
      <c r="B140" s="377"/>
      <c r="C140" s="377"/>
      <c r="D140" s="377"/>
      <c r="E140" s="377"/>
      <c r="F140" s="377"/>
      <c r="G140" s="377"/>
      <c r="H140" s="377"/>
      <c r="I140" s="377"/>
      <c r="J140" s="377"/>
      <c r="K140" s="377"/>
      <c r="L140" s="377"/>
      <c r="M140" s="377"/>
      <c r="N140" s="377"/>
      <c r="O140" s="377"/>
      <c r="P140" s="377"/>
      <c r="Q140" s="377"/>
      <c r="R140" s="377"/>
      <c r="S140" s="377"/>
      <c r="T140" s="377"/>
      <c r="U140" s="377"/>
      <c r="V140" s="377"/>
      <c r="W140" s="377"/>
      <c r="X140" s="377"/>
      <c r="Y140" s="377"/>
      <c r="Z140" s="377"/>
    </row>
    <row r="141" spans="1:26" ht="12.75" customHeight="1" x14ac:dyDescent="0.25">
      <c r="A141" s="377"/>
      <c r="B141" s="377"/>
      <c r="C141" s="377"/>
      <c r="D141" s="377"/>
      <c r="E141" s="377"/>
      <c r="F141" s="377"/>
      <c r="G141" s="377"/>
      <c r="H141" s="377"/>
      <c r="I141" s="377"/>
      <c r="J141" s="377"/>
      <c r="K141" s="377"/>
      <c r="L141" s="377"/>
      <c r="M141" s="377"/>
      <c r="N141" s="377"/>
      <c r="O141" s="377"/>
      <c r="P141" s="377"/>
      <c r="Q141" s="377"/>
      <c r="R141" s="377"/>
      <c r="S141" s="377"/>
      <c r="T141" s="377"/>
      <c r="U141" s="377"/>
      <c r="V141" s="377"/>
      <c r="W141" s="377"/>
      <c r="X141" s="377"/>
      <c r="Y141" s="377"/>
      <c r="Z141" s="377"/>
    </row>
    <row r="142" spans="1:26" ht="12.75" customHeight="1" x14ac:dyDescent="0.25">
      <c r="A142" s="377"/>
      <c r="B142" s="377"/>
      <c r="C142" s="377"/>
      <c r="D142" s="377"/>
      <c r="E142" s="377"/>
      <c r="F142" s="377"/>
      <c r="G142" s="377"/>
      <c r="H142" s="377"/>
      <c r="I142" s="377"/>
      <c r="J142" s="377"/>
      <c r="K142" s="377"/>
      <c r="L142" s="377"/>
      <c r="M142" s="377"/>
      <c r="N142" s="377"/>
      <c r="O142" s="377"/>
      <c r="P142" s="377"/>
      <c r="Q142" s="377"/>
      <c r="R142" s="377"/>
      <c r="S142" s="377"/>
      <c r="T142" s="377"/>
      <c r="U142" s="377"/>
      <c r="V142" s="377"/>
      <c r="W142" s="377"/>
      <c r="X142" s="377"/>
      <c r="Y142" s="377"/>
      <c r="Z142" s="377"/>
    </row>
    <row r="143" spans="1:26" ht="12.75" customHeight="1" x14ac:dyDescent="0.25">
      <c r="A143" s="377"/>
      <c r="B143" s="377"/>
      <c r="C143" s="377"/>
      <c r="D143" s="377"/>
      <c r="E143" s="377"/>
      <c r="F143" s="377"/>
      <c r="G143" s="377"/>
      <c r="H143" s="377"/>
      <c r="I143" s="377"/>
      <c r="J143" s="377"/>
      <c r="K143" s="377"/>
      <c r="L143" s="377"/>
      <c r="M143" s="377"/>
      <c r="N143" s="377"/>
      <c r="O143" s="377"/>
      <c r="P143" s="377"/>
      <c r="Q143" s="377"/>
      <c r="R143" s="377"/>
      <c r="S143" s="377"/>
      <c r="T143" s="377"/>
      <c r="U143" s="377"/>
      <c r="V143" s="377"/>
      <c r="W143" s="377"/>
      <c r="X143" s="377"/>
      <c r="Y143" s="377"/>
      <c r="Z143" s="377"/>
    </row>
    <row r="144" spans="1:26" ht="12.75" customHeight="1" x14ac:dyDescent="0.25">
      <c r="A144" s="377"/>
      <c r="B144" s="377"/>
      <c r="C144" s="377"/>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row>
    <row r="145" spans="1:26" ht="12.75" customHeight="1" x14ac:dyDescent="0.25">
      <c r="A145" s="377"/>
      <c r="B145" s="377"/>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row>
    <row r="146" spans="1:26" ht="12.75" customHeight="1" x14ac:dyDescent="0.25">
      <c r="A146" s="377"/>
      <c r="B146" s="377"/>
      <c r="C146" s="377"/>
      <c r="D146" s="377"/>
      <c r="E146" s="377"/>
      <c r="F146" s="377"/>
      <c r="G146" s="377"/>
      <c r="H146" s="377"/>
      <c r="I146" s="377"/>
      <c r="J146" s="377"/>
      <c r="K146" s="377"/>
      <c r="L146" s="377"/>
      <c r="M146" s="377"/>
      <c r="N146" s="377"/>
      <c r="O146" s="377"/>
      <c r="P146" s="377"/>
      <c r="Q146" s="377"/>
      <c r="R146" s="377"/>
      <c r="S146" s="377"/>
      <c r="T146" s="377"/>
      <c r="U146" s="377"/>
      <c r="V146" s="377"/>
      <c r="W146" s="377"/>
      <c r="X146" s="377"/>
      <c r="Y146" s="377"/>
      <c r="Z146" s="377"/>
    </row>
    <row r="147" spans="1:26" ht="12.75" customHeight="1" x14ac:dyDescent="0.25">
      <c r="A147" s="377"/>
      <c r="B147" s="377"/>
      <c r="C147" s="377"/>
      <c r="D147" s="377"/>
      <c r="E147" s="377"/>
      <c r="F147" s="377"/>
      <c r="G147" s="377"/>
      <c r="H147" s="377"/>
      <c r="I147" s="377"/>
      <c r="J147" s="377"/>
      <c r="K147" s="377"/>
      <c r="L147" s="377"/>
      <c r="M147" s="377"/>
      <c r="N147" s="377"/>
      <c r="O147" s="377"/>
      <c r="P147" s="377"/>
      <c r="Q147" s="377"/>
      <c r="R147" s="377"/>
      <c r="S147" s="377"/>
      <c r="T147" s="377"/>
      <c r="U147" s="377"/>
      <c r="V147" s="377"/>
      <c r="W147" s="377"/>
      <c r="X147" s="377"/>
      <c r="Y147" s="377"/>
      <c r="Z147" s="377"/>
    </row>
    <row r="148" spans="1:26" ht="12.75" customHeight="1" x14ac:dyDescent="0.25">
      <c r="A148" s="377"/>
      <c r="B148" s="377"/>
      <c r="C148" s="377"/>
      <c r="D148" s="377"/>
      <c r="E148" s="377"/>
      <c r="F148" s="377"/>
      <c r="G148" s="377"/>
      <c r="H148" s="377"/>
      <c r="I148" s="377"/>
      <c r="J148" s="377"/>
      <c r="K148" s="377"/>
      <c r="L148" s="377"/>
      <c r="M148" s="377"/>
      <c r="N148" s="377"/>
      <c r="O148" s="377"/>
      <c r="P148" s="377"/>
      <c r="Q148" s="377"/>
      <c r="R148" s="377"/>
      <c r="S148" s="377"/>
      <c r="T148" s="377"/>
      <c r="U148" s="377"/>
      <c r="V148" s="377"/>
      <c r="W148" s="377"/>
      <c r="X148" s="377"/>
      <c r="Y148" s="377"/>
      <c r="Z148" s="377"/>
    </row>
    <row r="149" spans="1:26" ht="12.75" customHeight="1" x14ac:dyDescent="0.25">
      <c r="A149" s="377"/>
      <c r="B149" s="377"/>
      <c r="C149" s="377"/>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row>
    <row r="150" spans="1:26" ht="12.75" customHeight="1" x14ac:dyDescent="0.25">
      <c r="A150" s="377"/>
      <c r="B150" s="377"/>
      <c r="C150" s="377"/>
      <c r="D150" s="377"/>
      <c r="E150" s="377"/>
      <c r="F150" s="377"/>
      <c r="G150" s="377"/>
      <c r="H150" s="377"/>
      <c r="I150" s="377"/>
      <c r="J150" s="377"/>
      <c r="K150" s="377"/>
      <c r="L150" s="377"/>
      <c r="M150" s="377"/>
      <c r="N150" s="377"/>
      <c r="O150" s="377"/>
      <c r="P150" s="377"/>
      <c r="Q150" s="377"/>
      <c r="R150" s="377"/>
      <c r="S150" s="377"/>
      <c r="T150" s="377"/>
      <c r="U150" s="377"/>
      <c r="V150" s="377"/>
      <c r="W150" s="377"/>
      <c r="X150" s="377"/>
      <c r="Y150" s="377"/>
      <c r="Z150" s="377"/>
    </row>
    <row r="151" spans="1:26" ht="12.75" customHeight="1" x14ac:dyDescent="0.25">
      <c r="A151" s="377"/>
      <c r="B151" s="377"/>
      <c r="C151" s="377"/>
      <c r="D151" s="377"/>
      <c r="E151" s="377"/>
      <c r="F151" s="377"/>
      <c r="G151" s="377"/>
      <c r="H151" s="377"/>
      <c r="I151" s="377"/>
      <c r="J151" s="377"/>
      <c r="K151" s="377"/>
      <c r="L151" s="377"/>
      <c r="M151" s="377"/>
      <c r="N151" s="377"/>
      <c r="O151" s="377"/>
      <c r="P151" s="377"/>
      <c r="Q151" s="377"/>
      <c r="R151" s="377"/>
      <c r="S151" s="377"/>
      <c r="T151" s="377"/>
      <c r="U151" s="377"/>
      <c r="V151" s="377"/>
      <c r="W151" s="377"/>
      <c r="X151" s="377"/>
      <c r="Y151" s="377"/>
      <c r="Z151" s="377"/>
    </row>
    <row r="152" spans="1:26" ht="12.75" customHeight="1" x14ac:dyDescent="0.25">
      <c r="A152" s="377"/>
      <c r="B152" s="377"/>
      <c r="C152" s="377"/>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7"/>
      <c r="Z152" s="377"/>
    </row>
    <row r="153" spans="1:26" ht="12.75" customHeight="1" x14ac:dyDescent="0.25">
      <c r="A153" s="377"/>
      <c r="B153" s="377"/>
      <c r="C153" s="377"/>
      <c r="D153" s="377"/>
      <c r="E153" s="377"/>
      <c r="F153" s="377"/>
      <c r="G153" s="377"/>
      <c r="H153" s="377"/>
      <c r="I153" s="377"/>
      <c r="J153" s="377"/>
      <c r="K153" s="377"/>
      <c r="L153" s="377"/>
      <c r="M153" s="377"/>
      <c r="N153" s="377"/>
      <c r="O153" s="377"/>
      <c r="P153" s="377"/>
      <c r="Q153" s="377"/>
      <c r="R153" s="377"/>
      <c r="S153" s="377"/>
      <c r="T153" s="377"/>
      <c r="U153" s="377"/>
      <c r="V153" s="377"/>
      <c r="W153" s="377"/>
      <c r="X153" s="377"/>
      <c r="Y153" s="377"/>
      <c r="Z153" s="377"/>
    </row>
    <row r="154" spans="1:26" ht="12.75" customHeight="1" x14ac:dyDescent="0.25">
      <c r="A154" s="377"/>
      <c r="B154" s="377"/>
      <c r="C154" s="377"/>
      <c r="D154" s="377"/>
      <c r="E154" s="377"/>
      <c r="F154" s="377"/>
      <c r="G154" s="377"/>
      <c r="H154" s="377"/>
      <c r="I154" s="377"/>
      <c r="J154" s="377"/>
      <c r="K154" s="377"/>
      <c r="L154" s="377"/>
      <c r="M154" s="377"/>
      <c r="N154" s="377"/>
      <c r="O154" s="377"/>
      <c r="P154" s="377"/>
      <c r="Q154" s="377"/>
      <c r="R154" s="377"/>
      <c r="S154" s="377"/>
      <c r="T154" s="377"/>
      <c r="U154" s="377"/>
      <c r="V154" s="377"/>
      <c r="W154" s="377"/>
      <c r="X154" s="377"/>
      <c r="Y154" s="377"/>
      <c r="Z154" s="377"/>
    </row>
    <row r="155" spans="1:26" ht="12.75" customHeight="1" x14ac:dyDescent="0.25">
      <c r="A155" s="377"/>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row>
    <row r="156" spans="1:26" ht="12.75" customHeight="1" x14ac:dyDescent="0.25">
      <c r="A156" s="377"/>
      <c r="B156" s="377"/>
      <c r="C156" s="377"/>
      <c r="D156" s="377"/>
      <c r="E156" s="377"/>
      <c r="F156" s="377"/>
      <c r="G156" s="377"/>
      <c r="H156" s="377"/>
      <c r="I156" s="377"/>
      <c r="J156" s="377"/>
      <c r="K156" s="377"/>
      <c r="L156" s="377"/>
      <c r="M156" s="377"/>
      <c r="N156" s="377"/>
      <c r="O156" s="377"/>
      <c r="P156" s="377"/>
      <c r="Q156" s="377"/>
      <c r="R156" s="377"/>
      <c r="S156" s="377"/>
      <c r="T156" s="377"/>
      <c r="U156" s="377"/>
      <c r="V156" s="377"/>
      <c r="W156" s="377"/>
      <c r="X156" s="377"/>
      <c r="Y156" s="377"/>
      <c r="Z156" s="377"/>
    </row>
    <row r="157" spans="1:26" ht="12.75" customHeight="1" x14ac:dyDescent="0.25">
      <c r="A157" s="377"/>
      <c r="B157" s="377"/>
      <c r="C157" s="377"/>
      <c r="D157" s="377"/>
      <c r="E157" s="377"/>
      <c r="F157" s="377"/>
      <c r="G157" s="377"/>
      <c r="H157" s="377"/>
      <c r="I157" s="377"/>
      <c r="J157" s="377"/>
      <c r="K157" s="377"/>
      <c r="L157" s="377"/>
      <c r="M157" s="377"/>
      <c r="N157" s="377"/>
      <c r="O157" s="377"/>
      <c r="P157" s="377"/>
      <c r="Q157" s="377"/>
      <c r="R157" s="377"/>
      <c r="S157" s="377"/>
      <c r="T157" s="377"/>
      <c r="U157" s="377"/>
      <c r="V157" s="377"/>
      <c r="W157" s="377"/>
      <c r="X157" s="377"/>
      <c r="Y157" s="377"/>
      <c r="Z157" s="377"/>
    </row>
    <row r="158" spans="1:26" ht="12.75" customHeight="1" x14ac:dyDescent="0.25">
      <c r="A158" s="377"/>
      <c r="B158" s="377"/>
      <c r="C158" s="377"/>
      <c r="D158" s="377"/>
      <c r="E158" s="377"/>
      <c r="F158" s="377"/>
      <c r="G158" s="377"/>
      <c r="H158" s="377"/>
      <c r="I158" s="377"/>
      <c r="J158" s="377"/>
      <c r="K158" s="377"/>
      <c r="L158" s="377"/>
      <c r="M158" s="377"/>
      <c r="N158" s="377"/>
      <c r="O158" s="377"/>
      <c r="P158" s="377"/>
      <c r="Q158" s="377"/>
      <c r="R158" s="377"/>
      <c r="S158" s="377"/>
      <c r="T158" s="377"/>
      <c r="U158" s="377"/>
      <c r="V158" s="377"/>
      <c r="W158" s="377"/>
      <c r="X158" s="377"/>
      <c r="Y158" s="377"/>
      <c r="Z158" s="377"/>
    </row>
    <row r="159" spans="1:26" ht="12.75" customHeight="1" x14ac:dyDescent="0.25">
      <c r="A159" s="377"/>
      <c r="B159" s="377"/>
      <c r="C159" s="377"/>
      <c r="D159" s="377"/>
      <c r="E159" s="377"/>
      <c r="F159" s="377"/>
      <c r="G159" s="377"/>
      <c r="H159" s="377"/>
      <c r="I159" s="377"/>
      <c r="J159" s="377"/>
      <c r="K159" s="377"/>
      <c r="L159" s="377"/>
      <c r="M159" s="377"/>
      <c r="N159" s="377"/>
      <c r="O159" s="377"/>
      <c r="P159" s="377"/>
      <c r="Q159" s="377"/>
      <c r="R159" s="377"/>
      <c r="S159" s="377"/>
      <c r="T159" s="377"/>
      <c r="U159" s="377"/>
      <c r="V159" s="377"/>
      <c r="W159" s="377"/>
      <c r="X159" s="377"/>
      <c r="Y159" s="377"/>
      <c r="Z159" s="377"/>
    </row>
    <row r="160" spans="1:26" ht="12.75" customHeight="1" x14ac:dyDescent="0.25">
      <c r="A160" s="377"/>
      <c r="B160" s="377"/>
      <c r="C160" s="377"/>
      <c r="D160" s="377"/>
      <c r="E160" s="377"/>
      <c r="F160" s="377"/>
      <c r="G160" s="377"/>
      <c r="H160" s="377"/>
      <c r="I160" s="377"/>
      <c r="J160" s="377"/>
      <c r="K160" s="377"/>
      <c r="L160" s="377"/>
      <c r="M160" s="377"/>
      <c r="N160" s="377"/>
      <c r="O160" s="377"/>
      <c r="P160" s="377"/>
      <c r="Q160" s="377"/>
      <c r="R160" s="377"/>
      <c r="S160" s="377"/>
      <c r="T160" s="377"/>
      <c r="U160" s="377"/>
      <c r="V160" s="377"/>
      <c r="W160" s="377"/>
      <c r="X160" s="377"/>
      <c r="Y160" s="377"/>
      <c r="Z160" s="377"/>
    </row>
    <row r="161" spans="1:26" ht="12.75" customHeight="1" x14ac:dyDescent="0.25">
      <c r="A161" s="377"/>
      <c r="B161" s="377"/>
      <c r="C161" s="377"/>
      <c r="D161" s="377"/>
      <c r="E161" s="377"/>
      <c r="F161" s="377"/>
      <c r="G161" s="377"/>
      <c r="H161" s="377"/>
      <c r="I161" s="377"/>
      <c r="J161" s="377"/>
      <c r="K161" s="377"/>
      <c r="L161" s="377"/>
      <c r="M161" s="377"/>
      <c r="N161" s="377"/>
      <c r="O161" s="377"/>
      <c r="P161" s="377"/>
      <c r="Q161" s="377"/>
      <c r="R161" s="377"/>
      <c r="S161" s="377"/>
      <c r="T161" s="377"/>
      <c r="U161" s="377"/>
      <c r="V161" s="377"/>
      <c r="W161" s="377"/>
      <c r="X161" s="377"/>
      <c r="Y161" s="377"/>
      <c r="Z161" s="377"/>
    </row>
    <row r="162" spans="1:26" ht="12.75" customHeight="1" x14ac:dyDescent="0.25">
      <c r="A162" s="377"/>
      <c r="B162" s="377"/>
      <c r="C162" s="377"/>
      <c r="D162" s="377"/>
      <c r="E162" s="377"/>
      <c r="F162" s="377"/>
      <c r="G162" s="377"/>
      <c r="H162" s="377"/>
      <c r="I162" s="377"/>
      <c r="J162" s="377"/>
      <c r="K162" s="377"/>
      <c r="L162" s="377"/>
      <c r="M162" s="377"/>
      <c r="N162" s="377"/>
      <c r="O162" s="377"/>
      <c r="P162" s="377"/>
      <c r="Q162" s="377"/>
      <c r="R162" s="377"/>
      <c r="S162" s="377"/>
      <c r="T162" s="377"/>
      <c r="U162" s="377"/>
      <c r="V162" s="377"/>
      <c r="W162" s="377"/>
      <c r="X162" s="377"/>
      <c r="Y162" s="377"/>
      <c r="Z162" s="377"/>
    </row>
    <row r="163" spans="1:26" ht="12.75" customHeight="1" x14ac:dyDescent="0.25">
      <c r="A163" s="377"/>
      <c r="B163" s="377"/>
      <c r="C163" s="377"/>
      <c r="D163" s="377"/>
      <c r="E163" s="377"/>
      <c r="F163" s="377"/>
      <c r="G163" s="377"/>
      <c r="H163" s="377"/>
      <c r="I163" s="377"/>
      <c r="J163" s="377"/>
      <c r="K163" s="377"/>
      <c r="L163" s="377"/>
      <c r="M163" s="377"/>
      <c r="N163" s="377"/>
      <c r="O163" s="377"/>
      <c r="P163" s="377"/>
      <c r="Q163" s="377"/>
      <c r="R163" s="377"/>
      <c r="S163" s="377"/>
      <c r="T163" s="377"/>
      <c r="U163" s="377"/>
      <c r="V163" s="377"/>
      <c r="W163" s="377"/>
      <c r="X163" s="377"/>
      <c r="Y163" s="377"/>
      <c r="Z163" s="377"/>
    </row>
    <row r="164" spans="1:26" ht="12.75" customHeight="1" x14ac:dyDescent="0.25">
      <c r="A164" s="377"/>
      <c r="B164" s="377"/>
      <c r="C164" s="377"/>
      <c r="D164" s="377"/>
      <c r="E164" s="377"/>
      <c r="F164" s="377"/>
      <c r="G164" s="377"/>
      <c r="H164" s="377"/>
      <c r="I164" s="377"/>
      <c r="J164" s="377"/>
      <c r="K164" s="377"/>
      <c r="L164" s="377"/>
      <c r="M164" s="377"/>
      <c r="N164" s="377"/>
      <c r="O164" s="377"/>
      <c r="P164" s="377"/>
      <c r="Q164" s="377"/>
      <c r="R164" s="377"/>
      <c r="S164" s="377"/>
      <c r="T164" s="377"/>
      <c r="U164" s="377"/>
      <c r="V164" s="377"/>
      <c r="W164" s="377"/>
      <c r="X164" s="377"/>
      <c r="Y164" s="377"/>
      <c r="Z164" s="377"/>
    </row>
    <row r="165" spans="1:26" ht="12.75" customHeight="1" x14ac:dyDescent="0.25">
      <c r="A165" s="377"/>
      <c r="B165" s="377"/>
      <c r="C165" s="377"/>
      <c r="D165" s="377"/>
      <c r="E165" s="377"/>
      <c r="F165" s="377"/>
      <c r="G165" s="377"/>
      <c r="H165" s="377"/>
      <c r="I165" s="377"/>
      <c r="J165" s="377"/>
      <c r="K165" s="377"/>
      <c r="L165" s="377"/>
      <c r="M165" s="377"/>
      <c r="N165" s="377"/>
      <c r="O165" s="377"/>
      <c r="P165" s="377"/>
      <c r="Q165" s="377"/>
      <c r="R165" s="377"/>
      <c r="S165" s="377"/>
      <c r="T165" s="377"/>
      <c r="U165" s="377"/>
      <c r="V165" s="377"/>
      <c r="W165" s="377"/>
      <c r="X165" s="377"/>
      <c r="Y165" s="377"/>
      <c r="Z165" s="377"/>
    </row>
    <row r="166" spans="1:26" ht="12.75" customHeight="1" x14ac:dyDescent="0.25">
      <c r="A166" s="377"/>
      <c r="B166" s="377"/>
      <c r="C166" s="377"/>
      <c r="D166" s="377"/>
      <c r="E166" s="377"/>
      <c r="F166" s="377"/>
      <c r="G166" s="377"/>
      <c r="H166" s="377"/>
      <c r="I166" s="377"/>
      <c r="J166" s="377"/>
      <c r="K166" s="377"/>
      <c r="L166" s="377"/>
      <c r="M166" s="377"/>
      <c r="N166" s="377"/>
      <c r="O166" s="377"/>
      <c r="P166" s="377"/>
      <c r="Q166" s="377"/>
      <c r="R166" s="377"/>
      <c r="S166" s="377"/>
      <c r="T166" s="377"/>
      <c r="U166" s="377"/>
      <c r="V166" s="377"/>
      <c r="W166" s="377"/>
      <c r="X166" s="377"/>
      <c r="Y166" s="377"/>
      <c r="Z166" s="377"/>
    </row>
    <row r="167" spans="1:26" ht="12.75" customHeight="1" x14ac:dyDescent="0.25">
      <c r="A167" s="377"/>
      <c r="B167" s="377"/>
      <c r="C167" s="377"/>
      <c r="D167" s="377"/>
      <c r="E167" s="377"/>
      <c r="F167" s="377"/>
      <c r="G167" s="377"/>
      <c r="H167" s="377"/>
      <c r="I167" s="377"/>
      <c r="J167" s="377"/>
      <c r="K167" s="377"/>
      <c r="L167" s="377"/>
      <c r="M167" s="377"/>
      <c r="N167" s="377"/>
      <c r="O167" s="377"/>
      <c r="P167" s="377"/>
      <c r="Q167" s="377"/>
      <c r="R167" s="377"/>
      <c r="S167" s="377"/>
      <c r="T167" s="377"/>
      <c r="U167" s="377"/>
      <c r="V167" s="377"/>
      <c r="W167" s="377"/>
      <c r="X167" s="377"/>
      <c r="Y167" s="377"/>
      <c r="Z167" s="377"/>
    </row>
    <row r="168" spans="1:26" ht="12.75" customHeight="1" x14ac:dyDescent="0.25">
      <c r="A168" s="377"/>
      <c r="B168" s="377"/>
      <c r="C168" s="377"/>
      <c r="D168" s="377"/>
      <c r="E168" s="377"/>
      <c r="F168" s="377"/>
      <c r="G168" s="377"/>
      <c r="H168" s="377"/>
      <c r="I168" s="377"/>
      <c r="J168" s="377"/>
      <c r="K168" s="377"/>
      <c r="L168" s="377"/>
      <c r="M168" s="377"/>
      <c r="N168" s="377"/>
      <c r="O168" s="377"/>
      <c r="P168" s="377"/>
      <c r="Q168" s="377"/>
      <c r="R168" s="377"/>
      <c r="S168" s="377"/>
      <c r="T168" s="377"/>
      <c r="U168" s="377"/>
      <c r="V168" s="377"/>
      <c r="W168" s="377"/>
      <c r="X168" s="377"/>
      <c r="Y168" s="377"/>
      <c r="Z168" s="377"/>
    </row>
    <row r="169" spans="1:26" ht="12.75" customHeight="1" x14ac:dyDescent="0.25">
      <c r="A169" s="377"/>
      <c r="B169" s="377"/>
      <c r="C169" s="377"/>
      <c r="D169" s="377"/>
      <c r="E169" s="377"/>
      <c r="F169" s="377"/>
      <c r="G169" s="377"/>
      <c r="H169" s="377"/>
      <c r="I169" s="377"/>
      <c r="J169" s="377"/>
      <c r="K169" s="377"/>
      <c r="L169" s="377"/>
      <c r="M169" s="377"/>
      <c r="N169" s="377"/>
      <c r="O169" s="377"/>
      <c r="P169" s="377"/>
      <c r="Q169" s="377"/>
      <c r="R169" s="377"/>
      <c r="S169" s="377"/>
      <c r="T169" s="377"/>
      <c r="U169" s="377"/>
      <c r="V169" s="377"/>
      <c r="W169" s="377"/>
      <c r="X169" s="377"/>
      <c r="Y169" s="377"/>
      <c r="Z169" s="377"/>
    </row>
    <row r="170" spans="1:26" ht="12.75" customHeight="1" x14ac:dyDescent="0.25">
      <c r="A170" s="377"/>
      <c r="B170" s="377"/>
      <c r="C170" s="377"/>
      <c r="D170" s="377"/>
      <c r="E170" s="377"/>
      <c r="F170" s="377"/>
      <c r="G170" s="377"/>
      <c r="H170" s="377"/>
      <c r="I170" s="377"/>
      <c r="J170" s="377"/>
      <c r="K170" s="377"/>
      <c r="L170" s="377"/>
      <c r="M170" s="377"/>
      <c r="N170" s="377"/>
      <c r="O170" s="377"/>
      <c r="P170" s="377"/>
      <c r="Q170" s="377"/>
      <c r="R170" s="377"/>
      <c r="S170" s="377"/>
      <c r="T170" s="377"/>
      <c r="U170" s="377"/>
      <c r="V170" s="377"/>
      <c r="W170" s="377"/>
      <c r="X170" s="377"/>
      <c r="Y170" s="377"/>
      <c r="Z170" s="377"/>
    </row>
    <row r="171" spans="1:26" ht="12.75" customHeight="1" x14ac:dyDescent="0.25">
      <c r="A171" s="377"/>
      <c r="B171" s="377"/>
      <c r="C171" s="377"/>
      <c r="D171" s="377"/>
      <c r="E171" s="377"/>
      <c r="F171" s="377"/>
      <c r="G171" s="377"/>
      <c r="H171" s="377"/>
      <c r="I171" s="377"/>
      <c r="J171" s="377"/>
      <c r="K171" s="377"/>
      <c r="L171" s="377"/>
      <c r="M171" s="377"/>
      <c r="N171" s="377"/>
      <c r="O171" s="377"/>
      <c r="P171" s="377"/>
      <c r="Q171" s="377"/>
      <c r="R171" s="377"/>
      <c r="S171" s="377"/>
      <c r="T171" s="377"/>
      <c r="U171" s="377"/>
      <c r="V171" s="377"/>
      <c r="W171" s="377"/>
      <c r="X171" s="377"/>
      <c r="Y171" s="377"/>
      <c r="Z171" s="377"/>
    </row>
    <row r="172" spans="1:26" ht="12.75" customHeight="1" x14ac:dyDescent="0.25">
      <c r="A172" s="377"/>
      <c r="B172" s="377"/>
      <c r="C172" s="377"/>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row>
    <row r="173" spans="1:26" ht="12.75" customHeight="1" x14ac:dyDescent="0.25">
      <c r="A173" s="377"/>
      <c r="B173" s="377"/>
      <c r="C173" s="377"/>
      <c r="D173" s="377"/>
      <c r="E173" s="377"/>
      <c r="F173" s="377"/>
      <c r="G173" s="377"/>
      <c r="H173" s="377"/>
      <c r="I173" s="377"/>
      <c r="J173" s="377"/>
      <c r="K173" s="377"/>
      <c r="L173" s="377"/>
      <c r="M173" s="377"/>
      <c r="N173" s="377"/>
      <c r="O173" s="377"/>
      <c r="P173" s="377"/>
      <c r="Q173" s="377"/>
      <c r="R173" s="377"/>
      <c r="S173" s="377"/>
      <c r="T173" s="377"/>
      <c r="U173" s="377"/>
      <c r="V173" s="377"/>
      <c r="W173" s="377"/>
      <c r="X173" s="377"/>
      <c r="Y173" s="377"/>
      <c r="Z173" s="377"/>
    </row>
    <row r="174" spans="1:26" ht="12.75" customHeight="1" x14ac:dyDescent="0.25">
      <c r="A174" s="377"/>
      <c r="B174" s="377"/>
      <c r="C174" s="377"/>
      <c r="D174" s="377"/>
      <c r="E174" s="377"/>
      <c r="F174" s="377"/>
      <c r="G174" s="377"/>
      <c r="H174" s="377"/>
      <c r="I174" s="377"/>
      <c r="J174" s="377"/>
      <c r="K174" s="377"/>
      <c r="L174" s="377"/>
      <c r="M174" s="377"/>
      <c r="N174" s="377"/>
      <c r="O174" s="377"/>
      <c r="P174" s="377"/>
      <c r="Q174" s="377"/>
      <c r="R174" s="377"/>
      <c r="S174" s="377"/>
      <c r="T174" s="377"/>
      <c r="U174" s="377"/>
      <c r="V174" s="377"/>
      <c r="W174" s="377"/>
      <c r="X174" s="377"/>
      <c r="Y174" s="377"/>
      <c r="Z174" s="377"/>
    </row>
    <row r="175" spans="1:26" ht="12.75" customHeight="1" x14ac:dyDescent="0.25">
      <c r="A175" s="377"/>
      <c r="B175" s="377"/>
      <c r="C175" s="377"/>
      <c r="D175" s="377"/>
      <c r="E175" s="377"/>
      <c r="F175" s="377"/>
      <c r="G175" s="377"/>
      <c r="H175" s="377"/>
      <c r="I175" s="377"/>
      <c r="J175" s="377"/>
      <c r="K175" s="377"/>
      <c r="L175" s="377"/>
      <c r="M175" s="377"/>
      <c r="N175" s="377"/>
      <c r="O175" s="377"/>
      <c r="P175" s="377"/>
      <c r="Q175" s="377"/>
      <c r="R175" s="377"/>
      <c r="S175" s="377"/>
      <c r="T175" s="377"/>
      <c r="U175" s="377"/>
      <c r="V175" s="377"/>
      <c r="W175" s="377"/>
      <c r="X175" s="377"/>
      <c r="Y175" s="377"/>
      <c r="Z175" s="377"/>
    </row>
    <row r="176" spans="1:26" ht="12.75" customHeight="1" x14ac:dyDescent="0.25">
      <c r="A176" s="377"/>
      <c r="B176" s="377"/>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row>
    <row r="177" spans="1:26" ht="12.75" customHeight="1" x14ac:dyDescent="0.25">
      <c r="A177" s="377"/>
      <c r="B177" s="377"/>
      <c r="C177" s="377"/>
      <c r="D177" s="377"/>
      <c r="E177" s="377"/>
      <c r="F177" s="377"/>
      <c r="G177" s="377"/>
      <c r="H177" s="377"/>
      <c r="I177" s="377"/>
      <c r="J177" s="377"/>
      <c r="K177" s="377"/>
      <c r="L177" s="377"/>
      <c r="M177" s="377"/>
      <c r="N177" s="377"/>
      <c r="O177" s="377"/>
      <c r="P177" s="377"/>
      <c r="Q177" s="377"/>
      <c r="R177" s="377"/>
      <c r="S177" s="377"/>
      <c r="T177" s="377"/>
      <c r="U177" s="377"/>
      <c r="V177" s="377"/>
      <c r="W177" s="377"/>
      <c r="X177" s="377"/>
      <c r="Y177" s="377"/>
      <c r="Z177" s="377"/>
    </row>
    <row r="178" spans="1:26" ht="12.75" customHeight="1" x14ac:dyDescent="0.25">
      <c r="A178" s="377"/>
      <c r="B178" s="377"/>
      <c r="C178" s="377"/>
      <c r="D178" s="377"/>
      <c r="E178" s="377"/>
      <c r="F178" s="377"/>
      <c r="G178" s="377"/>
      <c r="H178" s="377"/>
      <c r="I178" s="377"/>
      <c r="J178" s="377"/>
      <c r="K178" s="377"/>
      <c r="L178" s="377"/>
      <c r="M178" s="377"/>
      <c r="N178" s="377"/>
      <c r="O178" s="377"/>
      <c r="P178" s="377"/>
      <c r="Q178" s="377"/>
      <c r="R178" s="377"/>
      <c r="S178" s="377"/>
      <c r="T178" s="377"/>
      <c r="U178" s="377"/>
      <c r="V178" s="377"/>
      <c r="W178" s="377"/>
      <c r="X178" s="377"/>
      <c r="Y178" s="377"/>
      <c r="Z178" s="377"/>
    </row>
    <row r="179" spans="1:26" ht="12.75" customHeight="1" x14ac:dyDescent="0.25">
      <c r="A179" s="377"/>
      <c r="B179" s="377"/>
      <c r="C179" s="377"/>
      <c r="D179" s="377"/>
      <c r="E179" s="377"/>
      <c r="F179" s="377"/>
      <c r="G179" s="377"/>
      <c r="H179" s="377"/>
      <c r="I179" s="377"/>
      <c r="J179" s="377"/>
      <c r="K179" s="377"/>
      <c r="L179" s="377"/>
      <c r="M179" s="377"/>
      <c r="N179" s="377"/>
      <c r="O179" s="377"/>
      <c r="P179" s="377"/>
      <c r="Q179" s="377"/>
      <c r="R179" s="377"/>
      <c r="S179" s="377"/>
      <c r="T179" s="377"/>
      <c r="U179" s="377"/>
      <c r="V179" s="377"/>
      <c r="W179" s="377"/>
      <c r="X179" s="377"/>
      <c r="Y179" s="377"/>
      <c r="Z179" s="377"/>
    </row>
    <row r="180" spans="1:26" ht="12.75" customHeight="1" x14ac:dyDescent="0.25">
      <c r="A180" s="377"/>
      <c r="B180" s="377"/>
      <c r="C180" s="377"/>
      <c r="D180" s="377"/>
      <c r="E180" s="377"/>
      <c r="F180" s="377"/>
      <c r="G180" s="377"/>
      <c r="H180" s="377"/>
      <c r="I180" s="377"/>
      <c r="J180" s="377"/>
      <c r="K180" s="377"/>
      <c r="L180" s="377"/>
      <c r="M180" s="377"/>
      <c r="N180" s="377"/>
      <c r="O180" s="377"/>
      <c r="P180" s="377"/>
      <c r="Q180" s="377"/>
      <c r="R180" s="377"/>
      <c r="S180" s="377"/>
      <c r="T180" s="377"/>
      <c r="U180" s="377"/>
      <c r="V180" s="377"/>
      <c r="W180" s="377"/>
      <c r="X180" s="377"/>
      <c r="Y180" s="377"/>
      <c r="Z180" s="377"/>
    </row>
    <row r="181" spans="1:26" ht="12.75" customHeight="1" x14ac:dyDescent="0.25">
      <c r="A181" s="377"/>
      <c r="B181" s="377"/>
      <c r="C181" s="377"/>
      <c r="D181" s="377"/>
      <c r="E181" s="377"/>
      <c r="F181" s="377"/>
      <c r="G181" s="377"/>
      <c r="H181" s="377"/>
      <c r="I181" s="377"/>
      <c r="J181" s="377"/>
      <c r="K181" s="377"/>
      <c r="L181" s="377"/>
      <c r="M181" s="377"/>
      <c r="N181" s="377"/>
      <c r="O181" s="377"/>
      <c r="P181" s="377"/>
      <c r="Q181" s="377"/>
      <c r="R181" s="377"/>
      <c r="S181" s="377"/>
      <c r="T181" s="377"/>
      <c r="U181" s="377"/>
      <c r="V181" s="377"/>
      <c r="W181" s="377"/>
      <c r="X181" s="377"/>
      <c r="Y181" s="377"/>
      <c r="Z181" s="377"/>
    </row>
    <row r="182" spans="1:26" ht="12.75" customHeight="1" x14ac:dyDescent="0.25">
      <c r="A182" s="377"/>
      <c r="B182" s="377"/>
      <c r="C182" s="377"/>
      <c r="D182" s="377"/>
      <c r="E182" s="377"/>
      <c r="F182" s="377"/>
      <c r="G182" s="377"/>
      <c r="H182" s="377"/>
      <c r="I182" s="377"/>
      <c r="J182" s="377"/>
      <c r="K182" s="377"/>
      <c r="L182" s="377"/>
      <c r="M182" s="377"/>
      <c r="N182" s="377"/>
      <c r="O182" s="377"/>
      <c r="P182" s="377"/>
      <c r="Q182" s="377"/>
      <c r="R182" s="377"/>
      <c r="S182" s="377"/>
      <c r="T182" s="377"/>
      <c r="U182" s="377"/>
      <c r="V182" s="377"/>
      <c r="W182" s="377"/>
      <c r="X182" s="377"/>
      <c r="Y182" s="377"/>
      <c r="Z182" s="377"/>
    </row>
    <row r="183" spans="1:26" ht="12.75" customHeight="1" x14ac:dyDescent="0.25">
      <c r="A183" s="377"/>
      <c r="B183" s="377"/>
      <c r="C183" s="377"/>
      <c r="D183" s="377"/>
      <c r="E183" s="377"/>
      <c r="F183" s="377"/>
      <c r="G183" s="377"/>
      <c r="H183" s="377"/>
      <c r="I183" s="377"/>
      <c r="J183" s="377"/>
      <c r="K183" s="377"/>
      <c r="L183" s="377"/>
      <c r="M183" s="377"/>
      <c r="N183" s="377"/>
      <c r="O183" s="377"/>
      <c r="P183" s="377"/>
      <c r="Q183" s="377"/>
      <c r="R183" s="377"/>
      <c r="S183" s="377"/>
      <c r="T183" s="377"/>
      <c r="U183" s="377"/>
      <c r="V183" s="377"/>
      <c r="W183" s="377"/>
      <c r="X183" s="377"/>
      <c r="Y183" s="377"/>
      <c r="Z183" s="377"/>
    </row>
    <row r="184" spans="1:26" ht="12.75" customHeight="1" x14ac:dyDescent="0.25">
      <c r="A184" s="377"/>
      <c r="B184" s="377"/>
      <c r="C184" s="377"/>
      <c r="D184" s="377"/>
      <c r="E184" s="377"/>
      <c r="F184" s="377"/>
      <c r="G184" s="377"/>
      <c r="H184" s="377"/>
      <c r="I184" s="377"/>
      <c r="J184" s="377"/>
      <c r="K184" s="377"/>
      <c r="L184" s="377"/>
      <c r="M184" s="377"/>
      <c r="N184" s="377"/>
      <c r="O184" s="377"/>
      <c r="P184" s="377"/>
      <c r="Q184" s="377"/>
      <c r="R184" s="377"/>
      <c r="S184" s="377"/>
      <c r="T184" s="377"/>
      <c r="U184" s="377"/>
      <c r="V184" s="377"/>
      <c r="W184" s="377"/>
      <c r="X184" s="377"/>
      <c r="Y184" s="377"/>
      <c r="Z184" s="377"/>
    </row>
    <row r="185" spans="1:26" ht="12.75" customHeight="1" x14ac:dyDescent="0.25">
      <c r="A185" s="377"/>
      <c r="B185" s="377"/>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row>
    <row r="186" spans="1:26" ht="12.75" customHeight="1" x14ac:dyDescent="0.25">
      <c r="A186" s="377"/>
      <c r="B186" s="377"/>
      <c r="C186" s="377"/>
      <c r="D186" s="377"/>
      <c r="E186" s="377"/>
      <c r="F186" s="377"/>
      <c r="G186" s="377"/>
      <c r="H186" s="377"/>
      <c r="I186" s="377"/>
      <c r="J186" s="377"/>
      <c r="K186" s="377"/>
      <c r="L186" s="377"/>
      <c r="M186" s="377"/>
      <c r="N186" s="377"/>
      <c r="O186" s="377"/>
      <c r="P186" s="377"/>
      <c r="Q186" s="377"/>
      <c r="R186" s="377"/>
      <c r="S186" s="377"/>
      <c r="T186" s="377"/>
      <c r="U186" s="377"/>
      <c r="V186" s="377"/>
      <c r="W186" s="377"/>
      <c r="X186" s="377"/>
      <c r="Y186" s="377"/>
      <c r="Z186" s="377"/>
    </row>
    <row r="187" spans="1:26" ht="12.75" customHeight="1" x14ac:dyDescent="0.25">
      <c r="A187" s="377"/>
      <c r="B187" s="377"/>
      <c r="C187" s="377"/>
      <c r="D187" s="377"/>
      <c r="E187" s="377"/>
      <c r="F187" s="377"/>
      <c r="G187" s="377"/>
      <c r="H187" s="377"/>
      <c r="I187" s="377"/>
      <c r="J187" s="377"/>
      <c r="K187" s="377"/>
      <c r="L187" s="377"/>
      <c r="M187" s="377"/>
      <c r="N187" s="377"/>
      <c r="O187" s="377"/>
      <c r="P187" s="377"/>
      <c r="Q187" s="377"/>
      <c r="R187" s="377"/>
      <c r="S187" s="377"/>
      <c r="T187" s="377"/>
      <c r="U187" s="377"/>
      <c r="V187" s="377"/>
      <c r="W187" s="377"/>
      <c r="X187" s="377"/>
      <c r="Y187" s="377"/>
      <c r="Z187" s="377"/>
    </row>
    <row r="188" spans="1:26" ht="12.75" customHeight="1" x14ac:dyDescent="0.25">
      <c r="A188" s="377"/>
      <c r="B188" s="377"/>
      <c r="C188" s="377"/>
      <c r="D188" s="377"/>
      <c r="E188" s="377"/>
      <c r="F188" s="377"/>
      <c r="G188" s="377"/>
      <c r="H188" s="377"/>
      <c r="I188" s="377"/>
      <c r="J188" s="377"/>
      <c r="K188" s="377"/>
      <c r="L188" s="377"/>
      <c r="M188" s="377"/>
      <c r="N188" s="377"/>
      <c r="O188" s="377"/>
      <c r="P188" s="377"/>
      <c r="Q188" s="377"/>
      <c r="R188" s="377"/>
      <c r="S188" s="377"/>
      <c r="T188" s="377"/>
      <c r="U188" s="377"/>
      <c r="V188" s="377"/>
      <c r="W188" s="377"/>
      <c r="X188" s="377"/>
      <c r="Y188" s="377"/>
      <c r="Z188" s="377"/>
    </row>
    <row r="189" spans="1:26" ht="12.75" customHeight="1" x14ac:dyDescent="0.25">
      <c r="A189" s="377"/>
      <c r="B189" s="377"/>
      <c r="C189" s="377"/>
      <c r="D189" s="377"/>
      <c r="E189" s="377"/>
      <c r="F189" s="377"/>
      <c r="G189" s="377"/>
      <c r="H189" s="377"/>
      <c r="I189" s="377"/>
      <c r="J189" s="377"/>
      <c r="K189" s="377"/>
      <c r="L189" s="377"/>
      <c r="M189" s="377"/>
      <c r="N189" s="377"/>
      <c r="O189" s="377"/>
      <c r="P189" s="377"/>
      <c r="Q189" s="377"/>
      <c r="R189" s="377"/>
      <c r="S189" s="377"/>
      <c r="T189" s="377"/>
      <c r="U189" s="377"/>
      <c r="V189" s="377"/>
      <c r="W189" s="377"/>
      <c r="X189" s="377"/>
      <c r="Y189" s="377"/>
      <c r="Z189" s="377"/>
    </row>
    <row r="190" spans="1:26" ht="12.75" customHeight="1" x14ac:dyDescent="0.25">
      <c r="A190" s="377"/>
      <c r="B190" s="377"/>
      <c r="C190" s="377"/>
      <c r="D190" s="377"/>
      <c r="E190" s="377"/>
      <c r="F190" s="377"/>
      <c r="G190" s="377"/>
      <c r="H190" s="377"/>
      <c r="I190" s="377"/>
      <c r="J190" s="377"/>
      <c r="K190" s="377"/>
      <c r="L190" s="377"/>
      <c r="M190" s="377"/>
      <c r="N190" s="377"/>
      <c r="O190" s="377"/>
      <c r="P190" s="377"/>
      <c r="Q190" s="377"/>
      <c r="R190" s="377"/>
      <c r="S190" s="377"/>
      <c r="T190" s="377"/>
      <c r="U190" s="377"/>
      <c r="V190" s="377"/>
      <c r="W190" s="377"/>
      <c r="X190" s="377"/>
      <c r="Y190" s="377"/>
      <c r="Z190" s="377"/>
    </row>
    <row r="191" spans="1:26" ht="12.75" customHeight="1" x14ac:dyDescent="0.25">
      <c r="A191" s="377"/>
      <c r="B191" s="377"/>
      <c r="C191" s="377"/>
      <c r="D191" s="377"/>
      <c r="E191" s="377"/>
      <c r="F191" s="377"/>
      <c r="G191" s="377"/>
      <c r="H191" s="377"/>
      <c r="I191" s="377"/>
      <c r="J191" s="377"/>
      <c r="K191" s="377"/>
      <c r="L191" s="377"/>
      <c r="M191" s="377"/>
      <c r="N191" s="377"/>
      <c r="O191" s="377"/>
      <c r="P191" s="377"/>
      <c r="Q191" s="377"/>
      <c r="R191" s="377"/>
      <c r="S191" s="377"/>
      <c r="T191" s="377"/>
      <c r="U191" s="377"/>
      <c r="V191" s="377"/>
      <c r="W191" s="377"/>
      <c r="X191" s="377"/>
      <c r="Y191" s="377"/>
      <c r="Z191" s="377"/>
    </row>
    <row r="192" spans="1:26" ht="12.75" customHeight="1" x14ac:dyDescent="0.25">
      <c r="A192" s="377"/>
      <c r="B192" s="377"/>
      <c r="C192" s="377"/>
      <c r="D192" s="377"/>
      <c r="E192" s="377"/>
      <c r="F192" s="377"/>
      <c r="G192" s="377"/>
      <c r="H192" s="377"/>
      <c r="I192" s="377"/>
      <c r="J192" s="377"/>
      <c r="K192" s="377"/>
      <c r="L192" s="377"/>
      <c r="M192" s="377"/>
      <c r="N192" s="377"/>
      <c r="O192" s="377"/>
      <c r="P192" s="377"/>
      <c r="Q192" s="377"/>
      <c r="R192" s="377"/>
      <c r="S192" s="377"/>
      <c r="T192" s="377"/>
      <c r="U192" s="377"/>
      <c r="V192" s="377"/>
      <c r="W192" s="377"/>
      <c r="X192" s="377"/>
      <c r="Y192" s="377"/>
      <c r="Z192" s="377"/>
    </row>
    <row r="193" spans="1:26" ht="12.75" customHeight="1" x14ac:dyDescent="0.25">
      <c r="A193" s="377"/>
      <c r="B193" s="377"/>
      <c r="C193" s="377"/>
      <c r="D193" s="377"/>
      <c r="E193" s="377"/>
      <c r="F193" s="377"/>
      <c r="G193" s="377"/>
      <c r="H193" s="377"/>
      <c r="I193" s="377"/>
      <c r="J193" s="377"/>
      <c r="K193" s="377"/>
      <c r="L193" s="377"/>
      <c r="M193" s="377"/>
      <c r="N193" s="377"/>
      <c r="O193" s="377"/>
      <c r="P193" s="377"/>
      <c r="Q193" s="377"/>
      <c r="R193" s="377"/>
      <c r="S193" s="377"/>
      <c r="T193" s="377"/>
      <c r="U193" s="377"/>
      <c r="V193" s="377"/>
      <c r="W193" s="377"/>
      <c r="X193" s="377"/>
      <c r="Y193" s="377"/>
      <c r="Z193" s="377"/>
    </row>
    <row r="194" spans="1:26" ht="12.75" customHeight="1" x14ac:dyDescent="0.25">
      <c r="A194" s="377"/>
      <c r="B194" s="377"/>
      <c r="C194" s="377"/>
      <c r="D194" s="377"/>
      <c r="E194" s="377"/>
      <c r="F194" s="377"/>
      <c r="G194" s="377"/>
      <c r="H194" s="377"/>
      <c r="I194" s="377"/>
      <c r="J194" s="377"/>
      <c r="K194" s="377"/>
      <c r="L194" s="377"/>
      <c r="M194" s="377"/>
      <c r="N194" s="377"/>
      <c r="O194" s="377"/>
      <c r="P194" s="377"/>
      <c r="Q194" s="377"/>
      <c r="R194" s="377"/>
      <c r="S194" s="377"/>
      <c r="T194" s="377"/>
      <c r="U194" s="377"/>
      <c r="V194" s="377"/>
      <c r="W194" s="377"/>
      <c r="X194" s="377"/>
      <c r="Y194" s="377"/>
      <c r="Z194" s="377"/>
    </row>
    <row r="195" spans="1:26" ht="12.75" customHeight="1" x14ac:dyDescent="0.25">
      <c r="A195" s="377"/>
      <c r="B195" s="377"/>
      <c r="C195" s="377"/>
      <c r="D195" s="377"/>
      <c r="E195" s="377"/>
      <c r="F195" s="377"/>
      <c r="G195" s="377"/>
      <c r="H195" s="377"/>
      <c r="I195" s="377"/>
      <c r="J195" s="377"/>
      <c r="K195" s="377"/>
      <c r="L195" s="377"/>
      <c r="M195" s="377"/>
      <c r="N195" s="377"/>
      <c r="O195" s="377"/>
      <c r="P195" s="377"/>
      <c r="Q195" s="377"/>
      <c r="R195" s="377"/>
      <c r="S195" s="377"/>
      <c r="T195" s="377"/>
      <c r="U195" s="377"/>
      <c r="V195" s="377"/>
      <c r="W195" s="377"/>
      <c r="X195" s="377"/>
      <c r="Y195" s="377"/>
      <c r="Z195" s="377"/>
    </row>
    <row r="196" spans="1:26" ht="12.75" customHeight="1" x14ac:dyDescent="0.25">
      <c r="A196" s="377"/>
      <c r="B196" s="377"/>
      <c r="C196" s="377"/>
      <c r="D196" s="377"/>
      <c r="E196" s="377"/>
      <c r="F196" s="377"/>
      <c r="G196" s="377"/>
      <c r="H196" s="377"/>
      <c r="I196" s="377"/>
      <c r="J196" s="377"/>
      <c r="K196" s="377"/>
      <c r="L196" s="377"/>
      <c r="M196" s="377"/>
      <c r="N196" s="377"/>
      <c r="O196" s="377"/>
      <c r="P196" s="377"/>
      <c r="Q196" s="377"/>
      <c r="R196" s="377"/>
      <c r="S196" s="377"/>
      <c r="T196" s="377"/>
      <c r="U196" s="377"/>
      <c r="V196" s="377"/>
      <c r="W196" s="377"/>
      <c r="X196" s="377"/>
      <c r="Y196" s="377"/>
      <c r="Z196" s="377"/>
    </row>
    <row r="197" spans="1:26" ht="12.75" customHeight="1" x14ac:dyDescent="0.25">
      <c r="A197" s="377"/>
      <c r="B197" s="377"/>
      <c r="C197" s="377"/>
      <c r="D197" s="377"/>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row>
    <row r="198" spans="1:26" ht="12.75" customHeight="1" x14ac:dyDescent="0.25">
      <c r="A198" s="377"/>
      <c r="B198" s="377"/>
      <c r="C198" s="377"/>
      <c r="D198" s="377"/>
      <c r="E198" s="377"/>
      <c r="F198" s="377"/>
      <c r="G198" s="377"/>
      <c r="H198" s="377"/>
      <c r="I198" s="377"/>
      <c r="J198" s="377"/>
      <c r="K198" s="377"/>
      <c r="L198" s="377"/>
      <c r="M198" s="377"/>
      <c r="N198" s="377"/>
      <c r="O198" s="377"/>
      <c r="P198" s="377"/>
      <c r="Q198" s="377"/>
      <c r="R198" s="377"/>
      <c r="S198" s="377"/>
      <c r="T198" s="377"/>
      <c r="U198" s="377"/>
      <c r="V198" s="377"/>
      <c r="W198" s="377"/>
      <c r="X198" s="377"/>
      <c r="Y198" s="377"/>
      <c r="Z198" s="377"/>
    </row>
    <row r="199" spans="1:26" ht="12.75" customHeight="1" x14ac:dyDescent="0.25">
      <c r="A199" s="377"/>
      <c r="B199" s="377"/>
      <c r="C199" s="377"/>
      <c r="D199" s="377"/>
      <c r="E199" s="377"/>
      <c r="F199" s="377"/>
      <c r="G199" s="377"/>
      <c r="H199" s="377"/>
      <c r="I199" s="377"/>
      <c r="J199" s="377"/>
      <c r="K199" s="377"/>
      <c r="L199" s="377"/>
      <c r="M199" s="377"/>
      <c r="N199" s="377"/>
      <c r="O199" s="377"/>
      <c r="P199" s="377"/>
      <c r="Q199" s="377"/>
      <c r="R199" s="377"/>
      <c r="S199" s="377"/>
      <c r="T199" s="377"/>
      <c r="U199" s="377"/>
      <c r="V199" s="377"/>
      <c r="W199" s="377"/>
      <c r="X199" s="377"/>
      <c r="Y199" s="377"/>
      <c r="Z199" s="377"/>
    </row>
    <row r="200" spans="1:26" ht="12.75" customHeight="1" x14ac:dyDescent="0.25">
      <c r="A200" s="377"/>
      <c r="B200" s="377"/>
      <c r="C200" s="377"/>
      <c r="D200" s="377"/>
      <c r="E200" s="377"/>
      <c r="F200" s="377"/>
      <c r="G200" s="377"/>
      <c r="H200" s="377"/>
      <c r="I200" s="377"/>
      <c r="J200" s="377"/>
      <c r="K200" s="377"/>
      <c r="L200" s="377"/>
      <c r="M200" s="377"/>
      <c r="N200" s="377"/>
      <c r="O200" s="377"/>
      <c r="P200" s="377"/>
      <c r="Q200" s="377"/>
      <c r="R200" s="377"/>
      <c r="S200" s="377"/>
      <c r="T200" s="377"/>
      <c r="U200" s="377"/>
      <c r="V200" s="377"/>
      <c r="W200" s="377"/>
      <c r="X200" s="377"/>
      <c r="Y200" s="377"/>
      <c r="Z200" s="377"/>
    </row>
    <row r="201" spans="1:26" ht="12.75" customHeight="1" x14ac:dyDescent="0.25">
      <c r="A201" s="377"/>
      <c r="B201" s="377"/>
      <c r="C201" s="377"/>
      <c r="D201" s="377"/>
      <c r="E201" s="377"/>
      <c r="F201" s="377"/>
      <c r="G201" s="377"/>
      <c r="H201" s="377"/>
      <c r="I201" s="377"/>
      <c r="J201" s="377"/>
      <c r="K201" s="377"/>
      <c r="L201" s="377"/>
      <c r="M201" s="377"/>
      <c r="N201" s="377"/>
      <c r="O201" s="377"/>
      <c r="P201" s="377"/>
      <c r="Q201" s="377"/>
      <c r="R201" s="377"/>
      <c r="S201" s="377"/>
      <c r="T201" s="377"/>
      <c r="U201" s="377"/>
      <c r="V201" s="377"/>
      <c r="W201" s="377"/>
      <c r="X201" s="377"/>
      <c r="Y201" s="377"/>
      <c r="Z201" s="377"/>
    </row>
    <row r="202" spans="1:26" ht="12.75" customHeight="1" x14ac:dyDescent="0.25">
      <c r="A202" s="377"/>
      <c r="B202" s="377"/>
      <c r="C202" s="377"/>
      <c r="D202" s="377"/>
      <c r="E202" s="377"/>
      <c r="F202" s="377"/>
      <c r="G202" s="377"/>
      <c r="H202" s="377"/>
      <c r="I202" s="377"/>
      <c r="J202" s="377"/>
      <c r="K202" s="377"/>
      <c r="L202" s="377"/>
      <c r="M202" s="377"/>
      <c r="N202" s="377"/>
      <c r="O202" s="377"/>
      <c r="P202" s="377"/>
      <c r="Q202" s="377"/>
      <c r="R202" s="377"/>
      <c r="S202" s="377"/>
      <c r="T202" s="377"/>
      <c r="U202" s="377"/>
      <c r="V202" s="377"/>
      <c r="W202" s="377"/>
      <c r="X202" s="377"/>
      <c r="Y202" s="377"/>
      <c r="Z202" s="377"/>
    </row>
    <row r="203" spans="1:26" ht="12.75" customHeight="1" x14ac:dyDescent="0.25">
      <c r="A203" s="377"/>
      <c r="B203" s="377"/>
      <c r="C203" s="377"/>
      <c r="D203" s="377"/>
      <c r="E203" s="377"/>
      <c r="F203" s="377"/>
      <c r="G203" s="377"/>
      <c r="H203" s="377"/>
      <c r="I203" s="377"/>
      <c r="J203" s="377"/>
      <c r="K203" s="377"/>
      <c r="L203" s="377"/>
      <c r="M203" s="377"/>
      <c r="N203" s="377"/>
      <c r="O203" s="377"/>
      <c r="P203" s="377"/>
      <c r="Q203" s="377"/>
      <c r="R203" s="377"/>
      <c r="S203" s="377"/>
      <c r="T203" s="377"/>
      <c r="U203" s="377"/>
      <c r="V203" s="377"/>
      <c r="W203" s="377"/>
      <c r="X203" s="377"/>
      <c r="Y203" s="377"/>
      <c r="Z203" s="377"/>
    </row>
    <row r="204" spans="1:26" ht="12.75" customHeight="1" x14ac:dyDescent="0.25">
      <c r="A204" s="377"/>
      <c r="B204" s="377"/>
      <c r="C204" s="377"/>
      <c r="D204" s="377"/>
      <c r="E204" s="377"/>
      <c r="F204" s="377"/>
      <c r="G204" s="377"/>
      <c r="H204" s="377"/>
      <c r="I204" s="377"/>
      <c r="J204" s="377"/>
      <c r="K204" s="377"/>
      <c r="L204" s="377"/>
      <c r="M204" s="377"/>
      <c r="N204" s="377"/>
      <c r="O204" s="377"/>
      <c r="P204" s="377"/>
      <c r="Q204" s="377"/>
      <c r="R204" s="377"/>
      <c r="S204" s="377"/>
      <c r="T204" s="377"/>
      <c r="U204" s="377"/>
      <c r="V204" s="377"/>
      <c r="W204" s="377"/>
      <c r="X204" s="377"/>
      <c r="Y204" s="377"/>
      <c r="Z204" s="377"/>
    </row>
    <row r="205" spans="1:26" ht="12.75" customHeight="1" x14ac:dyDescent="0.25">
      <c r="A205" s="377"/>
      <c r="B205" s="377"/>
      <c r="C205" s="377"/>
      <c r="D205" s="377"/>
      <c r="E205" s="377"/>
      <c r="F205" s="377"/>
      <c r="G205" s="377"/>
      <c r="H205" s="377"/>
      <c r="I205" s="377"/>
      <c r="J205" s="377"/>
      <c r="K205" s="377"/>
      <c r="L205" s="377"/>
      <c r="M205" s="377"/>
      <c r="N205" s="377"/>
      <c r="O205" s="377"/>
      <c r="P205" s="377"/>
      <c r="Q205" s="377"/>
      <c r="R205" s="377"/>
      <c r="S205" s="377"/>
      <c r="T205" s="377"/>
      <c r="U205" s="377"/>
      <c r="V205" s="377"/>
      <c r="W205" s="377"/>
      <c r="X205" s="377"/>
      <c r="Y205" s="377"/>
      <c r="Z205" s="377"/>
    </row>
    <row r="206" spans="1:26" ht="12.75" customHeight="1" x14ac:dyDescent="0.25">
      <c r="A206" s="377"/>
      <c r="B206" s="377"/>
      <c r="C206" s="377"/>
      <c r="D206" s="377"/>
      <c r="E206" s="377"/>
      <c r="F206" s="377"/>
      <c r="G206" s="377"/>
      <c r="H206" s="377"/>
      <c r="I206" s="377"/>
      <c r="J206" s="377"/>
      <c r="K206" s="377"/>
      <c r="L206" s="377"/>
      <c r="M206" s="377"/>
      <c r="N206" s="377"/>
      <c r="O206" s="377"/>
      <c r="P206" s="377"/>
      <c r="Q206" s="377"/>
      <c r="R206" s="377"/>
      <c r="S206" s="377"/>
      <c r="T206" s="377"/>
      <c r="U206" s="377"/>
      <c r="V206" s="377"/>
      <c r="W206" s="377"/>
      <c r="X206" s="377"/>
      <c r="Y206" s="377"/>
      <c r="Z206" s="377"/>
    </row>
    <row r="207" spans="1:26" ht="12.75" customHeight="1" x14ac:dyDescent="0.25">
      <c r="A207" s="377"/>
      <c r="B207" s="377"/>
      <c r="C207" s="377"/>
      <c r="D207" s="377"/>
      <c r="E207" s="377"/>
      <c r="F207" s="377"/>
      <c r="G207" s="377"/>
      <c r="H207" s="377"/>
      <c r="I207" s="377"/>
      <c r="J207" s="377"/>
      <c r="K207" s="377"/>
      <c r="L207" s="377"/>
      <c r="M207" s="377"/>
      <c r="N207" s="377"/>
      <c r="O207" s="377"/>
      <c r="P207" s="377"/>
      <c r="Q207" s="377"/>
      <c r="R207" s="377"/>
      <c r="S207" s="377"/>
      <c r="T207" s="377"/>
      <c r="U207" s="377"/>
      <c r="V207" s="377"/>
      <c r="W207" s="377"/>
      <c r="X207" s="377"/>
      <c r="Y207" s="377"/>
      <c r="Z207" s="377"/>
    </row>
    <row r="208" spans="1:26" ht="12.75" customHeight="1" x14ac:dyDescent="0.25">
      <c r="A208" s="377"/>
      <c r="B208" s="377"/>
      <c r="C208" s="377"/>
      <c r="D208" s="377"/>
      <c r="E208" s="377"/>
      <c r="F208" s="377"/>
      <c r="G208" s="377"/>
      <c r="H208" s="377"/>
      <c r="I208" s="377"/>
      <c r="J208" s="377"/>
      <c r="K208" s="377"/>
      <c r="L208" s="377"/>
      <c r="M208" s="377"/>
      <c r="N208" s="377"/>
      <c r="O208" s="377"/>
      <c r="P208" s="377"/>
      <c r="Q208" s="377"/>
      <c r="R208" s="377"/>
      <c r="S208" s="377"/>
      <c r="T208" s="377"/>
      <c r="U208" s="377"/>
      <c r="V208" s="377"/>
      <c r="W208" s="377"/>
      <c r="X208" s="377"/>
      <c r="Y208" s="377"/>
      <c r="Z208" s="377"/>
    </row>
    <row r="209" spans="1:26" ht="12.75" customHeight="1" x14ac:dyDescent="0.25">
      <c r="A209" s="377"/>
      <c r="B209" s="377"/>
      <c r="C209" s="377"/>
      <c r="D209" s="377"/>
      <c r="E209" s="377"/>
      <c r="F209" s="377"/>
      <c r="G209" s="377"/>
      <c r="H209" s="377"/>
      <c r="I209" s="377"/>
      <c r="J209" s="377"/>
      <c r="K209" s="377"/>
      <c r="L209" s="377"/>
      <c r="M209" s="377"/>
      <c r="N209" s="377"/>
      <c r="O209" s="377"/>
      <c r="P209" s="377"/>
      <c r="Q209" s="377"/>
      <c r="R209" s="377"/>
      <c r="S209" s="377"/>
      <c r="T209" s="377"/>
      <c r="U209" s="377"/>
      <c r="V209" s="377"/>
      <c r="W209" s="377"/>
      <c r="X209" s="377"/>
      <c r="Y209" s="377"/>
      <c r="Z209" s="377"/>
    </row>
    <row r="210" spans="1:26" ht="12.75" customHeight="1" x14ac:dyDescent="0.25">
      <c r="A210" s="377"/>
      <c r="B210" s="377"/>
      <c r="C210" s="377"/>
      <c r="D210" s="377"/>
      <c r="E210" s="377"/>
      <c r="F210" s="377"/>
      <c r="G210" s="377"/>
      <c r="H210" s="377"/>
      <c r="I210" s="377"/>
      <c r="J210" s="377"/>
      <c r="K210" s="377"/>
      <c r="L210" s="377"/>
      <c r="M210" s="377"/>
      <c r="N210" s="377"/>
      <c r="O210" s="377"/>
      <c r="P210" s="377"/>
      <c r="Q210" s="377"/>
      <c r="R210" s="377"/>
      <c r="S210" s="377"/>
      <c r="T210" s="377"/>
      <c r="U210" s="377"/>
      <c r="V210" s="377"/>
      <c r="W210" s="377"/>
      <c r="X210" s="377"/>
      <c r="Y210" s="377"/>
      <c r="Z210" s="377"/>
    </row>
    <row r="211" spans="1:26" ht="12.75" customHeight="1" x14ac:dyDescent="0.25">
      <c r="A211" s="377"/>
      <c r="B211" s="377"/>
      <c r="C211" s="377"/>
      <c r="D211" s="377"/>
      <c r="E211" s="377"/>
      <c r="F211" s="377"/>
      <c r="G211" s="377"/>
      <c r="H211" s="377"/>
      <c r="I211" s="377"/>
      <c r="J211" s="377"/>
      <c r="K211" s="377"/>
      <c r="L211" s="377"/>
      <c r="M211" s="377"/>
      <c r="N211" s="377"/>
      <c r="O211" s="377"/>
      <c r="P211" s="377"/>
      <c r="Q211" s="377"/>
      <c r="R211" s="377"/>
      <c r="S211" s="377"/>
      <c r="T211" s="377"/>
      <c r="U211" s="377"/>
      <c r="V211" s="377"/>
      <c r="W211" s="377"/>
      <c r="X211" s="377"/>
      <c r="Y211" s="377"/>
      <c r="Z211" s="377"/>
    </row>
    <row r="212" spans="1:26" ht="12.75" customHeight="1" x14ac:dyDescent="0.25">
      <c r="A212" s="377"/>
      <c r="B212" s="377"/>
      <c r="C212" s="377"/>
      <c r="D212" s="377"/>
      <c r="E212" s="377"/>
      <c r="F212" s="377"/>
      <c r="G212" s="377"/>
      <c r="H212" s="377"/>
      <c r="I212" s="377"/>
      <c r="J212" s="377"/>
      <c r="K212" s="377"/>
      <c r="L212" s="377"/>
      <c r="M212" s="377"/>
      <c r="N212" s="377"/>
      <c r="O212" s="377"/>
      <c r="P212" s="377"/>
      <c r="Q212" s="377"/>
      <c r="R212" s="377"/>
      <c r="S212" s="377"/>
      <c r="T212" s="377"/>
      <c r="U212" s="377"/>
      <c r="V212" s="377"/>
      <c r="W212" s="377"/>
      <c r="X212" s="377"/>
      <c r="Y212" s="377"/>
      <c r="Z212" s="377"/>
    </row>
    <row r="213" spans="1:26" ht="12.75" customHeight="1" x14ac:dyDescent="0.25">
      <c r="A213" s="377"/>
      <c r="B213" s="377"/>
      <c r="C213" s="377"/>
      <c r="D213" s="377"/>
      <c r="E213" s="377"/>
      <c r="F213" s="377"/>
      <c r="G213" s="377"/>
      <c r="H213" s="377"/>
      <c r="I213" s="377"/>
      <c r="J213" s="377"/>
      <c r="K213" s="377"/>
      <c r="L213" s="377"/>
      <c r="M213" s="377"/>
      <c r="N213" s="377"/>
      <c r="O213" s="377"/>
      <c r="P213" s="377"/>
      <c r="Q213" s="377"/>
      <c r="R213" s="377"/>
      <c r="S213" s="377"/>
      <c r="T213" s="377"/>
      <c r="U213" s="377"/>
      <c r="V213" s="377"/>
      <c r="W213" s="377"/>
      <c r="X213" s="377"/>
      <c r="Y213" s="377"/>
      <c r="Z213" s="377"/>
    </row>
    <row r="214" spans="1:26" ht="12.75" customHeight="1" x14ac:dyDescent="0.25">
      <c r="A214" s="377"/>
      <c r="B214" s="377"/>
      <c r="C214" s="377"/>
      <c r="D214" s="377"/>
      <c r="E214" s="377"/>
      <c r="F214" s="377"/>
      <c r="G214" s="377"/>
      <c r="H214" s="377"/>
      <c r="I214" s="377"/>
      <c r="J214" s="377"/>
      <c r="K214" s="377"/>
      <c r="L214" s="377"/>
      <c r="M214" s="377"/>
      <c r="N214" s="377"/>
      <c r="O214" s="377"/>
      <c r="P214" s="377"/>
      <c r="Q214" s="377"/>
      <c r="R214" s="377"/>
      <c r="S214" s="377"/>
      <c r="T214" s="377"/>
      <c r="U214" s="377"/>
      <c r="V214" s="377"/>
      <c r="W214" s="377"/>
      <c r="X214" s="377"/>
      <c r="Y214" s="377"/>
      <c r="Z214" s="377"/>
    </row>
    <row r="215" spans="1:26" ht="12.75" customHeight="1" x14ac:dyDescent="0.25">
      <c r="A215" s="377"/>
      <c r="B215" s="377"/>
      <c r="C215" s="377"/>
      <c r="D215" s="377"/>
      <c r="E215" s="377"/>
      <c r="F215" s="377"/>
      <c r="G215" s="377"/>
      <c r="H215" s="377"/>
      <c r="I215" s="377"/>
      <c r="J215" s="377"/>
      <c r="K215" s="377"/>
      <c r="L215" s="377"/>
      <c r="M215" s="377"/>
      <c r="N215" s="377"/>
      <c r="O215" s="377"/>
      <c r="P215" s="377"/>
      <c r="Q215" s="377"/>
      <c r="R215" s="377"/>
      <c r="S215" s="377"/>
      <c r="T215" s="377"/>
      <c r="U215" s="377"/>
      <c r="V215" s="377"/>
      <c r="W215" s="377"/>
      <c r="X215" s="377"/>
      <c r="Y215" s="377"/>
      <c r="Z215" s="377"/>
    </row>
    <row r="216" spans="1:26" ht="12.75" customHeight="1" x14ac:dyDescent="0.25">
      <c r="A216" s="377"/>
      <c r="B216" s="377"/>
      <c r="C216" s="377"/>
      <c r="D216" s="377"/>
      <c r="E216" s="377"/>
      <c r="F216" s="377"/>
      <c r="G216" s="377"/>
      <c r="H216" s="377"/>
      <c r="I216" s="377"/>
      <c r="J216" s="377"/>
      <c r="K216" s="377"/>
      <c r="L216" s="377"/>
      <c r="M216" s="377"/>
      <c r="N216" s="377"/>
      <c r="O216" s="377"/>
      <c r="P216" s="377"/>
      <c r="Q216" s="377"/>
      <c r="R216" s="377"/>
      <c r="S216" s="377"/>
      <c r="T216" s="377"/>
      <c r="U216" s="377"/>
      <c r="V216" s="377"/>
      <c r="W216" s="377"/>
      <c r="X216" s="377"/>
      <c r="Y216" s="377"/>
      <c r="Z216" s="377"/>
    </row>
    <row r="217" spans="1:26" ht="12.75" customHeight="1" x14ac:dyDescent="0.25">
      <c r="A217" s="377"/>
      <c r="B217" s="377"/>
      <c r="C217" s="377"/>
      <c r="D217" s="377"/>
      <c r="E217" s="377"/>
      <c r="F217" s="377"/>
      <c r="G217" s="377"/>
      <c r="H217" s="377"/>
      <c r="I217" s="377"/>
      <c r="J217" s="377"/>
      <c r="K217" s="377"/>
      <c r="L217" s="377"/>
      <c r="M217" s="377"/>
      <c r="N217" s="377"/>
      <c r="O217" s="377"/>
      <c r="P217" s="377"/>
      <c r="Q217" s="377"/>
      <c r="R217" s="377"/>
      <c r="S217" s="377"/>
      <c r="T217" s="377"/>
      <c r="U217" s="377"/>
      <c r="V217" s="377"/>
      <c r="W217" s="377"/>
      <c r="X217" s="377"/>
      <c r="Y217" s="377"/>
      <c r="Z217" s="377"/>
    </row>
    <row r="218" spans="1:26" ht="12.75" customHeight="1" x14ac:dyDescent="0.25">
      <c r="A218" s="377"/>
      <c r="B218" s="377"/>
      <c r="C218" s="377"/>
      <c r="D218" s="377"/>
      <c r="E218" s="377"/>
      <c r="F218" s="377"/>
      <c r="G218" s="377"/>
      <c r="H218" s="377"/>
      <c r="I218" s="377"/>
      <c r="J218" s="377"/>
      <c r="K218" s="377"/>
      <c r="L218" s="377"/>
      <c r="M218" s="377"/>
      <c r="N218" s="377"/>
      <c r="O218" s="377"/>
      <c r="P218" s="377"/>
      <c r="Q218" s="377"/>
      <c r="R218" s="377"/>
      <c r="S218" s="377"/>
      <c r="T218" s="377"/>
      <c r="U218" s="377"/>
      <c r="V218" s="377"/>
      <c r="W218" s="377"/>
      <c r="X218" s="377"/>
      <c r="Y218" s="377"/>
      <c r="Z218" s="377"/>
    </row>
    <row r="219" spans="1:26" ht="12.75" customHeight="1" x14ac:dyDescent="0.25">
      <c r="A219" s="377"/>
      <c r="B219" s="377"/>
      <c r="C219" s="377"/>
      <c r="D219" s="377"/>
      <c r="E219" s="377"/>
      <c r="F219" s="377"/>
      <c r="G219" s="377"/>
      <c r="H219" s="377"/>
      <c r="I219" s="377"/>
      <c r="J219" s="377"/>
      <c r="K219" s="377"/>
      <c r="L219" s="377"/>
      <c r="M219" s="377"/>
      <c r="N219" s="377"/>
      <c r="O219" s="377"/>
      <c r="P219" s="377"/>
      <c r="Q219" s="377"/>
      <c r="R219" s="377"/>
      <c r="S219" s="377"/>
      <c r="T219" s="377"/>
      <c r="U219" s="377"/>
      <c r="V219" s="377"/>
      <c r="W219" s="377"/>
      <c r="X219" s="377"/>
      <c r="Y219" s="377"/>
      <c r="Z219" s="377"/>
    </row>
    <row r="220" spans="1:26" ht="12.75" customHeight="1" x14ac:dyDescent="0.25">
      <c r="A220" s="377"/>
      <c r="B220" s="377"/>
      <c r="C220" s="377"/>
      <c r="D220" s="377"/>
      <c r="E220" s="377"/>
      <c r="F220" s="377"/>
      <c r="G220" s="377"/>
      <c r="H220" s="377"/>
      <c r="I220" s="377"/>
      <c r="J220" s="377"/>
      <c r="K220" s="377"/>
      <c r="L220" s="377"/>
      <c r="M220" s="377"/>
      <c r="N220" s="377"/>
      <c r="O220" s="377"/>
      <c r="P220" s="377"/>
      <c r="Q220" s="377"/>
      <c r="R220" s="377"/>
      <c r="S220" s="377"/>
      <c r="T220" s="377"/>
      <c r="U220" s="377"/>
      <c r="V220" s="377"/>
      <c r="W220" s="377"/>
      <c r="X220" s="377"/>
      <c r="Y220" s="377"/>
      <c r="Z220" s="377"/>
    </row>
    <row r="221" spans="1:26" ht="12.75" customHeight="1" x14ac:dyDescent="0.25">
      <c r="A221" s="377"/>
      <c r="B221" s="377"/>
      <c r="C221" s="377"/>
      <c r="D221" s="377"/>
      <c r="E221" s="377"/>
      <c r="F221" s="377"/>
      <c r="G221" s="377"/>
      <c r="H221" s="377"/>
      <c r="I221" s="377"/>
      <c r="J221" s="377"/>
      <c r="K221" s="377"/>
      <c r="L221" s="377"/>
      <c r="M221" s="377"/>
      <c r="N221" s="377"/>
      <c r="O221" s="377"/>
      <c r="P221" s="377"/>
      <c r="Q221" s="377"/>
      <c r="R221" s="377"/>
      <c r="S221" s="377"/>
      <c r="T221" s="377"/>
      <c r="U221" s="377"/>
      <c r="V221" s="377"/>
      <c r="W221" s="377"/>
      <c r="X221" s="377"/>
      <c r="Y221" s="377"/>
      <c r="Z221" s="377"/>
    </row>
    <row r="222" spans="1:26" ht="12.75" customHeight="1" x14ac:dyDescent="0.25">
      <c r="A222" s="377"/>
      <c r="B222" s="377"/>
      <c r="C222" s="377"/>
      <c r="D222" s="377"/>
      <c r="E222" s="377"/>
      <c r="F222" s="377"/>
      <c r="G222" s="377"/>
      <c r="H222" s="377"/>
      <c r="I222" s="377"/>
      <c r="J222" s="377"/>
      <c r="K222" s="377"/>
      <c r="L222" s="377"/>
      <c r="M222" s="377"/>
      <c r="N222" s="377"/>
      <c r="O222" s="377"/>
      <c r="P222" s="377"/>
      <c r="Q222" s="377"/>
      <c r="R222" s="377"/>
      <c r="S222" s="377"/>
      <c r="T222" s="377"/>
      <c r="U222" s="377"/>
      <c r="V222" s="377"/>
      <c r="W222" s="377"/>
      <c r="X222" s="377"/>
      <c r="Y222" s="377"/>
      <c r="Z222" s="377"/>
    </row>
    <row r="223" spans="1:26" ht="12.75" customHeight="1" x14ac:dyDescent="0.25">
      <c r="A223" s="377"/>
      <c r="B223" s="377"/>
      <c r="C223" s="377"/>
      <c r="D223" s="377"/>
      <c r="E223" s="377"/>
      <c r="F223" s="377"/>
      <c r="G223" s="377"/>
      <c r="H223" s="377"/>
      <c r="I223" s="377"/>
      <c r="J223" s="377"/>
      <c r="K223" s="377"/>
      <c r="L223" s="377"/>
      <c r="M223" s="377"/>
      <c r="N223" s="377"/>
      <c r="O223" s="377"/>
      <c r="P223" s="377"/>
      <c r="Q223" s="377"/>
      <c r="R223" s="377"/>
      <c r="S223" s="377"/>
      <c r="T223" s="377"/>
      <c r="U223" s="377"/>
      <c r="V223" s="377"/>
      <c r="W223" s="377"/>
      <c r="X223" s="377"/>
      <c r="Y223" s="377"/>
      <c r="Z223" s="377"/>
    </row>
    <row r="224" spans="1:26" ht="12.75" customHeight="1" x14ac:dyDescent="0.25">
      <c r="A224" s="377"/>
      <c r="B224" s="377"/>
      <c r="C224" s="377"/>
      <c r="D224" s="377"/>
      <c r="E224" s="377"/>
      <c r="F224" s="377"/>
      <c r="G224" s="377"/>
      <c r="H224" s="377"/>
      <c r="I224" s="377"/>
      <c r="J224" s="377"/>
      <c r="K224" s="377"/>
      <c r="L224" s="377"/>
      <c r="M224" s="377"/>
      <c r="N224" s="377"/>
      <c r="O224" s="377"/>
      <c r="P224" s="377"/>
      <c r="Q224" s="377"/>
      <c r="R224" s="377"/>
      <c r="S224" s="377"/>
      <c r="T224" s="377"/>
      <c r="U224" s="377"/>
      <c r="V224" s="377"/>
      <c r="W224" s="377"/>
      <c r="X224" s="377"/>
      <c r="Y224" s="377"/>
      <c r="Z224" s="377"/>
    </row>
    <row r="225" spans="1:26" ht="12.75" customHeight="1" x14ac:dyDescent="0.25">
      <c r="A225" s="377"/>
      <c r="B225" s="377"/>
      <c r="C225" s="377"/>
      <c r="D225" s="377"/>
      <c r="E225" s="377"/>
      <c r="F225" s="377"/>
      <c r="G225" s="377"/>
      <c r="H225" s="377"/>
      <c r="I225" s="377"/>
      <c r="J225" s="377"/>
      <c r="K225" s="377"/>
      <c r="L225" s="377"/>
      <c r="M225" s="377"/>
      <c r="N225" s="377"/>
      <c r="O225" s="377"/>
      <c r="P225" s="377"/>
      <c r="Q225" s="377"/>
      <c r="R225" s="377"/>
      <c r="S225" s="377"/>
      <c r="T225" s="377"/>
      <c r="U225" s="377"/>
      <c r="V225" s="377"/>
      <c r="W225" s="377"/>
      <c r="X225" s="377"/>
      <c r="Y225" s="377"/>
      <c r="Z225" s="377"/>
    </row>
    <row r="226" spans="1:26" ht="12.75" customHeight="1" x14ac:dyDescent="0.25">
      <c r="A226" s="377"/>
      <c r="B226" s="377"/>
      <c r="C226" s="377"/>
      <c r="D226" s="377"/>
      <c r="E226" s="377"/>
      <c r="F226" s="377"/>
      <c r="G226" s="377"/>
      <c r="H226" s="377"/>
      <c r="I226" s="377"/>
      <c r="J226" s="377"/>
      <c r="K226" s="377"/>
      <c r="L226" s="377"/>
      <c r="M226" s="377"/>
      <c r="N226" s="377"/>
      <c r="O226" s="377"/>
      <c r="P226" s="377"/>
      <c r="Q226" s="377"/>
      <c r="R226" s="377"/>
      <c r="S226" s="377"/>
      <c r="T226" s="377"/>
      <c r="U226" s="377"/>
      <c r="V226" s="377"/>
      <c r="W226" s="377"/>
      <c r="X226" s="377"/>
      <c r="Y226" s="377"/>
      <c r="Z226" s="377"/>
    </row>
    <row r="227" spans="1:26" ht="12.75" customHeight="1" x14ac:dyDescent="0.25">
      <c r="A227" s="377"/>
      <c r="B227" s="377"/>
      <c r="C227" s="377"/>
      <c r="D227" s="377"/>
      <c r="E227" s="377"/>
      <c r="F227" s="377"/>
      <c r="G227" s="377"/>
      <c r="H227" s="377"/>
      <c r="I227" s="377"/>
      <c r="J227" s="377"/>
      <c r="K227" s="377"/>
      <c r="L227" s="377"/>
      <c r="M227" s="377"/>
      <c r="N227" s="377"/>
      <c r="O227" s="377"/>
      <c r="P227" s="377"/>
      <c r="Q227" s="377"/>
      <c r="R227" s="377"/>
      <c r="S227" s="377"/>
      <c r="T227" s="377"/>
      <c r="U227" s="377"/>
      <c r="V227" s="377"/>
      <c r="W227" s="377"/>
      <c r="X227" s="377"/>
      <c r="Y227" s="377"/>
      <c r="Z227" s="377"/>
    </row>
    <row r="228" spans="1:26" ht="12.75" customHeight="1" x14ac:dyDescent="0.25">
      <c r="A228" s="377"/>
      <c r="B228" s="377"/>
      <c r="C228" s="377"/>
      <c r="D228" s="377"/>
      <c r="E228" s="377"/>
      <c r="F228" s="377"/>
      <c r="G228" s="377"/>
      <c r="H228" s="377"/>
      <c r="I228" s="377"/>
      <c r="J228" s="377"/>
      <c r="K228" s="377"/>
      <c r="L228" s="377"/>
      <c r="M228" s="377"/>
      <c r="N228" s="377"/>
      <c r="O228" s="377"/>
      <c r="P228" s="377"/>
      <c r="Q228" s="377"/>
      <c r="R228" s="377"/>
      <c r="S228" s="377"/>
      <c r="T228" s="377"/>
      <c r="U228" s="377"/>
      <c r="V228" s="377"/>
      <c r="W228" s="377"/>
      <c r="X228" s="377"/>
      <c r="Y228" s="377"/>
      <c r="Z228" s="377"/>
    </row>
    <row r="229" spans="1:26" ht="12.75" customHeight="1" x14ac:dyDescent="0.25">
      <c r="A229" s="377"/>
      <c r="B229" s="377"/>
      <c r="C229" s="377"/>
      <c r="D229" s="377"/>
      <c r="E229" s="377"/>
      <c r="F229" s="377"/>
      <c r="G229" s="377"/>
      <c r="H229" s="377"/>
      <c r="I229" s="377"/>
      <c r="J229" s="377"/>
      <c r="K229" s="377"/>
      <c r="L229" s="377"/>
      <c r="M229" s="377"/>
      <c r="N229" s="377"/>
      <c r="O229" s="377"/>
      <c r="P229" s="377"/>
      <c r="Q229" s="377"/>
      <c r="R229" s="377"/>
      <c r="S229" s="377"/>
      <c r="T229" s="377"/>
      <c r="U229" s="377"/>
      <c r="V229" s="377"/>
      <c r="W229" s="377"/>
      <c r="X229" s="377"/>
      <c r="Y229" s="377"/>
      <c r="Z229" s="377"/>
    </row>
    <row r="230" spans="1:26" ht="12.75" customHeight="1" x14ac:dyDescent="0.25">
      <c r="A230" s="377"/>
      <c r="B230" s="377"/>
      <c r="C230" s="377"/>
      <c r="D230" s="377"/>
      <c r="E230" s="377"/>
      <c r="F230" s="377"/>
      <c r="G230" s="377"/>
      <c r="H230" s="377"/>
      <c r="I230" s="377"/>
      <c r="J230" s="377"/>
      <c r="K230" s="377"/>
      <c r="L230" s="377"/>
      <c r="M230" s="377"/>
      <c r="N230" s="377"/>
      <c r="O230" s="377"/>
      <c r="P230" s="377"/>
      <c r="Q230" s="377"/>
      <c r="R230" s="377"/>
      <c r="S230" s="377"/>
      <c r="T230" s="377"/>
      <c r="U230" s="377"/>
      <c r="V230" s="377"/>
      <c r="W230" s="377"/>
      <c r="X230" s="377"/>
      <c r="Y230" s="377"/>
      <c r="Z230" s="377"/>
    </row>
    <row r="231" spans="1:26" ht="12.75" customHeight="1" x14ac:dyDescent="0.25">
      <c r="A231" s="377"/>
      <c r="B231" s="377"/>
      <c r="C231" s="377"/>
      <c r="D231" s="377"/>
      <c r="E231" s="377"/>
      <c r="F231" s="377"/>
      <c r="G231" s="377"/>
      <c r="H231" s="377"/>
      <c r="I231" s="377"/>
      <c r="J231" s="377"/>
      <c r="K231" s="377"/>
      <c r="L231" s="377"/>
      <c r="M231" s="377"/>
      <c r="N231" s="377"/>
      <c r="O231" s="377"/>
      <c r="P231" s="377"/>
      <c r="Q231" s="377"/>
      <c r="R231" s="377"/>
      <c r="S231" s="377"/>
      <c r="T231" s="377"/>
      <c r="U231" s="377"/>
      <c r="V231" s="377"/>
      <c r="W231" s="377"/>
      <c r="X231" s="377"/>
      <c r="Y231" s="377"/>
      <c r="Z231" s="377"/>
    </row>
    <row r="232" spans="1:26" ht="12.75" customHeight="1" x14ac:dyDescent="0.25">
      <c r="A232" s="377"/>
      <c r="B232" s="377"/>
      <c r="C232" s="377"/>
      <c r="D232" s="377"/>
      <c r="E232" s="377"/>
      <c r="F232" s="377"/>
      <c r="G232" s="377"/>
      <c r="H232" s="377"/>
      <c r="I232" s="377"/>
      <c r="J232" s="377"/>
      <c r="K232" s="377"/>
      <c r="L232" s="377"/>
      <c r="M232" s="377"/>
      <c r="N232" s="377"/>
      <c r="O232" s="377"/>
      <c r="P232" s="377"/>
      <c r="Q232" s="377"/>
      <c r="R232" s="377"/>
      <c r="S232" s="377"/>
      <c r="T232" s="377"/>
      <c r="U232" s="377"/>
      <c r="V232" s="377"/>
      <c r="W232" s="377"/>
      <c r="X232" s="377"/>
      <c r="Y232" s="377"/>
      <c r="Z232" s="377"/>
    </row>
    <row r="233" spans="1:26" ht="12.75" customHeight="1" x14ac:dyDescent="0.25">
      <c r="A233" s="377"/>
      <c r="B233" s="377"/>
      <c r="C233" s="377"/>
      <c r="D233" s="377"/>
      <c r="E233" s="377"/>
      <c r="F233" s="377"/>
      <c r="G233" s="377"/>
      <c r="H233" s="377"/>
      <c r="I233" s="377"/>
      <c r="J233" s="377"/>
      <c r="K233" s="377"/>
      <c r="L233" s="377"/>
      <c r="M233" s="377"/>
      <c r="N233" s="377"/>
      <c r="O233" s="377"/>
      <c r="P233" s="377"/>
      <c r="Q233" s="377"/>
      <c r="R233" s="377"/>
      <c r="S233" s="377"/>
      <c r="T233" s="377"/>
      <c r="U233" s="377"/>
      <c r="V233" s="377"/>
      <c r="W233" s="377"/>
      <c r="X233" s="377"/>
      <c r="Y233" s="377"/>
      <c r="Z233" s="377"/>
    </row>
    <row r="234" spans="1:26" ht="12.75" customHeight="1" x14ac:dyDescent="0.25">
      <c r="A234" s="377"/>
      <c r="B234" s="377"/>
      <c r="C234" s="377"/>
      <c r="D234" s="377"/>
      <c r="E234" s="377"/>
      <c r="F234" s="377"/>
      <c r="G234" s="377"/>
      <c r="H234" s="377"/>
      <c r="I234" s="377"/>
      <c r="J234" s="377"/>
      <c r="K234" s="377"/>
      <c r="L234" s="377"/>
      <c r="M234" s="377"/>
      <c r="N234" s="377"/>
      <c r="O234" s="377"/>
      <c r="P234" s="377"/>
      <c r="Q234" s="377"/>
      <c r="R234" s="377"/>
      <c r="S234" s="377"/>
      <c r="T234" s="377"/>
      <c r="U234" s="377"/>
      <c r="V234" s="377"/>
      <c r="W234" s="377"/>
      <c r="X234" s="377"/>
      <c r="Y234" s="377"/>
      <c r="Z234" s="377"/>
    </row>
    <row r="235" spans="1:26" ht="12.75" customHeight="1" x14ac:dyDescent="0.25">
      <c r="A235" s="377"/>
      <c r="B235" s="377"/>
      <c r="C235" s="377"/>
      <c r="D235" s="377"/>
      <c r="E235" s="377"/>
      <c r="F235" s="377"/>
      <c r="G235" s="377"/>
      <c r="H235" s="377"/>
      <c r="I235" s="377"/>
      <c r="J235" s="377"/>
      <c r="K235" s="377"/>
      <c r="L235" s="377"/>
      <c r="M235" s="377"/>
      <c r="N235" s="377"/>
      <c r="O235" s="377"/>
      <c r="P235" s="377"/>
      <c r="Q235" s="377"/>
      <c r="R235" s="377"/>
      <c r="S235" s="377"/>
      <c r="T235" s="377"/>
      <c r="U235" s="377"/>
      <c r="V235" s="377"/>
      <c r="W235" s="377"/>
      <c r="X235" s="377"/>
      <c r="Y235" s="377"/>
      <c r="Z235" s="377"/>
    </row>
    <row r="236" spans="1:26" ht="12.75" customHeight="1" x14ac:dyDescent="0.25">
      <c r="A236" s="377"/>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row>
    <row r="237" spans="1:26" ht="12.75" customHeight="1" x14ac:dyDescent="0.25">
      <c r="A237" s="377"/>
      <c r="B237" s="377"/>
      <c r="C237" s="377"/>
      <c r="D237" s="377"/>
      <c r="E237" s="377"/>
      <c r="F237" s="377"/>
      <c r="G237" s="377"/>
      <c r="H237" s="377"/>
      <c r="I237" s="377"/>
      <c r="J237" s="377"/>
      <c r="K237" s="377"/>
      <c r="L237" s="377"/>
      <c r="M237" s="377"/>
      <c r="N237" s="377"/>
      <c r="O237" s="377"/>
      <c r="P237" s="377"/>
      <c r="Q237" s="377"/>
      <c r="R237" s="377"/>
      <c r="S237" s="377"/>
      <c r="T237" s="377"/>
      <c r="U237" s="377"/>
      <c r="V237" s="377"/>
      <c r="W237" s="377"/>
      <c r="X237" s="377"/>
      <c r="Y237" s="377"/>
      <c r="Z237" s="377"/>
    </row>
    <row r="238" spans="1:26" ht="12.75" customHeight="1" x14ac:dyDescent="0.25">
      <c r="A238" s="377"/>
      <c r="B238" s="377"/>
      <c r="C238" s="377"/>
      <c r="D238" s="377"/>
      <c r="E238" s="377"/>
      <c r="F238" s="377"/>
      <c r="G238" s="377"/>
      <c r="H238" s="377"/>
      <c r="I238" s="377"/>
      <c r="J238" s="377"/>
      <c r="K238" s="377"/>
      <c r="L238" s="377"/>
      <c r="M238" s="377"/>
      <c r="N238" s="377"/>
      <c r="O238" s="377"/>
      <c r="P238" s="377"/>
      <c r="Q238" s="377"/>
      <c r="R238" s="377"/>
      <c r="S238" s="377"/>
      <c r="T238" s="377"/>
      <c r="U238" s="377"/>
      <c r="V238" s="377"/>
      <c r="W238" s="377"/>
      <c r="X238" s="377"/>
      <c r="Y238" s="377"/>
      <c r="Z238" s="377"/>
    </row>
    <row r="239" spans="1:26" ht="12.75" customHeight="1" x14ac:dyDescent="0.25">
      <c r="A239" s="377"/>
      <c r="B239" s="377"/>
      <c r="C239" s="377"/>
      <c r="D239" s="377"/>
      <c r="E239" s="377"/>
      <c r="F239" s="377"/>
      <c r="G239" s="377"/>
      <c r="H239" s="377"/>
      <c r="I239" s="377"/>
      <c r="J239" s="377"/>
      <c r="K239" s="377"/>
      <c r="L239" s="377"/>
      <c r="M239" s="377"/>
      <c r="N239" s="377"/>
      <c r="O239" s="377"/>
      <c r="P239" s="377"/>
      <c r="Q239" s="377"/>
      <c r="R239" s="377"/>
      <c r="S239" s="377"/>
      <c r="T239" s="377"/>
      <c r="U239" s="377"/>
      <c r="V239" s="377"/>
      <c r="W239" s="377"/>
      <c r="X239" s="377"/>
      <c r="Y239" s="377"/>
      <c r="Z239" s="377"/>
    </row>
    <row r="240" spans="1:26" ht="12.75" customHeight="1" x14ac:dyDescent="0.25">
      <c r="A240" s="377"/>
      <c r="B240" s="377"/>
      <c r="C240" s="377"/>
      <c r="D240" s="377"/>
      <c r="E240" s="377"/>
      <c r="F240" s="377"/>
      <c r="G240" s="377"/>
      <c r="H240" s="377"/>
      <c r="I240" s="377"/>
      <c r="J240" s="377"/>
      <c r="K240" s="377"/>
      <c r="L240" s="377"/>
      <c r="M240" s="377"/>
      <c r="N240" s="377"/>
      <c r="O240" s="377"/>
      <c r="P240" s="377"/>
      <c r="Q240" s="377"/>
      <c r="R240" s="377"/>
      <c r="S240" s="377"/>
      <c r="T240" s="377"/>
      <c r="U240" s="377"/>
      <c r="V240" s="377"/>
      <c r="W240" s="377"/>
      <c r="X240" s="377"/>
      <c r="Y240" s="377"/>
      <c r="Z240" s="377"/>
    </row>
    <row r="241" spans="1:26" ht="12.75" customHeight="1" x14ac:dyDescent="0.25">
      <c r="A241" s="377"/>
      <c r="B241" s="377"/>
      <c r="C241" s="377"/>
      <c r="D241" s="377"/>
      <c r="E241" s="377"/>
      <c r="F241" s="377"/>
      <c r="G241" s="377"/>
      <c r="H241" s="377"/>
      <c r="I241" s="377"/>
      <c r="J241" s="377"/>
      <c r="K241" s="377"/>
      <c r="L241" s="377"/>
      <c r="M241" s="377"/>
      <c r="N241" s="377"/>
      <c r="O241" s="377"/>
      <c r="P241" s="377"/>
      <c r="Q241" s="377"/>
      <c r="R241" s="377"/>
      <c r="S241" s="377"/>
      <c r="T241" s="377"/>
      <c r="U241" s="377"/>
      <c r="V241" s="377"/>
      <c r="W241" s="377"/>
      <c r="X241" s="377"/>
      <c r="Y241" s="377"/>
      <c r="Z241" s="377"/>
    </row>
    <row r="242" spans="1:26" ht="12.75" customHeight="1" x14ac:dyDescent="0.25">
      <c r="A242" s="377"/>
      <c r="B242" s="377"/>
      <c r="C242" s="377"/>
      <c r="D242" s="377"/>
      <c r="E242" s="377"/>
      <c r="F242" s="377"/>
      <c r="G242" s="377"/>
      <c r="H242" s="377"/>
      <c r="I242" s="377"/>
      <c r="J242" s="377"/>
      <c r="K242" s="377"/>
      <c r="L242" s="377"/>
      <c r="M242" s="377"/>
      <c r="N242" s="377"/>
      <c r="O242" s="377"/>
      <c r="P242" s="377"/>
      <c r="Q242" s="377"/>
      <c r="R242" s="377"/>
      <c r="S242" s="377"/>
      <c r="T242" s="377"/>
      <c r="U242" s="377"/>
      <c r="V242" s="377"/>
      <c r="W242" s="377"/>
      <c r="X242" s="377"/>
      <c r="Y242" s="377"/>
      <c r="Z242" s="377"/>
    </row>
    <row r="243" spans="1:26" ht="12.75" customHeight="1" x14ac:dyDescent="0.25">
      <c r="A243" s="377"/>
      <c r="B243" s="377"/>
      <c r="C243" s="377"/>
      <c r="D243" s="377"/>
      <c r="E243" s="377"/>
      <c r="F243" s="377"/>
      <c r="G243" s="377"/>
      <c r="H243" s="377"/>
      <c r="I243" s="377"/>
      <c r="J243" s="377"/>
      <c r="K243" s="377"/>
      <c r="L243" s="377"/>
      <c r="M243" s="377"/>
      <c r="N243" s="377"/>
      <c r="O243" s="377"/>
      <c r="P243" s="377"/>
      <c r="Q243" s="377"/>
      <c r="R243" s="377"/>
      <c r="S243" s="377"/>
      <c r="T243" s="377"/>
      <c r="U243" s="377"/>
      <c r="V243" s="377"/>
      <c r="W243" s="377"/>
      <c r="X243" s="377"/>
      <c r="Y243" s="377"/>
      <c r="Z243" s="377"/>
    </row>
    <row r="244" spans="1:26" ht="12.75" customHeight="1" x14ac:dyDescent="0.25">
      <c r="A244" s="377"/>
      <c r="B244" s="377"/>
      <c r="C244" s="377"/>
      <c r="D244" s="377"/>
      <c r="E244" s="377"/>
      <c r="F244" s="377"/>
      <c r="G244" s="377"/>
      <c r="H244" s="377"/>
      <c r="I244" s="377"/>
      <c r="J244" s="377"/>
      <c r="K244" s="377"/>
      <c r="L244" s="377"/>
      <c r="M244" s="377"/>
      <c r="N244" s="377"/>
      <c r="O244" s="377"/>
      <c r="P244" s="377"/>
      <c r="Q244" s="377"/>
      <c r="R244" s="377"/>
      <c r="S244" s="377"/>
      <c r="T244" s="377"/>
      <c r="U244" s="377"/>
      <c r="V244" s="377"/>
      <c r="W244" s="377"/>
      <c r="X244" s="377"/>
      <c r="Y244" s="377"/>
      <c r="Z244" s="377"/>
    </row>
    <row r="245" spans="1:26" ht="12.75" customHeight="1" x14ac:dyDescent="0.25">
      <c r="A245" s="377"/>
      <c r="B245" s="377"/>
      <c r="C245" s="377"/>
      <c r="D245" s="377"/>
      <c r="E245" s="377"/>
      <c r="F245" s="377"/>
      <c r="G245" s="377"/>
      <c r="H245" s="377"/>
      <c r="I245" s="377"/>
      <c r="J245" s="377"/>
      <c r="K245" s="377"/>
      <c r="L245" s="377"/>
      <c r="M245" s="377"/>
      <c r="N245" s="377"/>
      <c r="O245" s="377"/>
      <c r="P245" s="377"/>
      <c r="Q245" s="377"/>
      <c r="R245" s="377"/>
      <c r="S245" s="377"/>
      <c r="T245" s="377"/>
      <c r="U245" s="377"/>
      <c r="V245" s="377"/>
      <c r="W245" s="377"/>
      <c r="X245" s="377"/>
      <c r="Y245" s="377"/>
      <c r="Z245" s="377"/>
    </row>
    <row r="246" spans="1:26" ht="12.75" customHeight="1" x14ac:dyDescent="0.25">
      <c r="A246" s="377"/>
      <c r="B246" s="377"/>
      <c r="C246" s="377"/>
      <c r="D246" s="377"/>
      <c r="E246" s="377"/>
      <c r="F246" s="377"/>
      <c r="G246" s="377"/>
      <c r="H246" s="377"/>
      <c r="I246" s="377"/>
      <c r="J246" s="377"/>
      <c r="K246" s="377"/>
      <c r="L246" s="377"/>
      <c r="M246" s="377"/>
      <c r="N246" s="377"/>
      <c r="O246" s="377"/>
      <c r="P246" s="377"/>
      <c r="Q246" s="377"/>
      <c r="R246" s="377"/>
      <c r="S246" s="377"/>
      <c r="T246" s="377"/>
      <c r="U246" s="377"/>
      <c r="V246" s="377"/>
      <c r="W246" s="377"/>
      <c r="X246" s="377"/>
      <c r="Y246" s="377"/>
      <c r="Z246" s="377"/>
    </row>
    <row r="247" spans="1:26" ht="12.75" customHeight="1" x14ac:dyDescent="0.25">
      <c r="A247" s="377"/>
      <c r="B247" s="377"/>
      <c r="C247" s="377"/>
      <c r="D247" s="377"/>
      <c r="E247" s="377"/>
      <c r="F247" s="377"/>
      <c r="G247" s="377"/>
      <c r="H247" s="377"/>
      <c r="I247" s="377"/>
      <c r="J247" s="377"/>
      <c r="K247" s="377"/>
      <c r="L247" s="377"/>
      <c r="M247" s="377"/>
      <c r="N247" s="377"/>
      <c r="O247" s="377"/>
      <c r="P247" s="377"/>
      <c r="Q247" s="377"/>
      <c r="R247" s="377"/>
      <c r="S247" s="377"/>
      <c r="T247" s="377"/>
      <c r="U247" s="377"/>
      <c r="V247" s="377"/>
      <c r="W247" s="377"/>
      <c r="X247" s="377"/>
      <c r="Y247" s="377"/>
      <c r="Z247" s="377"/>
    </row>
    <row r="248" spans="1:26" ht="12.75" customHeight="1" x14ac:dyDescent="0.25">
      <c r="A248" s="377"/>
      <c r="B248" s="377"/>
      <c r="C248" s="377"/>
      <c r="D248" s="377"/>
      <c r="E248" s="377"/>
      <c r="F248" s="377"/>
      <c r="G248" s="377"/>
      <c r="H248" s="377"/>
      <c r="I248" s="377"/>
      <c r="J248" s="377"/>
      <c r="K248" s="377"/>
      <c r="L248" s="377"/>
      <c r="M248" s="377"/>
      <c r="N248" s="377"/>
      <c r="O248" s="377"/>
      <c r="P248" s="377"/>
      <c r="Q248" s="377"/>
      <c r="R248" s="377"/>
      <c r="S248" s="377"/>
      <c r="T248" s="377"/>
      <c r="U248" s="377"/>
      <c r="V248" s="377"/>
      <c r="W248" s="377"/>
      <c r="X248" s="377"/>
      <c r="Y248" s="377"/>
      <c r="Z248" s="377"/>
    </row>
    <row r="249" spans="1:26" ht="12.75" customHeight="1" x14ac:dyDescent="0.25">
      <c r="A249" s="377"/>
      <c r="B249" s="377"/>
      <c r="C249" s="377"/>
      <c r="D249" s="377"/>
      <c r="E249" s="377"/>
      <c r="F249" s="377"/>
      <c r="G249" s="377"/>
      <c r="H249" s="377"/>
      <c r="I249" s="377"/>
      <c r="J249" s="377"/>
      <c r="K249" s="377"/>
      <c r="L249" s="377"/>
      <c r="M249" s="377"/>
      <c r="N249" s="377"/>
      <c r="O249" s="377"/>
      <c r="P249" s="377"/>
      <c r="Q249" s="377"/>
      <c r="R249" s="377"/>
      <c r="S249" s="377"/>
      <c r="T249" s="377"/>
      <c r="U249" s="377"/>
      <c r="V249" s="377"/>
      <c r="W249" s="377"/>
      <c r="X249" s="377"/>
      <c r="Y249" s="377"/>
      <c r="Z249" s="377"/>
    </row>
    <row r="250" spans="1:26" ht="12.75" customHeight="1" x14ac:dyDescent="0.25">
      <c r="A250" s="377"/>
      <c r="B250" s="377"/>
      <c r="C250" s="377"/>
      <c r="D250" s="377"/>
      <c r="E250" s="377"/>
      <c r="F250" s="377"/>
      <c r="G250" s="377"/>
      <c r="H250" s="377"/>
      <c r="I250" s="377"/>
      <c r="J250" s="377"/>
      <c r="K250" s="377"/>
      <c r="L250" s="377"/>
      <c r="M250" s="377"/>
      <c r="N250" s="377"/>
      <c r="O250" s="377"/>
      <c r="P250" s="377"/>
      <c r="Q250" s="377"/>
      <c r="R250" s="377"/>
      <c r="S250" s="377"/>
      <c r="T250" s="377"/>
      <c r="U250" s="377"/>
      <c r="V250" s="377"/>
      <c r="W250" s="377"/>
      <c r="X250" s="377"/>
      <c r="Y250" s="377"/>
      <c r="Z250" s="377"/>
    </row>
    <row r="251" spans="1:26" ht="12.75" customHeight="1" x14ac:dyDescent="0.25">
      <c r="A251" s="377"/>
      <c r="B251" s="377"/>
      <c r="C251" s="377"/>
      <c r="D251" s="377"/>
      <c r="E251" s="377"/>
      <c r="F251" s="377"/>
      <c r="G251" s="377"/>
      <c r="H251" s="377"/>
      <c r="I251" s="377"/>
      <c r="J251" s="377"/>
      <c r="K251" s="377"/>
      <c r="L251" s="377"/>
      <c r="M251" s="377"/>
      <c r="N251" s="377"/>
      <c r="O251" s="377"/>
      <c r="P251" s="377"/>
      <c r="Q251" s="377"/>
      <c r="R251" s="377"/>
      <c r="S251" s="377"/>
      <c r="T251" s="377"/>
      <c r="U251" s="377"/>
      <c r="V251" s="377"/>
      <c r="W251" s="377"/>
      <c r="X251" s="377"/>
      <c r="Y251" s="377"/>
      <c r="Z251" s="377"/>
    </row>
    <row r="252" spans="1:26" ht="12.75" customHeight="1" x14ac:dyDescent="0.25">
      <c r="A252" s="377"/>
      <c r="B252" s="377"/>
      <c r="C252" s="377"/>
      <c r="D252" s="377"/>
      <c r="E252" s="377"/>
      <c r="F252" s="377"/>
      <c r="G252" s="377"/>
      <c r="H252" s="377"/>
      <c r="I252" s="377"/>
      <c r="J252" s="377"/>
      <c r="K252" s="377"/>
      <c r="L252" s="377"/>
      <c r="M252" s="377"/>
      <c r="N252" s="377"/>
      <c r="O252" s="377"/>
      <c r="P252" s="377"/>
      <c r="Q252" s="377"/>
      <c r="R252" s="377"/>
      <c r="S252" s="377"/>
      <c r="T252" s="377"/>
      <c r="U252" s="377"/>
      <c r="V252" s="377"/>
      <c r="W252" s="377"/>
      <c r="X252" s="377"/>
      <c r="Y252" s="377"/>
      <c r="Z252" s="377"/>
    </row>
    <row r="253" spans="1:26" ht="12.75" customHeight="1" x14ac:dyDescent="0.25">
      <c r="A253" s="377"/>
      <c r="B253" s="377"/>
      <c r="C253" s="377"/>
      <c r="D253" s="377"/>
      <c r="E253" s="377"/>
      <c r="F253" s="377"/>
      <c r="G253" s="377"/>
      <c r="H253" s="377"/>
      <c r="I253" s="377"/>
      <c r="J253" s="377"/>
      <c r="K253" s="377"/>
      <c r="L253" s="377"/>
      <c r="M253" s="377"/>
      <c r="N253" s="377"/>
      <c r="O253" s="377"/>
      <c r="P253" s="377"/>
      <c r="Q253" s="377"/>
      <c r="R253" s="377"/>
      <c r="S253" s="377"/>
      <c r="T253" s="377"/>
      <c r="U253" s="377"/>
      <c r="V253" s="377"/>
      <c r="W253" s="377"/>
      <c r="X253" s="377"/>
      <c r="Y253" s="377"/>
      <c r="Z253" s="377"/>
    </row>
    <row r="254" spans="1:26" ht="12.75" customHeight="1" x14ac:dyDescent="0.25">
      <c r="A254" s="377"/>
      <c r="B254" s="377"/>
      <c r="C254" s="377"/>
      <c r="D254" s="377"/>
      <c r="E254" s="377"/>
      <c r="F254" s="377"/>
      <c r="G254" s="377"/>
      <c r="H254" s="377"/>
      <c r="I254" s="377"/>
      <c r="J254" s="377"/>
      <c r="K254" s="377"/>
      <c r="L254" s="377"/>
      <c r="M254" s="377"/>
      <c r="N254" s="377"/>
      <c r="O254" s="377"/>
      <c r="P254" s="377"/>
      <c r="Q254" s="377"/>
      <c r="R254" s="377"/>
      <c r="S254" s="377"/>
      <c r="T254" s="377"/>
      <c r="U254" s="377"/>
      <c r="V254" s="377"/>
      <c r="W254" s="377"/>
      <c r="X254" s="377"/>
      <c r="Y254" s="377"/>
      <c r="Z254" s="377"/>
    </row>
    <row r="255" spans="1:26" ht="12.75" customHeight="1" x14ac:dyDescent="0.25">
      <c r="A255" s="377"/>
      <c r="B255" s="377"/>
      <c r="C255" s="377"/>
      <c r="D255" s="377"/>
      <c r="E255" s="377"/>
      <c r="F255" s="377"/>
      <c r="G255" s="377"/>
      <c r="H255" s="377"/>
      <c r="I255" s="377"/>
      <c r="J255" s="377"/>
      <c r="K255" s="377"/>
      <c r="L255" s="377"/>
      <c r="M255" s="377"/>
      <c r="N255" s="377"/>
      <c r="O255" s="377"/>
      <c r="P255" s="377"/>
      <c r="Q255" s="377"/>
      <c r="R255" s="377"/>
      <c r="S255" s="377"/>
      <c r="T255" s="377"/>
      <c r="U255" s="377"/>
      <c r="V255" s="377"/>
      <c r="W255" s="377"/>
      <c r="X255" s="377"/>
      <c r="Y255" s="377"/>
      <c r="Z255" s="377"/>
    </row>
    <row r="256" spans="1:26" ht="12.75" customHeight="1" x14ac:dyDescent="0.25">
      <c r="A256" s="377"/>
      <c r="B256" s="377"/>
      <c r="C256" s="377"/>
      <c r="D256" s="377"/>
      <c r="E256" s="377"/>
      <c r="F256" s="377"/>
      <c r="G256" s="377"/>
      <c r="H256" s="377"/>
      <c r="I256" s="377"/>
      <c r="J256" s="377"/>
      <c r="K256" s="377"/>
      <c r="L256" s="377"/>
      <c r="M256" s="377"/>
      <c r="N256" s="377"/>
      <c r="O256" s="377"/>
      <c r="P256" s="377"/>
      <c r="Q256" s="377"/>
      <c r="R256" s="377"/>
      <c r="S256" s="377"/>
      <c r="T256" s="377"/>
      <c r="U256" s="377"/>
      <c r="V256" s="377"/>
      <c r="W256" s="377"/>
      <c r="X256" s="377"/>
      <c r="Y256" s="377"/>
      <c r="Z256" s="377"/>
    </row>
    <row r="257" spans="1:26" ht="12.75" customHeight="1" x14ac:dyDescent="0.25">
      <c r="A257" s="377"/>
      <c r="B257" s="377"/>
      <c r="C257" s="377"/>
      <c r="D257" s="377"/>
      <c r="E257" s="377"/>
      <c r="F257" s="377"/>
      <c r="G257" s="377"/>
      <c r="H257" s="377"/>
      <c r="I257" s="377"/>
      <c r="J257" s="377"/>
      <c r="K257" s="377"/>
      <c r="L257" s="377"/>
      <c r="M257" s="377"/>
      <c r="N257" s="377"/>
      <c r="O257" s="377"/>
      <c r="P257" s="377"/>
      <c r="Q257" s="377"/>
      <c r="R257" s="377"/>
      <c r="S257" s="377"/>
      <c r="T257" s="377"/>
      <c r="U257" s="377"/>
      <c r="V257" s="377"/>
      <c r="W257" s="377"/>
      <c r="X257" s="377"/>
      <c r="Y257" s="377"/>
      <c r="Z257" s="377"/>
    </row>
    <row r="258" spans="1:26" ht="12.75" customHeight="1" x14ac:dyDescent="0.25">
      <c r="A258" s="377"/>
      <c r="B258" s="377"/>
      <c r="C258" s="377"/>
      <c r="D258" s="377"/>
      <c r="E258" s="377"/>
      <c r="F258" s="377"/>
      <c r="G258" s="377"/>
      <c r="H258" s="377"/>
      <c r="I258" s="377"/>
      <c r="J258" s="377"/>
      <c r="K258" s="377"/>
      <c r="L258" s="377"/>
      <c r="M258" s="377"/>
      <c r="N258" s="377"/>
      <c r="O258" s="377"/>
      <c r="P258" s="377"/>
      <c r="Q258" s="377"/>
      <c r="R258" s="377"/>
      <c r="S258" s="377"/>
      <c r="T258" s="377"/>
      <c r="U258" s="377"/>
      <c r="V258" s="377"/>
      <c r="W258" s="377"/>
      <c r="X258" s="377"/>
      <c r="Y258" s="377"/>
      <c r="Z258" s="377"/>
    </row>
    <row r="259" spans="1:26" ht="12.75" customHeight="1" x14ac:dyDescent="0.25">
      <c r="A259" s="377"/>
      <c r="B259" s="377"/>
      <c r="C259" s="377"/>
      <c r="D259" s="377"/>
      <c r="E259" s="377"/>
      <c r="F259" s="377"/>
      <c r="G259" s="377"/>
      <c r="H259" s="377"/>
      <c r="I259" s="377"/>
      <c r="J259" s="377"/>
      <c r="K259" s="377"/>
      <c r="L259" s="377"/>
      <c r="M259" s="377"/>
      <c r="N259" s="377"/>
      <c r="O259" s="377"/>
      <c r="P259" s="377"/>
      <c r="Q259" s="377"/>
      <c r="R259" s="377"/>
      <c r="S259" s="377"/>
      <c r="T259" s="377"/>
      <c r="U259" s="377"/>
      <c r="V259" s="377"/>
      <c r="W259" s="377"/>
      <c r="X259" s="377"/>
      <c r="Y259" s="377"/>
      <c r="Z259" s="377"/>
    </row>
    <row r="260" spans="1:26" ht="12.75" customHeight="1" x14ac:dyDescent="0.25">
      <c r="A260" s="377"/>
      <c r="B260" s="377"/>
      <c r="C260" s="377"/>
      <c r="D260" s="377"/>
      <c r="E260" s="377"/>
      <c r="F260" s="377"/>
      <c r="G260" s="377"/>
      <c r="H260" s="377"/>
      <c r="I260" s="377"/>
      <c r="J260" s="377"/>
      <c r="K260" s="377"/>
      <c r="L260" s="377"/>
      <c r="M260" s="377"/>
      <c r="N260" s="377"/>
      <c r="O260" s="377"/>
      <c r="P260" s="377"/>
      <c r="Q260" s="377"/>
      <c r="R260" s="377"/>
      <c r="S260" s="377"/>
      <c r="T260" s="377"/>
      <c r="U260" s="377"/>
      <c r="V260" s="377"/>
      <c r="W260" s="377"/>
      <c r="X260" s="377"/>
      <c r="Y260" s="377"/>
      <c r="Z260" s="377"/>
    </row>
    <row r="261" spans="1:26" ht="12.75" customHeight="1" x14ac:dyDescent="0.25">
      <c r="A261" s="377"/>
      <c r="B261" s="377"/>
      <c r="C261" s="377"/>
      <c r="D261" s="377"/>
      <c r="E261" s="377"/>
      <c r="F261" s="377"/>
      <c r="G261" s="377"/>
      <c r="H261" s="377"/>
      <c r="I261" s="377"/>
      <c r="J261" s="377"/>
      <c r="K261" s="377"/>
      <c r="L261" s="377"/>
      <c r="M261" s="377"/>
      <c r="N261" s="377"/>
      <c r="O261" s="377"/>
      <c r="P261" s="377"/>
      <c r="Q261" s="377"/>
      <c r="R261" s="377"/>
      <c r="S261" s="377"/>
      <c r="T261" s="377"/>
      <c r="U261" s="377"/>
      <c r="V261" s="377"/>
      <c r="W261" s="377"/>
      <c r="X261" s="377"/>
      <c r="Y261" s="377"/>
      <c r="Z261" s="377"/>
    </row>
    <row r="262" spans="1:26" ht="12.75" customHeight="1" x14ac:dyDescent="0.25">
      <c r="A262" s="377"/>
      <c r="B262" s="377"/>
      <c r="C262" s="377"/>
      <c r="D262" s="377"/>
      <c r="E262" s="377"/>
      <c r="F262" s="377"/>
      <c r="G262" s="377"/>
      <c r="H262" s="377"/>
      <c r="I262" s="377"/>
      <c r="J262" s="377"/>
      <c r="K262" s="377"/>
      <c r="L262" s="377"/>
      <c r="M262" s="377"/>
      <c r="N262" s="377"/>
      <c r="O262" s="377"/>
      <c r="P262" s="377"/>
      <c r="Q262" s="377"/>
      <c r="R262" s="377"/>
      <c r="S262" s="377"/>
      <c r="T262" s="377"/>
      <c r="U262" s="377"/>
      <c r="V262" s="377"/>
      <c r="W262" s="377"/>
      <c r="X262" s="377"/>
      <c r="Y262" s="377"/>
      <c r="Z262" s="377"/>
    </row>
    <row r="263" spans="1:26" ht="12.75" customHeight="1" x14ac:dyDescent="0.25">
      <c r="A263" s="377"/>
      <c r="B263" s="377"/>
      <c r="C263" s="377"/>
      <c r="D263" s="377"/>
      <c r="E263" s="377"/>
      <c r="F263" s="377"/>
      <c r="G263" s="377"/>
      <c r="H263" s="377"/>
      <c r="I263" s="377"/>
      <c r="J263" s="377"/>
      <c r="K263" s="377"/>
      <c r="L263" s="377"/>
      <c r="M263" s="377"/>
      <c r="N263" s="377"/>
      <c r="O263" s="377"/>
      <c r="P263" s="377"/>
      <c r="Q263" s="377"/>
      <c r="R263" s="377"/>
      <c r="S263" s="377"/>
      <c r="T263" s="377"/>
      <c r="U263" s="377"/>
      <c r="V263" s="377"/>
      <c r="W263" s="377"/>
      <c r="X263" s="377"/>
      <c r="Y263" s="377"/>
      <c r="Z263" s="377"/>
    </row>
    <row r="264" spans="1:26" ht="12.75" customHeight="1" x14ac:dyDescent="0.25">
      <c r="A264" s="377"/>
      <c r="B264" s="377"/>
      <c r="C264" s="377"/>
      <c r="D264" s="377"/>
      <c r="E264" s="377"/>
      <c r="F264" s="377"/>
      <c r="G264" s="377"/>
      <c r="H264" s="377"/>
      <c r="I264" s="377"/>
      <c r="J264" s="377"/>
      <c r="K264" s="377"/>
      <c r="L264" s="377"/>
      <c r="M264" s="377"/>
      <c r="N264" s="377"/>
      <c r="O264" s="377"/>
      <c r="P264" s="377"/>
      <c r="Q264" s="377"/>
      <c r="R264" s="377"/>
      <c r="S264" s="377"/>
      <c r="T264" s="377"/>
      <c r="U264" s="377"/>
      <c r="V264" s="377"/>
      <c r="W264" s="377"/>
      <c r="X264" s="377"/>
      <c r="Y264" s="377"/>
      <c r="Z264" s="377"/>
    </row>
    <row r="265" spans="1:26" ht="12.75" customHeight="1" x14ac:dyDescent="0.25">
      <c r="A265" s="377"/>
      <c r="B265" s="377"/>
      <c r="C265" s="377"/>
      <c r="D265" s="377"/>
      <c r="E265" s="377"/>
      <c r="F265" s="377"/>
      <c r="G265" s="377"/>
      <c r="H265" s="377"/>
      <c r="I265" s="377"/>
      <c r="J265" s="377"/>
      <c r="K265" s="377"/>
      <c r="L265" s="377"/>
      <c r="M265" s="377"/>
      <c r="N265" s="377"/>
      <c r="O265" s="377"/>
      <c r="P265" s="377"/>
      <c r="Q265" s="377"/>
      <c r="R265" s="377"/>
      <c r="S265" s="377"/>
      <c r="T265" s="377"/>
      <c r="U265" s="377"/>
      <c r="V265" s="377"/>
      <c r="W265" s="377"/>
      <c r="X265" s="377"/>
      <c r="Y265" s="377"/>
      <c r="Z265" s="377"/>
    </row>
    <row r="266" spans="1:26" ht="12.75" customHeight="1" x14ac:dyDescent="0.25">
      <c r="A266" s="377"/>
      <c r="B266" s="377"/>
      <c r="C266" s="377"/>
      <c r="D266" s="377"/>
      <c r="E266" s="377"/>
      <c r="F266" s="377"/>
      <c r="G266" s="377"/>
      <c r="H266" s="377"/>
      <c r="I266" s="377"/>
      <c r="J266" s="377"/>
      <c r="K266" s="377"/>
      <c r="L266" s="377"/>
      <c r="M266" s="377"/>
      <c r="N266" s="377"/>
      <c r="O266" s="377"/>
      <c r="P266" s="377"/>
      <c r="Q266" s="377"/>
      <c r="R266" s="377"/>
      <c r="S266" s="377"/>
      <c r="T266" s="377"/>
      <c r="U266" s="377"/>
      <c r="V266" s="377"/>
      <c r="W266" s="377"/>
      <c r="X266" s="377"/>
      <c r="Y266" s="377"/>
      <c r="Z266" s="377"/>
    </row>
    <row r="267" spans="1:26" ht="12.75" customHeight="1" x14ac:dyDescent="0.25">
      <c r="A267" s="377"/>
      <c r="B267" s="377"/>
      <c r="C267" s="377"/>
      <c r="D267" s="377"/>
      <c r="E267" s="377"/>
      <c r="F267" s="377"/>
      <c r="G267" s="377"/>
      <c r="H267" s="377"/>
      <c r="I267" s="377"/>
      <c r="J267" s="377"/>
      <c r="K267" s="377"/>
      <c r="L267" s="377"/>
      <c r="M267" s="377"/>
      <c r="N267" s="377"/>
      <c r="O267" s="377"/>
      <c r="P267" s="377"/>
      <c r="Q267" s="377"/>
      <c r="R267" s="377"/>
      <c r="S267" s="377"/>
      <c r="T267" s="377"/>
      <c r="U267" s="377"/>
      <c r="V267" s="377"/>
      <c r="W267" s="377"/>
      <c r="X267" s="377"/>
      <c r="Y267" s="377"/>
      <c r="Z267" s="377"/>
    </row>
    <row r="268" spans="1:26" ht="12.75" customHeight="1" x14ac:dyDescent="0.25">
      <c r="A268" s="377"/>
      <c r="B268" s="377"/>
      <c r="C268" s="377"/>
      <c r="D268" s="377"/>
      <c r="E268" s="377"/>
      <c r="F268" s="377"/>
      <c r="G268" s="377"/>
      <c r="H268" s="377"/>
      <c r="I268" s="377"/>
      <c r="J268" s="377"/>
      <c r="K268" s="377"/>
      <c r="L268" s="377"/>
      <c r="M268" s="377"/>
      <c r="N268" s="377"/>
      <c r="O268" s="377"/>
      <c r="P268" s="377"/>
      <c r="Q268" s="377"/>
      <c r="R268" s="377"/>
      <c r="S268" s="377"/>
      <c r="T268" s="377"/>
      <c r="U268" s="377"/>
      <c r="V268" s="377"/>
      <c r="W268" s="377"/>
      <c r="X268" s="377"/>
      <c r="Y268" s="377"/>
      <c r="Z268" s="377"/>
    </row>
    <row r="269" spans="1:26" ht="12.75" customHeight="1" x14ac:dyDescent="0.25">
      <c r="A269" s="377"/>
      <c r="B269" s="377"/>
      <c r="C269" s="377"/>
      <c r="D269" s="377"/>
      <c r="E269" s="377"/>
      <c r="F269" s="377"/>
      <c r="G269" s="377"/>
      <c r="H269" s="377"/>
      <c r="I269" s="377"/>
      <c r="J269" s="377"/>
      <c r="K269" s="377"/>
      <c r="L269" s="377"/>
      <c r="M269" s="377"/>
      <c r="N269" s="377"/>
      <c r="O269" s="377"/>
      <c r="P269" s="377"/>
      <c r="Q269" s="377"/>
      <c r="R269" s="377"/>
      <c r="S269" s="377"/>
      <c r="T269" s="377"/>
      <c r="U269" s="377"/>
      <c r="V269" s="377"/>
      <c r="W269" s="377"/>
      <c r="X269" s="377"/>
      <c r="Y269" s="377"/>
      <c r="Z269" s="377"/>
    </row>
    <row r="270" spans="1:26" ht="12.75" customHeight="1" x14ac:dyDescent="0.25">
      <c r="A270" s="377"/>
      <c r="B270" s="377"/>
      <c r="C270" s="377"/>
      <c r="D270" s="377"/>
      <c r="E270" s="377"/>
      <c r="F270" s="377"/>
      <c r="G270" s="377"/>
      <c r="H270" s="377"/>
      <c r="I270" s="377"/>
      <c r="J270" s="377"/>
      <c r="K270" s="377"/>
      <c r="L270" s="377"/>
      <c r="M270" s="377"/>
      <c r="N270" s="377"/>
      <c r="O270" s="377"/>
      <c r="P270" s="377"/>
      <c r="Q270" s="377"/>
      <c r="R270" s="377"/>
      <c r="S270" s="377"/>
      <c r="T270" s="377"/>
      <c r="U270" s="377"/>
      <c r="V270" s="377"/>
      <c r="W270" s="377"/>
      <c r="X270" s="377"/>
      <c r="Y270" s="377"/>
      <c r="Z270" s="377"/>
    </row>
    <row r="271" spans="1:26" ht="12.75" customHeight="1" x14ac:dyDescent="0.25">
      <c r="A271" s="377"/>
      <c r="B271" s="377"/>
      <c r="C271" s="377"/>
      <c r="D271" s="377"/>
      <c r="E271" s="377"/>
      <c r="F271" s="377"/>
      <c r="G271" s="377"/>
      <c r="H271" s="377"/>
      <c r="I271" s="377"/>
      <c r="J271" s="377"/>
      <c r="K271" s="377"/>
      <c r="L271" s="377"/>
      <c r="M271" s="377"/>
      <c r="N271" s="377"/>
      <c r="O271" s="377"/>
      <c r="P271" s="377"/>
      <c r="Q271" s="377"/>
      <c r="R271" s="377"/>
      <c r="S271" s="377"/>
      <c r="T271" s="377"/>
      <c r="U271" s="377"/>
      <c r="V271" s="377"/>
      <c r="W271" s="377"/>
      <c r="X271" s="377"/>
      <c r="Y271" s="377"/>
      <c r="Z271" s="377"/>
    </row>
    <row r="272" spans="1:26" ht="12.75" customHeight="1" x14ac:dyDescent="0.25">
      <c r="A272" s="377"/>
      <c r="B272" s="377"/>
      <c r="C272" s="377"/>
      <c r="D272" s="377"/>
      <c r="E272" s="377"/>
      <c r="F272" s="377"/>
      <c r="G272" s="377"/>
      <c r="H272" s="377"/>
      <c r="I272" s="377"/>
      <c r="J272" s="377"/>
      <c r="K272" s="377"/>
      <c r="L272" s="377"/>
      <c r="M272" s="377"/>
      <c r="N272" s="377"/>
      <c r="O272" s="377"/>
      <c r="P272" s="377"/>
      <c r="Q272" s="377"/>
      <c r="R272" s="377"/>
      <c r="S272" s="377"/>
      <c r="T272" s="377"/>
      <c r="U272" s="377"/>
      <c r="V272" s="377"/>
      <c r="W272" s="377"/>
      <c r="X272" s="377"/>
      <c r="Y272" s="377"/>
      <c r="Z272" s="377"/>
    </row>
    <row r="273" spans="1:26" ht="12.75" customHeight="1" x14ac:dyDescent="0.25">
      <c r="A273" s="377"/>
      <c r="B273" s="377"/>
      <c r="C273" s="377"/>
      <c r="D273" s="377"/>
      <c r="E273" s="377"/>
      <c r="F273" s="377"/>
      <c r="G273" s="377"/>
      <c r="H273" s="377"/>
      <c r="I273" s="377"/>
      <c r="J273" s="377"/>
      <c r="K273" s="377"/>
      <c r="L273" s="377"/>
      <c r="M273" s="377"/>
      <c r="N273" s="377"/>
      <c r="O273" s="377"/>
      <c r="P273" s="377"/>
      <c r="Q273" s="377"/>
      <c r="R273" s="377"/>
      <c r="S273" s="377"/>
      <c r="T273" s="377"/>
      <c r="U273" s="377"/>
      <c r="V273" s="377"/>
      <c r="W273" s="377"/>
      <c r="X273" s="377"/>
      <c r="Y273" s="377"/>
      <c r="Z273" s="377"/>
    </row>
    <row r="274" spans="1:26" ht="12.75" customHeight="1" x14ac:dyDescent="0.25">
      <c r="A274" s="377"/>
      <c r="B274" s="377"/>
      <c r="C274" s="377"/>
      <c r="D274" s="377"/>
      <c r="E274" s="377"/>
      <c r="F274" s="377"/>
      <c r="G274" s="377"/>
      <c r="H274" s="377"/>
      <c r="I274" s="377"/>
      <c r="J274" s="377"/>
      <c r="K274" s="377"/>
      <c r="L274" s="377"/>
      <c r="M274" s="377"/>
      <c r="N274" s="377"/>
      <c r="O274" s="377"/>
      <c r="P274" s="377"/>
      <c r="Q274" s="377"/>
      <c r="R274" s="377"/>
      <c r="S274" s="377"/>
      <c r="T274" s="377"/>
      <c r="U274" s="377"/>
      <c r="V274" s="377"/>
      <c r="W274" s="377"/>
      <c r="X274" s="377"/>
      <c r="Y274" s="377"/>
      <c r="Z274" s="377"/>
    </row>
    <row r="275" spans="1:26" ht="12.75" customHeight="1" x14ac:dyDescent="0.25">
      <c r="A275" s="377"/>
      <c r="B275" s="377"/>
      <c r="C275" s="377"/>
      <c r="D275" s="377"/>
      <c r="E275" s="377"/>
      <c r="F275" s="377"/>
      <c r="G275" s="377"/>
      <c r="H275" s="377"/>
      <c r="I275" s="377"/>
      <c r="J275" s="377"/>
      <c r="K275" s="377"/>
      <c r="L275" s="377"/>
      <c r="M275" s="377"/>
      <c r="N275" s="377"/>
      <c r="O275" s="377"/>
      <c r="P275" s="377"/>
      <c r="Q275" s="377"/>
      <c r="R275" s="377"/>
      <c r="S275" s="377"/>
      <c r="T275" s="377"/>
      <c r="U275" s="377"/>
      <c r="V275" s="377"/>
      <c r="W275" s="377"/>
      <c r="X275" s="377"/>
      <c r="Y275" s="377"/>
      <c r="Z275" s="377"/>
    </row>
    <row r="276" spans="1:26" ht="12.75" customHeight="1" x14ac:dyDescent="0.25">
      <c r="A276" s="377"/>
      <c r="B276" s="377"/>
      <c r="C276" s="377"/>
      <c r="D276" s="377"/>
      <c r="E276" s="377"/>
      <c r="F276" s="377"/>
      <c r="G276" s="377"/>
      <c r="H276" s="377"/>
      <c r="I276" s="377"/>
      <c r="J276" s="377"/>
      <c r="K276" s="377"/>
      <c r="L276" s="377"/>
      <c r="M276" s="377"/>
      <c r="N276" s="377"/>
      <c r="O276" s="377"/>
      <c r="P276" s="377"/>
      <c r="Q276" s="377"/>
      <c r="R276" s="377"/>
      <c r="S276" s="377"/>
      <c r="T276" s="377"/>
      <c r="U276" s="377"/>
      <c r="V276" s="377"/>
      <c r="W276" s="377"/>
      <c r="X276" s="377"/>
      <c r="Y276" s="377"/>
      <c r="Z276" s="377"/>
    </row>
    <row r="277" spans="1:26" ht="12.75" customHeight="1" x14ac:dyDescent="0.25">
      <c r="A277" s="377"/>
      <c r="B277" s="377"/>
      <c r="C277" s="377"/>
      <c r="D277" s="377"/>
      <c r="E277" s="377"/>
      <c r="F277" s="377"/>
      <c r="G277" s="377"/>
      <c r="H277" s="377"/>
      <c r="I277" s="377"/>
      <c r="J277" s="377"/>
      <c r="K277" s="377"/>
      <c r="L277" s="377"/>
      <c r="M277" s="377"/>
      <c r="N277" s="377"/>
      <c r="O277" s="377"/>
      <c r="P277" s="377"/>
      <c r="Q277" s="377"/>
      <c r="R277" s="377"/>
      <c r="S277" s="377"/>
      <c r="T277" s="377"/>
      <c r="U277" s="377"/>
      <c r="V277" s="377"/>
      <c r="W277" s="377"/>
      <c r="X277" s="377"/>
      <c r="Y277" s="377"/>
      <c r="Z277" s="377"/>
    </row>
    <row r="278" spans="1:26" ht="12.75" customHeight="1" x14ac:dyDescent="0.25">
      <c r="A278" s="377"/>
      <c r="B278" s="377"/>
      <c r="C278" s="377"/>
      <c r="D278" s="377"/>
      <c r="E278" s="377"/>
      <c r="F278" s="377"/>
      <c r="G278" s="377"/>
      <c r="H278" s="377"/>
      <c r="I278" s="377"/>
      <c r="J278" s="377"/>
      <c r="K278" s="377"/>
      <c r="L278" s="377"/>
      <c r="M278" s="377"/>
      <c r="N278" s="377"/>
      <c r="O278" s="377"/>
      <c r="P278" s="377"/>
      <c r="Q278" s="377"/>
      <c r="R278" s="377"/>
      <c r="S278" s="377"/>
      <c r="T278" s="377"/>
      <c r="U278" s="377"/>
      <c r="V278" s="377"/>
      <c r="W278" s="377"/>
      <c r="X278" s="377"/>
      <c r="Y278" s="377"/>
      <c r="Z278" s="377"/>
    </row>
    <row r="279" spans="1:26" ht="12.75" customHeight="1" x14ac:dyDescent="0.25">
      <c r="A279" s="377"/>
      <c r="B279" s="377"/>
      <c r="C279" s="377"/>
      <c r="D279" s="377"/>
      <c r="E279" s="377"/>
      <c r="F279" s="377"/>
      <c r="G279" s="377"/>
      <c r="H279" s="377"/>
      <c r="I279" s="377"/>
      <c r="J279" s="377"/>
      <c r="K279" s="377"/>
      <c r="L279" s="377"/>
      <c r="M279" s="377"/>
      <c r="N279" s="377"/>
      <c r="O279" s="377"/>
      <c r="P279" s="377"/>
      <c r="Q279" s="377"/>
      <c r="R279" s="377"/>
      <c r="S279" s="377"/>
      <c r="T279" s="377"/>
      <c r="U279" s="377"/>
      <c r="V279" s="377"/>
      <c r="W279" s="377"/>
      <c r="X279" s="377"/>
      <c r="Y279" s="377"/>
      <c r="Z279" s="377"/>
    </row>
    <row r="280" spans="1:26" ht="12.75" customHeight="1" x14ac:dyDescent="0.25">
      <c r="A280" s="377"/>
      <c r="B280" s="377"/>
      <c r="C280" s="377"/>
      <c r="D280" s="377"/>
      <c r="E280" s="377"/>
      <c r="F280" s="377"/>
      <c r="G280" s="377"/>
      <c r="H280" s="377"/>
      <c r="I280" s="377"/>
      <c r="J280" s="377"/>
      <c r="K280" s="377"/>
      <c r="L280" s="377"/>
      <c r="M280" s="377"/>
      <c r="N280" s="377"/>
      <c r="O280" s="377"/>
      <c r="P280" s="377"/>
      <c r="Q280" s="377"/>
      <c r="R280" s="377"/>
      <c r="S280" s="377"/>
      <c r="T280" s="377"/>
      <c r="U280" s="377"/>
      <c r="V280" s="377"/>
      <c r="W280" s="377"/>
      <c r="X280" s="377"/>
      <c r="Y280" s="377"/>
      <c r="Z280" s="377"/>
    </row>
    <row r="281" spans="1:26" ht="12.75" customHeight="1" x14ac:dyDescent="0.25">
      <c r="A281" s="377"/>
      <c r="B281" s="377"/>
      <c r="C281" s="377"/>
      <c r="D281" s="377"/>
      <c r="E281" s="377"/>
      <c r="F281" s="377"/>
      <c r="G281" s="377"/>
      <c r="H281" s="377"/>
      <c r="I281" s="377"/>
      <c r="J281" s="377"/>
      <c r="K281" s="377"/>
      <c r="L281" s="377"/>
      <c r="M281" s="377"/>
      <c r="N281" s="377"/>
      <c r="O281" s="377"/>
      <c r="P281" s="377"/>
      <c r="Q281" s="377"/>
      <c r="R281" s="377"/>
      <c r="S281" s="377"/>
      <c r="T281" s="377"/>
      <c r="U281" s="377"/>
      <c r="V281" s="377"/>
      <c r="W281" s="377"/>
      <c r="X281" s="377"/>
      <c r="Y281" s="377"/>
      <c r="Z281" s="377"/>
    </row>
    <row r="282" spans="1:26" ht="12.75" customHeight="1" x14ac:dyDescent="0.25">
      <c r="A282" s="377"/>
      <c r="B282" s="377"/>
      <c r="C282" s="377"/>
      <c r="D282" s="377"/>
      <c r="E282" s="377"/>
      <c r="F282" s="377"/>
      <c r="G282" s="377"/>
      <c r="H282" s="377"/>
      <c r="I282" s="377"/>
      <c r="J282" s="377"/>
      <c r="K282" s="377"/>
      <c r="L282" s="377"/>
      <c r="M282" s="377"/>
      <c r="N282" s="377"/>
      <c r="O282" s="377"/>
      <c r="P282" s="377"/>
      <c r="Q282" s="377"/>
      <c r="R282" s="377"/>
      <c r="S282" s="377"/>
      <c r="T282" s="377"/>
      <c r="U282" s="377"/>
      <c r="V282" s="377"/>
      <c r="W282" s="377"/>
      <c r="X282" s="377"/>
      <c r="Y282" s="377"/>
      <c r="Z282" s="377"/>
    </row>
    <row r="283" spans="1:26" ht="12.75" customHeight="1" x14ac:dyDescent="0.25">
      <c r="A283" s="377"/>
      <c r="B283" s="377"/>
      <c r="C283" s="377"/>
      <c r="D283" s="377"/>
      <c r="E283" s="377"/>
      <c r="F283" s="377"/>
      <c r="G283" s="377"/>
      <c r="H283" s="377"/>
      <c r="I283" s="377"/>
      <c r="J283" s="377"/>
      <c r="K283" s="377"/>
      <c r="L283" s="377"/>
      <c r="M283" s="377"/>
      <c r="N283" s="377"/>
      <c r="O283" s="377"/>
      <c r="P283" s="377"/>
      <c r="Q283" s="377"/>
      <c r="R283" s="377"/>
      <c r="S283" s="377"/>
      <c r="T283" s="377"/>
      <c r="U283" s="377"/>
      <c r="V283" s="377"/>
      <c r="W283" s="377"/>
      <c r="X283" s="377"/>
      <c r="Y283" s="377"/>
      <c r="Z283" s="377"/>
    </row>
    <row r="284" spans="1:26" ht="12.75" customHeight="1" x14ac:dyDescent="0.25">
      <c r="A284" s="377"/>
      <c r="B284" s="377"/>
      <c r="C284" s="377"/>
      <c r="D284" s="377"/>
      <c r="E284" s="377"/>
      <c r="F284" s="377"/>
      <c r="G284" s="377"/>
      <c r="H284" s="377"/>
      <c r="I284" s="377"/>
      <c r="J284" s="377"/>
      <c r="K284" s="377"/>
      <c r="L284" s="377"/>
      <c r="M284" s="377"/>
      <c r="N284" s="377"/>
      <c r="O284" s="377"/>
      <c r="P284" s="377"/>
      <c r="Q284" s="377"/>
      <c r="R284" s="377"/>
      <c r="S284" s="377"/>
      <c r="T284" s="377"/>
      <c r="U284" s="377"/>
      <c r="V284" s="377"/>
      <c r="W284" s="377"/>
      <c r="X284" s="377"/>
      <c r="Y284" s="377"/>
      <c r="Z284" s="377"/>
    </row>
    <row r="285" spans="1:26" ht="12.75" customHeight="1" x14ac:dyDescent="0.25">
      <c r="A285" s="377"/>
      <c r="B285" s="377"/>
      <c r="C285" s="377"/>
      <c r="D285" s="377"/>
      <c r="E285" s="377"/>
      <c r="F285" s="377"/>
      <c r="G285" s="377"/>
      <c r="H285" s="377"/>
      <c r="I285" s="377"/>
      <c r="J285" s="377"/>
      <c r="K285" s="377"/>
      <c r="L285" s="377"/>
      <c r="M285" s="377"/>
      <c r="N285" s="377"/>
      <c r="O285" s="377"/>
      <c r="P285" s="377"/>
      <c r="Q285" s="377"/>
      <c r="R285" s="377"/>
      <c r="S285" s="377"/>
      <c r="T285" s="377"/>
      <c r="U285" s="377"/>
      <c r="V285" s="377"/>
      <c r="W285" s="377"/>
      <c r="X285" s="377"/>
      <c r="Y285" s="377"/>
      <c r="Z285" s="377"/>
    </row>
    <row r="286" spans="1:26" ht="12.75" customHeight="1" x14ac:dyDescent="0.25">
      <c r="A286" s="377"/>
      <c r="B286" s="377"/>
      <c r="C286" s="377"/>
      <c r="D286" s="377"/>
      <c r="E286" s="377"/>
      <c r="F286" s="377"/>
      <c r="G286" s="377"/>
      <c r="H286" s="377"/>
      <c r="I286" s="377"/>
      <c r="J286" s="377"/>
      <c r="K286" s="377"/>
      <c r="L286" s="377"/>
      <c r="M286" s="377"/>
      <c r="N286" s="377"/>
      <c r="O286" s="377"/>
      <c r="P286" s="377"/>
      <c r="Q286" s="377"/>
      <c r="R286" s="377"/>
      <c r="S286" s="377"/>
      <c r="T286" s="377"/>
      <c r="U286" s="377"/>
      <c r="V286" s="377"/>
      <c r="W286" s="377"/>
      <c r="X286" s="377"/>
      <c r="Y286" s="377"/>
      <c r="Z286" s="377"/>
    </row>
    <row r="287" spans="1:26" ht="12.75" customHeight="1" x14ac:dyDescent="0.25">
      <c r="A287" s="377"/>
      <c r="B287" s="377"/>
      <c r="C287" s="377"/>
      <c r="D287" s="377"/>
      <c r="E287" s="377"/>
      <c r="F287" s="377"/>
      <c r="G287" s="377"/>
      <c r="H287" s="377"/>
      <c r="I287" s="377"/>
      <c r="J287" s="377"/>
      <c r="K287" s="377"/>
      <c r="L287" s="377"/>
      <c r="M287" s="377"/>
      <c r="N287" s="377"/>
      <c r="O287" s="377"/>
      <c r="P287" s="377"/>
      <c r="Q287" s="377"/>
      <c r="R287" s="377"/>
      <c r="S287" s="377"/>
      <c r="T287" s="377"/>
      <c r="U287" s="377"/>
      <c r="V287" s="377"/>
      <c r="W287" s="377"/>
      <c r="X287" s="377"/>
      <c r="Y287" s="377"/>
      <c r="Z287" s="377"/>
    </row>
    <row r="288" spans="1:26" ht="12.75" customHeight="1" x14ac:dyDescent="0.25">
      <c r="A288" s="377"/>
      <c r="B288" s="377"/>
      <c r="C288" s="377"/>
      <c r="D288" s="377"/>
      <c r="E288" s="377"/>
      <c r="F288" s="377"/>
      <c r="G288" s="377"/>
      <c r="H288" s="377"/>
      <c r="I288" s="377"/>
      <c r="J288" s="377"/>
      <c r="K288" s="377"/>
      <c r="L288" s="377"/>
      <c r="M288" s="377"/>
      <c r="N288" s="377"/>
      <c r="O288" s="377"/>
      <c r="P288" s="377"/>
      <c r="Q288" s="377"/>
      <c r="R288" s="377"/>
      <c r="S288" s="377"/>
      <c r="T288" s="377"/>
      <c r="U288" s="377"/>
      <c r="V288" s="377"/>
      <c r="W288" s="377"/>
      <c r="X288" s="377"/>
      <c r="Y288" s="377"/>
      <c r="Z288" s="377"/>
    </row>
    <row r="289" spans="1:26" ht="12.75" customHeight="1" x14ac:dyDescent="0.25">
      <c r="A289" s="377"/>
      <c r="B289" s="377"/>
      <c r="C289" s="377"/>
      <c r="D289" s="377"/>
      <c r="E289" s="377"/>
      <c r="F289" s="377"/>
      <c r="G289" s="377"/>
      <c r="H289" s="377"/>
      <c r="I289" s="377"/>
      <c r="J289" s="377"/>
      <c r="K289" s="377"/>
      <c r="L289" s="377"/>
      <c r="M289" s="377"/>
      <c r="N289" s="377"/>
      <c r="O289" s="377"/>
      <c r="P289" s="377"/>
      <c r="Q289" s="377"/>
      <c r="R289" s="377"/>
      <c r="S289" s="377"/>
      <c r="T289" s="377"/>
      <c r="U289" s="377"/>
      <c r="V289" s="377"/>
      <c r="W289" s="377"/>
      <c r="X289" s="377"/>
      <c r="Y289" s="377"/>
      <c r="Z289" s="377"/>
    </row>
    <row r="290" spans="1:26" ht="12.75" customHeight="1" x14ac:dyDescent="0.25">
      <c r="A290" s="377"/>
      <c r="B290" s="377"/>
      <c r="C290" s="377"/>
      <c r="D290" s="377"/>
      <c r="E290" s="377"/>
      <c r="F290" s="377"/>
      <c r="G290" s="377"/>
      <c r="H290" s="377"/>
      <c r="I290" s="377"/>
      <c r="J290" s="377"/>
      <c r="K290" s="377"/>
      <c r="L290" s="377"/>
      <c r="M290" s="377"/>
      <c r="N290" s="377"/>
      <c r="O290" s="377"/>
      <c r="P290" s="377"/>
      <c r="Q290" s="377"/>
      <c r="R290" s="377"/>
      <c r="S290" s="377"/>
      <c r="T290" s="377"/>
      <c r="U290" s="377"/>
      <c r="V290" s="377"/>
      <c r="W290" s="377"/>
      <c r="X290" s="377"/>
      <c r="Y290" s="377"/>
      <c r="Z290" s="377"/>
    </row>
    <row r="291" spans="1:26" ht="12.75" customHeight="1" x14ac:dyDescent="0.25">
      <c r="A291" s="377"/>
      <c r="B291" s="377"/>
      <c r="C291" s="377"/>
      <c r="D291" s="377"/>
      <c r="E291" s="377"/>
      <c r="F291" s="377"/>
      <c r="G291" s="377"/>
      <c r="H291" s="377"/>
      <c r="I291" s="377"/>
      <c r="J291" s="377"/>
      <c r="K291" s="377"/>
      <c r="L291" s="377"/>
      <c r="M291" s="377"/>
      <c r="N291" s="377"/>
      <c r="O291" s="377"/>
      <c r="P291" s="377"/>
      <c r="Q291" s="377"/>
      <c r="R291" s="377"/>
      <c r="S291" s="377"/>
      <c r="T291" s="377"/>
      <c r="U291" s="377"/>
      <c r="V291" s="377"/>
      <c r="W291" s="377"/>
      <c r="X291" s="377"/>
      <c r="Y291" s="377"/>
      <c r="Z291" s="377"/>
    </row>
    <row r="292" spans="1:26" ht="12.75" customHeight="1" x14ac:dyDescent="0.25">
      <c r="A292" s="377"/>
      <c r="B292" s="377"/>
      <c r="C292" s="377"/>
      <c r="D292" s="377"/>
      <c r="E292" s="377"/>
      <c r="F292" s="377"/>
      <c r="G292" s="377"/>
      <c r="H292" s="377"/>
      <c r="I292" s="377"/>
      <c r="J292" s="377"/>
      <c r="K292" s="377"/>
      <c r="L292" s="377"/>
      <c r="M292" s="377"/>
      <c r="N292" s="377"/>
      <c r="O292" s="377"/>
      <c r="P292" s="377"/>
      <c r="Q292" s="377"/>
      <c r="R292" s="377"/>
      <c r="S292" s="377"/>
      <c r="T292" s="377"/>
      <c r="U292" s="377"/>
      <c r="V292" s="377"/>
      <c r="W292" s="377"/>
      <c r="X292" s="377"/>
      <c r="Y292" s="377"/>
      <c r="Z292" s="377"/>
    </row>
    <row r="293" spans="1:26" ht="12.75" customHeight="1" x14ac:dyDescent="0.25">
      <c r="A293" s="377"/>
      <c r="B293" s="377"/>
      <c r="C293" s="377"/>
      <c r="D293" s="377"/>
      <c r="E293" s="377"/>
      <c r="F293" s="377"/>
      <c r="G293" s="377"/>
      <c r="H293" s="377"/>
      <c r="I293" s="377"/>
      <c r="J293" s="377"/>
      <c r="K293" s="377"/>
      <c r="L293" s="377"/>
      <c r="M293" s="377"/>
      <c r="N293" s="377"/>
      <c r="O293" s="377"/>
      <c r="P293" s="377"/>
      <c r="Q293" s="377"/>
      <c r="R293" s="377"/>
      <c r="S293" s="377"/>
      <c r="T293" s="377"/>
      <c r="U293" s="377"/>
      <c r="V293" s="377"/>
      <c r="W293" s="377"/>
      <c r="X293" s="377"/>
      <c r="Y293" s="377"/>
      <c r="Z293" s="377"/>
    </row>
    <row r="294" spans="1:26" ht="12.75" customHeight="1" x14ac:dyDescent="0.25">
      <c r="A294" s="377"/>
      <c r="B294" s="377"/>
      <c r="C294" s="377"/>
      <c r="D294" s="377"/>
      <c r="E294" s="377"/>
      <c r="F294" s="377"/>
      <c r="G294" s="377"/>
      <c r="H294" s="377"/>
      <c r="I294" s="377"/>
      <c r="J294" s="377"/>
      <c r="K294" s="377"/>
      <c r="L294" s="377"/>
      <c r="M294" s="377"/>
      <c r="N294" s="377"/>
      <c r="O294" s="377"/>
      <c r="P294" s="377"/>
      <c r="Q294" s="377"/>
      <c r="R294" s="377"/>
      <c r="S294" s="377"/>
      <c r="T294" s="377"/>
      <c r="U294" s="377"/>
      <c r="V294" s="377"/>
      <c r="W294" s="377"/>
      <c r="X294" s="377"/>
      <c r="Y294" s="377"/>
      <c r="Z294" s="377"/>
    </row>
    <row r="295" spans="1:26" ht="12.75" customHeight="1" x14ac:dyDescent="0.25">
      <c r="A295" s="377"/>
      <c r="B295" s="377"/>
      <c r="C295" s="377"/>
      <c r="D295" s="377"/>
      <c r="E295" s="377"/>
      <c r="F295" s="377"/>
      <c r="G295" s="377"/>
      <c r="H295" s="377"/>
      <c r="I295" s="377"/>
      <c r="J295" s="377"/>
      <c r="K295" s="377"/>
      <c r="L295" s="377"/>
      <c r="M295" s="377"/>
      <c r="N295" s="377"/>
      <c r="O295" s="377"/>
      <c r="P295" s="377"/>
      <c r="Q295" s="377"/>
      <c r="R295" s="377"/>
      <c r="S295" s="377"/>
      <c r="T295" s="377"/>
      <c r="U295" s="377"/>
      <c r="V295" s="377"/>
      <c r="W295" s="377"/>
      <c r="X295" s="377"/>
      <c r="Y295" s="377"/>
      <c r="Z295" s="377"/>
    </row>
    <row r="296" spans="1:26" ht="12.75" customHeight="1" x14ac:dyDescent="0.25">
      <c r="A296" s="377"/>
      <c r="B296" s="377"/>
      <c r="C296" s="377"/>
      <c r="D296" s="377"/>
      <c r="E296" s="377"/>
      <c r="F296" s="377"/>
      <c r="G296" s="377"/>
      <c r="H296" s="377"/>
      <c r="I296" s="377"/>
      <c r="J296" s="377"/>
      <c r="K296" s="377"/>
      <c r="L296" s="377"/>
      <c r="M296" s="377"/>
      <c r="N296" s="377"/>
      <c r="O296" s="377"/>
      <c r="P296" s="377"/>
      <c r="Q296" s="377"/>
      <c r="R296" s="377"/>
      <c r="S296" s="377"/>
      <c r="T296" s="377"/>
      <c r="U296" s="377"/>
      <c r="V296" s="377"/>
      <c r="W296" s="377"/>
      <c r="X296" s="377"/>
      <c r="Y296" s="377"/>
      <c r="Z296" s="377"/>
    </row>
    <row r="297" spans="1:26" ht="12.75" customHeight="1" x14ac:dyDescent="0.25">
      <c r="A297" s="377"/>
      <c r="B297" s="377"/>
      <c r="C297" s="377"/>
      <c r="D297" s="377"/>
      <c r="E297" s="377"/>
      <c r="F297" s="377"/>
      <c r="G297" s="377"/>
      <c r="H297" s="377"/>
      <c r="I297" s="377"/>
      <c r="J297" s="377"/>
      <c r="K297" s="377"/>
      <c r="L297" s="377"/>
      <c r="M297" s="377"/>
      <c r="N297" s="377"/>
      <c r="O297" s="377"/>
      <c r="P297" s="377"/>
      <c r="Q297" s="377"/>
      <c r="R297" s="377"/>
      <c r="S297" s="377"/>
      <c r="T297" s="377"/>
      <c r="U297" s="377"/>
      <c r="V297" s="377"/>
      <c r="W297" s="377"/>
      <c r="X297" s="377"/>
      <c r="Y297" s="377"/>
      <c r="Z297" s="377"/>
    </row>
    <row r="298" spans="1:26" ht="12.75" customHeight="1" x14ac:dyDescent="0.25">
      <c r="A298" s="377"/>
      <c r="B298" s="377"/>
      <c r="C298" s="377"/>
      <c r="D298" s="377"/>
      <c r="E298" s="377"/>
      <c r="F298" s="377"/>
      <c r="G298" s="377"/>
      <c r="H298" s="377"/>
      <c r="I298" s="377"/>
      <c r="J298" s="377"/>
      <c r="K298" s="377"/>
      <c r="L298" s="377"/>
      <c r="M298" s="377"/>
      <c r="N298" s="377"/>
      <c r="O298" s="377"/>
      <c r="P298" s="377"/>
      <c r="Q298" s="377"/>
      <c r="R298" s="377"/>
      <c r="S298" s="377"/>
      <c r="T298" s="377"/>
      <c r="U298" s="377"/>
      <c r="V298" s="377"/>
      <c r="W298" s="377"/>
      <c r="X298" s="377"/>
      <c r="Y298" s="377"/>
      <c r="Z298" s="377"/>
    </row>
    <row r="299" spans="1:26" ht="12.75" customHeight="1" x14ac:dyDescent="0.25">
      <c r="A299" s="377"/>
      <c r="B299" s="377"/>
      <c r="C299" s="377"/>
      <c r="D299" s="377"/>
      <c r="E299" s="377"/>
      <c r="F299" s="377"/>
      <c r="G299" s="377"/>
      <c r="H299" s="377"/>
      <c r="I299" s="377"/>
      <c r="J299" s="377"/>
      <c r="K299" s="377"/>
      <c r="L299" s="377"/>
      <c r="M299" s="377"/>
      <c r="N299" s="377"/>
      <c r="O299" s="377"/>
      <c r="P299" s="377"/>
      <c r="Q299" s="377"/>
      <c r="R299" s="377"/>
      <c r="S299" s="377"/>
      <c r="T299" s="377"/>
      <c r="U299" s="377"/>
      <c r="V299" s="377"/>
      <c r="W299" s="377"/>
      <c r="X299" s="377"/>
      <c r="Y299" s="377"/>
      <c r="Z299" s="377"/>
    </row>
    <row r="300" spans="1:26" ht="12.75" customHeight="1" x14ac:dyDescent="0.25">
      <c r="A300" s="377"/>
      <c r="B300" s="377"/>
      <c r="C300" s="377"/>
      <c r="D300" s="377"/>
      <c r="E300" s="377"/>
      <c r="F300" s="377"/>
      <c r="G300" s="377"/>
      <c r="H300" s="377"/>
      <c r="I300" s="377"/>
      <c r="J300" s="377"/>
      <c r="K300" s="377"/>
      <c r="L300" s="377"/>
      <c r="M300" s="377"/>
      <c r="N300" s="377"/>
      <c r="O300" s="377"/>
      <c r="P300" s="377"/>
      <c r="Q300" s="377"/>
      <c r="R300" s="377"/>
      <c r="S300" s="377"/>
      <c r="T300" s="377"/>
      <c r="U300" s="377"/>
      <c r="V300" s="377"/>
      <c r="W300" s="377"/>
      <c r="X300" s="377"/>
      <c r="Y300" s="377"/>
      <c r="Z300" s="377"/>
    </row>
    <row r="301" spans="1:26" ht="12.75" customHeight="1" x14ac:dyDescent="0.25">
      <c r="A301" s="377"/>
      <c r="B301" s="377"/>
      <c r="C301" s="377"/>
      <c r="D301" s="377"/>
      <c r="E301" s="377"/>
      <c r="F301" s="377"/>
      <c r="G301" s="377"/>
      <c r="H301" s="377"/>
      <c r="I301" s="377"/>
      <c r="J301" s="377"/>
      <c r="K301" s="377"/>
      <c r="L301" s="377"/>
      <c r="M301" s="377"/>
      <c r="N301" s="377"/>
      <c r="O301" s="377"/>
      <c r="P301" s="377"/>
      <c r="Q301" s="377"/>
      <c r="R301" s="377"/>
      <c r="S301" s="377"/>
      <c r="T301" s="377"/>
      <c r="U301" s="377"/>
      <c r="V301" s="377"/>
      <c r="W301" s="377"/>
      <c r="X301" s="377"/>
      <c r="Y301" s="377"/>
      <c r="Z301" s="377"/>
    </row>
    <row r="302" spans="1:26" ht="12.75" customHeight="1" x14ac:dyDescent="0.25">
      <c r="A302" s="377"/>
      <c r="B302" s="377"/>
      <c r="C302" s="377"/>
      <c r="D302" s="377"/>
      <c r="E302" s="377"/>
      <c r="F302" s="377"/>
      <c r="G302" s="377"/>
      <c r="H302" s="377"/>
      <c r="I302" s="377"/>
      <c r="J302" s="377"/>
      <c r="K302" s="377"/>
      <c r="L302" s="377"/>
      <c r="M302" s="377"/>
      <c r="N302" s="377"/>
      <c r="O302" s="377"/>
      <c r="P302" s="377"/>
      <c r="Q302" s="377"/>
      <c r="R302" s="377"/>
      <c r="S302" s="377"/>
      <c r="T302" s="377"/>
      <c r="U302" s="377"/>
      <c r="V302" s="377"/>
      <c r="W302" s="377"/>
      <c r="X302" s="377"/>
      <c r="Y302" s="377"/>
      <c r="Z302" s="377"/>
    </row>
    <row r="303" spans="1:26" ht="12.75" customHeight="1" x14ac:dyDescent="0.25">
      <c r="A303" s="377"/>
      <c r="B303" s="377"/>
      <c r="C303" s="377"/>
      <c r="D303" s="377"/>
      <c r="E303" s="377"/>
      <c r="F303" s="377"/>
      <c r="G303" s="377"/>
      <c r="H303" s="377"/>
      <c r="I303" s="377"/>
      <c r="J303" s="377"/>
      <c r="K303" s="377"/>
      <c r="L303" s="377"/>
      <c r="M303" s="377"/>
      <c r="N303" s="377"/>
      <c r="O303" s="377"/>
      <c r="P303" s="377"/>
      <c r="Q303" s="377"/>
      <c r="R303" s="377"/>
      <c r="S303" s="377"/>
      <c r="T303" s="377"/>
      <c r="U303" s="377"/>
      <c r="V303" s="377"/>
      <c r="W303" s="377"/>
      <c r="X303" s="377"/>
      <c r="Y303" s="377"/>
      <c r="Z303" s="377"/>
    </row>
    <row r="304" spans="1:26" ht="12.75" customHeight="1" x14ac:dyDescent="0.25">
      <c r="A304" s="377"/>
      <c r="B304" s="377"/>
      <c r="C304" s="377"/>
      <c r="D304" s="377"/>
      <c r="E304" s="377"/>
      <c r="F304" s="377"/>
      <c r="G304" s="377"/>
      <c r="H304" s="377"/>
      <c r="I304" s="377"/>
      <c r="J304" s="377"/>
      <c r="K304" s="377"/>
      <c r="L304" s="377"/>
      <c r="M304" s="377"/>
      <c r="N304" s="377"/>
      <c r="O304" s="377"/>
      <c r="P304" s="377"/>
      <c r="Q304" s="377"/>
      <c r="R304" s="377"/>
      <c r="S304" s="377"/>
      <c r="T304" s="377"/>
      <c r="U304" s="377"/>
      <c r="V304" s="377"/>
      <c r="W304" s="377"/>
      <c r="X304" s="377"/>
      <c r="Y304" s="377"/>
      <c r="Z304" s="377"/>
    </row>
    <row r="305" spans="1:26" ht="12.75" customHeight="1" x14ac:dyDescent="0.25">
      <c r="A305" s="377"/>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row>
    <row r="306" spans="1:26" ht="12.75" customHeight="1" x14ac:dyDescent="0.25">
      <c r="A306" s="377"/>
      <c r="B306" s="377"/>
      <c r="C306" s="377"/>
      <c r="D306" s="377"/>
      <c r="E306" s="377"/>
      <c r="F306" s="377"/>
      <c r="G306" s="377"/>
      <c r="H306" s="377"/>
      <c r="I306" s="377"/>
      <c r="J306" s="377"/>
      <c r="K306" s="377"/>
      <c r="L306" s="377"/>
      <c r="M306" s="377"/>
      <c r="N306" s="377"/>
      <c r="O306" s="377"/>
      <c r="P306" s="377"/>
      <c r="Q306" s="377"/>
      <c r="R306" s="377"/>
      <c r="S306" s="377"/>
      <c r="T306" s="377"/>
      <c r="U306" s="377"/>
      <c r="V306" s="377"/>
      <c r="W306" s="377"/>
      <c r="X306" s="377"/>
      <c r="Y306" s="377"/>
      <c r="Z306" s="377"/>
    </row>
    <row r="307" spans="1:26" ht="12.75" customHeight="1" x14ac:dyDescent="0.25">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row>
    <row r="308" spans="1:26" ht="12.75" customHeight="1" x14ac:dyDescent="0.25">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row>
    <row r="309" spans="1:26" ht="12.75" customHeight="1" x14ac:dyDescent="0.25">
      <c r="A309" s="377"/>
      <c r="B309" s="377"/>
      <c r="C309" s="377"/>
      <c r="D309" s="377"/>
      <c r="E309" s="377"/>
      <c r="F309" s="377"/>
      <c r="G309" s="377"/>
      <c r="H309" s="377"/>
      <c r="I309" s="377"/>
      <c r="J309" s="377"/>
      <c r="K309" s="377"/>
      <c r="L309" s="377"/>
      <c r="M309" s="377"/>
      <c r="N309" s="377"/>
      <c r="O309" s="377"/>
      <c r="P309" s="377"/>
      <c r="Q309" s="377"/>
      <c r="R309" s="377"/>
      <c r="S309" s="377"/>
      <c r="T309" s="377"/>
      <c r="U309" s="377"/>
      <c r="V309" s="377"/>
      <c r="W309" s="377"/>
      <c r="X309" s="377"/>
      <c r="Y309" s="377"/>
      <c r="Z309" s="377"/>
    </row>
    <row r="310" spans="1:26" ht="12.75" customHeight="1" x14ac:dyDescent="0.25">
      <c r="A310" s="377"/>
      <c r="B310" s="377"/>
      <c r="C310" s="377"/>
      <c r="D310" s="377"/>
      <c r="E310" s="377"/>
      <c r="F310" s="377"/>
      <c r="G310" s="377"/>
      <c r="H310" s="377"/>
      <c r="I310" s="377"/>
      <c r="J310" s="377"/>
      <c r="K310" s="377"/>
      <c r="L310" s="377"/>
      <c r="M310" s="377"/>
      <c r="N310" s="377"/>
      <c r="O310" s="377"/>
      <c r="P310" s="377"/>
      <c r="Q310" s="377"/>
      <c r="R310" s="377"/>
      <c r="S310" s="377"/>
      <c r="T310" s="377"/>
      <c r="U310" s="377"/>
      <c r="V310" s="377"/>
      <c r="W310" s="377"/>
      <c r="X310" s="377"/>
      <c r="Y310" s="377"/>
      <c r="Z310" s="377"/>
    </row>
    <row r="311" spans="1:26" ht="12.75" customHeight="1" x14ac:dyDescent="0.25">
      <c r="A311" s="377"/>
      <c r="B311" s="377"/>
      <c r="C311" s="377"/>
      <c r="D311" s="377"/>
      <c r="E311" s="377"/>
      <c r="F311" s="377"/>
      <c r="G311" s="377"/>
      <c r="H311" s="377"/>
      <c r="I311" s="377"/>
      <c r="J311" s="377"/>
      <c r="K311" s="377"/>
      <c r="L311" s="377"/>
      <c r="M311" s="377"/>
      <c r="N311" s="377"/>
      <c r="O311" s="377"/>
      <c r="P311" s="377"/>
      <c r="Q311" s="377"/>
      <c r="R311" s="377"/>
      <c r="S311" s="377"/>
      <c r="T311" s="377"/>
      <c r="U311" s="377"/>
      <c r="V311" s="377"/>
      <c r="W311" s="377"/>
      <c r="X311" s="377"/>
      <c r="Y311" s="377"/>
      <c r="Z311" s="377"/>
    </row>
    <row r="312" spans="1:26" ht="12.75" customHeight="1" x14ac:dyDescent="0.25">
      <c r="A312" s="377"/>
      <c r="B312" s="377"/>
      <c r="C312" s="377"/>
      <c r="D312" s="377"/>
      <c r="E312" s="377"/>
      <c r="F312" s="377"/>
      <c r="G312" s="377"/>
      <c r="H312" s="377"/>
      <c r="I312" s="377"/>
      <c r="J312" s="377"/>
      <c r="K312" s="377"/>
      <c r="L312" s="377"/>
      <c r="M312" s="377"/>
      <c r="N312" s="377"/>
      <c r="O312" s="377"/>
      <c r="P312" s="377"/>
      <c r="Q312" s="377"/>
      <c r="R312" s="377"/>
      <c r="S312" s="377"/>
      <c r="T312" s="377"/>
      <c r="U312" s="377"/>
      <c r="V312" s="377"/>
      <c r="W312" s="377"/>
      <c r="X312" s="377"/>
      <c r="Y312" s="377"/>
      <c r="Z312" s="377"/>
    </row>
    <row r="313" spans="1:26" ht="12.75" customHeight="1" x14ac:dyDescent="0.25">
      <c r="A313" s="377"/>
      <c r="B313" s="377"/>
      <c r="C313" s="377"/>
      <c r="D313" s="377"/>
      <c r="E313" s="377"/>
      <c r="F313" s="377"/>
      <c r="G313" s="377"/>
      <c r="H313" s="377"/>
      <c r="I313" s="377"/>
      <c r="J313" s="377"/>
      <c r="K313" s="377"/>
      <c r="L313" s="377"/>
      <c r="M313" s="377"/>
      <c r="N313" s="377"/>
      <c r="O313" s="377"/>
      <c r="P313" s="377"/>
      <c r="Q313" s="377"/>
      <c r="R313" s="377"/>
      <c r="S313" s="377"/>
      <c r="T313" s="377"/>
      <c r="U313" s="377"/>
      <c r="V313" s="377"/>
      <c r="W313" s="377"/>
      <c r="X313" s="377"/>
      <c r="Y313" s="377"/>
      <c r="Z313" s="377"/>
    </row>
    <row r="314" spans="1:26" ht="12.75" customHeight="1" x14ac:dyDescent="0.25">
      <c r="A314" s="377"/>
      <c r="B314" s="377"/>
      <c r="C314" s="377"/>
      <c r="D314" s="377"/>
      <c r="E314" s="377"/>
      <c r="F314" s="377"/>
      <c r="G314" s="377"/>
      <c r="H314" s="377"/>
      <c r="I314" s="377"/>
      <c r="J314" s="377"/>
      <c r="K314" s="377"/>
      <c r="L314" s="377"/>
      <c r="M314" s="377"/>
      <c r="N314" s="377"/>
      <c r="O314" s="377"/>
      <c r="P314" s="377"/>
      <c r="Q314" s="377"/>
      <c r="R314" s="377"/>
      <c r="S314" s="377"/>
      <c r="T314" s="377"/>
      <c r="U314" s="377"/>
      <c r="V314" s="377"/>
      <c r="W314" s="377"/>
      <c r="X314" s="377"/>
      <c r="Y314" s="377"/>
      <c r="Z314" s="377"/>
    </row>
    <row r="315" spans="1:26" ht="12.75" customHeight="1" x14ac:dyDescent="0.25">
      <c r="A315" s="377"/>
      <c r="B315" s="377"/>
      <c r="C315" s="377"/>
      <c r="D315" s="377"/>
      <c r="E315" s="377"/>
      <c r="F315" s="377"/>
      <c r="G315" s="377"/>
      <c r="H315" s="377"/>
      <c r="I315" s="377"/>
      <c r="J315" s="377"/>
      <c r="K315" s="377"/>
      <c r="L315" s="377"/>
      <c r="M315" s="377"/>
      <c r="N315" s="377"/>
      <c r="O315" s="377"/>
      <c r="P315" s="377"/>
      <c r="Q315" s="377"/>
      <c r="R315" s="377"/>
      <c r="S315" s="377"/>
      <c r="T315" s="377"/>
      <c r="U315" s="377"/>
      <c r="V315" s="377"/>
      <c r="W315" s="377"/>
      <c r="X315" s="377"/>
      <c r="Y315" s="377"/>
      <c r="Z315" s="377"/>
    </row>
    <row r="316" spans="1:26" ht="12.75" customHeight="1" x14ac:dyDescent="0.25">
      <c r="A316" s="377"/>
      <c r="B316" s="377"/>
      <c r="C316" s="377"/>
      <c r="D316" s="377"/>
      <c r="E316" s="377"/>
      <c r="F316" s="377"/>
      <c r="G316" s="377"/>
      <c r="H316" s="377"/>
      <c r="I316" s="377"/>
      <c r="J316" s="377"/>
      <c r="K316" s="377"/>
      <c r="L316" s="377"/>
      <c r="M316" s="377"/>
      <c r="N316" s="377"/>
      <c r="O316" s="377"/>
      <c r="P316" s="377"/>
      <c r="Q316" s="377"/>
      <c r="R316" s="377"/>
      <c r="S316" s="377"/>
      <c r="T316" s="377"/>
      <c r="U316" s="377"/>
      <c r="V316" s="377"/>
      <c r="W316" s="377"/>
      <c r="X316" s="377"/>
      <c r="Y316" s="377"/>
      <c r="Z316" s="377"/>
    </row>
    <row r="317" spans="1:26" ht="12.75" customHeight="1" x14ac:dyDescent="0.25">
      <c r="A317" s="377"/>
      <c r="B317" s="377"/>
      <c r="C317" s="377"/>
      <c r="D317" s="377"/>
      <c r="E317" s="377"/>
      <c r="F317" s="377"/>
      <c r="G317" s="377"/>
      <c r="H317" s="377"/>
      <c r="I317" s="377"/>
      <c r="J317" s="377"/>
      <c r="K317" s="377"/>
      <c r="L317" s="377"/>
      <c r="M317" s="377"/>
      <c r="N317" s="377"/>
      <c r="O317" s="377"/>
      <c r="P317" s="377"/>
      <c r="Q317" s="377"/>
      <c r="R317" s="377"/>
      <c r="S317" s="377"/>
      <c r="T317" s="377"/>
      <c r="U317" s="377"/>
      <c r="V317" s="377"/>
      <c r="W317" s="377"/>
      <c r="X317" s="377"/>
      <c r="Y317" s="377"/>
      <c r="Z317" s="377"/>
    </row>
    <row r="318" spans="1:26" ht="12.75" customHeight="1" x14ac:dyDescent="0.25">
      <c r="A318" s="377"/>
      <c r="B318" s="377"/>
      <c r="C318" s="377"/>
      <c r="D318" s="377"/>
      <c r="E318" s="377"/>
      <c r="F318" s="377"/>
      <c r="G318" s="377"/>
      <c r="H318" s="377"/>
      <c r="I318" s="377"/>
      <c r="J318" s="377"/>
      <c r="K318" s="377"/>
      <c r="L318" s="377"/>
      <c r="M318" s="377"/>
      <c r="N318" s="377"/>
      <c r="O318" s="377"/>
      <c r="P318" s="377"/>
      <c r="Q318" s="377"/>
      <c r="R318" s="377"/>
      <c r="S318" s="377"/>
      <c r="T318" s="377"/>
      <c r="U318" s="377"/>
      <c r="V318" s="377"/>
      <c r="W318" s="377"/>
      <c r="X318" s="377"/>
      <c r="Y318" s="377"/>
      <c r="Z318" s="377"/>
    </row>
    <row r="319" spans="1:26" ht="12.75" customHeight="1" x14ac:dyDescent="0.25">
      <c r="A319" s="377"/>
      <c r="B319" s="377"/>
      <c r="C319" s="377"/>
      <c r="D319" s="377"/>
      <c r="E319" s="377"/>
      <c r="F319" s="377"/>
      <c r="G319" s="377"/>
      <c r="H319" s="377"/>
      <c r="I319" s="377"/>
      <c r="J319" s="377"/>
      <c r="K319" s="377"/>
      <c r="L319" s="377"/>
      <c r="M319" s="377"/>
      <c r="N319" s="377"/>
      <c r="O319" s="377"/>
      <c r="P319" s="377"/>
      <c r="Q319" s="377"/>
      <c r="R319" s="377"/>
      <c r="S319" s="377"/>
      <c r="T319" s="377"/>
      <c r="U319" s="377"/>
      <c r="V319" s="377"/>
      <c r="W319" s="377"/>
      <c r="X319" s="377"/>
      <c r="Y319" s="377"/>
      <c r="Z319" s="377"/>
    </row>
    <row r="320" spans="1:26" ht="12.75" customHeight="1" x14ac:dyDescent="0.25">
      <c r="A320" s="377"/>
      <c r="B320" s="377"/>
      <c r="C320" s="377"/>
      <c r="D320" s="377"/>
      <c r="E320" s="377"/>
      <c r="F320" s="377"/>
      <c r="G320" s="377"/>
      <c r="H320" s="377"/>
      <c r="I320" s="377"/>
      <c r="J320" s="377"/>
      <c r="K320" s="377"/>
      <c r="L320" s="377"/>
      <c r="M320" s="377"/>
      <c r="N320" s="377"/>
      <c r="O320" s="377"/>
      <c r="P320" s="377"/>
      <c r="Q320" s="377"/>
      <c r="R320" s="377"/>
      <c r="S320" s="377"/>
      <c r="T320" s="377"/>
      <c r="U320" s="377"/>
      <c r="V320" s="377"/>
      <c r="W320" s="377"/>
      <c r="X320" s="377"/>
      <c r="Y320" s="377"/>
      <c r="Z320" s="377"/>
    </row>
    <row r="321" spans="1:26" ht="12.75" customHeight="1" x14ac:dyDescent="0.25">
      <c r="A321" s="377"/>
      <c r="B321" s="377"/>
      <c r="C321" s="377"/>
      <c r="D321" s="377"/>
      <c r="E321" s="377"/>
      <c r="F321" s="377"/>
      <c r="G321" s="377"/>
      <c r="H321" s="377"/>
      <c r="I321" s="377"/>
      <c r="J321" s="377"/>
      <c r="K321" s="377"/>
      <c r="L321" s="377"/>
      <c r="M321" s="377"/>
      <c r="N321" s="377"/>
      <c r="O321" s="377"/>
      <c r="P321" s="377"/>
      <c r="Q321" s="377"/>
      <c r="R321" s="377"/>
      <c r="S321" s="377"/>
      <c r="T321" s="377"/>
      <c r="U321" s="377"/>
      <c r="V321" s="377"/>
      <c r="W321" s="377"/>
      <c r="X321" s="377"/>
      <c r="Y321" s="377"/>
      <c r="Z321" s="377"/>
    </row>
    <row r="322" spans="1:26" ht="12.75" customHeight="1" x14ac:dyDescent="0.25">
      <c r="A322" s="377"/>
      <c r="B322" s="377"/>
      <c r="C322" s="377"/>
      <c r="D322" s="377"/>
      <c r="E322" s="377"/>
      <c r="F322" s="377"/>
      <c r="G322" s="377"/>
      <c r="H322" s="377"/>
      <c r="I322" s="377"/>
      <c r="J322" s="377"/>
      <c r="K322" s="377"/>
      <c r="L322" s="377"/>
      <c r="M322" s="377"/>
      <c r="N322" s="377"/>
      <c r="O322" s="377"/>
      <c r="P322" s="377"/>
      <c r="Q322" s="377"/>
      <c r="R322" s="377"/>
      <c r="S322" s="377"/>
      <c r="T322" s="377"/>
      <c r="U322" s="377"/>
      <c r="V322" s="377"/>
      <c r="W322" s="377"/>
      <c r="X322" s="377"/>
      <c r="Y322" s="377"/>
      <c r="Z322" s="377"/>
    </row>
    <row r="323" spans="1:26" ht="12.75" customHeight="1" x14ac:dyDescent="0.25">
      <c r="A323" s="377"/>
      <c r="B323" s="377"/>
      <c r="C323" s="377"/>
      <c r="D323" s="377"/>
      <c r="E323" s="377"/>
      <c r="F323" s="377"/>
      <c r="G323" s="377"/>
      <c r="H323" s="377"/>
      <c r="I323" s="377"/>
      <c r="J323" s="377"/>
      <c r="K323" s="377"/>
      <c r="L323" s="377"/>
      <c r="M323" s="377"/>
      <c r="N323" s="377"/>
      <c r="O323" s="377"/>
      <c r="P323" s="377"/>
      <c r="Q323" s="377"/>
      <c r="R323" s="377"/>
      <c r="S323" s="377"/>
      <c r="T323" s="377"/>
      <c r="U323" s="377"/>
      <c r="V323" s="377"/>
      <c r="W323" s="377"/>
      <c r="X323" s="377"/>
      <c r="Y323" s="377"/>
      <c r="Z323" s="377"/>
    </row>
    <row r="324" spans="1:26" ht="12.75" customHeight="1" x14ac:dyDescent="0.25">
      <c r="A324" s="377"/>
      <c r="B324" s="377"/>
      <c r="C324" s="377"/>
      <c r="D324" s="377"/>
      <c r="E324" s="377"/>
      <c r="F324" s="377"/>
      <c r="G324" s="377"/>
      <c r="H324" s="377"/>
      <c r="I324" s="377"/>
      <c r="J324" s="377"/>
      <c r="K324" s="377"/>
      <c r="L324" s="377"/>
      <c r="M324" s="377"/>
      <c r="N324" s="377"/>
      <c r="O324" s="377"/>
      <c r="P324" s="377"/>
      <c r="Q324" s="377"/>
      <c r="R324" s="377"/>
      <c r="S324" s="377"/>
      <c r="T324" s="377"/>
      <c r="U324" s="377"/>
      <c r="V324" s="377"/>
      <c r="W324" s="377"/>
      <c r="X324" s="377"/>
      <c r="Y324" s="377"/>
      <c r="Z324" s="377"/>
    </row>
    <row r="325" spans="1:26" ht="12.75" customHeight="1" x14ac:dyDescent="0.25">
      <c r="A325" s="377"/>
      <c r="B325" s="377"/>
      <c r="C325" s="377"/>
      <c r="D325" s="377"/>
      <c r="E325" s="377"/>
      <c r="F325" s="377"/>
      <c r="G325" s="377"/>
      <c r="H325" s="377"/>
      <c r="I325" s="377"/>
      <c r="J325" s="377"/>
      <c r="K325" s="377"/>
      <c r="L325" s="377"/>
      <c r="M325" s="377"/>
      <c r="N325" s="377"/>
      <c r="O325" s="377"/>
      <c r="P325" s="377"/>
      <c r="Q325" s="377"/>
      <c r="R325" s="377"/>
      <c r="S325" s="377"/>
      <c r="T325" s="377"/>
      <c r="U325" s="377"/>
      <c r="V325" s="377"/>
      <c r="W325" s="377"/>
      <c r="X325" s="377"/>
      <c r="Y325" s="377"/>
      <c r="Z325" s="377"/>
    </row>
    <row r="326" spans="1:26" ht="12.75" customHeight="1" x14ac:dyDescent="0.25">
      <c r="A326" s="377"/>
      <c r="B326" s="377"/>
      <c r="C326" s="377"/>
      <c r="D326" s="377"/>
      <c r="E326" s="377"/>
      <c r="F326" s="377"/>
      <c r="G326" s="377"/>
      <c r="H326" s="377"/>
      <c r="I326" s="377"/>
      <c r="J326" s="377"/>
      <c r="K326" s="377"/>
      <c r="L326" s="377"/>
      <c r="M326" s="377"/>
      <c r="N326" s="377"/>
      <c r="O326" s="377"/>
      <c r="P326" s="377"/>
      <c r="Q326" s="377"/>
      <c r="R326" s="377"/>
      <c r="S326" s="377"/>
      <c r="T326" s="377"/>
      <c r="U326" s="377"/>
      <c r="V326" s="377"/>
      <c r="W326" s="377"/>
      <c r="X326" s="377"/>
      <c r="Y326" s="377"/>
      <c r="Z326" s="377"/>
    </row>
    <row r="327" spans="1:26" ht="12.75" customHeight="1" x14ac:dyDescent="0.25">
      <c r="A327" s="377"/>
      <c r="B327" s="377"/>
      <c r="C327" s="377"/>
      <c r="D327" s="377"/>
      <c r="E327" s="377"/>
      <c r="F327" s="377"/>
      <c r="G327" s="377"/>
      <c r="H327" s="377"/>
      <c r="I327" s="377"/>
      <c r="J327" s="377"/>
      <c r="K327" s="377"/>
      <c r="L327" s="377"/>
      <c r="M327" s="377"/>
      <c r="N327" s="377"/>
      <c r="O327" s="377"/>
      <c r="P327" s="377"/>
      <c r="Q327" s="377"/>
      <c r="R327" s="377"/>
      <c r="S327" s="377"/>
      <c r="T327" s="377"/>
      <c r="U327" s="377"/>
      <c r="V327" s="377"/>
      <c r="W327" s="377"/>
      <c r="X327" s="377"/>
      <c r="Y327" s="377"/>
      <c r="Z327" s="377"/>
    </row>
    <row r="328" spans="1:26" ht="12.75" customHeight="1" x14ac:dyDescent="0.25">
      <c r="A328" s="377"/>
      <c r="B328" s="377"/>
      <c r="C328" s="377"/>
      <c r="D328" s="377"/>
      <c r="E328" s="377"/>
      <c r="F328" s="377"/>
      <c r="G328" s="377"/>
      <c r="H328" s="377"/>
      <c r="I328" s="377"/>
      <c r="J328" s="377"/>
      <c r="K328" s="377"/>
      <c r="L328" s="377"/>
      <c r="M328" s="377"/>
      <c r="N328" s="377"/>
      <c r="O328" s="377"/>
      <c r="P328" s="377"/>
      <c r="Q328" s="377"/>
      <c r="R328" s="377"/>
      <c r="S328" s="377"/>
      <c r="T328" s="377"/>
      <c r="U328" s="377"/>
      <c r="V328" s="377"/>
      <c r="W328" s="377"/>
      <c r="X328" s="377"/>
      <c r="Y328" s="377"/>
      <c r="Z328" s="377"/>
    </row>
    <row r="329" spans="1:26" ht="12.75" customHeight="1" x14ac:dyDescent="0.25">
      <c r="A329" s="377"/>
      <c r="B329" s="377"/>
      <c r="C329" s="377"/>
      <c r="D329" s="377"/>
      <c r="E329" s="377"/>
      <c r="F329" s="377"/>
      <c r="G329" s="377"/>
      <c r="H329" s="377"/>
      <c r="I329" s="377"/>
      <c r="J329" s="377"/>
      <c r="K329" s="377"/>
      <c r="L329" s="377"/>
      <c r="M329" s="377"/>
      <c r="N329" s="377"/>
      <c r="O329" s="377"/>
      <c r="P329" s="377"/>
      <c r="Q329" s="377"/>
      <c r="R329" s="377"/>
      <c r="S329" s="377"/>
      <c r="T329" s="377"/>
      <c r="U329" s="377"/>
      <c r="V329" s="377"/>
      <c r="W329" s="377"/>
      <c r="X329" s="377"/>
      <c r="Y329" s="377"/>
      <c r="Z329" s="377"/>
    </row>
    <row r="330" spans="1:26" ht="12.75" customHeight="1" x14ac:dyDescent="0.25">
      <c r="A330" s="377"/>
      <c r="B330" s="377"/>
      <c r="C330" s="377"/>
      <c r="D330" s="377"/>
      <c r="E330" s="377"/>
      <c r="F330" s="377"/>
      <c r="G330" s="377"/>
      <c r="H330" s="377"/>
      <c r="I330" s="377"/>
      <c r="J330" s="377"/>
      <c r="K330" s="377"/>
      <c r="L330" s="377"/>
      <c r="M330" s="377"/>
      <c r="N330" s="377"/>
      <c r="O330" s="377"/>
      <c r="P330" s="377"/>
      <c r="Q330" s="377"/>
      <c r="R330" s="377"/>
      <c r="S330" s="377"/>
      <c r="T330" s="377"/>
      <c r="U330" s="377"/>
      <c r="V330" s="377"/>
      <c r="W330" s="377"/>
      <c r="X330" s="377"/>
      <c r="Y330" s="377"/>
      <c r="Z330" s="377"/>
    </row>
    <row r="331" spans="1:26" ht="12.75" customHeight="1" x14ac:dyDescent="0.25">
      <c r="A331" s="377"/>
      <c r="B331" s="377"/>
      <c r="C331" s="377"/>
      <c r="D331" s="377"/>
      <c r="E331" s="377"/>
      <c r="F331" s="377"/>
      <c r="G331" s="377"/>
      <c r="H331" s="377"/>
      <c r="I331" s="377"/>
      <c r="J331" s="377"/>
      <c r="K331" s="377"/>
      <c r="L331" s="377"/>
      <c r="M331" s="377"/>
      <c r="N331" s="377"/>
      <c r="O331" s="377"/>
      <c r="P331" s="377"/>
      <c r="Q331" s="377"/>
      <c r="R331" s="377"/>
      <c r="S331" s="377"/>
      <c r="T331" s="377"/>
      <c r="U331" s="377"/>
      <c r="V331" s="377"/>
      <c r="W331" s="377"/>
      <c r="X331" s="377"/>
      <c r="Y331" s="377"/>
      <c r="Z331" s="377"/>
    </row>
    <row r="332" spans="1:26" ht="12.75" customHeight="1" x14ac:dyDescent="0.25">
      <c r="A332" s="377"/>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row>
    <row r="333" spans="1:26" ht="12.75" customHeight="1" x14ac:dyDescent="0.25">
      <c r="A333" s="377"/>
      <c r="B333" s="377"/>
      <c r="C333" s="377"/>
      <c r="D333" s="377"/>
      <c r="E333" s="377"/>
      <c r="F333" s="377"/>
      <c r="G333" s="377"/>
      <c r="H333" s="377"/>
      <c r="I333" s="377"/>
      <c r="J333" s="377"/>
      <c r="K333" s="377"/>
      <c r="L333" s="377"/>
      <c r="M333" s="377"/>
      <c r="N333" s="377"/>
      <c r="O333" s="377"/>
      <c r="P333" s="377"/>
      <c r="Q333" s="377"/>
      <c r="R333" s="377"/>
      <c r="S333" s="377"/>
      <c r="T333" s="377"/>
      <c r="U333" s="377"/>
      <c r="V333" s="377"/>
      <c r="W333" s="377"/>
      <c r="X333" s="377"/>
      <c r="Y333" s="377"/>
      <c r="Z333" s="377"/>
    </row>
    <row r="334" spans="1:26" ht="12.75" customHeight="1" x14ac:dyDescent="0.25">
      <c r="A334" s="377"/>
      <c r="B334" s="377"/>
      <c r="C334" s="377"/>
      <c r="D334" s="377"/>
      <c r="E334" s="377"/>
      <c r="F334" s="377"/>
      <c r="G334" s="377"/>
      <c r="H334" s="377"/>
      <c r="I334" s="377"/>
      <c r="J334" s="377"/>
      <c r="K334" s="377"/>
      <c r="L334" s="377"/>
      <c r="M334" s="377"/>
      <c r="N334" s="377"/>
      <c r="O334" s="377"/>
      <c r="P334" s="377"/>
      <c r="Q334" s="377"/>
      <c r="R334" s="377"/>
      <c r="S334" s="377"/>
      <c r="T334" s="377"/>
      <c r="U334" s="377"/>
      <c r="V334" s="377"/>
      <c r="W334" s="377"/>
      <c r="X334" s="377"/>
      <c r="Y334" s="377"/>
      <c r="Z334" s="377"/>
    </row>
    <row r="335" spans="1:26" ht="12.75" customHeight="1" x14ac:dyDescent="0.25">
      <c r="A335" s="377"/>
      <c r="B335" s="377"/>
      <c r="C335" s="377"/>
      <c r="D335" s="377"/>
      <c r="E335" s="377"/>
      <c r="F335" s="377"/>
      <c r="G335" s="377"/>
      <c r="H335" s="377"/>
      <c r="I335" s="377"/>
      <c r="J335" s="377"/>
      <c r="K335" s="377"/>
      <c r="L335" s="377"/>
      <c r="M335" s="377"/>
      <c r="N335" s="377"/>
      <c r="O335" s="377"/>
      <c r="P335" s="377"/>
      <c r="Q335" s="377"/>
      <c r="R335" s="377"/>
      <c r="S335" s="377"/>
      <c r="T335" s="377"/>
      <c r="U335" s="377"/>
      <c r="V335" s="377"/>
      <c r="W335" s="377"/>
      <c r="X335" s="377"/>
      <c r="Y335" s="377"/>
      <c r="Z335" s="377"/>
    </row>
    <row r="336" spans="1:26" ht="12.75" customHeight="1" x14ac:dyDescent="0.25">
      <c r="A336" s="377"/>
      <c r="B336" s="377"/>
      <c r="C336" s="377"/>
      <c r="D336" s="377"/>
      <c r="E336" s="377"/>
      <c r="F336" s="377"/>
      <c r="G336" s="377"/>
      <c r="H336" s="377"/>
      <c r="I336" s="377"/>
      <c r="J336" s="377"/>
      <c r="K336" s="377"/>
      <c r="L336" s="377"/>
      <c r="M336" s="377"/>
      <c r="N336" s="377"/>
      <c r="O336" s="377"/>
      <c r="P336" s="377"/>
      <c r="Q336" s="377"/>
      <c r="R336" s="377"/>
      <c r="S336" s="377"/>
      <c r="T336" s="377"/>
      <c r="U336" s="377"/>
      <c r="V336" s="377"/>
      <c r="W336" s="377"/>
      <c r="X336" s="377"/>
      <c r="Y336" s="377"/>
      <c r="Z336" s="377"/>
    </row>
    <row r="337" spans="1:26" ht="12.75" customHeight="1" x14ac:dyDescent="0.25">
      <c r="A337" s="377"/>
      <c r="B337" s="377"/>
      <c r="C337" s="377"/>
      <c r="D337" s="377"/>
      <c r="E337" s="377"/>
      <c r="F337" s="377"/>
      <c r="G337" s="377"/>
      <c r="H337" s="377"/>
      <c r="I337" s="377"/>
      <c r="J337" s="377"/>
      <c r="K337" s="377"/>
      <c r="L337" s="377"/>
      <c r="M337" s="377"/>
      <c r="N337" s="377"/>
      <c r="O337" s="377"/>
      <c r="P337" s="377"/>
      <c r="Q337" s="377"/>
      <c r="R337" s="377"/>
      <c r="S337" s="377"/>
      <c r="T337" s="377"/>
      <c r="U337" s="377"/>
      <c r="V337" s="377"/>
      <c r="W337" s="377"/>
      <c r="X337" s="377"/>
      <c r="Y337" s="377"/>
      <c r="Z337" s="377"/>
    </row>
    <row r="338" spans="1:26" ht="12.75" customHeight="1" x14ac:dyDescent="0.25">
      <c r="A338" s="377"/>
      <c r="B338" s="377"/>
      <c r="C338" s="377"/>
      <c r="D338" s="377"/>
      <c r="E338" s="377"/>
      <c r="F338" s="377"/>
      <c r="G338" s="377"/>
      <c r="H338" s="377"/>
      <c r="I338" s="377"/>
      <c r="J338" s="377"/>
      <c r="K338" s="377"/>
      <c r="L338" s="377"/>
      <c r="M338" s="377"/>
      <c r="N338" s="377"/>
      <c r="O338" s="377"/>
      <c r="P338" s="377"/>
      <c r="Q338" s="377"/>
      <c r="R338" s="377"/>
      <c r="S338" s="377"/>
      <c r="T338" s="377"/>
      <c r="U338" s="377"/>
      <c r="V338" s="377"/>
      <c r="W338" s="377"/>
      <c r="X338" s="377"/>
      <c r="Y338" s="377"/>
      <c r="Z338" s="377"/>
    </row>
    <row r="339" spans="1:26" ht="12.75" customHeight="1" x14ac:dyDescent="0.25">
      <c r="A339" s="377"/>
      <c r="B339" s="377"/>
      <c r="C339" s="377"/>
      <c r="D339" s="377"/>
      <c r="E339" s="377"/>
      <c r="F339" s="377"/>
      <c r="G339" s="377"/>
      <c r="H339" s="377"/>
      <c r="I339" s="377"/>
      <c r="J339" s="377"/>
      <c r="K339" s="377"/>
      <c r="L339" s="377"/>
      <c r="M339" s="377"/>
      <c r="N339" s="377"/>
      <c r="O339" s="377"/>
      <c r="P339" s="377"/>
      <c r="Q339" s="377"/>
      <c r="R339" s="377"/>
      <c r="S339" s="377"/>
      <c r="T339" s="377"/>
      <c r="U339" s="377"/>
      <c r="V339" s="377"/>
      <c r="W339" s="377"/>
      <c r="X339" s="377"/>
      <c r="Y339" s="377"/>
      <c r="Z339" s="377"/>
    </row>
    <row r="340" spans="1:26" ht="12.75" customHeight="1" x14ac:dyDescent="0.25">
      <c r="A340" s="377"/>
      <c r="B340" s="377"/>
      <c r="C340" s="377"/>
      <c r="D340" s="377"/>
      <c r="E340" s="377"/>
      <c r="F340" s="377"/>
      <c r="G340" s="377"/>
      <c r="H340" s="377"/>
      <c r="I340" s="377"/>
      <c r="J340" s="377"/>
      <c r="K340" s="377"/>
      <c r="L340" s="377"/>
      <c r="M340" s="377"/>
      <c r="N340" s="377"/>
      <c r="O340" s="377"/>
      <c r="P340" s="377"/>
      <c r="Q340" s="377"/>
      <c r="R340" s="377"/>
      <c r="S340" s="377"/>
      <c r="T340" s="377"/>
      <c r="U340" s="377"/>
      <c r="V340" s="377"/>
      <c r="W340" s="377"/>
      <c r="X340" s="377"/>
      <c r="Y340" s="377"/>
      <c r="Z340" s="377"/>
    </row>
    <row r="341" spans="1:26" ht="12.75" customHeight="1" x14ac:dyDescent="0.25">
      <c r="A341" s="377"/>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row>
    <row r="342" spans="1:26" ht="12.75" customHeight="1" x14ac:dyDescent="0.25">
      <c r="A342" s="377"/>
      <c r="B342" s="377"/>
      <c r="C342" s="377"/>
      <c r="D342" s="377"/>
      <c r="E342" s="377"/>
      <c r="F342" s="377"/>
      <c r="G342" s="377"/>
      <c r="H342" s="377"/>
      <c r="I342" s="377"/>
      <c r="J342" s="377"/>
      <c r="K342" s="377"/>
      <c r="L342" s="377"/>
      <c r="M342" s="377"/>
      <c r="N342" s="377"/>
      <c r="O342" s="377"/>
      <c r="P342" s="377"/>
      <c r="Q342" s="377"/>
      <c r="R342" s="377"/>
      <c r="S342" s="377"/>
      <c r="T342" s="377"/>
      <c r="U342" s="377"/>
      <c r="V342" s="377"/>
      <c r="W342" s="377"/>
      <c r="X342" s="377"/>
      <c r="Y342" s="377"/>
      <c r="Z342" s="377"/>
    </row>
    <row r="343" spans="1:26" ht="12.75" customHeight="1" x14ac:dyDescent="0.25">
      <c r="A343" s="377"/>
      <c r="B343" s="377"/>
      <c r="C343" s="377"/>
      <c r="D343" s="377"/>
      <c r="E343" s="377"/>
      <c r="F343" s="377"/>
      <c r="G343" s="377"/>
      <c r="H343" s="377"/>
      <c r="I343" s="377"/>
      <c r="J343" s="377"/>
      <c r="K343" s="377"/>
      <c r="L343" s="377"/>
      <c r="M343" s="377"/>
      <c r="N343" s="377"/>
      <c r="O343" s="377"/>
      <c r="P343" s="377"/>
      <c r="Q343" s="377"/>
      <c r="R343" s="377"/>
      <c r="S343" s="377"/>
      <c r="T343" s="377"/>
      <c r="U343" s="377"/>
      <c r="V343" s="377"/>
      <c r="W343" s="377"/>
      <c r="X343" s="377"/>
      <c r="Y343" s="377"/>
      <c r="Z343" s="377"/>
    </row>
    <row r="344" spans="1:26" ht="12.75" customHeight="1" x14ac:dyDescent="0.25">
      <c r="A344" s="377"/>
      <c r="B344" s="377"/>
      <c r="C344" s="377"/>
      <c r="D344" s="377"/>
      <c r="E344" s="377"/>
      <c r="F344" s="377"/>
      <c r="G344" s="377"/>
      <c r="H344" s="377"/>
      <c r="I344" s="377"/>
      <c r="J344" s="377"/>
      <c r="K344" s="377"/>
      <c r="L344" s="377"/>
      <c r="M344" s="377"/>
      <c r="N344" s="377"/>
      <c r="O344" s="377"/>
      <c r="P344" s="377"/>
      <c r="Q344" s="377"/>
      <c r="R344" s="377"/>
      <c r="S344" s="377"/>
      <c r="T344" s="377"/>
      <c r="U344" s="377"/>
      <c r="V344" s="377"/>
      <c r="W344" s="377"/>
      <c r="X344" s="377"/>
      <c r="Y344" s="377"/>
      <c r="Z344" s="377"/>
    </row>
    <row r="345" spans="1:26" ht="12.75" customHeight="1" x14ac:dyDescent="0.25">
      <c r="A345" s="377"/>
      <c r="B345" s="377"/>
      <c r="C345" s="377"/>
      <c r="D345" s="377"/>
      <c r="E345" s="377"/>
      <c r="F345" s="377"/>
      <c r="G345" s="377"/>
      <c r="H345" s="377"/>
      <c r="I345" s="377"/>
      <c r="J345" s="377"/>
      <c r="K345" s="377"/>
      <c r="L345" s="377"/>
      <c r="M345" s="377"/>
      <c r="N345" s="377"/>
      <c r="O345" s="377"/>
      <c r="P345" s="377"/>
      <c r="Q345" s="377"/>
      <c r="R345" s="377"/>
      <c r="S345" s="377"/>
      <c r="T345" s="377"/>
      <c r="U345" s="377"/>
      <c r="V345" s="377"/>
      <c r="W345" s="377"/>
      <c r="X345" s="377"/>
      <c r="Y345" s="377"/>
      <c r="Z345" s="377"/>
    </row>
    <row r="346" spans="1:26" ht="12.75" customHeight="1" x14ac:dyDescent="0.25">
      <c r="A346" s="377"/>
      <c r="B346" s="377"/>
      <c r="C346" s="377"/>
      <c r="D346" s="377"/>
      <c r="E346" s="377"/>
      <c r="F346" s="377"/>
      <c r="G346" s="377"/>
      <c r="H346" s="377"/>
      <c r="I346" s="377"/>
      <c r="J346" s="377"/>
      <c r="K346" s="377"/>
      <c r="L346" s="377"/>
      <c r="M346" s="377"/>
      <c r="N346" s="377"/>
      <c r="O346" s="377"/>
      <c r="P346" s="377"/>
      <c r="Q346" s="377"/>
      <c r="R346" s="377"/>
      <c r="S346" s="377"/>
      <c r="T346" s="377"/>
      <c r="U346" s="377"/>
      <c r="V346" s="377"/>
      <c r="W346" s="377"/>
      <c r="X346" s="377"/>
      <c r="Y346" s="377"/>
      <c r="Z346" s="377"/>
    </row>
    <row r="347" spans="1:26" ht="12.75" customHeight="1" x14ac:dyDescent="0.25">
      <c r="A347" s="377"/>
      <c r="B347" s="377"/>
      <c r="C347" s="377"/>
      <c r="D347" s="377"/>
      <c r="E347" s="377"/>
      <c r="F347" s="377"/>
      <c r="G347" s="377"/>
      <c r="H347" s="377"/>
      <c r="I347" s="377"/>
      <c r="J347" s="377"/>
      <c r="K347" s="377"/>
      <c r="L347" s="377"/>
      <c r="M347" s="377"/>
      <c r="N347" s="377"/>
      <c r="O347" s="377"/>
      <c r="P347" s="377"/>
      <c r="Q347" s="377"/>
      <c r="R347" s="377"/>
      <c r="S347" s="377"/>
      <c r="T347" s="377"/>
      <c r="U347" s="377"/>
      <c r="V347" s="377"/>
      <c r="W347" s="377"/>
      <c r="X347" s="377"/>
      <c r="Y347" s="377"/>
      <c r="Z347" s="377"/>
    </row>
    <row r="348" spans="1:26" ht="12.75" customHeight="1" x14ac:dyDescent="0.25">
      <c r="A348" s="377"/>
      <c r="B348" s="377"/>
      <c r="C348" s="377"/>
      <c r="D348" s="377"/>
      <c r="E348" s="377"/>
      <c r="F348" s="377"/>
      <c r="G348" s="377"/>
      <c r="H348" s="377"/>
      <c r="I348" s="377"/>
      <c r="J348" s="377"/>
      <c r="K348" s="377"/>
      <c r="L348" s="377"/>
      <c r="M348" s="377"/>
      <c r="N348" s="377"/>
      <c r="O348" s="377"/>
      <c r="P348" s="377"/>
      <c r="Q348" s="377"/>
      <c r="R348" s="377"/>
      <c r="S348" s="377"/>
      <c r="T348" s="377"/>
      <c r="U348" s="377"/>
      <c r="V348" s="377"/>
      <c r="W348" s="377"/>
      <c r="X348" s="377"/>
      <c r="Y348" s="377"/>
      <c r="Z348" s="377"/>
    </row>
    <row r="349" spans="1:26" ht="12.75" customHeight="1" x14ac:dyDescent="0.25">
      <c r="A349" s="377"/>
      <c r="B349" s="377"/>
      <c r="C349" s="377"/>
      <c r="D349" s="377"/>
      <c r="E349" s="377"/>
      <c r="F349" s="377"/>
      <c r="G349" s="377"/>
      <c r="H349" s="377"/>
      <c r="I349" s="377"/>
      <c r="J349" s="377"/>
      <c r="K349" s="377"/>
      <c r="L349" s="377"/>
      <c r="M349" s="377"/>
      <c r="N349" s="377"/>
      <c r="O349" s="377"/>
      <c r="P349" s="377"/>
      <c r="Q349" s="377"/>
      <c r="R349" s="377"/>
      <c r="S349" s="377"/>
      <c r="T349" s="377"/>
      <c r="U349" s="377"/>
      <c r="V349" s="377"/>
      <c r="W349" s="377"/>
      <c r="X349" s="377"/>
      <c r="Y349" s="377"/>
      <c r="Z349" s="377"/>
    </row>
    <row r="350" spans="1:26" ht="12.75" customHeight="1" x14ac:dyDescent="0.25">
      <c r="A350" s="377"/>
      <c r="B350" s="377"/>
      <c r="C350" s="377"/>
      <c r="D350" s="377"/>
      <c r="E350" s="377"/>
      <c r="F350" s="377"/>
      <c r="G350" s="377"/>
      <c r="H350" s="377"/>
      <c r="I350" s="377"/>
      <c r="J350" s="377"/>
      <c r="K350" s="377"/>
      <c r="L350" s="377"/>
      <c r="M350" s="377"/>
      <c r="N350" s="377"/>
      <c r="O350" s="377"/>
      <c r="P350" s="377"/>
      <c r="Q350" s="377"/>
      <c r="R350" s="377"/>
      <c r="S350" s="377"/>
      <c r="T350" s="377"/>
      <c r="U350" s="377"/>
      <c r="V350" s="377"/>
      <c r="W350" s="377"/>
      <c r="X350" s="377"/>
      <c r="Y350" s="377"/>
      <c r="Z350" s="377"/>
    </row>
    <row r="351" spans="1:26" ht="12.75" customHeight="1" x14ac:dyDescent="0.25">
      <c r="A351" s="377"/>
      <c r="B351" s="377"/>
      <c r="C351" s="377"/>
      <c r="D351" s="377"/>
      <c r="E351" s="377"/>
      <c r="F351" s="377"/>
      <c r="G351" s="377"/>
      <c r="H351" s="377"/>
      <c r="I351" s="377"/>
      <c r="J351" s="377"/>
      <c r="K351" s="377"/>
      <c r="L351" s="377"/>
      <c r="M351" s="377"/>
      <c r="N351" s="377"/>
      <c r="O351" s="377"/>
      <c r="P351" s="377"/>
      <c r="Q351" s="377"/>
      <c r="R351" s="377"/>
      <c r="S351" s="377"/>
      <c r="T351" s="377"/>
      <c r="U351" s="377"/>
      <c r="V351" s="377"/>
      <c r="W351" s="377"/>
      <c r="X351" s="377"/>
      <c r="Y351" s="377"/>
      <c r="Z351" s="377"/>
    </row>
    <row r="352" spans="1:26" ht="12.75" customHeight="1" x14ac:dyDescent="0.25">
      <c r="A352" s="377"/>
      <c r="B352" s="377"/>
      <c r="C352" s="377"/>
      <c r="D352" s="377"/>
      <c r="E352" s="377"/>
      <c r="F352" s="377"/>
      <c r="G352" s="377"/>
      <c r="H352" s="377"/>
      <c r="I352" s="377"/>
      <c r="J352" s="377"/>
      <c r="K352" s="377"/>
      <c r="L352" s="377"/>
      <c r="M352" s="377"/>
      <c r="N352" s="377"/>
      <c r="O352" s="377"/>
      <c r="P352" s="377"/>
      <c r="Q352" s="377"/>
      <c r="R352" s="377"/>
      <c r="S352" s="377"/>
      <c r="T352" s="377"/>
      <c r="U352" s="377"/>
      <c r="V352" s="377"/>
      <c r="W352" s="377"/>
      <c r="X352" s="377"/>
      <c r="Y352" s="377"/>
      <c r="Z352" s="377"/>
    </row>
    <row r="353" spans="1:26" ht="12.75" customHeight="1" x14ac:dyDescent="0.25">
      <c r="A353" s="377"/>
      <c r="B353" s="377"/>
      <c r="C353" s="377"/>
      <c r="D353" s="377"/>
      <c r="E353" s="377"/>
      <c r="F353" s="377"/>
      <c r="G353" s="377"/>
      <c r="H353" s="377"/>
      <c r="I353" s="377"/>
      <c r="J353" s="377"/>
      <c r="K353" s="377"/>
      <c r="L353" s="377"/>
      <c r="M353" s="377"/>
      <c r="N353" s="377"/>
      <c r="O353" s="377"/>
      <c r="P353" s="377"/>
      <c r="Q353" s="377"/>
      <c r="R353" s="377"/>
      <c r="S353" s="377"/>
      <c r="T353" s="377"/>
      <c r="U353" s="377"/>
      <c r="V353" s="377"/>
      <c r="W353" s="377"/>
      <c r="X353" s="377"/>
      <c r="Y353" s="377"/>
      <c r="Z353" s="377"/>
    </row>
    <row r="354" spans="1:26" ht="12.75" customHeight="1" x14ac:dyDescent="0.25">
      <c r="A354" s="377"/>
      <c r="B354" s="377"/>
      <c r="C354" s="377"/>
      <c r="D354" s="377"/>
      <c r="E354" s="377"/>
      <c r="F354" s="377"/>
      <c r="G354" s="377"/>
      <c r="H354" s="377"/>
      <c r="I354" s="377"/>
      <c r="J354" s="377"/>
      <c r="K354" s="377"/>
      <c r="L354" s="377"/>
      <c r="M354" s="377"/>
      <c r="N354" s="377"/>
      <c r="O354" s="377"/>
      <c r="P354" s="377"/>
      <c r="Q354" s="377"/>
      <c r="R354" s="377"/>
      <c r="S354" s="377"/>
      <c r="T354" s="377"/>
      <c r="U354" s="377"/>
      <c r="V354" s="377"/>
      <c r="W354" s="377"/>
      <c r="X354" s="377"/>
      <c r="Y354" s="377"/>
      <c r="Z354" s="377"/>
    </row>
    <row r="355" spans="1:26" ht="12.75" customHeight="1" x14ac:dyDescent="0.25">
      <c r="A355" s="377"/>
      <c r="B355" s="377"/>
      <c r="C355" s="377"/>
      <c r="D355" s="377"/>
      <c r="E355" s="377"/>
      <c r="F355" s="377"/>
      <c r="G355" s="377"/>
      <c r="H355" s="377"/>
      <c r="I355" s="377"/>
      <c r="J355" s="377"/>
      <c r="K355" s="377"/>
      <c r="L355" s="377"/>
      <c r="M355" s="377"/>
      <c r="N355" s="377"/>
      <c r="O355" s="377"/>
      <c r="P355" s="377"/>
      <c r="Q355" s="377"/>
      <c r="R355" s="377"/>
      <c r="S355" s="377"/>
      <c r="T355" s="377"/>
      <c r="U355" s="377"/>
      <c r="V355" s="377"/>
      <c r="W355" s="377"/>
      <c r="X355" s="377"/>
      <c r="Y355" s="377"/>
      <c r="Z355" s="377"/>
    </row>
    <row r="356" spans="1:26" ht="12.75" customHeight="1" x14ac:dyDescent="0.25">
      <c r="A356" s="377"/>
      <c r="B356" s="377"/>
      <c r="C356" s="377"/>
      <c r="D356" s="377"/>
      <c r="E356" s="377"/>
      <c r="F356" s="377"/>
      <c r="G356" s="377"/>
      <c r="H356" s="377"/>
      <c r="I356" s="377"/>
      <c r="J356" s="377"/>
      <c r="K356" s="377"/>
      <c r="L356" s="377"/>
      <c r="M356" s="377"/>
      <c r="N356" s="377"/>
      <c r="O356" s="377"/>
      <c r="P356" s="377"/>
      <c r="Q356" s="377"/>
      <c r="R356" s="377"/>
      <c r="S356" s="377"/>
      <c r="T356" s="377"/>
      <c r="U356" s="377"/>
      <c r="V356" s="377"/>
      <c r="W356" s="377"/>
      <c r="X356" s="377"/>
      <c r="Y356" s="377"/>
      <c r="Z356" s="377"/>
    </row>
    <row r="357" spans="1:26" ht="12.75" customHeight="1" x14ac:dyDescent="0.25">
      <c r="A357" s="377"/>
      <c r="B357" s="377"/>
      <c r="C357" s="377"/>
      <c r="D357" s="377"/>
      <c r="E357" s="377"/>
      <c r="F357" s="377"/>
      <c r="G357" s="377"/>
      <c r="H357" s="377"/>
      <c r="I357" s="377"/>
      <c r="J357" s="377"/>
      <c r="K357" s="377"/>
      <c r="L357" s="377"/>
      <c r="M357" s="377"/>
      <c r="N357" s="377"/>
      <c r="O357" s="377"/>
      <c r="P357" s="377"/>
      <c r="Q357" s="377"/>
      <c r="R357" s="377"/>
      <c r="S357" s="377"/>
      <c r="T357" s="377"/>
      <c r="U357" s="377"/>
      <c r="V357" s="377"/>
      <c r="W357" s="377"/>
      <c r="X357" s="377"/>
      <c r="Y357" s="377"/>
      <c r="Z357" s="377"/>
    </row>
    <row r="358" spans="1:26" ht="12.75" customHeight="1" x14ac:dyDescent="0.25">
      <c r="A358" s="377"/>
      <c r="B358" s="377"/>
      <c r="C358" s="377"/>
      <c r="D358" s="377"/>
      <c r="E358" s="377"/>
      <c r="F358" s="377"/>
      <c r="G358" s="377"/>
      <c r="H358" s="377"/>
      <c r="I358" s="377"/>
      <c r="J358" s="377"/>
      <c r="K358" s="377"/>
      <c r="L358" s="377"/>
      <c r="M358" s="377"/>
      <c r="N358" s="377"/>
      <c r="O358" s="377"/>
      <c r="P358" s="377"/>
      <c r="Q358" s="377"/>
      <c r="R358" s="377"/>
      <c r="S358" s="377"/>
      <c r="T358" s="377"/>
      <c r="U358" s="377"/>
      <c r="V358" s="377"/>
      <c r="W358" s="377"/>
      <c r="X358" s="377"/>
      <c r="Y358" s="377"/>
      <c r="Z358" s="377"/>
    </row>
    <row r="359" spans="1:26" ht="12.75" customHeight="1" x14ac:dyDescent="0.25">
      <c r="A359" s="377"/>
      <c r="B359" s="377"/>
      <c r="C359" s="377"/>
      <c r="D359" s="377"/>
      <c r="E359" s="377"/>
      <c r="F359" s="377"/>
      <c r="G359" s="377"/>
      <c r="H359" s="377"/>
      <c r="I359" s="377"/>
      <c r="J359" s="377"/>
      <c r="K359" s="377"/>
      <c r="L359" s="377"/>
      <c r="M359" s="377"/>
      <c r="N359" s="377"/>
      <c r="O359" s="377"/>
      <c r="P359" s="377"/>
      <c r="Q359" s="377"/>
      <c r="R359" s="377"/>
      <c r="S359" s="377"/>
      <c r="T359" s="377"/>
      <c r="U359" s="377"/>
      <c r="V359" s="377"/>
      <c r="W359" s="377"/>
      <c r="X359" s="377"/>
      <c r="Y359" s="377"/>
      <c r="Z359" s="377"/>
    </row>
    <row r="360" spans="1:26" ht="12.75" customHeight="1" x14ac:dyDescent="0.25">
      <c r="A360" s="377"/>
      <c r="B360" s="377"/>
      <c r="C360" s="377"/>
      <c r="D360" s="377"/>
      <c r="E360" s="377"/>
      <c r="F360" s="377"/>
      <c r="G360" s="377"/>
      <c r="H360" s="377"/>
      <c r="I360" s="377"/>
      <c r="J360" s="377"/>
      <c r="K360" s="377"/>
      <c r="L360" s="377"/>
      <c r="M360" s="377"/>
      <c r="N360" s="377"/>
      <c r="O360" s="377"/>
      <c r="P360" s="377"/>
      <c r="Q360" s="377"/>
      <c r="R360" s="377"/>
      <c r="S360" s="377"/>
      <c r="T360" s="377"/>
      <c r="U360" s="377"/>
      <c r="V360" s="377"/>
      <c r="W360" s="377"/>
      <c r="X360" s="377"/>
      <c r="Y360" s="377"/>
      <c r="Z360" s="377"/>
    </row>
    <row r="361" spans="1:26" ht="12.75" customHeight="1" x14ac:dyDescent="0.25">
      <c r="A361" s="377"/>
      <c r="B361" s="377"/>
      <c r="C361" s="377"/>
      <c r="D361" s="377"/>
      <c r="E361" s="377"/>
      <c r="F361" s="377"/>
      <c r="G361" s="377"/>
      <c r="H361" s="377"/>
      <c r="I361" s="377"/>
      <c r="J361" s="377"/>
      <c r="K361" s="377"/>
      <c r="L361" s="377"/>
      <c r="M361" s="377"/>
      <c r="N361" s="377"/>
      <c r="O361" s="377"/>
      <c r="P361" s="377"/>
      <c r="Q361" s="377"/>
      <c r="R361" s="377"/>
      <c r="S361" s="377"/>
      <c r="T361" s="377"/>
      <c r="U361" s="377"/>
      <c r="V361" s="377"/>
      <c r="W361" s="377"/>
      <c r="X361" s="377"/>
      <c r="Y361" s="377"/>
      <c r="Z361" s="377"/>
    </row>
    <row r="362" spans="1:26" ht="12.75" customHeight="1" x14ac:dyDescent="0.25">
      <c r="A362" s="377"/>
      <c r="B362" s="377"/>
      <c r="C362" s="377"/>
      <c r="D362" s="377"/>
      <c r="E362" s="377"/>
      <c r="F362" s="377"/>
      <c r="G362" s="377"/>
      <c r="H362" s="377"/>
      <c r="I362" s="377"/>
      <c r="J362" s="377"/>
      <c r="K362" s="377"/>
      <c r="L362" s="377"/>
      <c r="M362" s="377"/>
      <c r="N362" s="377"/>
      <c r="O362" s="377"/>
      <c r="P362" s="377"/>
      <c r="Q362" s="377"/>
      <c r="R362" s="377"/>
      <c r="S362" s="377"/>
      <c r="T362" s="377"/>
      <c r="U362" s="377"/>
      <c r="V362" s="377"/>
      <c r="W362" s="377"/>
      <c r="X362" s="377"/>
      <c r="Y362" s="377"/>
      <c r="Z362" s="377"/>
    </row>
    <row r="363" spans="1:26" ht="12.75" customHeight="1" x14ac:dyDescent="0.25">
      <c r="A363" s="377"/>
      <c r="B363" s="377"/>
      <c r="C363" s="377"/>
      <c r="D363" s="377"/>
      <c r="E363" s="377"/>
      <c r="F363" s="377"/>
      <c r="G363" s="377"/>
      <c r="H363" s="377"/>
      <c r="I363" s="377"/>
      <c r="J363" s="377"/>
      <c r="K363" s="377"/>
      <c r="L363" s="377"/>
      <c r="M363" s="377"/>
      <c r="N363" s="377"/>
      <c r="O363" s="377"/>
      <c r="P363" s="377"/>
      <c r="Q363" s="377"/>
      <c r="R363" s="377"/>
      <c r="S363" s="377"/>
      <c r="T363" s="377"/>
      <c r="U363" s="377"/>
      <c r="V363" s="377"/>
      <c r="W363" s="377"/>
      <c r="X363" s="377"/>
      <c r="Y363" s="377"/>
      <c r="Z363" s="377"/>
    </row>
    <row r="364" spans="1:26" ht="12.75" customHeight="1" x14ac:dyDescent="0.25">
      <c r="A364" s="377"/>
      <c r="B364" s="377"/>
      <c r="C364" s="377"/>
      <c r="D364" s="377"/>
      <c r="E364" s="377"/>
      <c r="F364" s="377"/>
      <c r="G364" s="377"/>
      <c r="H364" s="377"/>
      <c r="I364" s="377"/>
      <c r="J364" s="377"/>
      <c r="K364" s="377"/>
      <c r="L364" s="377"/>
      <c r="M364" s="377"/>
      <c r="N364" s="377"/>
      <c r="O364" s="377"/>
      <c r="P364" s="377"/>
      <c r="Q364" s="377"/>
      <c r="R364" s="377"/>
      <c r="S364" s="377"/>
      <c r="T364" s="377"/>
      <c r="U364" s="377"/>
      <c r="V364" s="377"/>
      <c r="W364" s="377"/>
      <c r="X364" s="377"/>
      <c r="Y364" s="377"/>
      <c r="Z364" s="377"/>
    </row>
    <row r="365" spans="1:26" ht="12.75" customHeight="1" x14ac:dyDescent="0.25">
      <c r="A365" s="377"/>
      <c r="B365" s="377"/>
      <c r="C365" s="377"/>
      <c r="D365" s="377"/>
      <c r="E365" s="377"/>
      <c r="F365" s="377"/>
      <c r="G365" s="377"/>
      <c r="H365" s="377"/>
      <c r="I365" s="377"/>
      <c r="J365" s="377"/>
      <c r="K365" s="377"/>
      <c r="L365" s="377"/>
      <c r="M365" s="377"/>
      <c r="N365" s="377"/>
      <c r="O365" s="377"/>
      <c r="P365" s="377"/>
      <c r="Q365" s="377"/>
      <c r="R365" s="377"/>
      <c r="S365" s="377"/>
      <c r="T365" s="377"/>
      <c r="U365" s="377"/>
      <c r="V365" s="377"/>
      <c r="W365" s="377"/>
      <c r="X365" s="377"/>
      <c r="Y365" s="377"/>
      <c r="Z365" s="377"/>
    </row>
    <row r="366" spans="1:26" ht="12.75" customHeight="1" x14ac:dyDescent="0.25">
      <c r="A366" s="377"/>
      <c r="B366" s="377"/>
      <c r="C366" s="377"/>
      <c r="D366" s="377"/>
      <c r="E366" s="377"/>
      <c r="F366" s="377"/>
      <c r="G366" s="377"/>
      <c r="H366" s="377"/>
      <c r="I366" s="377"/>
      <c r="J366" s="377"/>
      <c r="K366" s="377"/>
      <c r="L366" s="377"/>
      <c r="M366" s="377"/>
      <c r="N366" s="377"/>
      <c r="O366" s="377"/>
      <c r="P366" s="377"/>
      <c r="Q366" s="377"/>
      <c r="R366" s="377"/>
      <c r="S366" s="377"/>
      <c r="T366" s="377"/>
      <c r="U366" s="377"/>
      <c r="V366" s="377"/>
      <c r="W366" s="377"/>
      <c r="X366" s="377"/>
      <c r="Y366" s="377"/>
      <c r="Z366" s="377"/>
    </row>
    <row r="367" spans="1:26" ht="12.75" customHeight="1" x14ac:dyDescent="0.25">
      <c r="A367" s="377"/>
      <c r="B367" s="377"/>
      <c r="C367" s="377"/>
      <c r="D367" s="377"/>
      <c r="E367" s="377"/>
      <c r="F367" s="377"/>
      <c r="G367" s="377"/>
      <c r="H367" s="377"/>
      <c r="I367" s="377"/>
      <c r="J367" s="377"/>
      <c r="K367" s="377"/>
      <c r="L367" s="377"/>
      <c r="M367" s="377"/>
      <c r="N367" s="377"/>
      <c r="O367" s="377"/>
      <c r="P367" s="377"/>
      <c r="Q367" s="377"/>
      <c r="R367" s="377"/>
      <c r="S367" s="377"/>
      <c r="T367" s="377"/>
      <c r="U367" s="377"/>
      <c r="V367" s="377"/>
      <c r="W367" s="377"/>
      <c r="X367" s="377"/>
      <c r="Y367" s="377"/>
      <c r="Z367" s="377"/>
    </row>
    <row r="368" spans="1:26" ht="12.75" customHeight="1" x14ac:dyDescent="0.25">
      <c r="A368" s="377"/>
      <c r="B368" s="377"/>
      <c r="C368" s="377"/>
      <c r="D368" s="377"/>
      <c r="E368" s="377"/>
      <c r="F368" s="377"/>
      <c r="G368" s="377"/>
      <c r="H368" s="377"/>
      <c r="I368" s="377"/>
      <c r="J368" s="377"/>
      <c r="K368" s="377"/>
      <c r="L368" s="377"/>
      <c r="M368" s="377"/>
      <c r="N368" s="377"/>
      <c r="O368" s="377"/>
      <c r="P368" s="377"/>
      <c r="Q368" s="377"/>
      <c r="R368" s="377"/>
      <c r="S368" s="377"/>
      <c r="T368" s="377"/>
      <c r="U368" s="377"/>
      <c r="V368" s="377"/>
      <c r="W368" s="377"/>
      <c r="X368" s="377"/>
      <c r="Y368" s="377"/>
      <c r="Z368" s="377"/>
    </row>
    <row r="369" spans="1:26" ht="12.75" customHeight="1" x14ac:dyDescent="0.25">
      <c r="A369" s="377"/>
      <c r="B369" s="377"/>
      <c r="C369" s="377"/>
      <c r="D369" s="377"/>
      <c r="E369" s="377"/>
      <c r="F369" s="377"/>
      <c r="G369" s="377"/>
      <c r="H369" s="377"/>
      <c r="I369" s="377"/>
      <c r="J369" s="377"/>
      <c r="K369" s="377"/>
      <c r="L369" s="377"/>
      <c r="M369" s="377"/>
      <c r="N369" s="377"/>
      <c r="O369" s="377"/>
      <c r="P369" s="377"/>
      <c r="Q369" s="377"/>
      <c r="R369" s="377"/>
      <c r="S369" s="377"/>
      <c r="T369" s="377"/>
      <c r="U369" s="377"/>
      <c r="V369" s="377"/>
      <c r="W369" s="377"/>
      <c r="X369" s="377"/>
      <c r="Y369" s="377"/>
      <c r="Z369" s="377"/>
    </row>
    <row r="370" spans="1:26" ht="12.75" customHeight="1" x14ac:dyDescent="0.25">
      <c r="A370" s="377"/>
      <c r="B370" s="377"/>
      <c r="C370" s="377"/>
      <c r="D370" s="377"/>
      <c r="E370" s="377"/>
      <c r="F370" s="377"/>
      <c r="G370" s="377"/>
      <c r="H370" s="377"/>
      <c r="I370" s="377"/>
      <c r="J370" s="377"/>
      <c r="K370" s="377"/>
      <c r="L370" s="377"/>
      <c r="M370" s="377"/>
      <c r="N370" s="377"/>
      <c r="O370" s="377"/>
      <c r="P370" s="377"/>
      <c r="Q370" s="377"/>
      <c r="R370" s="377"/>
      <c r="S370" s="377"/>
      <c r="T370" s="377"/>
      <c r="U370" s="377"/>
      <c r="V370" s="377"/>
      <c r="W370" s="377"/>
      <c r="X370" s="377"/>
      <c r="Y370" s="377"/>
      <c r="Z370" s="377"/>
    </row>
    <row r="371" spans="1:26" ht="12.75" customHeight="1" x14ac:dyDescent="0.25">
      <c r="A371" s="377"/>
      <c r="B371" s="377"/>
      <c r="C371" s="377"/>
      <c r="D371" s="377"/>
      <c r="E371" s="377"/>
      <c r="F371" s="377"/>
      <c r="G371" s="377"/>
      <c r="H371" s="377"/>
      <c r="I371" s="377"/>
      <c r="J371" s="377"/>
      <c r="K371" s="377"/>
      <c r="L371" s="377"/>
      <c r="M371" s="377"/>
      <c r="N371" s="377"/>
      <c r="O371" s="377"/>
      <c r="P371" s="377"/>
      <c r="Q371" s="377"/>
      <c r="R371" s="377"/>
      <c r="S371" s="377"/>
      <c r="T371" s="377"/>
      <c r="U371" s="377"/>
      <c r="V371" s="377"/>
      <c r="W371" s="377"/>
      <c r="X371" s="377"/>
      <c r="Y371" s="377"/>
      <c r="Z371" s="377"/>
    </row>
    <row r="372" spans="1:26" ht="12.75" customHeight="1" x14ac:dyDescent="0.25">
      <c r="A372" s="377"/>
      <c r="B372" s="377"/>
      <c r="C372" s="377"/>
      <c r="D372" s="377"/>
      <c r="E372" s="377"/>
      <c r="F372" s="377"/>
      <c r="G372" s="377"/>
      <c r="H372" s="377"/>
      <c r="I372" s="377"/>
      <c r="J372" s="377"/>
      <c r="K372" s="377"/>
      <c r="L372" s="377"/>
      <c r="M372" s="377"/>
      <c r="N372" s="377"/>
      <c r="O372" s="377"/>
      <c r="P372" s="377"/>
      <c r="Q372" s="377"/>
      <c r="R372" s="377"/>
      <c r="S372" s="377"/>
      <c r="T372" s="377"/>
      <c r="U372" s="377"/>
      <c r="V372" s="377"/>
      <c r="W372" s="377"/>
      <c r="X372" s="377"/>
      <c r="Y372" s="377"/>
      <c r="Z372" s="377"/>
    </row>
    <row r="373" spans="1:26" ht="12.75" customHeight="1" x14ac:dyDescent="0.25">
      <c r="A373" s="377"/>
      <c r="B373" s="377"/>
      <c r="C373" s="377"/>
      <c r="D373" s="377"/>
      <c r="E373" s="377"/>
      <c r="F373" s="377"/>
      <c r="G373" s="377"/>
      <c r="H373" s="377"/>
      <c r="I373" s="377"/>
      <c r="J373" s="377"/>
      <c r="K373" s="377"/>
      <c r="L373" s="377"/>
      <c r="M373" s="377"/>
      <c r="N373" s="377"/>
      <c r="O373" s="377"/>
      <c r="P373" s="377"/>
      <c r="Q373" s="377"/>
      <c r="R373" s="377"/>
      <c r="S373" s="377"/>
      <c r="T373" s="377"/>
      <c r="U373" s="377"/>
      <c r="V373" s="377"/>
      <c r="W373" s="377"/>
      <c r="X373" s="377"/>
      <c r="Y373" s="377"/>
      <c r="Z373" s="377"/>
    </row>
    <row r="374" spans="1:26" ht="12.75" customHeight="1" x14ac:dyDescent="0.25">
      <c r="A374" s="377"/>
      <c r="B374" s="377"/>
      <c r="C374" s="377"/>
      <c r="D374" s="377"/>
      <c r="E374" s="377"/>
      <c r="F374" s="377"/>
      <c r="G374" s="377"/>
      <c r="H374" s="377"/>
      <c r="I374" s="377"/>
      <c r="J374" s="377"/>
      <c r="K374" s="377"/>
      <c r="L374" s="377"/>
      <c r="M374" s="377"/>
      <c r="N374" s="377"/>
      <c r="O374" s="377"/>
      <c r="P374" s="377"/>
      <c r="Q374" s="377"/>
      <c r="R374" s="377"/>
      <c r="S374" s="377"/>
      <c r="T374" s="377"/>
      <c r="U374" s="377"/>
      <c r="V374" s="377"/>
      <c r="W374" s="377"/>
      <c r="X374" s="377"/>
      <c r="Y374" s="377"/>
      <c r="Z374" s="377"/>
    </row>
    <row r="375" spans="1:26" ht="12.75" customHeight="1" x14ac:dyDescent="0.25">
      <c r="A375" s="377"/>
      <c r="B375" s="377"/>
      <c r="C375" s="377"/>
      <c r="D375" s="377"/>
      <c r="E375" s="377"/>
      <c r="F375" s="377"/>
      <c r="G375" s="377"/>
      <c r="H375" s="377"/>
      <c r="I375" s="377"/>
      <c r="J375" s="377"/>
      <c r="K375" s="377"/>
      <c r="L375" s="377"/>
      <c r="M375" s="377"/>
      <c r="N375" s="377"/>
      <c r="O375" s="377"/>
      <c r="P375" s="377"/>
      <c r="Q375" s="377"/>
      <c r="R375" s="377"/>
      <c r="S375" s="377"/>
      <c r="T375" s="377"/>
      <c r="U375" s="377"/>
      <c r="V375" s="377"/>
      <c r="W375" s="377"/>
      <c r="X375" s="377"/>
      <c r="Y375" s="377"/>
      <c r="Z375" s="377"/>
    </row>
    <row r="376" spans="1:26" ht="12.75" customHeight="1" x14ac:dyDescent="0.25">
      <c r="A376" s="377"/>
      <c r="B376" s="377"/>
      <c r="C376" s="377"/>
      <c r="D376" s="377"/>
      <c r="E376" s="377"/>
      <c r="F376" s="377"/>
      <c r="G376" s="377"/>
      <c r="H376" s="377"/>
      <c r="I376" s="377"/>
      <c r="J376" s="377"/>
      <c r="K376" s="377"/>
      <c r="L376" s="377"/>
      <c r="M376" s="377"/>
      <c r="N376" s="377"/>
      <c r="O376" s="377"/>
      <c r="P376" s="377"/>
      <c r="Q376" s="377"/>
      <c r="R376" s="377"/>
      <c r="S376" s="377"/>
      <c r="T376" s="377"/>
      <c r="U376" s="377"/>
      <c r="V376" s="377"/>
      <c r="W376" s="377"/>
      <c r="X376" s="377"/>
      <c r="Y376" s="377"/>
      <c r="Z376" s="377"/>
    </row>
    <row r="377" spans="1:26" ht="12.75" customHeight="1" x14ac:dyDescent="0.25">
      <c r="A377" s="377"/>
      <c r="B377" s="377"/>
      <c r="C377" s="377"/>
      <c r="D377" s="377"/>
      <c r="E377" s="377"/>
      <c r="F377" s="377"/>
      <c r="G377" s="377"/>
      <c r="H377" s="377"/>
      <c r="I377" s="377"/>
      <c r="J377" s="377"/>
      <c r="K377" s="377"/>
      <c r="L377" s="377"/>
      <c r="M377" s="377"/>
      <c r="N377" s="377"/>
      <c r="O377" s="377"/>
      <c r="P377" s="377"/>
      <c r="Q377" s="377"/>
      <c r="R377" s="377"/>
      <c r="S377" s="377"/>
      <c r="T377" s="377"/>
      <c r="U377" s="377"/>
      <c r="V377" s="377"/>
      <c r="W377" s="377"/>
      <c r="X377" s="377"/>
      <c r="Y377" s="377"/>
      <c r="Z377" s="377"/>
    </row>
    <row r="378" spans="1:26" ht="12.75" customHeight="1" x14ac:dyDescent="0.25">
      <c r="A378" s="377"/>
      <c r="B378" s="377"/>
      <c r="C378" s="377"/>
      <c r="D378" s="377"/>
      <c r="E378" s="377"/>
      <c r="F378" s="377"/>
      <c r="G378" s="377"/>
      <c r="H378" s="377"/>
      <c r="I378" s="377"/>
      <c r="J378" s="377"/>
      <c r="K378" s="377"/>
      <c r="L378" s="377"/>
      <c r="M378" s="377"/>
      <c r="N378" s="377"/>
      <c r="O378" s="377"/>
      <c r="P378" s="377"/>
      <c r="Q378" s="377"/>
      <c r="R378" s="377"/>
      <c r="S378" s="377"/>
      <c r="T378" s="377"/>
      <c r="U378" s="377"/>
      <c r="V378" s="377"/>
      <c r="W378" s="377"/>
      <c r="X378" s="377"/>
      <c r="Y378" s="377"/>
      <c r="Z378" s="377"/>
    </row>
    <row r="379" spans="1:26" ht="12.75" customHeight="1" x14ac:dyDescent="0.25">
      <c r="A379" s="377"/>
      <c r="B379" s="377"/>
      <c r="C379" s="377"/>
      <c r="D379" s="377"/>
      <c r="E379" s="377"/>
      <c r="F379" s="377"/>
      <c r="G379" s="377"/>
      <c r="H379" s="377"/>
      <c r="I379" s="377"/>
      <c r="J379" s="377"/>
      <c r="K379" s="377"/>
      <c r="L379" s="377"/>
      <c r="M379" s="377"/>
      <c r="N379" s="377"/>
      <c r="O379" s="377"/>
      <c r="P379" s="377"/>
      <c r="Q379" s="377"/>
      <c r="R379" s="377"/>
      <c r="S379" s="377"/>
      <c r="T379" s="377"/>
      <c r="U379" s="377"/>
      <c r="V379" s="377"/>
      <c r="W379" s="377"/>
      <c r="X379" s="377"/>
      <c r="Y379" s="377"/>
      <c r="Z379" s="377"/>
    </row>
    <row r="380" spans="1:26" ht="12.75" customHeight="1" x14ac:dyDescent="0.25">
      <c r="A380" s="377"/>
      <c r="B380" s="377"/>
      <c r="C380" s="377"/>
      <c r="D380" s="377"/>
      <c r="E380" s="377"/>
      <c r="F380" s="377"/>
      <c r="G380" s="377"/>
      <c r="H380" s="377"/>
      <c r="I380" s="377"/>
      <c r="J380" s="377"/>
      <c r="K380" s="377"/>
      <c r="L380" s="377"/>
      <c r="M380" s="377"/>
      <c r="N380" s="377"/>
      <c r="O380" s="377"/>
      <c r="P380" s="377"/>
      <c r="Q380" s="377"/>
      <c r="R380" s="377"/>
      <c r="S380" s="377"/>
      <c r="T380" s="377"/>
      <c r="U380" s="377"/>
      <c r="V380" s="377"/>
      <c r="W380" s="377"/>
      <c r="X380" s="377"/>
      <c r="Y380" s="377"/>
      <c r="Z380" s="377"/>
    </row>
    <row r="381" spans="1:26" ht="12.75" customHeight="1" x14ac:dyDescent="0.25">
      <c r="A381" s="377"/>
      <c r="B381" s="377"/>
      <c r="C381" s="377"/>
      <c r="D381" s="377"/>
      <c r="E381" s="377"/>
      <c r="F381" s="377"/>
      <c r="G381" s="377"/>
      <c r="H381" s="377"/>
      <c r="I381" s="377"/>
      <c r="J381" s="377"/>
      <c r="K381" s="377"/>
      <c r="L381" s="377"/>
      <c r="M381" s="377"/>
      <c r="N381" s="377"/>
      <c r="O381" s="377"/>
      <c r="P381" s="377"/>
      <c r="Q381" s="377"/>
      <c r="R381" s="377"/>
      <c r="S381" s="377"/>
      <c r="T381" s="377"/>
      <c r="U381" s="377"/>
      <c r="V381" s="377"/>
      <c r="W381" s="377"/>
      <c r="X381" s="377"/>
      <c r="Y381" s="377"/>
      <c r="Z381" s="377"/>
    </row>
    <row r="382" spans="1:26" ht="12.75" customHeight="1" x14ac:dyDescent="0.25">
      <c r="A382" s="377"/>
      <c r="B382" s="377"/>
      <c r="C382" s="377"/>
      <c r="D382" s="377"/>
      <c r="E382" s="377"/>
      <c r="F382" s="377"/>
      <c r="G382" s="377"/>
      <c r="H382" s="377"/>
      <c r="I382" s="377"/>
      <c r="J382" s="377"/>
      <c r="K382" s="377"/>
      <c r="L382" s="377"/>
      <c r="M382" s="377"/>
      <c r="N382" s="377"/>
      <c r="O382" s="377"/>
      <c r="P382" s="377"/>
      <c r="Q382" s="377"/>
      <c r="R382" s="377"/>
      <c r="S382" s="377"/>
      <c r="T382" s="377"/>
      <c r="U382" s="377"/>
      <c r="V382" s="377"/>
      <c r="W382" s="377"/>
      <c r="X382" s="377"/>
      <c r="Y382" s="377"/>
      <c r="Z382" s="377"/>
    </row>
    <row r="383" spans="1:26" ht="12.75" customHeight="1" x14ac:dyDescent="0.25">
      <c r="A383" s="377"/>
      <c r="B383" s="377"/>
      <c r="C383" s="377"/>
      <c r="D383" s="377"/>
      <c r="E383" s="377"/>
      <c r="F383" s="377"/>
      <c r="G383" s="377"/>
      <c r="H383" s="377"/>
      <c r="I383" s="377"/>
      <c r="J383" s="377"/>
      <c r="K383" s="377"/>
      <c r="L383" s="377"/>
      <c r="M383" s="377"/>
      <c r="N383" s="377"/>
      <c r="O383" s="377"/>
      <c r="P383" s="377"/>
      <c r="Q383" s="377"/>
      <c r="R383" s="377"/>
      <c r="S383" s="377"/>
      <c r="T383" s="377"/>
      <c r="U383" s="377"/>
      <c r="V383" s="377"/>
      <c r="W383" s="377"/>
      <c r="X383" s="377"/>
      <c r="Y383" s="377"/>
      <c r="Z383" s="377"/>
    </row>
    <row r="384" spans="1:26" ht="12.75" customHeight="1" x14ac:dyDescent="0.25">
      <c r="A384" s="377"/>
      <c r="B384" s="377"/>
      <c r="C384" s="377"/>
      <c r="D384" s="377"/>
      <c r="E384" s="377"/>
      <c r="F384" s="377"/>
      <c r="G384" s="377"/>
      <c r="H384" s="377"/>
      <c r="I384" s="377"/>
      <c r="J384" s="377"/>
      <c r="K384" s="377"/>
      <c r="L384" s="377"/>
      <c r="M384" s="377"/>
      <c r="N384" s="377"/>
      <c r="O384" s="377"/>
      <c r="P384" s="377"/>
      <c r="Q384" s="377"/>
      <c r="R384" s="377"/>
      <c r="S384" s="377"/>
      <c r="T384" s="377"/>
      <c r="U384" s="377"/>
      <c r="V384" s="377"/>
      <c r="W384" s="377"/>
      <c r="X384" s="377"/>
      <c r="Y384" s="377"/>
      <c r="Z384" s="377"/>
    </row>
    <row r="385" spans="1:26" ht="12.75" customHeight="1" x14ac:dyDescent="0.25">
      <c r="A385" s="377"/>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row>
    <row r="386" spans="1:26" ht="12.75" customHeight="1" x14ac:dyDescent="0.25">
      <c r="A386" s="377"/>
      <c r="B386" s="377"/>
      <c r="C386" s="377"/>
      <c r="D386" s="377"/>
      <c r="E386" s="377"/>
      <c r="F386" s="377"/>
      <c r="G386" s="377"/>
      <c r="H386" s="377"/>
      <c r="I386" s="377"/>
      <c r="J386" s="377"/>
      <c r="K386" s="377"/>
      <c r="L386" s="377"/>
      <c r="M386" s="377"/>
      <c r="N386" s="377"/>
      <c r="O386" s="377"/>
      <c r="P386" s="377"/>
      <c r="Q386" s="377"/>
      <c r="R386" s="377"/>
      <c r="S386" s="377"/>
      <c r="T386" s="377"/>
      <c r="U386" s="377"/>
      <c r="V386" s="377"/>
      <c r="W386" s="377"/>
      <c r="X386" s="377"/>
      <c r="Y386" s="377"/>
      <c r="Z386" s="377"/>
    </row>
    <row r="387" spans="1:26" ht="12.75" customHeight="1" x14ac:dyDescent="0.25">
      <c r="A387" s="377"/>
      <c r="B387" s="377"/>
      <c r="C387" s="377"/>
      <c r="D387" s="377"/>
      <c r="E387" s="377"/>
      <c r="F387" s="377"/>
      <c r="G387" s="377"/>
      <c r="H387" s="377"/>
      <c r="I387" s="377"/>
      <c r="J387" s="377"/>
      <c r="K387" s="377"/>
      <c r="L387" s="377"/>
      <c r="M387" s="377"/>
      <c r="N387" s="377"/>
      <c r="O387" s="377"/>
      <c r="P387" s="377"/>
      <c r="Q387" s="377"/>
      <c r="R387" s="377"/>
      <c r="S387" s="377"/>
      <c r="T387" s="377"/>
      <c r="U387" s="377"/>
      <c r="V387" s="377"/>
      <c r="W387" s="377"/>
      <c r="X387" s="377"/>
      <c r="Y387" s="377"/>
      <c r="Z387" s="377"/>
    </row>
    <row r="388" spans="1:26" ht="12.75" customHeight="1" x14ac:dyDescent="0.25">
      <c r="A388" s="377"/>
      <c r="B388" s="377"/>
      <c r="C388" s="377"/>
      <c r="D388" s="377"/>
      <c r="E388" s="377"/>
      <c r="F388" s="377"/>
      <c r="G388" s="377"/>
      <c r="H388" s="377"/>
      <c r="I388" s="377"/>
      <c r="J388" s="377"/>
      <c r="K388" s="377"/>
      <c r="L388" s="377"/>
      <c r="M388" s="377"/>
      <c r="N388" s="377"/>
      <c r="O388" s="377"/>
      <c r="P388" s="377"/>
      <c r="Q388" s="377"/>
      <c r="R388" s="377"/>
      <c r="S388" s="377"/>
      <c r="T388" s="377"/>
      <c r="U388" s="377"/>
      <c r="V388" s="377"/>
      <c r="W388" s="377"/>
      <c r="X388" s="377"/>
      <c r="Y388" s="377"/>
      <c r="Z388" s="377"/>
    </row>
    <row r="389" spans="1:26" ht="12.75" customHeight="1" x14ac:dyDescent="0.25">
      <c r="A389" s="377"/>
      <c r="B389" s="377"/>
      <c r="C389" s="377"/>
      <c r="D389" s="377"/>
      <c r="E389" s="377"/>
      <c r="F389" s="377"/>
      <c r="G389" s="377"/>
      <c r="H389" s="377"/>
      <c r="I389" s="377"/>
      <c r="J389" s="377"/>
      <c r="K389" s="377"/>
      <c r="L389" s="377"/>
      <c r="M389" s="377"/>
      <c r="N389" s="377"/>
      <c r="O389" s="377"/>
      <c r="P389" s="377"/>
      <c r="Q389" s="377"/>
      <c r="R389" s="377"/>
      <c r="S389" s="377"/>
      <c r="T389" s="377"/>
      <c r="U389" s="377"/>
      <c r="V389" s="377"/>
      <c r="W389" s="377"/>
      <c r="X389" s="377"/>
      <c r="Y389" s="377"/>
      <c r="Z389" s="377"/>
    </row>
    <row r="390" spans="1:26" ht="12.75" customHeight="1" x14ac:dyDescent="0.25">
      <c r="A390" s="377"/>
      <c r="B390" s="377"/>
      <c r="C390" s="377"/>
      <c r="D390" s="377"/>
      <c r="E390" s="377"/>
      <c r="F390" s="377"/>
      <c r="G390" s="377"/>
      <c r="H390" s="377"/>
      <c r="I390" s="377"/>
      <c r="J390" s="377"/>
      <c r="K390" s="377"/>
      <c r="L390" s="377"/>
      <c r="M390" s="377"/>
      <c r="N390" s="377"/>
      <c r="O390" s="377"/>
      <c r="P390" s="377"/>
      <c r="Q390" s="377"/>
      <c r="R390" s="377"/>
      <c r="S390" s="377"/>
      <c r="T390" s="377"/>
      <c r="U390" s="377"/>
      <c r="V390" s="377"/>
      <c r="W390" s="377"/>
      <c r="X390" s="377"/>
      <c r="Y390" s="377"/>
      <c r="Z390" s="377"/>
    </row>
    <row r="391" spans="1:26" ht="12.75" customHeight="1" x14ac:dyDescent="0.25">
      <c r="A391" s="377"/>
      <c r="B391" s="377"/>
      <c r="C391" s="377"/>
      <c r="D391" s="377"/>
      <c r="E391" s="377"/>
      <c r="F391" s="377"/>
      <c r="G391" s="377"/>
      <c r="H391" s="377"/>
      <c r="I391" s="377"/>
      <c r="J391" s="377"/>
      <c r="K391" s="377"/>
      <c r="L391" s="377"/>
      <c r="M391" s="377"/>
      <c r="N391" s="377"/>
      <c r="O391" s="377"/>
      <c r="P391" s="377"/>
      <c r="Q391" s="377"/>
      <c r="R391" s="377"/>
      <c r="S391" s="377"/>
      <c r="T391" s="377"/>
      <c r="U391" s="377"/>
      <c r="V391" s="377"/>
      <c r="W391" s="377"/>
      <c r="X391" s="377"/>
      <c r="Y391" s="377"/>
      <c r="Z391" s="377"/>
    </row>
    <row r="392" spans="1:26" ht="12.75" customHeight="1" x14ac:dyDescent="0.25">
      <c r="A392" s="377"/>
      <c r="B392" s="377"/>
      <c r="C392" s="377"/>
      <c r="D392" s="377"/>
      <c r="E392" s="377"/>
      <c r="F392" s="377"/>
      <c r="G392" s="377"/>
      <c r="H392" s="377"/>
      <c r="I392" s="377"/>
      <c r="J392" s="377"/>
      <c r="K392" s="377"/>
      <c r="L392" s="377"/>
      <c r="M392" s="377"/>
      <c r="N392" s="377"/>
      <c r="O392" s="377"/>
      <c r="P392" s="377"/>
      <c r="Q392" s="377"/>
      <c r="R392" s="377"/>
      <c r="S392" s="377"/>
      <c r="T392" s="377"/>
      <c r="U392" s="377"/>
      <c r="V392" s="377"/>
      <c r="W392" s="377"/>
      <c r="X392" s="377"/>
      <c r="Y392" s="377"/>
      <c r="Z392" s="377"/>
    </row>
    <row r="393" spans="1:26" ht="12.75" customHeight="1" x14ac:dyDescent="0.25">
      <c r="A393" s="377"/>
      <c r="B393" s="377"/>
      <c r="C393" s="377"/>
      <c r="D393" s="377"/>
      <c r="E393" s="377"/>
      <c r="F393" s="377"/>
      <c r="G393" s="377"/>
      <c r="H393" s="377"/>
      <c r="I393" s="377"/>
      <c r="J393" s="377"/>
      <c r="K393" s="377"/>
      <c r="L393" s="377"/>
      <c r="M393" s="377"/>
      <c r="N393" s="377"/>
      <c r="O393" s="377"/>
      <c r="P393" s="377"/>
      <c r="Q393" s="377"/>
      <c r="R393" s="377"/>
      <c r="S393" s="377"/>
      <c r="T393" s="377"/>
      <c r="U393" s="377"/>
      <c r="V393" s="377"/>
      <c r="W393" s="377"/>
      <c r="X393" s="377"/>
      <c r="Y393" s="377"/>
      <c r="Z393" s="377"/>
    </row>
    <row r="394" spans="1:26" ht="12.75" customHeight="1" x14ac:dyDescent="0.25">
      <c r="A394" s="377"/>
      <c r="B394" s="377"/>
      <c r="C394" s="377"/>
      <c r="D394" s="377"/>
      <c r="E394" s="377"/>
      <c r="F394" s="377"/>
      <c r="G394" s="377"/>
      <c r="H394" s="377"/>
      <c r="I394" s="377"/>
      <c r="J394" s="377"/>
      <c r="K394" s="377"/>
      <c r="L394" s="377"/>
      <c r="M394" s="377"/>
      <c r="N394" s="377"/>
      <c r="O394" s="377"/>
      <c r="P394" s="377"/>
      <c r="Q394" s="377"/>
      <c r="R394" s="377"/>
      <c r="S394" s="377"/>
      <c r="T394" s="377"/>
      <c r="U394" s="377"/>
      <c r="V394" s="377"/>
      <c r="W394" s="377"/>
      <c r="X394" s="377"/>
      <c r="Y394" s="377"/>
      <c r="Z394" s="377"/>
    </row>
    <row r="395" spans="1:26" ht="12.75" customHeight="1" x14ac:dyDescent="0.25">
      <c r="A395" s="377"/>
      <c r="B395" s="377"/>
      <c r="C395" s="377"/>
      <c r="D395" s="377"/>
      <c r="E395" s="377"/>
      <c r="F395" s="377"/>
      <c r="G395" s="377"/>
      <c r="H395" s="377"/>
      <c r="I395" s="377"/>
      <c r="J395" s="377"/>
      <c r="K395" s="377"/>
      <c r="L395" s="377"/>
      <c r="M395" s="377"/>
      <c r="N395" s="377"/>
      <c r="O395" s="377"/>
      <c r="P395" s="377"/>
      <c r="Q395" s="377"/>
      <c r="R395" s="377"/>
      <c r="S395" s="377"/>
      <c r="T395" s="377"/>
      <c r="U395" s="377"/>
      <c r="V395" s="377"/>
      <c r="W395" s="377"/>
      <c r="X395" s="377"/>
      <c r="Y395" s="377"/>
      <c r="Z395" s="377"/>
    </row>
    <row r="396" spans="1:26" ht="12.75" customHeight="1" x14ac:dyDescent="0.25">
      <c r="A396" s="377"/>
      <c r="B396" s="377"/>
      <c r="C396" s="377"/>
      <c r="D396" s="377"/>
      <c r="E396" s="377"/>
      <c r="F396" s="377"/>
      <c r="G396" s="377"/>
      <c r="H396" s="377"/>
      <c r="I396" s="377"/>
      <c r="J396" s="377"/>
      <c r="K396" s="377"/>
      <c r="L396" s="377"/>
      <c r="M396" s="377"/>
      <c r="N396" s="377"/>
      <c r="O396" s="377"/>
      <c r="P396" s="377"/>
      <c r="Q396" s="377"/>
      <c r="R396" s="377"/>
      <c r="S396" s="377"/>
      <c r="T396" s="377"/>
      <c r="U396" s="377"/>
      <c r="V396" s="377"/>
      <c r="W396" s="377"/>
      <c r="X396" s="377"/>
      <c r="Y396" s="377"/>
      <c r="Z396" s="377"/>
    </row>
    <row r="397" spans="1:26" ht="12.75" customHeight="1" x14ac:dyDescent="0.25">
      <c r="A397" s="377"/>
      <c r="B397" s="377"/>
      <c r="C397" s="377"/>
      <c r="D397" s="377"/>
      <c r="E397" s="377"/>
      <c r="F397" s="377"/>
      <c r="G397" s="377"/>
      <c r="H397" s="377"/>
      <c r="I397" s="377"/>
      <c r="J397" s="377"/>
      <c r="K397" s="377"/>
      <c r="L397" s="377"/>
      <c r="M397" s="377"/>
      <c r="N397" s="377"/>
      <c r="O397" s="377"/>
      <c r="P397" s="377"/>
      <c r="Q397" s="377"/>
      <c r="R397" s="377"/>
      <c r="S397" s="377"/>
      <c r="T397" s="377"/>
      <c r="U397" s="377"/>
      <c r="V397" s="377"/>
      <c r="W397" s="377"/>
      <c r="X397" s="377"/>
      <c r="Y397" s="377"/>
      <c r="Z397" s="377"/>
    </row>
    <row r="398" spans="1:26" ht="12.75" customHeight="1" x14ac:dyDescent="0.25">
      <c r="A398" s="377"/>
      <c r="B398" s="377"/>
      <c r="C398" s="377"/>
      <c r="D398" s="377"/>
      <c r="E398" s="377"/>
      <c r="F398" s="377"/>
      <c r="G398" s="377"/>
      <c r="H398" s="377"/>
      <c r="I398" s="377"/>
      <c r="J398" s="377"/>
      <c r="K398" s="377"/>
      <c r="L398" s="377"/>
      <c r="M398" s="377"/>
      <c r="N398" s="377"/>
      <c r="O398" s="377"/>
      <c r="P398" s="377"/>
      <c r="Q398" s="377"/>
      <c r="R398" s="377"/>
      <c r="S398" s="377"/>
      <c r="T398" s="377"/>
      <c r="U398" s="377"/>
      <c r="V398" s="377"/>
      <c r="W398" s="377"/>
      <c r="X398" s="377"/>
      <c r="Y398" s="377"/>
      <c r="Z398" s="377"/>
    </row>
    <row r="399" spans="1:26" ht="12.75" customHeight="1" x14ac:dyDescent="0.25">
      <c r="A399" s="377"/>
      <c r="B399" s="377"/>
      <c r="C399" s="377"/>
      <c r="D399" s="377"/>
      <c r="E399" s="377"/>
      <c r="F399" s="377"/>
      <c r="G399" s="377"/>
      <c r="H399" s="377"/>
      <c r="I399" s="377"/>
      <c r="J399" s="377"/>
      <c r="K399" s="377"/>
      <c r="L399" s="377"/>
      <c r="M399" s="377"/>
      <c r="N399" s="377"/>
      <c r="O399" s="377"/>
      <c r="P399" s="377"/>
      <c r="Q399" s="377"/>
      <c r="R399" s="377"/>
      <c r="S399" s="377"/>
      <c r="T399" s="377"/>
      <c r="U399" s="377"/>
      <c r="V399" s="377"/>
      <c r="W399" s="377"/>
      <c r="X399" s="377"/>
      <c r="Y399" s="377"/>
      <c r="Z399" s="377"/>
    </row>
    <row r="400" spans="1:26" ht="12.75" customHeight="1" x14ac:dyDescent="0.25">
      <c r="A400" s="377"/>
      <c r="B400" s="377"/>
      <c r="C400" s="377"/>
      <c r="D400" s="377"/>
      <c r="E400" s="377"/>
      <c r="F400" s="377"/>
      <c r="G400" s="377"/>
      <c r="H400" s="377"/>
      <c r="I400" s="377"/>
      <c r="J400" s="377"/>
      <c r="K400" s="377"/>
      <c r="L400" s="377"/>
      <c r="M400" s="377"/>
      <c r="N400" s="377"/>
      <c r="O400" s="377"/>
      <c r="P400" s="377"/>
      <c r="Q400" s="377"/>
      <c r="R400" s="377"/>
      <c r="S400" s="377"/>
      <c r="T400" s="377"/>
      <c r="U400" s="377"/>
      <c r="V400" s="377"/>
      <c r="W400" s="377"/>
      <c r="X400" s="377"/>
      <c r="Y400" s="377"/>
      <c r="Z400" s="377"/>
    </row>
    <row r="401" spans="1:26" ht="12.75" customHeight="1" x14ac:dyDescent="0.25">
      <c r="A401" s="377"/>
      <c r="B401" s="377"/>
      <c r="C401" s="377"/>
      <c r="D401" s="377"/>
      <c r="E401" s="377"/>
      <c r="F401" s="377"/>
      <c r="G401" s="377"/>
      <c r="H401" s="377"/>
      <c r="I401" s="377"/>
      <c r="J401" s="377"/>
      <c r="K401" s="377"/>
      <c r="L401" s="377"/>
      <c r="M401" s="377"/>
      <c r="N401" s="377"/>
      <c r="O401" s="377"/>
      <c r="P401" s="377"/>
      <c r="Q401" s="377"/>
      <c r="R401" s="377"/>
      <c r="S401" s="377"/>
      <c r="T401" s="377"/>
      <c r="U401" s="377"/>
      <c r="V401" s="377"/>
      <c r="W401" s="377"/>
      <c r="X401" s="377"/>
      <c r="Y401" s="377"/>
      <c r="Z401" s="377"/>
    </row>
    <row r="402" spans="1:26" ht="12.75" customHeight="1" x14ac:dyDescent="0.25">
      <c r="A402" s="377"/>
      <c r="B402" s="377"/>
      <c r="C402" s="377"/>
      <c r="D402" s="377"/>
      <c r="E402" s="377"/>
      <c r="F402" s="377"/>
      <c r="G402" s="377"/>
      <c r="H402" s="377"/>
      <c r="I402" s="377"/>
      <c r="J402" s="377"/>
      <c r="K402" s="377"/>
      <c r="L402" s="377"/>
      <c r="M402" s="377"/>
      <c r="N402" s="377"/>
      <c r="O402" s="377"/>
      <c r="P402" s="377"/>
      <c r="Q402" s="377"/>
      <c r="R402" s="377"/>
      <c r="S402" s="377"/>
      <c r="T402" s="377"/>
      <c r="U402" s="377"/>
      <c r="V402" s="377"/>
      <c r="W402" s="377"/>
      <c r="X402" s="377"/>
      <c r="Y402" s="377"/>
      <c r="Z402" s="377"/>
    </row>
    <row r="403" spans="1:26" ht="12.75" customHeight="1" x14ac:dyDescent="0.25">
      <c r="A403" s="377"/>
      <c r="B403" s="377"/>
      <c r="C403" s="377"/>
      <c r="D403" s="377"/>
      <c r="E403" s="377"/>
      <c r="F403" s="377"/>
      <c r="G403" s="377"/>
      <c r="H403" s="377"/>
      <c r="I403" s="377"/>
      <c r="J403" s="377"/>
      <c r="K403" s="377"/>
      <c r="L403" s="377"/>
      <c r="M403" s="377"/>
      <c r="N403" s="377"/>
      <c r="O403" s="377"/>
      <c r="P403" s="377"/>
      <c r="Q403" s="377"/>
      <c r="R403" s="377"/>
      <c r="S403" s="377"/>
      <c r="T403" s="377"/>
      <c r="U403" s="377"/>
      <c r="V403" s="377"/>
      <c r="W403" s="377"/>
      <c r="X403" s="377"/>
      <c r="Y403" s="377"/>
      <c r="Z403" s="377"/>
    </row>
    <row r="404" spans="1:26" ht="12.75" customHeight="1" x14ac:dyDescent="0.25">
      <c r="A404" s="377"/>
      <c r="B404" s="377"/>
      <c r="C404" s="377"/>
      <c r="D404" s="377"/>
      <c r="E404" s="377"/>
      <c r="F404" s="377"/>
      <c r="G404" s="377"/>
      <c r="H404" s="377"/>
      <c r="I404" s="377"/>
      <c r="J404" s="377"/>
      <c r="K404" s="377"/>
      <c r="L404" s="377"/>
      <c r="M404" s="377"/>
      <c r="N404" s="377"/>
      <c r="O404" s="377"/>
      <c r="P404" s="377"/>
      <c r="Q404" s="377"/>
      <c r="R404" s="377"/>
      <c r="S404" s="377"/>
      <c r="T404" s="377"/>
      <c r="U404" s="377"/>
      <c r="V404" s="377"/>
      <c r="W404" s="377"/>
      <c r="X404" s="377"/>
      <c r="Y404" s="377"/>
      <c r="Z404" s="377"/>
    </row>
    <row r="405" spans="1:26" ht="12.75" customHeight="1" x14ac:dyDescent="0.25">
      <c r="A405" s="377"/>
      <c r="B405" s="377"/>
      <c r="C405" s="377"/>
      <c r="D405" s="377"/>
      <c r="E405" s="377"/>
      <c r="F405" s="377"/>
      <c r="G405" s="377"/>
      <c r="H405" s="377"/>
      <c r="I405" s="377"/>
      <c r="J405" s="377"/>
      <c r="K405" s="377"/>
      <c r="L405" s="377"/>
      <c r="M405" s="377"/>
      <c r="N405" s="377"/>
      <c r="O405" s="377"/>
      <c r="P405" s="377"/>
      <c r="Q405" s="377"/>
      <c r="R405" s="377"/>
      <c r="S405" s="377"/>
      <c r="T405" s="377"/>
      <c r="U405" s="377"/>
      <c r="V405" s="377"/>
      <c r="W405" s="377"/>
      <c r="X405" s="377"/>
      <c r="Y405" s="377"/>
      <c r="Z405" s="377"/>
    </row>
    <row r="406" spans="1:26" ht="12.75" customHeight="1" x14ac:dyDescent="0.25">
      <c r="A406" s="377"/>
      <c r="B406" s="377"/>
      <c r="C406" s="377"/>
      <c r="D406" s="377"/>
      <c r="E406" s="377"/>
      <c r="F406" s="377"/>
      <c r="G406" s="377"/>
      <c r="H406" s="377"/>
      <c r="I406" s="377"/>
      <c r="J406" s="377"/>
      <c r="K406" s="377"/>
      <c r="L406" s="377"/>
      <c r="M406" s="377"/>
      <c r="N406" s="377"/>
      <c r="O406" s="377"/>
      <c r="P406" s="377"/>
      <c r="Q406" s="377"/>
      <c r="R406" s="377"/>
      <c r="S406" s="377"/>
      <c r="T406" s="377"/>
      <c r="U406" s="377"/>
      <c r="V406" s="377"/>
      <c r="W406" s="377"/>
      <c r="X406" s="377"/>
      <c r="Y406" s="377"/>
      <c r="Z406" s="377"/>
    </row>
    <row r="407" spans="1:26" ht="12.75" customHeight="1" x14ac:dyDescent="0.25">
      <c r="A407" s="377"/>
      <c r="B407" s="377"/>
      <c r="C407" s="377"/>
      <c r="D407" s="377"/>
      <c r="E407" s="377"/>
      <c r="F407" s="377"/>
      <c r="G407" s="377"/>
      <c r="H407" s="377"/>
      <c r="I407" s="377"/>
      <c r="J407" s="377"/>
      <c r="K407" s="377"/>
      <c r="L407" s="377"/>
      <c r="M407" s="377"/>
      <c r="N407" s="377"/>
      <c r="O407" s="377"/>
      <c r="P407" s="377"/>
      <c r="Q407" s="377"/>
      <c r="R407" s="377"/>
      <c r="S407" s="377"/>
      <c r="T407" s="377"/>
      <c r="U407" s="377"/>
      <c r="V407" s="377"/>
      <c r="W407" s="377"/>
      <c r="X407" s="377"/>
      <c r="Y407" s="377"/>
      <c r="Z407" s="377"/>
    </row>
    <row r="408" spans="1:26" ht="12.75" customHeight="1" x14ac:dyDescent="0.25">
      <c r="A408" s="377"/>
      <c r="B408" s="377"/>
      <c r="C408" s="377"/>
      <c r="D408" s="377"/>
      <c r="E408" s="377"/>
      <c r="F408" s="377"/>
      <c r="G408" s="377"/>
      <c r="H408" s="377"/>
      <c r="I408" s="377"/>
      <c r="J408" s="377"/>
      <c r="K408" s="377"/>
      <c r="L408" s="377"/>
      <c r="M408" s="377"/>
      <c r="N408" s="377"/>
      <c r="O408" s="377"/>
      <c r="P408" s="377"/>
      <c r="Q408" s="377"/>
      <c r="R408" s="377"/>
      <c r="S408" s="377"/>
      <c r="T408" s="377"/>
      <c r="U408" s="377"/>
      <c r="V408" s="377"/>
      <c r="W408" s="377"/>
      <c r="X408" s="377"/>
      <c r="Y408" s="377"/>
      <c r="Z408" s="377"/>
    </row>
    <row r="409" spans="1:26" ht="12.75" customHeight="1" x14ac:dyDescent="0.25">
      <c r="A409" s="377"/>
      <c r="B409" s="377"/>
      <c r="C409" s="377"/>
      <c r="D409" s="377"/>
      <c r="E409" s="377"/>
      <c r="F409" s="377"/>
      <c r="G409" s="377"/>
      <c r="H409" s="377"/>
      <c r="I409" s="377"/>
      <c r="J409" s="377"/>
      <c r="K409" s="377"/>
      <c r="L409" s="377"/>
      <c r="M409" s="377"/>
      <c r="N409" s="377"/>
      <c r="O409" s="377"/>
      <c r="P409" s="377"/>
      <c r="Q409" s="377"/>
      <c r="R409" s="377"/>
      <c r="S409" s="377"/>
      <c r="T409" s="377"/>
      <c r="U409" s="377"/>
      <c r="V409" s="377"/>
      <c r="W409" s="377"/>
      <c r="X409" s="377"/>
      <c r="Y409" s="377"/>
      <c r="Z409" s="377"/>
    </row>
    <row r="410" spans="1:26" ht="12.75" customHeight="1" x14ac:dyDescent="0.25">
      <c r="A410" s="377"/>
      <c r="B410" s="377"/>
      <c r="C410" s="377"/>
      <c r="D410" s="377"/>
      <c r="E410" s="377"/>
      <c r="F410" s="377"/>
      <c r="G410" s="377"/>
      <c r="H410" s="377"/>
      <c r="I410" s="377"/>
      <c r="J410" s="377"/>
      <c r="K410" s="377"/>
      <c r="L410" s="377"/>
      <c r="M410" s="377"/>
      <c r="N410" s="377"/>
      <c r="O410" s="377"/>
      <c r="P410" s="377"/>
      <c r="Q410" s="377"/>
      <c r="R410" s="377"/>
      <c r="S410" s="377"/>
      <c r="T410" s="377"/>
      <c r="U410" s="377"/>
      <c r="V410" s="377"/>
      <c r="W410" s="377"/>
      <c r="X410" s="377"/>
      <c r="Y410" s="377"/>
      <c r="Z410" s="377"/>
    </row>
    <row r="411" spans="1:26" ht="12.75" customHeight="1" x14ac:dyDescent="0.25">
      <c r="A411" s="377"/>
      <c r="B411" s="377"/>
      <c r="C411" s="377"/>
      <c r="D411" s="377"/>
      <c r="E411" s="377"/>
      <c r="F411" s="377"/>
      <c r="G411" s="377"/>
      <c r="H411" s="377"/>
      <c r="I411" s="377"/>
      <c r="J411" s="377"/>
      <c r="K411" s="377"/>
      <c r="L411" s="377"/>
      <c r="M411" s="377"/>
      <c r="N411" s="377"/>
      <c r="O411" s="377"/>
      <c r="P411" s="377"/>
      <c r="Q411" s="377"/>
      <c r="R411" s="377"/>
      <c r="S411" s="377"/>
      <c r="T411" s="377"/>
      <c r="U411" s="377"/>
      <c r="V411" s="377"/>
      <c r="W411" s="377"/>
      <c r="X411" s="377"/>
      <c r="Y411" s="377"/>
      <c r="Z411" s="377"/>
    </row>
    <row r="412" spans="1:26" ht="12.75" customHeight="1" x14ac:dyDescent="0.25">
      <c r="A412" s="377"/>
      <c r="B412" s="377"/>
      <c r="C412" s="377"/>
      <c r="D412" s="377"/>
      <c r="E412" s="377"/>
      <c r="F412" s="377"/>
      <c r="G412" s="377"/>
      <c r="H412" s="377"/>
      <c r="I412" s="377"/>
      <c r="J412" s="377"/>
      <c r="K412" s="377"/>
      <c r="L412" s="377"/>
      <c r="M412" s="377"/>
      <c r="N412" s="377"/>
      <c r="O412" s="377"/>
      <c r="P412" s="377"/>
      <c r="Q412" s="377"/>
      <c r="R412" s="377"/>
      <c r="S412" s="377"/>
      <c r="T412" s="377"/>
      <c r="U412" s="377"/>
      <c r="V412" s="377"/>
      <c r="W412" s="377"/>
      <c r="X412" s="377"/>
      <c r="Y412" s="377"/>
      <c r="Z412" s="377"/>
    </row>
    <row r="413" spans="1:26" ht="12.75" customHeight="1" x14ac:dyDescent="0.25">
      <c r="A413" s="377"/>
      <c r="B413" s="377"/>
      <c r="C413" s="377"/>
      <c r="D413" s="377"/>
      <c r="E413" s="377"/>
      <c r="F413" s="377"/>
      <c r="G413" s="377"/>
      <c r="H413" s="377"/>
      <c r="I413" s="377"/>
      <c r="J413" s="377"/>
      <c r="K413" s="377"/>
      <c r="L413" s="377"/>
      <c r="M413" s="377"/>
      <c r="N413" s="377"/>
      <c r="O413" s="377"/>
      <c r="P413" s="377"/>
      <c r="Q413" s="377"/>
      <c r="R413" s="377"/>
      <c r="S413" s="377"/>
      <c r="T413" s="377"/>
      <c r="U413" s="377"/>
      <c r="V413" s="377"/>
      <c r="W413" s="377"/>
      <c r="X413" s="377"/>
      <c r="Y413" s="377"/>
      <c r="Z413" s="377"/>
    </row>
    <row r="414" spans="1:26" ht="12.75" customHeight="1" x14ac:dyDescent="0.25">
      <c r="A414" s="377"/>
      <c r="B414" s="377"/>
      <c r="C414" s="377"/>
      <c r="D414" s="377"/>
      <c r="E414" s="377"/>
      <c r="F414" s="377"/>
      <c r="G414" s="377"/>
      <c r="H414" s="377"/>
      <c r="I414" s="377"/>
      <c r="J414" s="377"/>
      <c r="K414" s="377"/>
      <c r="L414" s="377"/>
      <c r="M414" s="377"/>
      <c r="N414" s="377"/>
      <c r="O414" s="377"/>
      <c r="P414" s="377"/>
      <c r="Q414" s="377"/>
      <c r="R414" s="377"/>
      <c r="S414" s="377"/>
      <c r="T414" s="377"/>
      <c r="U414" s="377"/>
      <c r="V414" s="377"/>
      <c r="W414" s="377"/>
      <c r="X414" s="377"/>
      <c r="Y414" s="377"/>
      <c r="Z414" s="377"/>
    </row>
    <row r="415" spans="1:26" ht="12.75" customHeight="1" x14ac:dyDescent="0.25">
      <c r="A415" s="377"/>
      <c r="B415" s="377"/>
      <c r="C415" s="377"/>
      <c r="D415" s="377"/>
      <c r="E415" s="377"/>
      <c r="F415" s="377"/>
      <c r="G415" s="377"/>
      <c r="H415" s="377"/>
      <c r="I415" s="377"/>
      <c r="J415" s="377"/>
      <c r="K415" s="377"/>
      <c r="L415" s="377"/>
      <c r="M415" s="377"/>
      <c r="N415" s="377"/>
      <c r="O415" s="377"/>
      <c r="P415" s="377"/>
      <c r="Q415" s="377"/>
      <c r="R415" s="377"/>
      <c r="S415" s="377"/>
      <c r="T415" s="377"/>
      <c r="U415" s="377"/>
      <c r="V415" s="377"/>
      <c r="W415" s="377"/>
      <c r="X415" s="377"/>
      <c r="Y415" s="377"/>
      <c r="Z415" s="377"/>
    </row>
    <row r="416" spans="1:26" ht="12.75" customHeight="1" x14ac:dyDescent="0.25">
      <c r="A416" s="377"/>
      <c r="B416" s="377"/>
      <c r="C416" s="377"/>
      <c r="D416" s="377"/>
      <c r="E416" s="377"/>
      <c r="F416" s="377"/>
      <c r="G416" s="377"/>
      <c r="H416" s="377"/>
      <c r="I416" s="377"/>
      <c r="J416" s="377"/>
      <c r="K416" s="377"/>
      <c r="L416" s="377"/>
      <c r="M416" s="377"/>
      <c r="N416" s="377"/>
      <c r="O416" s="377"/>
      <c r="P416" s="377"/>
      <c r="Q416" s="377"/>
      <c r="R416" s="377"/>
      <c r="S416" s="377"/>
      <c r="T416" s="377"/>
      <c r="U416" s="377"/>
      <c r="V416" s="377"/>
      <c r="W416" s="377"/>
      <c r="X416" s="377"/>
      <c r="Y416" s="377"/>
      <c r="Z416" s="377"/>
    </row>
    <row r="417" spans="1:26" ht="12.75" customHeight="1" x14ac:dyDescent="0.25">
      <c r="A417" s="377"/>
      <c r="B417" s="377"/>
      <c r="C417" s="377"/>
      <c r="D417" s="377"/>
      <c r="E417" s="377"/>
      <c r="F417" s="377"/>
      <c r="G417" s="377"/>
      <c r="H417" s="377"/>
      <c r="I417" s="377"/>
      <c r="J417" s="377"/>
      <c r="K417" s="377"/>
      <c r="L417" s="377"/>
      <c r="M417" s="377"/>
      <c r="N417" s="377"/>
      <c r="O417" s="377"/>
      <c r="P417" s="377"/>
      <c r="Q417" s="377"/>
      <c r="R417" s="377"/>
      <c r="S417" s="377"/>
      <c r="T417" s="377"/>
      <c r="U417" s="377"/>
      <c r="V417" s="377"/>
      <c r="W417" s="377"/>
      <c r="X417" s="377"/>
      <c r="Y417" s="377"/>
      <c r="Z417" s="377"/>
    </row>
    <row r="418" spans="1:26" ht="12.75" customHeight="1" x14ac:dyDescent="0.25">
      <c r="A418" s="377"/>
      <c r="B418" s="377"/>
      <c r="C418" s="377"/>
      <c r="D418" s="377"/>
      <c r="E418" s="377"/>
      <c r="F418" s="377"/>
      <c r="G418" s="377"/>
      <c r="H418" s="377"/>
      <c r="I418" s="377"/>
      <c r="J418" s="377"/>
      <c r="K418" s="377"/>
      <c r="L418" s="377"/>
      <c r="M418" s="377"/>
      <c r="N418" s="377"/>
      <c r="O418" s="377"/>
      <c r="P418" s="377"/>
      <c r="Q418" s="377"/>
      <c r="R418" s="377"/>
      <c r="S418" s="377"/>
      <c r="T418" s="377"/>
      <c r="U418" s="377"/>
      <c r="V418" s="377"/>
      <c r="W418" s="377"/>
      <c r="X418" s="377"/>
      <c r="Y418" s="377"/>
      <c r="Z418" s="377"/>
    </row>
    <row r="419" spans="1:26" ht="12.75" customHeight="1" x14ac:dyDescent="0.25">
      <c r="A419" s="377"/>
      <c r="B419" s="377"/>
      <c r="C419" s="377"/>
      <c r="D419" s="377"/>
      <c r="E419" s="377"/>
      <c r="F419" s="377"/>
      <c r="G419" s="377"/>
      <c r="H419" s="377"/>
      <c r="I419" s="377"/>
      <c r="J419" s="377"/>
      <c r="K419" s="377"/>
      <c r="L419" s="377"/>
      <c r="M419" s="377"/>
      <c r="N419" s="377"/>
      <c r="O419" s="377"/>
      <c r="P419" s="377"/>
      <c r="Q419" s="377"/>
      <c r="R419" s="377"/>
      <c r="S419" s="377"/>
      <c r="T419" s="377"/>
      <c r="U419" s="377"/>
      <c r="V419" s="377"/>
      <c r="W419" s="377"/>
      <c r="X419" s="377"/>
      <c r="Y419" s="377"/>
      <c r="Z419" s="377"/>
    </row>
    <row r="420" spans="1:26" ht="12.75" customHeight="1" x14ac:dyDescent="0.25">
      <c r="A420" s="377"/>
      <c r="B420" s="377"/>
      <c r="C420" s="377"/>
      <c r="D420" s="377"/>
      <c r="E420" s="377"/>
      <c r="F420" s="377"/>
      <c r="G420" s="377"/>
      <c r="H420" s="377"/>
      <c r="I420" s="377"/>
      <c r="J420" s="377"/>
      <c r="K420" s="377"/>
      <c r="L420" s="377"/>
      <c r="M420" s="377"/>
      <c r="N420" s="377"/>
      <c r="O420" s="377"/>
      <c r="P420" s="377"/>
      <c r="Q420" s="377"/>
      <c r="R420" s="377"/>
      <c r="S420" s="377"/>
      <c r="T420" s="377"/>
      <c r="U420" s="377"/>
      <c r="V420" s="377"/>
      <c r="W420" s="377"/>
      <c r="X420" s="377"/>
      <c r="Y420" s="377"/>
      <c r="Z420" s="377"/>
    </row>
    <row r="421" spans="1:26" ht="12.75" customHeight="1" x14ac:dyDescent="0.25">
      <c r="A421" s="377"/>
      <c r="B421" s="377"/>
      <c r="C421" s="377"/>
      <c r="D421" s="377"/>
      <c r="E421" s="377"/>
      <c r="F421" s="377"/>
      <c r="G421" s="377"/>
      <c r="H421" s="377"/>
      <c r="I421" s="377"/>
      <c r="J421" s="377"/>
      <c r="K421" s="377"/>
      <c r="L421" s="377"/>
      <c r="M421" s="377"/>
      <c r="N421" s="377"/>
      <c r="O421" s="377"/>
      <c r="P421" s="377"/>
      <c r="Q421" s="377"/>
      <c r="R421" s="377"/>
      <c r="S421" s="377"/>
      <c r="T421" s="377"/>
      <c r="U421" s="377"/>
      <c r="V421" s="377"/>
      <c r="W421" s="377"/>
      <c r="X421" s="377"/>
      <c r="Y421" s="377"/>
      <c r="Z421" s="377"/>
    </row>
    <row r="422" spans="1:26" ht="12.75" customHeight="1" x14ac:dyDescent="0.25">
      <c r="A422" s="377"/>
      <c r="B422" s="377"/>
      <c r="C422" s="377"/>
      <c r="D422" s="377"/>
      <c r="E422" s="377"/>
      <c r="F422" s="377"/>
      <c r="G422" s="377"/>
      <c r="H422" s="377"/>
      <c r="I422" s="377"/>
      <c r="J422" s="377"/>
      <c r="K422" s="377"/>
      <c r="L422" s="377"/>
      <c r="M422" s="377"/>
      <c r="N422" s="377"/>
      <c r="O422" s="377"/>
      <c r="P422" s="377"/>
      <c r="Q422" s="377"/>
      <c r="R422" s="377"/>
      <c r="S422" s="377"/>
      <c r="T422" s="377"/>
      <c r="U422" s="377"/>
      <c r="V422" s="377"/>
      <c r="W422" s="377"/>
      <c r="X422" s="377"/>
      <c r="Y422" s="377"/>
      <c r="Z422" s="377"/>
    </row>
    <row r="423" spans="1:26" ht="12.75" customHeight="1" x14ac:dyDescent="0.25">
      <c r="A423" s="377"/>
      <c r="B423" s="377"/>
      <c r="C423" s="377"/>
      <c r="D423" s="377"/>
      <c r="E423" s="377"/>
      <c r="F423" s="377"/>
      <c r="G423" s="377"/>
      <c r="H423" s="377"/>
      <c r="I423" s="377"/>
      <c r="J423" s="377"/>
      <c r="K423" s="377"/>
      <c r="L423" s="377"/>
      <c r="M423" s="377"/>
      <c r="N423" s="377"/>
      <c r="O423" s="377"/>
      <c r="P423" s="377"/>
      <c r="Q423" s="377"/>
      <c r="R423" s="377"/>
      <c r="S423" s="377"/>
      <c r="T423" s="377"/>
      <c r="U423" s="377"/>
      <c r="V423" s="377"/>
      <c r="W423" s="377"/>
      <c r="X423" s="377"/>
      <c r="Y423" s="377"/>
      <c r="Z423" s="377"/>
    </row>
    <row r="424" spans="1:26" ht="12.75" customHeight="1" x14ac:dyDescent="0.25">
      <c r="A424" s="377"/>
      <c r="B424" s="377"/>
      <c r="C424" s="377"/>
      <c r="D424" s="377"/>
      <c r="E424" s="377"/>
      <c r="F424" s="377"/>
      <c r="G424" s="377"/>
      <c r="H424" s="377"/>
      <c r="I424" s="377"/>
      <c r="J424" s="377"/>
      <c r="K424" s="377"/>
      <c r="L424" s="377"/>
      <c r="M424" s="377"/>
      <c r="N424" s="377"/>
      <c r="O424" s="377"/>
      <c r="P424" s="377"/>
      <c r="Q424" s="377"/>
      <c r="R424" s="377"/>
      <c r="S424" s="377"/>
      <c r="T424" s="377"/>
      <c r="U424" s="377"/>
      <c r="V424" s="377"/>
      <c r="W424" s="377"/>
      <c r="X424" s="377"/>
      <c r="Y424" s="377"/>
      <c r="Z424" s="377"/>
    </row>
    <row r="425" spans="1:26" ht="12.75" customHeight="1" x14ac:dyDescent="0.25">
      <c r="A425" s="377"/>
      <c r="B425" s="377"/>
      <c r="C425" s="377"/>
      <c r="D425" s="377"/>
      <c r="E425" s="377"/>
      <c r="F425" s="377"/>
      <c r="G425" s="377"/>
      <c r="H425" s="377"/>
      <c r="I425" s="377"/>
      <c r="J425" s="377"/>
      <c r="K425" s="377"/>
      <c r="L425" s="377"/>
      <c r="M425" s="377"/>
      <c r="N425" s="377"/>
      <c r="O425" s="377"/>
      <c r="P425" s="377"/>
      <c r="Q425" s="377"/>
      <c r="R425" s="377"/>
      <c r="S425" s="377"/>
      <c r="T425" s="377"/>
      <c r="U425" s="377"/>
      <c r="V425" s="377"/>
      <c r="W425" s="377"/>
      <c r="X425" s="377"/>
      <c r="Y425" s="377"/>
      <c r="Z425" s="377"/>
    </row>
    <row r="426" spans="1:26" ht="12.75" customHeight="1" x14ac:dyDescent="0.25">
      <c r="A426" s="377"/>
      <c r="B426" s="377"/>
      <c r="C426" s="377"/>
      <c r="D426" s="377"/>
      <c r="E426" s="377"/>
      <c r="F426" s="377"/>
      <c r="G426" s="377"/>
      <c r="H426" s="377"/>
      <c r="I426" s="377"/>
      <c r="J426" s="377"/>
      <c r="K426" s="377"/>
      <c r="L426" s="377"/>
      <c r="M426" s="377"/>
      <c r="N426" s="377"/>
      <c r="O426" s="377"/>
      <c r="P426" s="377"/>
      <c r="Q426" s="377"/>
      <c r="R426" s="377"/>
      <c r="S426" s="377"/>
      <c r="T426" s="377"/>
      <c r="U426" s="377"/>
      <c r="V426" s="377"/>
      <c r="W426" s="377"/>
      <c r="X426" s="377"/>
      <c r="Y426" s="377"/>
      <c r="Z426" s="377"/>
    </row>
    <row r="427" spans="1:26" ht="12.75" customHeight="1" x14ac:dyDescent="0.25">
      <c r="A427" s="377"/>
      <c r="B427" s="377"/>
      <c r="C427" s="377"/>
      <c r="D427" s="377"/>
      <c r="E427" s="377"/>
      <c r="F427" s="377"/>
      <c r="G427" s="377"/>
      <c r="H427" s="377"/>
      <c r="I427" s="377"/>
      <c r="J427" s="377"/>
      <c r="K427" s="377"/>
      <c r="L427" s="377"/>
      <c r="M427" s="377"/>
      <c r="N427" s="377"/>
      <c r="O427" s="377"/>
      <c r="P427" s="377"/>
      <c r="Q427" s="377"/>
      <c r="R427" s="377"/>
      <c r="S427" s="377"/>
      <c r="T427" s="377"/>
      <c r="U427" s="377"/>
      <c r="V427" s="377"/>
      <c r="W427" s="377"/>
      <c r="X427" s="377"/>
      <c r="Y427" s="377"/>
      <c r="Z427" s="377"/>
    </row>
    <row r="428" spans="1:26" ht="12.75" customHeight="1" x14ac:dyDescent="0.25">
      <c r="A428" s="377"/>
      <c r="B428" s="377"/>
      <c r="C428" s="377"/>
      <c r="D428" s="377"/>
      <c r="E428" s="377"/>
      <c r="F428" s="377"/>
      <c r="G428" s="377"/>
      <c r="H428" s="377"/>
      <c r="I428" s="377"/>
      <c r="J428" s="377"/>
      <c r="K428" s="377"/>
      <c r="L428" s="377"/>
      <c r="M428" s="377"/>
      <c r="N428" s="377"/>
      <c r="O428" s="377"/>
      <c r="P428" s="377"/>
      <c r="Q428" s="377"/>
      <c r="R428" s="377"/>
      <c r="S428" s="377"/>
      <c r="T428" s="377"/>
      <c r="U428" s="377"/>
      <c r="V428" s="377"/>
      <c r="W428" s="377"/>
      <c r="X428" s="377"/>
      <c r="Y428" s="377"/>
      <c r="Z428" s="377"/>
    </row>
    <row r="429" spans="1:26" ht="12.75" customHeight="1" x14ac:dyDescent="0.25">
      <c r="A429" s="377"/>
      <c r="B429" s="377"/>
      <c r="C429" s="377"/>
      <c r="D429" s="377"/>
      <c r="E429" s="377"/>
      <c r="F429" s="377"/>
      <c r="G429" s="377"/>
      <c r="H429" s="377"/>
      <c r="I429" s="377"/>
      <c r="J429" s="377"/>
      <c r="K429" s="377"/>
      <c r="L429" s="377"/>
      <c r="M429" s="377"/>
      <c r="N429" s="377"/>
      <c r="O429" s="377"/>
      <c r="P429" s="377"/>
      <c r="Q429" s="377"/>
      <c r="R429" s="377"/>
      <c r="S429" s="377"/>
      <c r="T429" s="377"/>
      <c r="U429" s="377"/>
      <c r="V429" s="377"/>
      <c r="W429" s="377"/>
      <c r="X429" s="377"/>
      <c r="Y429" s="377"/>
      <c r="Z429" s="377"/>
    </row>
    <row r="430" spans="1:26" ht="12.75" customHeight="1" x14ac:dyDescent="0.25">
      <c r="A430" s="377"/>
      <c r="B430" s="377"/>
      <c r="C430" s="377"/>
      <c r="D430" s="377"/>
      <c r="E430" s="377"/>
      <c r="F430" s="377"/>
      <c r="G430" s="377"/>
      <c r="H430" s="377"/>
      <c r="I430" s="377"/>
      <c r="J430" s="377"/>
      <c r="K430" s="377"/>
      <c r="L430" s="377"/>
      <c r="M430" s="377"/>
      <c r="N430" s="377"/>
      <c r="O430" s="377"/>
      <c r="P430" s="377"/>
      <c r="Q430" s="377"/>
      <c r="R430" s="377"/>
      <c r="S430" s="377"/>
      <c r="T430" s="377"/>
      <c r="U430" s="377"/>
      <c r="V430" s="377"/>
      <c r="W430" s="377"/>
      <c r="X430" s="377"/>
      <c r="Y430" s="377"/>
      <c r="Z430" s="377"/>
    </row>
    <row r="431" spans="1:26" ht="12.75" customHeight="1" x14ac:dyDescent="0.25">
      <c r="A431" s="377"/>
      <c r="B431" s="377"/>
      <c r="C431" s="377"/>
      <c r="D431" s="377"/>
      <c r="E431" s="377"/>
      <c r="F431" s="377"/>
      <c r="G431" s="377"/>
      <c r="H431" s="377"/>
      <c r="I431" s="377"/>
      <c r="J431" s="377"/>
      <c r="K431" s="377"/>
      <c r="L431" s="377"/>
      <c r="M431" s="377"/>
      <c r="N431" s="377"/>
      <c r="O431" s="377"/>
      <c r="P431" s="377"/>
      <c r="Q431" s="377"/>
      <c r="R431" s="377"/>
      <c r="S431" s="377"/>
      <c r="T431" s="377"/>
      <c r="U431" s="377"/>
      <c r="V431" s="377"/>
      <c r="W431" s="377"/>
      <c r="X431" s="377"/>
      <c r="Y431" s="377"/>
      <c r="Z431" s="377"/>
    </row>
    <row r="432" spans="1:26" ht="12.75" customHeight="1" x14ac:dyDescent="0.25">
      <c r="A432" s="377"/>
      <c r="B432" s="377"/>
      <c r="C432" s="377"/>
      <c r="D432" s="377"/>
      <c r="E432" s="377"/>
      <c r="F432" s="377"/>
      <c r="G432" s="377"/>
      <c r="H432" s="377"/>
      <c r="I432" s="377"/>
      <c r="J432" s="377"/>
      <c r="K432" s="377"/>
      <c r="L432" s="377"/>
      <c r="M432" s="377"/>
      <c r="N432" s="377"/>
      <c r="O432" s="377"/>
      <c r="P432" s="377"/>
      <c r="Q432" s="377"/>
      <c r="R432" s="377"/>
      <c r="S432" s="377"/>
      <c r="T432" s="377"/>
      <c r="U432" s="377"/>
      <c r="V432" s="377"/>
      <c r="W432" s="377"/>
      <c r="X432" s="377"/>
      <c r="Y432" s="377"/>
      <c r="Z432" s="377"/>
    </row>
    <row r="433" spans="1:26" ht="12.75" customHeight="1" x14ac:dyDescent="0.25">
      <c r="A433" s="377"/>
      <c r="B433" s="377"/>
      <c r="C433" s="377"/>
      <c r="D433" s="377"/>
      <c r="E433" s="377"/>
      <c r="F433" s="377"/>
      <c r="G433" s="377"/>
      <c r="H433" s="377"/>
      <c r="I433" s="377"/>
      <c r="J433" s="377"/>
      <c r="K433" s="377"/>
      <c r="L433" s="377"/>
      <c r="M433" s="377"/>
      <c r="N433" s="377"/>
      <c r="O433" s="377"/>
      <c r="P433" s="377"/>
      <c r="Q433" s="377"/>
      <c r="R433" s="377"/>
      <c r="S433" s="377"/>
      <c r="T433" s="377"/>
      <c r="U433" s="377"/>
      <c r="V433" s="377"/>
      <c r="W433" s="377"/>
      <c r="X433" s="377"/>
      <c r="Y433" s="377"/>
      <c r="Z433" s="377"/>
    </row>
    <row r="434" spans="1:26" ht="12.75" customHeight="1" x14ac:dyDescent="0.25">
      <c r="A434" s="377"/>
      <c r="B434" s="377"/>
      <c r="C434" s="377"/>
      <c r="D434" s="377"/>
      <c r="E434" s="377"/>
      <c r="F434" s="377"/>
      <c r="G434" s="377"/>
      <c r="H434" s="377"/>
      <c r="I434" s="377"/>
      <c r="J434" s="377"/>
      <c r="K434" s="377"/>
      <c r="L434" s="377"/>
      <c r="M434" s="377"/>
      <c r="N434" s="377"/>
      <c r="O434" s="377"/>
      <c r="P434" s="377"/>
      <c r="Q434" s="377"/>
      <c r="R434" s="377"/>
      <c r="S434" s="377"/>
      <c r="T434" s="377"/>
      <c r="U434" s="377"/>
      <c r="V434" s="377"/>
      <c r="W434" s="377"/>
      <c r="X434" s="377"/>
      <c r="Y434" s="377"/>
      <c r="Z434" s="377"/>
    </row>
    <row r="435" spans="1:26" ht="12.75" customHeight="1" x14ac:dyDescent="0.25">
      <c r="A435" s="377"/>
      <c r="B435" s="377"/>
      <c r="C435" s="377"/>
      <c r="D435" s="377"/>
      <c r="E435" s="377"/>
      <c r="F435" s="377"/>
      <c r="G435" s="377"/>
      <c r="H435" s="377"/>
      <c r="I435" s="377"/>
      <c r="J435" s="377"/>
      <c r="K435" s="377"/>
      <c r="L435" s="377"/>
      <c r="M435" s="377"/>
      <c r="N435" s="377"/>
      <c r="O435" s="377"/>
      <c r="P435" s="377"/>
      <c r="Q435" s="377"/>
      <c r="R435" s="377"/>
      <c r="S435" s="377"/>
      <c r="T435" s="377"/>
      <c r="U435" s="377"/>
      <c r="V435" s="377"/>
      <c r="W435" s="377"/>
      <c r="X435" s="377"/>
      <c r="Y435" s="377"/>
      <c r="Z435" s="377"/>
    </row>
    <row r="436" spans="1:26" ht="12.75" customHeight="1" x14ac:dyDescent="0.25">
      <c r="A436" s="377"/>
      <c r="B436" s="377"/>
      <c r="C436" s="377"/>
      <c r="D436" s="377"/>
      <c r="E436" s="377"/>
      <c r="F436" s="377"/>
      <c r="G436" s="377"/>
      <c r="H436" s="377"/>
      <c r="I436" s="377"/>
      <c r="J436" s="377"/>
      <c r="K436" s="377"/>
      <c r="L436" s="377"/>
      <c r="M436" s="377"/>
      <c r="N436" s="377"/>
      <c r="O436" s="377"/>
      <c r="P436" s="377"/>
      <c r="Q436" s="377"/>
      <c r="R436" s="377"/>
      <c r="S436" s="377"/>
      <c r="T436" s="377"/>
      <c r="U436" s="377"/>
      <c r="V436" s="377"/>
      <c r="W436" s="377"/>
      <c r="X436" s="377"/>
      <c r="Y436" s="377"/>
      <c r="Z436" s="377"/>
    </row>
    <row r="437" spans="1:26" ht="12.75" customHeight="1" x14ac:dyDescent="0.25">
      <c r="A437" s="377"/>
      <c r="B437" s="377"/>
      <c r="C437" s="377"/>
      <c r="D437" s="377"/>
      <c r="E437" s="377"/>
      <c r="F437" s="377"/>
      <c r="G437" s="377"/>
      <c r="H437" s="377"/>
      <c r="I437" s="377"/>
      <c r="J437" s="377"/>
      <c r="K437" s="377"/>
      <c r="L437" s="377"/>
      <c r="M437" s="377"/>
      <c r="N437" s="377"/>
      <c r="O437" s="377"/>
      <c r="P437" s="377"/>
      <c r="Q437" s="377"/>
      <c r="R437" s="377"/>
      <c r="S437" s="377"/>
      <c r="T437" s="377"/>
      <c r="U437" s="377"/>
      <c r="V437" s="377"/>
      <c r="W437" s="377"/>
      <c r="X437" s="377"/>
      <c r="Y437" s="377"/>
      <c r="Z437" s="377"/>
    </row>
    <row r="438" spans="1:26" ht="12.75" customHeight="1" x14ac:dyDescent="0.25">
      <c r="A438" s="377"/>
      <c r="B438" s="377"/>
      <c r="C438" s="377"/>
      <c r="D438" s="377"/>
      <c r="E438" s="377"/>
      <c r="F438" s="377"/>
      <c r="G438" s="377"/>
      <c r="H438" s="377"/>
      <c r="I438" s="377"/>
      <c r="J438" s="377"/>
      <c r="K438" s="377"/>
      <c r="L438" s="377"/>
      <c r="M438" s="377"/>
      <c r="N438" s="377"/>
      <c r="O438" s="377"/>
      <c r="P438" s="377"/>
      <c r="Q438" s="377"/>
      <c r="R438" s="377"/>
      <c r="S438" s="377"/>
      <c r="T438" s="377"/>
      <c r="U438" s="377"/>
      <c r="V438" s="377"/>
      <c r="W438" s="377"/>
      <c r="X438" s="377"/>
      <c r="Y438" s="377"/>
      <c r="Z438" s="377"/>
    </row>
    <row r="439" spans="1:26" ht="12.75" customHeight="1" x14ac:dyDescent="0.25">
      <c r="A439" s="377"/>
      <c r="B439" s="377"/>
      <c r="C439" s="377"/>
      <c r="D439" s="377"/>
      <c r="E439" s="377"/>
      <c r="F439" s="377"/>
      <c r="G439" s="377"/>
      <c r="H439" s="377"/>
      <c r="I439" s="377"/>
      <c r="J439" s="377"/>
      <c r="K439" s="377"/>
      <c r="L439" s="377"/>
      <c r="M439" s="377"/>
      <c r="N439" s="377"/>
      <c r="O439" s="377"/>
      <c r="P439" s="377"/>
      <c r="Q439" s="377"/>
      <c r="R439" s="377"/>
      <c r="S439" s="377"/>
      <c r="T439" s="377"/>
      <c r="U439" s="377"/>
      <c r="V439" s="377"/>
      <c r="W439" s="377"/>
      <c r="X439" s="377"/>
      <c r="Y439" s="377"/>
      <c r="Z439" s="377"/>
    </row>
    <row r="440" spans="1:26" ht="12.75" customHeight="1" x14ac:dyDescent="0.25">
      <c r="A440" s="377"/>
      <c r="B440" s="377"/>
      <c r="C440" s="377"/>
      <c r="D440" s="377"/>
      <c r="E440" s="377"/>
      <c r="F440" s="377"/>
      <c r="G440" s="377"/>
      <c r="H440" s="377"/>
      <c r="I440" s="377"/>
      <c r="J440" s="377"/>
      <c r="K440" s="377"/>
      <c r="L440" s="377"/>
      <c r="M440" s="377"/>
      <c r="N440" s="377"/>
      <c r="O440" s="377"/>
      <c r="P440" s="377"/>
      <c r="Q440" s="377"/>
      <c r="R440" s="377"/>
      <c r="S440" s="377"/>
      <c r="T440" s="377"/>
      <c r="U440" s="377"/>
      <c r="V440" s="377"/>
      <c r="W440" s="377"/>
      <c r="X440" s="377"/>
      <c r="Y440" s="377"/>
      <c r="Z440" s="377"/>
    </row>
    <row r="441" spans="1:26" ht="12.75" customHeight="1" x14ac:dyDescent="0.25">
      <c r="A441" s="377"/>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row>
    <row r="442" spans="1:26" ht="12.75" customHeight="1" x14ac:dyDescent="0.25">
      <c r="A442" s="377"/>
      <c r="B442" s="377"/>
      <c r="C442" s="377"/>
      <c r="D442" s="377"/>
      <c r="E442" s="377"/>
      <c r="F442" s="377"/>
      <c r="G442" s="377"/>
      <c r="H442" s="377"/>
      <c r="I442" s="377"/>
      <c r="J442" s="377"/>
      <c r="K442" s="377"/>
      <c r="L442" s="377"/>
      <c r="M442" s="377"/>
      <c r="N442" s="377"/>
      <c r="O442" s="377"/>
      <c r="P442" s="377"/>
      <c r="Q442" s="377"/>
      <c r="R442" s="377"/>
      <c r="S442" s="377"/>
      <c r="T442" s="377"/>
      <c r="U442" s="377"/>
      <c r="V442" s="377"/>
      <c r="W442" s="377"/>
      <c r="X442" s="377"/>
      <c r="Y442" s="377"/>
      <c r="Z442" s="377"/>
    </row>
    <row r="443" spans="1:26" ht="12.75" customHeight="1" x14ac:dyDescent="0.25">
      <c r="A443" s="377"/>
      <c r="B443" s="377"/>
      <c r="C443" s="377"/>
      <c r="D443" s="377"/>
      <c r="E443" s="377"/>
      <c r="F443" s="377"/>
      <c r="G443" s="377"/>
      <c r="H443" s="377"/>
      <c r="I443" s="377"/>
      <c r="J443" s="377"/>
      <c r="K443" s="377"/>
      <c r="L443" s="377"/>
      <c r="M443" s="377"/>
      <c r="N443" s="377"/>
      <c r="O443" s="377"/>
      <c r="P443" s="377"/>
      <c r="Q443" s="377"/>
      <c r="R443" s="377"/>
      <c r="S443" s="377"/>
      <c r="T443" s="377"/>
      <c r="U443" s="377"/>
      <c r="V443" s="377"/>
      <c r="W443" s="377"/>
      <c r="X443" s="377"/>
      <c r="Y443" s="377"/>
      <c r="Z443" s="377"/>
    </row>
    <row r="444" spans="1:26" ht="12.75" customHeight="1" x14ac:dyDescent="0.25">
      <c r="A444" s="377"/>
      <c r="B444" s="377"/>
      <c r="C444" s="377"/>
      <c r="D444" s="377"/>
      <c r="E444" s="377"/>
      <c r="F444" s="377"/>
      <c r="G444" s="377"/>
      <c r="H444" s="377"/>
      <c r="I444" s="377"/>
      <c r="J444" s="377"/>
      <c r="K444" s="377"/>
      <c r="L444" s="377"/>
      <c r="M444" s="377"/>
      <c r="N444" s="377"/>
      <c r="O444" s="377"/>
      <c r="P444" s="377"/>
      <c r="Q444" s="377"/>
      <c r="R444" s="377"/>
      <c r="S444" s="377"/>
      <c r="T444" s="377"/>
      <c r="U444" s="377"/>
      <c r="V444" s="377"/>
      <c r="W444" s="377"/>
      <c r="X444" s="377"/>
      <c r="Y444" s="377"/>
      <c r="Z444" s="377"/>
    </row>
    <row r="445" spans="1:26" ht="12.75" customHeight="1" x14ac:dyDescent="0.25">
      <c r="A445" s="377"/>
      <c r="B445" s="377"/>
      <c r="C445" s="377"/>
      <c r="D445" s="377"/>
      <c r="E445" s="377"/>
      <c r="F445" s="377"/>
      <c r="G445" s="377"/>
      <c r="H445" s="377"/>
      <c r="I445" s="377"/>
      <c r="J445" s="377"/>
      <c r="K445" s="377"/>
      <c r="L445" s="377"/>
      <c r="M445" s="377"/>
      <c r="N445" s="377"/>
      <c r="O445" s="377"/>
      <c r="P445" s="377"/>
      <c r="Q445" s="377"/>
      <c r="R445" s="377"/>
      <c r="S445" s="377"/>
      <c r="T445" s="377"/>
      <c r="U445" s="377"/>
      <c r="V445" s="377"/>
      <c r="W445" s="377"/>
      <c r="X445" s="377"/>
      <c r="Y445" s="377"/>
      <c r="Z445" s="377"/>
    </row>
    <row r="446" spans="1:26" ht="12.75" customHeight="1" x14ac:dyDescent="0.25">
      <c r="A446" s="377"/>
      <c r="B446" s="377"/>
      <c r="C446" s="377"/>
      <c r="D446" s="377"/>
      <c r="E446" s="377"/>
      <c r="F446" s="377"/>
      <c r="G446" s="377"/>
      <c r="H446" s="377"/>
      <c r="I446" s="377"/>
      <c r="J446" s="377"/>
      <c r="K446" s="377"/>
      <c r="L446" s="377"/>
      <c r="M446" s="377"/>
      <c r="N446" s="377"/>
      <c r="O446" s="377"/>
      <c r="P446" s="377"/>
      <c r="Q446" s="377"/>
      <c r="R446" s="377"/>
      <c r="S446" s="377"/>
      <c r="T446" s="377"/>
      <c r="U446" s="377"/>
      <c r="V446" s="377"/>
      <c r="W446" s="377"/>
      <c r="X446" s="377"/>
      <c r="Y446" s="377"/>
      <c r="Z446" s="377"/>
    </row>
    <row r="447" spans="1:26" ht="12.75" customHeight="1" x14ac:dyDescent="0.25">
      <c r="A447" s="377"/>
      <c r="B447" s="377"/>
      <c r="C447" s="377"/>
      <c r="D447" s="377"/>
      <c r="E447" s="377"/>
      <c r="F447" s="377"/>
      <c r="G447" s="377"/>
      <c r="H447" s="377"/>
      <c r="I447" s="377"/>
      <c r="J447" s="377"/>
      <c r="K447" s="377"/>
      <c r="L447" s="377"/>
      <c r="M447" s="377"/>
      <c r="N447" s="377"/>
      <c r="O447" s="377"/>
      <c r="P447" s="377"/>
      <c r="Q447" s="377"/>
      <c r="R447" s="377"/>
      <c r="S447" s="377"/>
      <c r="T447" s="377"/>
      <c r="U447" s="377"/>
      <c r="V447" s="377"/>
      <c r="W447" s="377"/>
      <c r="X447" s="377"/>
      <c r="Y447" s="377"/>
      <c r="Z447" s="377"/>
    </row>
    <row r="448" spans="1:26" ht="12.75" customHeight="1" x14ac:dyDescent="0.25">
      <c r="A448" s="377"/>
      <c r="B448" s="377"/>
      <c r="C448" s="377"/>
      <c r="D448" s="377"/>
      <c r="E448" s="377"/>
      <c r="F448" s="377"/>
      <c r="G448" s="377"/>
      <c r="H448" s="377"/>
      <c r="I448" s="377"/>
      <c r="J448" s="377"/>
      <c r="K448" s="377"/>
      <c r="L448" s="377"/>
      <c r="M448" s="377"/>
      <c r="N448" s="377"/>
      <c r="O448" s="377"/>
      <c r="P448" s="377"/>
      <c r="Q448" s="377"/>
      <c r="R448" s="377"/>
      <c r="S448" s="377"/>
      <c r="T448" s="377"/>
      <c r="U448" s="377"/>
      <c r="V448" s="377"/>
      <c r="W448" s="377"/>
      <c r="X448" s="377"/>
      <c r="Y448" s="377"/>
      <c r="Z448" s="377"/>
    </row>
    <row r="449" spans="1:26" ht="12.75" customHeight="1" x14ac:dyDescent="0.25">
      <c r="A449" s="377"/>
      <c r="B449" s="377"/>
      <c r="C449" s="377"/>
      <c r="D449" s="377"/>
      <c r="E449" s="377"/>
      <c r="F449" s="377"/>
      <c r="G449" s="377"/>
      <c r="H449" s="377"/>
      <c r="I449" s="377"/>
      <c r="J449" s="377"/>
      <c r="K449" s="377"/>
      <c r="L449" s="377"/>
      <c r="M449" s="377"/>
      <c r="N449" s="377"/>
      <c r="O449" s="377"/>
      <c r="P449" s="377"/>
      <c r="Q449" s="377"/>
      <c r="R449" s="377"/>
      <c r="S449" s="377"/>
      <c r="T449" s="377"/>
      <c r="U449" s="377"/>
      <c r="V449" s="377"/>
      <c r="W449" s="377"/>
      <c r="X449" s="377"/>
      <c r="Y449" s="377"/>
      <c r="Z449" s="377"/>
    </row>
    <row r="450" spans="1:26" ht="12.75" customHeight="1" x14ac:dyDescent="0.25">
      <c r="A450" s="377"/>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row>
    <row r="451" spans="1:26" ht="12.75" customHeight="1" x14ac:dyDescent="0.25">
      <c r="A451" s="377"/>
      <c r="B451" s="377"/>
      <c r="C451" s="377"/>
      <c r="D451" s="377"/>
      <c r="E451" s="377"/>
      <c r="F451" s="377"/>
      <c r="G451" s="377"/>
      <c r="H451" s="377"/>
      <c r="I451" s="377"/>
      <c r="J451" s="377"/>
      <c r="K451" s="377"/>
      <c r="L451" s="377"/>
      <c r="M451" s="377"/>
      <c r="N451" s="377"/>
      <c r="O451" s="377"/>
      <c r="P451" s="377"/>
      <c r="Q451" s="377"/>
      <c r="R451" s="377"/>
      <c r="S451" s="377"/>
      <c r="T451" s="377"/>
      <c r="U451" s="377"/>
      <c r="V451" s="377"/>
      <c r="W451" s="377"/>
      <c r="X451" s="377"/>
      <c r="Y451" s="377"/>
      <c r="Z451" s="377"/>
    </row>
    <row r="452" spans="1:26" ht="12.75" customHeight="1" x14ac:dyDescent="0.25">
      <c r="A452" s="377"/>
      <c r="B452" s="377"/>
      <c r="C452" s="377"/>
      <c r="D452" s="377"/>
      <c r="E452" s="377"/>
      <c r="F452" s="377"/>
      <c r="G452" s="377"/>
      <c r="H452" s="377"/>
      <c r="I452" s="377"/>
      <c r="J452" s="377"/>
      <c r="K452" s="377"/>
      <c r="L452" s="377"/>
      <c r="M452" s="377"/>
      <c r="N452" s="377"/>
      <c r="O452" s="377"/>
      <c r="P452" s="377"/>
      <c r="Q452" s="377"/>
      <c r="R452" s="377"/>
      <c r="S452" s="377"/>
      <c r="T452" s="377"/>
      <c r="U452" s="377"/>
      <c r="V452" s="377"/>
      <c r="W452" s="377"/>
      <c r="X452" s="377"/>
      <c r="Y452" s="377"/>
      <c r="Z452" s="377"/>
    </row>
    <row r="453" spans="1:26" ht="12.75" customHeight="1" x14ac:dyDescent="0.25">
      <c r="A453" s="377"/>
      <c r="B453" s="377"/>
      <c r="C453" s="377"/>
      <c r="D453" s="377"/>
      <c r="E453" s="377"/>
      <c r="F453" s="377"/>
      <c r="G453" s="377"/>
      <c r="H453" s="377"/>
      <c r="I453" s="377"/>
      <c r="J453" s="377"/>
      <c r="K453" s="377"/>
      <c r="L453" s="377"/>
      <c r="M453" s="377"/>
      <c r="N453" s="377"/>
      <c r="O453" s="377"/>
      <c r="P453" s="377"/>
      <c r="Q453" s="377"/>
      <c r="R453" s="377"/>
      <c r="S453" s="377"/>
      <c r="T453" s="377"/>
      <c r="U453" s="377"/>
      <c r="V453" s="377"/>
      <c r="W453" s="377"/>
      <c r="X453" s="377"/>
      <c r="Y453" s="377"/>
      <c r="Z453" s="377"/>
    </row>
    <row r="454" spans="1:26" ht="12.75" customHeight="1" x14ac:dyDescent="0.25">
      <c r="A454" s="377"/>
      <c r="B454" s="377"/>
      <c r="C454" s="377"/>
      <c r="D454" s="377"/>
      <c r="E454" s="377"/>
      <c r="F454" s="377"/>
      <c r="G454" s="377"/>
      <c r="H454" s="377"/>
      <c r="I454" s="377"/>
      <c r="J454" s="377"/>
      <c r="K454" s="377"/>
      <c r="L454" s="377"/>
      <c r="M454" s="377"/>
      <c r="N454" s="377"/>
      <c r="O454" s="377"/>
      <c r="P454" s="377"/>
      <c r="Q454" s="377"/>
      <c r="R454" s="377"/>
      <c r="S454" s="377"/>
      <c r="T454" s="377"/>
      <c r="U454" s="377"/>
      <c r="V454" s="377"/>
      <c r="W454" s="377"/>
      <c r="X454" s="377"/>
      <c r="Y454" s="377"/>
      <c r="Z454" s="377"/>
    </row>
    <row r="455" spans="1:26" ht="12.75" customHeight="1" x14ac:dyDescent="0.25">
      <c r="A455" s="377"/>
      <c r="B455" s="377"/>
      <c r="C455" s="377"/>
      <c r="D455" s="377"/>
      <c r="E455" s="377"/>
      <c r="F455" s="377"/>
      <c r="G455" s="377"/>
      <c r="H455" s="377"/>
      <c r="I455" s="377"/>
      <c r="J455" s="377"/>
      <c r="K455" s="377"/>
      <c r="L455" s="377"/>
      <c r="M455" s="377"/>
      <c r="N455" s="377"/>
      <c r="O455" s="377"/>
      <c r="P455" s="377"/>
      <c r="Q455" s="377"/>
      <c r="R455" s="377"/>
      <c r="S455" s="377"/>
      <c r="T455" s="377"/>
      <c r="U455" s="377"/>
      <c r="V455" s="377"/>
      <c r="W455" s="377"/>
      <c r="X455" s="377"/>
      <c r="Y455" s="377"/>
      <c r="Z455" s="377"/>
    </row>
    <row r="456" spans="1:26" ht="12.75" customHeight="1" x14ac:dyDescent="0.25">
      <c r="A456" s="377"/>
      <c r="B456" s="377"/>
      <c r="C456" s="377"/>
      <c r="D456" s="377"/>
      <c r="E456" s="377"/>
      <c r="F456" s="377"/>
      <c r="G456" s="377"/>
      <c r="H456" s="377"/>
      <c r="I456" s="377"/>
      <c r="J456" s="377"/>
      <c r="K456" s="377"/>
      <c r="L456" s="377"/>
      <c r="M456" s="377"/>
      <c r="N456" s="377"/>
      <c r="O456" s="377"/>
      <c r="P456" s="377"/>
      <c r="Q456" s="377"/>
      <c r="R456" s="377"/>
      <c r="S456" s="377"/>
      <c r="T456" s="377"/>
      <c r="U456" s="377"/>
      <c r="V456" s="377"/>
      <c r="W456" s="377"/>
      <c r="X456" s="377"/>
      <c r="Y456" s="377"/>
      <c r="Z456" s="377"/>
    </row>
    <row r="457" spans="1:26" ht="12.75" customHeight="1" x14ac:dyDescent="0.25">
      <c r="A457" s="377"/>
      <c r="B457" s="377"/>
      <c r="C457" s="377"/>
      <c r="D457" s="377"/>
      <c r="E457" s="377"/>
      <c r="F457" s="377"/>
      <c r="G457" s="377"/>
      <c r="H457" s="377"/>
      <c r="I457" s="377"/>
      <c r="J457" s="377"/>
      <c r="K457" s="377"/>
      <c r="L457" s="377"/>
      <c r="M457" s="377"/>
      <c r="N457" s="377"/>
      <c r="O457" s="377"/>
      <c r="P457" s="377"/>
      <c r="Q457" s="377"/>
      <c r="R457" s="377"/>
      <c r="S457" s="377"/>
      <c r="T457" s="377"/>
      <c r="U457" s="377"/>
      <c r="V457" s="377"/>
      <c r="W457" s="377"/>
      <c r="X457" s="377"/>
      <c r="Y457" s="377"/>
      <c r="Z457" s="377"/>
    </row>
    <row r="458" spans="1:26" ht="12.75" customHeight="1" x14ac:dyDescent="0.25">
      <c r="A458" s="377"/>
      <c r="B458" s="377"/>
      <c r="C458" s="377"/>
      <c r="D458" s="377"/>
      <c r="E458" s="377"/>
      <c r="F458" s="377"/>
      <c r="G458" s="377"/>
      <c r="H458" s="377"/>
      <c r="I458" s="377"/>
      <c r="J458" s="377"/>
      <c r="K458" s="377"/>
      <c r="L458" s="377"/>
      <c r="M458" s="377"/>
      <c r="N458" s="377"/>
      <c r="O458" s="377"/>
      <c r="P458" s="377"/>
      <c r="Q458" s="377"/>
      <c r="R458" s="377"/>
      <c r="S458" s="377"/>
      <c r="T458" s="377"/>
      <c r="U458" s="377"/>
      <c r="V458" s="377"/>
      <c r="W458" s="377"/>
      <c r="X458" s="377"/>
      <c r="Y458" s="377"/>
      <c r="Z458" s="377"/>
    </row>
    <row r="459" spans="1:26" ht="12.75" customHeight="1" x14ac:dyDescent="0.25">
      <c r="A459" s="377"/>
      <c r="B459" s="377"/>
      <c r="C459" s="377"/>
      <c r="D459" s="377"/>
      <c r="E459" s="377"/>
      <c r="F459" s="377"/>
      <c r="G459" s="377"/>
      <c r="H459" s="377"/>
      <c r="I459" s="377"/>
      <c r="J459" s="377"/>
      <c r="K459" s="377"/>
      <c r="L459" s="377"/>
      <c r="M459" s="377"/>
      <c r="N459" s="377"/>
      <c r="O459" s="377"/>
      <c r="P459" s="377"/>
      <c r="Q459" s="377"/>
      <c r="R459" s="377"/>
      <c r="S459" s="377"/>
      <c r="T459" s="377"/>
      <c r="U459" s="377"/>
      <c r="V459" s="377"/>
      <c r="W459" s="377"/>
      <c r="X459" s="377"/>
      <c r="Y459" s="377"/>
      <c r="Z459" s="377"/>
    </row>
    <row r="460" spans="1:26" ht="12.75" customHeight="1" x14ac:dyDescent="0.25">
      <c r="A460" s="377"/>
      <c r="B460" s="377"/>
      <c r="C460" s="377"/>
      <c r="D460" s="377"/>
      <c r="E460" s="377"/>
      <c r="F460" s="377"/>
      <c r="G460" s="377"/>
      <c r="H460" s="377"/>
      <c r="I460" s="377"/>
      <c r="J460" s="377"/>
      <c r="K460" s="377"/>
      <c r="L460" s="377"/>
      <c r="M460" s="377"/>
      <c r="N460" s="377"/>
      <c r="O460" s="377"/>
      <c r="P460" s="377"/>
      <c r="Q460" s="377"/>
      <c r="R460" s="377"/>
      <c r="S460" s="377"/>
      <c r="T460" s="377"/>
      <c r="U460" s="377"/>
      <c r="V460" s="377"/>
      <c r="W460" s="377"/>
      <c r="X460" s="377"/>
      <c r="Y460" s="377"/>
      <c r="Z460" s="377"/>
    </row>
    <row r="461" spans="1:26" ht="12.75" customHeight="1" x14ac:dyDescent="0.25">
      <c r="A461" s="377"/>
      <c r="B461" s="377"/>
      <c r="C461" s="377"/>
      <c r="D461" s="377"/>
      <c r="E461" s="377"/>
      <c r="F461" s="377"/>
      <c r="G461" s="377"/>
      <c r="H461" s="377"/>
      <c r="I461" s="377"/>
      <c r="J461" s="377"/>
      <c r="K461" s="377"/>
      <c r="L461" s="377"/>
      <c r="M461" s="377"/>
      <c r="N461" s="377"/>
      <c r="O461" s="377"/>
      <c r="P461" s="377"/>
      <c r="Q461" s="377"/>
      <c r="R461" s="377"/>
      <c r="S461" s="377"/>
      <c r="T461" s="377"/>
      <c r="U461" s="377"/>
      <c r="V461" s="377"/>
      <c r="W461" s="377"/>
      <c r="X461" s="377"/>
      <c r="Y461" s="377"/>
      <c r="Z461" s="377"/>
    </row>
    <row r="462" spans="1:26" ht="12.75" customHeight="1" x14ac:dyDescent="0.25">
      <c r="A462" s="377"/>
      <c r="B462" s="377"/>
      <c r="C462" s="377"/>
      <c r="D462" s="377"/>
      <c r="E462" s="377"/>
      <c r="F462" s="377"/>
      <c r="G462" s="377"/>
      <c r="H462" s="377"/>
      <c r="I462" s="377"/>
      <c r="J462" s="377"/>
      <c r="K462" s="377"/>
      <c r="L462" s="377"/>
      <c r="M462" s="377"/>
      <c r="N462" s="377"/>
      <c r="O462" s="377"/>
      <c r="P462" s="377"/>
      <c r="Q462" s="377"/>
      <c r="R462" s="377"/>
      <c r="S462" s="377"/>
      <c r="T462" s="377"/>
      <c r="U462" s="377"/>
      <c r="V462" s="377"/>
      <c r="W462" s="377"/>
      <c r="X462" s="377"/>
      <c r="Y462" s="377"/>
      <c r="Z462" s="377"/>
    </row>
    <row r="463" spans="1:26" ht="12.75" customHeight="1" x14ac:dyDescent="0.25">
      <c r="A463" s="377"/>
      <c r="B463" s="377"/>
      <c r="C463" s="377"/>
      <c r="D463" s="377"/>
      <c r="E463" s="377"/>
      <c r="F463" s="377"/>
      <c r="G463" s="377"/>
      <c r="H463" s="377"/>
      <c r="I463" s="377"/>
      <c r="J463" s="377"/>
      <c r="K463" s="377"/>
      <c r="L463" s="377"/>
      <c r="M463" s="377"/>
      <c r="N463" s="377"/>
      <c r="O463" s="377"/>
      <c r="P463" s="377"/>
      <c r="Q463" s="377"/>
      <c r="R463" s="377"/>
      <c r="S463" s="377"/>
      <c r="T463" s="377"/>
      <c r="U463" s="377"/>
      <c r="V463" s="377"/>
      <c r="W463" s="377"/>
      <c r="X463" s="377"/>
      <c r="Y463" s="377"/>
      <c r="Z463" s="377"/>
    </row>
    <row r="464" spans="1:26" ht="12.75" customHeight="1" x14ac:dyDescent="0.25">
      <c r="A464" s="377"/>
      <c r="B464" s="377"/>
      <c r="C464" s="377"/>
      <c r="D464" s="377"/>
      <c r="E464" s="377"/>
      <c r="F464" s="377"/>
      <c r="G464" s="377"/>
      <c r="H464" s="377"/>
      <c r="I464" s="377"/>
      <c r="J464" s="377"/>
      <c r="K464" s="377"/>
      <c r="L464" s="377"/>
      <c r="M464" s="377"/>
      <c r="N464" s="377"/>
      <c r="O464" s="377"/>
      <c r="P464" s="377"/>
      <c r="Q464" s="377"/>
      <c r="R464" s="377"/>
      <c r="S464" s="377"/>
      <c r="T464" s="377"/>
      <c r="U464" s="377"/>
      <c r="V464" s="377"/>
      <c r="W464" s="377"/>
      <c r="X464" s="377"/>
      <c r="Y464" s="377"/>
      <c r="Z464" s="377"/>
    </row>
    <row r="465" spans="1:26" ht="12.75" customHeight="1" x14ac:dyDescent="0.25">
      <c r="A465" s="377"/>
      <c r="B465" s="377"/>
      <c r="C465" s="377"/>
      <c r="D465" s="377"/>
      <c r="E465" s="377"/>
      <c r="F465" s="377"/>
      <c r="G465" s="377"/>
      <c r="H465" s="377"/>
      <c r="I465" s="377"/>
      <c r="J465" s="377"/>
      <c r="K465" s="377"/>
      <c r="L465" s="377"/>
      <c r="M465" s="377"/>
      <c r="N465" s="377"/>
      <c r="O465" s="377"/>
      <c r="P465" s="377"/>
      <c r="Q465" s="377"/>
      <c r="R465" s="377"/>
      <c r="S465" s="377"/>
      <c r="T465" s="377"/>
      <c r="U465" s="377"/>
      <c r="V465" s="377"/>
      <c r="W465" s="377"/>
      <c r="X465" s="377"/>
      <c r="Y465" s="377"/>
      <c r="Z465" s="377"/>
    </row>
    <row r="466" spans="1:26" ht="12.75" customHeight="1" x14ac:dyDescent="0.25">
      <c r="A466" s="377"/>
      <c r="B466" s="377"/>
      <c r="C466" s="377"/>
      <c r="D466" s="377"/>
      <c r="E466" s="377"/>
      <c r="F466" s="377"/>
      <c r="G466" s="377"/>
      <c r="H466" s="377"/>
      <c r="I466" s="377"/>
      <c r="J466" s="377"/>
      <c r="K466" s="377"/>
      <c r="L466" s="377"/>
      <c r="M466" s="377"/>
      <c r="N466" s="377"/>
      <c r="O466" s="377"/>
      <c r="P466" s="377"/>
      <c r="Q466" s="377"/>
      <c r="R466" s="377"/>
      <c r="S466" s="377"/>
      <c r="T466" s="377"/>
      <c r="U466" s="377"/>
      <c r="V466" s="377"/>
      <c r="W466" s="377"/>
      <c r="X466" s="377"/>
      <c r="Y466" s="377"/>
      <c r="Z466" s="377"/>
    </row>
    <row r="467" spans="1:26" ht="12.75" customHeight="1" x14ac:dyDescent="0.25">
      <c r="A467" s="377"/>
      <c r="B467" s="377"/>
      <c r="C467" s="377"/>
      <c r="D467" s="377"/>
      <c r="E467" s="377"/>
      <c r="F467" s="377"/>
      <c r="G467" s="377"/>
      <c r="H467" s="377"/>
      <c r="I467" s="377"/>
      <c r="J467" s="377"/>
      <c r="K467" s="377"/>
      <c r="L467" s="377"/>
      <c r="M467" s="377"/>
      <c r="N467" s="377"/>
      <c r="O467" s="377"/>
      <c r="P467" s="377"/>
      <c r="Q467" s="377"/>
      <c r="R467" s="377"/>
      <c r="S467" s="377"/>
      <c r="T467" s="377"/>
      <c r="U467" s="377"/>
      <c r="V467" s="377"/>
      <c r="W467" s="377"/>
      <c r="X467" s="377"/>
      <c r="Y467" s="377"/>
      <c r="Z467" s="377"/>
    </row>
    <row r="468" spans="1:26" ht="12.75" customHeight="1" x14ac:dyDescent="0.25">
      <c r="A468" s="377"/>
      <c r="B468" s="377"/>
      <c r="C468" s="377"/>
      <c r="D468" s="377"/>
      <c r="E468" s="377"/>
      <c r="F468" s="377"/>
      <c r="G468" s="377"/>
      <c r="H468" s="377"/>
      <c r="I468" s="377"/>
      <c r="J468" s="377"/>
      <c r="K468" s="377"/>
      <c r="L468" s="377"/>
      <c r="M468" s="377"/>
      <c r="N468" s="377"/>
      <c r="O468" s="377"/>
      <c r="P468" s="377"/>
      <c r="Q468" s="377"/>
      <c r="R468" s="377"/>
      <c r="S468" s="377"/>
      <c r="T468" s="377"/>
      <c r="U468" s="377"/>
      <c r="V468" s="377"/>
      <c r="W468" s="377"/>
      <c r="X468" s="377"/>
      <c r="Y468" s="377"/>
      <c r="Z468" s="377"/>
    </row>
    <row r="469" spans="1:26" ht="12.75" customHeight="1" x14ac:dyDescent="0.25">
      <c r="A469" s="377"/>
      <c r="B469" s="377"/>
      <c r="C469" s="377"/>
      <c r="D469" s="377"/>
      <c r="E469" s="377"/>
      <c r="F469" s="377"/>
      <c r="G469" s="377"/>
      <c r="H469" s="377"/>
      <c r="I469" s="377"/>
      <c r="J469" s="377"/>
      <c r="K469" s="377"/>
      <c r="L469" s="377"/>
      <c r="M469" s="377"/>
      <c r="N469" s="377"/>
      <c r="O469" s="377"/>
      <c r="P469" s="377"/>
      <c r="Q469" s="377"/>
      <c r="R469" s="377"/>
      <c r="S469" s="377"/>
      <c r="T469" s="377"/>
      <c r="U469" s="377"/>
      <c r="V469" s="377"/>
      <c r="W469" s="377"/>
      <c r="X469" s="377"/>
      <c r="Y469" s="377"/>
      <c r="Z469" s="377"/>
    </row>
    <row r="470" spans="1:26" ht="12.75" customHeight="1" x14ac:dyDescent="0.25">
      <c r="A470" s="377"/>
      <c r="B470" s="377"/>
      <c r="C470" s="377"/>
      <c r="D470" s="377"/>
      <c r="E470" s="377"/>
      <c r="F470" s="377"/>
      <c r="G470" s="377"/>
      <c r="H470" s="377"/>
      <c r="I470" s="377"/>
      <c r="J470" s="377"/>
      <c r="K470" s="377"/>
      <c r="L470" s="377"/>
      <c r="M470" s="377"/>
      <c r="N470" s="377"/>
      <c r="O470" s="377"/>
      <c r="P470" s="377"/>
      <c r="Q470" s="377"/>
      <c r="R470" s="377"/>
      <c r="S470" s="377"/>
      <c r="T470" s="377"/>
      <c r="U470" s="377"/>
      <c r="V470" s="377"/>
      <c r="W470" s="377"/>
      <c r="X470" s="377"/>
      <c r="Y470" s="377"/>
      <c r="Z470" s="377"/>
    </row>
    <row r="471" spans="1:26" ht="12.75" customHeight="1" x14ac:dyDescent="0.25">
      <c r="A471" s="377"/>
      <c r="B471" s="377"/>
      <c r="C471" s="377"/>
      <c r="D471" s="377"/>
      <c r="E471" s="377"/>
      <c r="F471" s="377"/>
      <c r="G471" s="377"/>
      <c r="H471" s="377"/>
      <c r="I471" s="377"/>
      <c r="J471" s="377"/>
      <c r="K471" s="377"/>
      <c r="L471" s="377"/>
      <c r="M471" s="377"/>
      <c r="N471" s="377"/>
      <c r="O471" s="377"/>
      <c r="P471" s="377"/>
      <c r="Q471" s="377"/>
      <c r="R471" s="377"/>
      <c r="S471" s="377"/>
      <c r="T471" s="377"/>
      <c r="U471" s="377"/>
      <c r="V471" s="377"/>
      <c r="W471" s="377"/>
      <c r="X471" s="377"/>
      <c r="Y471" s="377"/>
      <c r="Z471" s="377"/>
    </row>
    <row r="472" spans="1:26" ht="12.75" customHeight="1" x14ac:dyDescent="0.25">
      <c r="A472" s="377"/>
      <c r="B472" s="377"/>
      <c r="C472" s="377"/>
      <c r="D472" s="377"/>
      <c r="E472" s="377"/>
      <c r="F472" s="377"/>
      <c r="G472" s="377"/>
      <c r="H472" s="377"/>
      <c r="I472" s="377"/>
      <c r="J472" s="377"/>
      <c r="K472" s="377"/>
      <c r="L472" s="377"/>
      <c r="M472" s="377"/>
      <c r="N472" s="377"/>
      <c r="O472" s="377"/>
      <c r="P472" s="377"/>
      <c r="Q472" s="377"/>
      <c r="R472" s="377"/>
      <c r="S472" s="377"/>
      <c r="T472" s="377"/>
      <c r="U472" s="377"/>
      <c r="V472" s="377"/>
      <c r="W472" s="377"/>
      <c r="X472" s="377"/>
      <c r="Y472" s="377"/>
      <c r="Z472" s="377"/>
    </row>
    <row r="473" spans="1:26" ht="12.75" customHeight="1" x14ac:dyDescent="0.25">
      <c r="A473" s="377"/>
      <c r="B473" s="377"/>
      <c r="C473" s="377"/>
      <c r="D473" s="377"/>
      <c r="E473" s="377"/>
      <c r="F473" s="377"/>
      <c r="G473" s="377"/>
      <c r="H473" s="377"/>
      <c r="I473" s="377"/>
      <c r="J473" s="377"/>
      <c r="K473" s="377"/>
      <c r="L473" s="377"/>
      <c r="M473" s="377"/>
      <c r="N473" s="377"/>
      <c r="O473" s="377"/>
      <c r="P473" s="377"/>
      <c r="Q473" s="377"/>
      <c r="R473" s="377"/>
      <c r="S473" s="377"/>
      <c r="T473" s="377"/>
      <c r="U473" s="377"/>
      <c r="V473" s="377"/>
      <c r="W473" s="377"/>
      <c r="X473" s="377"/>
      <c r="Y473" s="377"/>
      <c r="Z473" s="377"/>
    </row>
    <row r="474" spans="1:26" ht="12.75" customHeight="1" x14ac:dyDescent="0.25">
      <c r="A474" s="377"/>
      <c r="B474" s="377"/>
      <c r="C474" s="377"/>
      <c r="D474" s="377"/>
      <c r="E474" s="377"/>
      <c r="F474" s="377"/>
      <c r="G474" s="377"/>
      <c r="H474" s="377"/>
      <c r="I474" s="377"/>
      <c r="J474" s="377"/>
      <c r="K474" s="377"/>
      <c r="L474" s="377"/>
      <c r="M474" s="377"/>
      <c r="N474" s="377"/>
      <c r="O474" s="377"/>
      <c r="P474" s="377"/>
      <c r="Q474" s="377"/>
      <c r="R474" s="377"/>
      <c r="S474" s="377"/>
      <c r="T474" s="377"/>
      <c r="U474" s="377"/>
      <c r="V474" s="377"/>
      <c r="W474" s="377"/>
      <c r="X474" s="377"/>
      <c r="Y474" s="377"/>
      <c r="Z474" s="377"/>
    </row>
    <row r="475" spans="1:26" ht="12.75" customHeight="1" x14ac:dyDescent="0.25">
      <c r="A475" s="377"/>
      <c r="B475" s="377"/>
      <c r="C475" s="377"/>
      <c r="D475" s="377"/>
      <c r="E475" s="377"/>
      <c r="F475" s="377"/>
      <c r="G475" s="377"/>
      <c r="H475" s="377"/>
      <c r="I475" s="377"/>
      <c r="J475" s="377"/>
      <c r="K475" s="377"/>
      <c r="L475" s="377"/>
      <c r="M475" s="377"/>
      <c r="N475" s="377"/>
      <c r="O475" s="377"/>
      <c r="P475" s="377"/>
      <c r="Q475" s="377"/>
      <c r="R475" s="377"/>
      <c r="S475" s="377"/>
      <c r="T475" s="377"/>
      <c r="U475" s="377"/>
      <c r="V475" s="377"/>
      <c r="W475" s="377"/>
      <c r="X475" s="377"/>
      <c r="Y475" s="377"/>
      <c r="Z475" s="377"/>
    </row>
    <row r="476" spans="1:26" ht="12.75" customHeight="1" x14ac:dyDescent="0.25">
      <c r="A476" s="377"/>
      <c r="B476" s="377"/>
      <c r="C476" s="377"/>
      <c r="D476" s="377"/>
      <c r="E476" s="377"/>
      <c r="F476" s="377"/>
      <c r="G476" s="377"/>
      <c r="H476" s="377"/>
      <c r="I476" s="377"/>
      <c r="J476" s="377"/>
      <c r="K476" s="377"/>
      <c r="L476" s="377"/>
      <c r="M476" s="377"/>
      <c r="N476" s="377"/>
      <c r="O476" s="377"/>
      <c r="P476" s="377"/>
      <c r="Q476" s="377"/>
      <c r="R476" s="377"/>
      <c r="S476" s="377"/>
      <c r="T476" s="377"/>
      <c r="U476" s="377"/>
      <c r="V476" s="377"/>
      <c r="W476" s="377"/>
      <c r="X476" s="377"/>
      <c r="Y476" s="377"/>
      <c r="Z476" s="377"/>
    </row>
    <row r="477" spans="1:26" ht="12.75" customHeight="1" x14ac:dyDescent="0.25">
      <c r="A477" s="377"/>
      <c r="B477" s="377"/>
      <c r="C477" s="377"/>
      <c r="D477" s="377"/>
      <c r="E477" s="377"/>
      <c r="F477" s="377"/>
      <c r="G477" s="377"/>
      <c r="H477" s="377"/>
      <c r="I477" s="377"/>
      <c r="J477" s="377"/>
      <c r="K477" s="377"/>
      <c r="L477" s="377"/>
      <c r="M477" s="377"/>
      <c r="N477" s="377"/>
      <c r="O477" s="377"/>
      <c r="P477" s="377"/>
      <c r="Q477" s="377"/>
      <c r="R477" s="377"/>
      <c r="S477" s="377"/>
      <c r="T477" s="377"/>
      <c r="U477" s="377"/>
      <c r="V477" s="377"/>
      <c r="W477" s="377"/>
      <c r="X477" s="377"/>
      <c r="Y477" s="377"/>
      <c r="Z477" s="377"/>
    </row>
    <row r="478" spans="1:26" ht="12.75" customHeight="1" x14ac:dyDescent="0.25">
      <c r="A478" s="377"/>
      <c r="B478" s="377"/>
      <c r="C478" s="377"/>
      <c r="D478" s="377"/>
      <c r="E478" s="377"/>
      <c r="F478" s="377"/>
      <c r="G478" s="377"/>
      <c r="H478" s="377"/>
      <c r="I478" s="377"/>
      <c r="J478" s="377"/>
      <c r="K478" s="377"/>
      <c r="L478" s="377"/>
      <c r="M478" s="377"/>
      <c r="N478" s="377"/>
      <c r="O478" s="377"/>
      <c r="P478" s="377"/>
      <c r="Q478" s="377"/>
      <c r="R478" s="377"/>
      <c r="S478" s="377"/>
      <c r="T478" s="377"/>
      <c r="U478" s="377"/>
      <c r="V478" s="377"/>
      <c r="W478" s="377"/>
      <c r="X478" s="377"/>
      <c r="Y478" s="377"/>
      <c r="Z478" s="377"/>
    </row>
    <row r="479" spans="1:26" ht="12.75" customHeight="1" x14ac:dyDescent="0.25">
      <c r="A479" s="377"/>
      <c r="B479" s="377"/>
      <c r="C479" s="377"/>
      <c r="D479" s="377"/>
      <c r="E479" s="377"/>
      <c r="F479" s="377"/>
      <c r="G479" s="377"/>
      <c r="H479" s="377"/>
      <c r="I479" s="377"/>
      <c r="J479" s="377"/>
      <c r="K479" s="377"/>
      <c r="L479" s="377"/>
      <c r="M479" s="377"/>
      <c r="N479" s="377"/>
      <c r="O479" s="377"/>
      <c r="P479" s="377"/>
      <c r="Q479" s="377"/>
      <c r="R479" s="377"/>
      <c r="S479" s="377"/>
      <c r="T479" s="377"/>
      <c r="U479" s="377"/>
      <c r="V479" s="377"/>
      <c r="W479" s="377"/>
      <c r="X479" s="377"/>
      <c r="Y479" s="377"/>
      <c r="Z479" s="377"/>
    </row>
    <row r="480" spans="1:26" ht="12.75" customHeight="1" x14ac:dyDescent="0.25">
      <c r="A480" s="377"/>
      <c r="B480" s="377"/>
      <c r="C480" s="377"/>
      <c r="D480" s="377"/>
      <c r="E480" s="377"/>
      <c r="F480" s="377"/>
      <c r="G480" s="377"/>
      <c r="H480" s="377"/>
      <c r="I480" s="377"/>
      <c r="J480" s="377"/>
      <c r="K480" s="377"/>
      <c r="L480" s="377"/>
      <c r="M480" s="377"/>
      <c r="N480" s="377"/>
      <c r="O480" s="377"/>
      <c r="P480" s="377"/>
      <c r="Q480" s="377"/>
      <c r="R480" s="377"/>
      <c r="S480" s="377"/>
      <c r="T480" s="377"/>
      <c r="U480" s="377"/>
      <c r="V480" s="377"/>
      <c r="W480" s="377"/>
      <c r="X480" s="377"/>
      <c r="Y480" s="377"/>
      <c r="Z480" s="377"/>
    </row>
    <row r="481" spans="1:26" ht="12.75" customHeight="1" x14ac:dyDescent="0.25">
      <c r="A481" s="377"/>
      <c r="B481" s="377"/>
      <c r="C481" s="377"/>
      <c r="D481" s="377"/>
      <c r="E481" s="377"/>
      <c r="F481" s="377"/>
      <c r="G481" s="377"/>
      <c r="H481" s="377"/>
      <c r="I481" s="377"/>
      <c r="J481" s="377"/>
      <c r="K481" s="377"/>
      <c r="L481" s="377"/>
      <c r="M481" s="377"/>
      <c r="N481" s="377"/>
      <c r="O481" s="377"/>
      <c r="P481" s="377"/>
      <c r="Q481" s="377"/>
      <c r="R481" s="377"/>
      <c r="S481" s="377"/>
      <c r="T481" s="377"/>
      <c r="U481" s="377"/>
      <c r="V481" s="377"/>
      <c r="W481" s="377"/>
      <c r="X481" s="377"/>
      <c r="Y481" s="377"/>
      <c r="Z481" s="377"/>
    </row>
    <row r="482" spans="1:26" ht="12.75" customHeight="1" x14ac:dyDescent="0.25">
      <c r="A482" s="377"/>
      <c r="B482" s="377"/>
      <c r="C482" s="377"/>
      <c r="D482" s="377"/>
      <c r="E482" s="377"/>
      <c r="F482" s="377"/>
      <c r="G482" s="377"/>
      <c r="H482" s="377"/>
      <c r="I482" s="377"/>
      <c r="J482" s="377"/>
      <c r="K482" s="377"/>
      <c r="L482" s="377"/>
      <c r="M482" s="377"/>
      <c r="N482" s="377"/>
      <c r="O482" s="377"/>
      <c r="P482" s="377"/>
      <c r="Q482" s="377"/>
      <c r="R482" s="377"/>
      <c r="S482" s="377"/>
      <c r="T482" s="377"/>
      <c r="U482" s="377"/>
      <c r="V482" s="377"/>
      <c r="W482" s="377"/>
      <c r="X482" s="377"/>
      <c r="Y482" s="377"/>
      <c r="Z482" s="377"/>
    </row>
    <row r="483" spans="1:26" ht="12.75" customHeight="1" x14ac:dyDescent="0.25">
      <c r="A483" s="377"/>
      <c r="B483" s="377"/>
      <c r="C483" s="377"/>
      <c r="D483" s="377"/>
      <c r="E483" s="377"/>
      <c r="F483" s="377"/>
      <c r="G483" s="377"/>
      <c r="H483" s="377"/>
      <c r="I483" s="377"/>
      <c r="J483" s="377"/>
      <c r="K483" s="377"/>
      <c r="L483" s="377"/>
      <c r="M483" s="377"/>
      <c r="N483" s="377"/>
      <c r="O483" s="377"/>
      <c r="P483" s="377"/>
      <c r="Q483" s="377"/>
      <c r="R483" s="377"/>
      <c r="S483" s="377"/>
      <c r="T483" s="377"/>
      <c r="U483" s="377"/>
      <c r="V483" s="377"/>
      <c r="W483" s="377"/>
      <c r="X483" s="377"/>
      <c r="Y483" s="377"/>
      <c r="Z483" s="377"/>
    </row>
    <row r="484" spans="1:26" ht="12.75" customHeight="1" x14ac:dyDescent="0.25">
      <c r="A484" s="377"/>
      <c r="B484" s="377"/>
      <c r="C484" s="377"/>
      <c r="D484" s="377"/>
      <c r="E484" s="377"/>
      <c r="F484" s="377"/>
      <c r="G484" s="377"/>
      <c r="H484" s="377"/>
      <c r="I484" s="377"/>
      <c r="J484" s="377"/>
      <c r="K484" s="377"/>
      <c r="L484" s="377"/>
      <c r="M484" s="377"/>
      <c r="N484" s="377"/>
      <c r="O484" s="377"/>
      <c r="P484" s="377"/>
      <c r="Q484" s="377"/>
      <c r="R484" s="377"/>
      <c r="S484" s="377"/>
      <c r="T484" s="377"/>
      <c r="U484" s="377"/>
      <c r="V484" s="377"/>
      <c r="W484" s="377"/>
      <c r="X484" s="377"/>
      <c r="Y484" s="377"/>
      <c r="Z484" s="377"/>
    </row>
    <row r="485" spans="1:26" ht="12.75" customHeight="1" x14ac:dyDescent="0.25">
      <c r="A485" s="377"/>
      <c r="B485" s="377"/>
      <c r="C485" s="377"/>
      <c r="D485" s="377"/>
      <c r="E485" s="377"/>
      <c r="F485" s="377"/>
      <c r="G485" s="377"/>
      <c r="H485" s="377"/>
      <c r="I485" s="377"/>
      <c r="J485" s="377"/>
      <c r="K485" s="377"/>
      <c r="L485" s="377"/>
      <c r="M485" s="377"/>
      <c r="N485" s="377"/>
      <c r="O485" s="377"/>
      <c r="P485" s="377"/>
      <c r="Q485" s="377"/>
      <c r="R485" s="377"/>
      <c r="S485" s="377"/>
      <c r="T485" s="377"/>
      <c r="U485" s="377"/>
      <c r="V485" s="377"/>
      <c r="W485" s="377"/>
      <c r="X485" s="377"/>
      <c r="Y485" s="377"/>
      <c r="Z485" s="377"/>
    </row>
    <row r="486" spans="1:26" ht="12.75" customHeight="1" x14ac:dyDescent="0.25">
      <c r="A486" s="377"/>
      <c r="B486" s="377"/>
      <c r="C486" s="377"/>
      <c r="D486" s="377"/>
      <c r="E486" s="377"/>
      <c r="F486" s="377"/>
      <c r="G486" s="377"/>
      <c r="H486" s="377"/>
      <c r="I486" s="377"/>
      <c r="J486" s="377"/>
      <c r="K486" s="377"/>
      <c r="L486" s="377"/>
      <c r="M486" s="377"/>
      <c r="N486" s="377"/>
      <c r="O486" s="377"/>
      <c r="P486" s="377"/>
      <c r="Q486" s="377"/>
      <c r="R486" s="377"/>
      <c r="S486" s="377"/>
      <c r="T486" s="377"/>
      <c r="U486" s="377"/>
      <c r="V486" s="377"/>
      <c r="W486" s="377"/>
      <c r="X486" s="377"/>
      <c r="Y486" s="377"/>
      <c r="Z486" s="377"/>
    </row>
    <row r="487" spans="1:26" ht="12.75" customHeight="1" x14ac:dyDescent="0.25">
      <c r="A487" s="377"/>
      <c r="B487" s="377"/>
      <c r="C487" s="377"/>
      <c r="D487" s="377"/>
      <c r="E487" s="377"/>
      <c r="F487" s="377"/>
      <c r="G487" s="377"/>
      <c r="H487" s="377"/>
      <c r="I487" s="377"/>
      <c r="J487" s="377"/>
      <c r="K487" s="377"/>
      <c r="L487" s="377"/>
      <c r="M487" s="377"/>
      <c r="N487" s="377"/>
      <c r="O487" s="377"/>
      <c r="P487" s="377"/>
      <c r="Q487" s="377"/>
      <c r="R487" s="377"/>
      <c r="S487" s="377"/>
      <c r="T487" s="377"/>
      <c r="U487" s="377"/>
      <c r="V487" s="377"/>
      <c r="W487" s="377"/>
      <c r="X487" s="377"/>
      <c r="Y487" s="377"/>
      <c r="Z487" s="377"/>
    </row>
    <row r="488" spans="1:26" ht="12.75" customHeight="1" x14ac:dyDescent="0.25">
      <c r="A488" s="377"/>
      <c r="B488" s="377"/>
      <c r="C488" s="377"/>
      <c r="D488" s="377"/>
      <c r="E488" s="377"/>
      <c r="F488" s="377"/>
      <c r="G488" s="377"/>
      <c r="H488" s="377"/>
      <c r="I488" s="377"/>
      <c r="J488" s="377"/>
      <c r="K488" s="377"/>
      <c r="L488" s="377"/>
      <c r="M488" s="377"/>
      <c r="N488" s="377"/>
      <c r="O488" s="377"/>
      <c r="P488" s="377"/>
      <c r="Q488" s="377"/>
      <c r="R488" s="377"/>
      <c r="S488" s="377"/>
      <c r="T488" s="377"/>
      <c r="U488" s="377"/>
      <c r="V488" s="377"/>
      <c r="W488" s="377"/>
      <c r="X488" s="377"/>
      <c r="Y488" s="377"/>
      <c r="Z488" s="377"/>
    </row>
    <row r="489" spans="1:26" ht="12.75" customHeight="1" x14ac:dyDescent="0.25">
      <c r="A489" s="377"/>
      <c r="B489" s="377"/>
      <c r="C489" s="377"/>
      <c r="D489" s="377"/>
      <c r="E489" s="377"/>
      <c r="F489" s="377"/>
      <c r="G489" s="377"/>
      <c r="H489" s="377"/>
      <c r="I489" s="377"/>
      <c r="J489" s="377"/>
      <c r="K489" s="377"/>
      <c r="L489" s="377"/>
      <c r="M489" s="377"/>
      <c r="N489" s="377"/>
      <c r="O489" s="377"/>
      <c r="P489" s="377"/>
      <c r="Q489" s="377"/>
      <c r="R489" s="377"/>
      <c r="S489" s="377"/>
      <c r="T489" s="377"/>
      <c r="U489" s="377"/>
      <c r="V489" s="377"/>
      <c r="W489" s="377"/>
      <c r="X489" s="377"/>
      <c r="Y489" s="377"/>
      <c r="Z489" s="377"/>
    </row>
    <row r="490" spans="1:26" ht="12.75" customHeight="1" x14ac:dyDescent="0.25">
      <c r="A490" s="377"/>
      <c r="B490" s="377"/>
      <c r="C490" s="377"/>
      <c r="D490" s="377"/>
      <c r="E490" s="377"/>
      <c r="F490" s="377"/>
      <c r="G490" s="377"/>
      <c r="H490" s="377"/>
      <c r="I490" s="377"/>
      <c r="J490" s="377"/>
      <c r="K490" s="377"/>
      <c r="L490" s="377"/>
      <c r="M490" s="377"/>
      <c r="N490" s="377"/>
      <c r="O490" s="377"/>
      <c r="P490" s="377"/>
      <c r="Q490" s="377"/>
      <c r="R490" s="377"/>
      <c r="S490" s="377"/>
      <c r="T490" s="377"/>
      <c r="U490" s="377"/>
      <c r="V490" s="377"/>
      <c r="W490" s="377"/>
      <c r="X490" s="377"/>
      <c r="Y490" s="377"/>
      <c r="Z490" s="377"/>
    </row>
    <row r="491" spans="1:26" ht="12.75" customHeight="1" x14ac:dyDescent="0.25">
      <c r="A491" s="377"/>
      <c r="B491" s="377"/>
      <c r="C491" s="377"/>
      <c r="D491" s="377"/>
      <c r="E491" s="377"/>
      <c r="F491" s="377"/>
      <c r="G491" s="377"/>
      <c r="H491" s="377"/>
      <c r="I491" s="377"/>
      <c r="J491" s="377"/>
      <c r="K491" s="377"/>
      <c r="L491" s="377"/>
      <c r="M491" s="377"/>
      <c r="N491" s="377"/>
      <c r="O491" s="377"/>
      <c r="P491" s="377"/>
      <c r="Q491" s="377"/>
      <c r="R491" s="377"/>
      <c r="S491" s="377"/>
      <c r="T491" s="377"/>
      <c r="U491" s="377"/>
      <c r="V491" s="377"/>
      <c r="W491" s="377"/>
      <c r="X491" s="377"/>
      <c r="Y491" s="377"/>
      <c r="Z491" s="377"/>
    </row>
    <row r="492" spans="1:26" ht="12.75" customHeight="1" x14ac:dyDescent="0.25">
      <c r="A492" s="377"/>
      <c r="B492" s="377"/>
      <c r="C492" s="377"/>
      <c r="D492" s="377"/>
      <c r="E492" s="377"/>
      <c r="F492" s="377"/>
      <c r="G492" s="377"/>
      <c r="H492" s="377"/>
      <c r="I492" s="377"/>
      <c r="J492" s="377"/>
      <c r="K492" s="377"/>
      <c r="L492" s="377"/>
      <c r="M492" s="377"/>
      <c r="N492" s="377"/>
      <c r="O492" s="377"/>
      <c r="P492" s="377"/>
      <c r="Q492" s="377"/>
      <c r="R492" s="377"/>
      <c r="S492" s="377"/>
      <c r="T492" s="377"/>
      <c r="U492" s="377"/>
      <c r="V492" s="377"/>
      <c r="W492" s="377"/>
      <c r="X492" s="377"/>
      <c r="Y492" s="377"/>
      <c r="Z492" s="377"/>
    </row>
    <row r="493" spans="1:26" ht="12.75" customHeight="1" x14ac:dyDescent="0.25">
      <c r="A493" s="377"/>
      <c r="B493" s="377"/>
      <c r="C493" s="377"/>
      <c r="D493" s="377"/>
      <c r="E493" s="377"/>
      <c r="F493" s="377"/>
      <c r="G493" s="377"/>
      <c r="H493" s="377"/>
      <c r="I493" s="377"/>
      <c r="J493" s="377"/>
      <c r="K493" s="377"/>
      <c r="L493" s="377"/>
      <c r="M493" s="377"/>
      <c r="N493" s="377"/>
      <c r="O493" s="377"/>
      <c r="P493" s="377"/>
      <c r="Q493" s="377"/>
      <c r="R493" s="377"/>
      <c r="S493" s="377"/>
      <c r="T493" s="377"/>
      <c r="U493" s="377"/>
      <c r="V493" s="377"/>
      <c r="W493" s="377"/>
      <c r="X493" s="377"/>
      <c r="Y493" s="377"/>
      <c r="Z493" s="377"/>
    </row>
    <row r="494" spans="1:26" ht="12.75" customHeight="1" x14ac:dyDescent="0.25">
      <c r="A494" s="377"/>
      <c r="B494" s="377"/>
      <c r="C494" s="377"/>
      <c r="D494" s="377"/>
      <c r="E494" s="377"/>
      <c r="F494" s="377"/>
      <c r="G494" s="377"/>
      <c r="H494" s="377"/>
      <c r="I494" s="377"/>
      <c r="J494" s="377"/>
      <c r="K494" s="377"/>
      <c r="L494" s="377"/>
      <c r="M494" s="377"/>
      <c r="N494" s="377"/>
      <c r="O494" s="377"/>
      <c r="P494" s="377"/>
      <c r="Q494" s="377"/>
      <c r="R494" s="377"/>
      <c r="S494" s="377"/>
      <c r="T494" s="377"/>
      <c r="U494" s="377"/>
      <c r="V494" s="377"/>
      <c r="W494" s="377"/>
      <c r="X494" s="377"/>
      <c r="Y494" s="377"/>
      <c r="Z494" s="377"/>
    </row>
    <row r="495" spans="1:26" ht="12.75" customHeight="1" x14ac:dyDescent="0.25">
      <c r="A495" s="377"/>
      <c r="B495" s="377"/>
      <c r="C495" s="377"/>
      <c r="D495" s="377"/>
      <c r="E495" s="377"/>
      <c r="F495" s="377"/>
      <c r="G495" s="377"/>
      <c r="H495" s="377"/>
      <c r="I495" s="377"/>
      <c r="J495" s="377"/>
      <c r="K495" s="377"/>
      <c r="L495" s="377"/>
      <c r="M495" s="377"/>
      <c r="N495" s="377"/>
      <c r="O495" s="377"/>
      <c r="P495" s="377"/>
      <c r="Q495" s="377"/>
      <c r="R495" s="377"/>
      <c r="S495" s="377"/>
      <c r="T495" s="377"/>
      <c r="U495" s="377"/>
      <c r="V495" s="377"/>
      <c r="W495" s="377"/>
      <c r="X495" s="377"/>
      <c r="Y495" s="377"/>
      <c r="Z495" s="377"/>
    </row>
    <row r="496" spans="1:26" ht="12.75" customHeight="1" x14ac:dyDescent="0.25">
      <c r="A496" s="377"/>
      <c r="B496" s="377"/>
      <c r="C496" s="377"/>
      <c r="D496" s="377"/>
      <c r="E496" s="377"/>
      <c r="F496" s="377"/>
      <c r="G496" s="377"/>
      <c r="H496" s="377"/>
      <c r="I496" s="377"/>
      <c r="J496" s="377"/>
      <c r="K496" s="377"/>
      <c r="L496" s="377"/>
      <c r="M496" s="377"/>
      <c r="N496" s="377"/>
      <c r="O496" s="377"/>
      <c r="P496" s="377"/>
      <c r="Q496" s="377"/>
      <c r="R496" s="377"/>
      <c r="S496" s="377"/>
      <c r="T496" s="377"/>
      <c r="U496" s="377"/>
      <c r="V496" s="377"/>
      <c r="W496" s="377"/>
      <c r="X496" s="377"/>
      <c r="Y496" s="377"/>
      <c r="Z496" s="377"/>
    </row>
    <row r="497" spans="1:26" ht="12.75" customHeight="1" x14ac:dyDescent="0.25">
      <c r="A497" s="377"/>
      <c r="B497" s="377"/>
      <c r="C497" s="377"/>
      <c r="D497" s="377"/>
      <c r="E497" s="377"/>
      <c r="F497" s="377"/>
      <c r="G497" s="377"/>
      <c r="H497" s="377"/>
      <c r="I497" s="377"/>
      <c r="J497" s="377"/>
      <c r="K497" s="377"/>
      <c r="L497" s="377"/>
      <c r="M497" s="377"/>
      <c r="N497" s="377"/>
      <c r="O497" s="377"/>
      <c r="P497" s="377"/>
      <c r="Q497" s="377"/>
      <c r="R497" s="377"/>
      <c r="S497" s="377"/>
      <c r="T497" s="377"/>
      <c r="U497" s="377"/>
      <c r="V497" s="377"/>
      <c r="W497" s="377"/>
      <c r="X497" s="377"/>
      <c r="Y497" s="377"/>
      <c r="Z497" s="377"/>
    </row>
    <row r="498" spans="1:26" ht="12.75" customHeight="1" x14ac:dyDescent="0.25">
      <c r="A498" s="377"/>
      <c r="B498" s="377"/>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row>
    <row r="499" spans="1:26" ht="12.75" customHeight="1" x14ac:dyDescent="0.25">
      <c r="A499" s="377"/>
      <c r="B499" s="377"/>
      <c r="C499" s="377"/>
      <c r="D499" s="377"/>
      <c r="E499" s="377"/>
      <c r="F499" s="377"/>
      <c r="G499" s="377"/>
      <c r="H499" s="377"/>
      <c r="I499" s="377"/>
      <c r="J499" s="377"/>
      <c r="K499" s="377"/>
      <c r="L499" s="377"/>
      <c r="M499" s="377"/>
      <c r="N499" s="377"/>
      <c r="O499" s="377"/>
      <c r="P499" s="377"/>
      <c r="Q499" s="377"/>
      <c r="R499" s="377"/>
      <c r="S499" s="377"/>
      <c r="T499" s="377"/>
      <c r="U499" s="377"/>
      <c r="V499" s="377"/>
      <c r="W499" s="377"/>
      <c r="X499" s="377"/>
      <c r="Y499" s="377"/>
      <c r="Z499" s="377"/>
    </row>
    <row r="500" spans="1:26" ht="12.75" customHeight="1" x14ac:dyDescent="0.25">
      <c r="A500" s="377"/>
      <c r="B500" s="377"/>
      <c r="C500" s="377"/>
      <c r="D500" s="377"/>
      <c r="E500" s="377"/>
      <c r="F500" s="377"/>
      <c r="G500" s="377"/>
      <c r="H500" s="377"/>
      <c r="I500" s="377"/>
      <c r="J500" s="377"/>
      <c r="K500" s="377"/>
      <c r="L500" s="377"/>
      <c r="M500" s="377"/>
      <c r="N500" s="377"/>
      <c r="O500" s="377"/>
      <c r="P500" s="377"/>
      <c r="Q500" s="377"/>
      <c r="R500" s="377"/>
      <c r="S500" s="377"/>
      <c r="T500" s="377"/>
      <c r="U500" s="377"/>
      <c r="V500" s="377"/>
      <c r="W500" s="377"/>
      <c r="X500" s="377"/>
      <c r="Y500" s="377"/>
      <c r="Z500" s="377"/>
    </row>
    <row r="501" spans="1:26" ht="12.75" customHeight="1" x14ac:dyDescent="0.25">
      <c r="A501" s="377"/>
      <c r="B501" s="377"/>
      <c r="C501" s="377"/>
      <c r="D501" s="377"/>
      <c r="E501" s="377"/>
      <c r="F501" s="377"/>
      <c r="G501" s="377"/>
      <c r="H501" s="377"/>
      <c r="I501" s="377"/>
      <c r="J501" s="377"/>
      <c r="K501" s="377"/>
      <c r="L501" s="377"/>
      <c r="M501" s="377"/>
      <c r="N501" s="377"/>
      <c r="O501" s="377"/>
      <c r="P501" s="377"/>
      <c r="Q501" s="377"/>
      <c r="R501" s="377"/>
      <c r="S501" s="377"/>
      <c r="T501" s="377"/>
      <c r="U501" s="377"/>
      <c r="V501" s="377"/>
      <c r="W501" s="377"/>
      <c r="X501" s="377"/>
      <c r="Y501" s="377"/>
      <c r="Z501" s="377"/>
    </row>
    <row r="502" spans="1:26" ht="12.75" customHeight="1" x14ac:dyDescent="0.25">
      <c r="A502" s="377"/>
      <c r="B502" s="377"/>
      <c r="C502" s="377"/>
      <c r="D502" s="377"/>
      <c r="E502" s="377"/>
      <c r="F502" s="377"/>
      <c r="G502" s="377"/>
      <c r="H502" s="377"/>
      <c r="I502" s="377"/>
      <c r="J502" s="377"/>
      <c r="K502" s="377"/>
      <c r="L502" s="377"/>
      <c r="M502" s="377"/>
      <c r="N502" s="377"/>
      <c r="O502" s="377"/>
      <c r="P502" s="377"/>
      <c r="Q502" s="377"/>
      <c r="R502" s="377"/>
      <c r="S502" s="377"/>
      <c r="T502" s="377"/>
      <c r="U502" s="377"/>
      <c r="V502" s="377"/>
      <c r="W502" s="377"/>
      <c r="X502" s="377"/>
      <c r="Y502" s="377"/>
      <c r="Z502" s="377"/>
    </row>
    <row r="503" spans="1:26" ht="12.75" customHeight="1" x14ac:dyDescent="0.25">
      <c r="A503" s="377"/>
      <c r="B503" s="377"/>
      <c r="C503" s="377"/>
      <c r="D503" s="377"/>
      <c r="E503" s="377"/>
      <c r="F503" s="377"/>
      <c r="G503" s="377"/>
      <c r="H503" s="377"/>
      <c r="I503" s="377"/>
      <c r="J503" s="377"/>
      <c r="K503" s="377"/>
      <c r="L503" s="377"/>
      <c r="M503" s="377"/>
      <c r="N503" s="377"/>
      <c r="O503" s="377"/>
      <c r="P503" s="377"/>
      <c r="Q503" s="377"/>
      <c r="R503" s="377"/>
      <c r="S503" s="377"/>
      <c r="T503" s="377"/>
      <c r="U503" s="377"/>
      <c r="V503" s="377"/>
      <c r="W503" s="377"/>
      <c r="X503" s="377"/>
      <c r="Y503" s="377"/>
      <c r="Z503" s="377"/>
    </row>
    <row r="504" spans="1:26" ht="12.75" customHeight="1" x14ac:dyDescent="0.25">
      <c r="A504" s="377"/>
      <c r="B504" s="377"/>
      <c r="C504" s="377"/>
      <c r="D504" s="377"/>
      <c r="E504" s="377"/>
      <c r="F504" s="377"/>
      <c r="G504" s="377"/>
      <c r="H504" s="377"/>
      <c r="I504" s="377"/>
      <c r="J504" s="377"/>
      <c r="K504" s="377"/>
      <c r="L504" s="377"/>
      <c r="M504" s="377"/>
      <c r="N504" s="377"/>
      <c r="O504" s="377"/>
      <c r="P504" s="377"/>
      <c r="Q504" s="377"/>
      <c r="R504" s="377"/>
      <c r="S504" s="377"/>
      <c r="T504" s="377"/>
      <c r="U504" s="377"/>
      <c r="V504" s="377"/>
      <c r="W504" s="377"/>
      <c r="X504" s="377"/>
      <c r="Y504" s="377"/>
      <c r="Z504" s="377"/>
    </row>
    <row r="505" spans="1:26" ht="12.75" customHeight="1" x14ac:dyDescent="0.25">
      <c r="A505" s="377"/>
      <c r="B505" s="377"/>
      <c r="C505" s="377"/>
      <c r="D505" s="377"/>
      <c r="E505" s="377"/>
      <c r="F505" s="377"/>
      <c r="G505" s="377"/>
      <c r="H505" s="377"/>
      <c r="I505" s="377"/>
      <c r="J505" s="377"/>
      <c r="K505" s="377"/>
      <c r="L505" s="377"/>
      <c r="M505" s="377"/>
      <c r="N505" s="377"/>
      <c r="O505" s="377"/>
      <c r="P505" s="377"/>
      <c r="Q505" s="377"/>
      <c r="R505" s="377"/>
      <c r="S505" s="377"/>
      <c r="T505" s="377"/>
      <c r="U505" s="377"/>
      <c r="V505" s="377"/>
      <c r="W505" s="377"/>
      <c r="X505" s="377"/>
      <c r="Y505" s="377"/>
      <c r="Z505" s="377"/>
    </row>
    <row r="506" spans="1:26" ht="12.75" customHeight="1" x14ac:dyDescent="0.25">
      <c r="A506" s="377"/>
      <c r="B506" s="377"/>
      <c r="C506" s="377"/>
      <c r="D506" s="377"/>
      <c r="E506" s="377"/>
      <c r="F506" s="377"/>
      <c r="G506" s="377"/>
      <c r="H506" s="377"/>
      <c r="I506" s="377"/>
      <c r="J506" s="377"/>
      <c r="K506" s="377"/>
      <c r="L506" s="377"/>
      <c r="M506" s="377"/>
      <c r="N506" s="377"/>
      <c r="O506" s="377"/>
      <c r="P506" s="377"/>
      <c r="Q506" s="377"/>
      <c r="R506" s="377"/>
      <c r="S506" s="377"/>
      <c r="T506" s="377"/>
      <c r="U506" s="377"/>
      <c r="V506" s="377"/>
      <c r="W506" s="377"/>
      <c r="X506" s="377"/>
      <c r="Y506" s="377"/>
      <c r="Z506" s="377"/>
    </row>
    <row r="507" spans="1:26" ht="12.75" customHeight="1" x14ac:dyDescent="0.25">
      <c r="A507" s="377"/>
      <c r="B507" s="377"/>
      <c r="C507" s="377"/>
      <c r="D507" s="377"/>
      <c r="E507" s="377"/>
      <c r="F507" s="377"/>
      <c r="G507" s="377"/>
      <c r="H507" s="377"/>
      <c r="I507" s="377"/>
      <c r="J507" s="377"/>
      <c r="K507" s="377"/>
      <c r="L507" s="377"/>
      <c r="M507" s="377"/>
      <c r="N507" s="377"/>
      <c r="O507" s="377"/>
      <c r="P507" s="377"/>
      <c r="Q507" s="377"/>
      <c r="R507" s="377"/>
      <c r="S507" s="377"/>
      <c r="T507" s="377"/>
      <c r="U507" s="377"/>
      <c r="V507" s="377"/>
      <c r="W507" s="377"/>
      <c r="X507" s="377"/>
      <c r="Y507" s="377"/>
      <c r="Z507" s="377"/>
    </row>
    <row r="508" spans="1:26" ht="12.75" customHeight="1" x14ac:dyDescent="0.25">
      <c r="A508" s="377"/>
      <c r="B508" s="377"/>
      <c r="C508" s="377"/>
      <c r="D508" s="377"/>
      <c r="E508" s="377"/>
      <c r="F508" s="377"/>
      <c r="G508" s="377"/>
      <c r="H508" s="377"/>
      <c r="I508" s="377"/>
      <c r="J508" s="377"/>
      <c r="K508" s="377"/>
      <c r="L508" s="377"/>
      <c r="M508" s="377"/>
      <c r="N508" s="377"/>
      <c r="O508" s="377"/>
      <c r="P508" s="377"/>
      <c r="Q508" s="377"/>
      <c r="R508" s="377"/>
      <c r="S508" s="377"/>
      <c r="T508" s="377"/>
      <c r="U508" s="377"/>
      <c r="V508" s="377"/>
      <c r="W508" s="377"/>
      <c r="X508" s="377"/>
      <c r="Y508" s="377"/>
      <c r="Z508" s="377"/>
    </row>
    <row r="509" spans="1:26" ht="12.75" customHeight="1" x14ac:dyDescent="0.25">
      <c r="A509" s="377"/>
      <c r="B509" s="377"/>
      <c r="C509" s="377"/>
      <c r="D509" s="377"/>
      <c r="E509" s="377"/>
      <c r="F509" s="377"/>
      <c r="G509" s="377"/>
      <c r="H509" s="377"/>
      <c r="I509" s="377"/>
      <c r="J509" s="377"/>
      <c r="K509" s="377"/>
      <c r="L509" s="377"/>
      <c r="M509" s="377"/>
      <c r="N509" s="377"/>
      <c r="O509" s="377"/>
      <c r="P509" s="377"/>
      <c r="Q509" s="377"/>
      <c r="R509" s="377"/>
      <c r="S509" s="377"/>
      <c r="T509" s="377"/>
      <c r="U509" s="377"/>
      <c r="V509" s="377"/>
      <c r="W509" s="377"/>
      <c r="X509" s="377"/>
      <c r="Y509" s="377"/>
      <c r="Z509" s="377"/>
    </row>
    <row r="510" spans="1:26" ht="12.75" customHeight="1" x14ac:dyDescent="0.25">
      <c r="A510" s="377"/>
      <c r="B510" s="377"/>
      <c r="C510" s="377"/>
      <c r="D510" s="377"/>
      <c r="E510" s="377"/>
      <c r="F510" s="377"/>
      <c r="G510" s="377"/>
      <c r="H510" s="377"/>
      <c r="I510" s="377"/>
      <c r="J510" s="377"/>
      <c r="K510" s="377"/>
      <c r="L510" s="377"/>
      <c r="M510" s="377"/>
      <c r="N510" s="377"/>
      <c r="O510" s="377"/>
      <c r="P510" s="377"/>
      <c r="Q510" s="377"/>
      <c r="R510" s="377"/>
      <c r="S510" s="377"/>
      <c r="T510" s="377"/>
      <c r="U510" s="377"/>
      <c r="V510" s="377"/>
      <c r="W510" s="377"/>
      <c r="X510" s="377"/>
      <c r="Y510" s="377"/>
      <c r="Z510" s="377"/>
    </row>
    <row r="511" spans="1:26" ht="12.75" customHeight="1" x14ac:dyDescent="0.25">
      <c r="A511" s="377"/>
      <c r="B511" s="377"/>
      <c r="C511" s="377"/>
      <c r="D511" s="377"/>
      <c r="E511" s="377"/>
      <c r="F511" s="377"/>
      <c r="G511" s="377"/>
      <c r="H511" s="377"/>
      <c r="I511" s="377"/>
      <c r="J511" s="377"/>
      <c r="K511" s="377"/>
      <c r="L511" s="377"/>
      <c r="M511" s="377"/>
      <c r="N511" s="377"/>
      <c r="O511" s="377"/>
      <c r="P511" s="377"/>
      <c r="Q511" s="377"/>
      <c r="R511" s="377"/>
      <c r="S511" s="377"/>
      <c r="T511" s="377"/>
      <c r="U511" s="377"/>
      <c r="V511" s="377"/>
      <c r="W511" s="377"/>
      <c r="X511" s="377"/>
      <c r="Y511" s="377"/>
      <c r="Z511" s="377"/>
    </row>
    <row r="512" spans="1:26" ht="12.75" customHeight="1" x14ac:dyDescent="0.25">
      <c r="A512" s="377"/>
      <c r="B512" s="377"/>
      <c r="C512" s="377"/>
      <c r="D512" s="377"/>
      <c r="E512" s="377"/>
      <c r="F512" s="377"/>
      <c r="G512" s="377"/>
      <c r="H512" s="377"/>
      <c r="I512" s="377"/>
      <c r="J512" s="377"/>
      <c r="K512" s="377"/>
      <c r="L512" s="377"/>
      <c r="M512" s="377"/>
      <c r="N512" s="377"/>
      <c r="O512" s="377"/>
      <c r="P512" s="377"/>
      <c r="Q512" s="377"/>
      <c r="R512" s="377"/>
      <c r="S512" s="377"/>
      <c r="T512" s="377"/>
      <c r="U512" s="377"/>
      <c r="V512" s="377"/>
      <c r="W512" s="377"/>
      <c r="X512" s="377"/>
      <c r="Y512" s="377"/>
      <c r="Z512" s="377"/>
    </row>
    <row r="513" spans="1:26" ht="12.75" customHeight="1" x14ac:dyDescent="0.25">
      <c r="A513" s="377"/>
      <c r="B513" s="377"/>
      <c r="C513" s="377"/>
      <c r="D513" s="377"/>
      <c r="E513" s="377"/>
      <c r="F513" s="377"/>
      <c r="G513" s="377"/>
      <c r="H513" s="377"/>
      <c r="I513" s="377"/>
      <c r="J513" s="377"/>
      <c r="K513" s="377"/>
      <c r="L513" s="377"/>
      <c r="M513" s="377"/>
      <c r="N513" s="377"/>
      <c r="O513" s="377"/>
      <c r="P513" s="377"/>
      <c r="Q513" s="377"/>
      <c r="R513" s="377"/>
      <c r="S513" s="377"/>
      <c r="T513" s="377"/>
      <c r="U513" s="377"/>
      <c r="V513" s="377"/>
      <c r="W513" s="377"/>
      <c r="X513" s="377"/>
      <c r="Y513" s="377"/>
      <c r="Z513" s="377"/>
    </row>
    <row r="514" spans="1:26" ht="12.75" customHeight="1" x14ac:dyDescent="0.25">
      <c r="A514" s="377"/>
      <c r="B514" s="377"/>
      <c r="C514" s="377"/>
      <c r="D514" s="377"/>
      <c r="E514" s="377"/>
      <c r="F514" s="377"/>
      <c r="G514" s="377"/>
      <c r="H514" s="377"/>
      <c r="I514" s="377"/>
      <c r="J514" s="377"/>
      <c r="K514" s="377"/>
      <c r="L514" s="377"/>
      <c r="M514" s="377"/>
      <c r="N514" s="377"/>
      <c r="O514" s="377"/>
      <c r="P514" s="377"/>
      <c r="Q514" s="377"/>
      <c r="R514" s="377"/>
      <c r="S514" s="377"/>
      <c r="T514" s="377"/>
      <c r="U514" s="377"/>
      <c r="V514" s="377"/>
      <c r="W514" s="377"/>
      <c r="X514" s="377"/>
      <c r="Y514" s="377"/>
      <c r="Z514" s="377"/>
    </row>
    <row r="515" spans="1:26" ht="12.75" customHeight="1" x14ac:dyDescent="0.25">
      <c r="A515" s="377"/>
      <c r="B515" s="377"/>
      <c r="C515" s="377"/>
      <c r="D515" s="377"/>
      <c r="E515" s="377"/>
      <c r="F515" s="377"/>
      <c r="G515" s="377"/>
      <c r="H515" s="377"/>
      <c r="I515" s="377"/>
      <c r="J515" s="377"/>
      <c r="K515" s="377"/>
      <c r="L515" s="377"/>
      <c r="M515" s="377"/>
      <c r="N515" s="377"/>
      <c r="O515" s="377"/>
      <c r="P515" s="377"/>
      <c r="Q515" s="377"/>
      <c r="R515" s="377"/>
      <c r="S515" s="377"/>
      <c r="T515" s="377"/>
      <c r="U515" s="377"/>
      <c r="V515" s="377"/>
      <c r="W515" s="377"/>
      <c r="X515" s="377"/>
      <c r="Y515" s="377"/>
      <c r="Z515" s="377"/>
    </row>
    <row r="516" spans="1:26" ht="12.75" customHeight="1" x14ac:dyDescent="0.25">
      <c r="A516" s="377"/>
      <c r="B516" s="377"/>
      <c r="C516" s="377"/>
      <c r="D516" s="377"/>
      <c r="E516" s="377"/>
      <c r="F516" s="377"/>
      <c r="G516" s="377"/>
      <c r="H516" s="377"/>
      <c r="I516" s="377"/>
      <c r="J516" s="377"/>
      <c r="K516" s="377"/>
      <c r="L516" s="377"/>
      <c r="M516" s="377"/>
      <c r="N516" s="377"/>
      <c r="O516" s="377"/>
      <c r="P516" s="377"/>
      <c r="Q516" s="377"/>
      <c r="R516" s="377"/>
      <c r="S516" s="377"/>
      <c r="T516" s="377"/>
      <c r="U516" s="377"/>
      <c r="V516" s="377"/>
      <c r="W516" s="377"/>
      <c r="X516" s="377"/>
      <c r="Y516" s="377"/>
      <c r="Z516" s="377"/>
    </row>
    <row r="517" spans="1:26" ht="12.75" customHeight="1" x14ac:dyDescent="0.25">
      <c r="A517" s="377"/>
      <c r="B517" s="377"/>
      <c r="C517" s="377"/>
      <c r="D517" s="377"/>
      <c r="E517" s="377"/>
      <c r="F517" s="377"/>
      <c r="G517" s="377"/>
      <c r="H517" s="377"/>
      <c r="I517" s="377"/>
      <c r="J517" s="377"/>
      <c r="K517" s="377"/>
      <c r="L517" s="377"/>
      <c r="M517" s="377"/>
      <c r="N517" s="377"/>
      <c r="O517" s="377"/>
      <c r="P517" s="377"/>
      <c r="Q517" s="377"/>
      <c r="R517" s="377"/>
      <c r="S517" s="377"/>
      <c r="T517" s="377"/>
      <c r="U517" s="377"/>
      <c r="V517" s="377"/>
      <c r="W517" s="377"/>
      <c r="X517" s="377"/>
      <c r="Y517" s="377"/>
      <c r="Z517" s="377"/>
    </row>
    <row r="518" spans="1:26" ht="12.75" customHeight="1" x14ac:dyDescent="0.25">
      <c r="A518" s="377"/>
      <c r="B518" s="377"/>
      <c r="C518" s="377"/>
      <c r="D518" s="377"/>
      <c r="E518" s="377"/>
      <c r="F518" s="377"/>
      <c r="G518" s="377"/>
      <c r="H518" s="377"/>
      <c r="I518" s="377"/>
      <c r="J518" s="377"/>
      <c r="K518" s="377"/>
      <c r="L518" s="377"/>
      <c r="M518" s="377"/>
      <c r="N518" s="377"/>
      <c r="O518" s="377"/>
      <c r="P518" s="377"/>
      <c r="Q518" s="377"/>
      <c r="R518" s="377"/>
      <c r="S518" s="377"/>
      <c r="T518" s="377"/>
      <c r="U518" s="377"/>
      <c r="V518" s="377"/>
      <c r="W518" s="377"/>
      <c r="X518" s="377"/>
      <c r="Y518" s="377"/>
      <c r="Z518" s="377"/>
    </row>
    <row r="519" spans="1:26" ht="12.75" customHeight="1" x14ac:dyDescent="0.25">
      <c r="A519" s="377"/>
      <c r="B519" s="377"/>
      <c r="C519" s="377"/>
      <c r="D519" s="377"/>
      <c r="E519" s="377"/>
      <c r="F519" s="377"/>
      <c r="G519" s="377"/>
      <c r="H519" s="377"/>
      <c r="I519" s="377"/>
      <c r="J519" s="377"/>
      <c r="K519" s="377"/>
      <c r="L519" s="377"/>
      <c r="M519" s="377"/>
      <c r="N519" s="377"/>
      <c r="O519" s="377"/>
      <c r="P519" s="377"/>
      <c r="Q519" s="377"/>
      <c r="R519" s="377"/>
      <c r="S519" s="377"/>
      <c r="T519" s="377"/>
      <c r="U519" s="377"/>
      <c r="V519" s="377"/>
      <c r="W519" s="377"/>
      <c r="X519" s="377"/>
      <c r="Y519" s="377"/>
      <c r="Z519" s="377"/>
    </row>
    <row r="520" spans="1:26" ht="12.75" customHeight="1" x14ac:dyDescent="0.25">
      <c r="A520" s="377"/>
      <c r="B520" s="377"/>
      <c r="C520" s="377"/>
      <c r="D520" s="377"/>
      <c r="E520" s="377"/>
      <c r="F520" s="377"/>
      <c r="G520" s="377"/>
      <c r="H520" s="377"/>
      <c r="I520" s="377"/>
      <c r="J520" s="377"/>
      <c r="K520" s="377"/>
      <c r="L520" s="377"/>
      <c r="M520" s="377"/>
      <c r="N520" s="377"/>
      <c r="O520" s="377"/>
      <c r="P520" s="377"/>
      <c r="Q520" s="377"/>
      <c r="R520" s="377"/>
      <c r="S520" s="377"/>
      <c r="T520" s="377"/>
      <c r="U520" s="377"/>
      <c r="V520" s="377"/>
      <c r="W520" s="377"/>
      <c r="X520" s="377"/>
      <c r="Y520" s="377"/>
      <c r="Z520" s="377"/>
    </row>
    <row r="521" spans="1:26" ht="12.75" customHeight="1" x14ac:dyDescent="0.25">
      <c r="A521" s="377"/>
      <c r="B521" s="377"/>
      <c r="C521" s="377"/>
      <c r="D521" s="377"/>
      <c r="E521" s="377"/>
      <c r="F521" s="377"/>
      <c r="G521" s="377"/>
      <c r="H521" s="377"/>
      <c r="I521" s="377"/>
      <c r="J521" s="377"/>
      <c r="K521" s="377"/>
      <c r="L521" s="377"/>
      <c r="M521" s="377"/>
      <c r="N521" s="377"/>
      <c r="O521" s="377"/>
      <c r="P521" s="377"/>
      <c r="Q521" s="377"/>
      <c r="R521" s="377"/>
      <c r="S521" s="377"/>
      <c r="T521" s="377"/>
      <c r="U521" s="377"/>
      <c r="V521" s="377"/>
      <c r="W521" s="377"/>
      <c r="X521" s="377"/>
      <c r="Y521" s="377"/>
      <c r="Z521" s="377"/>
    </row>
    <row r="522" spans="1:26" ht="12.75" customHeight="1" x14ac:dyDescent="0.25">
      <c r="A522" s="377"/>
      <c r="B522" s="377"/>
      <c r="C522" s="377"/>
      <c r="D522" s="377"/>
      <c r="E522" s="377"/>
      <c r="F522" s="377"/>
      <c r="G522" s="377"/>
      <c r="H522" s="377"/>
      <c r="I522" s="377"/>
      <c r="J522" s="377"/>
      <c r="K522" s="377"/>
      <c r="L522" s="377"/>
      <c r="M522" s="377"/>
      <c r="N522" s="377"/>
      <c r="O522" s="377"/>
      <c r="P522" s="377"/>
      <c r="Q522" s="377"/>
      <c r="R522" s="377"/>
      <c r="S522" s="377"/>
      <c r="T522" s="377"/>
      <c r="U522" s="377"/>
      <c r="V522" s="377"/>
      <c r="W522" s="377"/>
      <c r="X522" s="377"/>
      <c r="Y522" s="377"/>
      <c r="Z522" s="377"/>
    </row>
    <row r="523" spans="1:26" ht="12.75" customHeight="1" x14ac:dyDescent="0.25">
      <c r="A523" s="377"/>
      <c r="B523" s="377"/>
      <c r="C523" s="377"/>
      <c r="D523" s="377"/>
      <c r="E523" s="377"/>
      <c r="F523" s="377"/>
      <c r="G523" s="377"/>
      <c r="H523" s="377"/>
      <c r="I523" s="377"/>
      <c r="J523" s="377"/>
      <c r="K523" s="377"/>
      <c r="L523" s="377"/>
      <c r="M523" s="377"/>
      <c r="N523" s="377"/>
      <c r="O523" s="377"/>
      <c r="P523" s="377"/>
      <c r="Q523" s="377"/>
      <c r="R523" s="377"/>
      <c r="S523" s="377"/>
      <c r="T523" s="377"/>
      <c r="U523" s="377"/>
      <c r="V523" s="377"/>
      <c r="W523" s="377"/>
      <c r="X523" s="377"/>
      <c r="Y523" s="377"/>
      <c r="Z523" s="377"/>
    </row>
    <row r="524" spans="1:26" ht="12.75" customHeight="1" x14ac:dyDescent="0.25">
      <c r="A524" s="377"/>
      <c r="B524" s="377"/>
      <c r="C524" s="377"/>
      <c r="D524" s="377"/>
      <c r="E524" s="377"/>
      <c r="F524" s="377"/>
      <c r="G524" s="377"/>
      <c r="H524" s="377"/>
      <c r="I524" s="377"/>
      <c r="J524" s="377"/>
      <c r="K524" s="377"/>
      <c r="L524" s="377"/>
      <c r="M524" s="377"/>
      <c r="N524" s="377"/>
      <c r="O524" s="377"/>
      <c r="P524" s="377"/>
      <c r="Q524" s="377"/>
      <c r="R524" s="377"/>
      <c r="S524" s="377"/>
      <c r="T524" s="377"/>
      <c r="U524" s="377"/>
      <c r="V524" s="377"/>
      <c r="W524" s="377"/>
      <c r="X524" s="377"/>
      <c r="Y524" s="377"/>
      <c r="Z524" s="377"/>
    </row>
    <row r="525" spans="1:26" ht="12.75" customHeight="1" x14ac:dyDescent="0.25">
      <c r="A525" s="377"/>
      <c r="B525" s="377"/>
      <c r="C525" s="377"/>
      <c r="D525" s="377"/>
      <c r="E525" s="377"/>
      <c r="F525" s="377"/>
      <c r="G525" s="377"/>
      <c r="H525" s="377"/>
      <c r="I525" s="377"/>
      <c r="J525" s="377"/>
      <c r="K525" s="377"/>
      <c r="L525" s="377"/>
      <c r="M525" s="377"/>
      <c r="N525" s="377"/>
      <c r="O525" s="377"/>
      <c r="P525" s="377"/>
      <c r="Q525" s="377"/>
      <c r="R525" s="377"/>
      <c r="S525" s="377"/>
      <c r="T525" s="377"/>
      <c r="U525" s="377"/>
      <c r="V525" s="377"/>
      <c r="W525" s="377"/>
      <c r="X525" s="377"/>
      <c r="Y525" s="377"/>
      <c r="Z525" s="377"/>
    </row>
    <row r="526" spans="1:26" ht="12.75" customHeight="1" x14ac:dyDescent="0.25">
      <c r="A526" s="377"/>
      <c r="B526" s="377"/>
      <c r="C526" s="377"/>
      <c r="D526" s="377"/>
      <c r="E526" s="377"/>
      <c r="F526" s="377"/>
      <c r="G526" s="377"/>
      <c r="H526" s="377"/>
      <c r="I526" s="377"/>
      <c r="J526" s="377"/>
      <c r="K526" s="377"/>
      <c r="L526" s="377"/>
      <c r="M526" s="377"/>
      <c r="N526" s="377"/>
      <c r="O526" s="377"/>
      <c r="P526" s="377"/>
      <c r="Q526" s="377"/>
      <c r="R526" s="377"/>
      <c r="S526" s="377"/>
      <c r="T526" s="377"/>
      <c r="U526" s="377"/>
      <c r="V526" s="377"/>
      <c r="W526" s="377"/>
      <c r="X526" s="377"/>
      <c r="Y526" s="377"/>
      <c r="Z526" s="377"/>
    </row>
    <row r="527" spans="1:26" ht="12.75" customHeight="1" x14ac:dyDescent="0.25">
      <c r="A527" s="377"/>
      <c r="B527" s="377"/>
      <c r="C527" s="377"/>
      <c r="D527" s="377"/>
      <c r="E527" s="377"/>
      <c r="F527" s="377"/>
      <c r="G527" s="377"/>
      <c r="H527" s="377"/>
      <c r="I527" s="377"/>
      <c r="J527" s="377"/>
      <c r="K527" s="377"/>
      <c r="L527" s="377"/>
      <c r="M527" s="377"/>
      <c r="N527" s="377"/>
      <c r="O527" s="377"/>
      <c r="P527" s="377"/>
      <c r="Q527" s="377"/>
      <c r="R527" s="377"/>
      <c r="S527" s="377"/>
      <c r="T527" s="377"/>
      <c r="U527" s="377"/>
      <c r="V527" s="377"/>
      <c r="W527" s="377"/>
      <c r="X527" s="377"/>
      <c r="Y527" s="377"/>
      <c r="Z527" s="377"/>
    </row>
    <row r="528" spans="1:26" ht="12.75" customHeight="1" x14ac:dyDescent="0.25">
      <c r="A528" s="377"/>
      <c r="B528" s="377"/>
      <c r="C528" s="377"/>
      <c r="D528" s="377"/>
      <c r="E528" s="377"/>
      <c r="F528" s="377"/>
      <c r="G528" s="377"/>
      <c r="H528" s="377"/>
      <c r="I528" s="377"/>
      <c r="J528" s="377"/>
      <c r="K528" s="377"/>
      <c r="L528" s="377"/>
      <c r="M528" s="377"/>
      <c r="N528" s="377"/>
      <c r="O528" s="377"/>
      <c r="P528" s="377"/>
      <c r="Q528" s="377"/>
      <c r="R528" s="377"/>
      <c r="S528" s="377"/>
      <c r="T528" s="377"/>
      <c r="U528" s="377"/>
      <c r="V528" s="377"/>
      <c r="W528" s="377"/>
      <c r="X528" s="377"/>
      <c r="Y528" s="377"/>
      <c r="Z528" s="377"/>
    </row>
    <row r="529" spans="1:26" ht="12.75" customHeight="1" x14ac:dyDescent="0.25">
      <c r="A529" s="377"/>
      <c r="B529" s="377"/>
      <c r="C529" s="377"/>
      <c r="D529" s="377"/>
      <c r="E529" s="377"/>
      <c r="F529" s="377"/>
      <c r="G529" s="377"/>
      <c r="H529" s="377"/>
      <c r="I529" s="377"/>
      <c r="J529" s="377"/>
      <c r="K529" s="377"/>
      <c r="L529" s="377"/>
      <c r="M529" s="377"/>
      <c r="N529" s="377"/>
      <c r="O529" s="377"/>
      <c r="P529" s="377"/>
      <c r="Q529" s="377"/>
      <c r="R529" s="377"/>
      <c r="S529" s="377"/>
      <c r="T529" s="377"/>
      <c r="U529" s="377"/>
      <c r="V529" s="377"/>
      <c r="W529" s="377"/>
      <c r="X529" s="377"/>
      <c r="Y529" s="377"/>
      <c r="Z529" s="377"/>
    </row>
    <row r="530" spans="1:26" ht="12.75" customHeight="1" x14ac:dyDescent="0.25">
      <c r="A530" s="377"/>
      <c r="B530" s="377"/>
      <c r="C530" s="377"/>
      <c r="D530" s="377"/>
      <c r="E530" s="377"/>
      <c r="F530" s="377"/>
      <c r="G530" s="377"/>
      <c r="H530" s="377"/>
      <c r="I530" s="377"/>
      <c r="J530" s="377"/>
      <c r="K530" s="377"/>
      <c r="L530" s="377"/>
      <c r="M530" s="377"/>
      <c r="N530" s="377"/>
      <c r="O530" s="377"/>
      <c r="P530" s="377"/>
      <c r="Q530" s="377"/>
      <c r="R530" s="377"/>
      <c r="S530" s="377"/>
      <c r="T530" s="377"/>
      <c r="U530" s="377"/>
      <c r="V530" s="377"/>
      <c r="W530" s="377"/>
      <c r="X530" s="377"/>
      <c r="Y530" s="377"/>
      <c r="Z530" s="377"/>
    </row>
    <row r="531" spans="1:26" ht="12.75" customHeight="1" x14ac:dyDescent="0.25">
      <c r="A531" s="377"/>
      <c r="B531" s="377"/>
      <c r="C531" s="377"/>
      <c r="D531" s="377"/>
      <c r="E531" s="377"/>
      <c r="F531" s="377"/>
      <c r="G531" s="377"/>
      <c r="H531" s="377"/>
      <c r="I531" s="377"/>
      <c r="J531" s="377"/>
      <c r="K531" s="377"/>
      <c r="L531" s="377"/>
      <c r="M531" s="377"/>
      <c r="N531" s="377"/>
      <c r="O531" s="377"/>
      <c r="P531" s="377"/>
      <c r="Q531" s="377"/>
      <c r="R531" s="377"/>
      <c r="S531" s="377"/>
      <c r="T531" s="377"/>
      <c r="U531" s="377"/>
      <c r="V531" s="377"/>
      <c r="W531" s="377"/>
      <c r="X531" s="377"/>
      <c r="Y531" s="377"/>
      <c r="Z531" s="377"/>
    </row>
    <row r="532" spans="1:26" ht="12.75" customHeight="1" x14ac:dyDescent="0.25">
      <c r="A532" s="377"/>
      <c r="B532" s="377"/>
      <c r="C532" s="377"/>
      <c r="D532" s="377"/>
      <c r="E532" s="377"/>
      <c r="F532" s="377"/>
      <c r="G532" s="377"/>
      <c r="H532" s="377"/>
      <c r="I532" s="377"/>
      <c r="J532" s="377"/>
      <c r="K532" s="377"/>
      <c r="L532" s="377"/>
      <c r="M532" s="377"/>
      <c r="N532" s="377"/>
      <c r="O532" s="377"/>
      <c r="P532" s="377"/>
      <c r="Q532" s="377"/>
      <c r="R532" s="377"/>
      <c r="S532" s="377"/>
      <c r="T532" s="377"/>
      <c r="U532" s="377"/>
      <c r="V532" s="377"/>
      <c r="W532" s="377"/>
      <c r="X532" s="377"/>
      <c r="Y532" s="377"/>
      <c r="Z532" s="377"/>
    </row>
    <row r="533" spans="1:26" ht="12.75" customHeight="1" x14ac:dyDescent="0.25">
      <c r="A533" s="377"/>
      <c r="B533" s="377"/>
      <c r="C533" s="377"/>
      <c r="D533" s="377"/>
      <c r="E533" s="377"/>
      <c r="F533" s="377"/>
      <c r="G533" s="377"/>
      <c r="H533" s="377"/>
      <c r="I533" s="377"/>
      <c r="J533" s="377"/>
      <c r="K533" s="377"/>
      <c r="L533" s="377"/>
      <c r="M533" s="377"/>
      <c r="N533" s="377"/>
      <c r="O533" s="377"/>
      <c r="P533" s="377"/>
      <c r="Q533" s="377"/>
      <c r="R533" s="377"/>
      <c r="S533" s="377"/>
      <c r="T533" s="377"/>
      <c r="U533" s="377"/>
      <c r="V533" s="377"/>
      <c r="W533" s="377"/>
      <c r="X533" s="377"/>
      <c r="Y533" s="377"/>
      <c r="Z533" s="377"/>
    </row>
    <row r="534" spans="1:26" ht="12.75" customHeight="1" x14ac:dyDescent="0.25">
      <c r="A534" s="377"/>
      <c r="B534" s="377"/>
      <c r="C534" s="377"/>
      <c r="D534" s="377"/>
      <c r="E534" s="377"/>
      <c r="F534" s="377"/>
      <c r="G534" s="377"/>
      <c r="H534" s="377"/>
      <c r="I534" s="377"/>
      <c r="J534" s="377"/>
      <c r="K534" s="377"/>
      <c r="L534" s="377"/>
      <c r="M534" s="377"/>
      <c r="N534" s="377"/>
      <c r="O534" s="377"/>
      <c r="P534" s="377"/>
      <c r="Q534" s="377"/>
      <c r="R534" s="377"/>
      <c r="S534" s="377"/>
      <c r="T534" s="377"/>
      <c r="U534" s="377"/>
      <c r="V534" s="377"/>
      <c r="W534" s="377"/>
      <c r="X534" s="377"/>
      <c r="Y534" s="377"/>
      <c r="Z534" s="377"/>
    </row>
    <row r="535" spans="1:26" ht="12.75" customHeight="1" x14ac:dyDescent="0.25">
      <c r="A535" s="377"/>
      <c r="B535" s="377"/>
      <c r="C535" s="377"/>
      <c r="D535" s="377"/>
      <c r="E535" s="377"/>
      <c r="F535" s="377"/>
      <c r="G535" s="377"/>
      <c r="H535" s="377"/>
      <c r="I535" s="377"/>
      <c r="J535" s="377"/>
      <c r="K535" s="377"/>
      <c r="L535" s="377"/>
      <c r="M535" s="377"/>
      <c r="N535" s="377"/>
      <c r="O535" s="377"/>
      <c r="P535" s="377"/>
      <c r="Q535" s="377"/>
      <c r="R535" s="377"/>
      <c r="S535" s="377"/>
      <c r="T535" s="377"/>
      <c r="U535" s="377"/>
      <c r="V535" s="377"/>
      <c r="W535" s="377"/>
      <c r="X535" s="377"/>
      <c r="Y535" s="377"/>
      <c r="Z535" s="377"/>
    </row>
    <row r="536" spans="1:26" ht="12.75" customHeight="1" x14ac:dyDescent="0.25">
      <c r="A536" s="377"/>
      <c r="B536" s="377"/>
      <c r="C536" s="377"/>
      <c r="D536" s="377"/>
      <c r="E536" s="377"/>
      <c r="F536" s="377"/>
      <c r="G536" s="377"/>
      <c r="H536" s="377"/>
      <c r="I536" s="377"/>
      <c r="J536" s="377"/>
      <c r="K536" s="377"/>
      <c r="L536" s="377"/>
      <c r="M536" s="377"/>
      <c r="N536" s="377"/>
      <c r="O536" s="377"/>
      <c r="P536" s="377"/>
      <c r="Q536" s="377"/>
      <c r="R536" s="377"/>
      <c r="S536" s="377"/>
      <c r="T536" s="377"/>
      <c r="U536" s="377"/>
      <c r="V536" s="377"/>
      <c r="W536" s="377"/>
      <c r="X536" s="377"/>
      <c r="Y536" s="377"/>
      <c r="Z536" s="377"/>
    </row>
    <row r="537" spans="1:26" ht="12.75" customHeight="1" x14ac:dyDescent="0.25">
      <c r="A537" s="377"/>
      <c r="B537" s="377"/>
      <c r="C537" s="377"/>
      <c r="D537" s="377"/>
      <c r="E537" s="377"/>
      <c r="F537" s="377"/>
      <c r="G537" s="377"/>
      <c r="H537" s="377"/>
      <c r="I537" s="377"/>
      <c r="J537" s="377"/>
      <c r="K537" s="377"/>
      <c r="L537" s="377"/>
      <c r="M537" s="377"/>
      <c r="N537" s="377"/>
      <c r="O537" s="377"/>
      <c r="P537" s="377"/>
      <c r="Q537" s="377"/>
      <c r="R537" s="377"/>
      <c r="S537" s="377"/>
      <c r="T537" s="377"/>
      <c r="U537" s="377"/>
      <c r="V537" s="377"/>
      <c r="W537" s="377"/>
      <c r="X537" s="377"/>
      <c r="Y537" s="377"/>
      <c r="Z537" s="377"/>
    </row>
    <row r="538" spans="1:26" ht="12.75" customHeight="1" x14ac:dyDescent="0.25">
      <c r="A538" s="377"/>
      <c r="B538" s="377"/>
      <c r="C538" s="377"/>
      <c r="D538" s="377"/>
      <c r="E538" s="377"/>
      <c r="F538" s="377"/>
      <c r="G538" s="377"/>
      <c r="H538" s="377"/>
      <c r="I538" s="377"/>
      <c r="J538" s="377"/>
      <c r="K538" s="377"/>
      <c r="L538" s="377"/>
      <c r="M538" s="377"/>
      <c r="N538" s="377"/>
      <c r="O538" s="377"/>
      <c r="P538" s="377"/>
      <c r="Q538" s="377"/>
      <c r="R538" s="377"/>
      <c r="S538" s="377"/>
      <c r="T538" s="377"/>
      <c r="U538" s="377"/>
      <c r="V538" s="377"/>
      <c r="W538" s="377"/>
      <c r="X538" s="377"/>
      <c r="Y538" s="377"/>
      <c r="Z538" s="377"/>
    </row>
    <row r="539" spans="1:26" ht="12.75" customHeight="1" x14ac:dyDescent="0.25">
      <c r="A539" s="377"/>
      <c r="B539" s="377"/>
      <c r="C539" s="377"/>
      <c r="D539" s="377"/>
      <c r="E539" s="377"/>
      <c r="F539" s="377"/>
      <c r="G539" s="377"/>
      <c r="H539" s="377"/>
      <c r="I539" s="377"/>
      <c r="J539" s="377"/>
      <c r="K539" s="377"/>
      <c r="L539" s="377"/>
      <c r="M539" s="377"/>
      <c r="N539" s="377"/>
      <c r="O539" s="377"/>
      <c r="P539" s="377"/>
      <c r="Q539" s="377"/>
      <c r="R539" s="377"/>
      <c r="S539" s="377"/>
      <c r="T539" s="377"/>
      <c r="U539" s="377"/>
      <c r="V539" s="377"/>
      <c r="W539" s="377"/>
      <c r="X539" s="377"/>
      <c r="Y539" s="377"/>
      <c r="Z539" s="377"/>
    </row>
    <row r="540" spans="1:26" ht="12.75" customHeight="1" x14ac:dyDescent="0.25">
      <c r="A540" s="377"/>
      <c r="B540" s="377"/>
      <c r="C540" s="377"/>
      <c r="D540" s="377"/>
      <c r="E540" s="377"/>
      <c r="F540" s="377"/>
      <c r="G540" s="377"/>
      <c r="H540" s="377"/>
      <c r="I540" s="377"/>
      <c r="J540" s="377"/>
      <c r="K540" s="377"/>
      <c r="L540" s="377"/>
      <c r="M540" s="377"/>
      <c r="N540" s="377"/>
      <c r="O540" s="377"/>
      <c r="P540" s="377"/>
      <c r="Q540" s="377"/>
      <c r="R540" s="377"/>
      <c r="S540" s="377"/>
      <c r="T540" s="377"/>
      <c r="U540" s="377"/>
      <c r="V540" s="377"/>
      <c r="W540" s="377"/>
      <c r="X540" s="377"/>
      <c r="Y540" s="377"/>
      <c r="Z540" s="377"/>
    </row>
    <row r="541" spans="1:26" ht="12.75" customHeight="1" x14ac:dyDescent="0.25">
      <c r="A541" s="377"/>
      <c r="B541" s="377"/>
      <c r="C541" s="377"/>
      <c r="D541" s="377"/>
      <c r="E541" s="377"/>
      <c r="F541" s="377"/>
      <c r="G541" s="377"/>
      <c r="H541" s="377"/>
      <c r="I541" s="377"/>
      <c r="J541" s="377"/>
      <c r="K541" s="377"/>
      <c r="L541" s="377"/>
      <c r="M541" s="377"/>
      <c r="N541" s="377"/>
      <c r="O541" s="377"/>
      <c r="P541" s="377"/>
      <c r="Q541" s="377"/>
      <c r="R541" s="377"/>
      <c r="S541" s="377"/>
      <c r="T541" s="377"/>
      <c r="U541" s="377"/>
      <c r="V541" s="377"/>
      <c r="W541" s="377"/>
      <c r="X541" s="377"/>
      <c r="Y541" s="377"/>
      <c r="Z541" s="377"/>
    </row>
    <row r="542" spans="1:26" ht="12.75" customHeight="1" x14ac:dyDescent="0.25">
      <c r="A542" s="377"/>
      <c r="B542" s="377"/>
      <c r="C542" s="377"/>
      <c r="D542" s="377"/>
      <c r="E542" s="377"/>
      <c r="F542" s="377"/>
      <c r="G542" s="377"/>
      <c r="H542" s="377"/>
      <c r="I542" s="377"/>
      <c r="J542" s="377"/>
      <c r="K542" s="377"/>
      <c r="L542" s="377"/>
      <c r="M542" s="377"/>
      <c r="N542" s="377"/>
      <c r="O542" s="377"/>
      <c r="P542" s="377"/>
      <c r="Q542" s="377"/>
      <c r="R542" s="377"/>
      <c r="S542" s="377"/>
      <c r="T542" s="377"/>
      <c r="U542" s="377"/>
      <c r="V542" s="377"/>
      <c r="W542" s="377"/>
      <c r="X542" s="377"/>
      <c r="Y542" s="377"/>
      <c r="Z542" s="377"/>
    </row>
    <row r="543" spans="1:26" ht="12.75" customHeight="1" x14ac:dyDescent="0.25">
      <c r="A543" s="377"/>
      <c r="B543" s="377"/>
      <c r="C543" s="377"/>
      <c r="D543" s="377"/>
      <c r="E543" s="377"/>
      <c r="F543" s="377"/>
      <c r="G543" s="377"/>
      <c r="H543" s="377"/>
      <c r="I543" s="377"/>
      <c r="J543" s="377"/>
      <c r="K543" s="377"/>
      <c r="L543" s="377"/>
      <c r="M543" s="377"/>
      <c r="N543" s="377"/>
      <c r="O543" s="377"/>
      <c r="P543" s="377"/>
      <c r="Q543" s="377"/>
      <c r="R543" s="377"/>
      <c r="S543" s="377"/>
      <c r="T543" s="377"/>
      <c r="U543" s="377"/>
      <c r="V543" s="377"/>
      <c r="W543" s="377"/>
      <c r="X543" s="377"/>
      <c r="Y543" s="377"/>
      <c r="Z543" s="377"/>
    </row>
    <row r="544" spans="1:26" ht="12.75" customHeight="1" x14ac:dyDescent="0.25">
      <c r="A544" s="377"/>
      <c r="B544" s="377"/>
      <c r="C544" s="377"/>
      <c r="D544" s="377"/>
      <c r="E544" s="377"/>
      <c r="F544" s="377"/>
      <c r="G544" s="377"/>
      <c r="H544" s="377"/>
      <c r="I544" s="377"/>
      <c r="J544" s="377"/>
      <c r="K544" s="377"/>
      <c r="L544" s="377"/>
      <c r="M544" s="377"/>
      <c r="N544" s="377"/>
      <c r="O544" s="377"/>
      <c r="P544" s="377"/>
      <c r="Q544" s="377"/>
      <c r="R544" s="377"/>
      <c r="S544" s="377"/>
      <c r="T544" s="377"/>
      <c r="U544" s="377"/>
      <c r="V544" s="377"/>
      <c r="W544" s="377"/>
      <c r="X544" s="377"/>
      <c r="Y544" s="377"/>
      <c r="Z544" s="377"/>
    </row>
    <row r="545" spans="1:26" ht="12.75" customHeight="1" x14ac:dyDescent="0.25">
      <c r="A545" s="377"/>
      <c r="B545" s="377"/>
      <c r="C545" s="377"/>
      <c r="D545" s="377"/>
      <c r="E545" s="377"/>
      <c r="F545" s="377"/>
      <c r="G545" s="377"/>
      <c r="H545" s="377"/>
      <c r="I545" s="377"/>
      <c r="J545" s="377"/>
      <c r="K545" s="377"/>
      <c r="L545" s="377"/>
      <c r="M545" s="377"/>
      <c r="N545" s="377"/>
      <c r="O545" s="377"/>
      <c r="P545" s="377"/>
      <c r="Q545" s="377"/>
      <c r="R545" s="377"/>
      <c r="S545" s="377"/>
      <c r="T545" s="377"/>
      <c r="U545" s="377"/>
      <c r="V545" s="377"/>
      <c r="W545" s="377"/>
      <c r="X545" s="377"/>
      <c r="Y545" s="377"/>
      <c r="Z545" s="377"/>
    </row>
    <row r="546" spans="1:26" ht="12.75" customHeight="1" x14ac:dyDescent="0.25">
      <c r="A546" s="377"/>
      <c r="B546" s="377"/>
      <c r="C546" s="377"/>
      <c r="D546" s="377"/>
      <c r="E546" s="377"/>
      <c r="F546" s="377"/>
      <c r="G546" s="377"/>
      <c r="H546" s="377"/>
      <c r="I546" s="377"/>
      <c r="J546" s="377"/>
      <c r="K546" s="377"/>
      <c r="L546" s="377"/>
      <c r="M546" s="377"/>
      <c r="N546" s="377"/>
      <c r="O546" s="377"/>
      <c r="P546" s="377"/>
      <c r="Q546" s="377"/>
      <c r="R546" s="377"/>
      <c r="S546" s="377"/>
      <c r="T546" s="377"/>
      <c r="U546" s="377"/>
      <c r="V546" s="377"/>
      <c r="W546" s="377"/>
      <c r="X546" s="377"/>
      <c r="Y546" s="377"/>
      <c r="Z546" s="377"/>
    </row>
    <row r="547" spans="1:26" ht="12.75" customHeight="1" x14ac:dyDescent="0.25">
      <c r="A547" s="377"/>
      <c r="B547" s="377"/>
      <c r="C547" s="377"/>
      <c r="D547" s="377"/>
      <c r="E547" s="377"/>
      <c r="F547" s="377"/>
      <c r="G547" s="377"/>
      <c r="H547" s="377"/>
      <c r="I547" s="377"/>
      <c r="J547" s="377"/>
      <c r="K547" s="377"/>
      <c r="L547" s="377"/>
      <c r="M547" s="377"/>
      <c r="N547" s="377"/>
      <c r="O547" s="377"/>
      <c r="P547" s="377"/>
      <c r="Q547" s="377"/>
      <c r="R547" s="377"/>
      <c r="S547" s="377"/>
      <c r="T547" s="377"/>
      <c r="U547" s="377"/>
      <c r="V547" s="377"/>
      <c r="W547" s="377"/>
      <c r="X547" s="377"/>
      <c r="Y547" s="377"/>
      <c r="Z547" s="377"/>
    </row>
    <row r="548" spans="1:26" ht="12.75" customHeight="1" x14ac:dyDescent="0.25">
      <c r="A548" s="377"/>
      <c r="B548" s="377"/>
      <c r="C548" s="377"/>
      <c r="D548" s="377"/>
      <c r="E548" s="377"/>
      <c r="F548" s="377"/>
      <c r="G548" s="377"/>
      <c r="H548" s="377"/>
      <c r="I548" s="377"/>
      <c r="J548" s="377"/>
      <c r="K548" s="377"/>
      <c r="L548" s="377"/>
      <c r="M548" s="377"/>
      <c r="N548" s="377"/>
      <c r="O548" s="377"/>
      <c r="P548" s="377"/>
      <c r="Q548" s="377"/>
      <c r="R548" s="377"/>
      <c r="S548" s="377"/>
      <c r="T548" s="377"/>
      <c r="U548" s="377"/>
      <c r="V548" s="377"/>
      <c r="W548" s="377"/>
      <c r="X548" s="377"/>
      <c r="Y548" s="377"/>
      <c r="Z548" s="377"/>
    </row>
    <row r="549" spans="1:26" ht="12.75" customHeight="1" x14ac:dyDescent="0.25">
      <c r="A549" s="377"/>
      <c r="B549" s="377"/>
      <c r="C549" s="377"/>
      <c r="D549" s="377"/>
      <c r="E549" s="377"/>
      <c r="F549" s="377"/>
      <c r="G549" s="377"/>
      <c r="H549" s="377"/>
      <c r="I549" s="377"/>
      <c r="J549" s="377"/>
      <c r="K549" s="377"/>
      <c r="L549" s="377"/>
      <c r="M549" s="377"/>
      <c r="N549" s="377"/>
      <c r="O549" s="377"/>
      <c r="P549" s="377"/>
      <c r="Q549" s="377"/>
      <c r="R549" s="377"/>
      <c r="S549" s="377"/>
      <c r="T549" s="377"/>
      <c r="U549" s="377"/>
      <c r="V549" s="377"/>
      <c r="W549" s="377"/>
      <c r="X549" s="377"/>
      <c r="Y549" s="377"/>
      <c r="Z549" s="377"/>
    </row>
    <row r="550" spans="1:26" ht="12.75" customHeight="1" x14ac:dyDescent="0.25">
      <c r="A550" s="377"/>
      <c r="B550" s="377"/>
      <c r="C550" s="377"/>
      <c r="D550" s="377"/>
      <c r="E550" s="377"/>
      <c r="F550" s="377"/>
      <c r="G550" s="377"/>
      <c r="H550" s="377"/>
      <c r="I550" s="377"/>
      <c r="J550" s="377"/>
      <c r="K550" s="377"/>
      <c r="L550" s="377"/>
      <c r="M550" s="377"/>
      <c r="N550" s="377"/>
      <c r="O550" s="377"/>
      <c r="P550" s="377"/>
      <c r="Q550" s="377"/>
      <c r="R550" s="377"/>
      <c r="S550" s="377"/>
      <c r="T550" s="377"/>
      <c r="U550" s="377"/>
      <c r="V550" s="377"/>
      <c r="W550" s="377"/>
      <c r="X550" s="377"/>
      <c r="Y550" s="377"/>
      <c r="Z550" s="377"/>
    </row>
    <row r="551" spans="1:26" ht="12.75" customHeight="1" x14ac:dyDescent="0.25">
      <c r="A551" s="377"/>
      <c r="B551" s="377"/>
      <c r="C551" s="377"/>
      <c r="D551" s="377"/>
      <c r="E551" s="377"/>
      <c r="F551" s="377"/>
      <c r="G551" s="377"/>
      <c r="H551" s="377"/>
      <c r="I551" s="377"/>
      <c r="J551" s="377"/>
      <c r="K551" s="377"/>
      <c r="L551" s="377"/>
      <c r="M551" s="377"/>
      <c r="N551" s="377"/>
      <c r="O551" s="377"/>
      <c r="P551" s="377"/>
      <c r="Q551" s="377"/>
      <c r="R551" s="377"/>
      <c r="S551" s="377"/>
      <c r="T551" s="377"/>
      <c r="U551" s="377"/>
      <c r="V551" s="377"/>
      <c r="W551" s="377"/>
      <c r="X551" s="377"/>
      <c r="Y551" s="377"/>
      <c r="Z551" s="377"/>
    </row>
    <row r="552" spans="1:26" ht="12.75" customHeight="1" x14ac:dyDescent="0.25">
      <c r="A552" s="377"/>
      <c r="B552" s="377"/>
      <c r="C552" s="377"/>
      <c r="D552" s="377"/>
      <c r="E552" s="377"/>
      <c r="F552" s="377"/>
      <c r="G552" s="377"/>
      <c r="H552" s="377"/>
      <c r="I552" s="377"/>
      <c r="J552" s="377"/>
      <c r="K552" s="377"/>
      <c r="L552" s="377"/>
      <c r="M552" s="377"/>
      <c r="N552" s="377"/>
      <c r="O552" s="377"/>
      <c r="P552" s="377"/>
      <c r="Q552" s="377"/>
      <c r="R552" s="377"/>
      <c r="S552" s="377"/>
      <c r="T552" s="377"/>
      <c r="U552" s="377"/>
      <c r="V552" s="377"/>
      <c r="W552" s="377"/>
      <c r="X552" s="377"/>
      <c r="Y552" s="377"/>
      <c r="Z552" s="377"/>
    </row>
    <row r="553" spans="1:26" ht="12.75" customHeight="1" x14ac:dyDescent="0.25">
      <c r="A553" s="377"/>
      <c r="B553" s="377"/>
      <c r="C553" s="377"/>
      <c r="D553" s="377"/>
      <c r="E553" s="377"/>
      <c r="F553" s="377"/>
      <c r="G553" s="377"/>
      <c r="H553" s="377"/>
      <c r="I553" s="377"/>
      <c r="J553" s="377"/>
      <c r="K553" s="377"/>
      <c r="L553" s="377"/>
      <c r="M553" s="377"/>
      <c r="N553" s="377"/>
      <c r="O553" s="377"/>
      <c r="P553" s="377"/>
      <c r="Q553" s="377"/>
      <c r="R553" s="377"/>
      <c r="S553" s="377"/>
      <c r="T553" s="377"/>
      <c r="U553" s="377"/>
      <c r="V553" s="377"/>
      <c r="W553" s="377"/>
      <c r="X553" s="377"/>
      <c r="Y553" s="377"/>
      <c r="Z553" s="377"/>
    </row>
    <row r="554" spans="1:26" ht="12.75" customHeight="1" x14ac:dyDescent="0.25">
      <c r="A554" s="377"/>
      <c r="B554" s="377"/>
      <c r="C554" s="377"/>
      <c r="D554" s="377"/>
      <c r="E554" s="377"/>
      <c r="F554" s="377"/>
      <c r="G554" s="377"/>
      <c r="H554" s="377"/>
      <c r="I554" s="377"/>
      <c r="J554" s="377"/>
      <c r="K554" s="377"/>
      <c r="L554" s="377"/>
      <c r="M554" s="377"/>
      <c r="N554" s="377"/>
      <c r="O554" s="377"/>
      <c r="P554" s="377"/>
      <c r="Q554" s="377"/>
      <c r="R554" s="377"/>
      <c r="S554" s="377"/>
      <c r="T554" s="377"/>
      <c r="U554" s="377"/>
      <c r="V554" s="377"/>
      <c r="W554" s="377"/>
      <c r="X554" s="377"/>
      <c r="Y554" s="377"/>
      <c r="Z554" s="377"/>
    </row>
    <row r="555" spans="1:26" ht="12.75" customHeight="1" x14ac:dyDescent="0.25">
      <c r="A555" s="377"/>
      <c r="B555" s="377"/>
      <c r="C555" s="377"/>
      <c r="D555" s="377"/>
      <c r="E555" s="377"/>
      <c r="F555" s="377"/>
      <c r="G555" s="377"/>
      <c r="H555" s="377"/>
      <c r="I555" s="377"/>
      <c r="J555" s="377"/>
      <c r="K555" s="377"/>
      <c r="L555" s="377"/>
      <c r="M555" s="377"/>
      <c r="N555" s="377"/>
      <c r="O555" s="377"/>
      <c r="P555" s="377"/>
      <c r="Q555" s="377"/>
      <c r="R555" s="377"/>
      <c r="S555" s="377"/>
      <c r="T555" s="377"/>
      <c r="U555" s="377"/>
      <c r="V555" s="377"/>
      <c r="W555" s="377"/>
      <c r="X555" s="377"/>
      <c r="Y555" s="377"/>
      <c r="Z555" s="377"/>
    </row>
    <row r="556" spans="1:26" ht="12.75" customHeight="1" x14ac:dyDescent="0.25">
      <c r="A556" s="377"/>
      <c r="B556" s="377"/>
      <c r="C556" s="377"/>
      <c r="D556" s="377"/>
      <c r="E556" s="377"/>
      <c r="F556" s="377"/>
      <c r="G556" s="377"/>
      <c r="H556" s="377"/>
      <c r="I556" s="377"/>
      <c r="J556" s="377"/>
      <c r="K556" s="377"/>
      <c r="L556" s="377"/>
      <c r="M556" s="377"/>
      <c r="N556" s="377"/>
      <c r="O556" s="377"/>
      <c r="P556" s="377"/>
      <c r="Q556" s="377"/>
      <c r="R556" s="377"/>
      <c r="S556" s="377"/>
      <c r="T556" s="377"/>
      <c r="U556" s="377"/>
      <c r="V556" s="377"/>
      <c r="W556" s="377"/>
      <c r="X556" s="377"/>
      <c r="Y556" s="377"/>
      <c r="Z556" s="377"/>
    </row>
    <row r="557" spans="1:26" ht="12.75" customHeight="1" x14ac:dyDescent="0.25">
      <c r="A557" s="377"/>
      <c r="B557" s="377"/>
      <c r="C557" s="377"/>
      <c r="D557" s="377"/>
      <c r="E557" s="377"/>
      <c r="F557" s="377"/>
      <c r="G557" s="377"/>
      <c r="H557" s="377"/>
      <c r="I557" s="377"/>
      <c r="J557" s="377"/>
      <c r="K557" s="377"/>
      <c r="L557" s="377"/>
      <c r="M557" s="377"/>
      <c r="N557" s="377"/>
      <c r="O557" s="377"/>
      <c r="P557" s="377"/>
      <c r="Q557" s="377"/>
      <c r="R557" s="377"/>
      <c r="S557" s="377"/>
      <c r="T557" s="377"/>
      <c r="U557" s="377"/>
      <c r="V557" s="377"/>
      <c r="W557" s="377"/>
      <c r="X557" s="377"/>
      <c r="Y557" s="377"/>
      <c r="Z557" s="377"/>
    </row>
    <row r="558" spans="1:26" ht="12.75" customHeight="1" x14ac:dyDescent="0.25">
      <c r="A558" s="377"/>
      <c r="B558" s="377"/>
      <c r="C558" s="377"/>
      <c r="D558" s="377"/>
      <c r="E558" s="377"/>
      <c r="F558" s="377"/>
      <c r="G558" s="377"/>
      <c r="H558" s="377"/>
      <c r="I558" s="377"/>
      <c r="J558" s="377"/>
      <c r="K558" s="377"/>
      <c r="L558" s="377"/>
      <c r="M558" s="377"/>
      <c r="N558" s="377"/>
      <c r="O558" s="377"/>
      <c r="P558" s="377"/>
      <c r="Q558" s="377"/>
      <c r="R558" s="377"/>
      <c r="S558" s="377"/>
      <c r="T558" s="377"/>
      <c r="U558" s="377"/>
      <c r="V558" s="377"/>
      <c r="W558" s="377"/>
      <c r="X558" s="377"/>
      <c r="Y558" s="377"/>
      <c r="Z558" s="377"/>
    </row>
    <row r="559" spans="1:26" ht="12.75" customHeight="1" x14ac:dyDescent="0.25">
      <c r="A559" s="377"/>
      <c r="B559" s="377"/>
      <c r="C559" s="377"/>
      <c r="D559" s="377"/>
      <c r="E559" s="377"/>
      <c r="F559" s="377"/>
      <c r="G559" s="377"/>
      <c r="H559" s="377"/>
      <c r="I559" s="377"/>
      <c r="J559" s="377"/>
      <c r="K559" s="377"/>
      <c r="L559" s="377"/>
      <c r="M559" s="377"/>
      <c r="N559" s="377"/>
      <c r="O559" s="377"/>
      <c r="P559" s="377"/>
      <c r="Q559" s="377"/>
      <c r="R559" s="377"/>
      <c r="S559" s="377"/>
      <c r="T559" s="377"/>
      <c r="U559" s="377"/>
      <c r="V559" s="377"/>
      <c r="W559" s="377"/>
      <c r="X559" s="377"/>
      <c r="Y559" s="377"/>
      <c r="Z559" s="377"/>
    </row>
    <row r="560" spans="1:26" ht="12.75" customHeight="1" x14ac:dyDescent="0.25">
      <c r="A560" s="377"/>
      <c r="B560" s="377"/>
      <c r="C560" s="377"/>
      <c r="D560" s="377"/>
      <c r="E560" s="377"/>
      <c r="F560" s="377"/>
      <c r="G560" s="377"/>
      <c r="H560" s="377"/>
      <c r="I560" s="377"/>
      <c r="J560" s="377"/>
      <c r="K560" s="377"/>
      <c r="L560" s="377"/>
      <c r="M560" s="377"/>
      <c r="N560" s="377"/>
      <c r="O560" s="377"/>
      <c r="P560" s="377"/>
      <c r="Q560" s="377"/>
      <c r="R560" s="377"/>
      <c r="S560" s="377"/>
      <c r="T560" s="377"/>
      <c r="U560" s="377"/>
      <c r="V560" s="377"/>
      <c r="W560" s="377"/>
      <c r="X560" s="377"/>
      <c r="Y560" s="377"/>
      <c r="Z560" s="377"/>
    </row>
    <row r="561" spans="1:26" ht="12.75" customHeight="1" x14ac:dyDescent="0.25">
      <c r="A561" s="377"/>
      <c r="B561" s="377"/>
      <c r="C561" s="377"/>
      <c r="D561" s="377"/>
      <c r="E561" s="377"/>
      <c r="F561" s="377"/>
      <c r="G561" s="377"/>
      <c r="H561" s="377"/>
      <c r="I561" s="377"/>
      <c r="J561" s="377"/>
      <c r="K561" s="377"/>
      <c r="L561" s="377"/>
      <c r="M561" s="377"/>
      <c r="N561" s="377"/>
      <c r="O561" s="377"/>
      <c r="P561" s="377"/>
      <c r="Q561" s="377"/>
      <c r="R561" s="377"/>
      <c r="S561" s="377"/>
      <c r="T561" s="377"/>
      <c r="U561" s="377"/>
      <c r="V561" s="377"/>
      <c r="W561" s="377"/>
      <c r="X561" s="377"/>
      <c r="Y561" s="377"/>
      <c r="Z561" s="377"/>
    </row>
    <row r="562" spans="1:26" ht="12.75" customHeight="1" x14ac:dyDescent="0.25">
      <c r="A562" s="377"/>
      <c r="B562" s="377"/>
      <c r="C562" s="377"/>
      <c r="D562" s="377"/>
      <c r="E562" s="377"/>
      <c r="F562" s="377"/>
      <c r="G562" s="377"/>
      <c r="H562" s="377"/>
      <c r="I562" s="377"/>
      <c r="J562" s="377"/>
      <c r="K562" s="377"/>
      <c r="L562" s="377"/>
      <c r="M562" s="377"/>
      <c r="N562" s="377"/>
      <c r="O562" s="377"/>
      <c r="P562" s="377"/>
      <c r="Q562" s="377"/>
      <c r="R562" s="377"/>
      <c r="S562" s="377"/>
      <c r="T562" s="377"/>
      <c r="U562" s="377"/>
      <c r="V562" s="377"/>
      <c r="W562" s="377"/>
      <c r="X562" s="377"/>
      <c r="Y562" s="377"/>
      <c r="Z562" s="377"/>
    </row>
    <row r="563" spans="1:26" ht="12.75" customHeight="1" x14ac:dyDescent="0.25">
      <c r="A563" s="377"/>
      <c r="B563" s="377"/>
      <c r="C563" s="377"/>
      <c r="D563" s="377"/>
      <c r="E563" s="377"/>
      <c r="F563" s="377"/>
      <c r="G563" s="377"/>
      <c r="H563" s="377"/>
      <c r="I563" s="377"/>
      <c r="J563" s="377"/>
      <c r="K563" s="377"/>
      <c r="L563" s="377"/>
      <c r="M563" s="377"/>
      <c r="N563" s="377"/>
      <c r="O563" s="377"/>
      <c r="P563" s="377"/>
      <c r="Q563" s="377"/>
      <c r="R563" s="377"/>
      <c r="S563" s="377"/>
      <c r="T563" s="377"/>
      <c r="U563" s="377"/>
      <c r="V563" s="377"/>
      <c r="W563" s="377"/>
      <c r="X563" s="377"/>
      <c r="Y563" s="377"/>
      <c r="Z563" s="377"/>
    </row>
    <row r="564" spans="1:26" ht="12.75" customHeight="1" x14ac:dyDescent="0.25">
      <c r="A564" s="377"/>
      <c r="B564" s="377"/>
      <c r="C564" s="377"/>
      <c r="D564" s="377"/>
      <c r="E564" s="377"/>
      <c r="F564" s="377"/>
      <c r="G564" s="377"/>
      <c r="H564" s="377"/>
      <c r="I564" s="377"/>
      <c r="J564" s="377"/>
      <c r="K564" s="377"/>
      <c r="L564" s="377"/>
      <c r="M564" s="377"/>
      <c r="N564" s="377"/>
      <c r="O564" s="377"/>
      <c r="P564" s="377"/>
      <c r="Q564" s="377"/>
      <c r="R564" s="377"/>
      <c r="S564" s="377"/>
      <c r="T564" s="377"/>
      <c r="U564" s="377"/>
      <c r="V564" s="377"/>
      <c r="W564" s="377"/>
      <c r="X564" s="377"/>
      <c r="Y564" s="377"/>
      <c r="Z564" s="377"/>
    </row>
    <row r="565" spans="1:26" ht="12.75" customHeight="1" x14ac:dyDescent="0.25">
      <c r="A565" s="377"/>
      <c r="B565" s="377"/>
      <c r="C565" s="377"/>
      <c r="D565" s="377"/>
      <c r="E565" s="377"/>
      <c r="F565" s="377"/>
      <c r="G565" s="377"/>
      <c r="H565" s="377"/>
      <c r="I565" s="377"/>
      <c r="J565" s="377"/>
      <c r="K565" s="377"/>
      <c r="L565" s="377"/>
      <c r="M565" s="377"/>
      <c r="N565" s="377"/>
      <c r="O565" s="377"/>
      <c r="P565" s="377"/>
      <c r="Q565" s="377"/>
      <c r="R565" s="377"/>
      <c r="S565" s="377"/>
      <c r="T565" s="377"/>
      <c r="U565" s="377"/>
      <c r="V565" s="377"/>
      <c r="W565" s="377"/>
      <c r="X565" s="377"/>
      <c r="Y565" s="377"/>
      <c r="Z565" s="377"/>
    </row>
    <row r="566" spans="1:26" ht="12.75" customHeight="1" x14ac:dyDescent="0.25">
      <c r="A566" s="377"/>
      <c r="B566" s="377"/>
      <c r="C566" s="377"/>
      <c r="D566" s="377"/>
      <c r="E566" s="377"/>
      <c r="F566" s="377"/>
      <c r="G566" s="377"/>
      <c r="H566" s="377"/>
      <c r="I566" s="377"/>
      <c r="J566" s="377"/>
      <c r="K566" s="377"/>
      <c r="L566" s="377"/>
      <c r="M566" s="377"/>
      <c r="N566" s="377"/>
      <c r="O566" s="377"/>
      <c r="P566" s="377"/>
      <c r="Q566" s="377"/>
      <c r="R566" s="377"/>
      <c r="S566" s="377"/>
      <c r="T566" s="377"/>
      <c r="U566" s="377"/>
      <c r="V566" s="377"/>
      <c r="W566" s="377"/>
      <c r="X566" s="377"/>
      <c r="Y566" s="377"/>
      <c r="Z566" s="377"/>
    </row>
    <row r="567" spans="1:26" ht="12.75" customHeight="1" x14ac:dyDescent="0.25">
      <c r="A567" s="377"/>
      <c r="B567" s="377"/>
      <c r="C567" s="377"/>
      <c r="D567" s="377"/>
      <c r="E567" s="377"/>
      <c r="F567" s="377"/>
      <c r="G567" s="377"/>
      <c r="H567" s="377"/>
      <c r="I567" s="377"/>
      <c r="J567" s="377"/>
      <c r="K567" s="377"/>
      <c r="L567" s="377"/>
      <c r="M567" s="377"/>
      <c r="N567" s="377"/>
      <c r="O567" s="377"/>
      <c r="P567" s="377"/>
      <c r="Q567" s="377"/>
      <c r="R567" s="377"/>
      <c r="S567" s="377"/>
      <c r="T567" s="377"/>
      <c r="U567" s="377"/>
      <c r="V567" s="377"/>
      <c r="W567" s="377"/>
      <c r="X567" s="377"/>
      <c r="Y567" s="377"/>
      <c r="Z567" s="377"/>
    </row>
    <row r="568" spans="1:26" ht="12.75" customHeight="1" x14ac:dyDescent="0.25">
      <c r="A568" s="377"/>
      <c r="B568" s="377"/>
      <c r="C568" s="377"/>
      <c r="D568" s="377"/>
      <c r="E568" s="377"/>
      <c r="F568" s="377"/>
      <c r="G568" s="377"/>
      <c r="H568" s="377"/>
      <c r="I568" s="377"/>
      <c r="J568" s="377"/>
      <c r="K568" s="377"/>
      <c r="L568" s="377"/>
      <c r="M568" s="377"/>
      <c r="N568" s="377"/>
      <c r="O568" s="377"/>
      <c r="P568" s="377"/>
      <c r="Q568" s="377"/>
      <c r="R568" s="377"/>
      <c r="S568" s="377"/>
      <c r="T568" s="377"/>
      <c r="U568" s="377"/>
      <c r="V568" s="377"/>
      <c r="W568" s="377"/>
      <c r="X568" s="377"/>
      <c r="Y568" s="377"/>
      <c r="Z568" s="377"/>
    </row>
    <row r="569" spans="1:26" ht="12.75" customHeight="1" x14ac:dyDescent="0.25">
      <c r="A569" s="377"/>
      <c r="B569" s="377"/>
      <c r="C569" s="377"/>
      <c r="D569" s="377"/>
      <c r="E569" s="377"/>
      <c r="F569" s="377"/>
      <c r="G569" s="377"/>
      <c r="H569" s="377"/>
      <c r="I569" s="377"/>
      <c r="J569" s="377"/>
      <c r="K569" s="377"/>
      <c r="L569" s="377"/>
      <c r="M569" s="377"/>
      <c r="N569" s="377"/>
      <c r="O569" s="377"/>
      <c r="P569" s="377"/>
      <c r="Q569" s="377"/>
      <c r="R569" s="377"/>
      <c r="S569" s="377"/>
      <c r="T569" s="377"/>
      <c r="U569" s="377"/>
      <c r="V569" s="377"/>
      <c r="W569" s="377"/>
      <c r="X569" s="377"/>
      <c r="Y569" s="377"/>
      <c r="Z569" s="377"/>
    </row>
    <row r="570" spans="1:26" ht="12.75" customHeight="1" x14ac:dyDescent="0.25">
      <c r="A570" s="377"/>
      <c r="B570" s="377"/>
      <c r="C570" s="377"/>
      <c r="D570" s="377"/>
      <c r="E570" s="377"/>
      <c r="F570" s="377"/>
      <c r="G570" s="377"/>
      <c r="H570" s="377"/>
      <c r="I570" s="377"/>
      <c r="J570" s="377"/>
      <c r="K570" s="377"/>
      <c r="L570" s="377"/>
      <c r="M570" s="377"/>
      <c r="N570" s="377"/>
      <c r="O570" s="377"/>
      <c r="P570" s="377"/>
      <c r="Q570" s="377"/>
      <c r="R570" s="377"/>
      <c r="S570" s="377"/>
      <c r="T570" s="377"/>
      <c r="U570" s="377"/>
      <c r="V570" s="377"/>
      <c r="W570" s="377"/>
      <c r="X570" s="377"/>
      <c r="Y570" s="377"/>
      <c r="Z570" s="377"/>
    </row>
    <row r="571" spans="1:26" ht="12.75" customHeight="1" x14ac:dyDescent="0.25">
      <c r="A571" s="377"/>
      <c r="B571" s="377"/>
      <c r="C571" s="377"/>
      <c r="D571" s="377"/>
      <c r="E571" s="377"/>
      <c r="F571" s="377"/>
      <c r="G571" s="377"/>
      <c r="H571" s="377"/>
      <c r="I571" s="377"/>
      <c r="J571" s="377"/>
      <c r="K571" s="377"/>
      <c r="L571" s="377"/>
      <c r="M571" s="377"/>
      <c r="N571" s="377"/>
      <c r="O571" s="377"/>
      <c r="P571" s="377"/>
      <c r="Q571" s="377"/>
      <c r="R571" s="377"/>
      <c r="S571" s="377"/>
      <c r="T571" s="377"/>
      <c r="U571" s="377"/>
      <c r="V571" s="377"/>
      <c r="W571" s="377"/>
      <c r="X571" s="377"/>
      <c r="Y571" s="377"/>
      <c r="Z571" s="377"/>
    </row>
    <row r="572" spans="1:26" ht="12.75" customHeight="1" x14ac:dyDescent="0.25">
      <c r="A572" s="377"/>
      <c r="B572" s="377"/>
      <c r="C572" s="377"/>
      <c r="D572" s="377"/>
      <c r="E572" s="377"/>
      <c r="F572" s="377"/>
      <c r="G572" s="377"/>
      <c r="H572" s="377"/>
      <c r="I572" s="377"/>
      <c r="J572" s="377"/>
      <c r="K572" s="377"/>
      <c r="L572" s="377"/>
      <c r="M572" s="377"/>
      <c r="N572" s="377"/>
      <c r="O572" s="377"/>
      <c r="P572" s="377"/>
      <c r="Q572" s="377"/>
      <c r="R572" s="377"/>
      <c r="S572" s="377"/>
      <c r="T572" s="377"/>
      <c r="U572" s="377"/>
      <c r="V572" s="377"/>
      <c r="W572" s="377"/>
      <c r="X572" s="377"/>
      <c r="Y572" s="377"/>
      <c r="Z572" s="377"/>
    </row>
    <row r="573" spans="1:26" ht="12.75" customHeight="1" x14ac:dyDescent="0.25">
      <c r="A573" s="377"/>
      <c r="B573" s="377"/>
      <c r="C573" s="377"/>
      <c r="D573" s="377"/>
      <c r="E573" s="377"/>
      <c r="F573" s="377"/>
      <c r="G573" s="377"/>
      <c r="H573" s="377"/>
      <c r="I573" s="377"/>
      <c r="J573" s="377"/>
      <c r="K573" s="377"/>
      <c r="L573" s="377"/>
      <c r="M573" s="377"/>
      <c r="N573" s="377"/>
      <c r="O573" s="377"/>
      <c r="P573" s="377"/>
      <c r="Q573" s="377"/>
      <c r="R573" s="377"/>
      <c r="S573" s="377"/>
      <c r="T573" s="377"/>
      <c r="U573" s="377"/>
      <c r="V573" s="377"/>
      <c r="W573" s="377"/>
      <c r="X573" s="377"/>
      <c r="Y573" s="377"/>
      <c r="Z573" s="377"/>
    </row>
    <row r="574" spans="1:26" ht="12.75" customHeight="1" x14ac:dyDescent="0.25">
      <c r="A574" s="377"/>
      <c r="B574" s="377"/>
      <c r="C574" s="377"/>
      <c r="D574" s="377"/>
      <c r="E574" s="377"/>
      <c r="F574" s="377"/>
      <c r="G574" s="377"/>
      <c r="H574" s="377"/>
      <c r="I574" s="377"/>
      <c r="J574" s="377"/>
      <c r="K574" s="377"/>
      <c r="L574" s="377"/>
      <c r="M574" s="377"/>
      <c r="N574" s="377"/>
      <c r="O574" s="377"/>
      <c r="P574" s="377"/>
      <c r="Q574" s="377"/>
      <c r="R574" s="377"/>
      <c r="S574" s="377"/>
      <c r="T574" s="377"/>
      <c r="U574" s="377"/>
      <c r="V574" s="377"/>
      <c r="W574" s="377"/>
      <c r="X574" s="377"/>
      <c r="Y574" s="377"/>
      <c r="Z574" s="377"/>
    </row>
    <row r="575" spans="1:26" ht="12.75" customHeight="1" x14ac:dyDescent="0.25">
      <c r="A575" s="377"/>
      <c r="B575" s="377"/>
      <c r="C575" s="377"/>
      <c r="D575" s="377"/>
      <c r="E575" s="377"/>
      <c r="F575" s="377"/>
      <c r="G575" s="377"/>
      <c r="H575" s="377"/>
      <c r="I575" s="377"/>
      <c r="J575" s="377"/>
      <c r="K575" s="377"/>
      <c r="L575" s="377"/>
      <c r="M575" s="377"/>
      <c r="N575" s="377"/>
      <c r="O575" s="377"/>
      <c r="P575" s="377"/>
      <c r="Q575" s="377"/>
      <c r="R575" s="377"/>
      <c r="S575" s="377"/>
      <c r="T575" s="377"/>
      <c r="U575" s="377"/>
      <c r="V575" s="377"/>
      <c r="W575" s="377"/>
      <c r="X575" s="377"/>
      <c r="Y575" s="377"/>
      <c r="Z575" s="377"/>
    </row>
    <row r="576" spans="1:26" ht="12.75" customHeight="1" x14ac:dyDescent="0.25">
      <c r="A576" s="377"/>
      <c r="B576" s="377"/>
      <c r="C576" s="377"/>
      <c r="D576" s="377"/>
      <c r="E576" s="377"/>
      <c r="F576" s="377"/>
      <c r="G576" s="377"/>
      <c r="H576" s="377"/>
      <c r="I576" s="377"/>
      <c r="J576" s="377"/>
      <c r="K576" s="377"/>
      <c r="L576" s="377"/>
      <c r="M576" s="377"/>
      <c r="N576" s="377"/>
      <c r="O576" s="377"/>
      <c r="P576" s="377"/>
      <c r="Q576" s="377"/>
      <c r="R576" s="377"/>
      <c r="S576" s="377"/>
      <c r="T576" s="377"/>
      <c r="U576" s="377"/>
      <c r="V576" s="377"/>
      <c r="W576" s="377"/>
      <c r="X576" s="377"/>
      <c r="Y576" s="377"/>
      <c r="Z576" s="377"/>
    </row>
    <row r="577" spans="1:26" ht="12.75" customHeight="1" x14ac:dyDescent="0.25">
      <c r="A577" s="377"/>
      <c r="B577" s="377"/>
      <c r="C577" s="377"/>
      <c r="D577" s="377"/>
      <c r="E577" s="377"/>
      <c r="F577" s="377"/>
      <c r="G577" s="377"/>
      <c r="H577" s="377"/>
      <c r="I577" s="377"/>
      <c r="J577" s="377"/>
      <c r="K577" s="377"/>
      <c r="L577" s="377"/>
      <c r="M577" s="377"/>
      <c r="N577" s="377"/>
      <c r="O577" s="377"/>
      <c r="P577" s="377"/>
      <c r="Q577" s="377"/>
      <c r="R577" s="377"/>
      <c r="S577" s="377"/>
      <c r="T577" s="377"/>
      <c r="U577" s="377"/>
      <c r="V577" s="377"/>
      <c r="W577" s="377"/>
      <c r="X577" s="377"/>
      <c r="Y577" s="377"/>
      <c r="Z577" s="377"/>
    </row>
    <row r="578" spans="1:26" ht="12.75" customHeight="1" x14ac:dyDescent="0.25">
      <c r="A578" s="377"/>
      <c r="B578" s="377"/>
      <c r="C578" s="377"/>
      <c r="D578" s="377"/>
      <c r="E578" s="377"/>
      <c r="F578" s="377"/>
      <c r="G578" s="377"/>
      <c r="H578" s="377"/>
      <c r="I578" s="377"/>
      <c r="J578" s="377"/>
      <c r="K578" s="377"/>
      <c r="L578" s="377"/>
      <c r="M578" s="377"/>
      <c r="N578" s="377"/>
      <c r="O578" s="377"/>
      <c r="P578" s="377"/>
      <c r="Q578" s="377"/>
      <c r="R578" s="377"/>
      <c r="S578" s="377"/>
      <c r="T578" s="377"/>
      <c r="U578" s="377"/>
      <c r="V578" s="377"/>
      <c r="W578" s="377"/>
      <c r="X578" s="377"/>
      <c r="Y578" s="377"/>
      <c r="Z578" s="377"/>
    </row>
    <row r="579" spans="1:26" ht="12.75" customHeight="1" x14ac:dyDescent="0.25">
      <c r="A579" s="377"/>
      <c r="B579" s="377"/>
      <c r="C579" s="377"/>
      <c r="D579" s="377"/>
      <c r="E579" s="377"/>
      <c r="F579" s="377"/>
      <c r="G579" s="377"/>
      <c r="H579" s="377"/>
      <c r="I579" s="377"/>
      <c r="J579" s="377"/>
      <c r="K579" s="377"/>
      <c r="L579" s="377"/>
      <c r="M579" s="377"/>
      <c r="N579" s="377"/>
      <c r="O579" s="377"/>
      <c r="P579" s="377"/>
      <c r="Q579" s="377"/>
      <c r="R579" s="377"/>
      <c r="S579" s="377"/>
      <c r="T579" s="377"/>
      <c r="U579" s="377"/>
      <c r="V579" s="377"/>
      <c r="W579" s="377"/>
      <c r="X579" s="377"/>
      <c r="Y579" s="377"/>
      <c r="Z579" s="377"/>
    </row>
    <row r="580" spans="1:26" ht="12.75" customHeight="1" x14ac:dyDescent="0.25">
      <c r="A580" s="377"/>
      <c r="B580" s="377"/>
      <c r="C580" s="377"/>
      <c r="D580" s="377"/>
      <c r="E580" s="377"/>
      <c r="F580" s="377"/>
      <c r="G580" s="377"/>
      <c r="H580" s="377"/>
      <c r="I580" s="377"/>
      <c r="J580" s="377"/>
      <c r="K580" s="377"/>
      <c r="L580" s="377"/>
      <c r="M580" s="377"/>
      <c r="N580" s="377"/>
      <c r="O580" s="377"/>
      <c r="P580" s="377"/>
      <c r="Q580" s="377"/>
      <c r="R580" s="377"/>
      <c r="S580" s="377"/>
      <c r="T580" s="377"/>
      <c r="U580" s="377"/>
      <c r="V580" s="377"/>
      <c r="W580" s="377"/>
      <c r="X580" s="377"/>
      <c r="Y580" s="377"/>
      <c r="Z580" s="377"/>
    </row>
    <row r="581" spans="1:26" ht="12.75" customHeight="1" x14ac:dyDescent="0.25">
      <c r="A581" s="377"/>
      <c r="B581" s="377"/>
      <c r="C581" s="377"/>
      <c r="D581" s="377"/>
      <c r="E581" s="377"/>
      <c r="F581" s="377"/>
      <c r="G581" s="377"/>
      <c r="H581" s="377"/>
      <c r="I581" s="377"/>
      <c r="J581" s="377"/>
      <c r="K581" s="377"/>
      <c r="L581" s="377"/>
      <c r="M581" s="377"/>
      <c r="N581" s="377"/>
      <c r="O581" s="377"/>
      <c r="P581" s="377"/>
      <c r="Q581" s="377"/>
      <c r="R581" s="377"/>
      <c r="S581" s="377"/>
      <c r="T581" s="377"/>
      <c r="U581" s="377"/>
      <c r="V581" s="377"/>
      <c r="W581" s="377"/>
      <c r="X581" s="377"/>
      <c r="Y581" s="377"/>
      <c r="Z581" s="377"/>
    </row>
    <row r="582" spans="1:26" ht="12.75" customHeight="1" x14ac:dyDescent="0.25">
      <c r="A582" s="377"/>
      <c r="B582" s="377"/>
      <c r="C582" s="377"/>
      <c r="D582" s="377"/>
      <c r="E582" s="377"/>
      <c r="F582" s="377"/>
      <c r="G582" s="377"/>
      <c r="H582" s="377"/>
      <c r="I582" s="377"/>
      <c r="J582" s="377"/>
      <c r="K582" s="377"/>
      <c r="L582" s="377"/>
      <c r="M582" s="377"/>
      <c r="N582" s="377"/>
      <c r="O582" s="377"/>
      <c r="P582" s="377"/>
      <c r="Q582" s="377"/>
      <c r="R582" s="377"/>
      <c r="S582" s="377"/>
      <c r="T582" s="377"/>
      <c r="U582" s="377"/>
      <c r="V582" s="377"/>
      <c r="W582" s="377"/>
      <c r="X582" s="377"/>
      <c r="Y582" s="377"/>
      <c r="Z582" s="377"/>
    </row>
    <row r="583" spans="1:26" ht="12.75" customHeight="1" x14ac:dyDescent="0.25">
      <c r="A583" s="377"/>
      <c r="B583" s="377"/>
      <c r="C583" s="377"/>
      <c r="D583" s="377"/>
      <c r="E583" s="377"/>
      <c r="F583" s="377"/>
      <c r="G583" s="377"/>
      <c r="H583" s="377"/>
      <c r="I583" s="377"/>
      <c r="J583" s="377"/>
      <c r="K583" s="377"/>
      <c r="L583" s="377"/>
      <c r="M583" s="377"/>
      <c r="N583" s="377"/>
      <c r="O583" s="377"/>
      <c r="P583" s="377"/>
      <c r="Q583" s="377"/>
      <c r="R583" s="377"/>
      <c r="S583" s="377"/>
      <c r="T583" s="377"/>
      <c r="U583" s="377"/>
      <c r="V583" s="377"/>
      <c r="W583" s="377"/>
      <c r="X583" s="377"/>
      <c r="Y583" s="377"/>
      <c r="Z583" s="377"/>
    </row>
    <row r="584" spans="1:26" ht="12.75" customHeight="1" x14ac:dyDescent="0.25">
      <c r="A584" s="377"/>
      <c r="B584" s="377"/>
      <c r="C584" s="377"/>
      <c r="D584" s="377"/>
      <c r="E584" s="377"/>
      <c r="F584" s="377"/>
      <c r="G584" s="377"/>
      <c r="H584" s="377"/>
      <c r="I584" s="377"/>
      <c r="J584" s="377"/>
      <c r="K584" s="377"/>
      <c r="L584" s="377"/>
      <c r="M584" s="377"/>
      <c r="N584" s="377"/>
      <c r="O584" s="377"/>
      <c r="P584" s="377"/>
      <c r="Q584" s="377"/>
      <c r="R584" s="377"/>
      <c r="S584" s="377"/>
      <c r="T584" s="377"/>
      <c r="U584" s="377"/>
      <c r="V584" s="377"/>
      <c r="W584" s="377"/>
      <c r="X584" s="377"/>
      <c r="Y584" s="377"/>
      <c r="Z584" s="377"/>
    </row>
    <row r="585" spans="1:26" ht="12.75" customHeight="1" x14ac:dyDescent="0.25">
      <c r="A585" s="377"/>
      <c r="B585" s="377"/>
      <c r="C585" s="377"/>
      <c r="D585" s="377"/>
      <c r="E585" s="377"/>
      <c r="F585" s="377"/>
      <c r="G585" s="377"/>
      <c r="H585" s="377"/>
      <c r="I585" s="377"/>
      <c r="J585" s="377"/>
      <c r="K585" s="377"/>
      <c r="L585" s="377"/>
      <c r="M585" s="377"/>
      <c r="N585" s="377"/>
      <c r="O585" s="377"/>
      <c r="P585" s="377"/>
      <c r="Q585" s="377"/>
      <c r="R585" s="377"/>
      <c r="S585" s="377"/>
      <c r="T585" s="377"/>
      <c r="U585" s="377"/>
      <c r="V585" s="377"/>
      <c r="W585" s="377"/>
      <c r="X585" s="377"/>
      <c r="Y585" s="377"/>
      <c r="Z585" s="377"/>
    </row>
    <row r="586" spans="1:26" ht="12.75" customHeight="1" x14ac:dyDescent="0.25">
      <c r="A586" s="377"/>
      <c r="B586" s="377"/>
      <c r="C586" s="377"/>
      <c r="D586" s="377"/>
      <c r="E586" s="377"/>
      <c r="F586" s="377"/>
      <c r="G586" s="377"/>
      <c r="H586" s="377"/>
      <c r="I586" s="377"/>
      <c r="J586" s="377"/>
      <c r="K586" s="377"/>
      <c r="L586" s="377"/>
      <c r="M586" s="377"/>
      <c r="N586" s="377"/>
      <c r="O586" s="377"/>
      <c r="P586" s="377"/>
      <c r="Q586" s="377"/>
      <c r="R586" s="377"/>
      <c r="S586" s="377"/>
      <c r="T586" s="377"/>
      <c r="U586" s="377"/>
      <c r="V586" s="377"/>
      <c r="W586" s="377"/>
      <c r="X586" s="377"/>
      <c r="Y586" s="377"/>
      <c r="Z586" s="377"/>
    </row>
    <row r="587" spans="1:26" ht="12.75" customHeight="1" x14ac:dyDescent="0.25">
      <c r="A587" s="377"/>
      <c r="B587" s="377"/>
      <c r="C587" s="377"/>
      <c r="D587" s="377"/>
      <c r="E587" s="377"/>
      <c r="F587" s="377"/>
      <c r="G587" s="377"/>
      <c r="H587" s="377"/>
      <c r="I587" s="377"/>
      <c r="J587" s="377"/>
      <c r="K587" s="377"/>
      <c r="L587" s="377"/>
      <c r="M587" s="377"/>
      <c r="N587" s="377"/>
      <c r="O587" s="377"/>
      <c r="P587" s="377"/>
      <c r="Q587" s="377"/>
      <c r="R587" s="377"/>
      <c r="S587" s="377"/>
      <c r="T587" s="377"/>
      <c r="U587" s="377"/>
      <c r="V587" s="377"/>
      <c r="W587" s="377"/>
      <c r="X587" s="377"/>
      <c r="Y587" s="377"/>
      <c r="Z587" s="377"/>
    </row>
    <row r="588" spans="1:26" ht="12.75" customHeight="1" x14ac:dyDescent="0.25">
      <c r="A588" s="377"/>
      <c r="B588" s="377"/>
      <c r="C588" s="377"/>
      <c r="D588" s="377"/>
      <c r="E588" s="377"/>
      <c r="F588" s="377"/>
      <c r="G588" s="377"/>
      <c r="H588" s="377"/>
      <c r="I588" s="377"/>
      <c r="J588" s="377"/>
      <c r="K588" s="377"/>
      <c r="L588" s="377"/>
      <c r="M588" s="377"/>
      <c r="N588" s="377"/>
      <c r="O588" s="377"/>
      <c r="P588" s="377"/>
      <c r="Q588" s="377"/>
      <c r="R588" s="377"/>
      <c r="S588" s="377"/>
      <c r="T588" s="377"/>
      <c r="U588" s="377"/>
      <c r="V588" s="377"/>
      <c r="W588" s="377"/>
      <c r="X588" s="377"/>
      <c r="Y588" s="377"/>
      <c r="Z588" s="377"/>
    </row>
    <row r="589" spans="1:26" ht="12.75" customHeight="1" x14ac:dyDescent="0.25">
      <c r="A589" s="377"/>
      <c r="B589" s="377"/>
      <c r="C589" s="377"/>
      <c r="D589" s="377"/>
      <c r="E589" s="377"/>
      <c r="F589" s="377"/>
      <c r="G589" s="377"/>
      <c r="H589" s="377"/>
      <c r="I589" s="377"/>
      <c r="J589" s="377"/>
      <c r="K589" s="377"/>
      <c r="L589" s="377"/>
      <c r="M589" s="377"/>
      <c r="N589" s="377"/>
      <c r="O589" s="377"/>
      <c r="P589" s="377"/>
      <c r="Q589" s="377"/>
      <c r="R589" s="377"/>
      <c r="S589" s="377"/>
      <c r="T589" s="377"/>
      <c r="U589" s="377"/>
      <c r="V589" s="377"/>
      <c r="W589" s="377"/>
      <c r="X589" s="377"/>
      <c r="Y589" s="377"/>
      <c r="Z589" s="377"/>
    </row>
    <row r="590" spans="1:26" ht="12.75" customHeight="1" x14ac:dyDescent="0.25">
      <c r="A590" s="377"/>
      <c r="B590" s="377"/>
      <c r="C590" s="377"/>
      <c r="D590" s="377"/>
      <c r="E590" s="377"/>
      <c r="F590" s="377"/>
      <c r="G590" s="377"/>
      <c r="H590" s="377"/>
      <c r="I590" s="377"/>
      <c r="J590" s="377"/>
      <c r="K590" s="377"/>
      <c r="L590" s="377"/>
      <c r="M590" s="377"/>
      <c r="N590" s="377"/>
      <c r="O590" s="377"/>
      <c r="P590" s="377"/>
      <c r="Q590" s="377"/>
      <c r="R590" s="377"/>
      <c r="S590" s="377"/>
      <c r="T590" s="377"/>
      <c r="U590" s="377"/>
      <c r="V590" s="377"/>
      <c r="W590" s="377"/>
      <c r="X590" s="377"/>
      <c r="Y590" s="377"/>
      <c r="Z590" s="377"/>
    </row>
    <row r="591" spans="1:26" ht="12.75" customHeight="1" x14ac:dyDescent="0.25">
      <c r="A591" s="377"/>
      <c r="B591" s="377"/>
      <c r="C591" s="377"/>
      <c r="D591" s="377"/>
      <c r="E591" s="377"/>
      <c r="F591" s="377"/>
      <c r="G591" s="377"/>
      <c r="H591" s="377"/>
      <c r="I591" s="377"/>
      <c r="J591" s="377"/>
      <c r="K591" s="377"/>
      <c r="L591" s="377"/>
      <c r="M591" s="377"/>
      <c r="N591" s="377"/>
      <c r="O591" s="377"/>
      <c r="P591" s="377"/>
      <c r="Q591" s="377"/>
      <c r="R591" s="377"/>
      <c r="S591" s="377"/>
      <c r="T591" s="377"/>
      <c r="U591" s="377"/>
      <c r="V591" s="377"/>
      <c r="W591" s="377"/>
      <c r="X591" s="377"/>
      <c r="Y591" s="377"/>
      <c r="Z591" s="377"/>
    </row>
    <row r="592" spans="1:26" ht="12.75" customHeight="1" x14ac:dyDescent="0.25">
      <c r="A592" s="377"/>
      <c r="B592" s="377"/>
      <c r="C592" s="377"/>
      <c r="D592" s="377"/>
      <c r="E592" s="377"/>
      <c r="F592" s="377"/>
      <c r="G592" s="377"/>
      <c r="H592" s="377"/>
      <c r="I592" s="377"/>
      <c r="J592" s="377"/>
      <c r="K592" s="377"/>
      <c r="L592" s="377"/>
      <c r="M592" s="377"/>
      <c r="N592" s="377"/>
      <c r="O592" s="377"/>
      <c r="P592" s="377"/>
      <c r="Q592" s="377"/>
      <c r="R592" s="377"/>
      <c r="S592" s="377"/>
      <c r="T592" s="377"/>
      <c r="U592" s="377"/>
      <c r="V592" s="377"/>
      <c r="W592" s="377"/>
      <c r="X592" s="377"/>
      <c r="Y592" s="377"/>
      <c r="Z592" s="377"/>
    </row>
    <row r="593" spans="1:26" ht="12.75" customHeight="1" x14ac:dyDescent="0.25">
      <c r="A593" s="377"/>
      <c r="B593" s="377"/>
      <c r="C593" s="377"/>
      <c r="D593" s="377"/>
      <c r="E593" s="377"/>
      <c r="F593" s="377"/>
      <c r="G593" s="377"/>
      <c r="H593" s="377"/>
      <c r="I593" s="377"/>
      <c r="J593" s="377"/>
      <c r="K593" s="377"/>
      <c r="L593" s="377"/>
      <c r="M593" s="377"/>
      <c r="N593" s="377"/>
      <c r="O593" s="377"/>
      <c r="P593" s="377"/>
      <c r="Q593" s="377"/>
      <c r="R593" s="377"/>
      <c r="S593" s="377"/>
      <c r="T593" s="377"/>
      <c r="U593" s="377"/>
      <c r="V593" s="377"/>
      <c r="W593" s="377"/>
      <c r="X593" s="377"/>
      <c r="Y593" s="377"/>
      <c r="Z593" s="377"/>
    </row>
    <row r="594" spans="1:26" ht="12.75" customHeight="1" x14ac:dyDescent="0.25">
      <c r="A594" s="377"/>
      <c r="B594" s="377"/>
      <c r="C594" s="377"/>
      <c r="D594" s="377"/>
      <c r="E594" s="377"/>
      <c r="F594" s="377"/>
      <c r="G594" s="377"/>
      <c r="H594" s="377"/>
      <c r="I594" s="377"/>
      <c r="J594" s="377"/>
      <c r="K594" s="377"/>
      <c r="L594" s="377"/>
      <c r="M594" s="377"/>
      <c r="N594" s="377"/>
      <c r="O594" s="377"/>
      <c r="P594" s="377"/>
      <c r="Q594" s="377"/>
      <c r="R594" s="377"/>
      <c r="S594" s="377"/>
      <c r="T594" s="377"/>
      <c r="U594" s="377"/>
      <c r="V594" s="377"/>
      <c r="W594" s="377"/>
      <c r="X594" s="377"/>
      <c r="Y594" s="377"/>
      <c r="Z594" s="377"/>
    </row>
    <row r="595" spans="1:26" ht="12.75" customHeight="1" x14ac:dyDescent="0.25">
      <c r="A595" s="377"/>
      <c r="B595" s="377"/>
      <c r="C595" s="377"/>
      <c r="D595" s="377"/>
      <c r="E595" s="377"/>
      <c r="F595" s="377"/>
      <c r="G595" s="377"/>
      <c r="H595" s="377"/>
      <c r="I595" s="377"/>
      <c r="J595" s="377"/>
      <c r="K595" s="377"/>
      <c r="L595" s="377"/>
      <c r="M595" s="377"/>
      <c r="N595" s="377"/>
      <c r="O595" s="377"/>
      <c r="P595" s="377"/>
      <c r="Q595" s="377"/>
      <c r="R595" s="377"/>
      <c r="S595" s="377"/>
      <c r="T595" s="377"/>
      <c r="U595" s="377"/>
      <c r="V595" s="377"/>
      <c r="W595" s="377"/>
      <c r="X595" s="377"/>
      <c r="Y595" s="377"/>
      <c r="Z595" s="377"/>
    </row>
    <row r="596" spans="1:26" ht="12.75" customHeight="1" x14ac:dyDescent="0.25">
      <c r="A596" s="377"/>
      <c r="B596" s="377"/>
      <c r="C596" s="377"/>
      <c r="D596" s="377"/>
      <c r="E596" s="377"/>
      <c r="F596" s="377"/>
      <c r="G596" s="377"/>
      <c r="H596" s="377"/>
      <c r="I596" s="377"/>
      <c r="J596" s="377"/>
      <c r="K596" s="377"/>
      <c r="L596" s="377"/>
      <c r="M596" s="377"/>
      <c r="N596" s="377"/>
      <c r="O596" s="377"/>
      <c r="P596" s="377"/>
      <c r="Q596" s="377"/>
      <c r="R596" s="377"/>
      <c r="S596" s="377"/>
      <c r="T596" s="377"/>
      <c r="U596" s="377"/>
      <c r="V596" s="377"/>
      <c r="W596" s="377"/>
      <c r="X596" s="377"/>
      <c r="Y596" s="377"/>
      <c r="Z596" s="377"/>
    </row>
    <row r="597" spans="1:26" ht="12.75" customHeight="1" x14ac:dyDescent="0.25">
      <c r="A597" s="377"/>
      <c r="B597" s="377"/>
      <c r="C597" s="377"/>
      <c r="D597" s="377"/>
      <c r="E597" s="377"/>
      <c r="F597" s="377"/>
      <c r="G597" s="377"/>
      <c r="H597" s="377"/>
      <c r="I597" s="377"/>
      <c r="J597" s="377"/>
      <c r="K597" s="377"/>
      <c r="L597" s="377"/>
      <c r="M597" s="377"/>
      <c r="N597" s="377"/>
      <c r="O597" s="377"/>
      <c r="P597" s="377"/>
      <c r="Q597" s="377"/>
      <c r="R597" s="377"/>
      <c r="S597" s="377"/>
      <c r="T597" s="377"/>
      <c r="U597" s="377"/>
      <c r="V597" s="377"/>
      <c r="W597" s="377"/>
      <c r="X597" s="377"/>
      <c r="Y597" s="377"/>
      <c r="Z597" s="377"/>
    </row>
    <row r="598" spans="1:26" ht="12.75" customHeight="1" x14ac:dyDescent="0.25">
      <c r="A598" s="377"/>
      <c r="B598" s="377"/>
      <c r="C598" s="377"/>
      <c r="D598" s="377"/>
      <c r="E598" s="377"/>
      <c r="F598" s="377"/>
      <c r="G598" s="377"/>
      <c r="H598" s="377"/>
      <c r="I598" s="377"/>
      <c r="J598" s="377"/>
      <c r="K598" s="377"/>
      <c r="L598" s="377"/>
      <c r="M598" s="377"/>
      <c r="N598" s="377"/>
      <c r="O598" s="377"/>
      <c r="P598" s="377"/>
      <c r="Q598" s="377"/>
      <c r="R598" s="377"/>
      <c r="S598" s="377"/>
      <c r="T598" s="377"/>
      <c r="U598" s="377"/>
      <c r="V598" s="377"/>
      <c r="W598" s="377"/>
      <c r="X598" s="377"/>
      <c r="Y598" s="377"/>
      <c r="Z598" s="377"/>
    </row>
    <row r="599" spans="1:26" ht="12.75" customHeight="1" x14ac:dyDescent="0.25">
      <c r="A599" s="377"/>
      <c r="B599" s="377"/>
      <c r="C599" s="377"/>
      <c r="D599" s="377"/>
      <c r="E599" s="377"/>
      <c r="F599" s="377"/>
      <c r="G599" s="377"/>
      <c r="H599" s="377"/>
      <c r="I599" s="377"/>
      <c r="J599" s="377"/>
      <c r="K599" s="377"/>
      <c r="L599" s="377"/>
      <c r="M599" s="377"/>
      <c r="N599" s="377"/>
      <c r="O599" s="377"/>
      <c r="P599" s="377"/>
      <c r="Q599" s="377"/>
      <c r="R599" s="377"/>
      <c r="S599" s="377"/>
      <c r="T599" s="377"/>
      <c r="U599" s="377"/>
      <c r="V599" s="377"/>
      <c r="W599" s="377"/>
      <c r="X599" s="377"/>
      <c r="Y599" s="377"/>
      <c r="Z599" s="377"/>
    </row>
    <row r="600" spans="1:26" ht="12.75" customHeight="1" x14ac:dyDescent="0.25">
      <c r="A600" s="377"/>
      <c r="B600" s="377"/>
      <c r="C600" s="377"/>
      <c r="D600" s="377"/>
      <c r="E600" s="377"/>
      <c r="F600" s="377"/>
      <c r="G600" s="377"/>
      <c r="H600" s="377"/>
      <c r="I600" s="377"/>
      <c r="J600" s="377"/>
      <c r="K600" s="377"/>
      <c r="L600" s="377"/>
      <c r="M600" s="377"/>
      <c r="N600" s="377"/>
      <c r="O600" s="377"/>
      <c r="P600" s="377"/>
      <c r="Q600" s="377"/>
      <c r="R600" s="377"/>
      <c r="S600" s="377"/>
      <c r="T600" s="377"/>
      <c r="U600" s="377"/>
      <c r="V600" s="377"/>
      <c r="W600" s="377"/>
      <c r="X600" s="377"/>
      <c r="Y600" s="377"/>
      <c r="Z600" s="377"/>
    </row>
    <row r="601" spans="1:26" ht="12.75" customHeight="1" x14ac:dyDescent="0.25">
      <c r="A601" s="377"/>
      <c r="B601" s="377"/>
      <c r="C601" s="377"/>
      <c r="D601" s="377"/>
      <c r="E601" s="377"/>
      <c r="F601" s="377"/>
      <c r="G601" s="377"/>
      <c r="H601" s="377"/>
      <c r="I601" s="377"/>
      <c r="J601" s="377"/>
      <c r="K601" s="377"/>
      <c r="L601" s="377"/>
      <c r="M601" s="377"/>
      <c r="N601" s="377"/>
      <c r="O601" s="377"/>
      <c r="P601" s="377"/>
      <c r="Q601" s="377"/>
      <c r="R601" s="377"/>
      <c r="S601" s="377"/>
      <c r="T601" s="377"/>
      <c r="U601" s="377"/>
      <c r="V601" s="377"/>
      <c r="W601" s="377"/>
      <c r="X601" s="377"/>
      <c r="Y601" s="377"/>
      <c r="Z601" s="377"/>
    </row>
    <row r="602" spans="1:26" ht="12.75" customHeight="1" x14ac:dyDescent="0.25">
      <c r="A602" s="377"/>
      <c r="B602" s="377"/>
      <c r="C602" s="377"/>
      <c r="D602" s="377"/>
      <c r="E602" s="377"/>
      <c r="F602" s="377"/>
      <c r="G602" s="377"/>
      <c r="H602" s="377"/>
      <c r="I602" s="377"/>
      <c r="J602" s="377"/>
      <c r="K602" s="377"/>
      <c r="L602" s="377"/>
      <c r="M602" s="377"/>
      <c r="N602" s="377"/>
      <c r="O602" s="377"/>
      <c r="P602" s="377"/>
      <c r="Q602" s="377"/>
      <c r="R602" s="377"/>
      <c r="S602" s="377"/>
      <c r="T602" s="377"/>
      <c r="U602" s="377"/>
      <c r="V602" s="377"/>
      <c r="W602" s="377"/>
      <c r="X602" s="377"/>
      <c r="Y602" s="377"/>
      <c r="Z602" s="377"/>
    </row>
    <row r="603" spans="1:26" ht="12.75" customHeight="1" x14ac:dyDescent="0.25">
      <c r="A603" s="377"/>
      <c r="B603" s="377"/>
      <c r="C603" s="377"/>
      <c r="D603" s="377"/>
      <c r="E603" s="377"/>
      <c r="F603" s="377"/>
      <c r="G603" s="377"/>
      <c r="H603" s="377"/>
      <c r="I603" s="377"/>
      <c r="J603" s="377"/>
      <c r="K603" s="377"/>
      <c r="L603" s="377"/>
      <c r="M603" s="377"/>
      <c r="N603" s="377"/>
      <c r="O603" s="377"/>
      <c r="P603" s="377"/>
      <c r="Q603" s="377"/>
      <c r="R603" s="377"/>
      <c r="S603" s="377"/>
      <c r="T603" s="377"/>
      <c r="U603" s="377"/>
      <c r="V603" s="377"/>
      <c r="W603" s="377"/>
      <c r="X603" s="377"/>
      <c r="Y603" s="377"/>
      <c r="Z603" s="377"/>
    </row>
    <row r="604" spans="1:26" ht="12.75" customHeight="1" x14ac:dyDescent="0.25">
      <c r="A604" s="377"/>
      <c r="B604" s="377"/>
      <c r="C604" s="377"/>
      <c r="D604" s="377"/>
      <c r="E604" s="377"/>
      <c r="F604" s="377"/>
      <c r="G604" s="377"/>
      <c r="H604" s="377"/>
      <c r="I604" s="377"/>
      <c r="J604" s="377"/>
      <c r="K604" s="377"/>
      <c r="L604" s="377"/>
      <c r="M604" s="377"/>
      <c r="N604" s="377"/>
      <c r="O604" s="377"/>
      <c r="P604" s="377"/>
      <c r="Q604" s="377"/>
      <c r="R604" s="377"/>
      <c r="S604" s="377"/>
      <c r="T604" s="377"/>
      <c r="U604" s="377"/>
      <c r="V604" s="377"/>
      <c r="W604" s="377"/>
      <c r="X604" s="377"/>
      <c r="Y604" s="377"/>
      <c r="Z604" s="377"/>
    </row>
    <row r="605" spans="1:26" ht="12.75" customHeight="1" x14ac:dyDescent="0.25">
      <c r="A605" s="377"/>
      <c r="B605" s="377"/>
      <c r="C605" s="377"/>
      <c r="D605" s="377"/>
      <c r="E605" s="377"/>
      <c r="F605" s="377"/>
      <c r="G605" s="377"/>
      <c r="H605" s="377"/>
      <c r="I605" s="377"/>
      <c r="J605" s="377"/>
      <c r="K605" s="377"/>
      <c r="L605" s="377"/>
      <c r="M605" s="377"/>
      <c r="N605" s="377"/>
      <c r="O605" s="377"/>
      <c r="P605" s="377"/>
      <c r="Q605" s="377"/>
      <c r="R605" s="377"/>
      <c r="S605" s="377"/>
      <c r="T605" s="377"/>
      <c r="U605" s="377"/>
      <c r="V605" s="377"/>
      <c r="W605" s="377"/>
      <c r="X605" s="377"/>
      <c r="Y605" s="377"/>
      <c r="Z605" s="377"/>
    </row>
    <row r="606" spans="1:26" ht="12.75" customHeight="1" x14ac:dyDescent="0.25">
      <c r="A606" s="377"/>
      <c r="B606" s="377"/>
      <c r="C606" s="377"/>
      <c r="D606" s="377"/>
      <c r="E606" s="377"/>
      <c r="F606" s="377"/>
      <c r="G606" s="377"/>
      <c r="H606" s="377"/>
      <c r="I606" s="377"/>
      <c r="J606" s="377"/>
      <c r="K606" s="377"/>
      <c r="L606" s="377"/>
      <c r="M606" s="377"/>
      <c r="N606" s="377"/>
      <c r="O606" s="377"/>
      <c r="P606" s="377"/>
      <c r="Q606" s="377"/>
      <c r="R606" s="377"/>
      <c r="S606" s="377"/>
      <c r="T606" s="377"/>
      <c r="U606" s="377"/>
      <c r="V606" s="377"/>
      <c r="W606" s="377"/>
      <c r="X606" s="377"/>
      <c r="Y606" s="377"/>
      <c r="Z606" s="377"/>
    </row>
    <row r="607" spans="1:26" ht="12.75" customHeight="1" x14ac:dyDescent="0.25">
      <c r="A607" s="377"/>
      <c r="B607" s="377"/>
      <c r="C607" s="377"/>
      <c r="D607" s="377"/>
      <c r="E607" s="377"/>
      <c r="F607" s="377"/>
      <c r="G607" s="377"/>
      <c r="H607" s="377"/>
      <c r="I607" s="377"/>
      <c r="J607" s="377"/>
      <c r="K607" s="377"/>
      <c r="L607" s="377"/>
      <c r="M607" s="377"/>
      <c r="N607" s="377"/>
      <c r="O607" s="377"/>
      <c r="P607" s="377"/>
      <c r="Q607" s="377"/>
      <c r="R607" s="377"/>
      <c r="S607" s="377"/>
      <c r="T607" s="377"/>
      <c r="U607" s="377"/>
      <c r="V607" s="377"/>
      <c r="W607" s="377"/>
      <c r="X607" s="377"/>
      <c r="Y607" s="377"/>
      <c r="Z607" s="377"/>
    </row>
    <row r="608" spans="1:26" ht="12.75" customHeight="1" x14ac:dyDescent="0.25">
      <c r="A608" s="377"/>
      <c r="B608" s="377"/>
      <c r="C608" s="377"/>
      <c r="D608" s="377"/>
      <c r="E608" s="377"/>
      <c r="F608" s="377"/>
      <c r="G608" s="377"/>
      <c r="H608" s="377"/>
      <c r="I608" s="377"/>
      <c r="J608" s="377"/>
      <c r="K608" s="377"/>
      <c r="L608" s="377"/>
      <c r="M608" s="377"/>
      <c r="N608" s="377"/>
      <c r="O608" s="377"/>
      <c r="P608" s="377"/>
      <c r="Q608" s="377"/>
      <c r="R608" s="377"/>
      <c r="S608" s="377"/>
      <c r="T608" s="377"/>
      <c r="U608" s="377"/>
      <c r="V608" s="377"/>
      <c r="W608" s="377"/>
      <c r="X608" s="377"/>
      <c r="Y608" s="377"/>
      <c r="Z608" s="377"/>
    </row>
    <row r="609" spans="1:26" ht="12.75" customHeight="1" x14ac:dyDescent="0.25">
      <c r="A609" s="377"/>
      <c r="B609" s="377"/>
      <c r="C609" s="377"/>
      <c r="D609" s="377"/>
      <c r="E609" s="377"/>
      <c r="F609" s="377"/>
      <c r="G609" s="377"/>
      <c r="H609" s="377"/>
      <c r="I609" s="377"/>
      <c r="J609" s="377"/>
      <c r="K609" s="377"/>
      <c r="L609" s="377"/>
      <c r="M609" s="377"/>
      <c r="N609" s="377"/>
      <c r="O609" s="377"/>
      <c r="P609" s="377"/>
      <c r="Q609" s="377"/>
      <c r="R609" s="377"/>
      <c r="S609" s="377"/>
      <c r="T609" s="377"/>
      <c r="U609" s="377"/>
      <c r="V609" s="377"/>
      <c r="W609" s="377"/>
      <c r="X609" s="377"/>
      <c r="Y609" s="377"/>
      <c r="Z609" s="377"/>
    </row>
    <row r="610" spans="1:26" ht="12.75" customHeight="1" x14ac:dyDescent="0.25">
      <c r="A610" s="377"/>
      <c r="B610" s="377"/>
      <c r="C610" s="377"/>
      <c r="D610" s="377"/>
      <c r="E610" s="377"/>
      <c r="F610" s="377"/>
      <c r="G610" s="377"/>
      <c r="H610" s="377"/>
      <c r="I610" s="377"/>
      <c r="J610" s="377"/>
      <c r="K610" s="377"/>
      <c r="L610" s="377"/>
      <c r="M610" s="377"/>
      <c r="N610" s="377"/>
      <c r="O610" s="377"/>
      <c r="P610" s="377"/>
      <c r="Q610" s="377"/>
      <c r="R610" s="377"/>
      <c r="S610" s="377"/>
      <c r="T610" s="377"/>
      <c r="U610" s="377"/>
      <c r="V610" s="377"/>
      <c r="W610" s="377"/>
      <c r="X610" s="377"/>
      <c r="Y610" s="377"/>
      <c r="Z610" s="377"/>
    </row>
    <row r="611" spans="1:26" ht="12.75" customHeight="1" x14ac:dyDescent="0.25">
      <c r="A611" s="377"/>
      <c r="B611" s="377"/>
      <c r="C611" s="377"/>
      <c r="D611" s="377"/>
      <c r="E611" s="377"/>
      <c r="F611" s="377"/>
      <c r="G611" s="377"/>
      <c r="H611" s="377"/>
      <c r="I611" s="377"/>
      <c r="J611" s="377"/>
      <c r="K611" s="377"/>
      <c r="L611" s="377"/>
      <c r="M611" s="377"/>
      <c r="N611" s="377"/>
      <c r="O611" s="377"/>
      <c r="P611" s="377"/>
      <c r="Q611" s="377"/>
      <c r="R611" s="377"/>
      <c r="S611" s="377"/>
      <c r="T611" s="377"/>
      <c r="U611" s="377"/>
      <c r="V611" s="377"/>
      <c r="W611" s="377"/>
      <c r="X611" s="377"/>
      <c r="Y611" s="377"/>
      <c r="Z611" s="377"/>
    </row>
    <row r="612" spans="1:26" ht="12.75" customHeight="1" x14ac:dyDescent="0.25">
      <c r="A612" s="377"/>
      <c r="B612" s="377"/>
      <c r="C612" s="377"/>
      <c r="D612" s="377"/>
      <c r="E612" s="377"/>
      <c r="F612" s="377"/>
      <c r="G612" s="377"/>
      <c r="H612" s="377"/>
      <c r="I612" s="377"/>
      <c r="J612" s="377"/>
      <c r="K612" s="377"/>
      <c r="L612" s="377"/>
      <c r="M612" s="377"/>
      <c r="N612" s="377"/>
      <c r="O612" s="377"/>
      <c r="P612" s="377"/>
      <c r="Q612" s="377"/>
      <c r="R612" s="377"/>
      <c r="S612" s="377"/>
      <c r="T612" s="377"/>
      <c r="U612" s="377"/>
      <c r="V612" s="377"/>
      <c r="W612" s="377"/>
      <c r="X612" s="377"/>
      <c r="Y612" s="377"/>
      <c r="Z612" s="377"/>
    </row>
    <row r="613" spans="1:26" ht="12.75" customHeight="1" x14ac:dyDescent="0.25">
      <c r="A613" s="377"/>
      <c r="B613" s="377"/>
      <c r="C613" s="377"/>
      <c r="D613" s="377"/>
      <c r="E613" s="377"/>
      <c r="F613" s="377"/>
      <c r="G613" s="377"/>
      <c r="H613" s="377"/>
      <c r="I613" s="377"/>
      <c r="J613" s="377"/>
      <c r="K613" s="377"/>
      <c r="L613" s="377"/>
      <c r="M613" s="377"/>
      <c r="N613" s="377"/>
      <c r="O613" s="377"/>
      <c r="P613" s="377"/>
      <c r="Q613" s="377"/>
      <c r="R613" s="377"/>
      <c r="S613" s="377"/>
      <c r="T613" s="377"/>
      <c r="U613" s="377"/>
      <c r="V613" s="377"/>
      <c r="W613" s="377"/>
      <c r="X613" s="377"/>
      <c r="Y613" s="377"/>
      <c r="Z613" s="377"/>
    </row>
    <row r="614" spans="1:26" ht="12.75" customHeight="1" x14ac:dyDescent="0.25">
      <c r="A614" s="377"/>
      <c r="B614" s="377"/>
      <c r="C614" s="377"/>
      <c r="D614" s="377"/>
      <c r="E614" s="377"/>
      <c r="F614" s="377"/>
      <c r="G614" s="377"/>
      <c r="H614" s="377"/>
      <c r="I614" s="377"/>
      <c r="J614" s="377"/>
      <c r="K614" s="377"/>
      <c r="L614" s="377"/>
      <c r="M614" s="377"/>
      <c r="N614" s="377"/>
      <c r="O614" s="377"/>
      <c r="P614" s="377"/>
      <c r="Q614" s="377"/>
      <c r="R614" s="377"/>
      <c r="S614" s="377"/>
      <c r="T614" s="377"/>
      <c r="U614" s="377"/>
      <c r="V614" s="377"/>
      <c r="W614" s="377"/>
      <c r="X614" s="377"/>
      <c r="Y614" s="377"/>
      <c r="Z614" s="377"/>
    </row>
    <row r="615" spans="1:26" ht="12.75" customHeight="1" x14ac:dyDescent="0.25">
      <c r="A615" s="377"/>
      <c r="B615" s="377"/>
      <c r="C615" s="377"/>
      <c r="D615" s="377"/>
      <c r="E615" s="377"/>
      <c r="F615" s="377"/>
      <c r="G615" s="377"/>
      <c r="H615" s="377"/>
      <c r="I615" s="377"/>
      <c r="J615" s="377"/>
      <c r="K615" s="377"/>
      <c r="L615" s="377"/>
      <c r="M615" s="377"/>
      <c r="N615" s="377"/>
      <c r="O615" s="377"/>
      <c r="P615" s="377"/>
      <c r="Q615" s="377"/>
      <c r="R615" s="377"/>
      <c r="S615" s="377"/>
      <c r="T615" s="377"/>
      <c r="U615" s="377"/>
      <c r="V615" s="377"/>
      <c r="W615" s="377"/>
      <c r="X615" s="377"/>
      <c r="Y615" s="377"/>
      <c r="Z615" s="377"/>
    </row>
    <row r="616" spans="1:26" ht="12.75" customHeight="1" x14ac:dyDescent="0.25">
      <c r="A616" s="377"/>
      <c r="B616" s="377"/>
      <c r="C616" s="377"/>
      <c r="D616" s="377"/>
      <c r="E616" s="377"/>
      <c r="F616" s="377"/>
      <c r="G616" s="377"/>
      <c r="H616" s="377"/>
      <c r="I616" s="377"/>
      <c r="J616" s="377"/>
      <c r="K616" s="377"/>
      <c r="L616" s="377"/>
      <c r="M616" s="377"/>
      <c r="N616" s="377"/>
      <c r="O616" s="377"/>
      <c r="P616" s="377"/>
      <c r="Q616" s="377"/>
      <c r="R616" s="377"/>
      <c r="S616" s="377"/>
      <c r="T616" s="377"/>
      <c r="U616" s="377"/>
      <c r="V616" s="377"/>
      <c r="W616" s="377"/>
      <c r="X616" s="377"/>
      <c r="Y616" s="377"/>
      <c r="Z616" s="377"/>
    </row>
    <row r="617" spans="1:26" ht="12.75" customHeight="1" x14ac:dyDescent="0.25">
      <c r="A617" s="377"/>
      <c r="B617" s="377"/>
      <c r="C617" s="377"/>
      <c r="D617" s="377"/>
      <c r="E617" s="377"/>
      <c r="F617" s="377"/>
      <c r="G617" s="377"/>
      <c r="H617" s="377"/>
      <c r="I617" s="377"/>
      <c r="J617" s="377"/>
      <c r="K617" s="377"/>
      <c r="L617" s="377"/>
      <c r="M617" s="377"/>
      <c r="N617" s="377"/>
      <c r="O617" s="377"/>
      <c r="P617" s="377"/>
      <c r="Q617" s="377"/>
      <c r="R617" s="377"/>
      <c r="S617" s="377"/>
      <c r="T617" s="377"/>
      <c r="U617" s="377"/>
      <c r="V617" s="377"/>
      <c r="W617" s="377"/>
      <c r="X617" s="377"/>
      <c r="Y617" s="377"/>
      <c r="Z617" s="377"/>
    </row>
    <row r="618" spans="1:26" ht="12.75" customHeight="1" x14ac:dyDescent="0.25">
      <c r="A618" s="377"/>
      <c r="B618" s="377"/>
      <c r="C618" s="377"/>
      <c r="D618" s="377"/>
      <c r="E618" s="377"/>
      <c r="F618" s="377"/>
      <c r="G618" s="377"/>
      <c r="H618" s="377"/>
      <c r="I618" s="377"/>
      <c r="J618" s="377"/>
      <c r="K618" s="377"/>
      <c r="L618" s="377"/>
      <c r="M618" s="377"/>
      <c r="N618" s="377"/>
      <c r="O618" s="377"/>
      <c r="P618" s="377"/>
      <c r="Q618" s="377"/>
      <c r="R618" s="377"/>
      <c r="S618" s="377"/>
      <c r="T618" s="377"/>
      <c r="U618" s="377"/>
      <c r="V618" s="377"/>
      <c r="W618" s="377"/>
      <c r="X618" s="377"/>
      <c r="Y618" s="377"/>
      <c r="Z618" s="377"/>
    </row>
    <row r="619" spans="1:26" ht="12.75" customHeight="1" x14ac:dyDescent="0.25">
      <c r="A619" s="377"/>
      <c r="B619" s="377"/>
      <c r="C619" s="377"/>
      <c r="D619" s="377"/>
      <c r="E619" s="377"/>
      <c r="F619" s="377"/>
      <c r="G619" s="377"/>
      <c r="H619" s="377"/>
      <c r="I619" s="377"/>
      <c r="J619" s="377"/>
      <c r="K619" s="377"/>
      <c r="L619" s="377"/>
      <c r="M619" s="377"/>
      <c r="N619" s="377"/>
      <c r="O619" s="377"/>
      <c r="P619" s="377"/>
      <c r="Q619" s="377"/>
      <c r="R619" s="377"/>
      <c r="S619" s="377"/>
      <c r="T619" s="377"/>
      <c r="U619" s="377"/>
      <c r="V619" s="377"/>
      <c r="W619" s="377"/>
      <c r="X619" s="377"/>
      <c r="Y619" s="377"/>
      <c r="Z619" s="377"/>
    </row>
    <row r="620" spans="1:26" ht="12.75" customHeight="1" x14ac:dyDescent="0.25">
      <c r="A620" s="377"/>
      <c r="B620" s="377"/>
      <c r="C620" s="377"/>
      <c r="D620" s="377"/>
      <c r="E620" s="377"/>
      <c r="F620" s="377"/>
      <c r="G620" s="377"/>
      <c r="H620" s="377"/>
      <c r="I620" s="377"/>
      <c r="J620" s="377"/>
      <c r="K620" s="377"/>
      <c r="L620" s="377"/>
      <c r="M620" s="377"/>
      <c r="N620" s="377"/>
      <c r="O620" s="377"/>
      <c r="P620" s="377"/>
      <c r="Q620" s="377"/>
      <c r="R620" s="377"/>
      <c r="S620" s="377"/>
      <c r="T620" s="377"/>
      <c r="U620" s="377"/>
      <c r="V620" s="377"/>
      <c r="W620" s="377"/>
      <c r="X620" s="377"/>
      <c r="Y620" s="377"/>
      <c r="Z620" s="377"/>
    </row>
    <row r="621" spans="1:26" ht="12.75" customHeight="1" x14ac:dyDescent="0.25">
      <c r="A621" s="377"/>
      <c r="B621" s="377"/>
      <c r="C621" s="377"/>
      <c r="D621" s="377"/>
      <c r="E621" s="377"/>
      <c r="F621" s="377"/>
      <c r="G621" s="377"/>
      <c r="H621" s="377"/>
      <c r="I621" s="377"/>
      <c r="J621" s="377"/>
      <c r="K621" s="377"/>
      <c r="L621" s="377"/>
      <c r="M621" s="377"/>
      <c r="N621" s="377"/>
      <c r="O621" s="377"/>
      <c r="P621" s="377"/>
      <c r="Q621" s="377"/>
      <c r="R621" s="377"/>
      <c r="S621" s="377"/>
      <c r="T621" s="377"/>
      <c r="U621" s="377"/>
      <c r="V621" s="377"/>
      <c r="W621" s="377"/>
      <c r="X621" s="377"/>
      <c r="Y621" s="377"/>
      <c r="Z621" s="377"/>
    </row>
    <row r="622" spans="1:26" ht="12.75" customHeight="1" x14ac:dyDescent="0.25">
      <c r="A622" s="377"/>
      <c r="B622" s="377"/>
      <c r="C622" s="377"/>
      <c r="D622" s="377"/>
      <c r="E622" s="377"/>
      <c r="F622" s="377"/>
      <c r="G622" s="377"/>
      <c r="H622" s="377"/>
      <c r="I622" s="377"/>
      <c r="J622" s="377"/>
      <c r="K622" s="377"/>
      <c r="L622" s="377"/>
      <c r="M622" s="377"/>
      <c r="N622" s="377"/>
      <c r="O622" s="377"/>
      <c r="P622" s="377"/>
      <c r="Q622" s="377"/>
      <c r="R622" s="377"/>
      <c r="S622" s="377"/>
      <c r="T622" s="377"/>
      <c r="U622" s="377"/>
      <c r="V622" s="377"/>
      <c r="W622" s="377"/>
      <c r="X622" s="377"/>
      <c r="Y622" s="377"/>
      <c r="Z622" s="377"/>
    </row>
    <row r="623" spans="1:26" ht="12.75" customHeight="1" x14ac:dyDescent="0.25">
      <c r="A623" s="377"/>
      <c r="B623" s="377"/>
      <c r="C623" s="377"/>
      <c r="D623" s="377"/>
      <c r="E623" s="377"/>
      <c r="F623" s="377"/>
      <c r="G623" s="377"/>
      <c r="H623" s="377"/>
      <c r="I623" s="377"/>
      <c r="J623" s="377"/>
      <c r="K623" s="377"/>
      <c r="L623" s="377"/>
      <c r="M623" s="377"/>
      <c r="N623" s="377"/>
      <c r="O623" s="377"/>
      <c r="P623" s="377"/>
      <c r="Q623" s="377"/>
      <c r="R623" s="377"/>
      <c r="S623" s="377"/>
      <c r="T623" s="377"/>
      <c r="U623" s="377"/>
      <c r="V623" s="377"/>
      <c r="W623" s="377"/>
      <c r="X623" s="377"/>
      <c r="Y623" s="377"/>
      <c r="Z623" s="377"/>
    </row>
    <row r="624" spans="1:26" ht="12.75" customHeight="1" x14ac:dyDescent="0.25">
      <c r="A624" s="377"/>
      <c r="B624" s="377"/>
      <c r="C624" s="377"/>
      <c r="D624" s="377"/>
      <c r="E624" s="377"/>
      <c r="F624" s="377"/>
      <c r="G624" s="377"/>
      <c r="H624" s="377"/>
      <c r="I624" s="377"/>
      <c r="J624" s="377"/>
      <c r="K624" s="377"/>
      <c r="L624" s="377"/>
      <c r="M624" s="377"/>
      <c r="N624" s="377"/>
      <c r="O624" s="377"/>
      <c r="P624" s="377"/>
      <c r="Q624" s="377"/>
      <c r="R624" s="377"/>
      <c r="S624" s="377"/>
      <c r="T624" s="377"/>
      <c r="U624" s="377"/>
      <c r="V624" s="377"/>
      <c r="W624" s="377"/>
      <c r="X624" s="377"/>
      <c r="Y624" s="377"/>
      <c r="Z624" s="377"/>
    </row>
    <row r="625" spans="1:26" ht="12.75" customHeight="1" x14ac:dyDescent="0.25">
      <c r="A625" s="377"/>
      <c r="B625" s="377"/>
      <c r="C625" s="377"/>
      <c r="D625" s="377"/>
      <c r="E625" s="377"/>
      <c r="F625" s="377"/>
      <c r="G625" s="377"/>
      <c r="H625" s="377"/>
      <c r="I625" s="377"/>
      <c r="J625" s="377"/>
      <c r="K625" s="377"/>
      <c r="L625" s="377"/>
      <c r="M625" s="377"/>
      <c r="N625" s="377"/>
      <c r="O625" s="377"/>
      <c r="P625" s="377"/>
      <c r="Q625" s="377"/>
      <c r="R625" s="377"/>
      <c r="S625" s="377"/>
      <c r="T625" s="377"/>
      <c r="U625" s="377"/>
      <c r="V625" s="377"/>
      <c r="W625" s="377"/>
      <c r="X625" s="377"/>
      <c r="Y625" s="377"/>
      <c r="Z625" s="377"/>
    </row>
    <row r="626" spans="1:26" ht="12.75" customHeight="1" x14ac:dyDescent="0.25">
      <c r="A626" s="377"/>
      <c r="B626" s="377"/>
      <c r="C626" s="377"/>
      <c r="D626" s="377"/>
      <c r="E626" s="377"/>
      <c r="F626" s="377"/>
      <c r="G626" s="377"/>
      <c r="H626" s="377"/>
      <c r="I626" s="377"/>
      <c r="J626" s="377"/>
      <c r="K626" s="377"/>
      <c r="L626" s="377"/>
      <c r="M626" s="377"/>
      <c r="N626" s="377"/>
      <c r="O626" s="377"/>
      <c r="P626" s="377"/>
      <c r="Q626" s="377"/>
      <c r="R626" s="377"/>
      <c r="S626" s="377"/>
      <c r="T626" s="377"/>
      <c r="U626" s="377"/>
      <c r="V626" s="377"/>
      <c r="W626" s="377"/>
      <c r="X626" s="377"/>
      <c r="Y626" s="377"/>
      <c r="Z626" s="377"/>
    </row>
    <row r="627" spans="1:26" ht="12.75" customHeight="1" x14ac:dyDescent="0.25">
      <c r="A627" s="377"/>
      <c r="B627" s="377"/>
      <c r="C627" s="377"/>
      <c r="D627" s="377"/>
      <c r="E627" s="377"/>
      <c r="F627" s="377"/>
      <c r="G627" s="377"/>
      <c r="H627" s="377"/>
      <c r="I627" s="377"/>
      <c r="J627" s="377"/>
      <c r="K627" s="377"/>
      <c r="L627" s="377"/>
      <c r="M627" s="377"/>
      <c r="N627" s="377"/>
      <c r="O627" s="377"/>
      <c r="P627" s="377"/>
      <c r="Q627" s="377"/>
      <c r="R627" s="377"/>
      <c r="S627" s="377"/>
      <c r="T627" s="377"/>
      <c r="U627" s="377"/>
      <c r="V627" s="377"/>
      <c r="W627" s="377"/>
      <c r="X627" s="377"/>
      <c r="Y627" s="377"/>
      <c r="Z627" s="377"/>
    </row>
    <row r="628" spans="1:26" ht="12.75" customHeight="1" x14ac:dyDescent="0.25">
      <c r="A628" s="377"/>
      <c r="B628" s="377"/>
      <c r="C628" s="377"/>
      <c r="D628" s="377"/>
      <c r="E628" s="377"/>
      <c r="F628" s="377"/>
      <c r="G628" s="377"/>
      <c r="H628" s="377"/>
      <c r="I628" s="377"/>
      <c r="J628" s="377"/>
      <c r="K628" s="377"/>
      <c r="L628" s="377"/>
      <c r="M628" s="377"/>
      <c r="N628" s="377"/>
      <c r="O628" s="377"/>
      <c r="P628" s="377"/>
      <c r="Q628" s="377"/>
      <c r="R628" s="377"/>
      <c r="S628" s="377"/>
      <c r="T628" s="377"/>
      <c r="U628" s="377"/>
      <c r="V628" s="377"/>
      <c r="W628" s="377"/>
      <c r="X628" s="377"/>
      <c r="Y628" s="377"/>
      <c r="Z628" s="377"/>
    </row>
    <row r="629" spans="1:26" ht="12.75" customHeight="1" x14ac:dyDescent="0.25">
      <c r="A629" s="377"/>
      <c r="B629" s="377"/>
      <c r="C629" s="377"/>
      <c r="D629" s="377"/>
      <c r="E629" s="377"/>
      <c r="F629" s="377"/>
      <c r="G629" s="377"/>
      <c r="H629" s="377"/>
      <c r="I629" s="377"/>
      <c r="J629" s="377"/>
      <c r="K629" s="377"/>
      <c r="L629" s="377"/>
      <c r="M629" s="377"/>
      <c r="N629" s="377"/>
      <c r="O629" s="377"/>
      <c r="P629" s="377"/>
      <c r="Q629" s="377"/>
      <c r="R629" s="377"/>
      <c r="S629" s="377"/>
      <c r="T629" s="377"/>
      <c r="U629" s="377"/>
      <c r="V629" s="377"/>
      <c r="W629" s="377"/>
      <c r="X629" s="377"/>
      <c r="Y629" s="377"/>
      <c r="Z629" s="377"/>
    </row>
    <row r="630" spans="1:26" ht="12.75" customHeight="1" x14ac:dyDescent="0.25">
      <c r="A630" s="377"/>
      <c r="B630" s="377"/>
      <c r="C630" s="377"/>
      <c r="D630" s="377"/>
      <c r="E630" s="377"/>
      <c r="F630" s="377"/>
      <c r="G630" s="377"/>
      <c r="H630" s="377"/>
      <c r="I630" s="377"/>
      <c r="J630" s="377"/>
      <c r="K630" s="377"/>
      <c r="L630" s="377"/>
      <c r="M630" s="377"/>
      <c r="N630" s="377"/>
      <c r="O630" s="377"/>
      <c r="P630" s="377"/>
      <c r="Q630" s="377"/>
      <c r="R630" s="377"/>
      <c r="S630" s="377"/>
      <c r="T630" s="377"/>
      <c r="U630" s="377"/>
      <c r="V630" s="377"/>
      <c r="W630" s="377"/>
      <c r="X630" s="377"/>
      <c r="Y630" s="377"/>
      <c r="Z630" s="377"/>
    </row>
    <row r="631" spans="1:26" ht="12.75" customHeight="1" x14ac:dyDescent="0.25">
      <c r="A631" s="377"/>
      <c r="B631" s="377"/>
      <c r="C631" s="377"/>
      <c r="D631" s="377"/>
      <c r="E631" s="377"/>
      <c r="F631" s="377"/>
      <c r="G631" s="377"/>
      <c r="H631" s="377"/>
      <c r="I631" s="377"/>
      <c r="J631" s="377"/>
      <c r="K631" s="377"/>
      <c r="L631" s="377"/>
      <c r="M631" s="377"/>
      <c r="N631" s="377"/>
      <c r="O631" s="377"/>
      <c r="P631" s="377"/>
      <c r="Q631" s="377"/>
      <c r="R631" s="377"/>
      <c r="S631" s="377"/>
      <c r="T631" s="377"/>
      <c r="U631" s="377"/>
      <c r="V631" s="377"/>
      <c r="W631" s="377"/>
      <c r="X631" s="377"/>
      <c r="Y631" s="377"/>
      <c r="Z631" s="377"/>
    </row>
    <row r="632" spans="1:26" ht="12.75" customHeight="1" x14ac:dyDescent="0.25">
      <c r="A632" s="377"/>
      <c r="B632" s="377"/>
      <c r="C632" s="377"/>
      <c r="D632" s="377"/>
      <c r="E632" s="377"/>
      <c r="F632" s="377"/>
      <c r="G632" s="377"/>
      <c r="H632" s="377"/>
      <c r="I632" s="377"/>
      <c r="J632" s="377"/>
      <c r="K632" s="377"/>
      <c r="L632" s="377"/>
      <c r="M632" s="377"/>
      <c r="N632" s="377"/>
      <c r="O632" s="377"/>
      <c r="P632" s="377"/>
      <c r="Q632" s="377"/>
      <c r="R632" s="377"/>
      <c r="S632" s="377"/>
      <c r="T632" s="377"/>
      <c r="U632" s="377"/>
      <c r="V632" s="377"/>
      <c r="W632" s="377"/>
      <c r="X632" s="377"/>
      <c r="Y632" s="377"/>
      <c r="Z632" s="377"/>
    </row>
    <row r="633" spans="1:26" ht="12.75" customHeight="1" x14ac:dyDescent="0.25">
      <c r="A633" s="377"/>
      <c r="B633" s="377"/>
      <c r="C633" s="377"/>
      <c r="D633" s="377"/>
      <c r="E633" s="377"/>
      <c r="F633" s="377"/>
      <c r="G633" s="377"/>
      <c r="H633" s="377"/>
      <c r="I633" s="377"/>
      <c r="J633" s="377"/>
      <c r="K633" s="377"/>
      <c r="L633" s="377"/>
      <c r="M633" s="377"/>
      <c r="N633" s="377"/>
      <c r="O633" s="377"/>
      <c r="P633" s="377"/>
      <c r="Q633" s="377"/>
      <c r="R633" s="377"/>
      <c r="S633" s="377"/>
      <c r="T633" s="377"/>
      <c r="U633" s="377"/>
      <c r="V633" s="377"/>
      <c r="W633" s="377"/>
      <c r="X633" s="377"/>
      <c r="Y633" s="377"/>
      <c r="Z633" s="377"/>
    </row>
    <row r="634" spans="1:26" ht="12.75" customHeight="1" x14ac:dyDescent="0.25">
      <c r="A634" s="377"/>
      <c r="B634" s="377"/>
      <c r="C634" s="377"/>
      <c r="D634" s="377"/>
      <c r="E634" s="377"/>
      <c r="F634" s="377"/>
      <c r="G634" s="377"/>
      <c r="H634" s="377"/>
      <c r="I634" s="377"/>
      <c r="J634" s="377"/>
      <c r="K634" s="377"/>
      <c r="L634" s="377"/>
      <c r="M634" s="377"/>
      <c r="N634" s="377"/>
      <c r="O634" s="377"/>
      <c r="P634" s="377"/>
      <c r="Q634" s="377"/>
      <c r="R634" s="377"/>
      <c r="S634" s="377"/>
      <c r="T634" s="377"/>
      <c r="U634" s="377"/>
      <c r="V634" s="377"/>
      <c r="W634" s="377"/>
      <c r="X634" s="377"/>
      <c r="Y634" s="377"/>
      <c r="Z634" s="377"/>
    </row>
    <row r="635" spans="1:26" ht="12.75" customHeight="1" x14ac:dyDescent="0.25">
      <c r="A635" s="377"/>
      <c r="B635" s="377"/>
      <c r="C635" s="377"/>
      <c r="D635" s="377"/>
      <c r="E635" s="377"/>
      <c r="F635" s="377"/>
      <c r="G635" s="377"/>
      <c r="H635" s="377"/>
      <c r="I635" s="377"/>
      <c r="J635" s="377"/>
      <c r="K635" s="377"/>
      <c r="L635" s="377"/>
      <c r="M635" s="377"/>
      <c r="N635" s="377"/>
      <c r="O635" s="377"/>
      <c r="P635" s="377"/>
      <c r="Q635" s="377"/>
      <c r="R635" s="377"/>
      <c r="S635" s="377"/>
      <c r="T635" s="377"/>
      <c r="U635" s="377"/>
      <c r="V635" s="377"/>
      <c r="W635" s="377"/>
      <c r="X635" s="377"/>
      <c r="Y635" s="377"/>
      <c r="Z635" s="377"/>
    </row>
    <row r="636" spans="1:26" ht="12.75" customHeight="1" x14ac:dyDescent="0.25">
      <c r="A636" s="377"/>
      <c r="B636" s="377"/>
      <c r="C636" s="377"/>
      <c r="D636" s="377"/>
      <c r="E636" s="377"/>
      <c r="F636" s="377"/>
      <c r="G636" s="377"/>
      <c r="H636" s="377"/>
      <c r="I636" s="377"/>
      <c r="J636" s="377"/>
      <c r="K636" s="377"/>
      <c r="L636" s="377"/>
      <c r="M636" s="377"/>
      <c r="N636" s="377"/>
      <c r="O636" s="377"/>
      <c r="P636" s="377"/>
      <c r="Q636" s="377"/>
      <c r="R636" s="377"/>
      <c r="S636" s="377"/>
      <c r="T636" s="377"/>
      <c r="U636" s="377"/>
      <c r="V636" s="377"/>
      <c r="W636" s="377"/>
      <c r="X636" s="377"/>
      <c r="Y636" s="377"/>
      <c r="Z636" s="377"/>
    </row>
    <row r="637" spans="1:26" ht="12.75" customHeight="1" x14ac:dyDescent="0.25">
      <c r="A637" s="377"/>
      <c r="B637" s="377"/>
      <c r="C637" s="377"/>
      <c r="D637" s="377"/>
      <c r="E637" s="377"/>
      <c r="F637" s="377"/>
      <c r="G637" s="377"/>
      <c r="H637" s="377"/>
      <c r="I637" s="377"/>
      <c r="J637" s="377"/>
      <c r="K637" s="377"/>
      <c r="L637" s="377"/>
      <c r="M637" s="377"/>
      <c r="N637" s="377"/>
      <c r="O637" s="377"/>
      <c r="P637" s="377"/>
      <c r="Q637" s="377"/>
      <c r="R637" s="377"/>
      <c r="S637" s="377"/>
      <c r="T637" s="377"/>
      <c r="U637" s="377"/>
      <c r="V637" s="377"/>
      <c r="W637" s="377"/>
      <c r="X637" s="377"/>
      <c r="Y637" s="377"/>
      <c r="Z637" s="377"/>
    </row>
    <row r="638" spans="1:26" ht="12.75" customHeight="1" x14ac:dyDescent="0.25">
      <c r="A638" s="377"/>
      <c r="B638" s="377"/>
      <c r="C638" s="377"/>
      <c r="D638" s="377"/>
      <c r="E638" s="377"/>
      <c r="F638" s="377"/>
      <c r="G638" s="377"/>
      <c r="H638" s="377"/>
      <c r="I638" s="377"/>
      <c r="J638" s="377"/>
      <c r="K638" s="377"/>
      <c r="L638" s="377"/>
      <c r="M638" s="377"/>
      <c r="N638" s="377"/>
      <c r="O638" s="377"/>
      <c r="P638" s="377"/>
      <c r="Q638" s="377"/>
      <c r="R638" s="377"/>
      <c r="S638" s="377"/>
      <c r="T638" s="377"/>
      <c r="U638" s="377"/>
      <c r="V638" s="377"/>
      <c r="W638" s="377"/>
      <c r="X638" s="377"/>
      <c r="Y638" s="377"/>
      <c r="Z638" s="377"/>
    </row>
    <row r="639" spans="1:26" ht="12.75" customHeight="1" x14ac:dyDescent="0.25">
      <c r="A639" s="377"/>
      <c r="B639" s="377"/>
      <c r="C639" s="377"/>
      <c r="D639" s="377"/>
      <c r="E639" s="377"/>
      <c r="F639" s="377"/>
      <c r="G639" s="377"/>
      <c r="H639" s="377"/>
      <c r="I639" s="377"/>
      <c r="J639" s="377"/>
      <c r="K639" s="377"/>
      <c r="L639" s="377"/>
      <c r="M639" s="377"/>
      <c r="N639" s="377"/>
      <c r="O639" s="377"/>
      <c r="P639" s="377"/>
      <c r="Q639" s="377"/>
      <c r="R639" s="377"/>
      <c r="S639" s="377"/>
      <c r="T639" s="377"/>
      <c r="U639" s="377"/>
      <c r="V639" s="377"/>
      <c r="W639" s="377"/>
      <c r="X639" s="377"/>
      <c r="Y639" s="377"/>
      <c r="Z639" s="377"/>
    </row>
    <row r="640" spans="1:26" ht="12.75" customHeight="1" x14ac:dyDescent="0.25">
      <c r="A640" s="377"/>
      <c r="B640" s="377"/>
      <c r="C640" s="377"/>
      <c r="D640" s="377"/>
      <c r="E640" s="377"/>
      <c r="F640" s="377"/>
      <c r="G640" s="377"/>
      <c r="H640" s="377"/>
      <c r="I640" s="377"/>
      <c r="J640" s="377"/>
      <c r="K640" s="377"/>
      <c r="L640" s="377"/>
      <c r="M640" s="377"/>
      <c r="N640" s="377"/>
      <c r="O640" s="377"/>
      <c r="P640" s="377"/>
      <c r="Q640" s="377"/>
      <c r="R640" s="377"/>
      <c r="S640" s="377"/>
      <c r="T640" s="377"/>
      <c r="U640" s="377"/>
      <c r="V640" s="377"/>
      <c r="W640" s="377"/>
      <c r="X640" s="377"/>
      <c r="Y640" s="377"/>
      <c r="Z640" s="377"/>
    </row>
    <row r="641" spans="1:26" ht="12.75" customHeight="1" x14ac:dyDescent="0.25">
      <c r="A641" s="377"/>
      <c r="B641" s="377"/>
      <c r="C641" s="377"/>
      <c r="D641" s="377"/>
      <c r="E641" s="377"/>
      <c r="F641" s="377"/>
      <c r="G641" s="377"/>
      <c r="H641" s="377"/>
      <c r="I641" s="377"/>
      <c r="J641" s="377"/>
      <c r="K641" s="377"/>
      <c r="L641" s="377"/>
      <c r="M641" s="377"/>
      <c r="N641" s="377"/>
      <c r="O641" s="377"/>
      <c r="P641" s="377"/>
      <c r="Q641" s="377"/>
      <c r="R641" s="377"/>
      <c r="S641" s="377"/>
      <c r="T641" s="377"/>
      <c r="U641" s="377"/>
      <c r="V641" s="377"/>
      <c r="W641" s="377"/>
      <c r="X641" s="377"/>
      <c r="Y641" s="377"/>
      <c r="Z641" s="377"/>
    </row>
    <row r="642" spans="1:26" ht="12.75" customHeight="1" x14ac:dyDescent="0.25">
      <c r="A642" s="377"/>
      <c r="B642" s="377"/>
      <c r="C642" s="377"/>
      <c r="D642" s="377"/>
      <c r="E642" s="377"/>
      <c r="F642" s="377"/>
      <c r="G642" s="377"/>
      <c r="H642" s="377"/>
      <c r="I642" s="377"/>
      <c r="J642" s="377"/>
      <c r="K642" s="377"/>
      <c r="L642" s="377"/>
      <c r="M642" s="377"/>
      <c r="N642" s="377"/>
      <c r="O642" s="377"/>
      <c r="P642" s="377"/>
      <c r="Q642" s="377"/>
      <c r="R642" s="377"/>
      <c r="S642" s="377"/>
      <c r="T642" s="377"/>
      <c r="U642" s="377"/>
      <c r="V642" s="377"/>
      <c r="W642" s="377"/>
      <c r="X642" s="377"/>
      <c r="Y642" s="377"/>
      <c r="Z642" s="377"/>
    </row>
    <row r="643" spans="1:26" ht="12.75" customHeight="1" x14ac:dyDescent="0.25">
      <c r="A643" s="377"/>
      <c r="B643" s="377"/>
      <c r="C643" s="377"/>
      <c r="D643" s="377"/>
      <c r="E643" s="377"/>
      <c r="F643" s="377"/>
      <c r="G643" s="377"/>
      <c r="H643" s="377"/>
      <c r="I643" s="377"/>
      <c r="J643" s="377"/>
      <c r="K643" s="377"/>
      <c r="L643" s="377"/>
      <c r="M643" s="377"/>
      <c r="N643" s="377"/>
      <c r="O643" s="377"/>
      <c r="P643" s="377"/>
      <c r="Q643" s="377"/>
      <c r="R643" s="377"/>
      <c r="S643" s="377"/>
      <c r="T643" s="377"/>
      <c r="U643" s="377"/>
      <c r="V643" s="377"/>
      <c r="W643" s="377"/>
      <c r="X643" s="377"/>
      <c r="Y643" s="377"/>
      <c r="Z643" s="377"/>
    </row>
    <row r="644" spans="1:26" ht="12.75" customHeight="1" x14ac:dyDescent="0.25">
      <c r="A644" s="377"/>
      <c r="B644" s="377"/>
      <c r="C644" s="377"/>
      <c r="D644" s="377"/>
      <c r="E644" s="377"/>
      <c r="F644" s="377"/>
      <c r="G644" s="377"/>
      <c r="H644" s="377"/>
      <c r="I644" s="377"/>
      <c r="J644" s="377"/>
      <c r="K644" s="377"/>
      <c r="L644" s="377"/>
      <c r="M644" s="377"/>
      <c r="N644" s="377"/>
      <c r="O644" s="377"/>
      <c r="P644" s="377"/>
      <c r="Q644" s="377"/>
      <c r="R644" s="377"/>
      <c r="S644" s="377"/>
      <c r="T644" s="377"/>
      <c r="U644" s="377"/>
      <c r="V644" s="377"/>
      <c r="W644" s="377"/>
      <c r="X644" s="377"/>
      <c r="Y644" s="377"/>
      <c r="Z644" s="377"/>
    </row>
    <row r="645" spans="1:26" ht="12.75" customHeight="1" x14ac:dyDescent="0.25">
      <c r="A645" s="377"/>
      <c r="B645" s="377"/>
      <c r="C645" s="377"/>
      <c r="D645" s="377"/>
      <c r="E645" s="377"/>
      <c r="F645" s="377"/>
      <c r="G645" s="377"/>
      <c r="H645" s="377"/>
      <c r="I645" s="377"/>
      <c r="J645" s="377"/>
      <c r="K645" s="377"/>
      <c r="L645" s="377"/>
      <c r="M645" s="377"/>
      <c r="N645" s="377"/>
      <c r="O645" s="377"/>
      <c r="P645" s="377"/>
      <c r="Q645" s="377"/>
      <c r="R645" s="377"/>
      <c r="S645" s="377"/>
      <c r="T645" s="377"/>
      <c r="U645" s="377"/>
      <c r="V645" s="377"/>
      <c r="W645" s="377"/>
      <c r="X645" s="377"/>
      <c r="Y645" s="377"/>
      <c r="Z645" s="377"/>
    </row>
    <row r="646" spans="1:26" ht="12.75" customHeight="1" x14ac:dyDescent="0.25">
      <c r="A646" s="377"/>
      <c r="B646" s="377"/>
      <c r="C646" s="377"/>
      <c r="D646" s="377"/>
      <c r="E646" s="377"/>
      <c r="F646" s="377"/>
      <c r="G646" s="377"/>
      <c r="H646" s="377"/>
      <c r="I646" s="377"/>
      <c r="J646" s="377"/>
      <c r="K646" s="377"/>
      <c r="L646" s="377"/>
      <c r="M646" s="377"/>
      <c r="N646" s="377"/>
      <c r="O646" s="377"/>
      <c r="P646" s="377"/>
      <c r="Q646" s="377"/>
      <c r="R646" s="377"/>
      <c r="S646" s="377"/>
      <c r="T646" s="377"/>
      <c r="U646" s="377"/>
      <c r="V646" s="377"/>
      <c r="W646" s="377"/>
      <c r="X646" s="377"/>
      <c r="Y646" s="377"/>
      <c r="Z646" s="377"/>
    </row>
    <row r="647" spans="1:26" ht="12.75" customHeight="1" x14ac:dyDescent="0.25">
      <c r="A647" s="377"/>
      <c r="B647" s="377"/>
      <c r="C647" s="377"/>
      <c r="D647" s="377"/>
      <c r="E647" s="377"/>
      <c r="F647" s="377"/>
      <c r="G647" s="377"/>
      <c r="H647" s="377"/>
      <c r="I647" s="377"/>
      <c r="J647" s="377"/>
      <c r="K647" s="377"/>
      <c r="L647" s="377"/>
      <c r="M647" s="377"/>
      <c r="N647" s="377"/>
      <c r="O647" s="377"/>
      <c r="P647" s="377"/>
      <c r="Q647" s="377"/>
      <c r="R647" s="377"/>
      <c r="S647" s="377"/>
      <c r="T647" s="377"/>
      <c r="U647" s="377"/>
      <c r="V647" s="377"/>
      <c r="W647" s="377"/>
      <c r="X647" s="377"/>
      <c r="Y647" s="377"/>
      <c r="Z647" s="377"/>
    </row>
    <row r="648" spans="1:26" ht="12.75" customHeight="1" x14ac:dyDescent="0.25">
      <c r="A648" s="377"/>
      <c r="B648" s="377"/>
      <c r="C648" s="377"/>
      <c r="D648" s="377"/>
      <c r="E648" s="377"/>
      <c r="F648" s="377"/>
      <c r="G648" s="377"/>
      <c r="H648" s="377"/>
      <c r="I648" s="377"/>
      <c r="J648" s="377"/>
      <c r="K648" s="377"/>
      <c r="L648" s="377"/>
      <c r="M648" s="377"/>
      <c r="N648" s="377"/>
      <c r="O648" s="377"/>
      <c r="P648" s="377"/>
      <c r="Q648" s="377"/>
      <c r="R648" s="377"/>
      <c r="S648" s="377"/>
      <c r="T648" s="377"/>
      <c r="U648" s="377"/>
      <c r="V648" s="377"/>
      <c r="W648" s="377"/>
      <c r="X648" s="377"/>
      <c r="Y648" s="377"/>
      <c r="Z648" s="377"/>
    </row>
    <row r="649" spans="1:26" ht="12.75" customHeight="1" x14ac:dyDescent="0.25">
      <c r="A649" s="377"/>
      <c r="B649" s="377"/>
      <c r="C649" s="377"/>
      <c r="D649" s="377"/>
      <c r="E649" s="377"/>
      <c r="F649" s="377"/>
      <c r="G649" s="377"/>
      <c r="H649" s="377"/>
      <c r="I649" s="377"/>
      <c r="J649" s="377"/>
      <c r="K649" s="377"/>
      <c r="L649" s="377"/>
      <c r="M649" s="377"/>
      <c r="N649" s="377"/>
      <c r="O649" s="377"/>
      <c r="P649" s="377"/>
      <c r="Q649" s="377"/>
      <c r="R649" s="377"/>
      <c r="S649" s="377"/>
      <c r="T649" s="377"/>
      <c r="U649" s="377"/>
      <c r="V649" s="377"/>
      <c r="W649" s="377"/>
      <c r="X649" s="377"/>
      <c r="Y649" s="377"/>
      <c r="Z649" s="377"/>
    </row>
    <row r="650" spans="1:26" ht="12.75" customHeight="1" x14ac:dyDescent="0.25">
      <c r="A650" s="377"/>
      <c r="B650" s="377"/>
      <c r="C650" s="377"/>
      <c r="D650" s="377"/>
      <c r="E650" s="377"/>
      <c r="F650" s="377"/>
      <c r="G650" s="377"/>
      <c r="H650" s="377"/>
      <c r="I650" s="377"/>
      <c r="J650" s="377"/>
      <c r="K650" s="377"/>
      <c r="L650" s="377"/>
      <c r="M650" s="377"/>
      <c r="N650" s="377"/>
      <c r="O650" s="377"/>
      <c r="P650" s="377"/>
      <c r="Q650" s="377"/>
      <c r="R650" s="377"/>
      <c r="S650" s="377"/>
      <c r="T650" s="377"/>
      <c r="U650" s="377"/>
      <c r="V650" s="377"/>
      <c r="W650" s="377"/>
      <c r="X650" s="377"/>
      <c r="Y650" s="377"/>
      <c r="Z650" s="377"/>
    </row>
    <row r="651" spans="1:26" ht="12.75" customHeight="1" x14ac:dyDescent="0.25">
      <c r="A651" s="377"/>
      <c r="B651" s="377"/>
      <c r="C651" s="377"/>
      <c r="D651" s="377"/>
      <c r="E651" s="377"/>
      <c r="F651" s="377"/>
      <c r="G651" s="377"/>
      <c r="H651" s="377"/>
      <c r="I651" s="377"/>
      <c r="J651" s="377"/>
      <c r="K651" s="377"/>
      <c r="L651" s="377"/>
      <c r="M651" s="377"/>
      <c r="N651" s="377"/>
      <c r="O651" s="377"/>
      <c r="P651" s="377"/>
      <c r="Q651" s="377"/>
      <c r="R651" s="377"/>
      <c r="S651" s="377"/>
      <c r="T651" s="377"/>
      <c r="U651" s="377"/>
      <c r="V651" s="377"/>
      <c r="W651" s="377"/>
      <c r="X651" s="377"/>
      <c r="Y651" s="377"/>
      <c r="Z651" s="377"/>
    </row>
    <row r="652" spans="1:26" ht="12.75" customHeight="1" x14ac:dyDescent="0.25">
      <c r="A652" s="377"/>
      <c r="B652" s="377"/>
      <c r="C652" s="377"/>
      <c r="D652" s="377"/>
      <c r="E652" s="377"/>
      <c r="F652" s="377"/>
      <c r="G652" s="377"/>
      <c r="H652" s="377"/>
      <c r="I652" s="377"/>
      <c r="J652" s="377"/>
      <c r="K652" s="377"/>
      <c r="L652" s="377"/>
      <c r="M652" s="377"/>
      <c r="N652" s="377"/>
      <c r="O652" s="377"/>
      <c r="P652" s="377"/>
      <c r="Q652" s="377"/>
      <c r="R652" s="377"/>
      <c r="S652" s="377"/>
      <c r="T652" s="377"/>
      <c r="U652" s="377"/>
      <c r="V652" s="377"/>
      <c r="W652" s="377"/>
      <c r="X652" s="377"/>
      <c r="Y652" s="377"/>
      <c r="Z652" s="377"/>
    </row>
    <row r="653" spans="1:26" ht="12.75" customHeight="1" x14ac:dyDescent="0.25">
      <c r="A653" s="377"/>
      <c r="B653" s="377"/>
      <c r="C653" s="377"/>
      <c r="D653" s="377"/>
      <c r="E653" s="377"/>
      <c r="F653" s="377"/>
      <c r="G653" s="377"/>
      <c r="H653" s="377"/>
      <c r="I653" s="377"/>
      <c r="J653" s="377"/>
      <c r="K653" s="377"/>
      <c r="L653" s="377"/>
      <c r="M653" s="377"/>
      <c r="N653" s="377"/>
      <c r="O653" s="377"/>
      <c r="P653" s="377"/>
      <c r="Q653" s="377"/>
      <c r="R653" s="377"/>
      <c r="S653" s="377"/>
      <c r="T653" s="377"/>
      <c r="U653" s="377"/>
      <c r="V653" s="377"/>
      <c r="W653" s="377"/>
      <c r="X653" s="377"/>
      <c r="Y653" s="377"/>
      <c r="Z653" s="377"/>
    </row>
    <row r="654" spans="1:26" ht="12.75" customHeight="1" x14ac:dyDescent="0.25">
      <c r="A654" s="377"/>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row>
    <row r="655" spans="1:26" ht="12.75" customHeight="1" x14ac:dyDescent="0.25">
      <c r="A655" s="377"/>
      <c r="B655" s="377"/>
      <c r="C655" s="377"/>
      <c r="D655" s="377"/>
      <c r="E655" s="377"/>
      <c r="F655" s="377"/>
      <c r="G655" s="377"/>
      <c r="H655" s="377"/>
      <c r="I655" s="377"/>
      <c r="J655" s="377"/>
      <c r="K655" s="377"/>
      <c r="L655" s="377"/>
      <c r="M655" s="377"/>
      <c r="N655" s="377"/>
      <c r="O655" s="377"/>
      <c r="P655" s="377"/>
      <c r="Q655" s="377"/>
      <c r="R655" s="377"/>
      <c r="S655" s="377"/>
      <c r="T655" s="377"/>
      <c r="U655" s="377"/>
      <c r="V655" s="377"/>
      <c r="W655" s="377"/>
      <c r="X655" s="377"/>
      <c r="Y655" s="377"/>
      <c r="Z655" s="377"/>
    </row>
    <row r="656" spans="1:26" ht="12.75" customHeight="1" x14ac:dyDescent="0.25">
      <c r="A656" s="377"/>
      <c r="B656" s="377"/>
      <c r="C656" s="377"/>
      <c r="D656" s="377"/>
      <c r="E656" s="377"/>
      <c r="F656" s="377"/>
      <c r="G656" s="377"/>
      <c r="H656" s="377"/>
      <c r="I656" s="377"/>
      <c r="J656" s="377"/>
      <c r="K656" s="377"/>
      <c r="L656" s="377"/>
      <c r="M656" s="377"/>
      <c r="N656" s="377"/>
      <c r="O656" s="377"/>
      <c r="P656" s="377"/>
      <c r="Q656" s="377"/>
      <c r="R656" s="377"/>
      <c r="S656" s="377"/>
      <c r="T656" s="377"/>
      <c r="U656" s="377"/>
      <c r="V656" s="377"/>
      <c r="W656" s="377"/>
      <c r="X656" s="377"/>
      <c r="Y656" s="377"/>
      <c r="Z656" s="377"/>
    </row>
    <row r="657" spans="1:26" ht="12.75" customHeight="1" x14ac:dyDescent="0.25">
      <c r="A657" s="377"/>
      <c r="B657" s="377"/>
      <c r="C657" s="377"/>
      <c r="D657" s="377"/>
      <c r="E657" s="377"/>
      <c r="F657" s="377"/>
      <c r="G657" s="377"/>
      <c r="H657" s="377"/>
      <c r="I657" s="377"/>
      <c r="J657" s="377"/>
      <c r="K657" s="377"/>
      <c r="L657" s="377"/>
      <c r="M657" s="377"/>
      <c r="N657" s="377"/>
      <c r="O657" s="377"/>
      <c r="P657" s="377"/>
      <c r="Q657" s="377"/>
      <c r="R657" s="377"/>
      <c r="S657" s="377"/>
      <c r="T657" s="377"/>
      <c r="U657" s="377"/>
      <c r="V657" s="377"/>
      <c r="W657" s="377"/>
      <c r="X657" s="377"/>
      <c r="Y657" s="377"/>
      <c r="Z657" s="377"/>
    </row>
    <row r="658" spans="1:26" ht="12.75" customHeight="1" x14ac:dyDescent="0.25">
      <c r="A658" s="377"/>
      <c r="B658" s="377"/>
      <c r="C658" s="377"/>
      <c r="D658" s="377"/>
      <c r="E658" s="377"/>
      <c r="F658" s="377"/>
      <c r="G658" s="377"/>
      <c r="H658" s="377"/>
      <c r="I658" s="377"/>
      <c r="J658" s="377"/>
      <c r="K658" s="377"/>
      <c r="L658" s="377"/>
      <c r="M658" s="377"/>
      <c r="N658" s="377"/>
      <c r="O658" s="377"/>
      <c r="P658" s="377"/>
      <c r="Q658" s="377"/>
      <c r="R658" s="377"/>
      <c r="S658" s="377"/>
      <c r="T658" s="377"/>
      <c r="U658" s="377"/>
      <c r="V658" s="377"/>
      <c r="W658" s="377"/>
      <c r="X658" s="377"/>
      <c r="Y658" s="377"/>
      <c r="Z658" s="377"/>
    </row>
    <row r="659" spans="1:26" ht="12.75" customHeight="1" x14ac:dyDescent="0.25">
      <c r="A659" s="377"/>
      <c r="B659" s="377"/>
      <c r="C659" s="377"/>
      <c r="D659" s="377"/>
      <c r="E659" s="377"/>
      <c r="F659" s="377"/>
      <c r="G659" s="377"/>
      <c r="H659" s="377"/>
      <c r="I659" s="377"/>
      <c r="J659" s="377"/>
      <c r="K659" s="377"/>
      <c r="L659" s="377"/>
      <c r="M659" s="377"/>
      <c r="N659" s="377"/>
      <c r="O659" s="377"/>
      <c r="P659" s="377"/>
      <c r="Q659" s="377"/>
      <c r="R659" s="377"/>
      <c r="S659" s="377"/>
      <c r="T659" s="377"/>
      <c r="U659" s="377"/>
      <c r="V659" s="377"/>
      <c r="W659" s="377"/>
      <c r="X659" s="377"/>
      <c r="Y659" s="377"/>
      <c r="Z659" s="377"/>
    </row>
    <row r="660" spans="1:26" ht="12.75" customHeight="1" x14ac:dyDescent="0.25">
      <c r="A660" s="377"/>
      <c r="B660" s="377"/>
      <c r="C660" s="377"/>
      <c r="D660" s="377"/>
      <c r="E660" s="377"/>
      <c r="F660" s="377"/>
      <c r="G660" s="377"/>
      <c r="H660" s="377"/>
      <c r="I660" s="377"/>
      <c r="J660" s="377"/>
      <c r="K660" s="377"/>
      <c r="L660" s="377"/>
      <c r="M660" s="377"/>
      <c r="N660" s="377"/>
      <c r="O660" s="377"/>
      <c r="P660" s="377"/>
      <c r="Q660" s="377"/>
      <c r="R660" s="377"/>
      <c r="S660" s="377"/>
      <c r="T660" s="377"/>
      <c r="U660" s="377"/>
      <c r="V660" s="377"/>
      <c r="W660" s="377"/>
      <c r="X660" s="377"/>
      <c r="Y660" s="377"/>
      <c r="Z660" s="377"/>
    </row>
    <row r="661" spans="1:26" ht="12.75" customHeight="1" x14ac:dyDescent="0.25">
      <c r="A661" s="377"/>
      <c r="B661" s="377"/>
      <c r="C661" s="377"/>
      <c r="D661" s="377"/>
      <c r="E661" s="377"/>
      <c r="F661" s="377"/>
      <c r="G661" s="377"/>
      <c r="H661" s="377"/>
      <c r="I661" s="377"/>
      <c r="J661" s="377"/>
      <c r="K661" s="377"/>
      <c r="L661" s="377"/>
      <c r="M661" s="377"/>
      <c r="N661" s="377"/>
      <c r="O661" s="377"/>
      <c r="P661" s="377"/>
      <c r="Q661" s="377"/>
      <c r="R661" s="377"/>
      <c r="S661" s="377"/>
      <c r="T661" s="377"/>
      <c r="U661" s="377"/>
      <c r="V661" s="377"/>
      <c r="W661" s="377"/>
      <c r="X661" s="377"/>
      <c r="Y661" s="377"/>
      <c r="Z661" s="377"/>
    </row>
    <row r="662" spans="1:26" ht="12.75" customHeight="1" x14ac:dyDescent="0.25">
      <c r="A662" s="377"/>
      <c r="B662" s="377"/>
      <c r="C662" s="377"/>
      <c r="D662" s="377"/>
      <c r="E662" s="377"/>
      <c r="F662" s="377"/>
      <c r="G662" s="377"/>
      <c r="H662" s="377"/>
      <c r="I662" s="377"/>
      <c r="J662" s="377"/>
      <c r="K662" s="377"/>
      <c r="L662" s="377"/>
      <c r="M662" s="377"/>
      <c r="N662" s="377"/>
      <c r="O662" s="377"/>
      <c r="P662" s="377"/>
      <c r="Q662" s="377"/>
      <c r="R662" s="377"/>
      <c r="S662" s="377"/>
      <c r="T662" s="377"/>
      <c r="U662" s="377"/>
      <c r="V662" s="377"/>
      <c r="W662" s="377"/>
      <c r="X662" s="377"/>
      <c r="Y662" s="377"/>
      <c r="Z662" s="377"/>
    </row>
    <row r="663" spans="1:26" ht="12.75" customHeight="1" x14ac:dyDescent="0.25">
      <c r="A663" s="377"/>
      <c r="B663" s="377"/>
      <c r="C663" s="377"/>
      <c r="D663" s="377"/>
      <c r="E663" s="377"/>
      <c r="F663" s="377"/>
      <c r="G663" s="377"/>
      <c r="H663" s="377"/>
      <c r="I663" s="377"/>
      <c r="J663" s="377"/>
      <c r="K663" s="377"/>
      <c r="L663" s="377"/>
      <c r="M663" s="377"/>
      <c r="N663" s="377"/>
      <c r="O663" s="377"/>
      <c r="P663" s="377"/>
      <c r="Q663" s="377"/>
      <c r="R663" s="377"/>
      <c r="S663" s="377"/>
      <c r="T663" s="377"/>
      <c r="U663" s="377"/>
      <c r="V663" s="377"/>
      <c r="W663" s="377"/>
      <c r="X663" s="377"/>
      <c r="Y663" s="377"/>
      <c r="Z663" s="377"/>
    </row>
    <row r="664" spans="1:26" ht="12.75" customHeight="1" x14ac:dyDescent="0.25">
      <c r="A664" s="377"/>
      <c r="B664" s="377"/>
      <c r="C664" s="377"/>
      <c r="D664" s="377"/>
      <c r="E664" s="377"/>
      <c r="F664" s="377"/>
      <c r="G664" s="377"/>
      <c r="H664" s="377"/>
      <c r="I664" s="377"/>
      <c r="J664" s="377"/>
      <c r="K664" s="377"/>
      <c r="L664" s="377"/>
      <c r="M664" s="377"/>
      <c r="N664" s="377"/>
      <c r="O664" s="377"/>
      <c r="P664" s="377"/>
      <c r="Q664" s="377"/>
      <c r="R664" s="377"/>
      <c r="S664" s="377"/>
      <c r="T664" s="377"/>
      <c r="U664" s="377"/>
      <c r="V664" s="377"/>
      <c r="W664" s="377"/>
      <c r="X664" s="377"/>
      <c r="Y664" s="377"/>
      <c r="Z664" s="377"/>
    </row>
    <row r="665" spans="1:26" ht="12.75" customHeight="1" x14ac:dyDescent="0.25">
      <c r="A665" s="377"/>
      <c r="B665" s="377"/>
      <c r="C665" s="377"/>
      <c r="D665" s="377"/>
      <c r="E665" s="377"/>
      <c r="F665" s="377"/>
      <c r="G665" s="377"/>
      <c r="H665" s="377"/>
      <c r="I665" s="377"/>
      <c r="J665" s="377"/>
      <c r="K665" s="377"/>
      <c r="L665" s="377"/>
      <c r="M665" s="377"/>
      <c r="N665" s="377"/>
      <c r="O665" s="377"/>
      <c r="P665" s="377"/>
      <c r="Q665" s="377"/>
      <c r="R665" s="377"/>
      <c r="S665" s="377"/>
      <c r="T665" s="377"/>
      <c r="U665" s="377"/>
      <c r="V665" s="377"/>
      <c r="W665" s="377"/>
      <c r="X665" s="377"/>
      <c r="Y665" s="377"/>
      <c r="Z665" s="377"/>
    </row>
    <row r="666" spans="1:26" ht="12.75" customHeight="1" x14ac:dyDescent="0.25">
      <c r="A666" s="377"/>
      <c r="B666" s="377"/>
      <c r="C666" s="377"/>
      <c r="D666" s="377"/>
      <c r="E666" s="377"/>
      <c r="F666" s="377"/>
      <c r="G666" s="377"/>
      <c r="H666" s="377"/>
      <c r="I666" s="377"/>
      <c r="J666" s="377"/>
      <c r="K666" s="377"/>
      <c r="L666" s="377"/>
      <c r="M666" s="377"/>
      <c r="N666" s="377"/>
      <c r="O666" s="377"/>
      <c r="P666" s="377"/>
      <c r="Q666" s="377"/>
      <c r="R666" s="377"/>
      <c r="S666" s="377"/>
      <c r="T666" s="377"/>
      <c r="U666" s="377"/>
      <c r="V666" s="377"/>
      <c r="W666" s="377"/>
      <c r="X666" s="377"/>
      <c r="Y666" s="377"/>
      <c r="Z666" s="377"/>
    </row>
    <row r="667" spans="1:26" ht="12.75" customHeight="1" x14ac:dyDescent="0.25">
      <c r="A667" s="377"/>
      <c r="B667" s="377"/>
      <c r="C667" s="377"/>
      <c r="D667" s="377"/>
      <c r="E667" s="377"/>
      <c r="F667" s="377"/>
      <c r="G667" s="377"/>
      <c r="H667" s="377"/>
      <c r="I667" s="377"/>
      <c r="J667" s="377"/>
      <c r="K667" s="377"/>
      <c r="L667" s="377"/>
      <c r="M667" s="377"/>
      <c r="N667" s="377"/>
      <c r="O667" s="377"/>
      <c r="P667" s="377"/>
      <c r="Q667" s="377"/>
      <c r="R667" s="377"/>
      <c r="S667" s="377"/>
      <c r="T667" s="377"/>
      <c r="U667" s="377"/>
      <c r="V667" s="377"/>
      <c r="W667" s="377"/>
      <c r="X667" s="377"/>
      <c r="Y667" s="377"/>
      <c r="Z667" s="377"/>
    </row>
    <row r="668" spans="1:26" ht="12.75" customHeight="1" x14ac:dyDescent="0.25">
      <c r="A668" s="377"/>
      <c r="B668" s="377"/>
      <c r="C668" s="377"/>
      <c r="D668" s="377"/>
      <c r="E668" s="377"/>
      <c r="F668" s="377"/>
      <c r="G668" s="377"/>
      <c r="H668" s="377"/>
      <c r="I668" s="377"/>
      <c r="J668" s="377"/>
      <c r="K668" s="377"/>
      <c r="L668" s="377"/>
      <c r="M668" s="377"/>
      <c r="N668" s="377"/>
      <c r="O668" s="377"/>
      <c r="P668" s="377"/>
      <c r="Q668" s="377"/>
      <c r="R668" s="377"/>
      <c r="S668" s="377"/>
      <c r="T668" s="377"/>
      <c r="U668" s="377"/>
      <c r="V668" s="377"/>
      <c r="W668" s="377"/>
      <c r="X668" s="377"/>
      <c r="Y668" s="377"/>
      <c r="Z668" s="377"/>
    </row>
    <row r="669" spans="1:26" ht="12.75" customHeight="1" x14ac:dyDescent="0.25">
      <c r="A669" s="377"/>
      <c r="B669" s="377"/>
      <c r="C669" s="377"/>
      <c r="D669" s="377"/>
      <c r="E669" s="377"/>
      <c r="F669" s="377"/>
      <c r="G669" s="377"/>
      <c r="H669" s="377"/>
      <c r="I669" s="377"/>
      <c r="J669" s="377"/>
      <c r="K669" s="377"/>
      <c r="L669" s="377"/>
      <c r="M669" s="377"/>
      <c r="N669" s="377"/>
      <c r="O669" s="377"/>
      <c r="P669" s="377"/>
      <c r="Q669" s="377"/>
      <c r="R669" s="377"/>
      <c r="S669" s="377"/>
      <c r="T669" s="377"/>
      <c r="U669" s="377"/>
      <c r="V669" s="377"/>
      <c r="W669" s="377"/>
      <c r="X669" s="377"/>
      <c r="Y669" s="377"/>
      <c r="Z669" s="377"/>
    </row>
    <row r="670" spans="1:26" ht="12.75" customHeight="1" x14ac:dyDescent="0.25">
      <c r="A670" s="377"/>
      <c r="B670" s="377"/>
      <c r="C670" s="377"/>
      <c r="D670" s="377"/>
      <c r="E670" s="377"/>
      <c r="F670" s="377"/>
      <c r="G670" s="377"/>
      <c r="H670" s="377"/>
      <c r="I670" s="377"/>
      <c r="J670" s="377"/>
      <c r="K670" s="377"/>
      <c r="L670" s="377"/>
      <c r="M670" s="377"/>
      <c r="N670" s="377"/>
      <c r="O670" s="377"/>
      <c r="P670" s="377"/>
      <c r="Q670" s="377"/>
      <c r="R670" s="377"/>
      <c r="S670" s="377"/>
      <c r="T670" s="377"/>
      <c r="U670" s="377"/>
      <c r="V670" s="377"/>
      <c r="W670" s="377"/>
      <c r="X670" s="377"/>
      <c r="Y670" s="377"/>
      <c r="Z670" s="377"/>
    </row>
    <row r="671" spans="1:26" ht="12.75" customHeight="1" x14ac:dyDescent="0.25">
      <c r="A671" s="377"/>
      <c r="B671" s="377"/>
      <c r="C671" s="377"/>
      <c r="D671" s="377"/>
      <c r="E671" s="377"/>
      <c r="F671" s="377"/>
      <c r="G671" s="377"/>
      <c r="H671" s="377"/>
      <c r="I671" s="377"/>
      <c r="J671" s="377"/>
      <c r="K671" s="377"/>
      <c r="L671" s="377"/>
      <c r="M671" s="377"/>
      <c r="N671" s="377"/>
      <c r="O671" s="377"/>
      <c r="P671" s="377"/>
      <c r="Q671" s="377"/>
      <c r="R671" s="377"/>
      <c r="S671" s="377"/>
      <c r="T671" s="377"/>
      <c r="U671" s="377"/>
      <c r="V671" s="377"/>
      <c r="W671" s="377"/>
      <c r="X671" s="377"/>
      <c r="Y671" s="377"/>
      <c r="Z671" s="377"/>
    </row>
    <row r="672" spans="1:26" ht="12.75" customHeight="1" x14ac:dyDescent="0.25">
      <c r="A672" s="377"/>
      <c r="B672" s="377"/>
      <c r="C672" s="377"/>
      <c r="D672" s="377"/>
      <c r="E672" s="377"/>
      <c r="F672" s="377"/>
      <c r="G672" s="377"/>
      <c r="H672" s="377"/>
      <c r="I672" s="377"/>
      <c r="J672" s="377"/>
      <c r="K672" s="377"/>
      <c r="L672" s="377"/>
      <c r="M672" s="377"/>
      <c r="N672" s="377"/>
      <c r="O672" s="377"/>
      <c r="P672" s="377"/>
      <c r="Q672" s="377"/>
      <c r="R672" s="377"/>
      <c r="S672" s="377"/>
      <c r="T672" s="377"/>
      <c r="U672" s="377"/>
      <c r="V672" s="377"/>
      <c r="W672" s="377"/>
      <c r="X672" s="377"/>
      <c r="Y672" s="377"/>
      <c r="Z672" s="377"/>
    </row>
    <row r="673" spans="1:26" ht="12.75" customHeight="1" x14ac:dyDescent="0.25">
      <c r="A673" s="377"/>
      <c r="B673" s="377"/>
      <c r="C673" s="377"/>
      <c r="D673" s="377"/>
      <c r="E673" s="377"/>
      <c r="F673" s="377"/>
      <c r="G673" s="377"/>
      <c r="H673" s="377"/>
      <c r="I673" s="377"/>
      <c r="J673" s="377"/>
      <c r="K673" s="377"/>
      <c r="L673" s="377"/>
      <c r="M673" s="377"/>
      <c r="N673" s="377"/>
      <c r="O673" s="377"/>
      <c r="P673" s="377"/>
      <c r="Q673" s="377"/>
      <c r="R673" s="377"/>
      <c r="S673" s="377"/>
      <c r="T673" s="377"/>
      <c r="U673" s="377"/>
      <c r="V673" s="377"/>
      <c r="W673" s="377"/>
      <c r="X673" s="377"/>
      <c r="Y673" s="377"/>
      <c r="Z673" s="377"/>
    </row>
    <row r="674" spans="1:26" ht="12.75" customHeight="1" x14ac:dyDescent="0.25">
      <c r="A674" s="377"/>
      <c r="B674" s="377"/>
      <c r="C674" s="377"/>
      <c r="D674" s="377"/>
      <c r="E674" s="377"/>
      <c r="F674" s="377"/>
      <c r="G674" s="377"/>
      <c r="H674" s="377"/>
      <c r="I674" s="377"/>
      <c r="J674" s="377"/>
      <c r="K674" s="377"/>
      <c r="L674" s="377"/>
      <c r="M674" s="377"/>
      <c r="N674" s="377"/>
      <c r="O674" s="377"/>
      <c r="P674" s="377"/>
      <c r="Q674" s="377"/>
      <c r="R674" s="377"/>
      <c r="S674" s="377"/>
      <c r="T674" s="377"/>
      <c r="U674" s="377"/>
      <c r="V674" s="377"/>
      <c r="W674" s="377"/>
      <c r="X674" s="377"/>
      <c r="Y674" s="377"/>
      <c r="Z674" s="377"/>
    </row>
    <row r="675" spans="1:26" ht="12.75" customHeight="1" x14ac:dyDescent="0.25">
      <c r="A675" s="377"/>
      <c r="B675" s="377"/>
      <c r="C675" s="377"/>
      <c r="D675" s="377"/>
      <c r="E675" s="377"/>
      <c r="F675" s="377"/>
      <c r="G675" s="377"/>
      <c r="H675" s="377"/>
      <c r="I675" s="377"/>
      <c r="J675" s="377"/>
      <c r="K675" s="377"/>
      <c r="L675" s="377"/>
      <c r="M675" s="377"/>
      <c r="N675" s="377"/>
      <c r="O675" s="377"/>
      <c r="P675" s="377"/>
      <c r="Q675" s="377"/>
      <c r="R675" s="377"/>
      <c r="S675" s="377"/>
      <c r="T675" s="377"/>
      <c r="U675" s="377"/>
      <c r="V675" s="377"/>
      <c r="W675" s="377"/>
      <c r="X675" s="377"/>
      <c r="Y675" s="377"/>
      <c r="Z675" s="377"/>
    </row>
    <row r="676" spans="1:26" ht="12.75" customHeight="1" x14ac:dyDescent="0.25">
      <c r="A676" s="377"/>
      <c r="B676" s="377"/>
      <c r="C676" s="377"/>
      <c r="D676" s="377"/>
      <c r="E676" s="377"/>
      <c r="F676" s="377"/>
      <c r="G676" s="377"/>
      <c r="H676" s="377"/>
      <c r="I676" s="377"/>
      <c r="J676" s="377"/>
      <c r="K676" s="377"/>
      <c r="L676" s="377"/>
      <c r="M676" s="377"/>
      <c r="N676" s="377"/>
      <c r="O676" s="377"/>
      <c r="P676" s="377"/>
      <c r="Q676" s="377"/>
      <c r="R676" s="377"/>
      <c r="S676" s="377"/>
      <c r="T676" s="377"/>
      <c r="U676" s="377"/>
      <c r="V676" s="377"/>
      <c r="W676" s="377"/>
      <c r="X676" s="377"/>
      <c r="Y676" s="377"/>
      <c r="Z676" s="377"/>
    </row>
    <row r="677" spans="1:26" ht="12.75" customHeight="1" x14ac:dyDescent="0.25">
      <c r="A677" s="377"/>
      <c r="B677" s="377"/>
      <c r="C677" s="377"/>
      <c r="D677" s="377"/>
      <c r="E677" s="377"/>
      <c r="F677" s="377"/>
      <c r="G677" s="377"/>
      <c r="H677" s="377"/>
      <c r="I677" s="377"/>
      <c r="J677" s="377"/>
      <c r="K677" s="377"/>
      <c r="L677" s="377"/>
      <c r="M677" s="377"/>
      <c r="N677" s="377"/>
      <c r="O677" s="377"/>
      <c r="P677" s="377"/>
      <c r="Q677" s="377"/>
      <c r="R677" s="377"/>
      <c r="S677" s="377"/>
      <c r="T677" s="377"/>
      <c r="U677" s="377"/>
      <c r="V677" s="377"/>
      <c r="W677" s="377"/>
      <c r="X677" s="377"/>
      <c r="Y677" s="377"/>
      <c r="Z677" s="377"/>
    </row>
    <row r="678" spans="1:26" ht="12.75" customHeight="1" x14ac:dyDescent="0.25">
      <c r="A678" s="377"/>
      <c r="B678" s="377"/>
      <c r="C678" s="377"/>
      <c r="D678" s="377"/>
      <c r="E678" s="377"/>
      <c r="F678" s="377"/>
      <c r="G678" s="377"/>
      <c r="H678" s="377"/>
      <c r="I678" s="377"/>
      <c r="J678" s="377"/>
      <c r="K678" s="377"/>
      <c r="L678" s="377"/>
      <c r="M678" s="377"/>
      <c r="N678" s="377"/>
      <c r="O678" s="377"/>
      <c r="P678" s="377"/>
      <c r="Q678" s="377"/>
      <c r="R678" s="377"/>
      <c r="S678" s="377"/>
      <c r="T678" s="377"/>
      <c r="U678" s="377"/>
      <c r="V678" s="377"/>
      <c r="W678" s="377"/>
      <c r="X678" s="377"/>
      <c r="Y678" s="377"/>
      <c r="Z678" s="377"/>
    </row>
    <row r="679" spans="1:26" ht="12.75" customHeight="1" x14ac:dyDescent="0.25">
      <c r="A679" s="377"/>
      <c r="B679" s="377"/>
      <c r="C679" s="377"/>
      <c r="D679" s="377"/>
      <c r="E679" s="377"/>
      <c r="F679" s="377"/>
      <c r="G679" s="377"/>
      <c r="H679" s="377"/>
      <c r="I679" s="377"/>
      <c r="J679" s="377"/>
      <c r="K679" s="377"/>
      <c r="L679" s="377"/>
      <c r="M679" s="377"/>
      <c r="N679" s="377"/>
      <c r="O679" s="377"/>
      <c r="P679" s="377"/>
      <c r="Q679" s="377"/>
      <c r="R679" s="377"/>
      <c r="S679" s="377"/>
      <c r="T679" s="377"/>
      <c r="U679" s="377"/>
      <c r="V679" s="377"/>
      <c r="W679" s="377"/>
      <c r="X679" s="377"/>
      <c r="Y679" s="377"/>
      <c r="Z679" s="377"/>
    </row>
    <row r="680" spans="1:26" ht="12.75" customHeight="1" x14ac:dyDescent="0.25">
      <c r="A680" s="377"/>
      <c r="B680" s="377"/>
      <c r="C680" s="377"/>
      <c r="D680" s="377"/>
      <c r="E680" s="377"/>
      <c r="F680" s="377"/>
      <c r="G680" s="377"/>
      <c r="H680" s="377"/>
      <c r="I680" s="377"/>
      <c r="J680" s="377"/>
      <c r="K680" s="377"/>
      <c r="L680" s="377"/>
      <c r="M680" s="377"/>
      <c r="N680" s="377"/>
      <c r="O680" s="377"/>
      <c r="P680" s="377"/>
      <c r="Q680" s="377"/>
      <c r="R680" s="377"/>
      <c r="S680" s="377"/>
      <c r="T680" s="377"/>
      <c r="U680" s="377"/>
      <c r="V680" s="377"/>
      <c r="W680" s="377"/>
      <c r="X680" s="377"/>
      <c r="Y680" s="377"/>
      <c r="Z680" s="377"/>
    </row>
    <row r="681" spans="1:26" ht="12.75" customHeight="1" x14ac:dyDescent="0.25">
      <c r="A681" s="377"/>
      <c r="B681" s="377"/>
      <c r="C681" s="377"/>
      <c r="D681" s="377"/>
      <c r="E681" s="377"/>
      <c r="F681" s="377"/>
      <c r="G681" s="377"/>
      <c r="H681" s="377"/>
      <c r="I681" s="377"/>
      <c r="J681" s="377"/>
      <c r="K681" s="377"/>
      <c r="L681" s="377"/>
      <c r="M681" s="377"/>
      <c r="N681" s="377"/>
      <c r="O681" s="377"/>
      <c r="P681" s="377"/>
      <c r="Q681" s="377"/>
      <c r="R681" s="377"/>
      <c r="S681" s="377"/>
      <c r="T681" s="377"/>
      <c r="U681" s="377"/>
      <c r="V681" s="377"/>
      <c r="W681" s="377"/>
      <c r="X681" s="377"/>
      <c r="Y681" s="377"/>
      <c r="Z681" s="377"/>
    </row>
    <row r="682" spans="1:26" ht="12.75" customHeight="1" x14ac:dyDescent="0.25">
      <c r="A682" s="377"/>
      <c r="B682" s="377"/>
      <c r="C682" s="377"/>
      <c r="D682" s="377"/>
      <c r="E682" s="377"/>
      <c r="F682" s="377"/>
      <c r="G682" s="377"/>
      <c r="H682" s="377"/>
      <c r="I682" s="377"/>
      <c r="J682" s="377"/>
      <c r="K682" s="377"/>
      <c r="L682" s="377"/>
      <c r="M682" s="377"/>
      <c r="N682" s="377"/>
      <c r="O682" s="377"/>
      <c r="P682" s="377"/>
      <c r="Q682" s="377"/>
      <c r="R682" s="377"/>
      <c r="S682" s="377"/>
      <c r="T682" s="377"/>
      <c r="U682" s="377"/>
      <c r="V682" s="377"/>
      <c r="W682" s="377"/>
      <c r="X682" s="377"/>
      <c r="Y682" s="377"/>
      <c r="Z682" s="377"/>
    </row>
    <row r="683" spans="1:26" ht="12.75" customHeight="1" x14ac:dyDescent="0.25">
      <c r="A683" s="377"/>
      <c r="B683" s="377"/>
      <c r="C683" s="377"/>
      <c r="D683" s="377"/>
      <c r="E683" s="377"/>
      <c r="F683" s="377"/>
      <c r="G683" s="377"/>
      <c r="H683" s="377"/>
      <c r="I683" s="377"/>
      <c r="J683" s="377"/>
      <c r="K683" s="377"/>
      <c r="L683" s="377"/>
      <c r="M683" s="377"/>
      <c r="N683" s="377"/>
      <c r="O683" s="377"/>
      <c r="P683" s="377"/>
      <c r="Q683" s="377"/>
      <c r="R683" s="377"/>
      <c r="S683" s="377"/>
      <c r="T683" s="377"/>
      <c r="U683" s="377"/>
      <c r="V683" s="377"/>
      <c r="W683" s="377"/>
      <c r="X683" s="377"/>
      <c r="Y683" s="377"/>
      <c r="Z683" s="377"/>
    </row>
    <row r="684" spans="1:26" ht="12.75" customHeight="1" x14ac:dyDescent="0.25">
      <c r="A684" s="377"/>
      <c r="B684" s="377"/>
      <c r="C684" s="377"/>
      <c r="D684" s="377"/>
      <c r="E684" s="377"/>
      <c r="F684" s="377"/>
      <c r="G684" s="377"/>
      <c r="H684" s="377"/>
      <c r="I684" s="377"/>
      <c r="J684" s="377"/>
      <c r="K684" s="377"/>
      <c r="L684" s="377"/>
      <c r="M684" s="377"/>
      <c r="N684" s="377"/>
      <c r="O684" s="377"/>
      <c r="P684" s="377"/>
      <c r="Q684" s="377"/>
      <c r="R684" s="377"/>
      <c r="S684" s="377"/>
      <c r="T684" s="377"/>
      <c r="U684" s="377"/>
      <c r="V684" s="377"/>
      <c r="W684" s="377"/>
      <c r="X684" s="377"/>
      <c r="Y684" s="377"/>
      <c r="Z684" s="377"/>
    </row>
    <row r="685" spans="1:26" ht="12.75" customHeight="1" x14ac:dyDescent="0.25">
      <c r="A685" s="377"/>
      <c r="B685" s="377"/>
      <c r="C685" s="377"/>
      <c r="D685" s="377"/>
      <c r="E685" s="377"/>
      <c r="F685" s="377"/>
      <c r="G685" s="377"/>
      <c r="H685" s="377"/>
      <c r="I685" s="377"/>
      <c r="J685" s="377"/>
      <c r="K685" s="377"/>
      <c r="L685" s="377"/>
      <c r="M685" s="377"/>
      <c r="N685" s="377"/>
      <c r="O685" s="377"/>
      <c r="P685" s="377"/>
      <c r="Q685" s="377"/>
      <c r="R685" s="377"/>
      <c r="S685" s="377"/>
      <c r="T685" s="377"/>
      <c r="U685" s="377"/>
      <c r="V685" s="377"/>
      <c r="W685" s="377"/>
      <c r="X685" s="377"/>
      <c r="Y685" s="377"/>
      <c r="Z685" s="377"/>
    </row>
    <row r="686" spans="1:26" ht="12.75" customHeight="1" x14ac:dyDescent="0.25">
      <c r="A686" s="377"/>
      <c r="B686" s="377"/>
      <c r="C686" s="377"/>
      <c r="D686" s="377"/>
      <c r="E686" s="377"/>
      <c r="F686" s="377"/>
      <c r="G686" s="377"/>
      <c r="H686" s="377"/>
      <c r="I686" s="377"/>
      <c r="J686" s="377"/>
      <c r="K686" s="377"/>
      <c r="L686" s="377"/>
      <c r="M686" s="377"/>
      <c r="N686" s="377"/>
      <c r="O686" s="377"/>
      <c r="P686" s="377"/>
      <c r="Q686" s="377"/>
      <c r="R686" s="377"/>
      <c r="S686" s="377"/>
      <c r="T686" s="377"/>
      <c r="U686" s="377"/>
      <c r="V686" s="377"/>
      <c r="W686" s="377"/>
      <c r="X686" s="377"/>
      <c r="Y686" s="377"/>
      <c r="Z686" s="377"/>
    </row>
    <row r="687" spans="1:26" ht="12.75" customHeight="1" x14ac:dyDescent="0.25">
      <c r="A687" s="377"/>
      <c r="B687" s="377"/>
      <c r="C687" s="377"/>
      <c r="D687" s="377"/>
      <c r="E687" s="377"/>
      <c r="F687" s="377"/>
      <c r="G687" s="377"/>
      <c r="H687" s="377"/>
      <c r="I687" s="377"/>
      <c r="J687" s="377"/>
      <c r="K687" s="377"/>
      <c r="L687" s="377"/>
      <c r="M687" s="377"/>
      <c r="N687" s="377"/>
      <c r="O687" s="377"/>
      <c r="P687" s="377"/>
      <c r="Q687" s="377"/>
      <c r="R687" s="377"/>
      <c r="S687" s="377"/>
      <c r="T687" s="377"/>
      <c r="U687" s="377"/>
      <c r="V687" s="377"/>
      <c r="W687" s="377"/>
      <c r="X687" s="377"/>
      <c r="Y687" s="377"/>
      <c r="Z687" s="377"/>
    </row>
    <row r="688" spans="1:26" ht="12.75" customHeight="1" x14ac:dyDescent="0.25">
      <c r="A688" s="377"/>
      <c r="B688" s="377"/>
      <c r="C688" s="377"/>
      <c r="D688" s="377"/>
      <c r="E688" s="377"/>
      <c r="F688" s="377"/>
      <c r="G688" s="377"/>
      <c r="H688" s="377"/>
      <c r="I688" s="377"/>
      <c r="J688" s="377"/>
      <c r="K688" s="377"/>
      <c r="L688" s="377"/>
      <c r="M688" s="377"/>
      <c r="N688" s="377"/>
      <c r="O688" s="377"/>
      <c r="P688" s="377"/>
      <c r="Q688" s="377"/>
      <c r="R688" s="377"/>
      <c r="S688" s="377"/>
      <c r="T688" s="377"/>
      <c r="U688" s="377"/>
      <c r="V688" s="377"/>
      <c r="W688" s="377"/>
      <c r="X688" s="377"/>
      <c r="Y688" s="377"/>
      <c r="Z688" s="377"/>
    </row>
    <row r="689" spans="1:26" ht="12.75" customHeight="1" x14ac:dyDescent="0.25">
      <c r="A689" s="377"/>
      <c r="B689" s="377"/>
      <c r="C689" s="377"/>
      <c r="D689" s="377"/>
      <c r="E689" s="377"/>
      <c r="F689" s="377"/>
      <c r="G689" s="377"/>
      <c r="H689" s="377"/>
      <c r="I689" s="377"/>
      <c r="J689" s="377"/>
      <c r="K689" s="377"/>
      <c r="L689" s="377"/>
      <c r="M689" s="377"/>
      <c r="N689" s="377"/>
      <c r="O689" s="377"/>
      <c r="P689" s="377"/>
      <c r="Q689" s="377"/>
      <c r="R689" s="377"/>
      <c r="S689" s="377"/>
      <c r="T689" s="377"/>
      <c r="U689" s="377"/>
      <c r="V689" s="377"/>
      <c r="W689" s="377"/>
      <c r="X689" s="377"/>
      <c r="Y689" s="377"/>
      <c r="Z689" s="377"/>
    </row>
    <row r="690" spans="1:26" ht="12.75" customHeight="1" x14ac:dyDescent="0.25">
      <c r="A690" s="377"/>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row>
    <row r="691" spans="1:26" ht="12.75" customHeight="1" x14ac:dyDescent="0.25">
      <c r="A691" s="377"/>
      <c r="B691" s="377"/>
      <c r="C691" s="377"/>
      <c r="D691" s="377"/>
      <c r="E691" s="377"/>
      <c r="F691" s="377"/>
      <c r="G691" s="377"/>
      <c r="H691" s="377"/>
      <c r="I691" s="377"/>
      <c r="J691" s="377"/>
      <c r="K691" s="377"/>
      <c r="L691" s="377"/>
      <c r="M691" s="377"/>
      <c r="N691" s="377"/>
      <c r="O691" s="377"/>
      <c r="P691" s="377"/>
      <c r="Q691" s="377"/>
      <c r="R691" s="377"/>
      <c r="S691" s="377"/>
      <c r="T691" s="377"/>
      <c r="U691" s="377"/>
      <c r="V691" s="377"/>
      <c r="W691" s="377"/>
      <c r="X691" s="377"/>
      <c r="Y691" s="377"/>
      <c r="Z691" s="377"/>
    </row>
    <row r="692" spans="1:26" ht="12.75" customHeight="1" x14ac:dyDescent="0.25">
      <c r="A692" s="377"/>
      <c r="B692" s="377"/>
      <c r="C692" s="377"/>
      <c r="D692" s="377"/>
      <c r="E692" s="377"/>
      <c r="F692" s="377"/>
      <c r="G692" s="377"/>
      <c r="H692" s="377"/>
      <c r="I692" s="377"/>
      <c r="J692" s="377"/>
      <c r="K692" s="377"/>
      <c r="L692" s="377"/>
      <c r="M692" s="377"/>
      <c r="N692" s="377"/>
      <c r="O692" s="377"/>
      <c r="P692" s="377"/>
      <c r="Q692" s="377"/>
      <c r="R692" s="377"/>
      <c r="S692" s="377"/>
      <c r="T692" s="377"/>
      <c r="U692" s="377"/>
      <c r="V692" s="377"/>
      <c r="W692" s="377"/>
      <c r="X692" s="377"/>
      <c r="Y692" s="377"/>
      <c r="Z692" s="377"/>
    </row>
    <row r="693" spans="1:26" ht="12.75" customHeight="1" x14ac:dyDescent="0.25">
      <c r="A693" s="377"/>
      <c r="B693" s="377"/>
      <c r="C693" s="377"/>
      <c r="D693" s="377"/>
      <c r="E693" s="377"/>
      <c r="F693" s="377"/>
      <c r="G693" s="377"/>
      <c r="H693" s="377"/>
      <c r="I693" s="377"/>
      <c r="J693" s="377"/>
      <c r="K693" s="377"/>
      <c r="L693" s="377"/>
      <c r="M693" s="377"/>
      <c r="N693" s="377"/>
      <c r="O693" s="377"/>
      <c r="P693" s="377"/>
      <c r="Q693" s="377"/>
      <c r="R693" s="377"/>
      <c r="S693" s="377"/>
      <c r="T693" s="377"/>
      <c r="U693" s="377"/>
      <c r="V693" s="377"/>
      <c r="W693" s="377"/>
      <c r="X693" s="377"/>
      <c r="Y693" s="377"/>
      <c r="Z693" s="377"/>
    </row>
    <row r="694" spans="1:26" ht="12.75" customHeight="1" x14ac:dyDescent="0.25">
      <c r="A694" s="377"/>
      <c r="B694" s="377"/>
      <c r="C694" s="377"/>
      <c r="D694" s="377"/>
      <c r="E694" s="377"/>
      <c r="F694" s="377"/>
      <c r="G694" s="377"/>
      <c r="H694" s="377"/>
      <c r="I694" s="377"/>
      <c r="J694" s="377"/>
      <c r="K694" s="377"/>
      <c r="L694" s="377"/>
      <c r="M694" s="377"/>
      <c r="N694" s="377"/>
      <c r="O694" s="377"/>
      <c r="P694" s="377"/>
      <c r="Q694" s="377"/>
      <c r="R694" s="377"/>
      <c r="S694" s="377"/>
      <c r="T694" s="377"/>
      <c r="U694" s="377"/>
      <c r="V694" s="377"/>
      <c r="W694" s="377"/>
      <c r="X694" s="377"/>
      <c r="Y694" s="377"/>
      <c r="Z694" s="377"/>
    </row>
    <row r="695" spans="1:26" ht="12.75" customHeight="1" x14ac:dyDescent="0.25">
      <c r="A695" s="377"/>
      <c r="B695" s="377"/>
      <c r="C695" s="377"/>
      <c r="D695" s="377"/>
      <c r="E695" s="377"/>
      <c r="F695" s="377"/>
      <c r="G695" s="377"/>
      <c r="H695" s="377"/>
      <c r="I695" s="377"/>
      <c r="J695" s="377"/>
      <c r="K695" s="377"/>
      <c r="L695" s="377"/>
      <c r="M695" s="377"/>
      <c r="N695" s="377"/>
      <c r="O695" s="377"/>
      <c r="P695" s="377"/>
      <c r="Q695" s="377"/>
      <c r="R695" s="377"/>
      <c r="S695" s="377"/>
      <c r="T695" s="377"/>
      <c r="U695" s="377"/>
      <c r="V695" s="377"/>
      <c r="W695" s="377"/>
      <c r="X695" s="377"/>
      <c r="Y695" s="377"/>
      <c r="Z695" s="377"/>
    </row>
    <row r="696" spans="1:26" ht="12.75" customHeight="1" x14ac:dyDescent="0.25">
      <c r="A696" s="377"/>
      <c r="B696" s="377"/>
      <c r="C696" s="377"/>
      <c r="D696" s="377"/>
      <c r="E696" s="377"/>
      <c r="F696" s="377"/>
      <c r="G696" s="377"/>
      <c r="H696" s="377"/>
      <c r="I696" s="377"/>
      <c r="J696" s="377"/>
      <c r="K696" s="377"/>
      <c r="L696" s="377"/>
      <c r="M696" s="377"/>
      <c r="N696" s="377"/>
      <c r="O696" s="377"/>
      <c r="P696" s="377"/>
      <c r="Q696" s="377"/>
      <c r="R696" s="377"/>
      <c r="S696" s="377"/>
      <c r="T696" s="377"/>
      <c r="U696" s="377"/>
      <c r="V696" s="377"/>
      <c r="W696" s="377"/>
      <c r="X696" s="377"/>
      <c r="Y696" s="377"/>
      <c r="Z696" s="377"/>
    </row>
    <row r="697" spans="1:26" ht="12.75" customHeight="1" x14ac:dyDescent="0.25">
      <c r="A697" s="377"/>
      <c r="B697" s="377"/>
      <c r="C697" s="377"/>
      <c r="D697" s="377"/>
      <c r="E697" s="377"/>
      <c r="F697" s="377"/>
      <c r="G697" s="377"/>
      <c r="H697" s="377"/>
      <c r="I697" s="377"/>
      <c r="J697" s="377"/>
      <c r="K697" s="377"/>
      <c r="L697" s="377"/>
      <c r="M697" s="377"/>
      <c r="N697" s="377"/>
      <c r="O697" s="377"/>
      <c r="P697" s="377"/>
      <c r="Q697" s="377"/>
      <c r="R697" s="377"/>
      <c r="S697" s="377"/>
      <c r="T697" s="377"/>
      <c r="U697" s="377"/>
      <c r="V697" s="377"/>
      <c r="W697" s="377"/>
      <c r="X697" s="377"/>
      <c r="Y697" s="377"/>
      <c r="Z697" s="377"/>
    </row>
    <row r="698" spans="1:26" ht="12.75" customHeight="1" x14ac:dyDescent="0.25">
      <c r="A698" s="377"/>
      <c r="B698" s="377"/>
      <c r="C698" s="377"/>
      <c r="D698" s="377"/>
      <c r="E698" s="377"/>
      <c r="F698" s="377"/>
      <c r="G698" s="377"/>
      <c r="H698" s="377"/>
      <c r="I698" s="377"/>
      <c r="J698" s="377"/>
      <c r="K698" s="377"/>
      <c r="L698" s="377"/>
      <c r="M698" s="377"/>
      <c r="N698" s="377"/>
      <c r="O698" s="377"/>
      <c r="P698" s="377"/>
      <c r="Q698" s="377"/>
      <c r="R698" s="377"/>
      <c r="S698" s="377"/>
      <c r="T698" s="377"/>
      <c r="U698" s="377"/>
      <c r="V698" s="377"/>
      <c r="W698" s="377"/>
      <c r="X698" s="377"/>
      <c r="Y698" s="377"/>
      <c r="Z698" s="377"/>
    </row>
    <row r="699" spans="1:26" ht="12.75" customHeight="1" x14ac:dyDescent="0.25">
      <c r="A699" s="377"/>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row>
    <row r="700" spans="1:26" ht="12.75" customHeight="1" x14ac:dyDescent="0.25">
      <c r="A700" s="377"/>
      <c r="B700" s="377"/>
      <c r="C700" s="377"/>
      <c r="D700" s="377"/>
      <c r="E700" s="377"/>
      <c r="F700" s="377"/>
      <c r="G700" s="377"/>
      <c r="H700" s="377"/>
      <c r="I700" s="377"/>
      <c r="J700" s="377"/>
      <c r="K700" s="377"/>
      <c r="L700" s="377"/>
      <c r="M700" s="377"/>
      <c r="N700" s="377"/>
      <c r="O700" s="377"/>
      <c r="P700" s="377"/>
      <c r="Q700" s="377"/>
      <c r="R700" s="377"/>
      <c r="S700" s="377"/>
      <c r="T700" s="377"/>
      <c r="U700" s="377"/>
      <c r="V700" s="377"/>
      <c r="W700" s="377"/>
      <c r="X700" s="377"/>
      <c r="Y700" s="377"/>
      <c r="Z700" s="377"/>
    </row>
    <row r="701" spans="1:26" ht="12.75" customHeight="1" x14ac:dyDescent="0.25">
      <c r="A701" s="377"/>
      <c r="B701" s="377"/>
      <c r="C701" s="377"/>
      <c r="D701" s="377"/>
      <c r="E701" s="377"/>
      <c r="F701" s="377"/>
      <c r="G701" s="377"/>
      <c r="H701" s="377"/>
      <c r="I701" s="377"/>
      <c r="J701" s="377"/>
      <c r="K701" s="377"/>
      <c r="L701" s="377"/>
      <c r="M701" s="377"/>
      <c r="N701" s="377"/>
      <c r="O701" s="377"/>
      <c r="P701" s="377"/>
      <c r="Q701" s="377"/>
      <c r="R701" s="377"/>
      <c r="S701" s="377"/>
      <c r="T701" s="377"/>
      <c r="U701" s="377"/>
      <c r="V701" s="377"/>
      <c r="W701" s="377"/>
      <c r="X701" s="377"/>
      <c r="Y701" s="377"/>
      <c r="Z701" s="377"/>
    </row>
    <row r="702" spans="1:26" ht="12.75" customHeight="1" x14ac:dyDescent="0.25">
      <c r="A702" s="377"/>
      <c r="B702" s="377"/>
      <c r="C702" s="377"/>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row>
    <row r="703" spans="1:26" ht="12.75" customHeight="1" x14ac:dyDescent="0.25">
      <c r="A703" s="377"/>
      <c r="B703" s="377"/>
      <c r="C703" s="377"/>
      <c r="D703" s="377"/>
      <c r="E703" s="377"/>
      <c r="F703" s="377"/>
      <c r="G703" s="377"/>
      <c r="H703" s="377"/>
      <c r="I703" s="377"/>
      <c r="J703" s="377"/>
      <c r="K703" s="377"/>
      <c r="L703" s="377"/>
      <c r="M703" s="377"/>
      <c r="N703" s="377"/>
      <c r="O703" s="377"/>
      <c r="P703" s="377"/>
      <c r="Q703" s="377"/>
      <c r="R703" s="377"/>
      <c r="S703" s="377"/>
      <c r="T703" s="377"/>
      <c r="U703" s="377"/>
      <c r="V703" s="377"/>
      <c r="W703" s="377"/>
      <c r="X703" s="377"/>
      <c r="Y703" s="377"/>
      <c r="Z703" s="377"/>
    </row>
    <row r="704" spans="1:26" ht="12.75" customHeight="1" x14ac:dyDescent="0.25">
      <c r="A704" s="377"/>
      <c r="B704" s="377"/>
      <c r="C704" s="377"/>
      <c r="D704" s="377"/>
      <c r="E704" s="377"/>
      <c r="F704" s="377"/>
      <c r="G704" s="377"/>
      <c r="H704" s="377"/>
      <c r="I704" s="377"/>
      <c r="J704" s="377"/>
      <c r="K704" s="377"/>
      <c r="L704" s="377"/>
      <c r="M704" s="377"/>
      <c r="N704" s="377"/>
      <c r="O704" s="377"/>
      <c r="P704" s="377"/>
      <c r="Q704" s="377"/>
      <c r="R704" s="377"/>
      <c r="S704" s="377"/>
      <c r="T704" s="377"/>
      <c r="U704" s="377"/>
      <c r="V704" s="377"/>
      <c r="W704" s="377"/>
      <c r="X704" s="377"/>
      <c r="Y704" s="377"/>
      <c r="Z704" s="377"/>
    </row>
    <row r="705" spans="1:26" ht="12.75" customHeight="1" x14ac:dyDescent="0.25">
      <c r="A705" s="377"/>
      <c r="B705" s="377"/>
      <c r="C705" s="377"/>
      <c r="D705" s="377"/>
      <c r="E705" s="377"/>
      <c r="F705" s="377"/>
      <c r="G705" s="377"/>
      <c r="H705" s="377"/>
      <c r="I705" s="377"/>
      <c r="J705" s="377"/>
      <c r="K705" s="377"/>
      <c r="L705" s="377"/>
      <c r="M705" s="377"/>
      <c r="N705" s="377"/>
      <c r="O705" s="377"/>
      <c r="P705" s="377"/>
      <c r="Q705" s="377"/>
      <c r="R705" s="377"/>
      <c r="S705" s="377"/>
      <c r="T705" s="377"/>
      <c r="U705" s="377"/>
      <c r="V705" s="377"/>
      <c r="W705" s="377"/>
      <c r="X705" s="377"/>
      <c r="Y705" s="377"/>
      <c r="Z705" s="377"/>
    </row>
    <row r="706" spans="1:26" ht="12.75" customHeight="1" x14ac:dyDescent="0.25">
      <c r="A706" s="377"/>
      <c r="B706" s="377"/>
      <c r="C706" s="377"/>
      <c r="D706" s="377"/>
      <c r="E706" s="377"/>
      <c r="F706" s="377"/>
      <c r="G706" s="377"/>
      <c r="H706" s="377"/>
      <c r="I706" s="377"/>
      <c r="J706" s="377"/>
      <c r="K706" s="377"/>
      <c r="L706" s="377"/>
      <c r="M706" s="377"/>
      <c r="N706" s="377"/>
      <c r="O706" s="377"/>
      <c r="P706" s="377"/>
      <c r="Q706" s="377"/>
      <c r="R706" s="377"/>
      <c r="S706" s="377"/>
      <c r="T706" s="377"/>
      <c r="U706" s="377"/>
      <c r="V706" s="377"/>
      <c r="W706" s="377"/>
      <c r="X706" s="377"/>
      <c r="Y706" s="377"/>
      <c r="Z706" s="377"/>
    </row>
    <row r="707" spans="1:26" ht="12.75" customHeight="1" x14ac:dyDescent="0.25">
      <c r="A707" s="377"/>
      <c r="B707" s="377"/>
      <c r="C707" s="377"/>
      <c r="D707" s="377"/>
      <c r="E707" s="377"/>
      <c r="F707" s="377"/>
      <c r="G707" s="377"/>
      <c r="H707" s="377"/>
      <c r="I707" s="377"/>
      <c r="J707" s="377"/>
      <c r="K707" s="377"/>
      <c r="L707" s="377"/>
      <c r="M707" s="377"/>
      <c r="N707" s="377"/>
      <c r="O707" s="377"/>
      <c r="P707" s="377"/>
      <c r="Q707" s="377"/>
      <c r="R707" s="377"/>
      <c r="S707" s="377"/>
      <c r="T707" s="377"/>
      <c r="U707" s="377"/>
      <c r="V707" s="377"/>
      <c r="W707" s="377"/>
      <c r="X707" s="377"/>
      <c r="Y707" s="377"/>
      <c r="Z707" s="377"/>
    </row>
    <row r="708" spans="1:26" ht="12.75" customHeight="1" x14ac:dyDescent="0.25">
      <c r="A708" s="377"/>
      <c r="B708" s="377"/>
      <c r="C708" s="377"/>
      <c r="D708" s="377"/>
      <c r="E708" s="377"/>
      <c r="F708" s="377"/>
      <c r="G708" s="377"/>
      <c r="H708" s="377"/>
      <c r="I708" s="377"/>
      <c r="J708" s="377"/>
      <c r="K708" s="377"/>
      <c r="L708" s="377"/>
      <c r="M708" s="377"/>
      <c r="N708" s="377"/>
      <c r="O708" s="377"/>
      <c r="P708" s="377"/>
      <c r="Q708" s="377"/>
      <c r="R708" s="377"/>
      <c r="S708" s="377"/>
      <c r="T708" s="377"/>
      <c r="U708" s="377"/>
      <c r="V708" s="377"/>
      <c r="W708" s="377"/>
      <c r="X708" s="377"/>
      <c r="Y708" s="377"/>
      <c r="Z708" s="377"/>
    </row>
    <row r="709" spans="1:26" ht="12.75" customHeight="1" x14ac:dyDescent="0.25">
      <c r="A709" s="377"/>
      <c r="B709" s="377"/>
      <c r="C709" s="377"/>
      <c r="D709" s="377"/>
      <c r="E709" s="377"/>
      <c r="F709" s="377"/>
      <c r="G709" s="377"/>
      <c r="H709" s="377"/>
      <c r="I709" s="377"/>
      <c r="J709" s="377"/>
      <c r="K709" s="377"/>
      <c r="L709" s="377"/>
      <c r="M709" s="377"/>
      <c r="N709" s="377"/>
      <c r="O709" s="377"/>
      <c r="P709" s="377"/>
      <c r="Q709" s="377"/>
      <c r="R709" s="377"/>
      <c r="S709" s="377"/>
      <c r="T709" s="377"/>
      <c r="U709" s="377"/>
      <c r="V709" s="377"/>
      <c r="W709" s="377"/>
      <c r="X709" s="377"/>
      <c r="Y709" s="377"/>
      <c r="Z709" s="377"/>
    </row>
    <row r="710" spans="1:26" ht="12.75" customHeight="1" x14ac:dyDescent="0.25">
      <c r="A710" s="377"/>
      <c r="B710" s="377"/>
      <c r="C710" s="377"/>
      <c r="D710" s="377"/>
      <c r="E710" s="377"/>
      <c r="F710" s="377"/>
      <c r="G710" s="377"/>
      <c r="H710" s="377"/>
      <c r="I710" s="377"/>
      <c r="J710" s="377"/>
      <c r="K710" s="377"/>
      <c r="L710" s="377"/>
      <c r="M710" s="377"/>
      <c r="N710" s="377"/>
      <c r="O710" s="377"/>
      <c r="P710" s="377"/>
      <c r="Q710" s="377"/>
      <c r="R710" s="377"/>
      <c r="S710" s="377"/>
      <c r="T710" s="377"/>
      <c r="U710" s="377"/>
      <c r="V710" s="377"/>
      <c r="W710" s="377"/>
      <c r="X710" s="377"/>
      <c r="Y710" s="377"/>
      <c r="Z710" s="377"/>
    </row>
    <row r="711" spans="1:26" ht="12.75" customHeight="1" x14ac:dyDescent="0.25">
      <c r="A711" s="377"/>
      <c r="B711" s="377"/>
      <c r="C711" s="377"/>
      <c r="D711" s="377"/>
      <c r="E711" s="377"/>
      <c r="F711" s="377"/>
      <c r="G711" s="377"/>
      <c r="H711" s="377"/>
      <c r="I711" s="377"/>
      <c r="J711" s="377"/>
      <c r="K711" s="377"/>
      <c r="L711" s="377"/>
      <c r="M711" s="377"/>
      <c r="N711" s="377"/>
      <c r="O711" s="377"/>
      <c r="P711" s="377"/>
      <c r="Q711" s="377"/>
      <c r="R711" s="377"/>
      <c r="S711" s="377"/>
      <c r="T711" s="377"/>
      <c r="U711" s="377"/>
      <c r="V711" s="377"/>
      <c r="W711" s="377"/>
      <c r="X711" s="377"/>
      <c r="Y711" s="377"/>
      <c r="Z711" s="377"/>
    </row>
    <row r="712" spans="1:26" ht="12.75" customHeight="1" x14ac:dyDescent="0.25">
      <c r="A712" s="377"/>
      <c r="B712" s="377"/>
      <c r="C712" s="377"/>
      <c r="D712" s="377"/>
      <c r="E712" s="377"/>
      <c r="F712" s="377"/>
      <c r="G712" s="377"/>
      <c r="H712" s="377"/>
      <c r="I712" s="377"/>
      <c r="J712" s="377"/>
      <c r="K712" s="377"/>
      <c r="L712" s="377"/>
      <c r="M712" s="377"/>
      <c r="N712" s="377"/>
      <c r="O712" s="377"/>
      <c r="P712" s="377"/>
      <c r="Q712" s="377"/>
      <c r="R712" s="377"/>
      <c r="S712" s="377"/>
      <c r="T712" s="377"/>
      <c r="U712" s="377"/>
      <c r="V712" s="377"/>
      <c r="W712" s="377"/>
      <c r="X712" s="377"/>
      <c r="Y712" s="377"/>
      <c r="Z712" s="377"/>
    </row>
    <row r="713" spans="1:26" ht="12.75" customHeight="1" x14ac:dyDescent="0.25">
      <c r="A713" s="377"/>
      <c r="B713" s="377"/>
      <c r="C713" s="377"/>
      <c r="D713" s="377"/>
      <c r="E713" s="377"/>
      <c r="F713" s="377"/>
      <c r="G713" s="377"/>
      <c r="H713" s="377"/>
      <c r="I713" s="377"/>
      <c r="J713" s="377"/>
      <c r="K713" s="377"/>
      <c r="L713" s="377"/>
      <c r="M713" s="377"/>
      <c r="N713" s="377"/>
      <c r="O713" s="377"/>
      <c r="P713" s="377"/>
      <c r="Q713" s="377"/>
      <c r="R713" s="377"/>
      <c r="S713" s="377"/>
      <c r="T713" s="377"/>
      <c r="U713" s="377"/>
      <c r="V713" s="377"/>
      <c r="W713" s="377"/>
      <c r="X713" s="377"/>
      <c r="Y713" s="377"/>
      <c r="Z713" s="377"/>
    </row>
    <row r="714" spans="1:26" ht="12.75" customHeight="1" x14ac:dyDescent="0.25">
      <c r="A714" s="377"/>
      <c r="B714" s="377"/>
      <c r="C714" s="377"/>
      <c r="D714" s="377"/>
      <c r="E714" s="377"/>
      <c r="F714" s="377"/>
      <c r="G714" s="377"/>
      <c r="H714" s="377"/>
      <c r="I714" s="377"/>
      <c r="J714" s="377"/>
      <c r="K714" s="377"/>
      <c r="L714" s="377"/>
      <c r="M714" s="377"/>
      <c r="N714" s="377"/>
      <c r="O714" s="377"/>
      <c r="P714" s="377"/>
      <c r="Q714" s="377"/>
      <c r="R714" s="377"/>
      <c r="S714" s="377"/>
      <c r="T714" s="377"/>
      <c r="U714" s="377"/>
      <c r="V714" s="377"/>
      <c r="W714" s="377"/>
      <c r="X714" s="377"/>
      <c r="Y714" s="377"/>
      <c r="Z714" s="377"/>
    </row>
    <row r="715" spans="1:26" ht="12.75" customHeight="1" x14ac:dyDescent="0.25">
      <c r="A715" s="377"/>
      <c r="B715" s="377"/>
      <c r="C715" s="377"/>
      <c r="D715" s="377"/>
      <c r="E715" s="377"/>
      <c r="F715" s="377"/>
      <c r="G715" s="377"/>
      <c r="H715" s="377"/>
      <c r="I715" s="377"/>
      <c r="J715" s="377"/>
      <c r="K715" s="377"/>
      <c r="L715" s="377"/>
      <c r="M715" s="377"/>
      <c r="N715" s="377"/>
      <c r="O715" s="377"/>
      <c r="P715" s="377"/>
      <c r="Q715" s="377"/>
      <c r="R715" s="377"/>
      <c r="S715" s="377"/>
      <c r="T715" s="377"/>
      <c r="U715" s="377"/>
      <c r="V715" s="377"/>
      <c r="W715" s="377"/>
      <c r="X715" s="377"/>
      <c r="Y715" s="377"/>
      <c r="Z715" s="377"/>
    </row>
    <row r="716" spans="1:26" ht="12.75" customHeight="1" x14ac:dyDescent="0.25">
      <c r="A716" s="377"/>
      <c r="B716" s="377"/>
      <c r="C716" s="377"/>
      <c r="D716" s="377"/>
      <c r="E716" s="377"/>
      <c r="F716" s="377"/>
      <c r="G716" s="377"/>
      <c r="H716" s="377"/>
      <c r="I716" s="377"/>
      <c r="J716" s="377"/>
      <c r="K716" s="377"/>
      <c r="L716" s="377"/>
      <c r="M716" s="377"/>
      <c r="N716" s="377"/>
      <c r="O716" s="377"/>
      <c r="P716" s="377"/>
      <c r="Q716" s="377"/>
      <c r="R716" s="377"/>
      <c r="S716" s="377"/>
      <c r="T716" s="377"/>
      <c r="U716" s="377"/>
      <c r="V716" s="377"/>
      <c r="W716" s="377"/>
      <c r="X716" s="377"/>
      <c r="Y716" s="377"/>
      <c r="Z716" s="377"/>
    </row>
    <row r="717" spans="1:26" ht="12.75" customHeight="1" x14ac:dyDescent="0.25">
      <c r="A717" s="377"/>
      <c r="B717" s="377"/>
      <c r="C717" s="377"/>
      <c r="D717" s="377"/>
      <c r="E717" s="377"/>
      <c r="F717" s="377"/>
      <c r="G717" s="377"/>
      <c r="H717" s="377"/>
      <c r="I717" s="377"/>
      <c r="J717" s="377"/>
      <c r="K717" s="377"/>
      <c r="L717" s="377"/>
      <c r="M717" s="377"/>
      <c r="N717" s="377"/>
      <c r="O717" s="377"/>
      <c r="P717" s="377"/>
      <c r="Q717" s="377"/>
      <c r="R717" s="377"/>
      <c r="S717" s="377"/>
      <c r="T717" s="377"/>
      <c r="U717" s="377"/>
      <c r="V717" s="377"/>
      <c r="W717" s="377"/>
      <c r="X717" s="377"/>
      <c r="Y717" s="377"/>
      <c r="Z717" s="377"/>
    </row>
    <row r="718" spans="1:26" ht="12.75" customHeight="1" x14ac:dyDescent="0.25">
      <c r="A718" s="377"/>
      <c r="B718" s="377"/>
      <c r="C718" s="377"/>
      <c r="D718" s="377"/>
      <c r="E718" s="377"/>
      <c r="F718" s="377"/>
      <c r="G718" s="377"/>
      <c r="H718" s="377"/>
      <c r="I718" s="377"/>
      <c r="J718" s="377"/>
      <c r="K718" s="377"/>
      <c r="L718" s="377"/>
      <c r="M718" s="377"/>
      <c r="N718" s="377"/>
      <c r="O718" s="377"/>
      <c r="P718" s="377"/>
      <c r="Q718" s="377"/>
      <c r="R718" s="377"/>
      <c r="S718" s="377"/>
      <c r="T718" s="377"/>
      <c r="U718" s="377"/>
      <c r="V718" s="377"/>
      <c r="W718" s="377"/>
      <c r="X718" s="377"/>
      <c r="Y718" s="377"/>
      <c r="Z718" s="377"/>
    </row>
    <row r="719" spans="1:26" ht="12.75" customHeight="1" x14ac:dyDescent="0.25">
      <c r="A719" s="377"/>
      <c r="B719" s="377"/>
      <c r="C719" s="377"/>
      <c r="D719" s="377"/>
      <c r="E719" s="377"/>
      <c r="F719" s="377"/>
      <c r="G719" s="377"/>
      <c r="H719" s="377"/>
      <c r="I719" s="377"/>
      <c r="J719" s="377"/>
      <c r="K719" s="377"/>
      <c r="L719" s="377"/>
      <c r="M719" s="377"/>
      <c r="N719" s="377"/>
      <c r="O719" s="377"/>
      <c r="P719" s="377"/>
      <c r="Q719" s="377"/>
      <c r="R719" s="377"/>
      <c r="S719" s="377"/>
      <c r="T719" s="377"/>
      <c r="U719" s="377"/>
      <c r="V719" s="377"/>
      <c r="W719" s="377"/>
      <c r="X719" s="377"/>
      <c r="Y719" s="377"/>
      <c r="Z719" s="377"/>
    </row>
    <row r="720" spans="1:26" ht="12.75" customHeight="1" x14ac:dyDescent="0.25">
      <c r="A720" s="377"/>
      <c r="B720" s="377"/>
      <c r="C720" s="377"/>
      <c r="D720" s="377"/>
      <c r="E720" s="377"/>
      <c r="F720" s="377"/>
      <c r="G720" s="377"/>
      <c r="H720" s="377"/>
      <c r="I720" s="377"/>
      <c r="J720" s="377"/>
      <c r="K720" s="377"/>
      <c r="L720" s="377"/>
      <c r="M720" s="377"/>
      <c r="N720" s="377"/>
      <c r="O720" s="377"/>
      <c r="P720" s="377"/>
      <c r="Q720" s="377"/>
      <c r="R720" s="377"/>
      <c r="S720" s="377"/>
      <c r="T720" s="377"/>
      <c r="U720" s="377"/>
      <c r="V720" s="377"/>
      <c r="W720" s="377"/>
      <c r="X720" s="377"/>
      <c r="Y720" s="377"/>
      <c r="Z720" s="377"/>
    </row>
    <row r="721" spans="1:26" ht="12.75" customHeight="1" x14ac:dyDescent="0.25">
      <c r="A721" s="377"/>
      <c r="B721" s="377"/>
      <c r="C721" s="377"/>
      <c r="D721" s="377"/>
      <c r="E721" s="377"/>
      <c r="F721" s="377"/>
      <c r="G721" s="377"/>
      <c r="H721" s="377"/>
      <c r="I721" s="377"/>
      <c r="J721" s="377"/>
      <c r="K721" s="377"/>
      <c r="L721" s="377"/>
      <c r="M721" s="377"/>
      <c r="N721" s="377"/>
      <c r="O721" s="377"/>
      <c r="P721" s="377"/>
      <c r="Q721" s="377"/>
      <c r="R721" s="377"/>
      <c r="S721" s="377"/>
      <c r="T721" s="377"/>
      <c r="U721" s="377"/>
      <c r="V721" s="377"/>
      <c r="W721" s="377"/>
      <c r="X721" s="377"/>
      <c r="Y721" s="377"/>
      <c r="Z721" s="377"/>
    </row>
    <row r="722" spans="1:26" ht="12.75" customHeight="1" x14ac:dyDescent="0.25">
      <c r="A722" s="377"/>
      <c r="B722" s="377"/>
      <c r="C722" s="377"/>
      <c r="D722" s="377"/>
      <c r="E722" s="377"/>
      <c r="F722" s="377"/>
      <c r="G722" s="377"/>
      <c r="H722" s="377"/>
      <c r="I722" s="377"/>
      <c r="J722" s="377"/>
      <c r="K722" s="377"/>
      <c r="L722" s="377"/>
      <c r="M722" s="377"/>
      <c r="N722" s="377"/>
      <c r="O722" s="377"/>
      <c r="P722" s="377"/>
      <c r="Q722" s="377"/>
      <c r="R722" s="377"/>
      <c r="S722" s="377"/>
      <c r="T722" s="377"/>
      <c r="U722" s="377"/>
      <c r="V722" s="377"/>
      <c r="W722" s="377"/>
      <c r="X722" s="377"/>
      <c r="Y722" s="377"/>
      <c r="Z722" s="377"/>
    </row>
    <row r="723" spans="1:26" ht="12.75" customHeight="1" x14ac:dyDescent="0.25">
      <c r="A723" s="377"/>
      <c r="B723" s="377"/>
      <c r="C723" s="377"/>
      <c r="D723" s="377"/>
      <c r="E723" s="377"/>
      <c r="F723" s="377"/>
      <c r="G723" s="377"/>
      <c r="H723" s="377"/>
      <c r="I723" s="377"/>
      <c r="J723" s="377"/>
      <c r="K723" s="377"/>
      <c r="L723" s="377"/>
      <c r="M723" s="377"/>
      <c r="N723" s="377"/>
      <c r="O723" s="377"/>
      <c r="P723" s="377"/>
      <c r="Q723" s="377"/>
      <c r="R723" s="377"/>
      <c r="S723" s="377"/>
      <c r="T723" s="377"/>
      <c r="U723" s="377"/>
      <c r="V723" s="377"/>
      <c r="W723" s="377"/>
      <c r="X723" s="377"/>
      <c r="Y723" s="377"/>
      <c r="Z723" s="377"/>
    </row>
    <row r="724" spans="1:26" ht="12.75" customHeight="1" x14ac:dyDescent="0.25">
      <c r="A724" s="377"/>
      <c r="B724" s="377"/>
      <c r="C724" s="377"/>
      <c r="D724" s="377"/>
      <c r="E724" s="377"/>
      <c r="F724" s="377"/>
      <c r="G724" s="377"/>
      <c r="H724" s="377"/>
      <c r="I724" s="377"/>
      <c r="J724" s="377"/>
      <c r="K724" s="377"/>
      <c r="L724" s="377"/>
      <c r="M724" s="377"/>
      <c r="N724" s="377"/>
      <c r="O724" s="377"/>
      <c r="P724" s="377"/>
      <c r="Q724" s="377"/>
      <c r="R724" s="377"/>
      <c r="S724" s="377"/>
      <c r="T724" s="377"/>
      <c r="U724" s="377"/>
      <c r="V724" s="377"/>
      <c r="W724" s="377"/>
      <c r="X724" s="377"/>
      <c r="Y724" s="377"/>
      <c r="Z724" s="377"/>
    </row>
    <row r="725" spans="1:26" ht="12.75" customHeight="1" x14ac:dyDescent="0.25">
      <c r="A725" s="377"/>
      <c r="B725" s="377"/>
      <c r="C725" s="377"/>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row>
    <row r="726" spans="1:26" ht="12.75" customHeight="1" x14ac:dyDescent="0.25">
      <c r="A726" s="377"/>
      <c r="B726" s="377"/>
      <c r="C726" s="377"/>
      <c r="D726" s="377"/>
      <c r="E726" s="377"/>
      <c r="F726" s="377"/>
      <c r="G726" s="377"/>
      <c r="H726" s="377"/>
      <c r="I726" s="377"/>
      <c r="J726" s="377"/>
      <c r="K726" s="377"/>
      <c r="L726" s="377"/>
      <c r="M726" s="377"/>
      <c r="N726" s="377"/>
      <c r="O726" s="377"/>
      <c r="P726" s="377"/>
      <c r="Q726" s="377"/>
      <c r="R726" s="377"/>
      <c r="S726" s="377"/>
      <c r="T726" s="377"/>
      <c r="U726" s="377"/>
      <c r="V726" s="377"/>
      <c r="W726" s="377"/>
      <c r="X726" s="377"/>
      <c r="Y726" s="377"/>
      <c r="Z726" s="377"/>
    </row>
    <row r="727" spans="1:26" ht="12.75" customHeight="1" x14ac:dyDescent="0.25">
      <c r="A727" s="377"/>
      <c r="B727" s="377"/>
      <c r="C727" s="377"/>
      <c r="D727" s="377"/>
      <c r="E727" s="377"/>
      <c r="F727" s="377"/>
      <c r="G727" s="377"/>
      <c r="H727" s="377"/>
      <c r="I727" s="377"/>
      <c r="J727" s="377"/>
      <c r="K727" s="377"/>
      <c r="L727" s="377"/>
      <c r="M727" s="377"/>
      <c r="N727" s="377"/>
      <c r="O727" s="377"/>
      <c r="P727" s="377"/>
      <c r="Q727" s="377"/>
      <c r="R727" s="377"/>
      <c r="S727" s="377"/>
      <c r="T727" s="377"/>
      <c r="U727" s="377"/>
      <c r="V727" s="377"/>
      <c r="W727" s="377"/>
      <c r="X727" s="377"/>
      <c r="Y727" s="377"/>
      <c r="Z727" s="377"/>
    </row>
    <row r="728" spans="1:26" ht="12.75" customHeight="1" x14ac:dyDescent="0.25">
      <c r="A728" s="377"/>
      <c r="B728" s="377"/>
      <c r="C728" s="377"/>
      <c r="D728" s="377"/>
      <c r="E728" s="377"/>
      <c r="F728" s="377"/>
      <c r="G728" s="377"/>
      <c r="H728" s="377"/>
      <c r="I728" s="377"/>
      <c r="J728" s="377"/>
      <c r="K728" s="377"/>
      <c r="L728" s="377"/>
      <c r="M728" s="377"/>
      <c r="N728" s="377"/>
      <c r="O728" s="377"/>
      <c r="P728" s="377"/>
      <c r="Q728" s="377"/>
      <c r="R728" s="377"/>
      <c r="S728" s="377"/>
      <c r="T728" s="377"/>
      <c r="U728" s="377"/>
      <c r="V728" s="377"/>
      <c r="W728" s="377"/>
      <c r="X728" s="377"/>
      <c r="Y728" s="377"/>
      <c r="Z728" s="377"/>
    </row>
    <row r="729" spans="1:26" ht="12.75" customHeight="1" x14ac:dyDescent="0.25">
      <c r="A729" s="377"/>
      <c r="B729" s="377"/>
      <c r="C729" s="377"/>
      <c r="D729" s="377"/>
      <c r="E729" s="377"/>
      <c r="F729" s="377"/>
      <c r="G729" s="377"/>
      <c r="H729" s="377"/>
      <c r="I729" s="377"/>
      <c r="J729" s="377"/>
      <c r="K729" s="377"/>
      <c r="L729" s="377"/>
      <c r="M729" s="377"/>
      <c r="N729" s="377"/>
      <c r="O729" s="377"/>
      <c r="P729" s="377"/>
      <c r="Q729" s="377"/>
      <c r="R729" s="377"/>
      <c r="S729" s="377"/>
      <c r="T729" s="377"/>
      <c r="U729" s="377"/>
      <c r="V729" s="377"/>
      <c r="W729" s="377"/>
      <c r="X729" s="377"/>
      <c r="Y729" s="377"/>
      <c r="Z729" s="377"/>
    </row>
    <row r="730" spans="1:26" ht="12.75" customHeight="1" x14ac:dyDescent="0.25">
      <c r="A730" s="377"/>
      <c r="B730" s="377"/>
      <c r="C730" s="377"/>
      <c r="D730" s="377"/>
      <c r="E730" s="377"/>
      <c r="F730" s="377"/>
      <c r="G730" s="377"/>
      <c r="H730" s="377"/>
      <c r="I730" s="377"/>
      <c r="J730" s="377"/>
      <c r="K730" s="377"/>
      <c r="L730" s="377"/>
      <c r="M730" s="377"/>
      <c r="N730" s="377"/>
      <c r="O730" s="377"/>
      <c r="P730" s="377"/>
      <c r="Q730" s="377"/>
      <c r="R730" s="377"/>
      <c r="S730" s="377"/>
      <c r="T730" s="377"/>
      <c r="U730" s="377"/>
      <c r="V730" s="377"/>
      <c r="W730" s="377"/>
      <c r="X730" s="377"/>
      <c r="Y730" s="377"/>
      <c r="Z730" s="377"/>
    </row>
    <row r="731" spans="1:26" ht="12.75" customHeight="1" x14ac:dyDescent="0.25">
      <c r="A731" s="377"/>
      <c r="B731" s="377"/>
      <c r="C731" s="377"/>
      <c r="D731" s="377"/>
      <c r="E731" s="377"/>
      <c r="F731" s="377"/>
      <c r="G731" s="377"/>
      <c r="H731" s="377"/>
      <c r="I731" s="377"/>
      <c r="J731" s="377"/>
      <c r="K731" s="377"/>
      <c r="L731" s="377"/>
      <c r="M731" s="377"/>
      <c r="N731" s="377"/>
      <c r="O731" s="377"/>
      <c r="P731" s="377"/>
      <c r="Q731" s="377"/>
      <c r="R731" s="377"/>
      <c r="S731" s="377"/>
      <c r="T731" s="377"/>
      <c r="U731" s="377"/>
      <c r="V731" s="377"/>
      <c r="W731" s="377"/>
      <c r="X731" s="377"/>
      <c r="Y731" s="377"/>
      <c r="Z731" s="377"/>
    </row>
    <row r="732" spans="1:26" ht="12.75" customHeight="1" x14ac:dyDescent="0.25">
      <c r="A732" s="377"/>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row>
    <row r="733" spans="1:26" ht="12.75" customHeight="1" x14ac:dyDescent="0.25">
      <c r="A733" s="377"/>
      <c r="B733" s="377"/>
      <c r="C733" s="377"/>
      <c r="D733" s="377"/>
      <c r="E733" s="377"/>
      <c r="F733" s="377"/>
      <c r="G733" s="377"/>
      <c r="H733" s="377"/>
      <c r="I733" s="377"/>
      <c r="J733" s="377"/>
      <c r="K733" s="377"/>
      <c r="L733" s="377"/>
      <c r="M733" s="377"/>
      <c r="N733" s="377"/>
      <c r="O733" s="377"/>
      <c r="P733" s="377"/>
      <c r="Q733" s="377"/>
      <c r="R733" s="377"/>
      <c r="S733" s="377"/>
      <c r="T733" s="377"/>
      <c r="U733" s="377"/>
      <c r="V733" s="377"/>
      <c r="W733" s="377"/>
      <c r="X733" s="377"/>
      <c r="Y733" s="377"/>
      <c r="Z733" s="377"/>
    </row>
    <row r="734" spans="1:26" ht="12.75" customHeight="1" x14ac:dyDescent="0.25">
      <c r="A734" s="377"/>
      <c r="B734" s="377"/>
      <c r="C734" s="377"/>
      <c r="D734" s="377"/>
      <c r="E734" s="377"/>
      <c r="F734" s="377"/>
      <c r="G734" s="377"/>
      <c r="H734" s="377"/>
      <c r="I734" s="377"/>
      <c r="J734" s="377"/>
      <c r="K734" s="377"/>
      <c r="L734" s="377"/>
      <c r="M734" s="377"/>
      <c r="N734" s="377"/>
      <c r="O734" s="377"/>
      <c r="P734" s="377"/>
      <c r="Q734" s="377"/>
      <c r="R734" s="377"/>
      <c r="S734" s="377"/>
      <c r="T734" s="377"/>
      <c r="U734" s="377"/>
      <c r="V734" s="377"/>
      <c r="W734" s="377"/>
      <c r="X734" s="377"/>
      <c r="Y734" s="377"/>
      <c r="Z734" s="377"/>
    </row>
    <row r="735" spans="1:26" ht="12.75" customHeight="1" x14ac:dyDescent="0.25">
      <c r="A735" s="377"/>
      <c r="B735" s="377"/>
      <c r="C735" s="377"/>
      <c r="D735" s="377"/>
      <c r="E735" s="377"/>
      <c r="F735" s="377"/>
      <c r="G735" s="377"/>
      <c r="H735" s="377"/>
      <c r="I735" s="377"/>
      <c r="J735" s="377"/>
      <c r="K735" s="377"/>
      <c r="L735" s="377"/>
      <c r="M735" s="377"/>
      <c r="N735" s="377"/>
      <c r="O735" s="377"/>
      <c r="P735" s="377"/>
      <c r="Q735" s="377"/>
      <c r="R735" s="377"/>
      <c r="S735" s="377"/>
      <c r="T735" s="377"/>
      <c r="U735" s="377"/>
      <c r="V735" s="377"/>
      <c r="W735" s="377"/>
      <c r="X735" s="377"/>
      <c r="Y735" s="377"/>
      <c r="Z735" s="377"/>
    </row>
    <row r="736" spans="1:26" ht="12.75" customHeight="1" x14ac:dyDescent="0.25">
      <c r="A736" s="377"/>
      <c r="B736" s="377"/>
      <c r="C736" s="377"/>
      <c r="D736" s="377"/>
      <c r="E736" s="377"/>
      <c r="F736" s="377"/>
      <c r="G736" s="377"/>
      <c r="H736" s="377"/>
      <c r="I736" s="377"/>
      <c r="J736" s="377"/>
      <c r="K736" s="377"/>
      <c r="L736" s="377"/>
      <c r="M736" s="377"/>
      <c r="N736" s="377"/>
      <c r="O736" s="377"/>
      <c r="P736" s="377"/>
      <c r="Q736" s="377"/>
      <c r="R736" s="377"/>
      <c r="S736" s="377"/>
      <c r="T736" s="377"/>
      <c r="U736" s="377"/>
      <c r="V736" s="377"/>
      <c r="W736" s="377"/>
      <c r="X736" s="377"/>
      <c r="Y736" s="377"/>
      <c r="Z736" s="377"/>
    </row>
    <row r="737" spans="1:26" ht="12.75" customHeight="1" x14ac:dyDescent="0.25">
      <c r="A737" s="377"/>
      <c r="B737" s="377"/>
      <c r="C737" s="377"/>
      <c r="D737" s="377"/>
      <c r="E737" s="377"/>
      <c r="F737" s="377"/>
      <c r="G737" s="377"/>
      <c r="H737" s="377"/>
      <c r="I737" s="377"/>
      <c r="J737" s="377"/>
      <c r="K737" s="377"/>
      <c r="L737" s="377"/>
      <c r="M737" s="377"/>
      <c r="N737" s="377"/>
      <c r="O737" s="377"/>
      <c r="P737" s="377"/>
      <c r="Q737" s="377"/>
      <c r="R737" s="377"/>
      <c r="S737" s="377"/>
      <c r="T737" s="377"/>
      <c r="U737" s="377"/>
      <c r="V737" s="377"/>
      <c r="W737" s="377"/>
      <c r="X737" s="377"/>
      <c r="Y737" s="377"/>
      <c r="Z737" s="377"/>
    </row>
    <row r="738" spans="1:26" ht="12.75" customHeight="1" x14ac:dyDescent="0.25">
      <c r="A738" s="377"/>
      <c r="B738" s="377"/>
      <c r="C738" s="377"/>
      <c r="D738" s="377"/>
      <c r="E738" s="377"/>
      <c r="F738" s="377"/>
      <c r="G738" s="377"/>
      <c r="H738" s="377"/>
      <c r="I738" s="377"/>
      <c r="J738" s="377"/>
      <c r="K738" s="377"/>
      <c r="L738" s="377"/>
      <c r="M738" s="377"/>
      <c r="N738" s="377"/>
      <c r="O738" s="377"/>
      <c r="P738" s="377"/>
      <c r="Q738" s="377"/>
      <c r="R738" s="377"/>
      <c r="S738" s="377"/>
      <c r="T738" s="377"/>
      <c r="U738" s="377"/>
      <c r="V738" s="377"/>
      <c r="W738" s="377"/>
      <c r="X738" s="377"/>
      <c r="Y738" s="377"/>
      <c r="Z738" s="377"/>
    </row>
    <row r="739" spans="1:26" ht="12.75" customHeight="1" x14ac:dyDescent="0.25">
      <c r="A739" s="377"/>
      <c r="B739" s="377"/>
      <c r="C739" s="377"/>
      <c r="D739" s="377"/>
      <c r="E739" s="377"/>
      <c r="F739" s="377"/>
      <c r="G739" s="377"/>
      <c r="H739" s="377"/>
      <c r="I739" s="377"/>
      <c r="J739" s="377"/>
      <c r="K739" s="377"/>
      <c r="L739" s="377"/>
      <c r="M739" s="377"/>
      <c r="N739" s="377"/>
      <c r="O739" s="377"/>
      <c r="P739" s="377"/>
      <c r="Q739" s="377"/>
      <c r="R739" s="377"/>
      <c r="S739" s="377"/>
      <c r="T739" s="377"/>
      <c r="U739" s="377"/>
      <c r="V739" s="377"/>
      <c r="W739" s="377"/>
      <c r="X739" s="377"/>
      <c r="Y739" s="377"/>
      <c r="Z739" s="377"/>
    </row>
    <row r="740" spans="1:26" ht="12.75" customHeight="1" x14ac:dyDescent="0.25">
      <c r="A740" s="377"/>
      <c r="B740" s="377"/>
      <c r="C740" s="377"/>
      <c r="D740" s="377"/>
      <c r="E740" s="377"/>
      <c r="F740" s="377"/>
      <c r="G740" s="377"/>
      <c r="H740" s="377"/>
      <c r="I740" s="377"/>
      <c r="J740" s="377"/>
      <c r="K740" s="377"/>
      <c r="L740" s="377"/>
      <c r="M740" s="377"/>
      <c r="N740" s="377"/>
      <c r="O740" s="377"/>
      <c r="P740" s="377"/>
      <c r="Q740" s="377"/>
      <c r="R740" s="377"/>
      <c r="S740" s="377"/>
      <c r="T740" s="377"/>
      <c r="U740" s="377"/>
      <c r="V740" s="377"/>
      <c r="W740" s="377"/>
      <c r="X740" s="377"/>
      <c r="Y740" s="377"/>
      <c r="Z740" s="377"/>
    </row>
    <row r="741" spans="1:26" ht="12.75" customHeight="1" x14ac:dyDescent="0.25">
      <c r="A741" s="377"/>
      <c r="B741" s="377"/>
      <c r="C741" s="377"/>
      <c r="D741" s="377"/>
      <c r="E741" s="377"/>
      <c r="F741" s="377"/>
      <c r="G741" s="377"/>
      <c r="H741" s="377"/>
      <c r="I741" s="377"/>
      <c r="J741" s="377"/>
      <c r="K741" s="377"/>
      <c r="L741" s="377"/>
      <c r="M741" s="377"/>
      <c r="N741" s="377"/>
      <c r="O741" s="377"/>
      <c r="P741" s="377"/>
      <c r="Q741" s="377"/>
      <c r="R741" s="377"/>
      <c r="S741" s="377"/>
      <c r="T741" s="377"/>
      <c r="U741" s="377"/>
      <c r="V741" s="377"/>
      <c r="W741" s="377"/>
      <c r="X741" s="377"/>
      <c r="Y741" s="377"/>
      <c r="Z741" s="377"/>
    </row>
    <row r="742" spans="1:26" ht="12.75" customHeight="1" x14ac:dyDescent="0.25">
      <c r="A742" s="377"/>
      <c r="B742" s="377"/>
      <c r="C742" s="377"/>
      <c r="D742" s="377"/>
      <c r="E742" s="377"/>
      <c r="F742" s="377"/>
      <c r="G742" s="377"/>
      <c r="H742" s="377"/>
      <c r="I742" s="377"/>
      <c r="J742" s="377"/>
      <c r="K742" s="377"/>
      <c r="L742" s="377"/>
      <c r="M742" s="377"/>
      <c r="N742" s="377"/>
      <c r="O742" s="377"/>
      <c r="P742" s="377"/>
      <c r="Q742" s="377"/>
      <c r="R742" s="377"/>
      <c r="S742" s="377"/>
      <c r="T742" s="377"/>
      <c r="U742" s="377"/>
      <c r="V742" s="377"/>
      <c r="W742" s="377"/>
      <c r="X742" s="377"/>
      <c r="Y742" s="377"/>
      <c r="Z742" s="377"/>
    </row>
    <row r="743" spans="1:26" ht="12.75" customHeight="1" x14ac:dyDescent="0.25">
      <c r="A743" s="377"/>
      <c r="B743" s="377"/>
      <c r="C743" s="377"/>
      <c r="D743" s="377"/>
      <c r="E743" s="377"/>
      <c r="F743" s="377"/>
      <c r="G743" s="377"/>
      <c r="H743" s="377"/>
      <c r="I743" s="377"/>
      <c r="J743" s="377"/>
      <c r="K743" s="377"/>
      <c r="L743" s="377"/>
      <c r="M743" s="377"/>
      <c r="N743" s="377"/>
      <c r="O743" s="377"/>
      <c r="P743" s="377"/>
      <c r="Q743" s="377"/>
      <c r="R743" s="377"/>
      <c r="S743" s="377"/>
      <c r="T743" s="377"/>
      <c r="U743" s="377"/>
      <c r="V743" s="377"/>
      <c r="W743" s="377"/>
      <c r="X743" s="377"/>
      <c r="Y743" s="377"/>
      <c r="Z743" s="377"/>
    </row>
    <row r="744" spans="1:26" ht="12.75" customHeight="1" x14ac:dyDescent="0.25">
      <c r="A744" s="377"/>
      <c r="B744" s="377"/>
      <c r="C744" s="377"/>
      <c r="D744" s="377"/>
      <c r="E744" s="377"/>
      <c r="F744" s="377"/>
      <c r="G744" s="377"/>
      <c r="H744" s="377"/>
      <c r="I744" s="377"/>
      <c r="J744" s="377"/>
      <c r="K744" s="377"/>
      <c r="L744" s="377"/>
      <c r="M744" s="377"/>
      <c r="N744" s="377"/>
      <c r="O744" s="377"/>
      <c r="P744" s="377"/>
      <c r="Q744" s="377"/>
      <c r="R744" s="377"/>
      <c r="S744" s="377"/>
      <c r="T744" s="377"/>
      <c r="U744" s="377"/>
      <c r="V744" s="377"/>
      <c r="W744" s="377"/>
      <c r="X744" s="377"/>
      <c r="Y744" s="377"/>
      <c r="Z744" s="377"/>
    </row>
    <row r="745" spans="1:26" ht="12.75" customHeight="1" x14ac:dyDescent="0.25">
      <c r="A745" s="377"/>
      <c r="B745" s="377"/>
      <c r="C745" s="377"/>
      <c r="D745" s="377"/>
      <c r="E745" s="377"/>
      <c r="F745" s="377"/>
      <c r="G745" s="377"/>
      <c r="H745" s="377"/>
      <c r="I745" s="377"/>
      <c r="J745" s="377"/>
      <c r="K745" s="377"/>
      <c r="L745" s="377"/>
      <c r="M745" s="377"/>
      <c r="N745" s="377"/>
      <c r="O745" s="377"/>
      <c r="P745" s="377"/>
      <c r="Q745" s="377"/>
      <c r="R745" s="377"/>
      <c r="S745" s="377"/>
      <c r="T745" s="377"/>
      <c r="U745" s="377"/>
      <c r="V745" s="377"/>
      <c r="W745" s="377"/>
      <c r="X745" s="377"/>
      <c r="Y745" s="377"/>
      <c r="Z745" s="377"/>
    </row>
    <row r="746" spans="1:26" ht="12.75" customHeight="1" x14ac:dyDescent="0.25">
      <c r="A746" s="377"/>
      <c r="B746" s="377"/>
      <c r="C746" s="377"/>
      <c r="D746" s="377"/>
      <c r="E746" s="377"/>
      <c r="F746" s="377"/>
      <c r="G746" s="377"/>
      <c r="H746" s="377"/>
      <c r="I746" s="377"/>
      <c r="J746" s="377"/>
      <c r="K746" s="377"/>
      <c r="L746" s="377"/>
      <c r="M746" s="377"/>
      <c r="N746" s="377"/>
      <c r="O746" s="377"/>
      <c r="P746" s="377"/>
      <c r="Q746" s="377"/>
      <c r="R746" s="377"/>
      <c r="S746" s="377"/>
      <c r="T746" s="377"/>
      <c r="U746" s="377"/>
      <c r="V746" s="377"/>
      <c r="W746" s="377"/>
      <c r="X746" s="377"/>
      <c r="Y746" s="377"/>
      <c r="Z746" s="377"/>
    </row>
    <row r="747" spans="1:26" ht="12.75" customHeight="1" x14ac:dyDescent="0.25">
      <c r="A747" s="377"/>
      <c r="B747" s="377"/>
      <c r="C747" s="377"/>
      <c r="D747" s="377"/>
      <c r="E747" s="377"/>
      <c r="F747" s="377"/>
      <c r="G747" s="377"/>
      <c r="H747" s="377"/>
      <c r="I747" s="377"/>
      <c r="J747" s="377"/>
      <c r="K747" s="377"/>
      <c r="L747" s="377"/>
      <c r="M747" s="377"/>
      <c r="N747" s="377"/>
      <c r="O747" s="377"/>
      <c r="P747" s="377"/>
      <c r="Q747" s="377"/>
      <c r="R747" s="377"/>
      <c r="S747" s="377"/>
      <c r="T747" s="377"/>
      <c r="U747" s="377"/>
      <c r="V747" s="377"/>
      <c r="W747" s="377"/>
      <c r="X747" s="377"/>
      <c r="Y747" s="377"/>
      <c r="Z747" s="377"/>
    </row>
    <row r="748" spans="1:26" ht="12.75" customHeight="1" x14ac:dyDescent="0.25">
      <c r="A748" s="377"/>
      <c r="B748" s="377"/>
      <c r="C748" s="377"/>
      <c r="D748" s="377"/>
      <c r="E748" s="377"/>
      <c r="F748" s="377"/>
      <c r="G748" s="377"/>
      <c r="H748" s="377"/>
      <c r="I748" s="377"/>
      <c r="J748" s="377"/>
      <c r="K748" s="377"/>
      <c r="L748" s="377"/>
      <c r="M748" s="377"/>
      <c r="N748" s="377"/>
      <c r="O748" s="377"/>
      <c r="P748" s="377"/>
      <c r="Q748" s="377"/>
      <c r="R748" s="377"/>
      <c r="S748" s="377"/>
      <c r="T748" s="377"/>
      <c r="U748" s="377"/>
      <c r="V748" s="377"/>
      <c r="W748" s="377"/>
      <c r="X748" s="377"/>
      <c r="Y748" s="377"/>
      <c r="Z748" s="377"/>
    </row>
    <row r="749" spans="1:26" ht="12.75" customHeight="1" x14ac:dyDescent="0.25">
      <c r="A749" s="377"/>
      <c r="B749" s="377"/>
      <c r="C749" s="377"/>
      <c r="D749" s="377"/>
      <c r="E749" s="377"/>
      <c r="F749" s="377"/>
      <c r="G749" s="377"/>
      <c r="H749" s="377"/>
      <c r="I749" s="377"/>
      <c r="J749" s="377"/>
      <c r="K749" s="377"/>
      <c r="L749" s="377"/>
      <c r="M749" s="377"/>
      <c r="N749" s="377"/>
      <c r="O749" s="377"/>
      <c r="P749" s="377"/>
      <c r="Q749" s="377"/>
      <c r="R749" s="377"/>
      <c r="S749" s="377"/>
      <c r="T749" s="377"/>
      <c r="U749" s="377"/>
      <c r="V749" s="377"/>
      <c r="W749" s="377"/>
      <c r="X749" s="377"/>
      <c r="Y749" s="377"/>
      <c r="Z749" s="377"/>
    </row>
    <row r="750" spans="1:26" ht="12.75" customHeight="1" x14ac:dyDescent="0.25">
      <c r="A750" s="377"/>
      <c r="B750" s="377"/>
      <c r="C750" s="377"/>
      <c r="D750" s="377"/>
      <c r="E750" s="377"/>
      <c r="F750" s="377"/>
      <c r="G750" s="377"/>
      <c r="H750" s="377"/>
      <c r="I750" s="377"/>
      <c r="J750" s="377"/>
      <c r="K750" s="377"/>
      <c r="L750" s="377"/>
      <c r="M750" s="377"/>
      <c r="N750" s="377"/>
      <c r="O750" s="377"/>
      <c r="P750" s="377"/>
      <c r="Q750" s="377"/>
      <c r="R750" s="377"/>
      <c r="S750" s="377"/>
      <c r="T750" s="377"/>
      <c r="U750" s="377"/>
      <c r="V750" s="377"/>
      <c r="W750" s="377"/>
      <c r="X750" s="377"/>
      <c r="Y750" s="377"/>
      <c r="Z750" s="377"/>
    </row>
    <row r="751" spans="1:26" ht="12.75" customHeight="1" x14ac:dyDescent="0.25">
      <c r="A751" s="377"/>
      <c r="B751" s="377"/>
      <c r="C751" s="377"/>
      <c r="D751" s="377"/>
      <c r="E751" s="377"/>
      <c r="F751" s="377"/>
      <c r="G751" s="377"/>
      <c r="H751" s="377"/>
      <c r="I751" s="377"/>
      <c r="J751" s="377"/>
      <c r="K751" s="377"/>
      <c r="L751" s="377"/>
      <c r="M751" s="377"/>
      <c r="N751" s="377"/>
      <c r="O751" s="377"/>
      <c r="P751" s="377"/>
      <c r="Q751" s="377"/>
      <c r="R751" s="377"/>
      <c r="S751" s="377"/>
      <c r="T751" s="377"/>
      <c r="U751" s="377"/>
      <c r="V751" s="377"/>
      <c r="W751" s="377"/>
      <c r="X751" s="377"/>
      <c r="Y751" s="377"/>
      <c r="Z751" s="377"/>
    </row>
    <row r="752" spans="1:26" ht="12.75" customHeight="1" x14ac:dyDescent="0.25">
      <c r="A752" s="377"/>
      <c r="B752" s="377"/>
      <c r="C752" s="377"/>
      <c r="D752" s="377"/>
      <c r="E752" s="377"/>
      <c r="F752" s="377"/>
      <c r="G752" s="377"/>
      <c r="H752" s="377"/>
      <c r="I752" s="377"/>
      <c r="J752" s="377"/>
      <c r="K752" s="377"/>
      <c r="L752" s="377"/>
      <c r="M752" s="377"/>
      <c r="N752" s="377"/>
      <c r="O752" s="377"/>
      <c r="P752" s="377"/>
      <c r="Q752" s="377"/>
      <c r="R752" s="377"/>
      <c r="S752" s="377"/>
      <c r="T752" s="377"/>
      <c r="U752" s="377"/>
      <c r="V752" s="377"/>
      <c r="W752" s="377"/>
      <c r="X752" s="377"/>
      <c r="Y752" s="377"/>
      <c r="Z752" s="377"/>
    </row>
    <row r="753" spans="1:26" ht="12.75" customHeight="1" x14ac:dyDescent="0.25">
      <c r="A753" s="377"/>
      <c r="B753" s="377"/>
      <c r="C753" s="377"/>
      <c r="D753" s="377"/>
      <c r="E753" s="377"/>
      <c r="F753" s="377"/>
      <c r="G753" s="377"/>
      <c r="H753" s="377"/>
      <c r="I753" s="377"/>
      <c r="J753" s="377"/>
      <c r="K753" s="377"/>
      <c r="L753" s="377"/>
      <c r="M753" s="377"/>
      <c r="N753" s="377"/>
      <c r="O753" s="377"/>
      <c r="P753" s="377"/>
      <c r="Q753" s="377"/>
      <c r="R753" s="377"/>
      <c r="S753" s="377"/>
      <c r="T753" s="377"/>
      <c r="U753" s="377"/>
      <c r="V753" s="377"/>
      <c r="W753" s="377"/>
      <c r="X753" s="377"/>
      <c r="Y753" s="377"/>
      <c r="Z753" s="377"/>
    </row>
    <row r="754" spans="1:26" ht="12.75" customHeight="1" x14ac:dyDescent="0.25">
      <c r="A754" s="377"/>
      <c r="B754" s="377"/>
      <c r="C754" s="377"/>
      <c r="D754" s="377"/>
      <c r="E754" s="377"/>
      <c r="F754" s="377"/>
      <c r="G754" s="377"/>
      <c r="H754" s="377"/>
      <c r="I754" s="377"/>
      <c r="J754" s="377"/>
      <c r="K754" s="377"/>
      <c r="L754" s="377"/>
      <c r="M754" s="377"/>
      <c r="N754" s="377"/>
      <c r="O754" s="377"/>
      <c r="P754" s="377"/>
      <c r="Q754" s="377"/>
      <c r="R754" s="377"/>
      <c r="S754" s="377"/>
      <c r="T754" s="377"/>
      <c r="U754" s="377"/>
      <c r="V754" s="377"/>
      <c r="W754" s="377"/>
      <c r="X754" s="377"/>
      <c r="Y754" s="377"/>
      <c r="Z754" s="377"/>
    </row>
    <row r="755" spans="1:26" ht="12.75" customHeight="1" x14ac:dyDescent="0.25">
      <c r="A755" s="377"/>
      <c r="B755" s="377"/>
      <c r="C755" s="377"/>
      <c r="D755" s="377"/>
      <c r="E755" s="377"/>
      <c r="F755" s="377"/>
      <c r="G755" s="377"/>
      <c r="H755" s="377"/>
      <c r="I755" s="377"/>
      <c r="J755" s="377"/>
      <c r="K755" s="377"/>
      <c r="L755" s="377"/>
      <c r="M755" s="377"/>
      <c r="N755" s="377"/>
      <c r="O755" s="377"/>
      <c r="P755" s="377"/>
      <c r="Q755" s="377"/>
      <c r="R755" s="377"/>
      <c r="S755" s="377"/>
      <c r="T755" s="377"/>
      <c r="U755" s="377"/>
      <c r="V755" s="377"/>
      <c r="W755" s="377"/>
      <c r="X755" s="377"/>
      <c r="Y755" s="377"/>
      <c r="Z755" s="377"/>
    </row>
    <row r="756" spans="1:26" ht="12.75" customHeight="1" x14ac:dyDescent="0.25">
      <c r="A756" s="377"/>
      <c r="B756" s="377"/>
      <c r="C756" s="377"/>
      <c r="D756" s="377"/>
      <c r="E756" s="377"/>
      <c r="F756" s="377"/>
      <c r="G756" s="377"/>
      <c r="H756" s="377"/>
      <c r="I756" s="377"/>
      <c r="J756" s="377"/>
      <c r="K756" s="377"/>
      <c r="L756" s="377"/>
      <c r="M756" s="377"/>
      <c r="N756" s="377"/>
      <c r="O756" s="377"/>
      <c r="P756" s="377"/>
      <c r="Q756" s="377"/>
      <c r="R756" s="377"/>
      <c r="S756" s="377"/>
      <c r="T756" s="377"/>
      <c r="U756" s="377"/>
      <c r="V756" s="377"/>
      <c r="W756" s="377"/>
      <c r="X756" s="377"/>
      <c r="Y756" s="377"/>
      <c r="Z756" s="377"/>
    </row>
    <row r="757" spans="1:26" ht="12.75" customHeight="1" x14ac:dyDescent="0.25">
      <c r="A757" s="377"/>
      <c r="B757" s="377"/>
      <c r="C757" s="377"/>
      <c r="D757" s="377"/>
      <c r="E757" s="377"/>
      <c r="F757" s="377"/>
      <c r="G757" s="377"/>
      <c r="H757" s="377"/>
      <c r="I757" s="377"/>
      <c r="J757" s="377"/>
      <c r="K757" s="377"/>
      <c r="L757" s="377"/>
      <c r="M757" s="377"/>
      <c r="N757" s="377"/>
      <c r="O757" s="377"/>
      <c r="P757" s="377"/>
      <c r="Q757" s="377"/>
      <c r="R757" s="377"/>
      <c r="S757" s="377"/>
      <c r="T757" s="377"/>
      <c r="U757" s="377"/>
      <c r="V757" s="377"/>
      <c r="W757" s="377"/>
      <c r="X757" s="377"/>
      <c r="Y757" s="377"/>
      <c r="Z757" s="377"/>
    </row>
    <row r="758" spans="1:26" ht="12.75" customHeight="1" x14ac:dyDescent="0.25">
      <c r="A758" s="377"/>
      <c r="B758" s="377"/>
      <c r="C758" s="377"/>
      <c r="D758" s="377"/>
      <c r="E758" s="377"/>
      <c r="F758" s="377"/>
      <c r="G758" s="377"/>
      <c r="H758" s="377"/>
      <c r="I758" s="377"/>
      <c r="J758" s="377"/>
      <c r="K758" s="377"/>
      <c r="L758" s="377"/>
      <c r="M758" s="377"/>
      <c r="N758" s="377"/>
      <c r="O758" s="377"/>
      <c r="P758" s="377"/>
      <c r="Q758" s="377"/>
      <c r="R758" s="377"/>
      <c r="S758" s="377"/>
      <c r="T758" s="377"/>
      <c r="U758" s="377"/>
      <c r="V758" s="377"/>
      <c r="W758" s="377"/>
      <c r="X758" s="377"/>
      <c r="Y758" s="377"/>
      <c r="Z758" s="377"/>
    </row>
    <row r="759" spans="1:26" ht="12.75" customHeight="1" x14ac:dyDescent="0.25">
      <c r="A759" s="377"/>
      <c r="B759" s="377"/>
      <c r="C759" s="377"/>
      <c r="D759" s="377"/>
      <c r="E759" s="377"/>
      <c r="F759" s="377"/>
      <c r="G759" s="377"/>
      <c r="H759" s="377"/>
      <c r="I759" s="377"/>
      <c r="J759" s="377"/>
      <c r="K759" s="377"/>
      <c r="L759" s="377"/>
      <c r="M759" s="377"/>
      <c r="N759" s="377"/>
      <c r="O759" s="377"/>
      <c r="P759" s="377"/>
      <c r="Q759" s="377"/>
      <c r="R759" s="377"/>
      <c r="S759" s="377"/>
      <c r="T759" s="377"/>
      <c r="U759" s="377"/>
      <c r="V759" s="377"/>
      <c r="W759" s="377"/>
      <c r="X759" s="377"/>
      <c r="Y759" s="377"/>
      <c r="Z759" s="377"/>
    </row>
    <row r="760" spans="1:26" ht="12.75" customHeight="1" x14ac:dyDescent="0.25">
      <c r="A760" s="377"/>
      <c r="B760" s="377"/>
      <c r="C760" s="377"/>
      <c r="D760" s="377"/>
      <c r="E760" s="377"/>
      <c r="F760" s="377"/>
      <c r="G760" s="377"/>
      <c r="H760" s="377"/>
      <c r="I760" s="377"/>
      <c r="J760" s="377"/>
      <c r="K760" s="377"/>
      <c r="L760" s="377"/>
      <c r="M760" s="377"/>
      <c r="N760" s="377"/>
      <c r="O760" s="377"/>
      <c r="P760" s="377"/>
      <c r="Q760" s="377"/>
      <c r="R760" s="377"/>
      <c r="S760" s="377"/>
      <c r="T760" s="377"/>
      <c r="U760" s="377"/>
      <c r="V760" s="377"/>
      <c r="W760" s="377"/>
      <c r="X760" s="377"/>
      <c r="Y760" s="377"/>
      <c r="Z760" s="377"/>
    </row>
    <row r="761" spans="1:26" ht="12.75" customHeight="1" x14ac:dyDescent="0.25">
      <c r="A761" s="377"/>
      <c r="B761" s="377"/>
      <c r="C761" s="377"/>
      <c r="D761" s="377"/>
      <c r="E761" s="377"/>
      <c r="F761" s="377"/>
      <c r="G761" s="377"/>
      <c r="H761" s="377"/>
      <c r="I761" s="377"/>
      <c r="J761" s="377"/>
      <c r="K761" s="377"/>
      <c r="L761" s="377"/>
      <c r="M761" s="377"/>
      <c r="N761" s="377"/>
      <c r="O761" s="377"/>
      <c r="P761" s="377"/>
      <c r="Q761" s="377"/>
      <c r="R761" s="377"/>
      <c r="S761" s="377"/>
      <c r="T761" s="377"/>
      <c r="U761" s="377"/>
      <c r="V761" s="377"/>
      <c r="W761" s="377"/>
      <c r="X761" s="377"/>
      <c r="Y761" s="377"/>
      <c r="Z761" s="377"/>
    </row>
    <row r="762" spans="1:26" ht="12.75" customHeight="1" x14ac:dyDescent="0.25">
      <c r="A762" s="377"/>
      <c r="B762" s="377"/>
      <c r="C762" s="377"/>
      <c r="D762" s="377"/>
      <c r="E762" s="377"/>
      <c r="F762" s="377"/>
      <c r="G762" s="377"/>
      <c r="H762" s="377"/>
      <c r="I762" s="377"/>
      <c r="J762" s="377"/>
      <c r="K762" s="377"/>
      <c r="L762" s="377"/>
      <c r="M762" s="377"/>
      <c r="N762" s="377"/>
      <c r="O762" s="377"/>
      <c r="P762" s="377"/>
      <c r="Q762" s="377"/>
      <c r="R762" s="377"/>
      <c r="S762" s="377"/>
      <c r="T762" s="377"/>
      <c r="U762" s="377"/>
      <c r="V762" s="377"/>
      <c r="W762" s="377"/>
      <c r="X762" s="377"/>
      <c r="Y762" s="377"/>
      <c r="Z762" s="377"/>
    </row>
    <row r="763" spans="1:26" ht="12.75" customHeight="1" x14ac:dyDescent="0.25">
      <c r="A763" s="377"/>
      <c r="B763" s="377"/>
      <c r="C763" s="377"/>
      <c r="D763" s="377"/>
      <c r="E763" s="377"/>
      <c r="F763" s="377"/>
      <c r="G763" s="377"/>
      <c r="H763" s="377"/>
      <c r="I763" s="377"/>
      <c r="J763" s="377"/>
      <c r="K763" s="377"/>
      <c r="L763" s="377"/>
      <c r="M763" s="377"/>
      <c r="N763" s="377"/>
      <c r="O763" s="377"/>
      <c r="P763" s="377"/>
      <c r="Q763" s="377"/>
      <c r="R763" s="377"/>
      <c r="S763" s="377"/>
      <c r="T763" s="377"/>
      <c r="U763" s="377"/>
      <c r="V763" s="377"/>
      <c r="W763" s="377"/>
      <c r="X763" s="377"/>
      <c r="Y763" s="377"/>
      <c r="Z763" s="377"/>
    </row>
    <row r="764" spans="1:26" ht="12.75" customHeight="1" x14ac:dyDescent="0.25">
      <c r="A764" s="377"/>
      <c r="B764" s="377"/>
      <c r="C764" s="377"/>
      <c r="D764" s="377"/>
      <c r="E764" s="377"/>
      <c r="F764" s="377"/>
      <c r="G764" s="377"/>
      <c r="H764" s="377"/>
      <c r="I764" s="377"/>
      <c r="J764" s="377"/>
      <c r="K764" s="377"/>
      <c r="L764" s="377"/>
      <c r="M764" s="377"/>
      <c r="N764" s="377"/>
      <c r="O764" s="377"/>
      <c r="P764" s="377"/>
      <c r="Q764" s="377"/>
      <c r="R764" s="377"/>
      <c r="S764" s="377"/>
      <c r="T764" s="377"/>
      <c r="U764" s="377"/>
      <c r="V764" s="377"/>
      <c r="W764" s="377"/>
      <c r="X764" s="377"/>
      <c r="Y764" s="377"/>
      <c r="Z764" s="377"/>
    </row>
    <row r="765" spans="1:26" ht="12.75" customHeight="1" x14ac:dyDescent="0.25">
      <c r="A765" s="377"/>
      <c r="B765" s="377"/>
      <c r="C765" s="377"/>
      <c r="D765" s="377"/>
      <c r="E765" s="377"/>
      <c r="F765" s="377"/>
      <c r="G765" s="377"/>
      <c r="H765" s="377"/>
      <c r="I765" s="377"/>
      <c r="J765" s="377"/>
      <c r="K765" s="377"/>
      <c r="L765" s="377"/>
      <c r="M765" s="377"/>
      <c r="N765" s="377"/>
      <c r="O765" s="377"/>
      <c r="P765" s="377"/>
      <c r="Q765" s="377"/>
      <c r="R765" s="377"/>
      <c r="S765" s="377"/>
      <c r="T765" s="377"/>
      <c r="U765" s="377"/>
      <c r="V765" s="377"/>
      <c r="W765" s="377"/>
      <c r="X765" s="377"/>
      <c r="Y765" s="377"/>
      <c r="Z765" s="377"/>
    </row>
    <row r="766" spans="1:26" ht="12.75" customHeight="1" x14ac:dyDescent="0.25">
      <c r="A766" s="377"/>
      <c r="B766" s="377"/>
      <c r="C766" s="377"/>
      <c r="D766" s="377"/>
      <c r="E766" s="377"/>
      <c r="F766" s="377"/>
      <c r="G766" s="377"/>
      <c r="H766" s="377"/>
      <c r="I766" s="377"/>
      <c r="J766" s="377"/>
      <c r="K766" s="377"/>
      <c r="L766" s="377"/>
      <c r="M766" s="377"/>
      <c r="N766" s="377"/>
      <c r="O766" s="377"/>
      <c r="P766" s="377"/>
      <c r="Q766" s="377"/>
      <c r="R766" s="377"/>
      <c r="S766" s="377"/>
      <c r="T766" s="377"/>
      <c r="U766" s="377"/>
      <c r="V766" s="377"/>
      <c r="W766" s="377"/>
      <c r="X766" s="377"/>
      <c r="Y766" s="377"/>
      <c r="Z766" s="377"/>
    </row>
    <row r="767" spans="1:26" ht="12.75" customHeight="1" x14ac:dyDescent="0.25">
      <c r="A767" s="377"/>
      <c r="B767" s="377"/>
      <c r="C767" s="377"/>
      <c r="D767" s="377"/>
      <c r="E767" s="377"/>
      <c r="F767" s="377"/>
      <c r="G767" s="377"/>
      <c r="H767" s="377"/>
      <c r="I767" s="377"/>
      <c r="J767" s="377"/>
      <c r="K767" s="377"/>
      <c r="L767" s="377"/>
      <c r="M767" s="377"/>
      <c r="N767" s="377"/>
      <c r="O767" s="377"/>
      <c r="P767" s="377"/>
      <c r="Q767" s="377"/>
      <c r="R767" s="377"/>
      <c r="S767" s="377"/>
      <c r="T767" s="377"/>
      <c r="U767" s="377"/>
      <c r="V767" s="377"/>
      <c r="W767" s="377"/>
      <c r="X767" s="377"/>
      <c r="Y767" s="377"/>
      <c r="Z767" s="377"/>
    </row>
    <row r="768" spans="1:26" ht="12.75" customHeight="1" x14ac:dyDescent="0.25">
      <c r="A768" s="377"/>
      <c r="B768" s="377"/>
      <c r="C768" s="377"/>
      <c r="D768" s="377"/>
      <c r="E768" s="377"/>
      <c r="F768" s="377"/>
      <c r="G768" s="377"/>
      <c r="H768" s="377"/>
      <c r="I768" s="377"/>
      <c r="J768" s="377"/>
      <c r="K768" s="377"/>
      <c r="L768" s="377"/>
      <c r="M768" s="377"/>
      <c r="N768" s="377"/>
      <c r="O768" s="377"/>
      <c r="P768" s="377"/>
      <c r="Q768" s="377"/>
      <c r="R768" s="377"/>
      <c r="S768" s="377"/>
      <c r="T768" s="377"/>
      <c r="U768" s="377"/>
      <c r="V768" s="377"/>
      <c r="W768" s="377"/>
      <c r="X768" s="377"/>
      <c r="Y768" s="377"/>
      <c r="Z768" s="377"/>
    </row>
    <row r="769" spans="1:26" ht="12.75" customHeight="1" x14ac:dyDescent="0.25">
      <c r="A769" s="377"/>
      <c r="B769" s="377"/>
      <c r="C769" s="377"/>
      <c r="D769" s="377"/>
      <c r="E769" s="377"/>
      <c r="F769" s="377"/>
      <c r="G769" s="377"/>
      <c r="H769" s="377"/>
      <c r="I769" s="377"/>
      <c r="J769" s="377"/>
      <c r="K769" s="377"/>
      <c r="L769" s="377"/>
      <c r="M769" s="377"/>
      <c r="N769" s="377"/>
      <c r="O769" s="377"/>
      <c r="P769" s="377"/>
      <c r="Q769" s="377"/>
      <c r="R769" s="377"/>
      <c r="S769" s="377"/>
      <c r="T769" s="377"/>
      <c r="U769" s="377"/>
      <c r="V769" s="377"/>
      <c r="W769" s="377"/>
      <c r="X769" s="377"/>
      <c r="Y769" s="377"/>
      <c r="Z769" s="377"/>
    </row>
    <row r="770" spans="1:26" ht="12.75" customHeight="1" x14ac:dyDescent="0.25">
      <c r="A770" s="377"/>
      <c r="B770" s="377"/>
      <c r="C770" s="377"/>
      <c r="D770" s="377"/>
      <c r="E770" s="377"/>
      <c r="F770" s="377"/>
      <c r="G770" s="377"/>
      <c r="H770" s="377"/>
      <c r="I770" s="377"/>
      <c r="J770" s="377"/>
      <c r="K770" s="377"/>
      <c r="L770" s="377"/>
      <c r="M770" s="377"/>
      <c r="N770" s="377"/>
      <c r="O770" s="377"/>
      <c r="P770" s="377"/>
      <c r="Q770" s="377"/>
      <c r="R770" s="377"/>
      <c r="S770" s="377"/>
      <c r="T770" s="377"/>
      <c r="U770" s="377"/>
      <c r="V770" s="377"/>
      <c r="W770" s="377"/>
      <c r="X770" s="377"/>
      <c r="Y770" s="377"/>
      <c r="Z770" s="377"/>
    </row>
    <row r="771" spans="1:26" ht="12.75" customHeight="1" x14ac:dyDescent="0.25">
      <c r="A771" s="377"/>
      <c r="B771" s="377"/>
      <c r="C771" s="377"/>
      <c r="D771" s="377"/>
      <c r="E771" s="377"/>
      <c r="F771" s="377"/>
      <c r="G771" s="377"/>
      <c r="H771" s="377"/>
      <c r="I771" s="377"/>
      <c r="J771" s="377"/>
      <c r="K771" s="377"/>
      <c r="L771" s="377"/>
      <c r="M771" s="377"/>
      <c r="N771" s="377"/>
      <c r="O771" s="377"/>
      <c r="P771" s="377"/>
      <c r="Q771" s="377"/>
      <c r="R771" s="377"/>
      <c r="S771" s="377"/>
      <c r="T771" s="377"/>
      <c r="U771" s="377"/>
      <c r="V771" s="377"/>
      <c r="W771" s="377"/>
      <c r="X771" s="377"/>
      <c r="Y771" s="377"/>
      <c r="Z771" s="377"/>
    </row>
    <row r="772" spans="1:26" ht="12.75" customHeight="1" x14ac:dyDescent="0.25">
      <c r="A772" s="377"/>
      <c r="B772" s="377"/>
      <c r="C772" s="377"/>
      <c r="D772" s="377"/>
      <c r="E772" s="377"/>
      <c r="F772" s="377"/>
      <c r="G772" s="377"/>
      <c r="H772" s="377"/>
      <c r="I772" s="377"/>
      <c r="J772" s="377"/>
      <c r="K772" s="377"/>
      <c r="L772" s="377"/>
      <c r="M772" s="377"/>
      <c r="N772" s="377"/>
      <c r="O772" s="377"/>
      <c r="P772" s="377"/>
      <c r="Q772" s="377"/>
      <c r="R772" s="377"/>
      <c r="S772" s="377"/>
      <c r="T772" s="377"/>
      <c r="U772" s="377"/>
      <c r="V772" s="377"/>
      <c r="W772" s="377"/>
      <c r="X772" s="377"/>
      <c r="Y772" s="377"/>
      <c r="Z772" s="377"/>
    </row>
    <row r="773" spans="1:26" ht="12.75" customHeight="1" x14ac:dyDescent="0.25">
      <c r="A773" s="377"/>
      <c r="B773" s="377"/>
      <c r="C773" s="377"/>
      <c r="D773" s="377"/>
      <c r="E773" s="377"/>
      <c r="F773" s="377"/>
      <c r="G773" s="377"/>
      <c r="H773" s="377"/>
      <c r="I773" s="377"/>
      <c r="J773" s="377"/>
      <c r="K773" s="377"/>
      <c r="L773" s="377"/>
      <c r="M773" s="377"/>
      <c r="N773" s="377"/>
      <c r="O773" s="377"/>
      <c r="P773" s="377"/>
      <c r="Q773" s="377"/>
      <c r="R773" s="377"/>
      <c r="S773" s="377"/>
      <c r="T773" s="377"/>
      <c r="U773" s="377"/>
      <c r="V773" s="377"/>
      <c r="W773" s="377"/>
      <c r="X773" s="377"/>
      <c r="Y773" s="377"/>
      <c r="Z773" s="377"/>
    </row>
    <row r="774" spans="1:26" ht="12.75" customHeight="1" x14ac:dyDescent="0.25">
      <c r="A774" s="377"/>
      <c r="B774" s="377"/>
      <c r="C774" s="377"/>
      <c r="D774" s="377"/>
      <c r="E774" s="377"/>
      <c r="F774" s="377"/>
      <c r="G774" s="377"/>
      <c r="H774" s="377"/>
      <c r="I774" s="377"/>
      <c r="J774" s="377"/>
      <c r="K774" s="377"/>
      <c r="L774" s="377"/>
      <c r="M774" s="377"/>
      <c r="N774" s="377"/>
      <c r="O774" s="377"/>
      <c r="P774" s="377"/>
      <c r="Q774" s="377"/>
      <c r="R774" s="377"/>
      <c r="S774" s="377"/>
      <c r="T774" s="377"/>
      <c r="U774" s="377"/>
      <c r="V774" s="377"/>
      <c r="W774" s="377"/>
      <c r="X774" s="377"/>
      <c r="Y774" s="377"/>
      <c r="Z774" s="377"/>
    </row>
    <row r="775" spans="1:26" ht="12.75" customHeight="1" x14ac:dyDescent="0.25">
      <c r="A775" s="377"/>
      <c r="B775" s="377"/>
      <c r="C775" s="377"/>
      <c r="D775" s="377"/>
      <c r="E775" s="377"/>
      <c r="F775" s="377"/>
      <c r="G775" s="377"/>
      <c r="H775" s="377"/>
      <c r="I775" s="377"/>
      <c r="J775" s="377"/>
      <c r="K775" s="377"/>
      <c r="L775" s="377"/>
      <c r="M775" s="377"/>
      <c r="N775" s="377"/>
      <c r="O775" s="377"/>
      <c r="P775" s="377"/>
      <c r="Q775" s="377"/>
      <c r="R775" s="377"/>
      <c r="S775" s="377"/>
      <c r="T775" s="377"/>
      <c r="U775" s="377"/>
      <c r="V775" s="377"/>
      <c r="W775" s="377"/>
      <c r="X775" s="377"/>
      <c r="Y775" s="377"/>
      <c r="Z775" s="377"/>
    </row>
    <row r="776" spans="1:26" ht="12.75" customHeight="1" x14ac:dyDescent="0.25">
      <c r="A776" s="377"/>
      <c r="B776" s="377"/>
      <c r="C776" s="377"/>
      <c r="D776" s="377"/>
      <c r="E776" s="377"/>
      <c r="F776" s="377"/>
      <c r="G776" s="377"/>
      <c r="H776" s="377"/>
      <c r="I776" s="377"/>
      <c r="J776" s="377"/>
      <c r="K776" s="377"/>
      <c r="L776" s="377"/>
      <c r="M776" s="377"/>
      <c r="N776" s="377"/>
      <c r="O776" s="377"/>
      <c r="P776" s="377"/>
      <c r="Q776" s="377"/>
      <c r="R776" s="377"/>
      <c r="S776" s="377"/>
      <c r="T776" s="377"/>
      <c r="U776" s="377"/>
      <c r="V776" s="377"/>
      <c r="W776" s="377"/>
      <c r="X776" s="377"/>
      <c r="Y776" s="377"/>
      <c r="Z776" s="377"/>
    </row>
    <row r="777" spans="1:26" ht="12.75" customHeight="1" x14ac:dyDescent="0.25">
      <c r="A777" s="377"/>
      <c r="B777" s="377"/>
      <c r="C777" s="377"/>
      <c r="D777" s="377"/>
      <c r="E777" s="377"/>
      <c r="F777" s="377"/>
      <c r="G777" s="377"/>
      <c r="H777" s="377"/>
      <c r="I777" s="377"/>
      <c r="J777" s="377"/>
      <c r="K777" s="377"/>
      <c r="L777" s="377"/>
      <c r="M777" s="377"/>
      <c r="N777" s="377"/>
      <c r="O777" s="377"/>
      <c r="P777" s="377"/>
      <c r="Q777" s="377"/>
      <c r="R777" s="377"/>
      <c r="S777" s="377"/>
      <c r="T777" s="377"/>
      <c r="U777" s="377"/>
      <c r="V777" s="377"/>
      <c r="W777" s="377"/>
      <c r="X777" s="377"/>
      <c r="Y777" s="377"/>
      <c r="Z777" s="377"/>
    </row>
    <row r="778" spans="1:26" ht="12.75" customHeight="1" x14ac:dyDescent="0.25">
      <c r="A778" s="377"/>
      <c r="B778" s="377"/>
      <c r="C778" s="377"/>
      <c r="D778" s="377"/>
      <c r="E778" s="377"/>
      <c r="F778" s="377"/>
      <c r="G778" s="377"/>
      <c r="H778" s="377"/>
      <c r="I778" s="377"/>
      <c r="J778" s="377"/>
      <c r="K778" s="377"/>
      <c r="L778" s="377"/>
      <c r="M778" s="377"/>
      <c r="N778" s="377"/>
      <c r="O778" s="377"/>
      <c r="P778" s="377"/>
      <c r="Q778" s="377"/>
      <c r="R778" s="377"/>
      <c r="S778" s="377"/>
      <c r="T778" s="377"/>
      <c r="U778" s="377"/>
      <c r="V778" s="377"/>
      <c r="W778" s="377"/>
      <c r="X778" s="377"/>
      <c r="Y778" s="377"/>
      <c r="Z778" s="377"/>
    </row>
    <row r="779" spans="1:26" ht="12.75" customHeight="1" x14ac:dyDescent="0.25">
      <c r="A779" s="377"/>
      <c r="B779" s="377"/>
      <c r="C779" s="377"/>
      <c r="D779" s="377"/>
      <c r="E779" s="377"/>
      <c r="F779" s="377"/>
      <c r="G779" s="377"/>
      <c r="H779" s="377"/>
      <c r="I779" s="377"/>
      <c r="J779" s="377"/>
      <c r="K779" s="377"/>
      <c r="L779" s="377"/>
      <c r="M779" s="377"/>
      <c r="N779" s="377"/>
      <c r="O779" s="377"/>
      <c r="P779" s="377"/>
      <c r="Q779" s="377"/>
      <c r="R779" s="377"/>
      <c r="S779" s="377"/>
      <c r="T779" s="377"/>
      <c r="U779" s="377"/>
      <c r="V779" s="377"/>
      <c r="W779" s="377"/>
      <c r="X779" s="377"/>
      <c r="Y779" s="377"/>
      <c r="Z779" s="377"/>
    </row>
    <row r="780" spans="1:26" ht="12.75" customHeight="1" x14ac:dyDescent="0.25">
      <c r="A780" s="377"/>
      <c r="B780" s="377"/>
      <c r="C780" s="377"/>
      <c r="D780" s="377"/>
      <c r="E780" s="377"/>
      <c r="F780" s="377"/>
      <c r="G780" s="377"/>
      <c r="H780" s="377"/>
      <c r="I780" s="377"/>
      <c r="J780" s="377"/>
      <c r="K780" s="377"/>
      <c r="L780" s="377"/>
      <c r="M780" s="377"/>
      <c r="N780" s="377"/>
      <c r="O780" s="377"/>
      <c r="P780" s="377"/>
      <c r="Q780" s="377"/>
      <c r="R780" s="377"/>
      <c r="S780" s="377"/>
      <c r="T780" s="377"/>
      <c r="U780" s="377"/>
      <c r="V780" s="377"/>
      <c r="W780" s="377"/>
      <c r="X780" s="377"/>
      <c r="Y780" s="377"/>
      <c r="Z780" s="377"/>
    </row>
    <row r="781" spans="1:26" ht="12.75" customHeight="1" x14ac:dyDescent="0.25">
      <c r="A781" s="377"/>
      <c r="B781" s="377"/>
      <c r="C781" s="377"/>
      <c r="D781" s="377"/>
      <c r="E781" s="377"/>
      <c r="F781" s="377"/>
      <c r="G781" s="377"/>
      <c r="H781" s="377"/>
      <c r="I781" s="377"/>
      <c r="J781" s="377"/>
      <c r="K781" s="377"/>
      <c r="L781" s="377"/>
      <c r="M781" s="377"/>
      <c r="N781" s="377"/>
      <c r="O781" s="377"/>
      <c r="P781" s="377"/>
      <c r="Q781" s="377"/>
      <c r="R781" s="377"/>
      <c r="S781" s="377"/>
      <c r="T781" s="377"/>
      <c r="U781" s="377"/>
      <c r="V781" s="377"/>
      <c r="W781" s="377"/>
      <c r="X781" s="377"/>
      <c r="Y781" s="377"/>
      <c r="Z781" s="377"/>
    </row>
    <row r="782" spans="1:26" ht="12.75" customHeight="1" x14ac:dyDescent="0.25">
      <c r="A782" s="377"/>
      <c r="B782" s="377"/>
      <c r="C782" s="377"/>
      <c r="D782" s="377"/>
      <c r="E782" s="377"/>
      <c r="F782" s="377"/>
      <c r="G782" s="377"/>
      <c r="H782" s="377"/>
      <c r="I782" s="377"/>
      <c r="J782" s="377"/>
      <c r="K782" s="377"/>
      <c r="L782" s="377"/>
      <c r="M782" s="377"/>
      <c r="N782" s="377"/>
      <c r="O782" s="377"/>
      <c r="P782" s="377"/>
      <c r="Q782" s="377"/>
      <c r="R782" s="377"/>
      <c r="S782" s="377"/>
      <c r="T782" s="377"/>
      <c r="U782" s="377"/>
      <c r="V782" s="377"/>
      <c r="W782" s="377"/>
      <c r="X782" s="377"/>
      <c r="Y782" s="377"/>
      <c r="Z782" s="377"/>
    </row>
    <row r="783" spans="1:26" ht="12.75" customHeight="1" x14ac:dyDescent="0.25">
      <c r="A783" s="377"/>
      <c r="B783" s="377"/>
      <c r="C783" s="377"/>
      <c r="D783" s="377"/>
      <c r="E783" s="377"/>
      <c r="F783" s="377"/>
      <c r="G783" s="377"/>
      <c r="H783" s="377"/>
      <c r="I783" s="377"/>
      <c r="J783" s="377"/>
      <c r="K783" s="377"/>
      <c r="L783" s="377"/>
      <c r="M783" s="377"/>
      <c r="N783" s="377"/>
      <c r="O783" s="377"/>
      <c r="P783" s="377"/>
      <c r="Q783" s="377"/>
      <c r="R783" s="377"/>
      <c r="S783" s="377"/>
      <c r="T783" s="377"/>
      <c r="U783" s="377"/>
      <c r="V783" s="377"/>
      <c r="W783" s="377"/>
      <c r="X783" s="377"/>
      <c r="Y783" s="377"/>
      <c r="Z783" s="377"/>
    </row>
    <row r="784" spans="1:26" ht="12.75" customHeight="1" x14ac:dyDescent="0.25">
      <c r="A784" s="377"/>
      <c r="B784" s="377"/>
      <c r="C784" s="377"/>
      <c r="D784" s="377"/>
      <c r="E784" s="377"/>
      <c r="F784" s="377"/>
      <c r="G784" s="377"/>
      <c r="H784" s="377"/>
      <c r="I784" s="377"/>
      <c r="J784" s="377"/>
      <c r="K784" s="377"/>
      <c r="L784" s="377"/>
      <c r="M784" s="377"/>
      <c r="N784" s="377"/>
      <c r="O784" s="377"/>
      <c r="P784" s="377"/>
      <c r="Q784" s="377"/>
      <c r="R784" s="377"/>
      <c r="S784" s="377"/>
      <c r="T784" s="377"/>
      <c r="U784" s="377"/>
      <c r="V784" s="377"/>
      <c r="W784" s="377"/>
      <c r="X784" s="377"/>
      <c r="Y784" s="377"/>
      <c r="Z784" s="377"/>
    </row>
    <row r="785" spans="1:26" ht="12.75" customHeight="1" x14ac:dyDescent="0.25">
      <c r="A785" s="377"/>
      <c r="B785" s="377"/>
      <c r="C785" s="377"/>
      <c r="D785" s="377"/>
      <c r="E785" s="377"/>
      <c r="F785" s="377"/>
      <c r="G785" s="377"/>
      <c r="H785" s="377"/>
      <c r="I785" s="377"/>
      <c r="J785" s="377"/>
      <c r="K785" s="377"/>
      <c r="L785" s="377"/>
      <c r="M785" s="377"/>
      <c r="N785" s="377"/>
      <c r="O785" s="377"/>
      <c r="P785" s="377"/>
      <c r="Q785" s="377"/>
      <c r="R785" s="377"/>
      <c r="S785" s="377"/>
      <c r="T785" s="377"/>
      <c r="U785" s="377"/>
      <c r="V785" s="377"/>
      <c r="W785" s="377"/>
      <c r="X785" s="377"/>
      <c r="Y785" s="377"/>
      <c r="Z785" s="377"/>
    </row>
    <row r="786" spans="1:26" ht="12.75" customHeight="1" x14ac:dyDescent="0.25">
      <c r="A786" s="377"/>
      <c r="B786" s="377"/>
      <c r="C786" s="377"/>
      <c r="D786" s="377"/>
      <c r="E786" s="377"/>
      <c r="F786" s="377"/>
      <c r="G786" s="377"/>
      <c r="H786" s="377"/>
      <c r="I786" s="377"/>
      <c r="J786" s="377"/>
      <c r="K786" s="377"/>
      <c r="L786" s="377"/>
      <c r="M786" s="377"/>
      <c r="N786" s="377"/>
      <c r="O786" s="377"/>
      <c r="P786" s="377"/>
      <c r="Q786" s="377"/>
      <c r="R786" s="377"/>
      <c r="S786" s="377"/>
      <c r="T786" s="377"/>
      <c r="U786" s="377"/>
      <c r="V786" s="377"/>
      <c r="W786" s="377"/>
      <c r="X786" s="377"/>
      <c r="Y786" s="377"/>
      <c r="Z786" s="377"/>
    </row>
    <row r="787" spans="1:26" ht="12.75" customHeight="1" x14ac:dyDescent="0.25">
      <c r="A787" s="377"/>
      <c r="B787" s="377"/>
      <c r="C787" s="377"/>
      <c r="D787" s="377"/>
      <c r="E787" s="377"/>
      <c r="F787" s="377"/>
      <c r="G787" s="377"/>
      <c r="H787" s="377"/>
      <c r="I787" s="377"/>
      <c r="J787" s="377"/>
      <c r="K787" s="377"/>
      <c r="L787" s="377"/>
      <c r="M787" s="377"/>
      <c r="N787" s="377"/>
      <c r="O787" s="377"/>
      <c r="P787" s="377"/>
      <c r="Q787" s="377"/>
      <c r="R787" s="377"/>
      <c r="S787" s="377"/>
      <c r="T787" s="377"/>
      <c r="U787" s="377"/>
      <c r="V787" s="377"/>
      <c r="W787" s="377"/>
      <c r="X787" s="377"/>
      <c r="Y787" s="377"/>
      <c r="Z787" s="377"/>
    </row>
    <row r="788" spans="1:26" ht="12.75" customHeight="1" x14ac:dyDescent="0.25">
      <c r="A788" s="377"/>
      <c r="B788" s="377"/>
      <c r="C788" s="377"/>
      <c r="D788" s="377"/>
      <c r="E788" s="377"/>
      <c r="F788" s="377"/>
      <c r="G788" s="377"/>
      <c r="H788" s="377"/>
      <c r="I788" s="377"/>
      <c r="J788" s="377"/>
      <c r="K788" s="377"/>
      <c r="L788" s="377"/>
      <c r="M788" s="377"/>
      <c r="N788" s="377"/>
      <c r="O788" s="377"/>
      <c r="P788" s="377"/>
      <c r="Q788" s="377"/>
      <c r="R788" s="377"/>
      <c r="S788" s="377"/>
      <c r="T788" s="377"/>
      <c r="U788" s="377"/>
      <c r="V788" s="377"/>
      <c r="W788" s="377"/>
      <c r="X788" s="377"/>
      <c r="Y788" s="377"/>
      <c r="Z788" s="377"/>
    </row>
    <row r="789" spans="1:26" ht="12.75" customHeight="1" x14ac:dyDescent="0.25">
      <c r="A789" s="377"/>
      <c r="B789" s="377"/>
      <c r="C789" s="377"/>
      <c r="D789" s="377"/>
      <c r="E789" s="377"/>
      <c r="F789" s="377"/>
      <c r="G789" s="377"/>
      <c r="H789" s="377"/>
      <c r="I789" s="377"/>
      <c r="J789" s="377"/>
      <c r="K789" s="377"/>
      <c r="L789" s="377"/>
      <c r="M789" s="377"/>
      <c r="N789" s="377"/>
      <c r="O789" s="377"/>
      <c r="P789" s="377"/>
      <c r="Q789" s="377"/>
      <c r="R789" s="377"/>
      <c r="S789" s="377"/>
      <c r="T789" s="377"/>
      <c r="U789" s="377"/>
      <c r="V789" s="377"/>
      <c r="W789" s="377"/>
      <c r="X789" s="377"/>
      <c r="Y789" s="377"/>
      <c r="Z789" s="377"/>
    </row>
    <row r="790" spans="1:26" ht="12.75" customHeight="1" x14ac:dyDescent="0.25">
      <c r="A790" s="377"/>
      <c r="B790" s="377"/>
      <c r="C790" s="377"/>
      <c r="D790" s="377"/>
      <c r="E790" s="377"/>
      <c r="F790" s="377"/>
      <c r="G790" s="377"/>
      <c r="H790" s="377"/>
      <c r="I790" s="377"/>
      <c r="J790" s="377"/>
      <c r="K790" s="377"/>
      <c r="L790" s="377"/>
      <c r="M790" s="377"/>
      <c r="N790" s="377"/>
      <c r="O790" s="377"/>
      <c r="P790" s="377"/>
      <c r="Q790" s="377"/>
      <c r="R790" s="377"/>
      <c r="S790" s="377"/>
      <c r="T790" s="377"/>
      <c r="U790" s="377"/>
      <c r="V790" s="377"/>
      <c r="W790" s="377"/>
      <c r="X790" s="377"/>
      <c r="Y790" s="377"/>
      <c r="Z790" s="377"/>
    </row>
    <row r="791" spans="1:26" ht="12.75" customHeight="1" x14ac:dyDescent="0.25">
      <c r="A791" s="377"/>
      <c r="B791" s="377"/>
      <c r="C791" s="377"/>
      <c r="D791" s="377"/>
      <c r="E791" s="377"/>
      <c r="F791" s="377"/>
      <c r="G791" s="377"/>
      <c r="H791" s="377"/>
      <c r="I791" s="377"/>
      <c r="J791" s="377"/>
      <c r="K791" s="377"/>
      <c r="L791" s="377"/>
      <c r="M791" s="377"/>
      <c r="N791" s="377"/>
      <c r="O791" s="377"/>
      <c r="P791" s="377"/>
      <c r="Q791" s="377"/>
      <c r="R791" s="377"/>
      <c r="S791" s="377"/>
      <c r="T791" s="377"/>
      <c r="U791" s="377"/>
      <c r="V791" s="377"/>
      <c r="W791" s="377"/>
      <c r="X791" s="377"/>
      <c r="Y791" s="377"/>
      <c r="Z791" s="377"/>
    </row>
    <row r="792" spans="1:26" ht="12.75" customHeight="1" x14ac:dyDescent="0.25">
      <c r="A792" s="377"/>
      <c r="B792" s="377"/>
      <c r="C792" s="377"/>
      <c r="D792" s="377"/>
      <c r="E792" s="377"/>
      <c r="F792" s="377"/>
      <c r="G792" s="377"/>
      <c r="H792" s="377"/>
      <c r="I792" s="377"/>
      <c r="J792" s="377"/>
      <c r="K792" s="377"/>
      <c r="L792" s="377"/>
      <c r="M792" s="377"/>
      <c r="N792" s="377"/>
      <c r="O792" s="377"/>
      <c r="P792" s="377"/>
      <c r="Q792" s="377"/>
      <c r="R792" s="377"/>
      <c r="S792" s="377"/>
      <c r="T792" s="377"/>
      <c r="U792" s="377"/>
      <c r="V792" s="377"/>
      <c r="W792" s="377"/>
      <c r="X792" s="377"/>
      <c r="Y792" s="377"/>
      <c r="Z792" s="377"/>
    </row>
    <row r="793" spans="1:26" ht="12.75" customHeight="1" x14ac:dyDescent="0.25">
      <c r="A793" s="377"/>
      <c r="B793" s="377"/>
      <c r="C793" s="377"/>
      <c r="D793" s="377"/>
      <c r="E793" s="377"/>
      <c r="F793" s="377"/>
      <c r="G793" s="377"/>
      <c r="H793" s="377"/>
      <c r="I793" s="377"/>
      <c r="J793" s="377"/>
      <c r="K793" s="377"/>
      <c r="L793" s="377"/>
      <c r="M793" s="377"/>
      <c r="N793" s="377"/>
      <c r="O793" s="377"/>
      <c r="P793" s="377"/>
      <c r="Q793" s="377"/>
      <c r="R793" s="377"/>
      <c r="S793" s="377"/>
      <c r="T793" s="377"/>
      <c r="U793" s="377"/>
      <c r="V793" s="377"/>
      <c r="W793" s="377"/>
      <c r="X793" s="377"/>
      <c r="Y793" s="377"/>
      <c r="Z793" s="377"/>
    </row>
    <row r="794" spans="1:26" ht="12.75" customHeight="1" x14ac:dyDescent="0.25">
      <c r="A794" s="377"/>
      <c r="B794" s="377"/>
      <c r="C794" s="377"/>
      <c r="D794" s="377"/>
      <c r="E794" s="377"/>
      <c r="F794" s="377"/>
      <c r="G794" s="377"/>
      <c r="H794" s="377"/>
      <c r="I794" s="377"/>
      <c r="J794" s="377"/>
      <c r="K794" s="377"/>
      <c r="L794" s="377"/>
      <c r="M794" s="377"/>
      <c r="N794" s="377"/>
      <c r="O794" s="377"/>
      <c r="P794" s="377"/>
      <c r="Q794" s="377"/>
      <c r="R794" s="377"/>
      <c r="S794" s="377"/>
      <c r="T794" s="377"/>
      <c r="U794" s="377"/>
      <c r="V794" s="377"/>
      <c r="W794" s="377"/>
      <c r="X794" s="377"/>
      <c r="Y794" s="377"/>
      <c r="Z794" s="377"/>
    </row>
    <row r="795" spans="1:26" ht="12.75" customHeight="1" x14ac:dyDescent="0.25">
      <c r="A795" s="377"/>
      <c r="B795" s="377"/>
      <c r="C795" s="377"/>
      <c r="D795" s="377"/>
      <c r="E795" s="377"/>
      <c r="F795" s="377"/>
      <c r="G795" s="377"/>
      <c r="H795" s="377"/>
      <c r="I795" s="377"/>
      <c r="J795" s="377"/>
      <c r="K795" s="377"/>
      <c r="L795" s="377"/>
      <c r="M795" s="377"/>
      <c r="N795" s="377"/>
      <c r="O795" s="377"/>
      <c r="P795" s="377"/>
      <c r="Q795" s="377"/>
      <c r="R795" s="377"/>
      <c r="S795" s="377"/>
      <c r="T795" s="377"/>
      <c r="U795" s="377"/>
      <c r="V795" s="377"/>
      <c r="W795" s="377"/>
      <c r="X795" s="377"/>
      <c r="Y795" s="377"/>
      <c r="Z795" s="377"/>
    </row>
    <row r="796" spans="1:26" ht="12.75" customHeight="1" x14ac:dyDescent="0.25">
      <c r="A796" s="377"/>
      <c r="B796" s="377"/>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77"/>
    </row>
    <row r="797" spans="1:26" ht="12.75" customHeight="1" x14ac:dyDescent="0.25">
      <c r="A797" s="377"/>
      <c r="B797" s="377"/>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77"/>
    </row>
    <row r="798" spans="1:26" ht="12.75" customHeight="1" x14ac:dyDescent="0.25">
      <c r="A798" s="377"/>
      <c r="B798" s="377"/>
      <c r="C798" s="377"/>
      <c r="D798" s="377"/>
      <c r="E798" s="377"/>
      <c r="F798" s="377"/>
      <c r="G798" s="377"/>
      <c r="H798" s="377"/>
      <c r="I798" s="377"/>
      <c r="J798" s="377"/>
      <c r="K798" s="377"/>
      <c r="L798" s="377"/>
      <c r="M798" s="377"/>
      <c r="N798" s="377"/>
      <c r="O798" s="377"/>
      <c r="P798" s="377"/>
      <c r="Q798" s="377"/>
      <c r="R798" s="377"/>
      <c r="S798" s="377"/>
      <c r="T798" s="377"/>
      <c r="U798" s="377"/>
      <c r="V798" s="377"/>
      <c r="W798" s="377"/>
      <c r="X798" s="377"/>
      <c r="Y798" s="377"/>
      <c r="Z798" s="377"/>
    </row>
    <row r="799" spans="1:26" ht="12.75" customHeight="1" x14ac:dyDescent="0.25">
      <c r="A799" s="377"/>
      <c r="B799" s="377"/>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77"/>
    </row>
    <row r="800" spans="1:26" ht="12.75" customHeight="1" x14ac:dyDescent="0.25">
      <c r="A800" s="377"/>
      <c r="B800" s="377"/>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77"/>
    </row>
    <row r="801" spans="1:26" ht="12.75" customHeight="1" x14ac:dyDescent="0.25">
      <c r="A801" s="377"/>
      <c r="B801" s="377"/>
      <c r="C801" s="377"/>
      <c r="D801" s="377"/>
      <c r="E801" s="377"/>
      <c r="F801" s="377"/>
      <c r="G801" s="377"/>
      <c r="H801" s="377"/>
      <c r="I801" s="377"/>
      <c r="J801" s="377"/>
      <c r="K801" s="377"/>
      <c r="L801" s="377"/>
      <c r="M801" s="377"/>
      <c r="N801" s="377"/>
      <c r="O801" s="377"/>
      <c r="P801" s="377"/>
      <c r="Q801" s="377"/>
      <c r="R801" s="377"/>
      <c r="S801" s="377"/>
      <c r="T801" s="377"/>
      <c r="U801" s="377"/>
      <c r="V801" s="377"/>
      <c r="W801" s="377"/>
      <c r="X801" s="377"/>
      <c r="Y801" s="377"/>
      <c r="Z801" s="377"/>
    </row>
    <row r="802" spans="1:26" ht="12.75" customHeight="1" x14ac:dyDescent="0.25">
      <c r="A802" s="377"/>
      <c r="B802" s="377"/>
      <c r="C802" s="377"/>
      <c r="D802" s="377"/>
      <c r="E802" s="377"/>
      <c r="F802" s="377"/>
      <c r="G802" s="377"/>
      <c r="H802" s="377"/>
      <c r="I802" s="377"/>
      <c r="J802" s="377"/>
      <c r="K802" s="377"/>
      <c r="L802" s="377"/>
      <c r="M802" s="377"/>
      <c r="N802" s="377"/>
      <c r="O802" s="377"/>
      <c r="P802" s="377"/>
      <c r="Q802" s="377"/>
      <c r="R802" s="377"/>
      <c r="S802" s="377"/>
      <c r="T802" s="377"/>
      <c r="U802" s="377"/>
      <c r="V802" s="377"/>
      <c r="W802" s="377"/>
      <c r="X802" s="377"/>
      <c r="Y802" s="377"/>
      <c r="Z802" s="377"/>
    </row>
    <row r="803" spans="1:26" ht="12.75" customHeight="1" x14ac:dyDescent="0.25">
      <c r="A803" s="377"/>
      <c r="B803" s="377"/>
      <c r="C803" s="377"/>
      <c r="D803" s="377"/>
      <c r="E803" s="377"/>
      <c r="F803" s="377"/>
      <c r="G803" s="377"/>
      <c r="H803" s="377"/>
      <c r="I803" s="377"/>
      <c r="J803" s="377"/>
      <c r="K803" s="377"/>
      <c r="L803" s="377"/>
      <c r="M803" s="377"/>
      <c r="N803" s="377"/>
      <c r="O803" s="377"/>
      <c r="P803" s="377"/>
      <c r="Q803" s="377"/>
      <c r="R803" s="377"/>
      <c r="S803" s="377"/>
      <c r="T803" s="377"/>
      <c r="U803" s="377"/>
      <c r="V803" s="377"/>
      <c r="W803" s="377"/>
      <c r="X803" s="377"/>
      <c r="Y803" s="377"/>
      <c r="Z803" s="377"/>
    </row>
    <row r="804" spans="1:26" ht="12.75" customHeight="1" x14ac:dyDescent="0.25">
      <c r="A804" s="377"/>
      <c r="B804" s="377"/>
      <c r="C804" s="377"/>
      <c r="D804" s="377"/>
      <c r="E804" s="377"/>
      <c r="F804" s="377"/>
      <c r="G804" s="377"/>
      <c r="H804" s="377"/>
      <c r="I804" s="377"/>
      <c r="J804" s="377"/>
      <c r="K804" s="377"/>
      <c r="L804" s="377"/>
      <c r="M804" s="377"/>
      <c r="N804" s="377"/>
      <c r="O804" s="377"/>
      <c r="P804" s="377"/>
      <c r="Q804" s="377"/>
      <c r="R804" s="377"/>
      <c r="S804" s="377"/>
      <c r="T804" s="377"/>
      <c r="U804" s="377"/>
      <c r="V804" s="377"/>
      <c r="W804" s="377"/>
      <c r="X804" s="377"/>
      <c r="Y804" s="377"/>
      <c r="Z804" s="377"/>
    </row>
    <row r="805" spans="1:26" ht="12.75" customHeight="1" x14ac:dyDescent="0.25">
      <c r="A805" s="377"/>
      <c r="B805" s="377"/>
      <c r="C805" s="377"/>
      <c r="D805" s="377"/>
      <c r="E805" s="377"/>
      <c r="F805" s="377"/>
      <c r="G805" s="377"/>
      <c r="H805" s="377"/>
      <c r="I805" s="377"/>
      <c r="J805" s="377"/>
      <c r="K805" s="377"/>
      <c r="L805" s="377"/>
      <c r="M805" s="377"/>
      <c r="N805" s="377"/>
      <c r="O805" s="377"/>
      <c r="P805" s="377"/>
      <c r="Q805" s="377"/>
      <c r="R805" s="377"/>
      <c r="S805" s="377"/>
      <c r="T805" s="377"/>
      <c r="U805" s="377"/>
      <c r="V805" s="377"/>
      <c r="W805" s="377"/>
      <c r="X805" s="377"/>
      <c r="Y805" s="377"/>
      <c r="Z805" s="377"/>
    </row>
    <row r="806" spans="1:26" ht="12.75" customHeight="1" x14ac:dyDescent="0.25">
      <c r="A806" s="377"/>
      <c r="B806" s="377"/>
      <c r="C806" s="377"/>
      <c r="D806" s="377"/>
      <c r="E806" s="377"/>
      <c r="F806" s="377"/>
      <c r="G806" s="377"/>
      <c r="H806" s="377"/>
      <c r="I806" s="377"/>
      <c r="J806" s="377"/>
      <c r="K806" s="377"/>
      <c r="L806" s="377"/>
      <c r="M806" s="377"/>
      <c r="N806" s="377"/>
      <c r="O806" s="377"/>
      <c r="P806" s="377"/>
      <c r="Q806" s="377"/>
      <c r="R806" s="377"/>
      <c r="S806" s="377"/>
      <c r="T806" s="377"/>
      <c r="U806" s="377"/>
      <c r="V806" s="377"/>
      <c r="W806" s="377"/>
      <c r="X806" s="377"/>
      <c r="Y806" s="377"/>
      <c r="Z806" s="377"/>
    </row>
    <row r="807" spans="1:26" ht="12.75" customHeight="1" x14ac:dyDescent="0.25">
      <c r="A807" s="377"/>
      <c r="B807" s="377"/>
      <c r="C807" s="377"/>
      <c r="D807" s="377"/>
      <c r="E807" s="377"/>
      <c r="F807" s="377"/>
      <c r="G807" s="377"/>
      <c r="H807" s="377"/>
      <c r="I807" s="377"/>
      <c r="J807" s="377"/>
      <c r="K807" s="377"/>
      <c r="L807" s="377"/>
      <c r="M807" s="377"/>
      <c r="N807" s="377"/>
      <c r="O807" s="377"/>
      <c r="P807" s="377"/>
      <c r="Q807" s="377"/>
      <c r="R807" s="377"/>
      <c r="S807" s="377"/>
      <c r="T807" s="377"/>
      <c r="U807" s="377"/>
      <c r="V807" s="377"/>
      <c r="W807" s="377"/>
      <c r="X807" s="377"/>
      <c r="Y807" s="377"/>
      <c r="Z807" s="377"/>
    </row>
    <row r="808" spans="1:26" ht="12.75" customHeight="1" x14ac:dyDescent="0.25">
      <c r="A808" s="377"/>
      <c r="B808" s="377"/>
      <c r="C808" s="377"/>
      <c r="D808" s="377"/>
      <c r="E808" s="377"/>
      <c r="F808" s="377"/>
      <c r="G808" s="377"/>
      <c r="H808" s="377"/>
      <c r="I808" s="377"/>
      <c r="J808" s="377"/>
      <c r="K808" s="377"/>
      <c r="L808" s="377"/>
      <c r="M808" s="377"/>
      <c r="N808" s="377"/>
      <c r="O808" s="377"/>
      <c r="P808" s="377"/>
      <c r="Q808" s="377"/>
      <c r="R808" s="377"/>
      <c r="S808" s="377"/>
      <c r="T808" s="377"/>
      <c r="U808" s="377"/>
      <c r="V808" s="377"/>
      <c r="W808" s="377"/>
      <c r="X808" s="377"/>
      <c r="Y808" s="377"/>
      <c r="Z808" s="377"/>
    </row>
    <row r="809" spans="1:26" ht="12.75" customHeight="1" x14ac:dyDescent="0.25">
      <c r="A809" s="377"/>
      <c r="B809" s="377"/>
      <c r="C809" s="377"/>
      <c r="D809" s="377"/>
      <c r="E809" s="377"/>
      <c r="F809" s="377"/>
      <c r="G809" s="377"/>
      <c r="H809" s="377"/>
      <c r="I809" s="377"/>
      <c r="J809" s="377"/>
      <c r="K809" s="377"/>
      <c r="L809" s="377"/>
      <c r="M809" s="377"/>
      <c r="N809" s="377"/>
      <c r="O809" s="377"/>
      <c r="P809" s="377"/>
      <c r="Q809" s="377"/>
      <c r="R809" s="377"/>
      <c r="S809" s="377"/>
      <c r="T809" s="377"/>
      <c r="U809" s="377"/>
      <c r="V809" s="377"/>
      <c r="W809" s="377"/>
      <c r="X809" s="377"/>
      <c r="Y809" s="377"/>
      <c r="Z809" s="377"/>
    </row>
    <row r="810" spans="1:26" ht="12.75" customHeight="1" x14ac:dyDescent="0.25">
      <c r="A810" s="377"/>
      <c r="B810" s="377"/>
      <c r="C810" s="377"/>
      <c r="D810" s="377"/>
      <c r="E810" s="377"/>
      <c r="F810" s="377"/>
      <c r="G810" s="377"/>
      <c r="H810" s="377"/>
      <c r="I810" s="377"/>
      <c r="J810" s="377"/>
      <c r="K810" s="377"/>
      <c r="L810" s="377"/>
      <c r="M810" s="377"/>
      <c r="N810" s="377"/>
      <c r="O810" s="377"/>
      <c r="P810" s="377"/>
      <c r="Q810" s="377"/>
      <c r="R810" s="377"/>
      <c r="S810" s="377"/>
      <c r="T810" s="377"/>
      <c r="U810" s="377"/>
      <c r="V810" s="377"/>
      <c r="W810" s="377"/>
      <c r="X810" s="377"/>
      <c r="Y810" s="377"/>
      <c r="Z810" s="377"/>
    </row>
    <row r="811" spans="1:26" ht="12.75" customHeight="1" x14ac:dyDescent="0.25">
      <c r="A811" s="377"/>
      <c r="B811" s="377"/>
      <c r="C811" s="377"/>
      <c r="D811" s="377"/>
      <c r="E811" s="377"/>
      <c r="F811" s="377"/>
      <c r="G811" s="377"/>
      <c r="H811" s="377"/>
      <c r="I811" s="377"/>
      <c r="J811" s="377"/>
      <c r="K811" s="377"/>
      <c r="L811" s="377"/>
      <c r="M811" s="377"/>
      <c r="N811" s="377"/>
      <c r="O811" s="377"/>
      <c r="P811" s="377"/>
      <c r="Q811" s="377"/>
      <c r="R811" s="377"/>
      <c r="S811" s="377"/>
      <c r="T811" s="377"/>
      <c r="U811" s="377"/>
      <c r="V811" s="377"/>
      <c r="W811" s="377"/>
      <c r="X811" s="377"/>
      <c r="Y811" s="377"/>
      <c r="Z811" s="377"/>
    </row>
    <row r="812" spans="1:26" ht="12.75" customHeight="1" x14ac:dyDescent="0.25">
      <c r="A812" s="377"/>
      <c r="B812" s="377"/>
      <c r="C812" s="377"/>
      <c r="D812" s="377"/>
      <c r="E812" s="377"/>
      <c r="F812" s="377"/>
      <c r="G812" s="377"/>
      <c r="H812" s="377"/>
      <c r="I812" s="377"/>
      <c r="J812" s="377"/>
      <c r="K812" s="377"/>
      <c r="L812" s="377"/>
      <c r="M812" s="377"/>
      <c r="N812" s="377"/>
      <c r="O812" s="377"/>
      <c r="P812" s="377"/>
      <c r="Q812" s="377"/>
      <c r="R812" s="377"/>
      <c r="S812" s="377"/>
      <c r="T812" s="377"/>
      <c r="U812" s="377"/>
      <c r="V812" s="377"/>
      <c r="W812" s="377"/>
      <c r="X812" s="377"/>
      <c r="Y812" s="377"/>
      <c r="Z812" s="377"/>
    </row>
    <row r="813" spans="1:26" ht="12.75" customHeight="1" x14ac:dyDescent="0.25">
      <c r="A813" s="377"/>
      <c r="B813" s="377"/>
      <c r="C813" s="377"/>
      <c r="D813" s="377"/>
      <c r="E813" s="377"/>
      <c r="F813" s="377"/>
      <c r="G813" s="377"/>
      <c r="H813" s="377"/>
      <c r="I813" s="377"/>
      <c r="J813" s="377"/>
      <c r="K813" s="377"/>
      <c r="L813" s="377"/>
      <c r="M813" s="377"/>
      <c r="N813" s="377"/>
      <c r="O813" s="377"/>
      <c r="P813" s="377"/>
      <c r="Q813" s="377"/>
      <c r="R813" s="377"/>
      <c r="S813" s="377"/>
      <c r="T813" s="377"/>
      <c r="U813" s="377"/>
      <c r="V813" s="377"/>
      <c r="W813" s="377"/>
      <c r="X813" s="377"/>
      <c r="Y813" s="377"/>
      <c r="Z813" s="377"/>
    </row>
    <row r="814" spans="1:26" ht="12.75" customHeight="1" x14ac:dyDescent="0.25">
      <c r="A814" s="377"/>
      <c r="B814" s="377"/>
      <c r="C814" s="377"/>
      <c r="D814" s="377"/>
      <c r="E814" s="377"/>
      <c r="F814" s="377"/>
      <c r="G814" s="377"/>
      <c r="H814" s="377"/>
      <c r="I814" s="377"/>
      <c r="J814" s="377"/>
      <c r="K814" s="377"/>
      <c r="L814" s="377"/>
      <c r="M814" s="377"/>
      <c r="N814" s="377"/>
      <c r="O814" s="377"/>
      <c r="P814" s="377"/>
      <c r="Q814" s="377"/>
      <c r="R814" s="377"/>
      <c r="S814" s="377"/>
      <c r="T814" s="377"/>
      <c r="U814" s="377"/>
      <c r="V814" s="377"/>
      <c r="W814" s="377"/>
      <c r="X814" s="377"/>
      <c r="Y814" s="377"/>
      <c r="Z814" s="377"/>
    </row>
    <row r="815" spans="1:26" ht="12.75" customHeight="1" x14ac:dyDescent="0.25">
      <c r="A815" s="377"/>
      <c r="B815" s="377"/>
      <c r="C815" s="377"/>
      <c r="D815" s="377"/>
      <c r="E815" s="377"/>
      <c r="F815" s="377"/>
      <c r="G815" s="377"/>
      <c r="H815" s="377"/>
      <c r="I815" s="377"/>
      <c r="J815" s="377"/>
      <c r="K815" s="377"/>
      <c r="L815" s="377"/>
      <c r="M815" s="377"/>
      <c r="N815" s="377"/>
      <c r="O815" s="377"/>
      <c r="P815" s="377"/>
      <c r="Q815" s="377"/>
      <c r="R815" s="377"/>
      <c r="S815" s="377"/>
      <c r="T815" s="377"/>
      <c r="U815" s="377"/>
      <c r="V815" s="377"/>
      <c r="W815" s="377"/>
      <c r="X815" s="377"/>
      <c r="Y815" s="377"/>
      <c r="Z815" s="377"/>
    </row>
    <row r="816" spans="1:26" ht="12.75" customHeight="1" x14ac:dyDescent="0.25">
      <c r="A816" s="377"/>
      <c r="B816" s="377"/>
      <c r="C816" s="377"/>
      <c r="D816" s="377"/>
      <c r="E816" s="377"/>
      <c r="F816" s="377"/>
      <c r="G816" s="377"/>
      <c r="H816" s="377"/>
      <c r="I816" s="377"/>
      <c r="J816" s="377"/>
      <c r="K816" s="377"/>
      <c r="L816" s="377"/>
      <c r="M816" s="377"/>
      <c r="N816" s="377"/>
      <c r="O816" s="377"/>
      <c r="P816" s="377"/>
      <c r="Q816" s="377"/>
      <c r="R816" s="377"/>
      <c r="S816" s="377"/>
      <c r="T816" s="377"/>
      <c r="U816" s="377"/>
      <c r="V816" s="377"/>
      <c r="W816" s="377"/>
      <c r="X816" s="377"/>
      <c r="Y816" s="377"/>
      <c r="Z816" s="377"/>
    </row>
    <row r="817" spans="1:26" ht="12.75" customHeight="1" x14ac:dyDescent="0.25">
      <c r="A817" s="377"/>
      <c r="B817" s="377"/>
      <c r="C817" s="377"/>
      <c r="D817" s="377"/>
      <c r="E817" s="377"/>
      <c r="F817" s="377"/>
      <c r="G817" s="377"/>
      <c r="H817" s="377"/>
      <c r="I817" s="377"/>
      <c r="J817" s="377"/>
      <c r="K817" s="377"/>
      <c r="L817" s="377"/>
      <c r="M817" s="377"/>
      <c r="N817" s="377"/>
      <c r="O817" s="377"/>
      <c r="P817" s="377"/>
      <c r="Q817" s="377"/>
      <c r="R817" s="377"/>
      <c r="S817" s="377"/>
      <c r="T817" s="377"/>
      <c r="U817" s="377"/>
      <c r="V817" s="377"/>
      <c r="W817" s="377"/>
      <c r="X817" s="377"/>
      <c r="Y817" s="377"/>
      <c r="Z817" s="377"/>
    </row>
    <row r="818" spans="1:26" ht="12.75" customHeight="1" x14ac:dyDescent="0.25">
      <c r="A818" s="377"/>
      <c r="B818" s="377"/>
      <c r="C818" s="377"/>
      <c r="D818" s="377"/>
      <c r="E818" s="377"/>
      <c r="F818" s="377"/>
      <c r="G818" s="377"/>
      <c r="H818" s="377"/>
      <c r="I818" s="377"/>
      <c r="J818" s="377"/>
      <c r="K818" s="377"/>
      <c r="L818" s="377"/>
      <c r="M818" s="377"/>
      <c r="N818" s="377"/>
      <c r="O818" s="377"/>
      <c r="P818" s="377"/>
      <c r="Q818" s="377"/>
      <c r="R818" s="377"/>
      <c r="S818" s="377"/>
      <c r="T818" s="377"/>
      <c r="U818" s="377"/>
      <c r="V818" s="377"/>
      <c r="W818" s="377"/>
      <c r="X818" s="377"/>
      <c r="Y818" s="377"/>
      <c r="Z818" s="377"/>
    </row>
    <row r="819" spans="1:26" ht="12.75" customHeight="1" x14ac:dyDescent="0.25">
      <c r="A819" s="377"/>
      <c r="B819" s="377"/>
      <c r="C819" s="377"/>
      <c r="D819" s="377"/>
      <c r="E819" s="377"/>
      <c r="F819" s="377"/>
      <c r="G819" s="377"/>
      <c r="H819" s="377"/>
      <c r="I819" s="377"/>
      <c r="J819" s="377"/>
      <c r="K819" s="377"/>
      <c r="L819" s="377"/>
      <c r="M819" s="377"/>
      <c r="N819" s="377"/>
      <c r="O819" s="377"/>
      <c r="P819" s="377"/>
      <c r="Q819" s="377"/>
      <c r="R819" s="377"/>
      <c r="S819" s="377"/>
      <c r="T819" s="377"/>
      <c r="U819" s="377"/>
      <c r="V819" s="377"/>
      <c r="W819" s="377"/>
      <c r="X819" s="377"/>
      <c r="Y819" s="377"/>
      <c r="Z819" s="377"/>
    </row>
    <row r="820" spans="1:26" ht="12.75" customHeight="1" x14ac:dyDescent="0.25">
      <c r="A820" s="377"/>
      <c r="B820" s="377"/>
      <c r="C820" s="377"/>
      <c r="D820" s="377"/>
      <c r="E820" s="377"/>
      <c r="F820" s="377"/>
      <c r="G820" s="377"/>
      <c r="H820" s="377"/>
      <c r="I820" s="377"/>
      <c r="J820" s="377"/>
      <c r="K820" s="377"/>
      <c r="L820" s="377"/>
      <c r="M820" s="377"/>
      <c r="N820" s="377"/>
      <c r="O820" s="377"/>
      <c r="P820" s="377"/>
      <c r="Q820" s="377"/>
      <c r="R820" s="377"/>
      <c r="S820" s="377"/>
      <c r="T820" s="377"/>
      <c r="U820" s="377"/>
      <c r="V820" s="377"/>
      <c r="W820" s="377"/>
      <c r="X820" s="377"/>
      <c r="Y820" s="377"/>
      <c r="Z820" s="377"/>
    </row>
    <row r="821" spans="1:26" ht="12.75" customHeight="1" x14ac:dyDescent="0.25">
      <c r="A821" s="377"/>
      <c r="B821" s="377"/>
      <c r="C821" s="377"/>
      <c r="D821" s="377"/>
      <c r="E821" s="377"/>
      <c r="F821" s="377"/>
      <c r="G821" s="377"/>
      <c r="H821" s="377"/>
      <c r="I821" s="377"/>
      <c r="J821" s="377"/>
      <c r="K821" s="377"/>
      <c r="L821" s="377"/>
      <c r="M821" s="377"/>
      <c r="N821" s="377"/>
      <c r="O821" s="377"/>
      <c r="P821" s="377"/>
      <c r="Q821" s="377"/>
      <c r="R821" s="377"/>
      <c r="S821" s="377"/>
      <c r="T821" s="377"/>
      <c r="U821" s="377"/>
      <c r="V821" s="377"/>
      <c r="W821" s="377"/>
      <c r="X821" s="377"/>
      <c r="Y821" s="377"/>
      <c r="Z821" s="377"/>
    </row>
    <row r="822" spans="1:26" ht="12.75" customHeight="1" x14ac:dyDescent="0.25">
      <c r="A822" s="377"/>
      <c r="B822" s="377"/>
      <c r="C822" s="377"/>
      <c r="D822" s="377"/>
      <c r="E822" s="377"/>
      <c r="F822" s="377"/>
      <c r="G822" s="377"/>
      <c r="H822" s="377"/>
      <c r="I822" s="377"/>
      <c r="J822" s="377"/>
      <c r="K822" s="377"/>
      <c r="L822" s="377"/>
      <c r="M822" s="377"/>
      <c r="N822" s="377"/>
      <c r="O822" s="377"/>
      <c r="P822" s="377"/>
      <c r="Q822" s="377"/>
      <c r="R822" s="377"/>
      <c r="S822" s="377"/>
      <c r="T822" s="377"/>
      <c r="U822" s="377"/>
      <c r="V822" s="377"/>
      <c r="W822" s="377"/>
      <c r="X822" s="377"/>
      <c r="Y822" s="377"/>
      <c r="Z822" s="377"/>
    </row>
    <row r="823" spans="1:26" ht="12.75" customHeight="1" x14ac:dyDescent="0.25">
      <c r="A823" s="377"/>
      <c r="B823" s="377"/>
      <c r="C823" s="377"/>
      <c r="D823" s="377"/>
      <c r="E823" s="377"/>
      <c r="F823" s="377"/>
      <c r="G823" s="377"/>
      <c r="H823" s="377"/>
      <c r="I823" s="377"/>
      <c r="J823" s="377"/>
      <c r="K823" s="377"/>
      <c r="L823" s="377"/>
      <c r="M823" s="377"/>
      <c r="N823" s="377"/>
      <c r="O823" s="377"/>
      <c r="P823" s="377"/>
      <c r="Q823" s="377"/>
      <c r="R823" s="377"/>
      <c r="S823" s="377"/>
      <c r="T823" s="377"/>
      <c r="U823" s="377"/>
      <c r="V823" s="377"/>
      <c r="W823" s="377"/>
      <c r="X823" s="377"/>
      <c r="Y823" s="377"/>
      <c r="Z823" s="377"/>
    </row>
    <row r="824" spans="1:26" ht="12.75" customHeight="1" x14ac:dyDescent="0.25">
      <c r="A824" s="377"/>
      <c r="B824" s="377"/>
      <c r="C824" s="377"/>
      <c r="D824" s="377"/>
      <c r="E824" s="377"/>
      <c r="F824" s="377"/>
      <c r="G824" s="377"/>
      <c r="H824" s="377"/>
      <c r="I824" s="377"/>
      <c r="J824" s="377"/>
      <c r="K824" s="377"/>
      <c r="L824" s="377"/>
      <c r="M824" s="377"/>
      <c r="N824" s="377"/>
      <c r="O824" s="377"/>
      <c r="P824" s="377"/>
      <c r="Q824" s="377"/>
      <c r="R824" s="377"/>
      <c r="S824" s="377"/>
      <c r="T824" s="377"/>
      <c r="U824" s="377"/>
      <c r="V824" s="377"/>
      <c r="W824" s="377"/>
      <c r="X824" s="377"/>
      <c r="Y824" s="377"/>
      <c r="Z824" s="377"/>
    </row>
    <row r="825" spans="1:26" ht="12.75" customHeight="1" x14ac:dyDescent="0.25">
      <c r="A825" s="377"/>
      <c r="B825" s="377"/>
      <c r="C825" s="377"/>
      <c r="D825" s="377"/>
      <c r="E825" s="377"/>
      <c r="F825" s="377"/>
      <c r="G825" s="377"/>
      <c r="H825" s="377"/>
      <c r="I825" s="377"/>
      <c r="J825" s="377"/>
      <c r="K825" s="377"/>
      <c r="L825" s="377"/>
      <c r="M825" s="377"/>
      <c r="N825" s="377"/>
      <c r="O825" s="377"/>
      <c r="P825" s="377"/>
      <c r="Q825" s="377"/>
      <c r="R825" s="377"/>
      <c r="S825" s="377"/>
      <c r="T825" s="377"/>
      <c r="U825" s="377"/>
      <c r="V825" s="377"/>
      <c r="W825" s="377"/>
      <c r="X825" s="377"/>
      <c r="Y825" s="377"/>
      <c r="Z825" s="377"/>
    </row>
    <row r="826" spans="1:26" ht="12.75" customHeight="1" x14ac:dyDescent="0.25">
      <c r="A826" s="377"/>
      <c r="B826" s="377"/>
      <c r="C826" s="377"/>
      <c r="D826" s="377"/>
      <c r="E826" s="377"/>
      <c r="F826" s="377"/>
      <c r="G826" s="377"/>
      <c r="H826" s="377"/>
      <c r="I826" s="377"/>
      <c r="J826" s="377"/>
      <c r="K826" s="377"/>
      <c r="L826" s="377"/>
      <c r="M826" s="377"/>
      <c r="N826" s="377"/>
      <c r="O826" s="377"/>
      <c r="P826" s="377"/>
      <c r="Q826" s="377"/>
      <c r="R826" s="377"/>
      <c r="S826" s="377"/>
      <c r="T826" s="377"/>
      <c r="U826" s="377"/>
      <c r="V826" s="377"/>
      <c r="W826" s="377"/>
      <c r="X826" s="377"/>
      <c r="Y826" s="377"/>
      <c r="Z826" s="377"/>
    </row>
    <row r="827" spans="1:26" ht="12.75" customHeight="1" x14ac:dyDescent="0.25">
      <c r="A827" s="377"/>
      <c r="B827" s="377"/>
      <c r="C827" s="377"/>
      <c r="D827" s="377"/>
      <c r="E827" s="377"/>
      <c r="F827" s="377"/>
      <c r="G827" s="377"/>
      <c r="H827" s="377"/>
      <c r="I827" s="377"/>
      <c r="J827" s="377"/>
      <c r="K827" s="377"/>
      <c r="L827" s="377"/>
      <c r="M827" s="377"/>
      <c r="N827" s="377"/>
      <c r="O827" s="377"/>
      <c r="P827" s="377"/>
      <c r="Q827" s="377"/>
      <c r="R827" s="377"/>
      <c r="S827" s="377"/>
      <c r="T827" s="377"/>
      <c r="U827" s="377"/>
      <c r="V827" s="377"/>
      <c r="W827" s="377"/>
      <c r="X827" s="377"/>
      <c r="Y827" s="377"/>
      <c r="Z827" s="377"/>
    </row>
    <row r="828" spans="1:26" ht="12.75" customHeight="1" x14ac:dyDescent="0.25">
      <c r="A828" s="377"/>
      <c r="B828" s="377"/>
      <c r="C828" s="377"/>
      <c r="D828" s="377"/>
      <c r="E828" s="377"/>
      <c r="F828" s="377"/>
      <c r="G828" s="377"/>
      <c r="H828" s="377"/>
      <c r="I828" s="377"/>
      <c r="J828" s="377"/>
      <c r="K828" s="377"/>
      <c r="L828" s="377"/>
      <c r="M828" s="377"/>
      <c r="N828" s="377"/>
      <c r="O828" s="377"/>
      <c r="P828" s="377"/>
      <c r="Q828" s="377"/>
      <c r="R828" s="377"/>
      <c r="S828" s="377"/>
      <c r="T828" s="377"/>
      <c r="U828" s="377"/>
      <c r="V828" s="377"/>
      <c r="W828" s="377"/>
      <c r="X828" s="377"/>
      <c r="Y828" s="377"/>
      <c r="Z828" s="377"/>
    </row>
    <row r="829" spans="1:26" ht="12.75" customHeight="1" x14ac:dyDescent="0.25">
      <c r="A829" s="377"/>
      <c r="B829" s="377"/>
      <c r="C829" s="377"/>
      <c r="D829" s="377"/>
      <c r="E829" s="377"/>
      <c r="F829" s="377"/>
      <c r="G829" s="377"/>
      <c r="H829" s="377"/>
      <c r="I829" s="377"/>
      <c r="J829" s="377"/>
      <c r="K829" s="377"/>
      <c r="L829" s="377"/>
      <c r="M829" s="377"/>
      <c r="N829" s="377"/>
      <c r="O829" s="377"/>
      <c r="P829" s="377"/>
      <c r="Q829" s="377"/>
      <c r="R829" s="377"/>
      <c r="S829" s="377"/>
      <c r="T829" s="377"/>
      <c r="U829" s="377"/>
      <c r="V829" s="377"/>
      <c r="W829" s="377"/>
      <c r="X829" s="377"/>
      <c r="Y829" s="377"/>
      <c r="Z829" s="377"/>
    </row>
    <row r="830" spans="1:26" ht="12.75" customHeight="1" x14ac:dyDescent="0.25">
      <c r="A830" s="377"/>
      <c r="B830" s="377"/>
      <c r="C830" s="377"/>
      <c r="D830" s="377"/>
      <c r="E830" s="377"/>
      <c r="F830" s="377"/>
      <c r="G830" s="377"/>
      <c r="H830" s="377"/>
      <c r="I830" s="377"/>
      <c r="J830" s="377"/>
      <c r="K830" s="377"/>
      <c r="L830" s="377"/>
      <c r="M830" s="377"/>
      <c r="N830" s="377"/>
      <c r="O830" s="377"/>
      <c r="P830" s="377"/>
      <c r="Q830" s="377"/>
      <c r="R830" s="377"/>
      <c r="S830" s="377"/>
      <c r="T830" s="377"/>
      <c r="U830" s="377"/>
      <c r="V830" s="377"/>
      <c r="W830" s="377"/>
      <c r="X830" s="377"/>
      <c r="Y830" s="377"/>
      <c r="Z830" s="377"/>
    </row>
    <row r="831" spans="1:26" ht="12.75" customHeight="1" x14ac:dyDescent="0.25">
      <c r="A831" s="377"/>
      <c r="B831" s="377"/>
      <c r="C831" s="377"/>
      <c r="D831" s="377"/>
      <c r="E831" s="377"/>
      <c r="F831" s="377"/>
      <c r="G831" s="377"/>
      <c r="H831" s="377"/>
      <c r="I831" s="377"/>
      <c r="J831" s="377"/>
      <c r="K831" s="377"/>
      <c r="L831" s="377"/>
      <c r="M831" s="377"/>
      <c r="N831" s="377"/>
      <c r="O831" s="377"/>
      <c r="P831" s="377"/>
      <c r="Q831" s="377"/>
      <c r="R831" s="377"/>
      <c r="S831" s="377"/>
      <c r="T831" s="377"/>
      <c r="U831" s="377"/>
      <c r="V831" s="377"/>
      <c r="W831" s="377"/>
      <c r="X831" s="377"/>
      <c r="Y831" s="377"/>
      <c r="Z831" s="377"/>
    </row>
    <row r="832" spans="1:26" ht="12.75" customHeight="1" x14ac:dyDescent="0.25">
      <c r="A832" s="377"/>
      <c r="B832" s="377"/>
      <c r="C832" s="377"/>
      <c r="D832" s="377"/>
      <c r="E832" s="377"/>
      <c r="F832" s="377"/>
      <c r="G832" s="377"/>
      <c r="H832" s="377"/>
      <c r="I832" s="377"/>
      <c r="J832" s="377"/>
      <c r="K832" s="377"/>
      <c r="L832" s="377"/>
      <c r="M832" s="377"/>
      <c r="N832" s="377"/>
      <c r="O832" s="377"/>
      <c r="P832" s="377"/>
      <c r="Q832" s="377"/>
      <c r="R832" s="377"/>
      <c r="S832" s="377"/>
      <c r="T832" s="377"/>
      <c r="U832" s="377"/>
      <c r="V832" s="377"/>
      <c r="W832" s="377"/>
      <c r="X832" s="377"/>
      <c r="Y832" s="377"/>
      <c r="Z832" s="377"/>
    </row>
    <row r="833" spans="1:26" ht="12.75" customHeight="1" x14ac:dyDescent="0.25">
      <c r="A833" s="377"/>
      <c r="B833" s="377"/>
      <c r="C833" s="377"/>
      <c r="D833" s="377"/>
      <c r="E833" s="377"/>
      <c r="F833" s="377"/>
      <c r="G833" s="377"/>
      <c r="H833" s="377"/>
      <c r="I833" s="377"/>
      <c r="J833" s="377"/>
      <c r="K833" s="377"/>
      <c r="L833" s="377"/>
      <c r="M833" s="377"/>
      <c r="N833" s="377"/>
      <c r="O833" s="377"/>
      <c r="P833" s="377"/>
      <c r="Q833" s="377"/>
      <c r="R833" s="377"/>
      <c r="S833" s="377"/>
      <c r="T833" s="377"/>
      <c r="U833" s="377"/>
      <c r="V833" s="377"/>
      <c r="W833" s="377"/>
      <c r="X833" s="377"/>
      <c r="Y833" s="377"/>
      <c r="Z833" s="377"/>
    </row>
    <row r="834" spans="1:26" ht="12.75" customHeight="1" x14ac:dyDescent="0.25">
      <c r="A834" s="377"/>
      <c r="B834" s="377"/>
      <c r="C834" s="377"/>
      <c r="D834" s="377"/>
      <c r="E834" s="377"/>
      <c r="F834" s="377"/>
      <c r="G834" s="377"/>
      <c r="H834" s="377"/>
      <c r="I834" s="377"/>
      <c r="J834" s="377"/>
      <c r="K834" s="377"/>
      <c r="L834" s="377"/>
      <c r="M834" s="377"/>
      <c r="N834" s="377"/>
      <c r="O834" s="377"/>
      <c r="P834" s="377"/>
      <c r="Q834" s="377"/>
      <c r="R834" s="377"/>
      <c r="S834" s="377"/>
      <c r="T834" s="377"/>
      <c r="U834" s="377"/>
      <c r="V834" s="377"/>
      <c r="W834" s="377"/>
      <c r="X834" s="377"/>
      <c r="Y834" s="377"/>
      <c r="Z834" s="377"/>
    </row>
    <row r="835" spans="1:26" ht="12.75" customHeight="1" x14ac:dyDescent="0.25">
      <c r="A835" s="377"/>
      <c r="B835" s="377"/>
      <c r="C835" s="377"/>
      <c r="D835" s="377"/>
      <c r="E835" s="377"/>
      <c r="F835" s="377"/>
      <c r="G835" s="377"/>
      <c r="H835" s="377"/>
      <c r="I835" s="377"/>
      <c r="J835" s="377"/>
      <c r="K835" s="377"/>
      <c r="L835" s="377"/>
      <c r="M835" s="377"/>
      <c r="N835" s="377"/>
      <c r="O835" s="377"/>
      <c r="P835" s="377"/>
      <c r="Q835" s="377"/>
      <c r="R835" s="377"/>
      <c r="S835" s="377"/>
      <c r="T835" s="377"/>
      <c r="U835" s="377"/>
      <c r="V835" s="377"/>
      <c r="W835" s="377"/>
      <c r="X835" s="377"/>
      <c r="Y835" s="377"/>
      <c r="Z835" s="377"/>
    </row>
    <row r="836" spans="1:26" ht="12.75" customHeight="1" x14ac:dyDescent="0.25">
      <c r="A836" s="377"/>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row>
    <row r="837" spans="1:26" ht="12.75" customHeight="1" x14ac:dyDescent="0.25">
      <c r="A837" s="377"/>
      <c r="B837" s="377"/>
      <c r="C837" s="377"/>
      <c r="D837" s="377"/>
      <c r="E837" s="377"/>
      <c r="F837" s="377"/>
      <c r="G837" s="377"/>
      <c r="H837" s="377"/>
      <c r="I837" s="377"/>
      <c r="J837" s="377"/>
      <c r="K837" s="377"/>
      <c r="L837" s="377"/>
      <c r="M837" s="377"/>
      <c r="N837" s="377"/>
      <c r="O837" s="377"/>
      <c r="P837" s="377"/>
      <c r="Q837" s="377"/>
      <c r="R837" s="377"/>
      <c r="S837" s="377"/>
      <c r="T837" s="377"/>
      <c r="U837" s="377"/>
      <c r="V837" s="377"/>
      <c r="W837" s="377"/>
      <c r="X837" s="377"/>
      <c r="Y837" s="377"/>
      <c r="Z837" s="377"/>
    </row>
    <row r="838" spans="1:26" ht="12.75" customHeight="1" x14ac:dyDescent="0.25">
      <c r="A838" s="377"/>
      <c r="B838" s="377"/>
      <c r="C838" s="377"/>
      <c r="D838" s="377"/>
      <c r="E838" s="377"/>
      <c r="F838" s="377"/>
      <c r="G838" s="377"/>
      <c r="H838" s="377"/>
      <c r="I838" s="377"/>
      <c r="J838" s="377"/>
      <c r="K838" s="377"/>
      <c r="L838" s="377"/>
      <c r="M838" s="377"/>
      <c r="N838" s="377"/>
      <c r="O838" s="377"/>
      <c r="P838" s="377"/>
      <c r="Q838" s="377"/>
      <c r="R838" s="377"/>
      <c r="S838" s="377"/>
      <c r="T838" s="377"/>
      <c r="U838" s="377"/>
      <c r="V838" s="377"/>
      <c r="W838" s="377"/>
      <c r="X838" s="377"/>
      <c r="Y838" s="377"/>
      <c r="Z838" s="377"/>
    </row>
    <row r="839" spans="1:26" ht="12.75" customHeight="1" x14ac:dyDescent="0.25">
      <c r="A839" s="377"/>
      <c r="B839" s="377"/>
      <c r="C839" s="377"/>
      <c r="D839" s="377"/>
      <c r="E839" s="377"/>
      <c r="F839" s="377"/>
      <c r="G839" s="377"/>
      <c r="H839" s="377"/>
      <c r="I839" s="377"/>
      <c r="J839" s="377"/>
      <c r="K839" s="377"/>
      <c r="L839" s="377"/>
      <c r="M839" s="377"/>
      <c r="N839" s="377"/>
      <c r="O839" s="377"/>
      <c r="P839" s="377"/>
      <c r="Q839" s="377"/>
      <c r="R839" s="377"/>
      <c r="S839" s="377"/>
      <c r="T839" s="377"/>
      <c r="U839" s="377"/>
      <c r="V839" s="377"/>
      <c r="W839" s="377"/>
      <c r="X839" s="377"/>
      <c r="Y839" s="377"/>
      <c r="Z839" s="377"/>
    </row>
    <row r="840" spans="1:26" ht="12.75" customHeight="1" x14ac:dyDescent="0.25">
      <c r="A840" s="377"/>
      <c r="B840" s="377"/>
      <c r="C840" s="377"/>
      <c r="D840" s="377"/>
      <c r="E840" s="377"/>
      <c r="F840" s="377"/>
      <c r="G840" s="377"/>
      <c r="H840" s="377"/>
      <c r="I840" s="377"/>
      <c r="J840" s="377"/>
      <c r="K840" s="377"/>
      <c r="L840" s="377"/>
      <c r="M840" s="377"/>
      <c r="N840" s="377"/>
      <c r="O840" s="377"/>
      <c r="P840" s="377"/>
      <c r="Q840" s="377"/>
      <c r="R840" s="377"/>
      <c r="S840" s="377"/>
      <c r="T840" s="377"/>
      <c r="U840" s="377"/>
      <c r="V840" s="377"/>
      <c r="W840" s="377"/>
      <c r="X840" s="377"/>
      <c r="Y840" s="377"/>
      <c r="Z840" s="377"/>
    </row>
    <row r="841" spans="1:26" ht="12.75" customHeight="1" x14ac:dyDescent="0.25">
      <c r="A841" s="377"/>
      <c r="B841" s="377"/>
      <c r="C841" s="377"/>
      <c r="D841" s="377"/>
      <c r="E841" s="377"/>
      <c r="F841" s="377"/>
      <c r="G841" s="377"/>
      <c r="H841" s="377"/>
      <c r="I841" s="377"/>
      <c r="J841" s="377"/>
      <c r="K841" s="377"/>
      <c r="L841" s="377"/>
      <c r="M841" s="377"/>
      <c r="N841" s="377"/>
      <c r="O841" s="377"/>
      <c r="P841" s="377"/>
      <c r="Q841" s="377"/>
      <c r="R841" s="377"/>
      <c r="S841" s="377"/>
      <c r="T841" s="377"/>
      <c r="U841" s="377"/>
      <c r="V841" s="377"/>
      <c r="W841" s="377"/>
      <c r="X841" s="377"/>
      <c r="Y841" s="377"/>
      <c r="Z841" s="377"/>
    </row>
    <row r="842" spans="1:26" ht="12.75" customHeight="1" x14ac:dyDescent="0.25">
      <c r="A842" s="377"/>
      <c r="B842" s="377"/>
      <c r="C842" s="377"/>
      <c r="D842" s="377"/>
      <c r="E842" s="377"/>
      <c r="F842" s="377"/>
      <c r="G842" s="377"/>
      <c r="H842" s="377"/>
      <c r="I842" s="377"/>
      <c r="J842" s="377"/>
      <c r="K842" s="377"/>
      <c r="L842" s="377"/>
      <c r="M842" s="377"/>
      <c r="N842" s="377"/>
      <c r="O842" s="377"/>
      <c r="P842" s="377"/>
      <c r="Q842" s="377"/>
      <c r="R842" s="377"/>
      <c r="S842" s="377"/>
      <c r="T842" s="377"/>
      <c r="U842" s="377"/>
      <c r="V842" s="377"/>
      <c r="W842" s="377"/>
      <c r="X842" s="377"/>
      <c r="Y842" s="377"/>
      <c r="Z842" s="377"/>
    </row>
    <row r="843" spans="1:26" ht="12.75" customHeight="1" x14ac:dyDescent="0.25">
      <c r="A843" s="377"/>
      <c r="B843" s="377"/>
      <c r="C843" s="377"/>
      <c r="D843" s="377"/>
      <c r="E843" s="377"/>
      <c r="F843" s="377"/>
      <c r="G843" s="377"/>
      <c r="H843" s="377"/>
      <c r="I843" s="377"/>
      <c r="J843" s="377"/>
      <c r="K843" s="377"/>
      <c r="L843" s="377"/>
      <c r="M843" s="377"/>
      <c r="N843" s="377"/>
      <c r="O843" s="377"/>
      <c r="P843" s="377"/>
      <c r="Q843" s="377"/>
      <c r="R843" s="377"/>
      <c r="S843" s="377"/>
      <c r="T843" s="377"/>
      <c r="U843" s="377"/>
      <c r="V843" s="377"/>
      <c r="W843" s="377"/>
      <c r="X843" s="377"/>
      <c r="Y843" s="377"/>
      <c r="Z843" s="377"/>
    </row>
    <row r="844" spans="1:26" ht="12.75" customHeight="1" x14ac:dyDescent="0.25">
      <c r="A844" s="377"/>
      <c r="B844" s="377"/>
      <c r="C844" s="377"/>
      <c r="D844" s="377"/>
      <c r="E844" s="377"/>
      <c r="F844" s="377"/>
      <c r="G844" s="377"/>
      <c r="H844" s="377"/>
      <c r="I844" s="377"/>
      <c r="J844" s="377"/>
      <c r="K844" s="377"/>
      <c r="L844" s="377"/>
      <c r="M844" s="377"/>
      <c r="N844" s="377"/>
      <c r="O844" s="377"/>
      <c r="P844" s="377"/>
      <c r="Q844" s="377"/>
      <c r="R844" s="377"/>
      <c r="S844" s="377"/>
      <c r="T844" s="377"/>
      <c r="U844" s="377"/>
      <c r="V844" s="377"/>
      <c r="W844" s="377"/>
      <c r="X844" s="377"/>
      <c r="Y844" s="377"/>
      <c r="Z844" s="377"/>
    </row>
    <row r="845" spans="1:26" ht="12.75" customHeight="1" x14ac:dyDescent="0.25">
      <c r="A845" s="377"/>
      <c r="B845" s="377"/>
      <c r="C845" s="377"/>
      <c r="D845" s="377"/>
      <c r="E845" s="377"/>
      <c r="F845" s="377"/>
      <c r="G845" s="377"/>
      <c r="H845" s="377"/>
      <c r="I845" s="377"/>
      <c r="J845" s="377"/>
      <c r="K845" s="377"/>
      <c r="L845" s="377"/>
      <c r="M845" s="377"/>
      <c r="N845" s="377"/>
      <c r="O845" s="377"/>
      <c r="P845" s="377"/>
      <c r="Q845" s="377"/>
      <c r="R845" s="377"/>
      <c r="S845" s="377"/>
      <c r="T845" s="377"/>
      <c r="U845" s="377"/>
      <c r="V845" s="377"/>
      <c r="W845" s="377"/>
      <c r="X845" s="377"/>
      <c r="Y845" s="377"/>
      <c r="Z845" s="377"/>
    </row>
    <row r="846" spans="1:26" ht="12.75" customHeight="1" x14ac:dyDescent="0.25">
      <c r="A846" s="377"/>
      <c r="B846" s="377"/>
      <c r="C846" s="377"/>
      <c r="D846" s="377"/>
      <c r="E846" s="377"/>
      <c r="F846" s="377"/>
      <c r="G846" s="377"/>
      <c r="H846" s="377"/>
      <c r="I846" s="377"/>
      <c r="J846" s="377"/>
      <c r="K846" s="377"/>
      <c r="L846" s="377"/>
      <c r="M846" s="377"/>
      <c r="N846" s="377"/>
      <c r="O846" s="377"/>
      <c r="P846" s="377"/>
      <c r="Q846" s="377"/>
      <c r="R846" s="377"/>
      <c r="S846" s="377"/>
      <c r="T846" s="377"/>
      <c r="U846" s="377"/>
      <c r="V846" s="377"/>
      <c r="W846" s="377"/>
      <c r="X846" s="377"/>
      <c r="Y846" s="377"/>
      <c r="Z846" s="377"/>
    </row>
    <row r="847" spans="1:26" ht="12.75" customHeight="1" x14ac:dyDescent="0.25">
      <c r="A847" s="377"/>
      <c r="B847" s="377"/>
      <c r="C847" s="377"/>
      <c r="D847" s="377"/>
      <c r="E847" s="377"/>
      <c r="F847" s="377"/>
      <c r="G847" s="377"/>
      <c r="H847" s="377"/>
      <c r="I847" s="377"/>
      <c r="J847" s="377"/>
      <c r="K847" s="377"/>
      <c r="L847" s="377"/>
      <c r="M847" s="377"/>
      <c r="N847" s="377"/>
      <c r="O847" s="377"/>
      <c r="P847" s="377"/>
      <c r="Q847" s="377"/>
      <c r="R847" s="377"/>
      <c r="S847" s="377"/>
      <c r="T847" s="377"/>
      <c r="U847" s="377"/>
      <c r="V847" s="377"/>
      <c r="W847" s="377"/>
      <c r="X847" s="377"/>
      <c r="Y847" s="377"/>
      <c r="Z847" s="377"/>
    </row>
    <row r="848" spans="1:26" ht="12.75" customHeight="1" x14ac:dyDescent="0.25">
      <c r="A848" s="377"/>
      <c r="B848" s="377"/>
      <c r="C848" s="377"/>
      <c r="D848" s="377"/>
      <c r="E848" s="377"/>
      <c r="F848" s="377"/>
      <c r="G848" s="377"/>
      <c r="H848" s="377"/>
      <c r="I848" s="377"/>
      <c r="J848" s="377"/>
      <c r="K848" s="377"/>
      <c r="L848" s="377"/>
      <c r="M848" s="377"/>
      <c r="N848" s="377"/>
      <c r="O848" s="377"/>
      <c r="P848" s="377"/>
      <c r="Q848" s="377"/>
      <c r="R848" s="377"/>
      <c r="S848" s="377"/>
      <c r="T848" s="377"/>
      <c r="U848" s="377"/>
      <c r="V848" s="377"/>
      <c r="W848" s="377"/>
      <c r="X848" s="377"/>
      <c r="Y848" s="377"/>
      <c r="Z848" s="377"/>
    </row>
    <row r="849" spans="1:26" ht="12.75" customHeight="1" x14ac:dyDescent="0.25">
      <c r="A849" s="377"/>
      <c r="B849" s="377"/>
      <c r="C849" s="377"/>
      <c r="D849" s="377"/>
      <c r="E849" s="377"/>
      <c r="F849" s="377"/>
      <c r="G849" s="377"/>
      <c r="H849" s="377"/>
      <c r="I849" s="377"/>
      <c r="J849" s="377"/>
      <c r="K849" s="377"/>
      <c r="L849" s="377"/>
      <c r="M849" s="377"/>
      <c r="N849" s="377"/>
      <c r="O849" s="377"/>
      <c r="P849" s="377"/>
      <c r="Q849" s="377"/>
      <c r="R849" s="377"/>
      <c r="S849" s="377"/>
      <c r="T849" s="377"/>
      <c r="U849" s="377"/>
      <c r="V849" s="377"/>
      <c r="W849" s="377"/>
      <c r="X849" s="377"/>
      <c r="Y849" s="377"/>
      <c r="Z849" s="377"/>
    </row>
    <row r="850" spans="1:26" ht="12.75" customHeight="1" x14ac:dyDescent="0.25">
      <c r="A850" s="377"/>
      <c r="B850" s="377"/>
      <c r="C850" s="377"/>
      <c r="D850" s="377"/>
      <c r="E850" s="377"/>
      <c r="F850" s="377"/>
      <c r="G850" s="377"/>
      <c r="H850" s="377"/>
      <c r="I850" s="377"/>
      <c r="J850" s="377"/>
      <c r="K850" s="377"/>
      <c r="L850" s="377"/>
      <c r="M850" s="377"/>
      <c r="N850" s="377"/>
      <c r="O850" s="377"/>
      <c r="P850" s="377"/>
      <c r="Q850" s="377"/>
      <c r="R850" s="377"/>
      <c r="S850" s="377"/>
      <c r="T850" s="377"/>
      <c r="U850" s="377"/>
      <c r="V850" s="377"/>
      <c r="W850" s="377"/>
      <c r="X850" s="377"/>
      <c r="Y850" s="377"/>
      <c r="Z850" s="377"/>
    </row>
    <row r="851" spans="1:26" ht="12.75" customHeight="1" x14ac:dyDescent="0.25">
      <c r="A851" s="377"/>
      <c r="B851" s="377"/>
      <c r="C851" s="377"/>
      <c r="D851" s="377"/>
      <c r="E851" s="377"/>
      <c r="F851" s="377"/>
      <c r="G851" s="377"/>
      <c r="H851" s="377"/>
      <c r="I851" s="377"/>
      <c r="J851" s="377"/>
      <c r="K851" s="377"/>
      <c r="L851" s="377"/>
      <c r="M851" s="377"/>
      <c r="N851" s="377"/>
      <c r="O851" s="377"/>
      <c r="P851" s="377"/>
      <c r="Q851" s="377"/>
      <c r="R851" s="377"/>
      <c r="S851" s="377"/>
      <c r="T851" s="377"/>
      <c r="U851" s="377"/>
      <c r="V851" s="377"/>
      <c r="W851" s="377"/>
      <c r="X851" s="377"/>
      <c r="Y851" s="377"/>
      <c r="Z851" s="377"/>
    </row>
    <row r="852" spans="1:26" ht="12.75" customHeight="1" x14ac:dyDescent="0.25">
      <c r="A852" s="377"/>
      <c r="B852" s="377"/>
      <c r="C852" s="377"/>
      <c r="D852" s="377"/>
      <c r="E852" s="377"/>
      <c r="F852" s="377"/>
      <c r="G852" s="377"/>
      <c r="H852" s="377"/>
      <c r="I852" s="377"/>
      <c r="J852" s="377"/>
      <c r="K852" s="377"/>
      <c r="L852" s="377"/>
      <c r="M852" s="377"/>
      <c r="N852" s="377"/>
      <c r="O852" s="377"/>
      <c r="P852" s="377"/>
      <c r="Q852" s="377"/>
      <c r="R852" s="377"/>
      <c r="S852" s="377"/>
      <c r="T852" s="377"/>
      <c r="U852" s="377"/>
      <c r="V852" s="377"/>
      <c r="W852" s="377"/>
      <c r="X852" s="377"/>
      <c r="Y852" s="377"/>
      <c r="Z852" s="377"/>
    </row>
    <row r="853" spans="1:26" ht="12.75" customHeight="1" x14ac:dyDescent="0.25">
      <c r="A853" s="377"/>
      <c r="B853" s="377"/>
      <c r="C853" s="377"/>
      <c r="D853" s="377"/>
      <c r="E853" s="377"/>
      <c r="F853" s="377"/>
      <c r="G853" s="377"/>
      <c r="H853" s="377"/>
      <c r="I853" s="377"/>
      <c r="J853" s="377"/>
      <c r="K853" s="377"/>
      <c r="L853" s="377"/>
      <c r="M853" s="377"/>
      <c r="N853" s="377"/>
      <c r="O853" s="377"/>
      <c r="P853" s="377"/>
      <c r="Q853" s="377"/>
      <c r="R853" s="377"/>
      <c r="S853" s="377"/>
      <c r="T853" s="377"/>
      <c r="U853" s="377"/>
      <c r="V853" s="377"/>
      <c r="W853" s="377"/>
      <c r="X853" s="377"/>
      <c r="Y853" s="377"/>
      <c r="Z853" s="377"/>
    </row>
    <row r="854" spans="1:26" ht="12.75" customHeight="1" x14ac:dyDescent="0.25">
      <c r="A854" s="377"/>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row>
    <row r="855" spans="1:26" ht="12.75" customHeight="1" x14ac:dyDescent="0.25">
      <c r="A855" s="377"/>
      <c r="B855" s="377"/>
      <c r="C855" s="377"/>
      <c r="D855" s="377"/>
      <c r="E855" s="377"/>
      <c r="F855" s="377"/>
      <c r="G855" s="377"/>
      <c r="H855" s="377"/>
      <c r="I855" s="377"/>
      <c r="J855" s="377"/>
      <c r="K855" s="377"/>
      <c r="L855" s="377"/>
      <c r="M855" s="377"/>
      <c r="N855" s="377"/>
      <c r="O855" s="377"/>
      <c r="P855" s="377"/>
      <c r="Q855" s="377"/>
      <c r="R855" s="377"/>
      <c r="S855" s="377"/>
      <c r="T855" s="377"/>
      <c r="U855" s="377"/>
      <c r="V855" s="377"/>
      <c r="W855" s="377"/>
      <c r="X855" s="377"/>
      <c r="Y855" s="377"/>
      <c r="Z855" s="377"/>
    </row>
    <row r="856" spans="1:26" ht="12.75" customHeight="1" x14ac:dyDescent="0.25">
      <c r="A856" s="377"/>
      <c r="B856" s="377"/>
      <c r="C856" s="377"/>
      <c r="D856" s="377"/>
      <c r="E856" s="377"/>
      <c r="F856" s="377"/>
      <c r="G856" s="377"/>
      <c r="H856" s="377"/>
      <c r="I856" s="377"/>
      <c r="J856" s="377"/>
      <c r="K856" s="377"/>
      <c r="L856" s="377"/>
      <c r="M856" s="377"/>
      <c r="N856" s="377"/>
      <c r="O856" s="377"/>
      <c r="P856" s="377"/>
      <c r="Q856" s="377"/>
      <c r="R856" s="377"/>
      <c r="S856" s="377"/>
      <c r="T856" s="377"/>
      <c r="U856" s="377"/>
      <c r="V856" s="377"/>
      <c r="W856" s="377"/>
      <c r="X856" s="377"/>
      <c r="Y856" s="377"/>
      <c r="Z856" s="377"/>
    </row>
    <row r="857" spans="1:26" ht="12.75" customHeight="1" x14ac:dyDescent="0.25">
      <c r="A857" s="377"/>
      <c r="B857" s="377"/>
      <c r="C857" s="377"/>
      <c r="D857" s="377"/>
      <c r="E857" s="377"/>
      <c r="F857" s="377"/>
      <c r="G857" s="377"/>
      <c r="H857" s="377"/>
      <c r="I857" s="377"/>
      <c r="J857" s="377"/>
      <c r="K857" s="377"/>
      <c r="L857" s="377"/>
      <c r="M857" s="377"/>
      <c r="N857" s="377"/>
      <c r="O857" s="377"/>
      <c r="P857" s="377"/>
      <c r="Q857" s="377"/>
      <c r="R857" s="377"/>
      <c r="S857" s="377"/>
      <c r="T857" s="377"/>
      <c r="U857" s="377"/>
      <c r="V857" s="377"/>
      <c r="W857" s="377"/>
      <c r="X857" s="377"/>
      <c r="Y857" s="377"/>
      <c r="Z857" s="377"/>
    </row>
    <row r="858" spans="1:26" ht="12.75" customHeight="1" x14ac:dyDescent="0.25">
      <c r="A858" s="377"/>
      <c r="B858" s="377"/>
      <c r="C858" s="377"/>
      <c r="D858" s="377"/>
      <c r="E858" s="377"/>
      <c r="F858" s="377"/>
      <c r="G858" s="377"/>
      <c r="H858" s="377"/>
      <c r="I858" s="377"/>
      <c r="J858" s="377"/>
      <c r="K858" s="377"/>
      <c r="L858" s="377"/>
      <c r="M858" s="377"/>
      <c r="N858" s="377"/>
      <c r="O858" s="377"/>
      <c r="P858" s="377"/>
      <c r="Q858" s="377"/>
      <c r="R858" s="377"/>
      <c r="S858" s="377"/>
      <c r="T858" s="377"/>
      <c r="U858" s="377"/>
      <c r="V858" s="377"/>
      <c r="W858" s="377"/>
      <c r="X858" s="377"/>
      <c r="Y858" s="377"/>
      <c r="Z858" s="377"/>
    </row>
    <row r="859" spans="1:26" ht="12.75" customHeight="1" x14ac:dyDescent="0.25">
      <c r="A859" s="377"/>
      <c r="B859" s="377"/>
      <c r="C859" s="377"/>
      <c r="D859" s="377"/>
      <c r="E859" s="377"/>
      <c r="F859" s="377"/>
      <c r="G859" s="377"/>
      <c r="H859" s="377"/>
      <c r="I859" s="377"/>
      <c r="J859" s="377"/>
      <c r="K859" s="377"/>
      <c r="L859" s="377"/>
      <c r="M859" s="377"/>
      <c r="N859" s="377"/>
      <c r="O859" s="377"/>
      <c r="P859" s="377"/>
      <c r="Q859" s="377"/>
      <c r="R859" s="377"/>
      <c r="S859" s="377"/>
      <c r="T859" s="377"/>
      <c r="U859" s="377"/>
      <c r="V859" s="377"/>
      <c r="W859" s="377"/>
      <c r="X859" s="377"/>
      <c r="Y859" s="377"/>
      <c r="Z859" s="377"/>
    </row>
    <row r="860" spans="1:26" ht="12.75" customHeight="1" x14ac:dyDescent="0.25">
      <c r="A860" s="377"/>
      <c r="B860" s="377"/>
      <c r="C860" s="377"/>
      <c r="D860" s="377"/>
      <c r="E860" s="377"/>
      <c r="F860" s="377"/>
      <c r="G860" s="377"/>
      <c r="H860" s="377"/>
      <c r="I860" s="377"/>
      <c r="J860" s="377"/>
      <c r="K860" s="377"/>
      <c r="L860" s="377"/>
      <c r="M860" s="377"/>
      <c r="N860" s="377"/>
      <c r="O860" s="377"/>
      <c r="P860" s="377"/>
      <c r="Q860" s="377"/>
      <c r="R860" s="377"/>
      <c r="S860" s="377"/>
      <c r="T860" s="377"/>
      <c r="U860" s="377"/>
      <c r="V860" s="377"/>
      <c r="W860" s="377"/>
      <c r="X860" s="377"/>
      <c r="Y860" s="377"/>
      <c r="Z860" s="377"/>
    </row>
    <row r="861" spans="1:26" ht="12.75" customHeight="1" x14ac:dyDescent="0.25">
      <c r="A861" s="377"/>
      <c r="B861" s="377"/>
      <c r="C861" s="377"/>
      <c r="D861" s="377"/>
      <c r="E861" s="377"/>
      <c r="F861" s="377"/>
      <c r="G861" s="377"/>
      <c r="H861" s="377"/>
      <c r="I861" s="377"/>
      <c r="J861" s="377"/>
      <c r="K861" s="377"/>
      <c r="L861" s="377"/>
      <c r="M861" s="377"/>
      <c r="N861" s="377"/>
      <c r="O861" s="377"/>
      <c r="P861" s="377"/>
      <c r="Q861" s="377"/>
      <c r="R861" s="377"/>
      <c r="S861" s="377"/>
      <c r="T861" s="377"/>
      <c r="U861" s="377"/>
      <c r="V861" s="377"/>
      <c r="W861" s="377"/>
      <c r="X861" s="377"/>
      <c r="Y861" s="377"/>
      <c r="Z861" s="377"/>
    </row>
    <row r="862" spans="1:26" ht="12.75" customHeight="1" x14ac:dyDescent="0.25">
      <c r="A862" s="377"/>
      <c r="B862" s="377"/>
      <c r="C862" s="377"/>
      <c r="D862" s="377"/>
      <c r="E862" s="377"/>
      <c r="F862" s="377"/>
      <c r="G862" s="377"/>
      <c r="H862" s="377"/>
      <c r="I862" s="377"/>
      <c r="J862" s="377"/>
      <c r="K862" s="377"/>
      <c r="L862" s="377"/>
      <c r="M862" s="377"/>
      <c r="N862" s="377"/>
      <c r="O862" s="377"/>
      <c r="P862" s="377"/>
      <c r="Q862" s="377"/>
      <c r="R862" s="377"/>
      <c r="S862" s="377"/>
      <c r="T862" s="377"/>
      <c r="U862" s="377"/>
      <c r="V862" s="377"/>
      <c r="W862" s="377"/>
      <c r="X862" s="377"/>
      <c r="Y862" s="377"/>
      <c r="Z862" s="377"/>
    </row>
    <row r="863" spans="1:26" ht="12.75" customHeight="1" x14ac:dyDescent="0.25">
      <c r="A863" s="377"/>
      <c r="B863" s="377"/>
      <c r="C863" s="377"/>
      <c r="D863" s="377"/>
      <c r="E863" s="377"/>
      <c r="F863" s="377"/>
      <c r="G863" s="377"/>
      <c r="H863" s="377"/>
      <c r="I863" s="377"/>
      <c r="J863" s="377"/>
      <c r="K863" s="377"/>
      <c r="L863" s="377"/>
      <c r="M863" s="377"/>
      <c r="N863" s="377"/>
      <c r="O863" s="377"/>
      <c r="P863" s="377"/>
      <c r="Q863" s="377"/>
      <c r="R863" s="377"/>
      <c r="S863" s="377"/>
      <c r="T863" s="377"/>
      <c r="U863" s="377"/>
      <c r="V863" s="377"/>
      <c r="W863" s="377"/>
      <c r="X863" s="377"/>
      <c r="Y863" s="377"/>
      <c r="Z863" s="377"/>
    </row>
    <row r="864" spans="1:26" ht="12.75" customHeight="1" x14ac:dyDescent="0.25">
      <c r="A864" s="377"/>
      <c r="B864" s="377"/>
      <c r="C864" s="377"/>
      <c r="D864" s="377"/>
      <c r="E864" s="377"/>
      <c r="F864" s="377"/>
      <c r="G864" s="377"/>
      <c r="H864" s="377"/>
      <c r="I864" s="377"/>
      <c r="J864" s="377"/>
      <c r="K864" s="377"/>
      <c r="L864" s="377"/>
      <c r="M864" s="377"/>
      <c r="N864" s="377"/>
      <c r="O864" s="377"/>
      <c r="P864" s="377"/>
      <c r="Q864" s="377"/>
      <c r="R864" s="377"/>
      <c r="S864" s="377"/>
      <c r="T864" s="377"/>
      <c r="U864" s="377"/>
      <c r="V864" s="377"/>
      <c r="W864" s="377"/>
      <c r="X864" s="377"/>
      <c r="Y864" s="377"/>
      <c r="Z864" s="377"/>
    </row>
    <row r="865" spans="1:26" ht="12.75" customHeight="1" x14ac:dyDescent="0.25">
      <c r="A865" s="377"/>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row>
    <row r="866" spans="1:26" ht="12.75" customHeight="1" x14ac:dyDescent="0.25">
      <c r="A866" s="377"/>
      <c r="B866" s="377"/>
      <c r="C866" s="377"/>
      <c r="D866" s="377"/>
      <c r="E866" s="377"/>
      <c r="F866" s="377"/>
      <c r="G866" s="377"/>
      <c r="H866" s="377"/>
      <c r="I866" s="377"/>
      <c r="J866" s="377"/>
      <c r="K866" s="377"/>
      <c r="L866" s="377"/>
      <c r="M866" s="377"/>
      <c r="N866" s="377"/>
      <c r="O866" s="377"/>
      <c r="P866" s="377"/>
      <c r="Q866" s="377"/>
      <c r="R866" s="377"/>
      <c r="S866" s="377"/>
      <c r="T866" s="377"/>
      <c r="U866" s="377"/>
      <c r="V866" s="377"/>
      <c r="W866" s="377"/>
      <c r="X866" s="377"/>
      <c r="Y866" s="377"/>
      <c r="Z866" s="377"/>
    </row>
    <row r="867" spans="1:26" ht="12.75" customHeight="1" x14ac:dyDescent="0.25">
      <c r="A867" s="377"/>
      <c r="B867" s="377"/>
      <c r="C867" s="377"/>
      <c r="D867" s="377"/>
      <c r="E867" s="377"/>
      <c r="F867" s="377"/>
      <c r="G867" s="377"/>
      <c r="H867" s="377"/>
      <c r="I867" s="377"/>
      <c r="J867" s="377"/>
      <c r="K867" s="377"/>
      <c r="L867" s="377"/>
      <c r="M867" s="377"/>
      <c r="N867" s="377"/>
      <c r="O867" s="377"/>
      <c r="P867" s="377"/>
      <c r="Q867" s="377"/>
      <c r="R867" s="377"/>
      <c r="S867" s="377"/>
      <c r="T867" s="377"/>
      <c r="U867" s="377"/>
      <c r="V867" s="377"/>
      <c r="W867" s="377"/>
      <c r="X867" s="377"/>
      <c r="Y867" s="377"/>
      <c r="Z867" s="377"/>
    </row>
    <row r="868" spans="1:26" ht="12.75" customHeight="1" x14ac:dyDescent="0.25">
      <c r="A868" s="377"/>
      <c r="B868" s="377"/>
      <c r="C868" s="377"/>
      <c r="D868" s="377"/>
      <c r="E868" s="377"/>
      <c r="F868" s="377"/>
      <c r="G868" s="377"/>
      <c r="H868" s="377"/>
      <c r="I868" s="377"/>
      <c r="J868" s="377"/>
      <c r="K868" s="377"/>
      <c r="L868" s="377"/>
      <c r="M868" s="377"/>
      <c r="N868" s="377"/>
      <c r="O868" s="377"/>
      <c r="P868" s="377"/>
      <c r="Q868" s="377"/>
      <c r="R868" s="377"/>
      <c r="S868" s="377"/>
      <c r="T868" s="377"/>
      <c r="U868" s="377"/>
      <c r="V868" s="377"/>
      <c r="W868" s="377"/>
      <c r="X868" s="377"/>
      <c r="Y868" s="377"/>
      <c r="Z868" s="377"/>
    </row>
    <row r="869" spans="1:26" ht="12.75" customHeight="1" x14ac:dyDescent="0.25">
      <c r="A869" s="377"/>
      <c r="B869" s="377"/>
      <c r="C869" s="377"/>
      <c r="D869" s="377"/>
      <c r="E869" s="377"/>
      <c r="F869" s="377"/>
      <c r="G869" s="377"/>
      <c r="H869" s="377"/>
      <c r="I869" s="377"/>
      <c r="J869" s="377"/>
      <c r="K869" s="377"/>
      <c r="L869" s="377"/>
      <c r="M869" s="377"/>
      <c r="N869" s="377"/>
      <c r="O869" s="377"/>
      <c r="P869" s="377"/>
      <c r="Q869" s="377"/>
      <c r="R869" s="377"/>
      <c r="S869" s="377"/>
      <c r="T869" s="377"/>
      <c r="U869" s="377"/>
      <c r="V869" s="377"/>
      <c r="W869" s="377"/>
      <c r="X869" s="377"/>
      <c r="Y869" s="377"/>
      <c r="Z869" s="377"/>
    </row>
    <row r="870" spans="1:26" ht="12.75" customHeight="1" x14ac:dyDescent="0.25">
      <c r="A870" s="377"/>
      <c r="B870" s="377"/>
      <c r="C870" s="377"/>
      <c r="D870" s="377"/>
      <c r="E870" s="377"/>
      <c r="F870" s="377"/>
      <c r="G870" s="377"/>
      <c r="H870" s="377"/>
      <c r="I870" s="377"/>
      <c r="J870" s="377"/>
      <c r="K870" s="377"/>
      <c r="L870" s="377"/>
      <c r="M870" s="377"/>
      <c r="N870" s="377"/>
      <c r="O870" s="377"/>
      <c r="P870" s="377"/>
      <c r="Q870" s="377"/>
      <c r="R870" s="377"/>
      <c r="S870" s="377"/>
      <c r="T870" s="377"/>
      <c r="U870" s="377"/>
      <c r="V870" s="377"/>
      <c r="W870" s="377"/>
      <c r="X870" s="377"/>
      <c r="Y870" s="377"/>
      <c r="Z870" s="377"/>
    </row>
    <row r="871" spans="1:26" ht="12.75" customHeight="1" x14ac:dyDescent="0.25">
      <c r="A871" s="377"/>
      <c r="B871" s="377"/>
      <c r="C871" s="377"/>
      <c r="D871" s="377"/>
      <c r="E871" s="377"/>
      <c r="F871" s="377"/>
      <c r="G871" s="377"/>
      <c r="H871" s="377"/>
      <c r="I871" s="377"/>
      <c r="J871" s="377"/>
      <c r="K871" s="377"/>
      <c r="L871" s="377"/>
      <c r="M871" s="377"/>
      <c r="N871" s="377"/>
      <c r="O871" s="377"/>
      <c r="P871" s="377"/>
      <c r="Q871" s="377"/>
      <c r="R871" s="377"/>
      <c r="S871" s="377"/>
      <c r="T871" s="377"/>
      <c r="U871" s="377"/>
      <c r="V871" s="377"/>
      <c r="W871" s="377"/>
      <c r="X871" s="377"/>
      <c r="Y871" s="377"/>
      <c r="Z871" s="377"/>
    </row>
    <row r="872" spans="1:26" ht="12.75" customHeight="1" x14ac:dyDescent="0.25">
      <c r="A872" s="377"/>
      <c r="B872" s="377"/>
      <c r="C872" s="377"/>
      <c r="D872" s="377"/>
      <c r="E872" s="377"/>
      <c r="F872" s="377"/>
      <c r="G872" s="377"/>
      <c r="H872" s="377"/>
      <c r="I872" s="377"/>
      <c r="J872" s="377"/>
      <c r="K872" s="377"/>
      <c r="L872" s="377"/>
      <c r="M872" s="377"/>
      <c r="N872" s="377"/>
      <c r="O872" s="377"/>
      <c r="P872" s="377"/>
      <c r="Q872" s="377"/>
      <c r="R872" s="377"/>
      <c r="S872" s="377"/>
      <c r="T872" s="377"/>
      <c r="U872" s="377"/>
      <c r="V872" s="377"/>
      <c r="W872" s="377"/>
      <c r="X872" s="377"/>
      <c r="Y872" s="377"/>
      <c r="Z872" s="377"/>
    </row>
    <row r="873" spans="1:26" ht="12.75" customHeight="1" x14ac:dyDescent="0.25">
      <c r="A873" s="377"/>
      <c r="B873" s="377"/>
      <c r="C873" s="377"/>
      <c r="D873" s="377"/>
      <c r="E873" s="377"/>
      <c r="F873" s="377"/>
      <c r="G873" s="377"/>
      <c r="H873" s="377"/>
      <c r="I873" s="377"/>
      <c r="J873" s="377"/>
      <c r="K873" s="377"/>
      <c r="L873" s="377"/>
      <c r="M873" s="377"/>
      <c r="N873" s="377"/>
      <c r="O873" s="377"/>
      <c r="P873" s="377"/>
      <c r="Q873" s="377"/>
      <c r="R873" s="377"/>
      <c r="S873" s="377"/>
      <c r="T873" s="377"/>
      <c r="U873" s="377"/>
      <c r="V873" s="377"/>
      <c r="W873" s="377"/>
      <c r="X873" s="377"/>
      <c r="Y873" s="377"/>
      <c r="Z873" s="377"/>
    </row>
    <row r="874" spans="1:26" ht="12.75" customHeight="1" x14ac:dyDescent="0.25">
      <c r="A874" s="377"/>
      <c r="B874" s="377"/>
      <c r="C874" s="377"/>
      <c r="D874" s="377"/>
      <c r="E874" s="377"/>
      <c r="F874" s="377"/>
      <c r="G874" s="377"/>
      <c r="H874" s="377"/>
      <c r="I874" s="377"/>
      <c r="J874" s="377"/>
      <c r="K874" s="377"/>
      <c r="L874" s="377"/>
      <c r="M874" s="377"/>
      <c r="N874" s="377"/>
      <c r="O874" s="377"/>
      <c r="P874" s="377"/>
      <c r="Q874" s="377"/>
      <c r="R874" s="377"/>
      <c r="S874" s="377"/>
      <c r="T874" s="377"/>
      <c r="U874" s="377"/>
      <c r="V874" s="377"/>
      <c r="W874" s="377"/>
      <c r="X874" s="377"/>
      <c r="Y874" s="377"/>
      <c r="Z874" s="377"/>
    </row>
    <row r="875" spans="1:26" ht="12.75" customHeight="1" x14ac:dyDescent="0.25">
      <c r="A875" s="377"/>
      <c r="B875" s="377"/>
      <c r="C875" s="377"/>
      <c r="D875" s="377"/>
      <c r="E875" s="377"/>
      <c r="F875" s="377"/>
      <c r="G875" s="377"/>
      <c r="H875" s="377"/>
      <c r="I875" s="377"/>
      <c r="J875" s="377"/>
      <c r="K875" s="377"/>
      <c r="L875" s="377"/>
      <c r="M875" s="377"/>
      <c r="N875" s="377"/>
      <c r="O875" s="377"/>
      <c r="P875" s="377"/>
      <c r="Q875" s="377"/>
      <c r="R875" s="377"/>
      <c r="S875" s="377"/>
      <c r="T875" s="377"/>
      <c r="U875" s="377"/>
      <c r="V875" s="377"/>
      <c r="W875" s="377"/>
      <c r="X875" s="377"/>
      <c r="Y875" s="377"/>
      <c r="Z875" s="377"/>
    </row>
    <row r="876" spans="1:26" ht="12.75" customHeight="1" x14ac:dyDescent="0.25">
      <c r="A876" s="377"/>
      <c r="B876" s="377"/>
      <c r="C876" s="377"/>
      <c r="D876" s="377"/>
      <c r="E876" s="377"/>
      <c r="F876" s="377"/>
      <c r="G876" s="377"/>
      <c r="H876" s="377"/>
      <c r="I876" s="377"/>
      <c r="J876" s="377"/>
      <c r="K876" s="377"/>
      <c r="L876" s="377"/>
      <c r="M876" s="377"/>
      <c r="N876" s="377"/>
      <c r="O876" s="377"/>
      <c r="P876" s="377"/>
      <c r="Q876" s="377"/>
      <c r="R876" s="377"/>
      <c r="S876" s="377"/>
      <c r="T876" s="377"/>
      <c r="U876" s="377"/>
      <c r="V876" s="377"/>
      <c r="W876" s="377"/>
      <c r="X876" s="377"/>
      <c r="Y876" s="377"/>
      <c r="Z876" s="377"/>
    </row>
    <row r="877" spans="1:26" ht="12.75" customHeight="1" x14ac:dyDescent="0.25">
      <c r="A877" s="377"/>
      <c r="B877" s="377"/>
      <c r="C877" s="377"/>
      <c r="D877" s="377"/>
      <c r="E877" s="377"/>
      <c r="F877" s="377"/>
      <c r="G877" s="377"/>
      <c r="H877" s="377"/>
      <c r="I877" s="377"/>
      <c r="J877" s="377"/>
      <c r="K877" s="377"/>
      <c r="L877" s="377"/>
      <c r="M877" s="377"/>
      <c r="N877" s="377"/>
      <c r="O877" s="377"/>
      <c r="P877" s="377"/>
      <c r="Q877" s="377"/>
      <c r="R877" s="377"/>
      <c r="S877" s="377"/>
      <c r="T877" s="377"/>
      <c r="U877" s="377"/>
      <c r="V877" s="377"/>
      <c r="W877" s="377"/>
      <c r="X877" s="377"/>
      <c r="Y877" s="377"/>
      <c r="Z877" s="377"/>
    </row>
    <row r="878" spans="1:26" ht="12.75" customHeight="1" x14ac:dyDescent="0.25">
      <c r="A878" s="377"/>
      <c r="B878" s="377"/>
      <c r="C878" s="377"/>
      <c r="D878" s="377"/>
      <c r="E878" s="377"/>
      <c r="F878" s="377"/>
      <c r="G878" s="377"/>
      <c r="H878" s="377"/>
      <c r="I878" s="377"/>
      <c r="J878" s="377"/>
      <c r="K878" s="377"/>
      <c r="L878" s="377"/>
      <c r="M878" s="377"/>
      <c r="N878" s="377"/>
      <c r="O878" s="377"/>
      <c r="P878" s="377"/>
      <c r="Q878" s="377"/>
      <c r="R878" s="377"/>
      <c r="S878" s="377"/>
      <c r="T878" s="377"/>
      <c r="U878" s="377"/>
      <c r="V878" s="377"/>
      <c r="W878" s="377"/>
      <c r="X878" s="377"/>
      <c r="Y878" s="377"/>
      <c r="Z878" s="377"/>
    </row>
    <row r="879" spans="1:26" ht="12.75" customHeight="1" x14ac:dyDescent="0.25">
      <c r="A879" s="377"/>
      <c r="B879" s="377"/>
      <c r="C879" s="377"/>
      <c r="D879" s="377"/>
      <c r="E879" s="377"/>
      <c r="F879" s="377"/>
      <c r="G879" s="377"/>
      <c r="H879" s="377"/>
      <c r="I879" s="377"/>
      <c r="J879" s="377"/>
      <c r="K879" s="377"/>
      <c r="L879" s="377"/>
      <c r="M879" s="377"/>
      <c r="N879" s="377"/>
      <c r="O879" s="377"/>
      <c r="P879" s="377"/>
      <c r="Q879" s="377"/>
      <c r="R879" s="377"/>
      <c r="S879" s="377"/>
      <c r="T879" s="377"/>
      <c r="U879" s="377"/>
      <c r="V879" s="377"/>
      <c r="W879" s="377"/>
      <c r="X879" s="377"/>
      <c r="Y879" s="377"/>
      <c r="Z879" s="377"/>
    </row>
    <row r="880" spans="1:26" ht="12.75" customHeight="1" x14ac:dyDescent="0.25">
      <c r="A880" s="377"/>
      <c r="B880" s="377"/>
      <c r="C880" s="377"/>
      <c r="D880" s="377"/>
      <c r="E880" s="377"/>
      <c r="F880" s="377"/>
      <c r="G880" s="377"/>
      <c r="H880" s="377"/>
      <c r="I880" s="377"/>
      <c r="J880" s="377"/>
      <c r="K880" s="377"/>
      <c r="L880" s="377"/>
      <c r="M880" s="377"/>
      <c r="N880" s="377"/>
      <c r="O880" s="377"/>
      <c r="P880" s="377"/>
      <c r="Q880" s="377"/>
      <c r="R880" s="377"/>
      <c r="S880" s="377"/>
      <c r="T880" s="377"/>
      <c r="U880" s="377"/>
      <c r="V880" s="377"/>
      <c r="W880" s="377"/>
      <c r="X880" s="377"/>
      <c r="Y880" s="377"/>
      <c r="Z880" s="377"/>
    </row>
    <row r="881" spans="1:26" ht="12.75" customHeight="1" x14ac:dyDescent="0.25">
      <c r="A881" s="377"/>
      <c r="B881" s="377"/>
      <c r="C881" s="377"/>
      <c r="D881" s="377"/>
      <c r="E881" s="377"/>
      <c r="F881" s="377"/>
      <c r="G881" s="377"/>
      <c r="H881" s="377"/>
      <c r="I881" s="377"/>
      <c r="J881" s="377"/>
      <c r="K881" s="377"/>
      <c r="L881" s="377"/>
      <c r="M881" s="377"/>
      <c r="N881" s="377"/>
      <c r="O881" s="377"/>
      <c r="P881" s="377"/>
      <c r="Q881" s="377"/>
      <c r="R881" s="377"/>
      <c r="S881" s="377"/>
      <c r="T881" s="377"/>
      <c r="U881" s="377"/>
      <c r="V881" s="377"/>
      <c r="W881" s="377"/>
      <c r="X881" s="377"/>
      <c r="Y881" s="377"/>
      <c r="Z881" s="377"/>
    </row>
    <row r="882" spans="1:26" ht="12.75" customHeight="1" x14ac:dyDescent="0.25">
      <c r="A882" s="377"/>
      <c r="B882" s="377"/>
      <c r="C882" s="377"/>
      <c r="D882" s="377"/>
      <c r="E882" s="377"/>
      <c r="F882" s="377"/>
      <c r="G882" s="377"/>
      <c r="H882" s="377"/>
      <c r="I882" s="377"/>
      <c r="J882" s="377"/>
      <c r="K882" s="377"/>
      <c r="L882" s="377"/>
      <c r="M882" s="377"/>
      <c r="N882" s="377"/>
      <c r="O882" s="377"/>
      <c r="P882" s="377"/>
      <c r="Q882" s="377"/>
      <c r="R882" s="377"/>
      <c r="S882" s="377"/>
      <c r="T882" s="377"/>
      <c r="U882" s="377"/>
      <c r="V882" s="377"/>
      <c r="W882" s="377"/>
      <c r="X882" s="377"/>
      <c r="Y882" s="377"/>
      <c r="Z882" s="377"/>
    </row>
    <row r="883" spans="1:26" ht="12.75" customHeight="1" x14ac:dyDescent="0.25">
      <c r="A883" s="377"/>
      <c r="B883" s="377"/>
      <c r="C883" s="377"/>
      <c r="D883" s="377"/>
      <c r="E883" s="377"/>
      <c r="F883" s="377"/>
      <c r="G883" s="377"/>
      <c r="H883" s="377"/>
      <c r="I883" s="377"/>
      <c r="J883" s="377"/>
      <c r="K883" s="377"/>
      <c r="L883" s="377"/>
      <c r="M883" s="377"/>
      <c r="N883" s="377"/>
      <c r="O883" s="377"/>
      <c r="P883" s="377"/>
      <c r="Q883" s="377"/>
      <c r="R883" s="377"/>
      <c r="S883" s="377"/>
      <c r="T883" s="377"/>
      <c r="U883" s="377"/>
      <c r="V883" s="377"/>
      <c r="W883" s="377"/>
      <c r="X883" s="377"/>
      <c r="Y883" s="377"/>
      <c r="Z883" s="377"/>
    </row>
    <row r="884" spans="1:26" ht="12.75" customHeight="1" x14ac:dyDescent="0.25">
      <c r="A884" s="377"/>
      <c r="B884" s="377"/>
      <c r="C884" s="377"/>
      <c r="D884" s="377"/>
      <c r="E884" s="377"/>
      <c r="F884" s="377"/>
      <c r="G884" s="377"/>
      <c r="H884" s="377"/>
      <c r="I884" s="377"/>
      <c r="J884" s="377"/>
      <c r="K884" s="377"/>
      <c r="L884" s="377"/>
      <c r="M884" s="377"/>
      <c r="N884" s="377"/>
      <c r="O884" s="377"/>
      <c r="P884" s="377"/>
      <c r="Q884" s="377"/>
      <c r="R884" s="377"/>
      <c r="S884" s="377"/>
      <c r="T884" s="377"/>
      <c r="U884" s="377"/>
      <c r="V884" s="377"/>
      <c r="W884" s="377"/>
      <c r="X884" s="377"/>
      <c r="Y884" s="377"/>
      <c r="Z884" s="377"/>
    </row>
    <row r="885" spans="1:26" ht="12.75" customHeight="1" x14ac:dyDescent="0.25">
      <c r="A885" s="377"/>
      <c r="B885" s="377"/>
      <c r="C885" s="377"/>
      <c r="D885" s="377"/>
      <c r="E885" s="377"/>
      <c r="F885" s="377"/>
      <c r="G885" s="377"/>
      <c r="H885" s="377"/>
      <c r="I885" s="377"/>
      <c r="J885" s="377"/>
      <c r="K885" s="377"/>
      <c r="L885" s="377"/>
      <c r="M885" s="377"/>
      <c r="N885" s="377"/>
      <c r="O885" s="377"/>
      <c r="P885" s="377"/>
      <c r="Q885" s="377"/>
      <c r="R885" s="377"/>
      <c r="S885" s="377"/>
      <c r="T885" s="377"/>
      <c r="U885" s="377"/>
      <c r="V885" s="377"/>
      <c r="W885" s="377"/>
      <c r="X885" s="377"/>
      <c r="Y885" s="377"/>
      <c r="Z885" s="377"/>
    </row>
    <row r="886" spans="1:26" ht="12.75" customHeight="1" x14ac:dyDescent="0.25">
      <c r="A886" s="377"/>
      <c r="B886" s="377"/>
      <c r="C886" s="377"/>
      <c r="D886" s="377"/>
      <c r="E886" s="377"/>
      <c r="F886" s="377"/>
      <c r="G886" s="377"/>
      <c r="H886" s="377"/>
      <c r="I886" s="377"/>
      <c r="J886" s="377"/>
      <c r="K886" s="377"/>
      <c r="L886" s="377"/>
      <c r="M886" s="377"/>
      <c r="N886" s="377"/>
      <c r="O886" s="377"/>
      <c r="P886" s="377"/>
      <c r="Q886" s="377"/>
      <c r="R886" s="377"/>
      <c r="S886" s="377"/>
      <c r="T886" s="377"/>
      <c r="U886" s="377"/>
      <c r="V886" s="377"/>
      <c r="W886" s="377"/>
      <c r="X886" s="377"/>
      <c r="Y886" s="377"/>
      <c r="Z886" s="377"/>
    </row>
    <row r="887" spans="1:26" ht="12.75" customHeight="1" x14ac:dyDescent="0.25">
      <c r="A887" s="377"/>
      <c r="B887" s="377"/>
      <c r="C887" s="377"/>
      <c r="D887" s="377"/>
      <c r="E887" s="377"/>
      <c r="F887" s="377"/>
      <c r="G887" s="377"/>
      <c r="H887" s="377"/>
      <c r="I887" s="377"/>
      <c r="J887" s="377"/>
      <c r="K887" s="377"/>
      <c r="L887" s="377"/>
      <c r="M887" s="377"/>
      <c r="N887" s="377"/>
      <c r="O887" s="377"/>
      <c r="P887" s="377"/>
      <c r="Q887" s="377"/>
      <c r="R887" s="377"/>
      <c r="S887" s="377"/>
      <c r="T887" s="377"/>
      <c r="U887" s="377"/>
      <c r="V887" s="377"/>
      <c r="W887" s="377"/>
      <c r="X887" s="377"/>
      <c r="Y887" s="377"/>
      <c r="Z887" s="377"/>
    </row>
    <row r="888" spans="1:26" ht="12.75" customHeight="1" x14ac:dyDescent="0.25">
      <c r="A888" s="377"/>
      <c r="B888" s="377"/>
      <c r="C888" s="377"/>
      <c r="D888" s="377"/>
      <c r="E888" s="377"/>
      <c r="F888" s="377"/>
      <c r="G888" s="377"/>
      <c r="H888" s="377"/>
      <c r="I888" s="377"/>
      <c r="J888" s="377"/>
      <c r="K888" s="377"/>
      <c r="L888" s="377"/>
      <c r="M888" s="377"/>
      <c r="N888" s="377"/>
      <c r="O888" s="377"/>
      <c r="P888" s="377"/>
      <c r="Q888" s="377"/>
      <c r="R888" s="377"/>
      <c r="S888" s="377"/>
      <c r="T888" s="377"/>
      <c r="U888" s="377"/>
      <c r="V888" s="377"/>
      <c r="W888" s="377"/>
      <c r="X888" s="377"/>
      <c r="Y888" s="377"/>
      <c r="Z888" s="377"/>
    </row>
    <row r="889" spans="1:26" ht="12.75" customHeight="1" x14ac:dyDescent="0.25">
      <c r="A889" s="377"/>
      <c r="B889" s="377"/>
      <c r="C889" s="377"/>
      <c r="D889" s="377"/>
      <c r="E889" s="377"/>
      <c r="F889" s="377"/>
      <c r="G889" s="377"/>
      <c r="H889" s="377"/>
      <c r="I889" s="377"/>
      <c r="J889" s="377"/>
      <c r="K889" s="377"/>
      <c r="L889" s="377"/>
      <c r="M889" s="377"/>
      <c r="N889" s="377"/>
      <c r="O889" s="377"/>
      <c r="P889" s="377"/>
      <c r="Q889" s="377"/>
      <c r="R889" s="377"/>
      <c r="S889" s="377"/>
      <c r="T889" s="377"/>
      <c r="U889" s="377"/>
      <c r="V889" s="377"/>
      <c r="W889" s="377"/>
      <c r="X889" s="377"/>
      <c r="Y889" s="377"/>
      <c r="Z889" s="377"/>
    </row>
    <row r="890" spans="1:26" ht="12.75" customHeight="1" x14ac:dyDescent="0.25">
      <c r="A890" s="377"/>
      <c r="B890" s="377"/>
      <c r="C890" s="377"/>
      <c r="D890" s="377"/>
      <c r="E890" s="377"/>
      <c r="F890" s="377"/>
      <c r="G890" s="377"/>
      <c r="H890" s="377"/>
      <c r="I890" s="377"/>
      <c r="J890" s="377"/>
      <c r="K890" s="377"/>
      <c r="L890" s="377"/>
      <c r="M890" s="377"/>
      <c r="N890" s="377"/>
      <c r="O890" s="377"/>
      <c r="P890" s="377"/>
      <c r="Q890" s="377"/>
      <c r="R890" s="377"/>
      <c r="S890" s="377"/>
      <c r="T890" s="377"/>
      <c r="U890" s="377"/>
      <c r="V890" s="377"/>
      <c r="W890" s="377"/>
      <c r="X890" s="377"/>
      <c r="Y890" s="377"/>
      <c r="Z890" s="377"/>
    </row>
    <row r="891" spans="1:26" ht="12.75" customHeight="1" x14ac:dyDescent="0.25">
      <c r="A891" s="377"/>
      <c r="B891" s="377"/>
      <c r="C891" s="377"/>
      <c r="D891" s="377"/>
      <c r="E891" s="377"/>
      <c r="F891" s="377"/>
      <c r="G891" s="377"/>
      <c r="H891" s="377"/>
      <c r="I891" s="377"/>
      <c r="J891" s="377"/>
      <c r="K891" s="377"/>
      <c r="L891" s="377"/>
      <c r="M891" s="377"/>
      <c r="N891" s="377"/>
      <c r="O891" s="377"/>
      <c r="P891" s="377"/>
      <c r="Q891" s="377"/>
      <c r="R891" s="377"/>
      <c r="S891" s="377"/>
      <c r="T891" s="377"/>
      <c r="U891" s="377"/>
      <c r="V891" s="377"/>
      <c r="W891" s="377"/>
      <c r="X891" s="377"/>
      <c r="Y891" s="377"/>
      <c r="Z891" s="377"/>
    </row>
    <row r="892" spans="1:26" ht="12.75" customHeight="1" x14ac:dyDescent="0.25">
      <c r="A892" s="377"/>
      <c r="B892" s="377"/>
      <c r="C892" s="377"/>
      <c r="D892" s="377"/>
      <c r="E892" s="377"/>
      <c r="F892" s="377"/>
      <c r="G892" s="377"/>
      <c r="H892" s="377"/>
      <c r="I892" s="377"/>
      <c r="J892" s="377"/>
      <c r="K892" s="377"/>
      <c r="L892" s="377"/>
      <c r="M892" s="377"/>
      <c r="N892" s="377"/>
      <c r="O892" s="377"/>
      <c r="P892" s="377"/>
      <c r="Q892" s="377"/>
      <c r="R892" s="377"/>
      <c r="S892" s="377"/>
      <c r="T892" s="377"/>
      <c r="U892" s="377"/>
      <c r="V892" s="377"/>
      <c r="W892" s="377"/>
      <c r="X892" s="377"/>
      <c r="Y892" s="377"/>
      <c r="Z892" s="377"/>
    </row>
    <row r="893" spans="1:26" ht="12.75" customHeight="1" x14ac:dyDescent="0.25">
      <c r="A893" s="377"/>
      <c r="B893" s="377"/>
      <c r="C893" s="377"/>
      <c r="D893" s="377"/>
      <c r="E893" s="377"/>
      <c r="F893" s="377"/>
      <c r="G893" s="377"/>
      <c r="H893" s="377"/>
      <c r="I893" s="377"/>
      <c r="J893" s="377"/>
      <c r="K893" s="377"/>
      <c r="L893" s="377"/>
      <c r="M893" s="377"/>
      <c r="N893" s="377"/>
      <c r="O893" s="377"/>
      <c r="P893" s="377"/>
      <c r="Q893" s="377"/>
      <c r="R893" s="377"/>
      <c r="S893" s="377"/>
      <c r="T893" s="377"/>
      <c r="U893" s="377"/>
      <c r="V893" s="377"/>
      <c r="W893" s="377"/>
      <c r="X893" s="377"/>
      <c r="Y893" s="377"/>
      <c r="Z893" s="377"/>
    </row>
    <row r="894" spans="1:26" ht="12.75" customHeight="1" x14ac:dyDescent="0.25">
      <c r="A894" s="377"/>
      <c r="B894" s="377"/>
      <c r="C894" s="377"/>
      <c r="D894" s="377"/>
      <c r="E894" s="377"/>
      <c r="F894" s="377"/>
      <c r="G894" s="377"/>
      <c r="H894" s="377"/>
      <c r="I894" s="377"/>
      <c r="J894" s="377"/>
      <c r="K894" s="377"/>
      <c r="L894" s="377"/>
      <c r="M894" s="377"/>
      <c r="N894" s="377"/>
      <c r="O894" s="377"/>
      <c r="P894" s="377"/>
      <c r="Q894" s="377"/>
      <c r="R894" s="377"/>
      <c r="S894" s="377"/>
      <c r="T894" s="377"/>
      <c r="U894" s="377"/>
      <c r="V894" s="377"/>
      <c r="W894" s="377"/>
      <c r="X894" s="377"/>
      <c r="Y894" s="377"/>
      <c r="Z894" s="377"/>
    </row>
    <row r="895" spans="1:26" ht="12.75" customHeight="1" x14ac:dyDescent="0.25">
      <c r="A895" s="377"/>
      <c r="B895" s="377"/>
      <c r="C895" s="377"/>
      <c r="D895" s="377"/>
      <c r="E895" s="377"/>
      <c r="F895" s="377"/>
      <c r="G895" s="377"/>
      <c r="H895" s="377"/>
      <c r="I895" s="377"/>
      <c r="J895" s="377"/>
      <c r="K895" s="377"/>
      <c r="L895" s="377"/>
      <c r="M895" s="377"/>
      <c r="N895" s="377"/>
      <c r="O895" s="377"/>
      <c r="P895" s="377"/>
      <c r="Q895" s="377"/>
      <c r="R895" s="377"/>
      <c r="S895" s="377"/>
      <c r="T895" s="377"/>
      <c r="U895" s="377"/>
      <c r="V895" s="377"/>
      <c r="W895" s="377"/>
      <c r="X895" s="377"/>
      <c r="Y895" s="377"/>
      <c r="Z895" s="377"/>
    </row>
    <row r="896" spans="1:26" ht="12.75" customHeight="1" x14ac:dyDescent="0.25">
      <c r="A896" s="377"/>
      <c r="B896" s="377"/>
      <c r="C896" s="377"/>
      <c r="D896" s="377"/>
      <c r="E896" s="377"/>
      <c r="F896" s="377"/>
      <c r="G896" s="377"/>
      <c r="H896" s="377"/>
      <c r="I896" s="377"/>
      <c r="J896" s="377"/>
      <c r="K896" s="377"/>
      <c r="L896" s="377"/>
      <c r="M896" s="377"/>
      <c r="N896" s="377"/>
      <c r="O896" s="377"/>
      <c r="P896" s="377"/>
      <c r="Q896" s="377"/>
      <c r="R896" s="377"/>
      <c r="S896" s="377"/>
      <c r="T896" s="377"/>
      <c r="U896" s="377"/>
      <c r="V896" s="377"/>
      <c r="W896" s="377"/>
      <c r="X896" s="377"/>
      <c r="Y896" s="377"/>
      <c r="Z896" s="377"/>
    </row>
    <row r="897" spans="1:26" ht="12.75" customHeight="1" x14ac:dyDescent="0.25">
      <c r="A897" s="377"/>
      <c r="B897" s="377"/>
      <c r="C897" s="377"/>
      <c r="D897" s="377"/>
      <c r="E897" s="377"/>
      <c r="F897" s="377"/>
      <c r="G897" s="377"/>
      <c r="H897" s="377"/>
      <c r="I897" s="377"/>
      <c r="J897" s="377"/>
      <c r="K897" s="377"/>
      <c r="L897" s="377"/>
      <c r="M897" s="377"/>
      <c r="N897" s="377"/>
      <c r="O897" s="377"/>
      <c r="P897" s="377"/>
      <c r="Q897" s="377"/>
      <c r="R897" s="377"/>
      <c r="S897" s="377"/>
      <c r="T897" s="377"/>
      <c r="U897" s="377"/>
      <c r="V897" s="377"/>
      <c r="W897" s="377"/>
      <c r="X897" s="377"/>
      <c r="Y897" s="377"/>
      <c r="Z897" s="377"/>
    </row>
    <row r="898" spans="1:26" ht="12.75" customHeight="1" x14ac:dyDescent="0.25">
      <c r="A898" s="377"/>
      <c r="B898" s="377"/>
      <c r="C898" s="377"/>
      <c r="D898" s="377"/>
      <c r="E898" s="377"/>
      <c r="F898" s="377"/>
      <c r="G898" s="377"/>
      <c r="H898" s="377"/>
      <c r="I898" s="377"/>
      <c r="J898" s="377"/>
      <c r="K898" s="377"/>
      <c r="L898" s="377"/>
      <c r="M898" s="377"/>
      <c r="N898" s="377"/>
      <c r="O898" s="377"/>
      <c r="P898" s="377"/>
      <c r="Q898" s="377"/>
      <c r="R898" s="377"/>
      <c r="S898" s="377"/>
      <c r="T898" s="377"/>
      <c r="U898" s="377"/>
      <c r="V898" s="377"/>
      <c r="W898" s="377"/>
      <c r="X898" s="377"/>
      <c r="Y898" s="377"/>
      <c r="Z898" s="377"/>
    </row>
    <row r="899" spans="1:26" ht="12.75" customHeight="1" x14ac:dyDescent="0.25">
      <c r="A899" s="377"/>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row>
    <row r="900" spans="1:26" ht="12.75" customHeight="1" x14ac:dyDescent="0.25">
      <c r="A900" s="377"/>
      <c r="B900" s="377"/>
      <c r="C900" s="377"/>
      <c r="D900" s="377"/>
      <c r="E900" s="377"/>
      <c r="F900" s="377"/>
      <c r="G900" s="377"/>
      <c r="H900" s="377"/>
      <c r="I900" s="377"/>
      <c r="J900" s="377"/>
      <c r="K900" s="377"/>
      <c r="L900" s="377"/>
      <c r="M900" s="377"/>
      <c r="N900" s="377"/>
      <c r="O900" s="377"/>
      <c r="P900" s="377"/>
      <c r="Q900" s="377"/>
      <c r="R900" s="377"/>
      <c r="S900" s="377"/>
      <c r="T900" s="377"/>
      <c r="U900" s="377"/>
      <c r="V900" s="377"/>
      <c r="W900" s="377"/>
      <c r="X900" s="377"/>
      <c r="Y900" s="377"/>
      <c r="Z900" s="377"/>
    </row>
    <row r="901" spans="1:26" ht="12.75" customHeight="1" x14ac:dyDescent="0.25">
      <c r="A901" s="377"/>
      <c r="B901" s="377"/>
      <c r="C901" s="377"/>
      <c r="D901" s="377"/>
      <c r="E901" s="377"/>
      <c r="F901" s="377"/>
      <c r="G901" s="377"/>
      <c r="H901" s="377"/>
      <c r="I901" s="377"/>
      <c r="J901" s="377"/>
      <c r="K901" s="377"/>
      <c r="L901" s="377"/>
      <c r="M901" s="377"/>
      <c r="N901" s="377"/>
      <c r="O901" s="377"/>
      <c r="P901" s="377"/>
      <c r="Q901" s="377"/>
      <c r="R901" s="377"/>
      <c r="S901" s="377"/>
      <c r="T901" s="377"/>
      <c r="U901" s="377"/>
      <c r="V901" s="377"/>
      <c r="W901" s="377"/>
      <c r="X901" s="377"/>
      <c r="Y901" s="377"/>
      <c r="Z901" s="377"/>
    </row>
    <row r="902" spans="1:26" ht="12.75" customHeight="1" x14ac:dyDescent="0.25">
      <c r="A902" s="377"/>
      <c r="B902" s="377"/>
      <c r="C902" s="377"/>
      <c r="D902" s="377"/>
      <c r="E902" s="377"/>
      <c r="F902" s="377"/>
      <c r="G902" s="377"/>
      <c r="H902" s="377"/>
      <c r="I902" s="377"/>
      <c r="J902" s="377"/>
      <c r="K902" s="377"/>
      <c r="L902" s="377"/>
      <c r="M902" s="377"/>
      <c r="N902" s="377"/>
      <c r="O902" s="377"/>
      <c r="P902" s="377"/>
      <c r="Q902" s="377"/>
      <c r="R902" s="377"/>
      <c r="S902" s="377"/>
      <c r="T902" s="377"/>
      <c r="U902" s="377"/>
      <c r="V902" s="377"/>
      <c r="W902" s="377"/>
      <c r="X902" s="377"/>
      <c r="Y902" s="377"/>
      <c r="Z902" s="377"/>
    </row>
    <row r="903" spans="1:26" ht="12.75" customHeight="1" x14ac:dyDescent="0.25">
      <c r="A903" s="377"/>
      <c r="B903" s="377"/>
      <c r="C903" s="377"/>
      <c r="D903" s="377"/>
      <c r="E903" s="377"/>
      <c r="F903" s="377"/>
      <c r="G903" s="377"/>
      <c r="H903" s="377"/>
      <c r="I903" s="377"/>
      <c r="J903" s="377"/>
      <c r="K903" s="377"/>
      <c r="L903" s="377"/>
      <c r="M903" s="377"/>
      <c r="N903" s="377"/>
      <c r="O903" s="377"/>
      <c r="P903" s="377"/>
      <c r="Q903" s="377"/>
      <c r="R903" s="377"/>
      <c r="S903" s="377"/>
      <c r="T903" s="377"/>
      <c r="U903" s="377"/>
      <c r="V903" s="377"/>
      <c r="W903" s="377"/>
      <c r="X903" s="377"/>
      <c r="Y903" s="377"/>
      <c r="Z903" s="377"/>
    </row>
    <row r="904" spans="1:26" ht="12.75" customHeight="1" x14ac:dyDescent="0.25">
      <c r="A904" s="377"/>
      <c r="B904" s="377"/>
      <c r="C904" s="377"/>
      <c r="D904" s="377"/>
      <c r="E904" s="377"/>
      <c r="F904" s="377"/>
      <c r="G904" s="377"/>
      <c r="H904" s="377"/>
      <c r="I904" s="377"/>
      <c r="J904" s="377"/>
      <c r="K904" s="377"/>
      <c r="L904" s="377"/>
      <c r="M904" s="377"/>
      <c r="N904" s="377"/>
      <c r="O904" s="377"/>
      <c r="P904" s="377"/>
      <c r="Q904" s="377"/>
      <c r="R904" s="377"/>
      <c r="S904" s="377"/>
      <c r="T904" s="377"/>
      <c r="U904" s="377"/>
      <c r="V904" s="377"/>
      <c r="W904" s="377"/>
      <c r="X904" s="377"/>
      <c r="Y904" s="377"/>
      <c r="Z904" s="377"/>
    </row>
    <row r="905" spans="1:26" ht="12.75" customHeight="1" x14ac:dyDescent="0.25">
      <c r="A905" s="377"/>
      <c r="B905" s="377"/>
      <c r="C905" s="377"/>
      <c r="D905" s="377"/>
      <c r="E905" s="377"/>
      <c r="F905" s="377"/>
      <c r="G905" s="377"/>
      <c r="H905" s="377"/>
      <c r="I905" s="377"/>
      <c r="J905" s="377"/>
      <c r="K905" s="377"/>
      <c r="L905" s="377"/>
      <c r="M905" s="377"/>
      <c r="N905" s="377"/>
      <c r="O905" s="377"/>
      <c r="P905" s="377"/>
      <c r="Q905" s="377"/>
      <c r="R905" s="377"/>
      <c r="S905" s="377"/>
      <c r="T905" s="377"/>
      <c r="U905" s="377"/>
      <c r="V905" s="377"/>
      <c r="W905" s="377"/>
      <c r="X905" s="377"/>
      <c r="Y905" s="377"/>
      <c r="Z905" s="377"/>
    </row>
    <row r="906" spans="1:26" ht="12.75" customHeight="1" x14ac:dyDescent="0.25">
      <c r="A906" s="377"/>
      <c r="B906" s="377"/>
      <c r="C906" s="377"/>
      <c r="D906" s="377"/>
      <c r="E906" s="377"/>
      <c r="F906" s="377"/>
      <c r="G906" s="377"/>
      <c r="H906" s="377"/>
      <c r="I906" s="377"/>
      <c r="J906" s="377"/>
      <c r="K906" s="377"/>
      <c r="L906" s="377"/>
      <c r="M906" s="377"/>
      <c r="N906" s="377"/>
      <c r="O906" s="377"/>
      <c r="P906" s="377"/>
      <c r="Q906" s="377"/>
      <c r="R906" s="377"/>
      <c r="S906" s="377"/>
      <c r="T906" s="377"/>
      <c r="U906" s="377"/>
      <c r="V906" s="377"/>
      <c r="W906" s="377"/>
      <c r="X906" s="377"/>
      <c r="Y906" s="377"/>
      <c r="Z906" s="377"/>
    </row>
    <row r="907" spans="1:26" ht="12.75" customHeight="1" x14ac:dyDescent="0.25">
      <c r="A907" s="377"/>
      <c r="B907" s="377"/>
      <c r="C907" s="377"/>
      <c r="D907" s="377"/>
      <c r="E907" s="377"/>
      <c r="F907" s="377"/>
      <c r="G907" s="377"/>
      <c r="H907" s="377"/>
      <c r="I907" s="377"/>
      <c r="J907" s="377"/>
      <c r="K907" s="377"/>
      <c r="L907" s="377"/>
      <c r="M907" s="377"/>
      <c r="N907" s="377"/>
      <c r="O907" s="377"/>
      <c r="P907" s="377"/>
      <c r="Q907" s="377"/>
      <c r="R907" s="377"/>
      <c r="S907" s="377"/>
      <c r="T907" s="377"/>
      <c r="U907" s="377"/>
      <c r="V907" s="377"/>
      <c r="W907" s="377"/>
      <c r="X907" s="377"/>
      <c r="Y907" s="377"/>
      <c r="Z907" s="377"/>
    </row>
    <row r="908" spans="1:26" ht="12.75" customHeight="1" x14ac:dyDescent="0.25">
      <c r="A908" s="377"/>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row>
    <row r="909" spans="1:26" ht="12.75" customHeight="1" x14ac:dyDescent="0.25">
      <c r="A909" s="377"/>
      <c r="B909" s="377"/>
      <c r="C909" s="377"/>
      <c r="D909" s="377"/>
      <c r="E909" s="377"/>
      <c r="F909" s="377"/>
      <c r="G909" s="377"/>
      <c r="H909" s="377"/>
      <c r="I909" s="377"/>
      <c r="J909" s="377"/>
      <c r="K909" s="377"/>
      <c r="L909" s="377"/>
      <c r="M909" s="377"/>
      <c r="N909" s="377"/>
      <c r="O909" s="377"/>
      <c r="P909" s="377"/>
      <c r="Q909" s="377"/>
      <c r="R909" s="377"/>
      <c r="S909" s="377"/>
      <c r="T909" s="377"/>
      <c r="U909" s="377"/>
      <c r="V909" s="377"/>
      <c r="W909" s="377"/>
      <c r="X909" s="377"/>
      <c r="Y909" s="377"/>
      <c r="Z909" s="377"/>
    </row>
    <row r="910" spans="1:26" ht="12.75" customHeight="1" x14ac:dyDescent="0.25">
      <c r="A910" s="377"/>
      <c r="B910" s="377"/>
      <c r="C910" s="377"/>
      <c r="D910" s="377"/>
      <c r="E910" s="377"/>
      <c r="F910" s="377"/>
      <c r="G910" s="377"/>
      <c r="H910" s="377"/>
      <c r="I910" s="377"/>
      <c r="J910" s="377"/>
      <c r="K910" s="377"/>
      <c r="L910" s="377"/>
      <c r="M910" s="377"/>
      <c r="N910" s="377"/>
      <c r="O910" s="377"/>
      <c r="P910" s="377"/>
      <c r="Q910" s="377"/>
      <c r="R910" s="377"/>
      <c r="S910" s="377"/>
      <c r="T910" s="377"/>
      <c r="U910" s="377"/>
      <c r="V910" s="377"/>
      <c r="W910" s="377"/>
      <c r="X910" s="377"/>
      <c r="Y910" s="377"/>
      <c r="Z910" s="377"/>
    </row>
    <row r="911" spans="1:26" ht="12.75" customHeight="1" x14ac:dyDescent="0.25">
      <c r="A911" s="377"/>
      <c r="B911" s="377"/>
      <c r="C911" s="377"/>
      <c r="D911" s="377"/>
      <c r="E911" s="377"/>
      <c r="F911" s="377"/>
      <c r="G911" s="377"/>
      <c r="H911" s="377"/>
      <c r="I911" s="377"/>
      <c r="J911" s="377"/>
      <c r="K911" s="377"/>
      <c r="L911" s="377"/>
      <c r="M911" s="377"/>
      <c r="N911" s="377"/>
      <c r="O911" s="377"/>
      <c r="P911" s="377"/>
      <c r="Q911" s="377"/>
      <c r="R911" s="377"/>
      <c r="S911" s="377"/>
      <c r="T911" s="377"/>
      <c r="U911" s="377"/>
      <c r="V911" s="377"/>
      <c r="W911" s="377"/>
      <c r="X911" s="377"/>
      <c r="Y911" s="377"/>
      <c r="Z911" s="377"/>
    </row>
    <row r="912" spans="1:26" ht="12.75" customHeight="1" x14ac:dyDescent="0.25">
      <c r="A912" s="377"/>
      <c r="B912" s="377"/>
      <c r="C912" s="377"/>
      <c r="D912" s="377"/>
      <c r="E912" s="377"/>
      <c r="F912" s="377"/>
      <c r="G912" s="377"/>
      <c r="H912" s="377"/>
      <c r="I912" s="377"/>
      <c r="J912" s="377"/>
      <c r="K912" s="377"/>
      <c r="L912" s="377"/>
      <c r="M912" s="377"/>
      <c r="N912" s="377"/>
      <c r="O912" s="377"/>
      <c r="P912" s="377"/>
      <c r="Q912" s="377"/>
      <c r="R912" s="377"/>
      <c r="S912" s="377"/>
      <c r="T912" s="377"/>
      <c r="U912" s="377"/>
      <c r="V912" s="377"/>
      <c r="W912" s="377"/>
      <c r="X912" s="377"/>
      <c r="Y912" s="377"/>
      <c r="Z912" s="377"/>
    </row>
    <row r="913" spans="1:26" ht="12.75" customHeight="1" x14ac:dyDescent="0.25">
      <c r="A913" s="377"/>
      <c r="B913" s="377"/>
      <c r="C913" s="377"/>
      <c r="D913" s="377"/>
      <c r="E913" s="377"/>
      <c r="F913" s="377"/>
      <c r="G913" s="377"/>
      <c r="H913" s="377"/>
      <c r="I913" s="377"/>
      <c r="J913" s="377"/>
      <c r="K913" s="377"/>
      <c r="L913" s="377"/>
      <c r="M913" s="377"/>
      <c r="N913" s="377"/>
      <c r="O913" s="377"/>
      <c r="P913" s="377"/>
      <c r="Q913" s="377"/>
      <c r="R913" s="377"/>
      <c r="S913" s="377"/>
      <c r="T913" s="377"/>
      <c r="U913" s="377"/>
      <c r="V913" s="377"/>
      <c r="W913" s="377"/>
      <c r="X913" s="377"/>
      <c r="Y913" s="377"/>
      <c r="Z913" s="377"/>
    </row>
    <row r="914" spans="1:26" ht="12.75" customHeight="1" x14ac:dyDescent="0.25">
      <c r="A914" s="377"/>
      <c r="B914" s="377"/>
      <c r="C914" s="377"/>
      <c r="D914" s="377"/>
      <c r="E914" s="377"/>
      <c r="F914" s="377"/>
      <c r="G914" s="377"/>
      <c r="H914" s="377"/>
      <c r="I914" s="377"/>
      <c r="J914" s="377"/>
      <c r="K914" s="377"/>
      <c r="L914" s="377"/>
      <c r="M914" s="377"/>
      <c r="N914" s="377"/>
      <c r="O914" s="377"/>
      <c r="P914" s="377"/>
      <c r="Q914" s="377"/>
      <c r="R914" s="377"/>
      <c r="S914" s="377"/>
      <c r="T914" s="377"/>
      <c r="U914" s="377"/>
      <c r="V914" s="377"/>
      <c r="W914" s="377"/>
      <c r="X914" s="377"/>
      <c r="Y914" s="377"/>
      <c r="Z914" s="377"/>
    </row>
    <row r="915" spans="1:26" ht="12.75" customHeight="1" x14ac:dyDescent="0.25">
      <c r="A915" s="377"/>
      <c r="B915" s="377"/>
      <c r="C915" s="377"/>
      <c r="D915" s="377"/>
      <c r="E915" s="377"/>
      <c r="F915" s="377"/>
      <c r="G915" s="377"/>
      <c r="H915" s="377"/>
      <c r="I915" s="377"/>
      <c r="J915" s="377"/>
      <c r="K915" s="377"/>
      <c r="L915" s="377"/>
      <c r="M915" s="377"/>
      <c r="N915" s="377"/>
      <c r="O915" s="377"/>
      <c r="P915" s="377"/>
      <c r="Q915" s="377"/>
      <c r="R915" s="377"/>
      <c r="S915" s="377"/>
      <c r="T915" s="377"/>
      <c r="U915" s="377"/>
      <c r="V915" s="377"/>
      <c r="W915" s="377"/>
      <c r="X915" s="377"/>
      <c r="Y915" s="377"/>
      <c r="Z915" s="377"/>
    </row>
    <row r="916" spans="1:26" ht="12.75" customHeight="1" x14ac:dyDescent="0.25">
      <c r="A916" s="377"/>
      <c r="B916" s="377"/>
      <c r="C916" s="377"/>
      <c r="D916" s="377"/>
      <c r="E916" s="377"/>
      <c r="F916" s="377"/>
      <c r="G916" s="377"/>
      <c r="H916" s="377"/>
      <c r="I916" s="377"/>
      <c r="J916" s="377"/>
      <c r="K916" s="377"/>
      <c r="L916" s="377"/>
      <c r="M916" s="377"/>
      <c r="N916" s="377"/>
      <c r="O916" s="377"/>
      <c r="P916" s="377"/>
      <c r="Q916" s="377"/>
      <c r="R916" s="377"/>
      <c r="S916" s="377"/>
      <c r="T916" s="377"/>
      <c r="U916" s="377"/>
      <c r="V916" s="377"/>
      <c r="W916" s="377"/>
      <c r="X916" s="377"/>
      <c r="Y916" s="377"/>
      <c r="Z916" s="377"/>
    </row>
    <row r="917" spans="1:26" ht="12.75" customHeight="1" x14ac:dyDescent="0.25">
      <c r="A917" s="377"/>
      <c r="B917" s="377"/>
      <c r="C917" s="377"/>
      <c r="D917" s="377"/>
      <c r="E917" s="377"/>
      <c r="F917" s="377"/>
      <c r="G917" s="377"/>
      <c r="H917" s="377"/>
      <c r="I917" s="377"/>
      <c r="J917" s="377"/>
      <c r="K917" s="377"/>
      <c r="L917" s="377"/>
      <c r="M917" s="377"/>
      <c r="N917" s="377"/>
      <c r="O917" s="377"/>
      <c r="P917" s="377"/>
      <c r="Q917" s="377"/>
      <c r="R917" s="377"/>
      <c r="S917" s="377"/>
      <c r="T917" s="377"/>
      <c r="U917" s="377"/>
      <c r="V917" s="377"/>
      <c r="W917" s="377"/>
      <c r="X917" s="377"/>
      <c r="Y917" s="377"/>
      <c r="Z917" s="377"/>
    </row>
    <row r="918" spans="1:26" ht="12.75" customHeight="1" x14ac:dyDescent="0.25">
      <c r="A918" s="377"/>
      <c r="B918" s="377"/>
      <c r="C918" s="377"/>
      <c r="D918" s="377"/>
      <c r="E918" s="377"/>
      <c r="F918" s="377"/>
      <c r="G918" s="377"/>
      <c r="H918" s="377"/>
      <c r="I918" s="377"/>
      <c r="J918" s="377"/>
      <c r="K918" s="377"/>
      <c r="L918" s="377"/>
      <c r="M918" s="377"/>
      <c r="N918" s="377"/>
      <c r="O918" s="377"/>
      <c r="P918" s="377"/>
      <c r="Q918" s="377"/>
      <c r="R918" s="377"/>
      <c r="S918" s="377"/>
      <c r="T918" s="377"/>
      <c r="U918" s="377"/>
      <c r="V918" s="377"/>
      <c r="W918" s="377"/>
      <c r="X918" s="377"/>
      <c r="Y918" s="377"/>
      <c r="Z918" s="377"/>
    </row>
    <row r="919" spans="1:26" ht="12.75" customHeight="1" x14ac:dyDescent="0.25">
      <c r="A919" s="377"/>
      <c r="B919" s="377"/>
      <c r="C919" s="377"/>
      <c r="D919" s="377"/>
      <c r="E919" s="377"/>
      <c r="F919" s="377"/>
      <c r="G919" s="377"/>
      <c r="H919" s="377"/>
      <c r="I919" s="377"/>
      <c r="J919" s="377"/>
      <c r="K919" s="377"/>
      <c r="L919" s="377"/>
      <c r="M919" s="377"/>
      <c r="N919" s="377"/>
      <c r="O919" s="377"/>
      <c r="P919" s="377"/>
      <c r="Q919" s="377"/>
      <c r="R919" s="377"/>
      <c r="S919" s="377"/>
      <c r="T919" s="377"/>
      <c r="U919" s="377"/>
      <c r="V919" s="377"/>
      <c r="W919" s="377"/>
      <c r="X919" s="377"/>
      <c r="Y919" s="377"/>
      <c r="Z919" s="377"/>
    </row>
    <row r="920" spans="1:26" ht="12.75" customHeight="1" x14ac:dyDescent="0.25">
      <c r="A920" s="377"/>
      <c r="B920" s="377"/>
      <c r="C920" s="377"/>
      <c r="D920" s="377"/>
      <c r="E920" s="377"/>
      <c r="F920" s="377"/>
      <c r="G920" s="377"/>
      <c r="H920" s="377"/>
      <c r="I920" s="377"/>
      <c r="J920" s="377"/>
      <c r="K920" s="377"/>
      <c r="L920" s="377"/>
      <c r="M920" s="377"/>
      <c r="N920" s="377"/>
      <c r="O920" s="377"/>
      <c r="P920" s="377"/>
      <c r="Q920" s="377"/>
      <c r="R920" s="377"/>
      <c r="S920" s="377"/>
      <c r="T920" s="377"/>
      <c r="U920" s="377"/>
      <c r="V920" s="377"/>
      <c r="W920" s="377"/>
      <c r="X920" s="377"/>
      <c r="Y920" s="377"/>
      <c r="Z920" s="377"/>
    </row>
    <row r="921" spans="1:26" ht="12.75" customHeight="1" x14ac:dyDescent="0.25">
      <c r="A921" s="377"/>
      <c r="B921" s="377"/>
      <c r="C921" s="377"/>
      <c r="D921" s="377"/>
      <c r="E921" s="377"/>
      <c r="F921" s="377"/>
      <c r="G921" s="377"/>
      <c r="H921" s="377"/>
      <c r="I921" s="377"/>
      <c r="J921" s="377"/>
      <c r="K921" s="377"/>
      <c r="L921" s="377"/>
      <c r="M921" s="377"/>
      <c r="N921" s="377"/>
      <c r="O921" s="377"/>
      <c r="P921" s="377"/>
      <c r="Q921" s="377"/>
      <c r="R921" s="377"/>
      <c r="S921" s="377"/>
      <c r="T921" s="377"/>
      <c r="U921" s="377"/>
      <c r="V921" s="377"/>
      <c r="W921" s="377"/>
      <c r="X921" s="377"/>
      <c r="Y921" s="377"/>
      <c r="Z921" s="377"/>
    </row>
    <row r="922" spans="1:26" ht="12.75" customHeight="1" x14ac:dyDescent="0.25">
      <c r="A922" s="377"/>
      <c r="B922" s="377"/>
      <c r="C922" s="377"/>
      <c r="D922" s="377"/>
      <c r="E922" s="377"/>
      <c r="F922" s="377"/>
      <c r="G922" s="377"/>
      <c r="H922" s="377"/>
      <c r="I922" s="377"/>
      <c r="J922" s="377"/>
      <c r="K922" s="377"/>
      <c r="L922" s="377"/>
      <c r="M922" s="377"/>
      <c r="N922" s="377"/>
      <c r="O922" s="377"/>
      <c r="P922" s="377"/>
      <c r="Q922" s="377"/>
      <c r="R922" s="377"/>
      <c r="S922" s="377"/>
      <c r="T922" s="377"/>
      <c r="U922" s="377"/>
      <c r="V922" s="377"/>
      <c r="W922" s="377"/>
      <c r="X922" s="377"/>
      <c r="Y922" s="377"/>
      <c r="Z922" s="377"/>
    </row>
    <row r="923" spans="1:26" ht="12.75" customHeight="1" x14ac:dyDescent="0.25">
      <c r="A923" s="377"/>
      <c r="B923" s="377"/>
      <c r="C923" s="377"/>
      <c r="D923" s="377"/>
      <c r="E923" s="377"/>
      <c r="F923" s="377"/>
      <c r="G923" s="377"/>
      <c r="H923" s="377"/>
      <c r="I923" s="377"/>
      <c r="J923" s="377"/>
      <c r="K923" s="377"/>
      <c r="L923" s="377"/>
      <c r="M923" s="377"/>
      <c r="N923" s="377"/>
      <c r="O923" s="377"/>
      <c r="P923" s="377"/>
      <c r="Q923" s="377"/>
      <c r="R923" s="377"/>
      <c r="S923" s="377"/>
      <c r="T923" s="377"/>
      <c r="U923" s="377"/>
      <c r="V923" s="377"/>
      <c r="W923" s="377"/>
      <c r="X923" s="377"/>
      <c r="Y923" s="377"/>
      <c r="Z923" s="377"/>
    </row>
    <row r="924" spans="1:26" ht="12.75" customHeight="1" x14ac:dyDescent="0.25">
      <c r="A924" s="377"/>
      <c r="B924" s="377"/>
      <c r="C924" s="377"/>
      <c r="D924" s="377"/>
      <c r="E924" s="377"/>
      <c r="F924" s="377"/>
      <c r="G924" s="377"/>
      <c r="H924" s="377"/>
      <c r="I924" s="377"/>
      <c r="J924" s="377"/>
      <c r="K924" s="377"/>
      <c r="L924" s="377"/>
      <c r="M924" s="377"/>
      <c r="N924" s="377"/>
      <c r="O924" s="377"/>
      <c r="P924" s="377"/>
      <c r="Q924" s="377"/>
      <c r="R924" s="377"/>
      <c r="S924" s="377"/>
      <c r="T924" s="377"/>
      <c r="U924" s="377"/>
      <c r="V924" s="377"/>
      <c r="W924" s="377"/>
      <c r="X924" s="377"/>
      <c r="Y924" s="377"/>
      <c r="Z924" s="377"/>
    </row>
    <row r="925" spans="1:26" ht="12.75" customHeight="1" x14ac:dyDescent="0.25">
      <c r="A925" s="377"/>
      <c r="B925" s="377"/>
      <c r="C925" s="377"/>
      <c r="D925" s="377"/>
      <c r="E925" s="377"/>
      <c r="F925" s="377"/>
      <c r="G925" s="377"/>
      <c r="H925" s="377"/>
      <c r="I925" s="377"/>
      <c r="J925" s="377"/>
      <c r="K925" s="377"/>
      <c r="L925" s="377"/>
      <c r="M925" s="377"/>
      <c r="N925" s="377"/>
      <c r="O925" s="377"/>
      <c r="P925" s="377"/>
      <c r="Q925" s="377"/>
      <c r="R925" s="377"/>
      <c r="S925" s="377"/>
      <c r="T925" s="377"/>
      <c r="U925" s="377"/>
      <c r="V925" s="377"/>
      <c r="W925" s="377"/>
      <c r="X925" s="377"/>
      <c r="Y925" s="377"/>
      <c r="Z925" s="377"/>
    </row>
    <row r="926" spans="1:26" ht="12.75" customHeight="1" x14ac:dyDescent="0.25">
      <c r="A926" s="377"/>
      <c r="B926" s="377"/>
      <c r="C926" s="377"/>
      <c r="D926" s="377"/>
      <c r="E926" s="377"/>
      <c r="F926" s="377"/>
      <c r="G926" s="377"/>
      <c r="H926" s="377"/>
      <c r="I926" s="377"/>
      <c r="J926" s="377"/>
      <c r="K926" s="377"/>
      <c r="L926" s="377"/>
      <c r="M926" s="377"/>
      <c r="N926" s="377"/>
      <c r="O926" s="377"/>
      <c r="P926" s="377"/>
      <c r="Q926" s="377"/>
      <c r="R926" s="377"/>
      <c r="S926" s="377"/>
      <c r="T926" s="377"/>
      <c r="U926" s="377"/>
      <c r="V926" s="377"/>
      <c r="W926" s="377"/>
      <c r="X926" s="377"/>
      <c r="Y926" s="377"/>
      <c r="Z926" s="377"/>
    </row>
    <row r="927" spans="1:26" ht="12.75" customHeight="1" x14ac:dyDescent="0.25">
      <c r="A927" s="377"/>
      <c r="B927" s="377"/>
      <c r="C927" s="377"/>
      <c r="D927" s="377"/>
      <c r="E927" s="377"/>
      <c r="F927" s="377"/>
      <c r="G927" s="377"/>
      <c r="H927" s="377"/>
      <c r="I927" s="377"/>
      <c r="J927" s="377"/>
      <c r="K927" s="377"/>
      <c r="L927" s="377"/>
      <c r="M927" s="377"/>
      <c r="N927" s="377"/>
      <c r="O927" s="377"/>
      <c r="P927" s="377"/>
      <c r="Q927" s="377"/>
      <c r="R927" s="377"/>
      <c r="S927" s="377"/>
      <c r="T927" s="377"/>
      <c r="U927" s="377"/>
      <c r="V927" s="377"/>
      <c r="W927" s="377"/>
      <c r="X927" s="377"/>
      <c r="Y927" s="377"/>
      <c r="Z927" s="377"/>
    </row>
    <row r="928" spans="1:26" ht="12.75" customHeight="1" x14ac:dyDescent="0.25">
      <c r="A928" s="377"/>
      <c r="B928" s="377"/>
      <c r="C928" s="377"/>
      <c r="D928" s="377"/>
      <c r="E928" s="377"/>
      <c r="F928" s="377"/>
      <c r="G928" s="377"/>
      <c r="H928" s="377"/>
      <c r="I928" s="377"/>
      <c r="J928" s="377"/>
      <c r="K928" s="377"/>
      <c r="L928" s="377"/>
      <c r="M928" s="377"/>
      <c r="N928" s="377"/>
      <c r="O928" s="377"/>
      <c r="P928" s="377"/>
      <c r="Q928" s="377"/>
      <c r="R928" s="377"/>
      <c r="S928" s="377"/>
      <c r="T928" s="377"/>
      <c r="U928" s="377"/>
      <c r="V928" s="377"/>
      <c r="W928" s="377"/>
      <c r="X928" s="377"/>
      <c r="Y928" s="377"/>
      <c r="Z928" s="377"/>
    </row>
    <row r="929" spans="1:26" ht="12.75" customHeight="1" x14ac:dyDescent="0.25">
      <c r="A929" s="377"/>
      <c r="B929" s="377"/>
      <c r="C929" s="377"/>
      <c r="D929" s="377"/>
      <c r="E929" s="377"/>
      <c r="F929" s="377"/>
      <c r="G929" s="377"/>
      <c r="H929" s="377"/>
      <c r="I929" s="377"/>
      <c r="J929" s="377"/>
      <c r="K929" s="377"/>
      <c r="L929" s="377"/>
      <c r="M929" s="377"/>
      <c r="N929" s="377"/>
      <c r="O929" s="377"/>
      <c r="P929" s="377"/>
      <c r="Q929" s="377"/>
      <c r="R929" s="377"/>
      <c r="S929" s="377"/>
      <c r="T929" s="377"/>
      <c r="U929" s="377"/>
      <c r="V929" s="377"/>
      <c r="W929" s="377"/>
      <c r="X929" s="377"/>
      <c r="Y929" s="377"/>
      <c r="Z929" s="377"/>
    </row>
    <row r="930" spans="1:26" ht="12.75" customHeight="1" x14ac:dyDescent="0.25">
      <c r="A930" s="377"/>
      <c r="B930" s="377"/>
      <c r="C930" s="377"/>
      <c r="D930" s="377"/>
      <c r="E930" s="377"/>
      <c r="F930" s="377"/>
      <c r="G930" s="377"/>
      <c r="H930" s="377"/>
      <c r="I930" s="377"/>
      <c r="J930" s="377"/>
      <c r="K930" s="377"/>
      <c r="L930" s="377"/>
      <c r="M930" s="377"/>
      <c r="N930" s="377"/>
      <c r="O930" s="377"/>
      <c r="P930" s="377"/>
      <c r="Q930" s="377"/>
      <c r="R930" s="377"/>
      <c r="S930" s="377"/>
      <c r="T930" s="377"/>
      <c r="U930" s="377"/>
      <c r="V930" s="377"/>
      <c r="W930" s="377"/>
      <c r="X930" s="377"/>
      <c r="Y930" s="377"/>
      <c r="Z930" s="377"/>
    </row>
    <row r="931" spans="1:26" ht="12.75" customHeight="1" x14ac:dyDescent="0.25">
      <c r="A931" s="377"/>
      <c r="B931" s="377"/>
      <c r="C931" s="377"/>
      <c r="D931" s="377"/>
      <c r="E931" s="377"/>
      <c r="F931" s="377"/>
      <c r="G931" s="377"/>
      <c r="H931" s="377"/>
      <c r="I931" s="377"/>
      <c r="J931" s="377"/>
      <c r="K931" s="377"/>
      <c r="L931" s="377"/>
      <c r="M931" s="377"/>
      <c r="N931" s="377"/>
      <c r="O931" s="377"/>
      <c r="P931" s="377"/>
      <c r="Q931" s="377"/>
      <c r="R931" s="377"/>
      <c r="S931" s="377"/>
      <c r="T931" s="377"/>
      <c r="U931" s="377"/>
      <c r="V931" s="377"/>
      <c r="W931" s="377"/>
      <c r="X931" s="377"/>
      <c r="Y931" s="377"/>
      <c r="Z931" s="377"/>
    </row>
    <row r="932" spans="1:26" ht="12.75" customHeight="1" x14ac:dyDescent="0.25">
      <c r="A932" s="377"/>
      <c r="B932" s="377"/>
      <c r="C932" s="377"/>
      <c r="D932" s="377"/>
      <c r="E932" s="377"/>
      <c r="F932" s="377"/>
      <c r="G932" s="377"/>
      <c r="H932" s="377"/>
      <c r="I932" s="377"/>
      <c r="J932" s="377"/>
      <c r="K932" s="377"/>
      <c r="L932" s="377"/>
      <c r="M932" s="377"/>
      <c r="N932" s="377"/>
      <c r="O932" s="377"/>
      <c r="P932" s="377"/>
      <c r="Q932" s="377"/>
      <c r="R932" s="377"/>
      <c r="S932" s="377"/>
      <c r="T932" s="377"/>
      <c r="U932" s="377"/>
      <c r="V932" s="377"/>
      <c r="W932" s="377"/>
      <c r="X932" s="377"/>
      <c r="Y932" s="377"/>
      <c r="Z932" s="377"/>
    </row>
    <row r="933" spans="1:26" ht="12.75" customHeight="1" x14ac:dyDescent="0.25">
      <c r="A933" s="377"/>
      <c r="B933" s="377"/>
      <c r="C933" s="377"/>
      <c r="D933" s="377"/>
      <c r="E933" s="377"/>
      <c r="F933" s="377"/>
      <c r="G933" s="377"/>
      <c r="H933" s="377"/>
      <c r="I933" s="377"/>
      <c r="J933" s="377"/>
      <c r="K933" s="377"/>
      <c r="L933" s="377"/>
      <c r="M933" s="377"/>
      <c r="N933" s="377"/>
      <c r="O933" s="377"/>
      <c r="P933" s="377"/>
      <c r="Q933" s="377"/>
      <c r="R933" s="377"/>
      <c r="S933" s="377"/>
      <c r="T933" s="377"/>
      <c r="U933" s="377"/>
      <c r="V933" s="377"/>
      <c r="W933" s="377"/>
      <c r="X933" s="377"/>
      <c r="Y933" s="377"/>
      <c r="Z933" s="377"/>
    </row>
    <row r="934" spans="1:26" ht="12.75" customHeight="1" x14ac:dyDescent="0.25">
      <c r="A934" s="377"/>
      <c r="B934" s="377"/>
      <c r="C934" s="377"/>
      <c r="D934" s="377"/>
      <c r="E934" s="377"/>
      <c r="F934" s="377"/>
      <c r="G934" s="377"/>
      <c r="H934" s="377"/>
      <c r="I934" s="377"/>
      <c r="J934" s="377"/>
      <c r="K934" s="377"/>
      <c r="L934" s="377"/>
      <c r="M934" s="377"/>
      <c r="N934" s="377"/>
      <c r="O934" s="377"/>
      <c r="P934" s="377"/>
      <c r="Q934" s="377"/>
      <c r="R934" s="377"/>
      <c r="S934" s="377"/>
      <c r="T934" s="377"/>
      <c r="U934" s="377"/>
      <c r="V934" s="377"/>
      <c r="W934" s="377"/>
      <c r="X934" s="377"/>
      <c r="Y934" s="377"/>
      <c r="Z934" s="377"/>
    </row>
    <row r="935" spans="1:26" ht="12.75" customHeight="1" x14ac:dyDescent="0.25">
      <c r="A935" s="377"/>
      <c r="B935" s="377"/>
      <c r="C935" s="377"/>
      <c r="D935" s="377"/>
      <c r="E935" s="377"/>
      <c r="F935" s="377"/>
      <c r="G935" s="377"/>
      <c r="H935" s="377"/>
      <c r="I935" s="377"/>
      <c r="J935" s="377"/>
      <c r="K935" s="377"/>
      <c r="L935" s="377"/>
      <c r="M935" s="377"/>
      <c r="N935" s="377"/>
      <c r="O935" s="377"/>
      <c r="P935" s="377"/>
      <c r="Q935" s="377"/>
      <c r="R935" s="377"/>
      <c r="S935" s="377"/>
      <c r="T935" s="377"/>
      <c r="U935" s="377"/>
      <c r="V935" s="377"/>
      <c r="W935" s="377"/>
      <c r="X935" s="377"/>
      <c r="Y935" s="377"/>
      <c r="Z935" s="377"/>
    </row>
    <row r="936" spans="1:26" ht="12.75" customHeight="1" x14ac:dyDescent="0.25">
      <c r="A936" s="377"/>
      <c r="B936" s="377"/>
      <c r="C936" s="377"/>
      <c r="D936" s="377"/>
      <c r="E936" s="377"/>
      <c r="F936" s="377"/>
      <c r="G936" s="377"/>
      <c r="H936" s="377"/>
      <c r="I936" s="377"/>
      <c r="J936" s="377"/>
      <c r="K936" s="377"/>
      <c r="L936" s="377"/>
      <c r="M936" s="377"/>
      <c r="N936" s="377"/>
      <c r="O936" s="377"/>
      <c r="P936" s="377"/>
      <c r="Q936" s="377"/>
      <c r="R936" s="377"/>
      <c r="S936" s="377"/>
      <c r="T936" s="377"/>
      <c r="U936" s="377"/>
      <c r="V936" s="377"/>
      <c r="W936" s="377"/>
      <c r="X936" s="377"/>
      <c r="Y936" s="377"/>
      <c r="Z936" s="377"/>
    </row>
    <row r="937" spans="1:26" ht="12.75" customHeight="1" x14ac:dyDescent="0.25">
      <c r="A937" s="377"/>
      <c r="B937" s="377"/>
      <c r="C937" s="377"/>
      <c r="D937" s="377"/>
      <c r="E937" s="377"/>
      <c r="F937" s="377"/>
      <c r="G937" s="377"/>
      <c r="H937" s="377"/>
      <c r="I937" s="377"/>
      <c r="J937" s="377"/>
      <c r="K937" s="377"/>
      <c r="L937" s="377"/>
      <c r="M937" s="377"/>
      <c r="N937" s="377"/>
      <c r="O937" s="377"/>
      <c r="P937" s="377"/>
      <c r="Q937" s="377"/>
      <c r="R937" s="377"/>
      <c r="S937" s="377"/>
      <c r="T937" s="377"/>
      <c r="U937" s="377"/>
      <c r="V937" s="377"/>
      <c r="W937" s="377"/>
      <c r="X937" s="377"/>
      <c r="Y937" s="377"/>
      <c r="Z937" s="377"/>
    </row>
    <row r="938" spans="1:26" ht="12.75" customHeight="1" x14ac:dyDescent="0.25">
      <c r="A938" s="377"/>
      <c r="B938" s="377"/>
      <c r="C938" s="377"/>
      <c r="D938" s="377"/>
      <c r="E938" s="377"/>
      <c r="F938" s="377"/>
      <c r="G938" s="377"/>
      <c r="H938" s="377"/>
      <c r="I938" s="377"/>
      <c r="J938" s="377"/>
      <c r="K938" s="377"/>
      <c r="L938" s="377"/>
      <c r="M938" s="377"/>
      <c r="N938" s="377"/>
      <c r="O938" s="377"/>
      <c r="P938" s="377"/>
      <c r="Q938" s="377"/>
      <c r="R938" s="377"/>
      <c r="S938" s="377"/>
      <c r="T938" s="377"/>
      <c r="U938" s="377"/>
      <c r="V938" s="377"/>
      <c r="W938" s="377"/>
      <c r="X938" s="377"/>
      <c r="Y938" s="377"/>
      <c r="Z938" s="377"/>
    </row>
    <row r="939" spans="1:26" ht="12.75" customHeight="1" x14ac:dyDescent="0.25">
      <c r="A939" s="377"/>
      <c r="B939" s="377"/>
      <c r="C939" s="377"/>
      <c r="D939" s="377"/>
      <c r="E939" s="377"/>
      <c r="F939" s="377"/>
      <c r="G939" s="377"/>
      <c r="H939" s="377"/>
      <c r="I939" s="377"/>
      <c r="J939" s="377"/>
      <c r="K939" s="377"/>
      <c r="L939" s="377"/>
      <c r="M939" s="377"/>
      <c r="N939" s="377"/>
      <c r="O939" s="377"/>
      <c r="P939" s="377"/>
      <c r="Q939" s="377"/>
      <c r="R939" s="377"/>
      <c r="S939" s="377"/>
      <c r="T939" s="377"/>
      <c r="U939" s="377"/>
      <c r="V939" s="377"/>
      <c r="W939" s="377"/>
      <c r="X939" s="377"/>
      <c r="Y939" s="377"/>
      <c r="Z939" s="377"/>
    </row>
    <row r="940" spans="1:26" ht="12.75" customHeight="1" x14ac:dyDescent="0.25">
      <c r="A940" s="377"/>
      <c r="B940" s="377"/>
      <c r="C940" s="377"/>
      <c r="D940" s="377"/>
      <c r="E940" s="377"/>
      <c r="F940" s="377"/>
      <c r="G940" s="377"/>
      <c r="H940" s="377"/>
      <c r="I940" s="377"/>
      <c r="J940" s="377"/>
      <c r="K940" s="377"/>
      <c r="L940" s="377"/>
      <c r="M940" s="377"/>
      <c r="N940" s="377"/>
      <c r="O940" s="377"/>
      <c r="P940" s="377"/>
      <c r="Q940" s="377"/>
      <c r="R940" s="377"/>
      <c r="S940" s="377"/>
      <c r="T940" s="377"/>
      <c r="U940" s="377"/>
      <c r="V940" s="377"/>
      <c r="W940" s="377"/>
      <c r="X940" s="377"/>
      <c r="Y940" s="377"/>
      <c r="Z940" s="377"/>
    </row>
    <row r="941" spans="1:26" ht="12.75" customHeight="1" x14ac:dyDescent="0.25">
      <c r="A941" s="377"/>
      <c r="B941" s="377"/>
      <c r="C941" s="377"/>
      <c r="D941" s="377"/>
      <c r="E941" s="377"/>
      <c r="F941" s="377"/>
      <c r="G941" s="377"/>
      <c r="H941" s="377"/>
      <c r="I941" s="377"/>
      <c r="J941" s="377"/>
      <c r="K941" s="377"/>
      <c r="L941" s="377"/>
      <c r="M941" s="377"/>
      <c r="N941" s="377"/>
      <c r="O941" s="377"/>
      <c r="P941" s="377"/>
      <c r="Q941" s="377"/>
      <c r="R941" s="377"/>
      <c r="S941" s="377"/>
      <c r="T941" s="377"/>
      <c r="U941" s="377"/>
      <c r="V941" s="377"/>
      <c r="W941" s="377"/>
      <c r="X941" s="377"/>
      <c r="Y941" s="377"/>
      <c r="Z941" s="377"/>
    </row>
    <row r="942" spans="1:26" ht="12.75" customHeight="1" x14ac:dyDescent="0.25">
      <c r="A942" s="377"/>
      <c r="B942" s="377"/>
      <c r="C942" s="377"/>
      <c r="D942" s="377"/>
      <c r="E942" s="377"/>
      <c r="F942" s="377"/>
      <c r="G942" s="377"/>
      <c r="H942" s="377"/>
      <c r="I942" s="377"/>
      <c r="J942" s="377"/>
      <c r="K942" s="377"/>
      <c r="L942" s="377"/>
      <c r="M942" s="377"/>
      <c r="N942" s="377"/>
      <c r="O942" s="377"/>
      <c r="P942" s="377"/>
      <c r="Q942" s="377"/>
      <c r="R942" s="377"/>
      <c r="S942" s="377"/>
      <c r="T942" s="377"/>
      <c r="U942" s="377"/>
      <c r="V942" s="377"/>
      <c r="W942" s="377"/>
      <c r="X942" s="377"/>
      <c r="Y942" s="377"/>
      <c r="Z942" s="377"/>
    </row>
    <row r="943" spans="1:26" ht="12.75" customHeight="1" x14ac:dyDescent="0.25">
      <c r="A943" s="377"/>
      <c r="B943" s="377"/>
      <c r="C943" s="377"/>
      <c r="D943" s="377"/>
      <c r="E943" s="377"/>
      <c r="F943" s="377"/>
      <c r="G943" s="377"/>
      <c r="H943" s="377"/>
      <c r="I943" s="377"/>
      <c r="J943" s="377"/>
      <c r="K943" s="377"/>
      <c r="L943" s="377"/>
      <c r="M943" s="377"/>
      <c r="N943" s="377"/>
      <c r="O943" s="377"/>
      <c r="P943" s="377"/>
      <c r="Q943" s="377"/>
      <c r="R943" s="377"/>
      <c r="S943" s="377"/>
      <c r="T943" s="377"/>
      <c r="U943" s="377"/>
      <c r="V943" s="377"/>
      <c r="W943" s="377"/>
      <c r="X943" s="377"/>
      <c r="Y943" s="377"/>
      <c r="Z943" s="377"/>
    </row>
    <row r="944" spans="1:26" ht="12.75" customHeight="1" x14ac:dyDescent="0.25">
      <c r="A944" s="377"/>
      <c r="B944" s="377"/>
      <c r="C944" s="377"/>
      <c r="D944" s="377"/>
      <c r="E944" s="377"/>
      <c r="F944" s="377"/>
      <c r="G944" s="377"/>
      <c r="H944" s="377"/>
      <c r="I944" s="377"/>
      <c r="J944" s="377"/>
      <c r="K944" s="377"/>
      <c r="L944" s="377"/>
      <c r="M944" s="377"/>
      <c r="N944" s="377"/>
      <c r="O944" s="377"/>
      <c r="P944" s="377"/>
      <c r="Q944" s="377"/>
      <c r="R944" s="377"/>
      <c r="S944" s="377"/>
      <c r="T944" s="377"/>
      <c r="U944" s="377"/>
      <c r="V944" s="377"/>
      <c r="W944" s="377"/>
      <c r="X944" s="377"/>
      <c r="Y944" s="377"/>
      <c r="Z944" s="377"/>
    </row>
    <row r="945" spans="1:26" ht="12.75" customHeight="1" x14ac:dyDescent="0.25">
      <c r="A945" s="377"/>
      <c r="B945" s="377"/>
      <c r="C945" s="377"/>
      <c r="D945" s="377"/>
      <c r="E945" s="377"/>
      <c r="F945" s="377"/>
      <c r="G945" s="377"/>
      <c r="H945" s="377"/>
      <c r="I945" s="377"/>
      <c r="J945" s="377"/>
      <c r="K945" s="377"/>
      <c r="L945" s="377"/>
      <c r="M945" s="377"/>
      <c r="N945" s="377"/>
      <c r="O945" s="377"/>
      <c r="P945" s="377"/>
      <c r="Q945" s="377"/>
      <c r="R945" s="377"/>
      <c r="S945" s="377"/>
      <c r="T945" s="377"/>
      <c r="U945" s="377"/>
      <c r="V945" s="377"/>
      <c r="W945" s="377"/>
      <c r="X945" s="377"/>
      <c r="Y945" s="377"/>
      <c r="Z945" s="377"/>
    </row>
    <row r="946" spans="1:26" ht="12.75" customHeight="1" x14ac:dyDescent="0.25">
      <c r="A946" s="377"/>
      <c r="B946" s="377"/>
      <c r="C946" s="377"/>
      <c r="D946" s="377"/>
      <c r="E946" s="377"/>
      <c r="F946" s="377"/>
      <c r="G946" s="377"/>
      <c r="H946" s="377"/>
      <c r="I946" s="377"/>
      <c r="J946" s="377"/>
      <c r="K946" s="377"/>
      <c r="L946" s="377"/>
      <c r="M946" s="377"/>
      <c r="N946" s="377"/>
      <c r="O946" s="377"/>
      <c r="P946" s="377"/>
      <c r="Q946" s="377"/>
      <c r="R946" s="377"/>
      <c r="S946" s="377"/>
      <c r="T946" s="377"/>
      <c r="U946" s="377"/>
      <c r="V946" s="377"/>
      <c r="W946" s="377"/>
      <c r="X946" s="377"/>
      <c r="Y946" s="377"/>
      <c r="Z946" s="377"/>
    </row>
    <row r="947" spans="1:26" ht="12.75" customHeight="1" x14ac:dyDescent="0.25">
      <c r="A947" s="377"/>
      <c r="B947" s="377"/>
      <c r="C947" s="377"/>
      <c r="D947" s="377"/>
      <c r="E947" s="377"/>
      <c r="F947" s="377"/>
      <c r="G947" s="377"/>
      <c r="H947" s="377"/>
      <c r="I947" s="377"/>
      <c r="J947" s="377"/>
      <c r="K947" s="377"/>
      <c r="L947" s="377"/>
      <c r="M947" s="377"/>
      <c r="N947" s="377"/>
      <c r="O947" s="377"/>
      <c r="P947" s="377"/>
      <c r="Q947" s="377"/>
      <c r="R947" s="377"/>
      <c r="S947" s="377"/>
      <c r="T947" s="377"/>
      <c r="U947" s="377"/>
      <c r="V947" s="377"/>
      <c r="W947" s="377"/>
      <c r="X947" s="377"/>
      <c r="Y947" s="377"/>
      <c r="Z947" s="377"/>
    </row>
    <row r="948" spans="1:26" ht="12.75" customHeight="1" x14ac:dyDescent="0.25">
      <c r="A948" s="377"/>
      <c r="B948" s="377"/>
      <c r="C948" s="377"/>
      <c r="D948" s="377"/>
      <c r="E948" s="377"/>
      <c r="F948" s="377"/>
      <c r="G948" s="377"/>
      <c r="H948" s="377"/>
      <c r="I948" s="377"/>
      <c r="J948" s="377"/>
      <c r="K948" s="377"/>
      <c r="L948" s="377"/>
      <c r="M948" s="377"/>
      <c r="N948" s="377"/>
      <c r="O948" s="377"/>
      <c r="P948" s="377"/>
      <c r="Q948" s="377"/>
      <c r="R948" s="377"/>
      <c r="S948" s="377"/>
      <c r="T948" s="377"/>
      <c r="U948" s="377"/>
      <c r="V948" s="377"/>
      <c r="W948" s="377"/>
      <c r="X948" s="377"/>
      <c r="Y948" s="377"/>
      <c r="Z948" s="377"/>
    </row>
    <row r="949" spans="1:26" ht="12.75" customHeight="1" x14ac:dyDescent="0.25">
      <c r="A949" s="377"/>
      <c r="B949" s="377"/>
      <c r="C949" s="377"/>
      <c r="D949" s="377"/>
      <c r="E949" s="377"/>
      <c r="F949" s="377"/>
      <c r="G949" s="377"/>
      <c r="H949" s="377"/>
      <c r="I949" s="377"/>
      <c r="J949" s="377"/>
      <c r="K949" s="377"/>
      <c r="L949" s="377"/>
      <c r="M949" s="377"/>
      <c r="N949" s="377"/>
      <c r="O949" s="377"/>
      <c r="P949" s="377"/>
      <c r="Q949" s="377"/>
      <c r="R949" s="377"/>
      <c r="S949" s="377"/>
      <c r="T949" s="377"/>
      <c r="U949" s="377"/>
      <c r="V949" s="377"/>
      <c r="W949" s="377"/>
      <c r="X949" s="377"/>
      <c r="Y949" s="377"/>
      <c r="Z949" s="377"/>
    </row>
    <row r="950" spans="1:26" ht="12.75" customHeight="1" x14ac:dyDescent="0.25">
      <c r="A950" s="377"/>
      <c r="B950" s="377"/>
      <c r="C950" s="377"/>
      <c r="D950" s="377"/>
      <c r="E950" s="377"/>
      <c r="F950" s="377"/>
      <c r="G950" s="377"/>
      <c r="H950" s="377"/>
      <c r="I950" s="377"/>
      <c r="J950" s="377"/>
      <c r="K950" s="377"/>
      <c r="L950" s="377"/>
      <c r="M950" s="377"/>
      <c r="N950" s="377"/>
      <c r="O950" s="377"/>
      <c r="P950" s="377"/>
      <c r="Q950" s="377"/>
      <c r="R950" s="377"/>
      <c r="S950" s="377"/>
      <c r="T950" s="377"/>
      <c r="U950" s="377"/>
      <c r="V950" s="377"/>
      <c r="W950" s="377"/>
      <c r="X950" s="377"/>
      <c r="Y950" s="377"/>
      <c r="Z950" s="377"/>
    </row>
    <row r="951" spans="1:26" ht="12.75" customHeight="1" x14ac:dyDescent="0.25">
      <c r="A951" s="377"/>
      <c r="B951" s="377"/>
      <c r="C951" s="377"/>
      <c r="D951" s="377"/>
      <c r="E951" s="377"/>
      <c r="F951" s="377"/>
      <c r="G951" s="377"/>
      <c r="H951" s="377"/>
      <c r="I951" s="377"/>
      <c r="J951" s="377"/>
      <c r="K951" s="377"/>
      <c r="L951" s="377"/>
      <c r="M951" s="377"/>
      <c r="N951" s="377"/>
      <c r="O951" s="377"/>
      <c r="P951" s="377"/>
      <c r="Q951" s="377"/>
      <c r="R951" s="377"/>
      <c r="S951" s="377"/>
      <c r="T951" s="377"/>
      <c r="U951" s="377"/>
      <c r="V951" s="377"/>
      <c r="W951" s="377"/>
      <c r="X951" s="377"/>
      <c r="Y951" s="377"/>
      <c r="Z951" s="377"/>
    </row>
    <row r="952" spans="1:26" ht="12.75" customHeight="1" x14ac:dyDescent="0.25">
      <c r="A952" s="377"/>
      <c r="B952" s="377"/>
      <c r="C952" s="377"/>
      <c r="D952" s="377"/>
      <c r="E952" s="377"/>
      <c r="F952" s="377"/>
      <c r="G952" s="377"/>
      <c r="H952" s="377"/>
      <c r="I952" s="377"/>
      <c r="J952" s="377"/>
      <c r="K952" s="377"/>
      <c r="L952" s="377"/>
      <c r="M952" s="377"/>
      <c r="N952" s="377"/>
      <c r="O952" s="377"/>
      <c r="P952" s="377"/>
      <c r="Q952" s="377"/>
      <c r="R952" s="377"/>
      <c r="S952" s="377"/>
      <c r="T952" s="377"/>
      <c r="U952" s="377"/>
      <c r="V952" s="377"/>
      <c r="W952" s="377"/>
      <c r="X952" s="377"/>
      <c r="Y952" s="377"/>
      <c r="Z952" s="377"/>
    </row>
    <row r="953" spans="1:26" ht="12.75" customHeight="1" x14ac:dyDescent="0.25">
      <c r="A953" s="377"/>
      <c r="B953" s="377"/>
      <c r="C953" s="377"/>
      <c r="D953" s="377"/>
      <c r="E953" s="377"/>
      <c r="F953" s="377"/>
      <c r="G953" s="377"/>
      <c r="H953" s="377"/>
      <c r="I953" s="377"/>
      <c r="J953" s="377"/>
      <c r="K953" s="377"/>
      <c r="L953" s="377"/>
      <c r="M953" s="377"/>
      <c r="N953" s="377"/>
      <c r="O953" s="377"/>
      <c r="P953" s="377"/>
      <c r="Q953" s="377"/>
      <c r="R953" s="377"/>
      <c r="S953" s="377"/>
      <c r="T953" s="377"/>
      <c r="U953" s="377"/>
      <c r="V953" s="377"/>
      <c r="W953" s="377"/>
      <c r="X953" s="377"/>
      <c r="Y953" s="377"/>
      <c r="Z953" s="377"/>
    </row>
    <row r="954" spans="1:26" ht="12.75" customHeight="1" x14ac:dyDescent="0.25">
      <c r="A954" s="377"/>
      <c r="B954" s="377"/>
      <c r="C954" s="377"/>
      <c r="D954" s="377"/>
      <c r="E954" s="377"/>
      <c r="F954" s="377"/>
      <c r="G954" s="377"/>
      <c r="H954" s="377"/>
      <c r="I954" s="377"/>
      <c r="J954" s="377"/>
      <c r="K954" s="377"/>
      <c r="L954" s="377"/>
      <c r="M954" s="377"/>
      <c r="N954" s="377"/>
      <c r="O954" s="377"/>
      <c r="P954" s="377"/>
      <c r="Q954" s="377"/>
      <c r="R954" s="377"/>
      <c r="S954" s="377"/>
      <c r="T954" s="377"/>
      <c r="U954" s="377"/>
      <c r="V954" s="377"/>
      <c r="W954" s="377"/>
      <c r="X954" s="377"/>
      <c r="Y954" s="377"/>
      <c r="Z954" s="377"/>
    </row>
    <row r="955" spans="1:26" ht="12.75" customHeight="1" x14ac:dyDescent="0.25">
      <c r="A955" s="377"/>
      <c r="B955" s="377"/>
      <c r="C955" s="377"/>
      <c r="D955" s="377"/>
      <c r="E955" s="377"/>
      <c r="F955" s="377"/>
      <c r="G955" s="377"/>
      <c r="H955" s="377"/>
      <c r="I955" s="377"/>
      <c r="J955" s="377"/>
      <c r="K955" s="377"/>
      <c r="L955" s="377"/>
      <c r="M955" s="377"/>
      <c r="N955" s="377"/>
      <c r="O955" s="377"/>
      <c r="P955" s="377"/>
      <c r="Q955" s="377"/>
      <c r="R955" s="377"/>
      <c r="S955" s="377"/>
      <c r="T955" s="377"/>
      <c r="U955" s="377"/>
      <c r="V955" s="377"/>
      <c r="W955" s="377"/>
      <c r="X955" s="377"/>
      <c r="Y955" s="377"/>
      <c r="Z955" s="377"/>
    </row>
    <row r="956" spans="1:26" ht="12.75" customHeight="1" x14ac:dyDescent="0.25">
      <c r="A956" s="377"/>
      <c r="B956" s="377"/>
      <c r="C956" s="377"/>
      <c r="D956" s="377"/>
      <c r="E956" s="377"/>
      <c r="F956" s="377"/>
      <c r="G956" s="377"/>
      <c r="H956" s="377"/>
      <c r="I956" s="377"/>
      <c r="J956" s="377"/>
      <c r="K956" s="377"/>
      <c r="L956" s="377"/>
      <c r="M956" s="377"/>
      <c r="N956" s="377"/>
      <c r="O956" s="377"/>
      <c r="P956" s="377"/>
      <c r="Q956" s="377"/>
      <c r="R956" s="377"/>
      <c r="S956" s="377"/>
      <c r="T956" s="377"/>
      <c r="U956" s="377"/>
      <c r="V956" s="377"/>
      <c r="W956" s="377"/>
      <c r="X956" s="377"/>
      <c r="Y956" s="377"/>
      <c r="Z956" s="377"/>
    </row>
    <row r="957" spans="1:26" ht="12.75" customHeight="1" x14ac:dyDescent="0.25">
      <c r="A957" s="377"/>
      <c r="B957" s="377"/>
      <c r="C957" s="377"/>
      <c r="D957" s="377"/>
      <c r="E957" s="377"/>
      <c r="F957" s="377"/>
      <c r="G957" s="377"/>
      <c r="H957" s="377"/>
      <c r="I957" s="377"/>
      <c r="J957" s="377"/>
      <c r="K957" s="377"/>
      <c r="L957" s="377"/>
      <c r="M957" s="377"/>
      <c r="N957" s="377"/>
      <c r="O957" s="377"/>
      <c r="P957" s="377"/>
      <c r="Q957" s="377"/>
      <c r="R957" s="377"/>
      <c r="S957" s="377"/>
      <c r="T957" s="377"/>
      <c r="U957" s="377"/>
      <c r="V957" s="377"/>
      <c r="W957" s="377"/>
      <c r="X957" s="377"/>
      <c r="Y957" s="377"/>
      <c r="Z957" s="377"/>
    </row>
    <row r="958" spans="1:26" ht="12.75" customHeight="1" x14ac:dyDescent="0.25">
      <c r="A958" s="377"/>
      <c r="B958" s="377"/>
      <c r="C958" s="377"/>
      <c r="D958" s="377"/>
      <c r="E958" s="377"/>
      <c r="F958" s="377"/>
      <c r="G958" s="377"/>
      <c r="H958" s="377"/>
      <c r="I958" s="377"/>
      <c r="J958" s="377"/>
      <c r="K958" s="377"/>
      <c r="L958" s="377"/>
      <c r="M958" s="377"/>
      <c r="N958" s="377"/>
      <c r="O958" s="377"/>
      <c r="P958" s="377"/>
      <c r="Q958" s="377"/>
      <c r="R958" s="377"/>
      <c r="S958" s="377"/>
      <c r="T958" s="377"/>
      <c r="U958" s="377"/>
      <c r="V958" s="377"/>
      <c r="W958" s="377"/>
      <c r="X958" s="377"/>
      <c r="Y958" s="377"/>
      <c r="Z958" s="377"/>
    </row>
    <row r="959" spans="1:26" ht="12.75" customHeight="1" x14ac:dyDescent="0.25">
      <c r="A959" s="377"/>
      <c r="B959" s="377"/>
      <c r="C959" s="377"/>
      <c r="D959" s="377"/>
      <c r="E959" s="377"/>
      <c r="F959" s="377"/>
      <c r="G959" s="377"/>
      <c r="H959" s="377"/>
      <c r="I959" s="377"/>
      <c r="J959" s="377"/>
      <c r="K959" s="377"/>
      <c r="L959" s="377"/>
      <c r="M959" s="377"/>
      <c r="N959" s="377"/>
      <c r="O959" s="377"/>
      <c r="P959" s="377"/>
      <c r="Q959" s="377"/>
      <c r="R959" s="377"/>
      <c r="S959" s="377"/>
      <c r="T959" s="377"/>
      <c r="U959" s="377"/>
      <c r="V959" s="377"/>
      <c r="W959" s="377"/>
      <c r="X959" s="377"/>
      <c r="Y959" s="377"/>
      <c r="Z959" s="377"/>
    </row>
    <row r="960" spans="1:26" ht="12.75" customHeight="1" x14ac:dyDescent="0.25">
      <c r="A960" s="377"/>
      <c r="B960" s="377"/>
      <c r="C960" s="377"/>
      <c r="D960" s="377"/>
      <c r="E960" s="377"/>
      <c r="F960" s="377"/>
      <c r="G960" s="377"/>
      <c r="H960" s="377"/>
      <c r="I960" s="377"/>
      <c r="J960" s="377"/>
      <c r="K960" s="377"/>
      <c r="L960" s="377"/>
      <c r="M960" s="377"/>
      <c r="N960" s="377"/>
      <c r="O960" s="377"/>
      <c r="P960" s="377"/>
      <c r="Q960" s="377"/>
      <c r="R960" s="377"/>
      <c r="S960" s="377"/>
      <c r="T960" s="377"/>
      <c r="U960" s="377"/>
      <c r="V960" s="377"/>
      <c r="W960" s="377"/>
      <c r="X960" s="377"/>
      <c r="Y960" s="377"/>
      <c r="Z960" s="377"/>
    </row>
    <row r="961" spans="1:26" ht="12.75" customHeight="1" x14ac:dyDescent="0.25">
      <c r="A961" s="377"/>
      <c r="B961" s="377"/>
      <c r="C961" s="377"/>
      <c r="D961" s="377"/>
      <c r="E961" s="377"/>
      <c r="F961" s="377"/>
      <c r="G961" s="377"/>
      <c r="H961" s="377"/>
      <c r="I961" s="377"/>
      <c r="J961" s="377"/>
      <c r="K961" s="377"/>
      <c r="L961" s="377"/>
      <c r="M961" s="377"/>
      <c r="N961" s="377"/>
      <c r="O961" s="377"/>
      <c r="P961" s="377"/>
      <c r="Q961" s="377"/>
      <c r="R961" s="377"/>
      <c r="S961" s="377"/>
      <c r="T961" s="377"/>
      <c r="U961" s="377"/>
      <c r="V961" s="377"/>
      <c r="W961" s="377"/>
      <c r="X961" s="377"/>
      <c r="Y961" s="377"/>
      <c r="Z961" s="377"/>
    </row>
    <row r="962" spans="1:26" ht="12.75" customHeight="1" x14ac:dyDescent="0.25">
      <c r="A962" s="377"/>
      <c r="B962" s="377"/>
      <c r="C962" s="377"/>
      <c r="D962" s="377"/>
      <c r="E962" s="377"/>
      <c r="F962" s="377"/>
      <c r="G962" s="377"/>
      <c r="H962" s="377"/>
      <c r="I962" s="377"/>
      <c r="J962" s="377"/>
      <c r="K962" s="377"/>
      <c r="L962" s="377"/>
      <c r="M962" s="377"/>
      <c r="N962" s="377"/>
      <c r="O962" s="377"/>
      <c r="P962" s="377"/>
      <c r="Q962" s="377"/>
      <c r="R962" s="377"/>
      <c r="S962" s="377"/>
      <c r="T962" s="377"/>
      <c r="U962" s="377"/>
      <c r="V962" s="377"/>
      <c r="W962" s="377"/>
      <c r="X962" s="377"/>
      <c r="Y962" s="377"/>
      <c r="Z962" s="377"/>
    </row>
    <row r="963" spans="1:26" ht="12.75" customHeight="1" x14ac:dyDescent="0.25">
      <c r="A963" s="377"/>
      <c r="B963" s="377"/>
      <c r="C963" s="377"/>
      <c r="D963" s="377"/>
      <c r="E963" s="377"/>
      <c r="F963" s="377"/>
      <c r="G963" s="377"/>
      <c r="H963" s="377"/>
      <c r="I963" s="377"/>
      <c r="J963" s="377"/>
      <c r="K963" s="377"/>
      <c r="L963" s="377"/>
      <c r="M963" s="377"/>
      <c r="N963" s="377"/>
      <c r="O963" s="377"/>
      <c r="P963" s="377"/>
      <c r="Q963" s="377"/>
      <c r="R963" s="377"/>
      <c r="S963" s="377"/>
      <c r="T963" s="377"/>
      <c r="U963" s="377"/>
      <c r="V963" s="377"/>
      <c r="W963" s="377"/>
      <c r="X963" s="377"/>
      <c r="Y963" s="377"/>
      <c r="Z963" s="377"/>
    </row>
    <row r="964" spans="1:26" ht="12.75" customHeight="1" x14ac:dyDescent="0.25">
      <c r="A964" s="377"/>
      <c r="B964" s="377"/>
      <c r="C964" s="377"/>
      <c r="D964" s="377"/>
      <c r="E964" s="377"/>
      <c r="F964" s="377"/>
      <c r="G964" s="377"/>
      <c r="H964" s="377"/>
      <c r="I964" s="377"/>
      <c r="J964" s="377"/>
      <c r="K964" s="377"/>
      <c r="L964" s="377"/>
      <c r="M964" s="377"/>
      <c r="N964" s="377"/>
      <c r="O964" s="377"/>
      <c r="P964" s="377"/>
      <c r="Q964" s="377"/>
      <c r="R964" s="377"/>
      <c r="S964" s="377"/>
      <c r="T964" s="377"/>
      <c r="U964" s="377"/>
      <c r="V964" s="377"/>
      <c r="W964" s="377"/>
      <c r="X964" s="377"/>
      <c r="Y964" s="377"/>
      <c r="Z964" s="377"/>
    </row>
    <row r="965" spans="1:26" ht="12.75" customHeight="1" x14ac:dyDescent="0.25">
      <c r="A965" s="377"/>
      <c r="B965" s="377"/>
      <c r="C965" s="377"/>
      <c r="D965" s="377"/>
      <c r="E965" s="377"/>
      <c r="F965" s="377"/>
      <c r="G965" s="377"/>
      <c r="H965" s="377"/>
      <c r="I965" s="377"/>
      <c r="J965" s="377"/>
      <c r="K965" s="377"/>
      <c r="L965" s="377"/>
      <c r="M965" s="377"/>
      <c r="N965" s="377"/>
      <c r="O965" s="377"/>
      <c r="P965" s="377"/>
      <c r="Q965" s="377"/>
      <c r="R965" s="377"/>
      <c r="S965" s="377"/>
      <c r="T965" s="377"/>
      <c r="U965" s="377"/>
      <c r="V965" s="377"/>
      <c r="W965" s="377"/>
      <c r="X965" s="377"/>
      <c r="Y965" s="377"/>
      <c r="Z965" s="377"/>
    </row>
    <row r="966" spans="1:26" ht="12.75" customHeight="1" x14ac:dyDescent="0.25">
      <c r="A966" s="377"/>
      <c r="B966" s="377"/>
      <c r="C966" s="377"/>
      <c r="D966" s="377"/>
      <c r="E966" s="377"/>
      <c r="F966" s="377"/>
      <c r="G966" s="377"/>
      <c r="H966" s="377"/>
      <c r="I966" s="377"/>
      <c r="J966" s="377"/>
      <c r="K966" s="377"/>
      <c r="L966" s="377"/>
      <c r="M966" s="377"/>
      <c r="N966" s="377"/>
      <c r="O966" s="377"/>
      <c r="P966" s="377"/>
      <c r="Q966" s="377"/>
      <c r="R966" s="377"/>
      <c r="S966" s="377"/>
      <c r="T966" s="377"/>
      <c r="U966" s="377"/>
      <c r="V966" s="377"/>
      <c r="W966" s="377"/>
      <c r="X966" s="377"/>
      <c r="Y966" s="377"/>
      <c r="Z966" s="377"/>
    </row>
    <row r="967" spans="1:26" ht="12.75" customHeight="1" x14ac:dyDescent="0.25">
      <c r="A967" s="377"/>
      <c r="B967" s="377"/>
      <c r="C967" s="377"/>
      <c r="D967" s="377"/>
      <c r="E967" s="377"/>
      <c r="F967" s="377"/>
      <c r="G967" s="377"/>
      <c r="H967" s="377"/>
      <c r="I967" s="377"/>
      <c r="J967" s="377"/>
      <c r="K967" s="377"/>
      <c r="L967" s="377"/>
      <c r="M967" s="377"/>
      <c r="N967" s="377"/>
      <c r="O967" s="377"/>
      <c r="P967" s="377"/>
      <c r="Q967" s="377"/>
      <c r="R967" s="377"/>
      <c r="S967" s="377"/>
      <c r="T967" s="377"/>
      <c r="U967" s="377"/>
      <c r="V967" s="377"/>
      <c r="W967" s="377"/>
      <c r="X967" s="377"/>
      <c r="Y967" s="377"/>
      <c r="Z967" s="377"/>
    </row>
    <row r="968" spans="1:26" ht="12.75" customHeight="1" x14ac:dyDescent="0.25">
      <c r="A968" s="377"/>
      <c r="B968" s="377"/>
      <c r="C968" s="377"/>
      <c r="D968" s="377"/>
      <c r="E968" s="377"/>
      <c r="F968" s="377"/>
      <c r="G968" s="377"/>
      <c r="H968" s="377"/>
      <c r="I968" s="377"/>
      <c r="J968" s="377"/>
      <c r="K968" s="377"/>
      <c r="L968" s="377"/>
      <c r="M968" s="377"/>
      <c r="N968" s="377"/>
      <c r="O968" s="377"/>
      <c r="P968" s="377"/>
      <c r="Q968" s="377"/>
      <c r="R968" s="377"/>
      <c r="S968" s="377"/>
      <c r="T968" s="377"/>
      <c r="U968" s="377"/>
      <c r="V968" s="377"/>
      <c r="W968" s="377"/>
      <c r="X968" s="377"/>
      <c r="Y968" s="377"/>
      <c r="Z968" s="377"/>
    </row>
    <row r="969" spans="1:26" ht="12.75" customHeight="1" x14ac:dyDescent="0.25">
      <c r="A969" s="377"/>
      <c r="B969" s="377"/>
      <c r="C969" s="377"/>
      <c r="D969" s="377"/>
      <c r="E969" s="377"/>
      <c r="F969" s="377"/>
      <c r="G969" s="377"/>
      <c r="H969" s="377"/>
      <c r="I969" s="377"/>
      <c r="J969" s="377"/>
      <c r="K969" s="377"/>
      <c r="L969" s="377"/>
      <c r="M969" s="377"/>
      <c r="N969" s="377"/>
      <c r="O969" s="377"/>
      <c r="P969" s="377"/>
      <c r="Q969" s="377"/>
      <c r="R969" s="377"/>
      <c r="S969" s="377"/>
      <c r="T969" s="377"/>
      <c r="U969" s="377"/>
      <c r="V969" s="377"/>
      <c r="W969" s="377"/>
      <c r="X969" s="377"/>
      <c r="Y969" s="377"/>
      <c r="Z969" s="377"/>
    </row>
    <row r="970" spans="1:26" ht="12.75" customHeight="1" x14ac:dyDescent="0.25">
      <c r="A970" s="377"/>
      <c r="B970" s="377"/>
      <c r="C970" s="377"/>
      <c r="D970" s="377"/>
      <c r="E970" s="377"/>
      <c r="F970" s="377"/>
      <c r="G970" s="377"/>
      <c r="H970" s="377"/>
      <c r="I970" s="377"/>
      <c r="J970" s="377"/>
      <c r="K970" s="377"/>
      <c r="L970" s="377"/>
      <c r="M970" s="377"/>
      <c r="N970" s="377"/>
      <c r="O970" s="377"/>
      <c r="P970" s="377"/>
      <c r="Q970" s="377"/>
      <c r="R970" s="377"/>
      <c r="S970" s="377"/>
      <c r="T970" s="377"/>
      <c r="U970" s="377"/>
      <c r="V970" s="377"/>
      <c r="W970" s="377"/>
      <c r="X970" s="377"/>
      <c r="Y970" s="377"/>
      <c r="Z970" s="377"/>
    </row>
    <row r="971" spans="1:26" ht="12.75" customHeight="1" x14ac:dyDescent="0.25">
      <c r="A971" s="377"/>
      <c r="B971" s="377"/>
      <c r="C971" s="377"/>
      <c r="D971" s="377"/>
      <c r="E971" s="377"/>
      <c r="F971" s="377"/>
      <c r="G971" s="377"/>
      <c r="H971" s="377"/>
      <c r="I971" s="377"/>
      <c r="J971" s="377"/>
      <c r="K971" s="377"/>
      <c r="L971" s="377"/>
      <c r="M971" s="377"/>
      <c r="N971" s="377"/>
      <c r="O971" s="377"/>
      <c r="P971" s="377"/>
      <c r="Q971" s="377"/>
      <c r="R971" s="377"/>
      <c r="S971" s="377"/>
      <c r="T971" s="377"/>
      <c r="U971" s="377"/>
      <c r="V971" s="377"/>
      <c r="W971" s="377"/>
      <c r="X971" s="377"/>
      <c r="Y971" s="377"/>
      <c r="Z971" s="377"/>
    </row>
    <row r="972" spans="1:26" ht="12.75" customHeight="1" x14ac:dyDescent="0.25">
      <c r="A972" s="377"/>
      <c r="B972" s="377"/>
      <c r="C972" s="377"/>
      <c r="D972" s="377"/>
      <c r="E972" s="377"/>
      <c r="F972" s="377"/>
      <c r="G972" s="377"/>
      <c r="H972" s="377"/>
      <c r="I972" s="377"/>
      <c r="J972" s="377"/>
      <c r="K972" s="377"/>
      <c r="L972" s="377"/>
      <c r="M972" s="377"/>
      <c r="N972" s="377"/>
      <c r="O972" s="377"/>
      <c r="P972" s="377"/>
      <c r="Q972" s="377"/>
      <c r="R972" s="377"/>
      <c r="S972" s="377"/>
      <c r="T972" s="377"/>
      <c r="U972" s="377"/>
      <c r="V972" s="377"/>
      <c r="W972" s="377"/>
      <c r="X972" s="377"/>
      <c r="Y972" s="377"/>
      <c r="Z972" s="377"/>
    </row>
    <row r="973" spans="1:26" ht="12.75" customHeight="1" x14ac:dyDescent="0.25">
      <c r="A973" s="377"/>
      <c r="B973" s="377"/>
      <c r="C973" s="377"/>
      <c r="D973" s="377"/>
      <c r="E973" s="377"/>
      <c r="F973" s="377"/>
      <c r="G973" s="377"/>
      <c r="H973" s="377"/>
      <c r="I973" s="377"/>
      <c r="J973" s="377"/>
      <c r="K973" s="377"/>
      <c r="L973" s="377"/>
      <c r="M973" s="377"/>
      <c r="N973" s="377"/>
      <c r="O973" s="377"/>
      <c r="P973" s="377"/>
      <c r="Q973" s="377"/>
      <c r="R973" s="377"/>
      <c r="S973" s="377"/>
      <c r="T973" s="377"/>
      <c r="U973" s="377"/>
      <c r="V973" s="377"/>
      <c r="W973" s="377"/>
      <c r="X973" s="377"/>
      <c r="Y973" s="377"/>
      <c r="Z973" s="377"/>
    </row>
    <row r="974" spans="1:26" ht="12.75" customHeight="1" x14ac:dyDescent="0.25">
      <c r="A974" s="377"/>
      <c r="B974" s="377"/>
      <c r="C974" s="377"/>
      <c r="D974" s="377"/>
      <c r="E974" s="377"/>
      <c r="F974" s="377"/>
      <c r="G974" s="377"/>
      <c r="H974" s="377"/>
      <c r="I974" s="377"/>
      <c r="J974" s="377"/>
      <c r="K974" s="377"/>
      <c r="L974" s="377"/>
      <c r="M974" s="377"/>
      <c r="N974" s="377"/>
      <c r="O974" s="377"/>
      <c r="P974" s="377"/>
      <c r="Q974" s="377"/>
      <c r="R974" s="377"/>
      <c r="S974" s="377"/>
      <c r="T974" s="377"/>
      <c r="U974" s="377"/>
      <c r="V974" s="377"/>
      <c r="W974" s="377"/>
      <c r="X974" s="377"/>
      <c r="Y974" s="377"/>
      <c r="Z974" s="377"/>
    </row>
    <row r="975" spans="1:26" ht="12.75" customHeight="1" x14ac:dyDescent="0.25">
      <c r="A975" s="377"/>
      <c r="B975" s="377"/>
      <c r="C975" s="377"/>
      <c r="D975" s="377"/>
      <c r="E975" s="377"/>
      <c r="F975" s="377"/>
      <c r="G975" s="377"/>
      <c r="H975" s="377"/>
      <c r="I975" s="377"/>
      <c r="J975" s="377"/>
      <c r="K975" s="377"/>
      <c r="L975" s="377"/>
      <c r="M975" s="377"/>
      <c r="N975" s="377"/>
      <c r="O975" s="377"/>
      <c r="P975" s="377"/>
      <c r="Q975" s="377"/>
      <c r="R975" s="377"/>
      <c r="S975" s="377"/>
      <c r="T975" s="377"/>
      <c r="U975" s="377"/>
      <c r="V975" s="377"/>
      <c r="W975" s="377"/>
      <c r="X975" s="377"/>
      <c r="Y975" s="377"/>
      <c r="Z975" s="377"/>
    </row>
    <row r="976" spans="1:26" ht="12.75" customHeight="1" x14ac:dyDescent="0.25">
      <c r="A976" s="377"/>
      <c r="B976" s="377"/>
      <c r="C976" s="377"/>
      <c r="D976" s="377"/>
      <c r="E976" s="377"/>
      <c r="F976" s="377"/>
      <c r="G976" s="377"/>
      <c r="H976" s="377"/>
      <c r="I976" s="377"/>
      <c r="J976" s="377"/>
      <c r="K976" s="377"/>
      <c r="L976" s="377"/>
      <c r="M976" s="377"/>
      <c r="N976" s="377"/>
      <c r="O976" s="377"/>
      <c r="P976" s="377"/>
      <c r="Q976" s="377"/>
      <c r="R976" s="377"/>
      <c r="S976" s="377"/>
      <c r="T976" s="377"/>
      <c r="U976" s="377"/>
      <c r="V976" s="377"/>
      <c r="W976" s="377"/>
      <c r="X976" s="377"/>
      <c r="Y976" s="377"/>
      <c r="Z976" s="377"/>
    </row>
    <row r="977" spans="1:26" ht="12.75" customHeight="1" x14ac:dyDescent="0.25">
      <c r="A977" s="377"/>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row>
    <row r="978" spans="1:26" ht="12.75" customHeight="1" x14ac:dyDescent="0.25">
      <c r="A978" s="377"/>
      <c r="B978" s="377"/>
      <c r="C978" s="377"/>
      <c r="D978" s="377"/>
      <c r="E978" s="377"/>
      <c r="F978" s="377"/>
      <c r="G978" s="377"/>
      <c r="H978" s="377"/>
      <c r="I978" s="377"/>
      <c r="J978" s="377"/>
      <c r="K978" s="377"/>
      <c r="L978" s="377"/>
      <c r="M978" s="377"/>
      <c r="N978" s="377"/>
      <c r="O978" s="377"/>
      <c r="P978" s="377"/>
      <c r="Q978" s="377"/>
      <c r="R978" s="377"/>
      <c r="S978" s="377"/>
      <c r="T978" s="377"/>
      <c r="U978" s="377"/>
      <c r="V978" s="377"/>
      <c r="W978" s="377"/>
      <c r="X978" s="377"/>
      <c r="Y978" s="377"/>
      <c r="Z978" s="377"/>
    </row>
    <row r="979" spans="1:26" ht="12.75" customHeight="1" x14ac:dyDescent="0.25">
      <c r="A979" s="377"/>
      <c r="B979" s="377"/>
      <c r="C979" s="377"/>
      <c r="D979" s="377"/>
      <c r="E979" s="377"/>
      <c r="F979" s="377"/>
      <c r="G979" s="377"/>
      <c r="H979" s="377"/>
      <c r="I979" s="377"/>
      <c r="J979" s="377"/>
      <c r="K979" s="377"/>
      <c r="L979" s="377"/>
      <c r="M979" s="377"/>
      <c r="N979" s="377"/>
      <c r="O979" s="377"/>
      <c r="P979" s="377"/>
      <c r="Q979" s="377"/>
      <c r="R979" s="377"/>
      <c r="S979" s="377"/>
      <c r="T979" s="377"/>
      <c r="U979" s="377"/>
      <c r="V979" s="377"/>
      <c r="W979" s="377"/>
      <c r="X979" s="377"/>
      <c r="Y979" s="377"/>
      <c r="Z979" s="377"/>
    </row>
    <row r="980" spans="1:26" ht="12.75" customHeight="1" x14ac:dyDescent="0.25">
      <c r="A980" s="377"/>
      <c r="B980" s="377"/>
      <c r="C980" s="377"/>
      <c r="D980" s="377"/>
      <c r="E980" s="377"/>
      <c r="F980" s="377"/>
      <c r="G980" s="377"/>
      <c r="H980" s="377"/>
      <c r="I980" s="377"/>
      <c r="J980" s="377"/>
      <c r="K980" s="377"/>
      <c r="L980" s="377"/>
      <c r="M980" s="377"/>
      <c r="N980" s="377"/>
      <c r="O980" s="377"/>
      <c r="P980" s="377"/>
      <c r="Q980" s="377"/>
      <c r="R980" s="377"/>
      <c r="S980" s="377"/>
      <c r="T980" s="377"/>
      <c r="U980" s="377"/>
      <c r="V980" s="377"/>
      <c r="W980" s="377"/>
      <c r="X980" s="377"/>
      <c r="Y980" s="377"/>
      <c r="Z980" s="377"/>
    </row>
    <row r="981" spans="1:26" ht="12.75" customHeight="1" x14ac:dyDescent="0.25">
      <c r="A981" s="377"/>
      <c r="B981" s="377"/>
      <c r="C981" s="377"/>
      <c r="D981" s="377"/>
      <c r="E981" s="377"/>
      <c r="F981" s="377"/>
      <c r="G981" s="377"/>
      <c r="H981" s="377"/>
      <c r="I981" s="377"/>
      <c r="J981" s="377"/>
      <c r="K981" s="377"/>
      <c r="L981" s="377"/>
      <c r="M981" s="377"/>
      <c r="N981" s="377"/>
      <c r="O981" s="377"/>
      <c r="P981" s="377"/>
      <c r="Q981" s="377"/>
      <c r="R981" s="377"/>
      <c r="S981" s="377"/>
      <c r="T981" s="377"/>
      <c r="U981" s="377"/>
      <c r="V981" s="377"/>
      <c r="W981" s="377"/>
      <c r="X981" s="377"/>
      <c r="Y981" s="377"/>
      <c r="Z981" s="377"/>
    </row>
    <row r="982" spans="1:26" ht="12.75" customHeight="1" x14ac:dyDescent="0.25">
      <c r="A982" s="377"/>
      <c r="B982" s="377"/>
      <c r="C982" s="377"/>
      <c r="D982" s="377"/>
      <c r="E982" s="377"/>
      <c r="F982" s="377"/>
      <c r="G982" s="377"/>
      <c r="H982" s="377"/>
      <c r="I982" s="377"/>
      <c r="J982" s="377"/>
      <c r="K982" s="377"/>
      <c r="L982" s="377"/>
      <c r="M982" s="377"/>
      <c r="N982" s="377"/>
      <c r="O982" s="377"/>
      <c r="P982" s="377"/>
      <c r="Q982" s="377"/>
      <c r="R982" s="377"/>
      <c r="S982" s="377"/>
      <c r="T982" s="377"/>
      <c r="U982" s="377"/>
      <c r="V982" s="377"/>
      <c r="W982" s="377"/>
      <c r="X982" s="377"/>
      <c r="Y982" s="377"/>
      <c r="Z982" s="377"/>
    </row>
    <row r="983" spans="1:26" ht="12.75" customHeight="1" x14ac:dyDescent="0.25">
      <c r="A983" s="377"/>
      <c r="B983" s="377"/>
      <c r="C983" s="377"/>
      <c r="D983" s="377"/>
      <c r="E983" s="377"/>
      <c r="F983" s="377"/>
      <c r="G983" s="377"/>
      <c r="H983" s="377"/>
      <c r="I983" s="377"/>
      <c r="J983" s="377"/>
      <c r="K983" s="377"/>
      <c r="L983" s="377"/>
      <c r="M983" s="377"/>
      <c r="N983" s="377"/>
      <c r="O983" s="377"/>
      <c r="P983" s="377"/>
      <c r="Q983" s="377"/>
      <c r="R983" s="377"/>
      <c r="S983" s="377"/>
      <c r="T983" s="377"/>
      <c r="U983" s="377"/>
      <c r="V983" s="377"/>
      <c r="W983" s="377"/>
      <c r="X983" s="377"/>
      <c r="Y983" s="377"/>
      <c r="Z983" s="377"/>
    </row>
    <row r="984" spans="1:26" ht="12.75" customHeight="1" x14ac:dyDescent="0.25">
      <c r="A984" s="377"/>
      <c r="B984" s="377"/>
      <c r="C984" s="377"/>
      <c r="D984" s="377"/>
      <c r="E984" s="377"/>
      <c r="F984" s="377"/>
      <c r="G984" s="377"/>
      <c r="H984" s="377"/>
      <c r="I984" s="377"/>
      <c r="J984" s="377"/>
      <c r="K984" s="377"/>
      <c r="L984" s="377"/>
      <c r="M984" s="377"/>
      <c r="N984" s="377"/>
      <c r="O984" s="377"/>
      <c r="P984" s="377"/>
      <c r="Q984" s="377"/>
      <c r="R984" s="377"/>
      <c r="S984" s="377"/>
      <c r="T984" s="377"/>
      <c r="U984" s="377"/>
      <c r="V984" s="377"/>
      <c r="W984" s="377"/>
      <c r="X984" s="377"/>
      <c r="Y984" s="377"/>
      <c r="Z984" s="377"/>
    </row>
    <row r="985" spans="1:26" ht="12.75" customHeight="1" x14ac:dyDescent="0.25">
      <c r="A985" s="377"/>
      <c r="B985" s="377"/>
      <c r="C985" s="377"/>
      <c r="D985" s="377"/>
      <c r="E985" s="377"/>
      <c r="F985" s="377"/>
      <c r="G985" s="377"/>
      <c r="H985" s="377"/>
      <c r="I985" s="377"/>
      <c r="J985" s="377"/>
      <c r="K985" s="377"/>
      <c r="L985" s="377"/>
      <c r="M985" s="377"/>
      <c r="N985" s="377"/>
      <c r="O985" s="377"/>
      <c r="P985" s="377"/>
      <c r="Q985" s="377"/>
      <c r="R985" s="377"/>
      <c r="S985" s="377"/>
      <c r="T985" s="377"/>
      <c r="U985" s="377"/>
      <c r="V985" s="377"/>
      <c r="W985" s="377"/>
      <c r="X985" s="377"/>
      <c r="Y985" s="377"/>
      <c r="Z985" s="377"/>
    </row>
    <row r="986" spans="1:26" ht="12.75" customHeight="1" x14ac:dyDescent="0.25">
      <c r="A986" s="377"/>
      <c r="B986" s="377"/>
      <c r="C986" s="377"/>
      <c r="D986" s="377"/>
      <c r="E986" s="377"/>
      <c r="F986" s="377"/>
      <c r="G986" s="377"/>
      <c r="H986" s="377"/>
      <c r="I986" s="377"/>
      <c r="J986" s="377"/>
      <c r="K986" s="377"/>
      <c r="L986" s="377"/>
      <c r="M986" s="377"/>
      <c r="N986" s="377"/>
      <c r="O986" s="377"/>
      <c r="P986" s="377"/>
      <c r="Q986" s="377"/>
      <c r="R986" s="377"/>
      <c r="S986" s="377"/>
      <c r="T986" s="377"/>
      <c r="U986" s="377"/>
      <c r="V986" s="377"/>
      <c r="W986" s="377"/>
      <c r="X986" s="377"/>
      <c r="Y986" s="377"/>
      <c r="Z986" s="377"/>
    </row>
    <row r="987" spans="1:26" ht="12.75" customHeight="1" x14ac:dyDescent="0.25">
      <c r="A987" s="377"/>
      <c r="B987" s="377"/>
      <c r="C987" s="377"/>
      <c r="D987" s="377"/>
      <c r="E987" s="377"/>
      <c r="F987" s="377"/>
      <c r="G987" s="377"/>
      <c r="H987" s="377"/>
      <c r="I987" s="377"/>
      <c r="J987" s="377"/>
      <c r="K987" s="377"/>
      <c r="L987" s="377"/>
      <c r="M987" s="377"/>
      <c r="N987" s="377"/>
      <c r="O987" s="377"/>
      <c r="P987" s="377"/>
      <c r="Q987" s="377"/>
      <c r="R987" s="377"/>
      <c r="S987" s="377"/>
      <c r="T987" s="377"/>
      <c r="U987" s="377"/>
      <c r="V987" s="377"/>
      <c r="W987" s="377"/>
      <c r="X987" s="377"/>
      <c r="Y987" s="377"/>
      <c r="Z987" s="377"/>
    </row>
    <row r="988" spans="1:26" ht="12.75" customHeight="1" x14ac:dyDescent="0.25">
      <c r="A988" s="377"/>
      <c r="B988" s="377"/>
      <c r="C988" s="377"/>
      <c r="D988" s="377"/>
      <c r="E988" s="377"/>
      <c r="F988" s="377"/>
      <c r="G988" s="377"/>
      <c r="H988" s="377"/>
      <c r="I988" s="377"/>
      <c r="J988" s="377"/>
      <c r="K988" s="377"/>
      <c r="L988" s="377"/>
      <c r="M988" s="377"/>
      <c r="N988" s="377"/>
      <c r="O988" s="377"/>
      <c r="P988" s="377"/>
      <c r="Q988" s="377"/>
      <c r="R988" s="377"/>
      <c r="S988" s="377"/>
      <c r="T988" s="377"/>
      <c r="U988" s="377"/>
      <c r="V988" s="377"/>
      <c r="W988" s="377"/>
      <c r="X988" s="377"/>
      <c r="Y988" s="377"/>
      <c r="Z988" s="377"/>
    </row>
    <row r="989" spans="1:26" ht="12.75" customHeight="1" x14ac:dyDescent="0.25">
      <c r="A989" s="377"/>
      <c r="B989" s="377"/>
      <c r="C989" s="377"/>
      <c r="D989" s="377"/>
      <c r="E989" s="377"/>
      <c r="F989" s="377"/>
      <c r="G989" s="377"/>
      <c r="H989" s="377"/>
      <c r="I989" s="377"/>
      <c r="J989" s="377"/>
      <c r="K989" s="377"/>
      <c r="L989" s="377"/>
      <c r="M989" s="377"/>
      <c r="N989" s="377"/>
      <c r="O989" s="377"/>
      <c r="P989" s="377"/>
      <c r="Q989" s="377"/>
      <c r="R989" s="377"/>
      <c r="S989" s="377"/>
      <c r="T989" s="377"/>
      <c r="U989" s="377"/>
      <c r="V989" s="377"/>
      <c r="W989" s="377"/>
      <c r="X989" s="377"/>
      <c r="Y989" s="377"/>
      <c r="Z989" s="377"/>
    </row>
    <row r="990" spans="1:26" ht="12.75" customHeight="1" x14ac:dyDescent="0.25">
      <c r="A990" s="377"/>
      <c r="B990" s="377"/>
      <c r="C990" s="377"/>
      <c r="D990" s="377"/>
      <c r="E990" s="377"/>
      <c r="F990" s="377"/>
      <c r="G990" s="377"/>
      <c r="H990" s="377"/>
      <c r="I990" s="377"/>
      <c r="J990" s="377"/>
      <c r="K990" s="377"/>
      <c r="L990" s="377"/>
      <c r="M990" s="377"/>
      <c r="N990" s="377"/>
      <c r="O990" s="377"/>
      <c r="P990" s="377"/>
      <c r="Q990" s="377"/>
      <c r="R990" s="377"/>
      <c r="S990" s="377"/>
      <c r="T990" s="377"/>
      <c r="U990" s="377"/>
      <c r="V990" s="377"/>
      <c r="W990" s="377"/>
      <c r="X990" s="377"/>
      <c r="Y990" s="377"/>
      <c r="Z990" s="377"/>
    </row>
    <row r="991" spans="1:26" ht="12.75" customHeight="1" x14ac:dyDescent="0.25">
      <c r="A991" s="377"/>
      <c r="B991" s="377"/>
      <c r="C991" s="377"/>
      <c r="D991" s="377"/>
      <c r="E991" s="377"/>
      <c r="F991" s="377"/>
      <c r="G991" s="377"/>
      <c r="H991" s="377"/>
      <c r="I991" s="377"/>
      <c r="J991" s="377"/>
      <c r="K991" s="377"/>
      <c r="L991" s="377"/>
      <c r="M991" s="377"/>
      <c r="N991" s="377"/>
      <c r="O991" s="377"/>
      <c r="P991" s="377"/>
      <c r="Q991" s="377"/>
      <c r="R991" s="377"/>
      <c r="S991" s="377"/>
      <c r="T991" s="377"/>
      <c r="U991" s="377"/>
      <c r="V991" s="377"/>
      <c r="W991" s="377"/>
      <c r="X991" s="377"/>
      <c r="Y991" s="377"/>
      <c r="Z991" s="377"/>
    </row>
    <row r="992" spans="1:26" ht="12.75" customHeight="1" x14ac:dyDescent="0.25">
      <c r="A992" s="377"/>
      <c r="B992" s="377"/>
      <c r="C992" s="377"/>
      <c r="D992" s="377"/>
      <c r="E992" s="377"/>
      <c r="F992" s="377"/>
      <c r="G992" s="377"/>
      <c r="H992" s="377"/>
      <c r="I992" s="377"/>
      <c r="J992" s="377"/>
      <c r="K992" s="377"/>
      <c r="L992" s="377"/>
      <c r="M992" s="377"/>
      <c r="N992" s="377"/>
      <c r="O992" s="377"/>
      <c r="P992" s="377"/>
      <c r="Q992" s="377"/>
      <c r="R992" s="377"/>
      <c r="S992" s="377"/>
      <c r="T992" s="377"/>
      <c r="U992" s="377"/>
      <c r="V992" s="377"/>
      <c r="W992" s="377"/>
      <c r="X992" s="377"/>
      <c r="Y992" s="377"/>
      <c r="Z992" s="377"/>
    </row>
    <row r="993" spans="1:26" ht="12.75" customHeight="1" x14ac:dyDescent="0.25">
      <c r="A993" s="377"/>
      <c r="B993" s="377"/>
      <c r="C993" s="377"/>
      <c r="D993" s="377"/>
      <c r="E993" s="377"/>
      <c r="F993" s="377"/>
      <c r="G993" s="377"/>
      <c r="H993" s="377"/>
      <c r="I993" s="377"/>
      <c r="J993" s="377"/>
      <c r="K993" s="377"/>
      <c r="L993" s="377"/>
      <c r="M993" s="377"/>
      <c r="N993" s="377"/>
      <c r="O993" s="377"/>
      <c r="P993" s="377"/>
      <c r="Q993" s="377"/>
      <c r="R993" s="377"/>
      <c r="S993" s="377"/>
      <c r="T993" s="377"/>
      <c r="U993" s="377"/>
      <c r="V993" s="377"/>
      <c r="W993" s="377"/>
      <c r="X993" s="377"/>
      <c r="Y993" s="377"/>
      <c r="Z993" s="377"/>
    </row>
    <row r="994" spans="1:26" ht="12.75" customHeight="1" x14ac:dyDescent="0.25">
      <c r="A994" s="377"/>
      <c r="B994" s="377"/>
      <c r="C994" s="377"/>
      <c r="D994" s="377"/>
      <c r="E994" s="377"/>
      <c r="F994" s="377"/>
      <c r="G994" s="377"/>
      <c r="H994" s="377"/>
      <c r="I994" s="377"/>
      <c r="J994" s="377"/>
      <c r="K994" s="377"/>
      <c r="L994" s="377"/>
      <c r="M994" s="377"/>
      <c r="N994" s="377"/>
      <c r="O994" s="377"/>
      <c r="P994" s="377"/>
      <c r="Q994" s="377"/>
      <c r="R994" s="377"/>
      <c r="S994" s="377"/>
      <c r="T994" s="377"/>
      <c r="U994" s="377"/>
      <c r="V994" s="377"/>
      <c r="W994" s="377"/>
      <c r="X994" s="377"/>
      <c r="Y994" s="377"/>
      <c r="Z994" s="377"/>
    </row>
    <row r="995" spans="1:26" ht="12.75" customHeight="1" x14ac:dyDescent="0.25">
      <c r="A995" s="377"/>
      <c r="B995" s="377"/>
      <c r="C995" s="377"/>
      <c r="D995" s="377"/>
      <c r="E995" s="377"/>
      <c r="F995" s="377"/>
      <c r="G995" s="377"/>
      <c r="H995" s="377"/>
      <c r="I995" s="377"/>
      <c r="J995" s="377"/>
      <c r="K995" s="377"/>
      <c r="L995" s="377"/>
      <c r="M995" s="377"/>
      <c r="N995" s="377"/>
      <c r="O995" s="377"/>
      <c r="P995" s="377"/>
      <c r="Q995" s="377"/>
      <c r="R995" s="377"/>
      <c r="S995" s="377"/>
      <c r="T995" s="377"/>
      <c r="U995" s="377"/>
      <c r="V995" s="377"/>
      <c r="W995" s="377"/>
      <c r="X995" s="377"/>
      <c r="Y995" s="377"/>
      <c r="Z995" s="377"/>
    </row>
    <row r="996" spans="1:26" ht="12.75" customHeight="1" x14ac:dyDescent="0.25">
      <c r="A996" s="377"/>
      <c r="B996" s="377"/>
      <c r="C996" s="377"/>
      <c r="D996" s="377"/>
      <c r="E996" s="377"/>
      <c r="F996" s="377"/>
      <c r="G996" s="377"/>
      <c r="H996" s="377"/>
      <c r="I996" s="377"/>
      <c r="J996" s="377"/>
      <c r="K996" s="377"/>
      <c r="L996" s="377"/>
      <c r="M996" s="377"/>
      <c r="N996" s="377"/>
      <c r="O996" s="377"/>
      <c r="P996" s="377"/>
      <c r="Q996" s="377"/>
      <c r="R996" s="377"/>
      <c r="S996" s="377"/>
      <c r="T996" s="377"/>
      <c r="U996" s="377"/>
      <c r="V996" s="377"/>
      <c r="W996" s="377"/>
      <c r="X996" s="377"/>
      <c r="Y996" s="377"/>
      <c r="Z996" s="377"/>
    </row>
    <row r="997" spans="1:26" ht="12.75" customHeight="1" x14ac:dyDescent="0.25">
      <c r="A997" s="377"/>
      <c r="B997" s="377"/>
      <c r="C997" s="377"/>
      <c r="D997" s="377"/>
      <c r="E997" s="377"/>
      <c r="F997" s="377"/>
      <c r="G997" s="377"/>
      <c r="H997" s="377"/>
      <c r="I997" s="377"/>
      <c r="J997" s="377"/>
      <c r="K997" s="377"/>
      <c r="L997" s="377"/>
      <c r="M997" s="377"/>
      <c r="N997" s="377"/>
      <c r="O997" s="377"/>
      <c r="P997" s="377"/>
      <c r="Q997" s="377"/>
      <c r="R997" s="377"/>
      <c r="S997" s="377"/>
      <c r="T997" s="377"/>
      <c r="U997" s="377"/>
      <c r="V997" s="377"/>
      <c r="W997" s="377"/>
      <c r="X997" s="377"/>
      <c r="Y997" s="377"/>
      <c r="Z997" s="377"/>
    </row>
    <row r="998" spans="1:26" ht="12.75" customHeight="1" x14ac:dyDescent="0.25">
      <c r="A998" s="377"/>
      <c r="B998" s="377"/>
      <c r="C998" s="377"/>
      <c r="D998" s="377"/>
      <c r="E998" s="377"/>
      <c r="F998" s="377"/>
      <c r="G998" s="377"/>
      <c r="H998" s="377"/>
      <c r="I998" s="377"/>
      <c r="J998" s="377"/>
      <c r="K998" s="377"/>
      <c r="L998" s="377"/>
      <c r="M998" s="377"/>
      <c r="N998" s="377"/>
      <c r="O998" s="377"/>
      <c r="P998" s="377"/>
      <c r="Q998" s="377"/>
      <c r="R998" s="377"/>
      <c r="S998" s="377"/>
      <c r="T998" s="377"/>
      <c r="U998" s="377"/>
      <c r="V998" s="377"/>
      <c r="W998" s="377"/>
      <c r="X998" s="377"/>
      <c r="Y998" s="377"/>
      <c r="Z998" s="377"/>
    </row>
    <row r="999" spans="1:26" ht="12.75" customHeight="1" x14ac:dyDescent="0.25">
      <c r="A999" s="377"/>
      <c r="B999" s="377"/>
      <c r="C999" s="377"/>
      <c r="D999" s="377"/>
      <c r="E999" s="377"/>
      <c r="F999" s="377"/>
      <c r="G999" s="377"/>
      <c r="H999" s="377"/>
      <c r="I999" s="377"/>
      <c r="J999" s="377"/>
      <c r="K999" s="377"/>
      <c r="L999" s="377"/>
      <c r="M999" s="377"/>
      <c r="N999" s="377"/>
      <c r="O999" s="377"/>
      <c r="P999" s="377"/>
      <c r="Q999" s="377"/>
      <c r="R999" s="377"/>
      <c r="S999" s="377"/>
      <c r="T999" s="377"/>
      <c r="U999" s="377"/>
      <c r="V999" s="377"/>
      <c r="W999" s="377"/>
      <c r="X999" s="377"/>
      <c r="Y999" s="377"/>
      <c r="Z999" s="377"/>
    </row>
    <row r="1000" spans="1:26" ht="12.75" customHeight="1" x14ac:dyDescent="0.25">
      <c r="A1000" s="377"/>
      <c r="B1000" s="377"/>
      <c r="C1000" s="377"/>
      <c r="D1000" s="377"/>
      <c r="E1000" s="377"/>
      <c r="F1000" s="377"/>
      <c r="G1000" s="377"/>
      <c r="H1000" s="377"/>
      <c r="I1000" s="377"/>
      <c r="J1000" s="377"/>
      <c r="K1000" s="377"/>
      <c r="L1000" s="377"/>
      <c r="M1000" s="377"/>
      <c r="N1000" s="377"/>
      <c r="O1000" s="377"/>
      <c r="P1000" s="377"/>
      <c r="Q1000" s="377"/>
      <c r="R1000" s="377"/>
      <c r="S1000" s="377"/>
      <c r="T1000" s="377"/>
      <c r="U1000" s="377"/>
      <c r="V1000" s="377"/>
      <c r="W1000" s="377"/>
      <c r="X1000" s="377"/>
      <c r="Y1000" s="377"/>
      <c r="Z1000" s="37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workbookViewId="0">
      <selection sqref="A1:C3"/>
    </sheetView>
  </sheetViews>
  <sheetFormatPr baseColWidth="10" defaultColWidth="14.42578125" defaultRowHeight="15" customHeight="1" x14ac:dyDescent="0.25"/>
  <cols>
    <col min="1" max="1" width="38.85546875" customWidth="1"/>
    <col min="2" max="2" width="28" customWidth="1"/>
    <col min="3" max="3" width="21.28515625" customWidth="1"/>
    <col min="4" max="5" width="53.140625" customWidth="1"/>
    <col min="6" max="6" width="64.7109375" customWidth="1"/>
  </cols>
  <sheetData>
    <row r="1" spans="1:26" ht="15.75" x14ac:dyDescent="0.25">
      <c r="A1" s="532"/>
      <c r="B1" s="533"/>
      <c r="C1" s="534"/>
      <c r="D1" s="537" t="s">
        <v>61</v>
      </c>
      <c r="E1" s="538"/>
      <c r="F1" s="18"/>
      <c r="G1" s="18"/>
      <c r="H1" s="18"/>
      <c r="I1" s="18"/>
      <c r="J1" s="19"/>
      <c r="K1" s="19"/>
      <c r="L1" s="19"/>
      <c r="M1" s="19"/>
      <c r="N1" s="19"/>
      <c r="O1" s="19"/>
      <c r="P1" s="19"/>
      <c r="Q1" s="19"/>
      <c r="R1" s="19"/>
      <c r="S1" s="19"/>
      <c r="T1" s="19"/>
      <c r="U1" s="19"/>
      <c r="V1" s="19"/>
      <c r="W1" s="19"/>
      <c r="X1" s="19"/>
      <c r="Y1" s="19"/>
      <c r="Z1" s="19"/>
    </row>
    <row r="2" spans="1:26" ht="15.75" x14ac:dyDescent="0.25">
      <c r="A2" s="516"/>
      <c r="B2" s="516"/>
      <c r="C2" s="535"/>
      <c r="D2" s="537" t="s">
        <v>62</v>
      </c>
      <c r="E2" s="538"/>
      <c r="F2" s="18"/>
      <c r="G2" s="18"/>
      <c r="H2" s="18"/>
      <c r="I2" s="18"/>
      <c r="J2" s="19"/>
      <c r="K2" s="19"/>
      <c r="L2" s="19"/>
      <c r="M2" s="19"/>
      <c r="N2" s="19"/>
      <c r="O2" s="19"/>
      <c r="P2" s="19"/>
      <c r="Q2" s="19"/>
      <c r="R2" s="19"/>
      <c r="S2" s="19"/>
      <c r="T2" s="19"/>
      <c r="U2" s="19"/>
      <c r="V2" s="19"/>
      <c r="W2" s="19"/>
      <c r="X2" s="19"/>
      <c r="Y2" s="19"/>
      <c r="Z2" s="19"/>
    </row>
    <row r="3" spans="1:26" ht="15.75" x14ac:dyDescent="0.25">
      <c r="A3" s="519"/>
      <c r="B3" s="519"/>
      <c r="C3" s="536"/>
      <c r="D3" s="537" t="s">
        <v>63</v>
      </c>
      <c r="E3" s="538"/>
      <c r="F3" s="18"/>
      <c r="G3" s="18"/>
      <c r="H3" s="18"/>
      <c r="I3" s="18"/>
      <c r="J3" s="19"/>
      <c r="K3" s="19"/>
      <c r="L3" s="19"/>
      <c r="M3" s="19"/>
      <c r="N3" s="19"/>
      <c r="O3" s="19"/>
      <c r="P3" s="19"/>
      <c r="Q3" s="19"/>
      <c r="R3" s="19"/>
      <c r="S3" s="19"/>
      <c r="T3" s="19"/>
      <c r="U3" s="19"/>
      <c r="V3" s="19"/>
      <c r="W3" s="19"/>
      <c r="X3" s="19"/>
      <c r="Y3" s="19"/>
      <c r="Z3" s="19"/>
    </row>
    <row r="4" spans="1:26" ht="15.75" x14ac:dyDescent="0.25">
      <c r="A4" s="20"/>
      <c r="B4" s="20"/>
      <c r="C4" s="20"/>
      <c r="D4" s="21"/>
      <c r="E4" s="21"/>
      <c r="F4" s="18"/>
      <c r="G4" s="18"/>
      <c r="H4" s="18"/>
      <c r="I4" s="18"/>
      <c r="J4" s="19"/>
      <c r="K4" s="19"/>
      <c r="L4" s="19"/>
      <c r="M4" s="19"/>
      <c r="N4" s="19"/>
      <c r="O4" s="19"/>
      <c r="P4" s="19"/>
      <c r="Q4" s="19"/>
      <c r="R4" s="19"/>
      <c r="S4" s="19"/>
      <c r="T4" s="19"/>
      <c r="U4" s="19"/>
      <c r="V4" s="19"/>
      <c r="W4" s="19"/>
      <c r="X4" s="19"/>
      <c r="Y4" s="19"/>
      <c r="Z4" s="19"/>
    </row>
    <row r="5" spans="1:26" ht="15.75" x14ac:dyDescent="0.25">
      <c r="A5" s="22"/>
      <c r="B5" s="22"/>
      <c r="C5" s="529" t="s">
        <v>64</v>
      </c>
      <c r="D5" s="530"/>
      <c r="E5" s="531"/>
      <c r="F5" s="18"/>
      <c r="G5" s="18"/>
      <c r="H5" s="18"/>
      <c r="I5" s="18"/>
      <c r="J5" s="19"/>
      <c r="K5" s="19"/>
      <c r="L5" s="19"/>
      <c r="M5" s="19"/>
      <c r="N5" s="19"/>
      <c r="O5" s="19"/>
      <c r="P5" s="19"/>
      <c r="Q5" s="19"/>
      <c r="R5" s="19"/>
      <c r="S5" s="19"/>
      <c r="T5" s="19"/>
      <c r="U5" s="19"/>
      <c r="V5" s="19"/>
      <c r="W5" s="19"/>
      <c r="X5" s="19"/>
      <c r="Y5" s="19"/>
      <c r="Z5" s="19"/>
    </row>
    <row r="6" spans="1:26" ht="15.75" x14ac:dyDescent="0.25">
      <c r="A6" s="2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15.75" x14ac:dyDescent="0.25">
      <c r="A7" s="25" t="s">
        <v>69</v>
      </c>
      <c r="B7" s="26" t="s">
        <v>70</v>
      </c>
      <c r="C7" s="27" t="s">
        <v>71</v>
      </c>
      <c r="D7" s="28"/>
      <c r="E7" s="28"/>
      <c r="F7" s="29"/>
      <c r="G7" s="18"/>
      <c r="H7" s="18"/>
      <c r="I7" s="18"/>
      <c r="J7" s="19"/>
      <c r="K7" s="19"/>
      <c r="L7" s="19"/>
      <c r="M7" s="19"/>
      <c r="N7" s="19"/>
      <c r="O7" s="19"/>
      <c r="P7" s="19"/>
      <c r="Q7" s="19"/>
      <c r="R7" s="19"/>
      <c r="S7" s="19"/>
      <c r="T7" s="19"/>
      <c r="U7" s="19"/>
      <c r="V7" s="19"/>
      <c r="W7" s="19"/>
      <c r="X7" s="19"/>
      <c r="Y7" s="19"/>
      <c r="Z7" s="19"/>
    </row>
    <row r="8" spans="1:26" ht="15.75" x14ac:dyDescent="0.25">
      <c r="A8" s="25" t="s">
        <v>69</v>
      </c>
      <c r="B8" s="26" t="s">
        <v>70</v>
      </c>
      <c r="C8" s="27" t="s">
        <v>71</v>
      </c>
      <c r="D8" s="28"/>
      <c r="E8" s="28"/>
      <c r="F8" s="18"/>
      <c r="G8" s="18"/>
      <c r="H8" s="18"/>
      <c r="I8" s="18"/>
      <c r="J8" s="19"/>
      <c r="K8" s="19"/>
      <c r="L8" s="19"/>
      <c r="M8" s="19"/>
      <c r="N8" s="19"/>
      <c r="O8" s="19"/>
      <c r="P8" s="19"/>
      <c r="Q8" s="19"/>
      <c r="R8" s="19"/>
      <c r="S8" s="19"/>
      <c r="T8" s="19"/>
      <c r="U8" s="19"/>
      <c r="V8" s="19"/>
      <c r="W8" s="19"/>
      <c r="X8" s="19"/>
      <c r="Y8" s="19"/>
      <c r="Z8" s="19"/>
    </row>
    <row r="9" spans="1:26" ht="15.75" x14ac:dyDescent="0.25">
      <c r="A9" s="25" t="s">
        <v>69</v>
      </c>
      <c r="B9" s="26" t="s">
        <v>70</v>
      </c>
      <c r="C9" s="27" t="s">
        <v>71</v>
      </c>
      <c r="D9" s="28"/>
      <c r="E9" s="28"/>
      <c r="F9" s="18"/>
      <c r="G9" s="18"/>
      <c r="H9" s="18"/>
      <c r="I9" s="18"/>
      <c r="J9" s="19"/>
      <c r="K9" s="19"/>
      <c r="L9" s="19"/>
      <c r="M9" s="19"/>
      <c r="N9" s="19"/>
      <c r="O9" s="19"/>
      <c r="P9" s="19"/>
      <c r="Q9" s="19"/>
      <c r="R9" s="19"/>
      <c r="S9" s="19"/>
      <c r="T9" s="19"/>
      <c r="U9" s="19"/>
      <c r="V9" s="19"/>
      <c r="W9" s="19"/>
      <c r="X9" s="19"/>
      <c r="Y9" s="19"/>
      <c r="Z9" s="19"/>
    </row>
    <row r="10" spans="1:26" ht="15.75" x14ac:dyDescent="0.25">
      <c r="A10" s="25" t="s">
        <v>69</v>
      </c>
      <c r="B10" s="26" t="s">
        <v>72</v>
      </c>
      <c r="C10" s="27" t="s">
        <v>71</v>
      </c>
      <c r="D10" s="28"/>
      <c r="E10" s="28"/>
      <c r="F10" s="18"/>
      <c r="G10" s="18"/>
      <c r="H10" s="18"/>
      <c r="I10" s="18"/>
      <c r="J10" s="19"/>
      <c r="K10" s="19"/>
      <c r="L10" s="19"/>
      <c r="M10" s="19"/>
      <c r="N10" s="19"/>
      <c r="O10" s="19"/>
      <c r="P10" s="19"/>
      <c r="Q10" s="19"/>
      <c r="R10" s="19"/>
      <c r="S10" s="19"/>
      <c r="T10" s="19"/>
      <c r="U10" s="19"/>
      <c r="V10" s="19"/>
      <c r="W10" s="19"/>
      <c r="X10" s="19"/>
      <c r="Y10" s="19"/>
      <c r="Z10" s="19"/>
    </row>
    <row r="11" spans="1:26" ht="15.75" x14ac:dyDescent="0.25">
      <c r="A11" s="25" t="s">
        <v>69</v>
      </c>
      <c r="B11" s="26" t="s">
        <v>72</v>
      </c>
      <c r="C11" s="27" t="s">
        <v>71</v>
      </c>
      <c r="D11" s="28"/>
      <c r="E11" s="28"/>
      <c r="F11" s="18"/>
      <c r="G11" s="18"/>
      <c r="H11" s="18"/>
      <c r="I11" s="18"/>
      <c r="J11" s="19"/>
      <c r="K11" s="19"/>
      <c r="L11" s="19"/>
      <c r="M11" s="19"/>
      <c r="N11" s="19"/>
      <c r="O11" s="19"/>
      <c r="P11" s="19"/>
      <c r="Q11" s="19"/>
      <c r="R11" s="19"/>
      <c r="S11" s="19"/>
      <c r="T11" s="19"/>
      <c r="U11" s="19"/>
      <c r="V11" s="19"/>
      <c r="W11" s="19"/>
      <c r="X11" s="19"/>
      <c r="Y11" s="19"/>
      <c r="Z11" s="19"/>
    </row>
    <row r="12" spans="1:26" ht="15.75" x14ac:dyDescent="0.25">
      <c r="A12" s="25" t="s">
        <v>69</v>
      </c>
      <c r="B12" s="26" t="s">
        <v>72</v>
      </c>
      <c r="C12" s="27" t="s">
        <v>71</v>
      </c>
      <c r="D12" s="28"/>
      <c r="E12" s="28"/>
      <c r="F12" s="18"/>
      <c r="G12" s="18"/>
      <c r="H12" s="18"/>
      <c r="I12" s="18"/>
      <c r="J12" s="19"/>
      <c r="K12" s="19"/>
      <c r="L12" s="19"/>
      <c r="M12" s="19"/>
      <c r="N12" s="19"/>
      <c r="O12" s="19"/>
      <c r="P12" s="19"/>
      <c r="Q12" s="19"/>
      <c r="R12" s="19"/>
      <c r="S12" s="19"/>
      <c r="T12" s="19"/>
      <c r="U12" s="19"/>
      <c r="V12" s="19"/>
      <c r="W12" s="19"/>
      <c r="X12" s="19"/>
      <c r="Y12" s="19"/>
      <c r="Z12" s="19"/>
    </row>
    <row r="13" spans="1:26" ht="15.75" x14ac:dyDescent="0.25">
      <c r="A13" s="25" t="s">
        <v>69</v>
      </c>
      <c r="B13" s="26" t="s">
        <v>7</v>
      </c>
      <c r="C13" s="27" t="s">
        <v>71</v>
      </c>
      <c r="D13" s="28"/>
      <c r="E13" s="28"/>
      <c r="F13" s="18"/>
      <c r="G13" s="18"/>
      <c r="H13" s="18"/>
      <c r="I13" s="18"/>
      <c r="J13" s="19"/>
      <c r="K13" s="19"/>
      <c r="L13" s="19"/>
      <c r="M13" s="19"/>
      <c r="N13" s="19"/>
      <c r="O13" s="19"/>
      <c r="P13" s="19"/>
      <c r="Q13" s="19"/>
      <c r="R13" s="19"/>
      <c r="S13" s="19"/>
      <c r="T13" s="19"/>
      <c r="U13" s="19"/>
      <c r="V13" s="19"/>
      <c r="W13" s="19"/>
      <c r="X13" s="19"/>
      <c r="Y13" s="19"/>
      <c r="Z13" s="19"/>
    </row>
    <row r="14" spans="1:26" ht="15.75" x14ac:dyDescent="0.25">
      <c r="A14" s="25" t="s">
        <v>69</v>
      </c>
      <c r="B14" s="26" t="s">
        <v>7</v>
      </c>
      <c r="C14" s="27" t="s">
        <v>71</v>
      </c>
      <c r="D14" s="30"/>
      <c r="E14" s="28"/>
      <c r="F14" s="18"/>
      <c r="G14" s="18"/>
      <c r="H14" s="18"/>
      <c r="I14" s="18"/>
      <c r="J14" s="19"/>
      <c r="K14" s="19"/>
      <c r="L14" s="19"/>
      <c r="M14" s="19"/>
      <c r="N14" s="19"/>
      <c r="O14" s="19"/>
      <c r="P14" s="19"/>
      <c r="Q14" s="19"/>
      <c r="R14" s="19"/>
      <c r="S14" s="19"/>
      <c r="T14" s="19"/>
      <c r="U14" s="19"/>
      <c r="V14" s="19"/>
      <c r="W14" s="19"/>
      <c r="X14" s="19"/>
      <c r="Y14" s="19"/>
      <c r="Z14" s="19"/>
    </row>
    <row r="15" spans="1:26" ht="15.75" x14ac:dyDescent="0.25">
      <c r="A15" s="25" t="s">
        <v>69</v>
      </c>
      <c r="B15" s="26" t="s">
        <v>7</v>
      </c>
      <c r="C15" s="27" t="s">
        <v>71</v>
      </c>
      <c r="D15" s="30"/>
      <c r="E15" s="28"/>
      <c r="F15" s="18"/>
      <c r="G15" s="18"/>
      <c r="H15" s="18"/>
      <c r="I15" s="18"/>
      <c r="J15" s="19"/>
      <c r="K15" s="19"/>
      <c r="L15" s="19"/>
      <c r="M15" s="19"/>
      <c r="N15" s="19"/>
      <c r="O15" s="19"/>
      <c r="P15" s="19"/>
      <c r="Q15" s="19"/>
      <c r="R15" s="19"/>
      <c r="S15" s="19"/>
      <c r="T15" s="19"/>
      <c r="U15" s="19"/>
      <c r="V15" s="19"/>
      <c r="W15" s="19"/>
      <c r="X15" s="19"/>
      <c r="Y15" s="19"/>
      <c r="Z15" s="19"/>
    </row>
    <row r="16" spans="1:26" ht="15.75" customHeight="1" x14ac:dyDescent="0.25">
      <c r="A16" s="31"/>
      <c r="B16" s="27"/>
      <c r="C16" s="31"/>
      <c r="D16" s="31"/>
      <c r="E16" s="31"/>
      <c r="F16" s="31"/>
      <c r="G16" s="18"/>
      <c r="H16" s="18"/>
      <c r="I16" s="18"/>
      <c r="J16" s="19"/>
      <c r="K16" s="19"/>
      <c r="L16" s="19"/>
      <c r="M16" s="19"/>
      <c r="N16" s="19"/>
      <c r="O16" s="19"/>
      <c r="P16" s="19"/>
      <c r="Q16" s="19"/>
      <c r="R16" s="19"/>
      <c r="S16" s="19"/>
      <c r="T16" s="19"/>
      <c r="U16" s="19"/>
      <c r="V16" s="19"/>
      <c r="W16" s="19"/>
      <c r="X16" s="19"/>
      <c r="Y16" s="19"/>
      <c r="Z16" s="19"/>
    </row>
    <row r="17" spans="1:26" ht="15.75" customHeight="1" x14ac:dyDescent="0.25">
      <c r="A17" s="22"/>
      <c r="B17" s="22"/>
      <c r="C17" s="529" t="s">
        <v>64</v>
      </c>
      <c r="D17" s="530"/>
      <c r="E17" s="531"/>
      <c r="F17" s="31"/>
      <c r="G17" s="18"/>
      <c r="H17" s="18"/>
      <c r="I17" s="18"/>
      <c r="J17" s="19"/>
      <c r="K17" s="19"/>
      <c r="L17" s="19"/>
      <c r="M17" s="19"/>
      <c r="N17" s="19"/>
      <c r="O17" s="19"/>
      <c r="P17" s="19"/>
      <c r="Q17" s="19"/>
      <c r="R17" s="19"/>
      <c r="S17" s="19"/>
      <c r="T17" s="19"/>
      <c r="U17" s="19"/>
      <c r="V17" s="19"/>
      <c r="W17" s="19"/>
      <c r="X17" s="19"/>
      <c r="Y17" s="19"/>
      <c r="Z17" s="19"/>
    </row>
    <row r="18" spans="1:26" ht="15.75" customHeight="1" x14ac:dyDescent="0.25">
      <c r="A18" s="25" t="s">
        <v>73</v>
      </c>
      <c r="B18" s="26" t="s">
        <v>70</v>
      </c>
      <c r="C18" s="27" t="s">
        <v>71</v>
      </c>
      <c r="D18" s="28"/>
      <c r="E18" s="28"/>
      <c r="F18" s="31"/>
      <c r="G18" s="18"/>
      <c r="H18" s="18"/>
      <c r="I18" s="18"/>
      <c r="J18" s="19"/>
      <c r="K18" s="19"/>
      <c r="L18" s="19"/>
      <c r="M18" s="19"/>
      <c r="N18" s="19"/>
      <c r="O18" s="19"/>
      <c r="P18" s="19"/>
      <c r="Q18" s="19"/>
      <c r="R18" s="19"/>
      <c r="S18" s="19"/>
      <c r="T18" s="19"/>
      <c r="U18" s="19"/>
      <c r="V18" s="19"/>
      <c r="W18" s="19"/>
      <c r="X18" s="19"/>
      <c r="Y18" s="19"/>
      <c r="Z18" s="19"/>
    </row>
    <row r="19" spans="1:26" ht="15.75" customHeight="1" x14ac:dyDescent="0.25">
      <c r="A19" s="25" t="s">
        <v>73</v>
      </c>
      <c r="B19" s="26" t="s">
        <v>70</v>
      </c>
      <c r="C19" s="27" t="s">
        <v>71</v>
      </c>
      <c r="D19" s="28"/>
      <c r="E19" s="28"/>
      <c r="F19" s="31"/>
      <c r="G19" s="18"/>
      <c r="H19" s="18"/>
      <c r="I19" s="18"/>
      <c r="J19" s="19"/>
      <c r="K19" s="19"/>
      <c r="L19" s="19"/>
      <c r="M19" s="19"/>
      <c r="N19" s="19"/>
      <c r="O19" s="19"/>
      <c r="P19" s="19"/>
      <c r="Q19" s="19"/>
      <c r="R19" s="19"/>
      <c r="S19" s="19"/>
      <c r="T19" s="19"/>
      <c r="U19" s="19"/>
      <c r="V19" s="19"/>
      <c r="W19" s="19"/>
      <c r="X19" s="19"/>
      <c r="Y19" s="19"/>
      <c r="Z19" s="19"/>
    </row>
    <row r="20" spans="1:26" ht="15.75" customHeight="1" x14ac:dyDescent="0.25">
      <c r="A20" s="25" t="s">
        <v>73</v>
      </c>
      <c r="B20" s="26" t="s">
        <v>70</v>
      </c>
      <c r="C20" s="27" t="s">
        <v>71</v>
      </c>
      <c r="D20" s="28"/>
      <c r="E20" s="28"/>
      <c r="F20" s="31"/>
      <c r="G20" s="18"/>
      <c r="H20" s="18"/>
      <c r="I20" s="18"/>
      <c r="J20" s="19"/>
      <c r="K20" s="19"/>
      <c r="L20" s="19"/>
      <c r="M20" s="19"/>
      <c r="N20" s="19"/>
      <c r="O20" s="19"/>
      <c r="P20" s="19"/>
      <c r="Q20" s="19"/>
      <c r="R20" s="19"/>
      <c r="S20" s="19"/>
      <c r="T20" s="19"/>
      <c r="U20" s="19"/>
      <c r="V20" s="19"/>
      <c r="W20" s="19"/>
      <c r="X20" s="19"/>
      <c r="Y20" s="19"/>
      <c r="Z20" s="19"/>
    </row>
    <row r="21" spans="1:26" ht="15.75" customHeight="1" x14ac:dyDescent="0.25">
      <c r="A21" s="25" t="s">
        <v>73</v>
      </c>
      <c r="B21" s="26" t="s">
        <v>72</v>
      </c>
      <c r="C21" s="27" t="s">
        <v>71</v>
      </c>
      <c r="D21" s="28"/>
      <c r="E21" s="28"/>
      <c r="F21" s="31"/>
      <c r="G21" s="18"/>
      <c r="H21" s="18"/>
      <c r="I21" s="18"/>
      <c r="J21" s="19"/>
      <c r="K21" s="19"/>
      <c r="L21" s="19"/>
      <c r="M21" s="19"/>
      <c r="N21" s="19"/>
      <c r="O21" s="19"/>
      <c r="P21" s="19"/>
      <c r="Q21" s="19"/>
      <c r="R21" s="19"/>
      <c r="S21" s="19"/>
      <c r="T21" s="19"/>
      <c r="U21" s="19"/>
      <c r="V21" s="19"/>
      <c r="W21" s="19"/>
      <c r="X21" s="19"/>
      <c r="Y21" s="19"/>
      <c r="Z21" s="19"/>
    </row>
    <row r="22" spans="1:26" ht="15.75" customHeight="1" x14ac:dyDescent="0.25">
      <c r="A22" s="25" t="s">
        <v>73</v>
      </c>
      <c r="B22" s="26" t="s">
        <v>72</v>
      </c>
      <c r="C22" s="27" t="s">
        <v>71</v>
      </c>
      <c r="D22" s="28"/>
      <c r="E22" s="28"/>
      <c r="F22" s="31"/>
      <c r="G22" s="18"/>
      <c r="H22" s="18"/>
      <c r="I22" s="18"/>
      <c r="J22" s="19"/>
      <c r="K22" s="19"/>
      <c r="L22" s="19"/>
      <c r="M22" s="19"/>
      <c r="N22" s="19"/>
      <c r="O22" s="19"/>
      <c r="P22" s="19"/>
      <c r="Q22" s="19"/>
      <c r="R22" s="19"/>
      <c r="S22" s="19"/>
      <c r="T22" s="19"/>
      <c r="U22" s="19"/>
      <c r="V22" s="19"/>
      <c r="W22" s="19"/>
      <c r="X22" s="19"/>
      <c r="Y22" s="19"/>
      <c r="Z22" s="19"/>
    </row>
    <row r="23" spans="1:26" ht="15.75" customHeight="1" x14ac:dyDescent="0.25">
      <c r="A23" s="25" t="s">
        <v>73</v>
      </c>
      <c r="B23" s="26" t="s">
        <v>72</v>
      </c>
      <c r="C23" s="27" t="s">
        <v>71</v>
      </c>
      <c r="D23" s="28"/>
      <c r="E23" s="28"/>
      <c r="F23" s="31"/>
      <c r="G23" s="18"/>
      <c r="H23" s="18"/>
      <c r="I23" s="18"/>
      <c r="J23" s="19"/>
      <c r="K23" s="19"/>
      <c r="L23" s="19"/>
      <c r="M23" s="19"/>
      <c r="N23" s="19"/>
      <c r="O23" s="19"/>
      <c r="P23" s="19"/>
      <c r="Q23" s="19"/>
      <c r="R23" s="19"/>
      <c r="S23" s="19"/>
      <c r="T23" s="19"/>
      <c r="U23" s="19"/>
      <c r="V23" s="19"/>
      <c r="W23" s="19"/>
      <c r="X23" s="19"/>
      <c r="Y23" s="19"/>
      <c r="Z23" s="19"/>
    </row>
    <row r="24" spans="1:26" ht="15.75" customHeight="1" x14ac:dyDescent="0.25">
      <c r="A24" s="25" t="s">
        <v>73</v>
      </c>
      <c r="B24" s="26" t="s">
        <v>7</v>
      </c>
      <c r="C24" s="27" t="s">
        <v>71</v>
      </c>
      <c r="D24" s="28"/>
      <c r="E24" s="28"/>
      <c r="F24" s="31"/>
      <c r="G24" s="18"/>
      <c r="H24" s="18"/>
      <c r="I24" s="18"/>
      <c r="J24" s="19"/>
      <c r="K24" s="19"/>
      <c r="L24" s="19"/>
      <c r="M24" s="19"/>
      <c r="N24" s="19"/>
      <c r="O24" s="19"/>
      <c r="P24" s="19"/>
      <c r="Q24" s="19"/>
      <c r="R24" s="19"/>
      <c r="S24" s="19"/>
      <c r="T24" s="19"/>
      <c r="U24" s="19"/>
      <c r="V24" s="19"/>
      <c r="W24" s="19"/>
      <c r="X24" s="19"/>
      <c r="Y24" s="19"/>
      <c r="Z24" s="19"/>
    </row>
    <row r="25" spans="1:26" ht="15.75" customHeight="1" x14ac:dyDescent="0.25">
      <c r="A25" s="25" t="s">
        <v>73</v>
      </c>
      <c r="B25" s="26" t="s">
        <v>7</v>
      </c>
      <c r="C25" s="27" t="s">
        <v>71</v>
      </c>
      <c r="D25" s="30"/>
      <c r="E25" s="28"/>
      <c r="F25" s="31"/>
      <c r="G25" s="18"/>
      <c r="H25" s="18"/>
      <c r="I25" s="18"/>
      <c r="J25" s="19"/>
      <c r="K25" s="19"/>
      <c r="L25" s="19"/>
      <c r="M25" s="19"/>
      <c r="N25" s="19"/>
      <c r="O25" s="19"/>
      <c r="P25" s="19"/>
      <c r="Q25" s="19"/>
      <c r="R25" s="19"/>
      <c r="S25" s="19"/>
      <c r="T25" s="19"/>
      <c r="U25" s="19"/>
      <c r="V25" s="19"/>
      <c r="W25" s="19"/>
      <c r="X25" s="19"/>
      <c r="Y25" s="19"/>
      <c r="Z25" s="19"/>
    </row>
    <row r="26" spans="1:26" ht="15.75" customHeight="1" x14ac:dyDescent="0.25">
      <c r="A26" s="25" t="s">
        <v>73</v>
      </c>
      <c r="B26" s="26" t="s">
        <v>7</v>
      </c>
      <c r="C26" s="27" t="s">
        <v>71</v>
      </c>
      <c r="D26" s="30"/>
      <c r="E26" s="28"/>
      <c r="F26" s="31"/>
      <c r="G26" s="18"/>
      <c r="H26" s="18"/>
      <c r="I26" s="18"/>
      <c r="J26" s="19"/>
      <c r="K26" s="19"/>
      <c r="L26" s="19"/>
      <c r="M26" s="19"/>
      <c r="N26" s="19"/>
      <c r="O26" s="19"/>
      <c r="P26" s="19"/>
      <c r="Q26" s="19"/>
      <c r="R26" s="19"/>
      <c r="S26" s="19"/>
      <c r="T26" s="19"/>
      <c r="U26" s="19"/>
      <c r="V26" s="19"/>
      <c r="W26" s="19"/>
      <c r="X26" s="19"/>
      <c r="Y26" s="19"/>
      <c r="Z26" s="19"/>
    </row>
    <row r="27" spans="1:26" ht="15.75" customHeight="1" x14ac:dyDescent="0.25">
      <c r="A27" s="31"/>
      <c r="B27" s="31"/>
      <c r="C27" s="31"/>
      <c r="D27" s="31"/>
      <c r="E27" s="31"/>
      <c r="F27" s="31"/>
      <c r="G27" s="18"/>
      <c r="H27" s="18"/>
      <c r="I27" s="18"/>
      <c r="J27" s="19"/>
      <c r="K27" s="19"/>
      <c r="L27" s="19"/>
      <c r="M27" s="19"/>
      <c r="N27" s="19"/>
      <c r="O27" s="19"/>
      <c r="P27" s="19"/>
      <c r="Q27" s="19"/>
      <c r="R27" s="19"/>
      <c r="S27" s="19"/>
      <c r="T27" s="19"/>
      <c r="U27" s="19"/>
      <c r="V27" s="19"/>
      <c r="W27" s="19"/>
      <c r="X27" s="19"/>
      <c r="Y27" s="19"/>
      <c r="Z27" s="19"/>
    </row>
    <row r="28" spans="1:26" ht="15.75" customHeight="1" x14ac:dyDescent="0.25">
      <c r="A28" s="22"/>
      <c r="B28" s="22"/>
      <c r="C28" s="529" t="s">
        <v>64</v>
      </c>
      <c r="D28" s="530"/>
      <c r="E28" s="531"/>
      <c r="F28" s="31"/>
      <c r="G28" s="18"/>
      <c r="H28" s="18"/>
      <c r="I28" s="18"/>
      <c r="J28" s="19"/>
      <c r="K28" s="19"/>
      <c r="L28" s="19"/>
      <c r="M28" s="19"/>
      <c r="N28" s="19"/>
      <c r="O28" s="19"/>
      <c r="P28" s="19"/>
      <c r="Q28" s="19"/>
      <c r="R28" s="19"/>
      <c r="S28" s="19"/>
      <c r="T28" s="19"/>
      <c r="U28" s="19"/>
      <c r="V28" s="19"/>
      <c r="W28" s="19"/>
      <c r="X28" s="19"/>
      <c r="Y28" s="19"/>
      <c r="Z28" s="19"/>
    </row>
    <row r="29" spans="1:26" ht="15.75" customHeight="1" x14ac:dyDescent="0.25">
      <c r="A29" s="25" t="s">
        <v>74</v>
      </c>
      <c r="B29" s="26" t="s">
        <v>70</v>
      </c>
      <c r="C29" s="27" t="s">
        <v>71</v>
      </c>
      <c r="D29" s="28"/>
      <c r="E29" s="28"/>
      <c r="F29" s="31"/>
      <c r="G29" s="18"/>
      <c r="H29" s="18"/>
      <c r="I29" s="18"/>
      <c r="J29" s="19"/>
      <c r="K29" s="19"/>
      <c r="L29" s="19"/>
      <c r="M29" s="19"/>
      <c r="N29" s="19"/>
      <c r="O29" s="19"/>
      <c r="P29" s="19"/>
      <c r="Q29" s="19"/>
      <c r="R29" s="19"/>
      <c r="S29" s="19"/>
      <c r="T29" s="19"/>
      <c r="U29" s="19"/>
      <c r="V29" s="19"/>
      <c r="W29" s="19"/>
      <c r="X29" s="19"/>
      <c r="Y29" s="19"/>
      <c r="Z29" s="19"/>
    </row>
    <row r="30" spans="1:26" ht="15.75" customHeight="1" x14ac:dyDescent="0.25">
      <c r="A30" s="25" t="s">
        <v>74</v>
      </c>
      <c r="B30" s="26" t="s">
        <v>70</v>
      </c>
      <c r="C30" s="27" t="s">
        <v>71</v>
      </c>
      <c r="D30" s="28"/>
      <c r="E30" s="28"/>
      <c r="F30" s="31"/>
      <c r="G30" s="18"/>
      <c r="H30" s="18"/>
      <c r="I30" s="18"/>
      <c r="J30" s="19"/>
      <c r="K30" s="19"/>
      <c r="L30" s="19"/>
      <c r="M30" s="19"/>
      <c r="N30" s="19"/>
      <c r="O30" s="19"/>
      <c r="P30" s="19"/>
      <c r="Q30" s="19"/>
      <c r="R30" s="19"/>
      <c r="S30" s="19"/>
      <c r="T30" s="19"/>
      <c r="U30" s="19"/>
      <c r="V30" s="19"/>
      <c r="W30" s="19"/>
      <c r="X30" s="19"/>
      <c r="Y30" s="19"/>
      <c r="Z30" s="19"/>
    </row>
    <row r="31" spans="1:26" ht="15.75" customHeight="1" x14ac:dyDescent="0.25">
      <c r="A31" s="25" t="s">
        <v>74</v>
      </c>
      <c r="B31" s="26" t="s">
        <v>70</v>
      </c>
      <c r="C31" s="27" t="s">
        <v>71</v>
      </c>
      <c r="D31" s="28"/>
      <c r="E31" s="28"/>
      <c r="F31" s="31"/>
      <c r="G31" s="18"/>
      <c r="H31" s="18"/>
      <c r="I31" s="18"/>
      <c r="J31" s="19"/>
      <c r="K31" s="19"/>
      <c r="L31" s="19"/>
      <c r="M31" s="19"/>
      <c r="N31" s="19"/>
      <c r="O31" s="19"/>
      <c r="P31" s="19"/>
      <c r="Q31" s="19"/>
      <c r="R31" s="19"/>
      <c r="S31" s="19"/>
      <c r="T31" s="19"/>
      <c r="U31" s="19"/>
      <c r="V31" s="19"/>
      <c r="W31" s="19"/>
      <c r="X31" s="19"/>
      <c r="Y31" s="19"/>
      <c r="Z31" s="19"/>
    </row>
    <row r="32" spans="1:26" ht="15.75" customHeight="1" x14ac:dyDescent="0.25">
      <c r="A32" s="25" t="s">
        <v>74</v>
      </c>
      <c r="B32" s="26" t="s">
        <v>72</v>
      </c>
      <c r="C32" s="27" t="s">
        <v>71</v>
      </c>
      <c r="D32" s="28"/>
      <c r="E32" s="28"/>
      <c r="F32" s="31"/>
      <c r="G32" s="18"/>
      <c r="H32" s="18"/>
      <c r="I32" s="18"/>
      <c r="J32" s="19"/>
      <c r="K32" s="19"/>
      <c r="L32" s="19"/>
      <c r="M32" s="19"/>
      <c r="N32" s="19"/>
      <c r="O32" s="19"/>
      <c r="P32" s="19"/>
      <c r="Q32" s="19"/>
      <c r="R32" s="19"/>
      <c r="S32" s="19"/>
      <c r="T32" s="19"/>
      <c r="U32" s="19"/>
      <c r="V32" s="19"/>
      <c r="W32" s="19"/>
      <c r="X32" s="19"/>
      <c r="Y32" s="19"/>
      <c r="Z32" s="19"/>
    </row>
    <row r="33" spans="1:26" ht="15.75" customHeight="1" x14ac:dyDescent="0.25">
      <c r="A33" s="25" t="s">
        <v>74</v>
      </c>
      <c r="B33" s="26" t="s">
        <v>72</v>
      </c>
      <c r="C33" s="27" t="s">
        <v>71</v>
      </c>
      <c r="D33" s="28"/>
      <c r="E33" s="28"/>
      <c r="F33" s="31"/>
      <c r="G33" s="18"/>
      <c r="H33" s="18"/>
      <c r="I33" s="18"/>
      <c r="J33" s="19"/>
      <c r="K33" s="19"/>
      <c r="L33" s="19"/>
      <c r="M33" s="19"/>
      <c r="N33" s="19"/>
      <c r="O33" s="19"/>
      <c r="P33" s="19"/>
      <c r="Q33" s="19"/>
      <c r="R33" s="19"/>
      <c r="S33" s="19"/>
      <c r="T33" s="19"/>
      <c r="U33" s="19"/>
      <c r="V33" s="19"/>
      <c r="W33" s="19"/>
      <c r="X33" s="19"/>
      <c r="Y33" s="19"/>
      <c r="Z33" s="19"/>
    </row>
    <row r="34" spans="1:26" ht="15.75" customHeight="1" x14ac:dyDescent="0.25">
      <c r="A34" s="25" t="s">
        <v>74</v>
      </c>
      <c r="B34" s="26" t="s">
        <v>72</v>
      </c>
      <c r="C34" s="27" t="s">
        <v>71</v>
      </c>
      <c r="D34" s="28"/>
      <c r="E34" s="28"/>
      <c r="F34" s="31"/>
      <c r="G34" s="18"/>
      <c r="H34" s="18"/>
      <c r="I34" s="18"/>
      <c r="J34" s="19"/>
      <c r="K34" s="19"/>
      <c r="L34" s="19"/>
      <c r="M34" s="19"/>
      <c r="N34" s="19"/>
      <c r="O34" s="19"/>
      <c r="P34" s="19"/>
      <c r="Q34" s="19"/>
      <c r="R34" s="19"/>
      <c r="S34" s="19"/>
      <c r="T34" s="19"/>
      <c r="U34" s="19"/>
      <c r="V34" s="19"/>
      <c r="W34" s="19"/>
      <c r="X34" s="19"/>
      <c r="Y34" s="19"/>
      <c r="Z34" s="19"/>
    </row>
    <row r="35" spans="1:26" ht="15.75" customHeight="1" x14ac:dyDescent="0.25">
      <c r="A35" s="25" t="s">
        <v>74</v>
      </c>
      <c r="B35" s="26" t="s">
        <v>7</v>
      </c>
      <c r="C35" s="27" t="s">
        <v>71</v>
      </c>
      <c r="D35" s="28"/>
      <c r="E35" s="28"/>
      <c r="F35" s="31"/>
      <c r="G35" s="18"/>
      <c r="H35" s="18"/>
      <c r="I35" s="18"/>
      <c r="J35" s="19"/>
      <c r="K35" s="19"/>
      <c r="L35" s="19"/>
      <c r="M35" s="19"/>
      <c r="N35" s="19"/>
      <c r="O35" s="19"/>
      <c r="P35" s="19"/>
      <c r="Q35" s="19"/>
      <c r="R35" s="19"/>
      <c r="S35" s="19"/>
      <c r="T35" s="19"/>
      <c r="U35" s="19"/>
      <c r="V35" s="19"/>
      <c r="W35" s="19"/>
      <c r="X35" s="19"/>
      <c r="Y35" s="19"/>
      <c r="Z35" s="19"/>
    </row>
    <row r="36" spans="1:26" ht="15.75" customHeight="1" x14ac:dyDescent="0.25">
      <c r="A36" s="25" t="s">
        <v>74</v>
      </c>
      <c r="B36" s="26" t="s">
        <v>7</v>
      </c>
      <c r="C36" s="27" t="s">
        <v>71</v>
      </c>
      <c r="D36" s="30"/>
      <c r="E36" s="28"/>
      <c r="F36" s="31"/>
      <c r="G36" s="18"/>
      <c r="H36" s="18"/>
      <c r="I36" s="18"/>
      <c r="J36" s="19"/>
      <c r="K36" s="19"/>
      <c r="L36" s="19"/>
      <c r="M36" s="19"/>
      <c r="N36" s="19"/>
      <c r="O36" s="19"/>
      <c r="P36" s="19"/>
      <c r="Q36" s="19"/>
      <c r="R36" s="19"/>
      <c r="S36" s="19"/>
      <c r="T36" s="19"/>
      <c r="U36" s="19"/>
      <c r="V36" s="19"/>
      <c r="W36" s="19"/>
      <c r="X36" s="19"/>
      <c r="Y36" s="19"/>
      <c r="Z36" s="19"/>
    </row>
    <row r="37" spans="1:26" ht="15.75" customHeight="1" x14ac:dyDescent="0.25">
      <c r="A37" s="25" t="s">
        <v>74</v>
      </c>
      <c r="B37" s="26" t="s">
        <v>7</v>
      </c>
      <c r="C37" s="27" t="s">
        <v>71</v>
      </c>
      <c r="D37" s="30"/>
      <c r="E37" s="28"/>
      <c r="F37" s="31"/>
      <c r="G37" s="18"/>
      <c r="H37" s="18"/>
      <c r="I37" s="18"/>
      <c r="J37" s="19"/>
      <c r="K37" s="19"/>
      <c r="L37" s="19"/>
      <c r="M37" s="19"/>
      <c r="N37" s="19"/>
      <c r="O37" s="19"/>
      <c r="P37" s="19"/>
      <c r="Q37" s="19"/>
      <c r="R37" s="19"/>
      <c r="S37" s="19"/>
      <c r="T37" s="19"/>
      <c r="U37" s="19"/>
      <c r="V37" s="19"/>
      <c r="W37" s="19"/>
      <c r="X37" s="19"/>
      <c r="Y37" s="19"/>
      <c r="Z37" s="19"/>
    </row>
    <row r="38" spans="1:26" ht="15.75" customHeight="1" x14ac:dyDescent="0.25">
      <c r="A38" s="31"/>
      <c r="B38" s="31"/>
      <c r="C38" s="31"/>
      <c r="D38" s="31"/>
      <c r="E38" s="31"/>
      <c r="F38" s="31"/>
      <c r="G38" s="18"/>
      <c r="H38" s="18"/>
      <c r="I38" s="18"/>
      <c r="J38" s="19"/>
      <c r="K38" s="19"/>
      <c r="L38" s="19"/>
      <c r="M38" s="19"/>
      <c r="N38" s="19"/>
      <c r="O38" s="19"/>
      <c r="P38" s="19"/>
      <c r="Q38" s="19"/>
      <c r="R38" s="19"/>
      <c r="S38" s="19"/>
      <c r="T38" s="19"/>
      <c r="U38" s="19"/>
      <c r="V38" s="19"/>
      <c r="W38" s="19"/>
      <c r="X38" s="19"/>
      <c r="Y38" s="19"/>
      <c r="Z38" s="19"/>
    </row>
    <row r="39" spans="1:26" ht="15.75" customHeight="1" x14ac:dyDescent="0.25">
      <c r="A39" s="22"/>
      <c r="B39" s="22"/>
      <c r="C39" s="529" t="s">
        <v>64</v>
      </c>
      <c r="D39" s="530"/>
      <c r="E39" s="531"/>
      <c r="F39" s="31"/>
      <c r="G39" s="18"/>
      <c r="H39" s="18"/>
      <c r="I39" s="18"/>
      <c r="J39" s="19"/>
      <c r="K39" s="19"/>
      <c r="L39" s="19"/>
      <c r="M39" s="19"/>
      <c r="N39" s="19"/>
      <c r="O39" s="19"/>
      <c r="P39" s="19"/>
      <c r="Q39" s="19"/>
      <c r="R39" s="19"/>
      <c r="S39" s="19"/>
      <c r="T39" s="19"/>
      <c r="U39" s="19"/>
      <c r="V39" s="19"/>
      <c r="W39" s="19"/>
      <c r="X39" s="19"/>
      <c r="Y39" s="19"/>
      <c r="Z39" s="19"/>
    </row>
    <row r="40" spans="1:26" ht="15.75" customHeight="1" x14ac:dyDescent="0.25">
      <c r="A40" s="25" t="s">
        <v>75</v>
      </c>
      <c r="B40" s="26" t="s">
        <v>70</v>
      </c>
      <c r="C40" s="27" t="s">
        <v>71</v>
      </c>
      <c r="D40" s="28"/>
      <c r="E40" s="28"/>
      <c r="F40" s="31"/>
      <c r="G40" s="18"/>
      <c r="H40" s="18"/>
      <c r="I40" s="18"/>
      <c r="J40" s="19"/>
      <c r="K40" s="19"/>
      <c r="L40" s="19"/>
      <c r="M40" s="19"/>
      <c r="N40" s="19"/>
      <c r="O40" s="19"/>
      <c r="P40" s="19"/>
      <c r="Q40" s="19"/>
      <c r="R40" s="19"/>
      <c r="S40" s="19"/>
      <c r="T40" s="19"/>
      <c r="U40" s="19"/>
      <c r="V40" s="19"/>
      <c r="W40" s="19"/>
      <c r="X40" s="19"/>
      <c r="Y40" s="19"/>
      <c r="Z40" s="19"/>
    </row>
    <row r="41" spans="1:26" ht="15.75" customHeight="1" x14ac:dyDescent="0.25">
      <c r="A41" s="25" t="s">
        <v>75</v>
      </c>
      <c r="B41" s="26" t="s">
        <v>70</v>
      </c>
      <c r="C41" s="27" t="s">
        <v>71</v>
      </c>
      <c r="D41" s="28"/>
      <c r="E41" s="28"/>
      <c r="F41" s="31"/>
      <c r="G41" s="18"/>
      <c r="H41" s="18"/>
      <c r="I41" s="18"/>
      <c r="J41" s="19"/>
      <c r="K41" s="19"/>
      <c r="L41" s="19"/>
      <c r="M41" s="19"/>
      <c r="N41" s="19"/>
      <c r="O41" s="19"/>
      <c r="P41" s="19"/>
      <c r="Q41" s="19"/>
      <c r="R41" s="19"/>
      <c r="S41" s="19"/>
      <c r="T41" s="19"/>
      <c r="U41" s="19"/>
      <c r="V41" s="19"/>
      <c r="W41" s="19"/>
      <c r="X41" s="19"/>
      <c r="Y41" s="19"/>
      <c r="Z41" s="19"/>
    </row>
    <row r="42" spans="1:26" ht="15.75" customHeight="1" x14ac:dyDescent="0.25">
      <c r="A42" s="25" t="s">
        <v>75</v>
      </c>
      <c r="B42" s="26" t="s">
        <v>70</v>
      </c>
      <c r="C42" s="27" t="s">
        <v>71</v>
      </c>
      <c r="D42" s="28"/>
      <c r="E42" s="28"/>
      <c r="F42" s="31"/>
      <c r="G42" s="18"/>
      <c r="H42" s="18"/>
      <c r="I42" s="18"/>
      <c r="J42" s="19"/>
      <c r="K42" s="19"/>
      <c r="L42" s="19"/>
      <c r="M42" s="19"/>
      <c r="N42" s="19"/>
      <c r="O42" s="19"/>
      <c r="P42" s="19"/>
      <c r="Q42" s="19"/>
      <c r="R42" s="19"/>
      <c r="S42" s="19"/>
      <c r="T42" s="19"/>
      <c r="U42" s="19"/>
      <c r="V42" s="19"/>
      <c r="W42" s="19"/>
      <c r="X42" s="19"/>
      <c r="Y42" s="19"/>
      <c r="Z42" s="19"/>
    </row>
    <row r="43" spans="1:26" ht="15.75" customHeight="1" x14ac:dyDescent="0.25">
      <c r="A43" s="25" t="s">
        <v>75</v>
      </c>
      <c r="B43" s="26" t="s">
        <v>72</v>
      </c>
      <c r="C43" s="27" t="s">
        <v>71</v>
      </c>
      <c r="D43" s="28"/>
      <c r="E43" s="28"/>
      <c r="F43" s="31"/>
      <c r="G43" s="18"/>
      <c r="H43" s="18"/>
      <c r="I43" s="18"/>
      <c r="J43" s="19"/>
      <c r="K43" s="19"/>
      <c r="L43" s="19"/>
      <c r="M43" s="19"/>
      <c r="N43" s="19"/>
      <c r="O43" s="19"/>
      <c r="P43" s="19"/>
      <c r="Q43" s="19"/>
      <c r="R43" s="19"/>
      <c r="S43" s="19"/>
      <c r="T43" s="19"/>
      <c r="U43" s="19"/>
      <c r="V43" s="19"/>
      <c r="W43" s="19"/>
      <c r="X43" s="19"/>
      <c r="Y43" s="19"/>
      <c r="Z43" s="19"/>
    </row>
    <row r="44" spans="1:26" ht="15.75" customHeight="1" x14ac:dyDescent="0.25">
      <c r="A44" s="25" t="s">
        <v>75</v>
      </c>
      <c r="B44" s="26" t="s">
        <v>72</v>
      </c>
      <c r="C44" s="27" t="s">
        <v>71</v>
      </c>
      <c r="D44" s="28"/>
      <c r="E44" s="28"/>
      <c r="F44" s="31"/>
      <c r="G44" s="18"/>
      <c r="H44" s="18"/>
      <c r="I44" s="18"/>
      <c r="J44" s="19"/>
      <c r="K44" s="19"/>
      <c r="L44" s="19"/>
      <c r="M44" s="19"/>
      <c r="N44" s="19"/>
      <c r="O44" s="19"/>
      <c r="P44" s="19"/>
      <c r="Q44" s="19"/>
      <c r="R44" s="19"/>
      <c r="S44" s="19"/>
      <c r="T44" s="19"/>
      <c r="U44" s="19"/>
      <c r="V44" s="19"/>
      <c r="W44" s="19"/>
      <c r="X44" s="19"/>
      <c r="Y44" s="19"/>
      <c r="Z44" s="19"/>
    </row>
    <row r="45" spans="1:26" ht="15.75" customHeight="1" x14ac:dyDescent="0.25">
      <c r="A45" s="25" t="s">
        <v>75</v>
      </c>
      <c r="B45" s="26" t="s">
        <v>72</v>
      </c>
      <c r="C45" s="27" t="s">
        <v>71</v>
      </c>
      <c r="D45" s="28"/>
      <c r="E45" s="28"/>
      <c r="F45" s="31"/>
      <c r="G45" s="18"/>
      <c r="H45" s="18"/>
      <c r="I45" s="18"/>
      <c r="J45" s="19"/>
      <c r="K45" s="19"/>
      <c r="L45" s="19"/>
      <c r="M45" s="19"/>
      <c r="N45" s="19"/>
      <c r="O45" s="19"/>
      <c r="P45" s="19"/>
      <c r="Q45" s="19"/>
      <c r="R45" s="19"/>
      <c r="S45" s="19"/>
      <c r="T45" s="19"/>
      <c r="U45" s="19"/>
      <c r="V45" s="19"/>
      <c r="W45" s="19"/>
      <c r="X45" s="19"/>
      <c r="Y45" s="19"/>
      <c r="Z45" s="19"/>
    </row>
    <row r="46" spans="1:26" ht="15.75" customHeight="1" x14ac:dyDescent="0.25">
      <c r="A46" s="25" t="s">
        <v>75</v>
      </c>
      <c r="B46" s="26" t="s">
        <v>7</v>
      </c>
      <c r="C46" s="27" t="s">
        <v>71</v>
      </c>
      <c r="D46" s="28"/>
      <c r="E46" s="28"/>
      <c r="F46" s="31"/>
      <c r="G46" s="18"/>
      <c r="H46" s="18"/>
      <c r="I46" s="18"/>
      <c r="J46" s="19"/>
      <c r="K46" s="19"/>
      <c r="L46" s="19"/>
      <c r="M46" s="19"/>
      <c r="N46" s="19"/>
      <c r="O46" s="19"/>
      <c r="P46" s="19"/>
      <c r="Q46" s="19"/>
      <c r="R46" s="19"/>
      <c r="S46" s="19"/>
      <c r="T46" s="19"/>
      <c r="U46" s="19"/>
      <c r="V46" s="19"/>
      <c r="W46" s="19"/>
      <c r="X46" s="19"/>
      <c r="Y46" s="19"/>
      <c r="Z46" s="19"/>
    </row>
    <row r="47" spans="1:26" ht="15.75" customHeight="1" x14ac:dyDescent="0.25">
      <c r="A47" s="25" t="s">
        <v>75</v>
      </c>
      <c r="B47" s="26" t="s">
        <v>7</v>
      </c>
      <c r="C47" s="27" t="s">
        <v>71</v>
      </c>
      <c r="D47" s="30"/>
      <c r="E47" s="28"/>
      <c r="F47" s="31"/>
      <c r="G47" s="18"/>
      <c r="H47" s="18"/>
      <c r="I47" s="18"/>
      <c r="J47" s="19"/>
      <c r="K47" s="19"/>
      <c r="L47" s="19"/>
      <c r="M47" s="19"/>
      <c r="N47" s="19"/>
      <c r="O47" s="19"/>
      <c r="P47" s="19"/>
      <c r="Q47" s="19"/>
      <c r="R47" s="19"/>
      <c r="S47" s="19"/>
      <c r="T47" s="19"/>
      <c r="U47" s="19"/>
      <c r="V47" s="19"/>
      <c r="W47" s="19"/>
      <c r="X47" s="19"/>
      <c r="Y47" s="19"/>
      <c r="Z47" s="19"/>
    </row>
    <row r="48" spans="1:26" ht="15.75" customHeight="1" x14ac:dyDescent="0.25">
      <c r="A48" s="25" t="s">
        <v>75</v>
      </c>
      <c r="B48" s="26" t="s">
        <v>7</v>
      </c>
      <c r="C48" s="27" t="s">
        <v>71</v>
      </c>
      <c r="D48" s="30"/>
      <c r="E48" s="28"/>
      <c r="F48" s="31"/>
      <c r="G48" s="18"/>
      <c r="H48" s="18"/>
      <c r="I48" s="18"/>
      <c r="J48" s="19"/>
      <c r="K48" s="19"/>
      <c r="L48" s="19"/>
      <c r="M48" s="19"/>
      <c r="N48" s="19"/>
      <c r="O48" s="19"/>
      <c r="P48" s="19"/>
      <c r="Q48" s="19"/>
      <c r="R48" s="19"/>
      <c r="S48" s="19"/>
      <c r="T48" s="19"/>
      <c r="U48" s="19"/>
      <c r="V48" s="19"/>
      <c r="W48" s="19"/>
      <c r="X48" s="19"/>
      <c r="Y48" s="19"/>
      <c r="Z48" s="19"/>
    </row>
    <row r="49" spans="1:26" ht="15.75" customHeight="1" x14ac:dyDescent="0.25">
      <c r="A49" s="31"/>
      <c r="B49" s="31"/>
      <c r="C49" s="31"/>
      <c r="D49" s="31"/>
      <c r="E49" s="31"/>
      <c r="F49" s="31"/>
      <c r="G49" s="18"/>
      <c r="H49" s="18"/>
      <c r="I49" s="18"/>
      <c r="J49" s="19"/>
      <c r="K49" s="19"/>
      <c r="L49" s="19"/>
      <c r="M49" s="19"/>
      <c r="N49" s="19"/>
      <c r="O49" s="19"/>
      <c r="P49" s="19"/>
      <c r="Q49" s="19"/>
      <c r="R49" s="19"/>
      <c r="S49" s="19"/>
      <c r="T49" s="19"/>
      <c r="U49" s="19"/>
      <c r="V49" s="19"/>
      <c r="W49" s="19"/>
      <c r="X49" s="19"/>
      <c r="Y49" s="19"/>
      <c r="Z49" s="19"/>
    </row>
    <row r="50" spans="1:26" ht="15.75" customHeight="1" x14ac:dyDescent="0.25">
      <c r="A50" s="22"/>
      <c r="B50" s="22"/>
      <c r="C50" s="529" t="s">
        <v>64</v>
      </c>
      <c r="D50" s="530"/>
      <c r="E50" s="531"/>
      <c r="F50" s="31"/>
      <c r="G50" s="18"/>
      <c r="H50" s="18"/>
      <c r="I50" s="18"/>
      <c r="J50" s="19"/>
      <c r="K50" s="19"/>
      <c r="L50" s="19"/>
      <c r="M50" s="19"/>
      <c r="N50" s="19"/>
      <c r="O50" s="19"/>
      <c r="P50" s="19"/>
      <c r="Q50" s="19"/>
      <c r="R50" s="19"/>
      <c r="S50" s="19"/>
      <c r="T50" s="19"/>
      <c r="U50" s="19"/>
      <c r="V50" s="19"/>
      <c r="W50" s="19"/>
      <c r="X50" s="19"/>
      <c r="Y50" s="19"/>
      <c r="Z50" s="19"/>
    </row>
    <row r="51" spans="1:26" ht="15.75" customHeight="1" x14ac:dyDescent="0.25">
      <c r="A51" s="25" t="s">
        <v>76</v>
      </c>
      <c r="B51" s="26" t="s">
        <v>70</v>
      </c>
      <c r="C51" s="27" t="s">
        <v>71</v>
      </c>
      <c r="D51" s="28"/>
      <c r="E51" s="28"/>
      <c r="F51" s="31"/>
      <c r="G51" s="18"/>
      <c r="H51" s="18"/>
      <c r="I51" s="18"/>
      <c r="J51" s="19"/>
      <c r="K51" s="19"/>
      <c r="L51" s="19"/>
      <c r="M51" s="19"/>
      <c r="N51" s="19"/>
      <c r="O51" s="19"/>
      <c r="P51" s="19"/>
      <c r="Q51" s="19"/>
      <c r="R51" s="19"/>
      <c r="S51" s="19"/>
      <c r="T51" s="19"/>
      <c r="U51" s="19"/>
      <c r="V51" s="19"/>
      <c r="W51" s="19"/>
      <c r="X51" s="19"/>
      <c r="Y51" s="19"/>
      <c r="Z51" s="19"/>
    </row>
    <row r="52" spans="1:26" ht="15.75" customHeight="1" x14ac:dyDescent="0.25">
      <c r="A52" s="25" t="s">
        <v>76</v>
      </c>
      <c r="B52" s="26" t="s">
        <v>70</v>
      </c>
      <c r="C52" s="27" t="s">
        <v>71</v>
      </c>
      <c r="D52" s="28"/>
      <c r="E52" s="28"/>
      <c r="F52" s="31"/>
      <c r="G52" s="18"/>
      <c r="H52" s="18"/>
      <c r="I52" s="18"/>
      <c r="J52" s="19"/>
      <c r="K52" s="19"/>
      <c r="L52" s="19"/>
      <c r="M52" s="19"/>
      <c r="N52" s="19"/>
      <c r="O52" s="19"/>
      <c r="P52" s="19"/>
      <c r="Q52" s="19"/>
      <c r="R52" s="19"/>
      <c r="S52" s="19"/>
      <c r="T52" s="19"/>
      <c r="U52" s="19"/>
      <c r="V52" s="19"/>
      <c r="W52" s="19"/>
      <c r="X52" s="19"/>
      <c r="Y52" s="19"/>
      <c r="Z52" s="19"/>
    </row>
    <row r="53" spans="1:26" ht="15.75" customHeight="1" x14ac:dyDescent="0.25">
      <c r="A53" s="25" t="s">
        <v>76</v>
      </c>
      <c r="B53" s="26" t="s">
        <v>70</v>
      </c>
      <c r="C53" s="27" t="s">
        <v>71</v>
      </c>
      <c r="D53" s="28"/>
      <c r="E53" s="28"/>
      <c r="F53" s="31"/>
      <c r="G53" s="18"/>
      <c r="H53" s="18"/>
      <c r="I53" s="18"/>
      <c r="J53" s="19"/>
      <c r="K53" s="19"/>
      <c r="L53" s="19"/>
      <c r="M53" s="19"/>
      <c r="N53" s="19"/>
      <c r="O53" s="19"/>
      <c r="P53" s="19"/>
      <c r="Q53" s="19"/>
      <c r="R53" s="19"/>
      <c r="S53" s="19"/>
      <c r="T53" s="19"/>
      <c r="U53" s="19"/>
      <c r="V53" s="19"/>
      <c r="W53" s="19"/>
      <c r="X53" s="19"/>
      <c r="Y53" s="19"/>
      <c r="Z53" s="19"/>
    </row>
    <row r="54" spans="1:26" ht="15.75" customHeight="1" x14ac:dyDescent="0.25">
      <c r="A54" s="25" t="s">
        <v>76</v>
      </c>
      <c r="B54" s="26" t="s">
        <v>72</v>
      </c>
      <c r="C54" s="27" t="s">
        <v>71</v>
      </c>
      <c r="D54" s="28"/>
      <c r="E54" s="28"/>
      <c r="F54" s="31"/>
      <c r="G54" s="18"/>
      <c r="H54" s="18"/>
      <c r="I54" s="18"/>
      <c r="J54" s="19"/>
      <c r="K54" s="19"/>
      <c r="L54" s="19"/>
      <c r="M54" s="19"/>
      <c r="N54" s="19"/>
      <c r="O54" s="19"/>
      <c r="P54" s="19"/>
      <c r="Q54" s="19"/>
      <c r="R54" s="19"/>
      <c r="S54" s="19"/>
      <c r="T54" s="19"/>
      <c r="U54" s="19"/>
      <c r="V54" s="19"/>
      <c r="W54" s="19"/>
      <c r="X54" s="19"/>
      <c r="Y54" s="19"/>
      <c r="Z54" s="19"/>
    </row>
    <row r="55" spans="1:26" ht="15.75" customHeight="1" x14ac:dyDescent="0.25">
      <c r="A55" s="25" t="s">
        <v>76</v>
      </c>
      <c r="B55" s="26" t="s">
        <v>72</v>
      </c>
      <c r="C55" s="27" t="s">
        <v>71</v>
      </c>
      <c r="D55" s="28"/>
      <c r="E55" s="28"/>
      <c r="F55" s="31"/>
      <c r="G55" s="18"/>
      <c r="H55" s="18"/>
      <c r="I55" s="18"/>
      <c r="J55" s="19"/>
      <c r="K55" s="19"/>
      <c r="L55" s="19"/>
      <c r="M55" s="19"/>
      <c r="N55" s="19"/>
      <c r="O55" s="19"/>
      <c r="P55" s="19"/>
      <c r="Q55" s="19"/>
      <c r="R55" s="19"/>
      <c r="S55" s="19"/>
      <c r="T55" s="19"/>
      <c r="U55" s="19"/>
      <c r="V55" s="19"/>
      <c r="W55" s="19"/>
      <c r="X55" s="19"/>
      <c r="Y55" s="19"/>
      <c r="Z55" s="19"/>
    </row>
    <row r="56" spans="1:26" ht="15.75" customHeight="1" x14ac:dyDescent="0.25">
      <c r="A56" s="25" t="s">
        <v>76</v>
      </c>
      <c r="B56" s="26" t="s">
        <v>72</v>
      </c>
      <c r="C56" s="27" t="s">
        <v>71</v>
      </c>
      <c r="D56" s="28"/>
      <c r="E56" s="28"/>
      <c r="F56" s="31"/>
      <c r="G56" s="18"/>
      <c r="H56" s="18"/>
      <c r="I56" s="18"/>
      <c r="J56" s="19"/>
      <c r="K56" s="19"/>
      <c r="L56" s="19"/>
      <c r="M56" s="19"/>
      <c r="N56" s="19"/>
      <c r="O56" s="19"/>
      <c r="P56" s="19"/>
      <c r="Q56" s="19"/>
      <c r="R56" s="19"/>
      <c r="S56" s="19"/>
      <c r="T56" s="19"/>
      <c r="U56" s="19"/>
      <c r="V56" s="19"/>
      <c r="W56" s="19"/>
      <c r="X56" s="19"/>
      <c r="Y56" s="19"/>
      <c r="Z56" s="19"/>
    </row>
    <row r="57" spans="1:26" ht="15.75" customHeight="1" x14ac:dyDescent="0.25">
      <c r="A57" s="25" t="s">
        <v>76</v>
      </c>
      <c r="B57" s="26" t="s">
        <v>7</v>
      </c>
      <c r="C57" s="27" t="s">
        <v>71</v>
      </c>
      <c r="D57" s="28"/>
      <c r="E57" s="28"/>
      <c r="F57" s="31"/>
      <c r="G57" s="18"/>
      <c r="H57" s="18"/>
      <c r="I57" s="18"/>
      <c r="J57" s="19"/>
      <c r="K57" s="19"/>
      <c r="L57" s="19"/>
      <c r="M57" s="19"/>
      <c r="N57" s="19"/>
      <c r="O57" s="19"/>
      <c r="P57" s="19"/>
      <c r="Q57" s="19"/>
      <c r="R57" s="19"/>
      <c r="S57" s="19"/>
      <c r="T57" s="19"/>
      <c r="U57" s="19"/>
      <c r="V57" s="19"/>
      <c r="W57" s="19"/>
      <c r="X57" s="19"/>
      <c r="Y57" s="19"/>
      <c r="Z57" s="19"/>
    </row>
    <row r="58" spans="1:26" ht="15.75" customHeight="1" x14ac:dyDescent="0.25">
      <c r="A58" s="25" t="s">
        <v>76</v>
      </c>
      <c r="B58" s="26" t="s">
        <v>7</v>
      </c>
      <c r="C58" s="27" t="s">
        <v>71</v>
      </c>
      <c r="D58" s="30"/>
      <c r="E58" s="28"/>
      <c r="F58" s="31"/>
      <c r="G58" s="18"/>
      <c r="H58" s="18"/>
      <c r="I58" s="18"/>
      <c r="J58" s="19"/>
      <c r="K58" s="19"/>
      <c r="L58" s="19"/>
      <c r="M58" s="19"/>
      <c r="N58" s="19"/>
      <c r="O58" s="19"/>
      <c r="P58" s="19"/>
      <c r="Q58" s="19"/>
      <c r="R58" s="19"/>
      <c r="S58" s="19"/>
      <c r="T58" s="19"/>
      <c r="U58" s="19"/>
      <c r="V58" s="19"/>
      <c r="W58" s="19"/>
      <c r="X58" s="19"/>
      <c r="Y58" s="19"/>
      <c r="Z58" s="19"/>
    </row>
    <row r="59" spans="1:26" ht="15.75" customHeight="1" x14ac:dyDescent="0.25">
      <c r="A59" s="25" t="s">
        <v>76</v>
      </c>
      <c r="B59" s="26" t="s">
        <v>7</v>
      </c>
      <c r="C59" s="27" t="s">
        <v>71</v>
      </c>
      <c r="D59" s="30"/>
      <c r="E59" s="28"/>
      <c r="F59" s="31"/>
      <c r="G59" s="18"/>
      <c r="H59" s="18"/>
      <c r="I59" s="18"/>
      <c r="J59" s="19"/>
      <c r="K59" s="19"/>
      <c r="L59" s="19"/>
      <c r="M59" s="19"/>
      <c r="N59" s="19"/>
      <c r="O59" s="19"/>
      <c r="P59" s="19"/>
      <c r="Q59" s="19"/>
      <c r="R59" s="19"/>
      <c r="S59" s="19"/>
      <c r="T59" s="19"/>
      <c r="U59" s="19"/>
      <c r="V59" s="19"/>
      <c r="W59" s="19"/>
      <c r="X59" s="19"/>
      <c r="Y59" s="19"/>
      <c r="Z59" s="19"/>
    </row>
    <row r="60" spans="1:26" ht="15.75" customHeight="1" x14ac:dyDescent="0.25">
      <c r="A60" s="31"/>
      <c r="B60" s="31"/>
      <c r="C60" s="31"/>
      <c r="D60" s="31"/>
      <c r="E60" s="31"/>
      <c r="F60" s="31"/>
      <c r="G60" s="18"/>
      <c r="H60" s="18"/>
      <c r="I60" s="18"/>
      <c r="J60" s="19"/>
      <c r="K60" s="19"/>
      <c r="L60" s="19"/>
      <c r="M60" s="19"/>
      <c r="N60" s="19"/>
      <c r="O60" s="19"/>
      <c r="P60" s="19"/>
      <c r="Q60" s="19"/>
      <c r="R60" s="19"/>
      <c r="S60" s="19"/>
      <c r="T60" s="19"/>
      <c r="U60" s="19"/>
      <c r="V60" s="19"/>
      <c r="W60" s="19"/>
      <c r="X60" s="19"/>
      <c r="Y60" s="19"/>
      <c r="Z60" s="19"/>
    </row>
    <row r="61" spans="1:26" ht="15.75" customHeight="1" x14ac:dyDescent="0.25">
      <c r="A61" s="22"/>
      <c r="B61" s="22"/>
      <c r="C61" s="529" t="s">
        <v>64</v>
      </c>
      <c r="D61" s="530"/>
      <c r="E61" s="531"/>
      <c r="F61" s="31"/>
      <c r="G61" s="18"/>
      <c r="H61" s="18"/>
      <c r="I61" s="18"/>
      <c r="J61" s="19"/>
      <c r="K61" s="19"/>
      <c r="L61" s="19"/>
      <c r="M61" s="19"/>
      <c r="N61" s="19"/>
      <c r="O61" s="19"/>
      <c r="P61" s="19"/>
      <c r="Q61" s="19"/>
      <c r="R61" s="19"/>
      <c r="S61" s="19"/>
      <c r="T61" s="19"/>
      <c r="U61" s="19"/>
      <c r="V61" s="19"/>
      <c r="W61" s="19"/>
      <c r="X61" s="19"/>
      <c r="Y61" s="19"/>
      <c r="Z61" s="19"/>
    </row>
    <row r="62" spans="1:26" ht="15.75" customHeight="1" x14ac:dyDescent="0.25">
      <c r="A62" s="25" t="s">
        <v>77</v>
      </c>
      <c r="B62" s="26" t="s">
        <v>70</v>
      </c>
      <c r="C62" s="27" t="s">
        <v>71</v>
      </c>
      <c r="D62" s="28"/>
      <c r="E62" s="28"/>
      <c r="F62" s="31"/>
      <c r="G62" s="18"/>
      <c r="H62" s="18"/>
      <c r="I62" s="18"/>
      <c r="J62" s="19"/>
      <c r="K62" s="19"/>
      <c r="L62" s="19"/>
      <c r="M62" s="19"/>
      <c r="N62" s="19"/>
      <c r="O62" s="19"/>
      <c r="P62" s="19"/>
      <c r="Q62" s="19"/>
      <c r="R62" s="19"/>
      <c r="S62" s="19"/>
      <c r="T62" s="19"/>
      <c r="U62" s="19"/>
      <c r="V62" s="19"/>
      <c r="W62" s="19"/>
      <c r="X62" s="19"/>
      <c r="Y62" s="19"/>
      <c r="Z62" s="19"/>
    </row>
    <row r="63" spans="1:26" ht="15.75" customHeight="1" x14ac:dyDescent="0.25">
      <c r="A63" s="25" t="s">
        <v>77</v>
      </c>
      <c r="B63" s="26" t="s">
        <v>70</v>
      </c>
      <c r="C63" s="27" t="s">
        <v>71</v>
      </c>
      <c r="D63" s="28"/>
      <c r="E63" s="28"/>
      <c r="F63" s="31"/>
      <c r="G63" s="18"/>
      <c r="H63" s="18"/>
      <c r="I63" s="18"/>
      <c r="J63" s="19"/>
      <c r="K63" s="19"/>
      <c r="L63" s="19"/>
      <c r="M63" s="19"/>
      <c r="N63" s="19"/>
      <c r="O63" s="19"/>
      <c r="P63" s="19"/>
      <c r="Q63" s="19"/>
      <c r="R63" s="19"/>
      <c r="S63" s="19"/>
      <c r="T63" s="19"/>
      <c r="U63" s="19"/>
      <c r="V63" s="19"/>
      <c r="W63" s="19"/>
      <c r="X63" s="19"/>
      <c r="Y63" s="19"/>
      <c r="Z63" s="19"/>
    </row>
    <row r="64" spans="1:26" ht="15.75" customHeight="1" x14ac:dyDescent="0.25">
      <c r="A64" s="25" t="s">
        <v>77</v>
      </c>
      <c r="B64" s="26" t="s">
        <v>70</v>
      </c>
      <c r="C64" s="27" t="s">
        <v>71</v>
      </c>
      <c r="D64" s="28"/>
      <c r="E64" s="28"/>
      <c r="F64" s="31"/>
      <c r="G64" s="18"/>
      <c r="H64" s="18"/>
      <c r="I64" s="18"/>
      <c r="J64" s="19"/>
      <c r="K64" s="19"/>
      <c r="L64" s="19"/>
      <c r="M64" s="19"/>
      <c r="N64" s="19"/>
      <c r="O64" s="19"/>
      <c r="P64" s="19"/>
      <c r="Q64" s="19"/>
      <c r="R64" s="19"/>
      <c r="S64" s="19"/>
      <c r="T64" s="19"/>
      <c r="U64" s="19"/>
      <c r="V64" s="19"/>
      <c r="W64" s="19"/>
      <c r="X64" s="19"/>
      <c r="Y64" s="19"/>
      <c r="Z64" s="19"/>
    </row>
    <row r="65" spans="1:26" ht="15.75" customHeight="1" x14ac:dyDescent="0.25">
      <c r="A65" s="25" t="s">
        <v>77</v>
      </c>
      <c r="B65" s="26" t="s">
        <v>72</v>
      </c>
      <c r="C65" s="27" t="s">
        <v>71</v>
      </c>
      <c r="D65" s="28"/>
      <c r="E65" s="28"/>
      <c r="F65" s="31"/>
      <c r="G65" s="18"/>
      <c r="H65" s="18"/>
      <c r="I65" s="18"/>
      <c r="J65" s="19"/>
      <c r="K65" s="19"/>
      <c r="L65" s="19"/>
      <c r="M65" s="19"/>
      <c r="N65" s="19"/>
      <c r="O65" s="19"/>
      <c r="P65" s="19"/>
      <c r="Q65" s="19"/>
      <c r="R65" s="19"/>
      <c r="S65" s="19"/>
      <c r="T65" s="19"/>
      <c r="U65" s="19"/>
      <c r="V65" s="19"/>
      <c r="W65" s="19"/>
      <c r="X65" s="19"/>
      <c r="Y65" s="19"/>
      <c r="Z65" s="19"/>
    </row>
    <row r="66" spans="1:26" ht="15.75" customHeight="1" x14ac:dyDescent="0.25">
      <c r="A66" s="25" t="s">
        <v>77</v>
      </c>
      <c r="B66" s="26" t="s">
        <v>72</v>
      </c>
      <c r="C66" s="27" t="s">
        <v>71</v>
      </c>
      <c r="D66" s="28"/>
      <c r="E66" s="28"/>
      <c r="F66" s="31"/>
      <c r="G66" s="18"/>
      <c r="H66" s="18"/>
      <c r="I66" s="18"/>
      <c r="J66" s="19"/>
      <c r="K66" s="19"/>
      <c r="L66" s="19"/>
      <c r="M66" s="19"/>
      <c r="N66" s="19"/>
      <c r="O66" s="19"/>
      <c r="P66" s="19"/>
      <c r="Q66" s="19"/>
      <c r="R66" s="19"/>
      <c r="S66" s="19"/>
      <c r="T66" s="19"/>
      <c r="U66" s="19"/>
      <c r="V66" s="19"/>
      <c r="W66" s="19"/>
      <c r="X66" s="19"/>
      <c r="Y66" s="19"/>
      <c r="Z66" s="19"/>
    </row>
    <row r="67" spans="1:26" ht="15.75" customHeight="1" x14ac:dyDescent="0.25">
      <c r="A67" s="25" t="s">
        <v>77</v>
      </c>
      <c r="B67" s="26" t="s">
        <v>72</v>
      </c>
      <c r="C67" s="27" t="s">
        <v>71</v>
      </c>
      <c r="D67" s="28"/>
      <c r="E67" s="28"/>
      <c r="F67" s="31"/>
      <c r="G67" s="18"/>
      <c r="H67" s="18"/>
      <c r="I67" s="18"/>
      <c r="J67" s="19"/>
      <c r="K67" s="19"/>
      <c r="L67" s="19"/>
      <c r="M67" s="19"/>
      <c r="N67" s="19"/>
      <c r="O67" s="19"/>
      <c r="P67" s="19"/>
      <c r="Q67" s="19"/>
      <c r="R67" s="19"/>
      <c r="S67" s="19"/>
      <c r="T67" s="19"/>
      <c r="U67" s="19"/>
      <c r="V67" s="19"/>
      <c r="W67" s="19"/>
      <c r="X67" s="19"/>
      <c r="Y67" s="19"/>
      <c r="Z67" s="19"/>
    </row>
    <row r="68" spans="1:26" ht="15.75" customHeight="1" x14ac:dyDescent="0.25">
      <c r="A68" s="25" t="s">
        <v>77</v>
      </c>
      <c r="B68" s="26" t="s">
        <v>7</v>
      </c>
      <c r="C68" s="27" t="s">
        <v>71</v>
      </c>
      <c r="D68" s="28"/>
      <c r="E68" s="28"/>
      <c r="F68" s="31"/>
      <c r="G68" s="18"/>
      <c r="H68" s="18"/>
      <c r="I68" s="18"/>
      <c r="J68" s="19"/>
      <c r="K68" s="19"/>
      <c r="L68" s="19"/>
      <c r="M68" s="19"/>
      <c r="N68" s="19"/>
      <c r="O68" s="19"/>
      <c r="P68" s="19"/>
      <c r="Q68" s="19"/>
      <c r="R68" s="19"/>
      <c r="S68" s="19"/>
      <c r="T68" s="19"/>
      <c r="U68" s="19"/>
      <c r="V68" s="19"/>
      <c r="W68" s="19"/>
      <c r="X68" s="19"/>
      <c r="Y68" s="19"/>
      <c r="Z68" s="19"/>
    </row>
    <row r="69" spans="1:26" ht="15.75" customHeight="1" x14ac:dyDescent="0.25">
      <c r="A69" s="25" t="s">
        <v>77</v>
      </c>
      <c r="B69" s="26" t="s">
        <v>7</v>
      </c>
      <c r="C69" s="27" t="s">
        <v>71</v>
      </c>
      <c r="D69" s="30"/>
      <c r="E69" s="28"/>
      <c r="F69" s="31"/>
      <c r="G69" s="18"/>
      <c r="H69" s="18"/>
      <c r="I69" s="18"/>
      <c r="J69" s="19"/>
      <c r="K69" s="19"/>
      <c r="L69" s="19"/>
      <c r="M69" s="19"/>
      <c r="N69" s="19"/>
      <c r="O69" s="19"/>
      <c r="P69" s="19"/>
      <c r="Q69" s="19"/>
      <c r="R69" s="19"/>
      <c r="S69" s="19"/>
      <c r="T69" s="19"/>
      <c r="U69" s="19"/>
      <c r="V69" s="19"/>
      <c r="W69" s="19"/>
      <c r="X69" s="19"/>
      <c r="Y69" s="19"/>
      <c r="Z69" s="19"/>
    </row>
    <row r="70" spans="1:26" ht="15.75" customHeight="1" x14ac:dyDescent="0.25">
      <c r="A70" s="25" t="s">
        <v>77</v>
      </c>
      <c r="B70" s="26" t="s">
        <v>7</v>
      </c>
      <c r="C70" s="27" t="s">
        <v>71</v>
      </c>
      <c r="D70" s="30"/>
      <c r="E70" s="28"/>
      <c r="F70" s="31"/>
      <c r="G70" s="18"/>
      <c r="H70" s="18"/>
      <c r="I70" s="18"/>
      <c r="J70" s="19"/>
      <c r="K70" s="19"/>
      <c r="L70" s="19"/>
      <c r="M70" s="19"/>
      <c r="N70" s="19"/>
      <c r="O70" s="19"/>
      <c r="P70" s="19"/>
      <c r="Q70" s="19"/>
      <c r="R70" s="19"/>
      <c r="S70" s="19"/>
      <c r="T70" s="19"/>
      <c r="U70" s="19"/>
      <c r="V70" s="19"/>
      <c r="W70" s="19"/>
      <c r="X70" s="19"/>
      <c r="Y70" s="19"/>
      <c r="Z70" s="19"/>
    </row>
    <row r="71" spans="1:26" ht="15.75" customHeight="1" x14ac:dyDescent="0.25">
      <c r="A71" s="31"/>
      <c r="B71" s="31"/>
      <c r="C71" s="31"/>
      <c r="D71" s="31"/>
      <c r="E71" s="31"/>
      <c r="F71" s="31"/>
      <c r="G71" s="18"/>
      <c r="H71" s="18"/>
      <c r="I71" s="18"/>
      <c r="J71" s="19"/>
      <c r="K71" s="19"/>
      <c r="L71" s="19"/>
      <c r="M71" s="19"/>
      <c r="N71" s="19"/>
      <c r="O71" s="19"/>
      <c r="P71" s="19"/>
      <c r="Q71" s="19"/>
      <c r="R71" s="19"/>
      <c r="S71" s="19"/>
      <c r="T71" s="19"/>
      <c r="U71" s="19"/>
      <c r="V71" s="19"/>
      <c r="W71" s="19"/>
      <c r="X71" s="19"/>
      <c r="Y71" s="19"/>
      <c r="Z71" s="19"/>
    </row>
    <row r="72" spans="1:26" ht="15.75" customHeight="1" x14ac:dyDescent="0.25">
      <c r="A72" s="22"/>
      <c r="B72" s="22"/>
      <c r="C72" s="529" t="s">
        <v>64</v>
      </c>
      <c r="D72" s="530"/>
      <c r="E72" s="531"/>
      <c r="F72" s="31"/>
      <c r="G72" s="18"/>
      <c r="H72" s="18"/>
      <c r="I72" s="18"/>
      <c r="J72" s="19"/>
      <c r="K72" s="19"/>
      <c r="L72" s="19"/>
      <c r="M72" s="19"/>
      <c r="N72" s="19"/>
      <c r="O72" s="19"/>
      <c r="P72" s="19"/>
      <c r="Q72" s="19"/>
      <c r="R72" s="19"/>
      <c r="S72" s="19"/>
      <c r="T72" s="19"/>
      <c r="U72" s="19"/>
      <c r="V72" s="19"/>
      <c r="W72" s="19"/>
      <c r="X72" s="19"/>
      <c r="Y72" s="19"/>
      <c r="Z72" s="19"/>
    </row>
    <row r="73" spans="1:26" ht="15.75" customHeight="1" x14ac:dyDescent="0.25">
      <c r="A73" s="25" t="s">
        <v>78</v>
      </c>
      <c r="B73" s="26" t="s">
        <v>70</v>
      </c>
      <c r="C73" s="27" t="s">
        <v>71</v>
      </c>
      <c r="D73" s="28"/>
      <c r="E73" s="28"/>
      <c r="F73" s="31"/>
      <c r="G73" s="18"/>
      <c r="H73" s="18"/>
      <c r="I73" s="18"/>
      <c r="J73" s="19"/>
      <c r="K73" s="19"/>
      <c r="L73" s="19"/>
      <c r="M73" s="19"/>
      <c r="N73" s="19"/>
      <c r="O73" s="19"/>
      <c r="P73" s="19"/>
      <c r="Q73" s="19"/>
      <c r="R73" s="19"/>
      <c r="S73" s="19"/>
      <c r="T73" s="19"/>
      <c r="U73" s="19"/>
      <c r="V73" s="19"/>
      <c r="W73" s="19"/>
      <c r="X73" s="19"/>
      <c r="Y73" s="19"/>
      <c r="Z73" s="19"/>
    </row>
    <row r="74" spans="1:26" ht="15.75" customHeight="1" x14ac:dyDescent="0.25">
      <c r="A74" s="25" t="s">
        <v>78</v>
      </c>
      <c r="B74" s="26" t="s">
        <v>70</v>
      </c>
      <c r="C74" s="27" t="s">
        <v>71</v>
      </c>
      <c r="D74" s="28"/>
      <c r="E74" s="28"/>
      <c r="F74" s="31"/>
      <c r="G74" s="18"/>
      <c r="H74" s="18"/>
      <c r="I74" s="18"/>
      <c r="J74" s="19"/>
      <c r="K74" s="19"/>
      <c r="L74" s="19"/>
      <c r="M74" s="19"/>
      <c r="N74" s="19"/>
      <c r="O74" s="19"/>
      <c r="P74" s="19"/>
      <c r="Q74" s="19"/>
      <c r="R74" s="19"/>
      <c r="S74" s="19"/>
      <c r="T74" s="19"/>
      <c r="U74" s="19"/>
      <c r="V74" s="19"/>
      <c r="W74" s="19"/>
      <c r="X74" s="19"/>
      <c r="Y74" s="19"/>
      <c r="Z74" s="19"/>
    </row>
    <row r="75" spans="1:26" ht="15.75" customHeight="1" x14ac:dyDescent="0.25">
      <c r="A75" s="25" t="s">
        <v>78</v>
      </c>
      <c r="B75" s="26" t="s">
        <v>70</v>
      </c>
      <c r="C75" s="27" t="s">
        <v>71</v>
      </c>
      <c r="D75" s="28"/>
      <c r="E75" s="28"/>
      <c r="F75" s="31"/>
      <c r="G75" s="18"/>
      <c r="H75" s="18"/>
      <c r="I75" s="18"/>
      <c r="J75" s="19"/>
      <c r="K75" s="19"/>
      <c r="L75" s="19"/>
      <c r="M75" s="19"/>
      <c r="N75" s="19"/>
      <c r="O75" s="19"/>
      <c r="P75" s="19"/>
      <c r="Q75" s="19"/>
      <c r="R75" s="19"/>
      <c r="S75" s="19"/>
      <c r="T75" s="19"/>
      <c r="U75" s="19"/>
      <c r="V75" s="19"/>
      <c r="W75" s="19"/>
      <c r="X75" s="19"/>
      <c r="Y75" s="19"/>
      <c r="Z75" s="19"/>
    </row>
    <row r="76" spans="1:26" ht="15.75" customHeight="1" x14ac:dyDescent="0.25">
      <c r="A76" s="25" t="s">
        <v>78</v>
      </c>
      <c r="B76" s="26" t="s">
        <v>72</v>
      </c>
      <c r="C76" s="27" t="s">
        <v>71</v>
      </c>
      <c r="D76" s="28"/>
      <c r="E76" s="28"/>
      <c r="F76" s="31"/>
      <c r="G76" s="18"/>
      <c r="H76" s="18"/>
      <c r="I76" s="18"/>
      <c r="J76" s="19"/>
      <c r="K76" s="19"/>
      <c r="L76" s="19"/>
      <c r="M76" s="19"/>
      <c r="N76" s="19"/>
      <c r="O76" s="19"/>
      <c r="P76" s="19"/>
      <c r="Q76" s="19"/>
      <c r="R76" s="19"/>
      <c r="S76" s="19"/>
      <c r="T76" s="19"/>
      <c r="U76" s="19"/>
      <c r="V76" s="19"/>
      <c r="W76" s="19"/>
      <c r="X76" s="19"/>
      <c r="Y76" s="19"/>
      <c r="Z76" s="19"/>
    </row>
    <row r="77" spans="1:26" ht="15.75" customHeight="1" x14ac:dyDescent="0.25">
      <c r="A77" s="25" t="s">
        <v>78</v>
      </c>
      <c r="B77" s="26" t="s">
        <v>72</v>
      </c>
      <c r="C77" s="27" t="s">
        <v>71</v>
      </c>
      <c r="D77" s="28"/>
      <c r="E77" s="28"/>
      <c r="F77" s="31"/>
      <c r="G77" s="18"/>
      <c r="H77" s="18"/>
      <c r="I77" s="18"/>
      <c r="J77" s="19"/>
      <c r="K77" s="19"/>
      <c r="L77" s="19"/>
      <c r="M77" s="19"/>
      <c r="N77" s="19"/>
      <c r="O77" s="19"/>
      <c r="P77" s="19"/>
      <c r="Q77" s="19"/>
      <c r="R77" s="19"/>
      <c r="S77" s="19"/>
      <c r="T77" s="19"/>
      <c r="U77" s="19"/>
      <c r="V77" s="19"/>
      <c r="W77" s="19"/>
      <c r="X77" s="19"/>
      <c r="Y77" s="19"/>
      <c r="Z77" s="19"/>
    </row>
    <row r="78" spans="1:26" ht="15.75" customHeight="1" x14ac:dyDescent="0.25">
      <c r="A78" s="25" t="s">
        <v>78</v>
      </c>
      <c r="B78" s="26" t="s">
        <v>72</v>
      </c>
      <c r="C78" s="27" t="s">
        <v>71</v>
      </c>
      <c r="D78" s="28"/>
      <c r="E78" s="28"/>
      <c r="F78" s="31"/>
      <c r="G78" s="18"/>
      <c r="H78" s="18"/>
      <c r="I78" s="18"/>
      <c r="J78" s="19"/>
      <c r="K78" s="19"/>
      <c r="L78" s="19"/>
      <c r="M78" s="19"/>
      <c r="N78" s="19"/>
      <c r="O78" s="19"/>
      <c r="P78" s="19"/>
      <c r="Q78" s="19"/>
      <c r="R78" s="19"/>
      <c r="S78" s="19"/>
      <c r="T78" s="19"/>
      <c r="U78" s="19"/>
      <c r="V78" s="19"/>
      <c r="W78" s="19"/>
      <c r="X78" s="19"/>
      <c r="Y78" s="19"/>
      <c r="Z78" s="19"/>
    </row>
    <row r="79" spans="1:26" ht="15.75" customHeight="1" x14ac:dyDescent="0.25">
      <c r="A79" s="25" t="s">
        <v>78</v>
      </c>
      <c r="B79" s="26" t="s">
        <v>7</v>
      </c>
      <c r="C79" s="27" t="s">
        <v>71</v>
      </c>
      <c r="D79" s="28"/>
      <c r="E79" s="28"/>
      <c r="F79" s="31"/>
      <c r="G79" s="18"/>
      <c r="H79" s="18"/>
      <c r="I79" s="18"/>
      <c r="J79" s="19"/>
      <c r="K79" s="19"/>
      <c r="L79" s="19"/>
      <c r="M79" s="19"/>
      <c r="N79" s="19"/>
      <c r="O79" s="19"/>
      <c r="P79" s="19"/>
      <c r="Q79" s="19"/>
      <c r="R79" s="19"/>
      <c r="S79" s="19"/>
      <c r="T79" s="19"/>
      <c r="U79" s="19"/>
      <c r="V79" s="19"/>
      <c r="W79" s="19"/>
      <c r="X79" s="19"/>
      <c r="Y79" s="19"/>
      <c r="Z79" s="19"/>
    </row>
    <row r="80" spans="1:26" ht="15.75" customHeight="1" x14ac:dyDescent="0.25">
      <c r="A80" s="25" t="s">
        <v>78</v>
      </c>
      <c r="B80" s="26" t="s">
        <v>7</v>
      </c>
      <c r="C80" s="27" t="s">
        <v>71</v>
      </c>
      <c r="D80" s="30"/>
      <c r="E80" s="28"/>
      <c r="F80" s="31"/>
      <c r="G80" s="18"/>
      <c r="H80" s="18"/>
      <c r="I80" s="18"/>
      <c r="J80" s="19"/>
      <c r="K80" s="19"/>
      <c r="L80" s="19"/>
      <c r="M80" s="19"/>
      <c r="N80" s="19"/>
      <c r="O80" s="19"/>
      <c r="P80" s="19"/>
      <c r="Q80" s="19"/>
      <c r="R80" s="19"/>
      <c r="S80" s="19"/>
      <c r="T80" s="19"/>
      <c r="U80" s="19"/>
      <c r="V80" s="19"/>
      <c r="W80" s="19"/>
      <c r="X80" s="19"/>
      <c r="Y80" s="19"/>
      <c r="Z80" s="19"/>
    </row>
    <row r="81" spans="1:26" ht="15.75" customHeight="1" x14ac:dyDescent="0.25">
      <c r="A81" s="25" t="s">
        <v>78</v>
      </c>
      <c r="B81" s="26" t="s">
        <v>7</v>
      </c>
      <c r="C81" s="27" t="s">
        <v>71</v>
      </c>
      <c r="D81" s="30"/>
      <c r="E81" s="28"/>
      <c r="F81" s="31"/>
      <c r="G81" s="18"/>
      <c r="H81" s="18"/>
      <c r="I81" s="18"/>
      <c r="J81" s="19"/>
      <c r="K81" s="19"/>
      <c r="L81" s="19"/>
      <c r="M81" s="19"/>
      <c r="N81" s="19"/>
      <c r="O81" s="19"/>
      <c r="P81" s="19"/>
      <c r="Q81" s="19"/>
      <c r="R81" s="19"/>
      <c r="S81" s="19"/>
      <c r="T81" s="19"/>
      <c r="U81" s="19"/>
      <c r="V81" s="19"/>
      <c r="W81" s="19"/>
      <c r="X81" s="19"/>
      <c r="Y81" s="19"/>
      <c r="Z81" s="19"/>
    </row>
    <row r="82" spans="1:26" ht="15.75" customHeight="1" x14ac:dyDescent="0.25">
      <c r="A82" s="31"/>
      <c r="B82" s="31"/>
      <c r="C82" s="31"/>
      <c r="D82" s="31"/>
      <c r="E82" s="31"/>
      <c r="F82" s="31"/>
      <c r="G82" s="18"/>
      <c r="H82" s="18"/>
      <c r="I82" s="18"/>
      <c r="J82" s="19"/>
      <c r="K82" s="19"/>
      <c r="L82" s="19"/>
      <c r="M82" s="19"/>
      <c r="N82" s="19"/>
      <c r="O82" s="19"/>
      <c r="P82" s="19"/>
      <c r="Q82" s="19"/>
      <c r="R82" s="19"/>
      <c r="S82" s="19"/>
      <c r="T82" s="19"/>
      <c r="U82" s="19"/>
      <c r="V82" s="19"/>
      <c r="W82" s="19"/>
      <c r="X82" s="19"/>
      <c r="Y82" s="19"/>
      <c r="Z82" s="19"/>
    </row>
    <row r="83" spans="1:26" ht="15.75" customHeight="1" x14ac:dyDescent="0.25">
      <c r="A83" s="22"/>
      <c r="B83" s="22"/>
      <c r="C83" s="529" t="s">
        <v>64</v>
      </c>
      <c r="D83" s="530"/>
      <c r="E83" s="531"/>
      <c r="F83" s="31"/>
      <c r="G83" s="18"/>
      <c r="H83" s="18"/>
      <c r="I83" s="18"/>
      <c r="J83" s="19"/>
      <c r="K83" s="19"/>
      <c r="L83" s="19"/>
      <c r="M83" s="19"/>
      <c r="N83" s="19"/>
      <c r="O83" s="19"/>
      <c r="P83" s="19"/>
      <c r="Q83" s="19"/>
      <c r="R83" s="19"/>
      <c r="S83" s="19"/>
      <c r="T83" s="19"/>
      <c r="U83" s="19"/>
      <c r="V83" s="19"/>
      <c r="W83" s="19"/>
      <c r="X83" s="19"/>
      <c r="Y83" s="19"/>
      <c r="Z83" s="19"/>
    </row>
    <row r="84" spans="1:26" ht="15.75" customHeight="1" x14ac:dyDescent="0.25">
      <c r="A84" s="25" t="s">
        <v>79</v>
      </c>
      <c r="B84" s="26" t="s">
        <v>70</v>
      </c>
      <c r="C84" s="27" t="s">
        <v>71</v>
      </c>
      <c r="D84" s="28"/>
      <c r="E84" s="28"/>
      <c r="F84" s="31"/>
      <c r="G84" s="18"/>
      <c r="H84" s="18"/>
      <c r="I84" s="18"/>
      <c r="J84" s="19"/>
      <c r="K84" s="19"/>
      <c r="L84" s="19"/>
      <c r="M84" s="19"/>
      <c r="N84" s="19"/>
      <c r="O84" s="19"/>
      <c r="P84" s="19"/>
      <c r="Q84" s="19"/>
      <c r="R84" s="19"/>
      <c r="S84" s="19"/>
      <c r="T84" s="19"/>
      <c r="U84" s="19"/>
      <c r="V84" s="19"/>
      <c r="W84" s="19"/>
      <c r="X84" s="19"/>
      <c r="Y84" s="19"/>
      <c r="Z84" s="19"/>
    </row>
    <row r="85" spans="1:26" ht="15.75" customHeight="1" x14ac:dyDescent="0.25">
      <c r="A85" s="25" t="s">
        <v>79</v>
      </c>
      <c r="B85" s="26" t="s">
        <v>70</v>
      </c>
      <c r="C85" s="27" t="s">
        <v>71</v>
      </c>
      <c r="D85" s="28"/>
      <c r="E85" s="28"/>
      <c r="F85" s="31"/>
      <c r="G85" s="18"/>
      <c r="H85" s="18"/>
      <c r="I85" s="18"/>
      <c r="J85" s="19"/>
      <c r="K85" s="19"/>
      <c r="L85" s="19"/>
      <c r="M85" s="19"/>
      <c r="N85" s="19"/>
      <c r="O85" s="19"/>
      <c r="P85" s="19"/>
      <c r="Q85" s="19"/>
      <c r="R85" s="19"/>
      <c r="S85" s="19"/>
      <c r="T85" s="19"/>
      <c r="U85" s="19"/>
      <c r="V85" s="19"/>
      <c r="W85" s="19"/>
      <c r="X85" s="19"/>
      <c r="Y85" s="19"/>
      <c r="Z85" s="19"/>
    </row>
    <row r="86" spans="1:26" ht="15.75" customHeight="1" x14ac:dyDescent="0.25">
      <c r="A86" s="25" t="s">
        <v>79</v>
      </c>
      <c r="B86" s="26" t="s">
        <v>70</v>
      </c>
      <c r="C86" s="27" t="s">
        <v>71</v>
      </c>
      <c r="D86" s="28"/>
      <c r="E86" s="28"/>
      <c r="F86" s="31"/>
      <c r="G86" s="18"/>
      <c r="H86" s="18"/>
      <c r="I86" s="18"/>
      <c r="J86" s="19"/>
      <c r="K86" s="19"/>
      <c r="L86" s="19"/>
      <c r="M86" s="19"/>
      <c r="N86" s="19"/>
      <c r="O86" s="19"/>
      <c r="P86" s="19"/>
      <c r="Q86" s="19"/>
      <c r="R86" s="19"/>
      <c r="S86" s="19"/>
      <c r="T86" s="19"/>
      <c r="U86" s="19"/>
      <c r="V86" s="19"/>
      <c r="W86" s="19"/>
      <c r="X86" s="19"/>
      <c r="Y86" s="19"/>
      <c r="Z86" s="19"/>
    </row>
    <row r="87" spans="1:26" ht="15.75" customHeight="1" x14ac:dyDescent="0.25">
      <c r="A87" s="25" t="s">
        <v>79</v>
      </c>
      <c r="B87" s="26" t="s">
        <v>72</v>
      </c>
      <c r="C87" s="27" t="s">
        <v>71</v>
      </c>
      <c r="D87" s="28"/>
      <c r="E87" s="28"/>
      <c r="F87" s="31"/>
      <c r="G87" s="18"/>
      <c r="H87" s="18"/>
      <c r="I87" s="18"/>
      <c r="J87" s="19"/>
      <c r="K87" s="19"/>
      <c r="L87" s="19"/>
      <c r="M87" s="19"/>
      <c r="N87" s="19"/>
      <c r="O87" s="19"/>
      <c r="P87" s="19"/>
      <c r="Q87" s="19"/>
      <c r="R87" s="19"/>
      <c r="S87" s="19"/>
      <c r="T87" s="19"/>
      <c r="U87" s="19"/>
      <c r="V87" s="19"/>
      <c r="W87" s="19"/>
      <c r="X87" s="19"/>
      <c r="Y87" s="19"/>
      <c r="Z87" s="19"/>
    </row>
    <row r="88" spans="1:26" ht="15.75" customHeight="1" x14ac:dyDescent="0.25">
      <c r="A88" s="25" t="s">
        <v>79</v>
      </c>
      <c r="B88" s="26" t="s">
        <v>72</v>
      </c>
      <c r="C88" s="27" t="s">
        <v>71</v>
      </c>
      <c r="D88" s="28"/>
      <c r="E88" s="28"/>
      <c r="F88" s="31"/>
      <c r="G88" s="18"/>
      <c r="H88" s="18"/>
      <c r="I88" s="18"/>
      <c r="J88" s="19"/>
      <c r="K88" s="19"/>
      <c r="L88" s="19"/>
      <c r="M88" s="19"/>
      <c r="N88" s="19"/>
      <c r="O88" s="19"/>
      <c r="P88" s="19"/>
      <c r="Q88" s="19"/>
      <c r="R88" s="19"/>
      <c r="S88" s="19"/>
      <c r="T88" s="19"/>
      <c r="U88" s="19"/>
      <c r="V88" s="19"/>
      <c r="W88" s="19"/>
      <c r="X88" s="19"/>
      <c r="Y88" s="19"/>
      <c r="Z88" s="19"/>
    </row>
    <row r="89" spans="1:26" ht="15.75" customHeight="1" x14ac:dyDescent="0.25">
      <c r="A89" s="25" t="s">
        <v>79</v>
      </c>
      <c r="B89" s="26" t="s">
        <v>72</v>
      </c>
      <c r="C89" s="27" t="s">
        <v>71</v>
      </c>
      <c r="D89" s="28"/>
      <c r="E89" s="28"/>
      <c r="F89" s="31"/>
      <c r="G89" s="18"/>
      <c r="H89" s="18"/>
      <c r="I89" s="18"/>
      <c r="J89" s="19"/>
      <c r="K89" s="19"/>
      <c r="L89" s="19"/>
      <c r="M89" s="19"/>
      <c r="N89" s="19"/>
      <c r="O89" s="19"/>
      <c r="P89" s="19"/>
      <c r="Q89" s="19"/>
      <c r="R89" s="19"/>
      <c r="S89" s="19"/>
      <c r="T89" s="19"/>
      <c r="U89" s="19"/>
      <c r="V89" s="19"/>
      <c r="W89" s="19"/>
      <c r="X89" s="19"/>
      <c r="Y89" s="19"/>
      <c r="Z89" s="19"/>
    </row>
    <row r="90" spans="1:26" ht="15.75" customHeight="1" x14ac:dyDescent="0.25">
      <c r="A90" s="25" t="s">
        <v>79</v>
      </c>
      <c r="B90" s="26" t="s">
        <v>7</v>
      </c>
      <c r="C90" s="27" t="s">
        <v>71</v>
      </c>
      <c r="D90" s="28"/>
      <c r="E90" s="28"/>
      <c r="F90" s="31"/>
      <c r="G90" s="18"/>
      <c r="H90" s="18"/>
      <c r="I90" s="18"/>
      <c r="J90" s="19"/>
      <c r="K90" s="19"/>
      <c r="L90" s="19"/>
      <c r="M90" s="19"/>
      <c r="N90" s="19"/>
      <c r="O90" s="19"/>
      <c r="P90" s="19"/>
      <c r="Q90" s="19"/>
      <c r="R90" s="19"/>
      <c r="S90" s="19"/>
      <c r="T90" s="19"/>
      <c r="U90" s="19"/>
      <c r="V90" s="19"/>
      <c r="W90" s="19"/>
      <c r="X90" s="19"/>
      <c r="Y90" s="19"/>
      <c r="Z90" s="19"/>
    </row>
    <row r="91" spans="1:26" ht="15.75" customHeight="1" x14ac:dyDescent="0.25">
      <c r="A91" s="25" t="s">
        <v>79</v>
      </c>
      <c r="B91" s="26" t="s">
        <v>7</v>
      </c>
      <c r="C91" s="27" t="s">
        <v>71</v>
      </c>
      <c r="D91" s="30"/>
      <c r="E91" s="28"/>
      <c r="F91" s="31"/>
      <c r="G91" s="18"/>
      <c r="H91" s="18"/>
      <c r="I91" s="18"/>
      <c r="J91" s="19"/>
      <c r="K91" s="19"/>
      <c r="L91" s="19"/>
      <c r="M91" s="19"/>
      <c r="N91" s="19"/>
      <c r="O91" s="19"/>
      <c r="P91" s="19"/>
      <c r="Q91" s="19"/>
      <c r="R91" s="19"/>
      <c r="S91" s="19"/>
      <c r="T91" s="19"/>
      <c r="U91" s="19"/>
      <c r="V91" s="19"/>
      <c r="W91" s="19"/>
      <c r="X91" s="19"/>
      <c r="Y91" s="19"/>
      <c r="Z91" s="19"/>
    </row>
    <row r="92" spans="1:26" ht="15.75" customHeight="1" x14ac:dyDescent="0.25">
      <c r="A92" s="25" t="s">
        <v>79</v>
      </c>
      <c r="B92" s="26" t="s">
        <v>7</v>
      </c>
      <c r="C92" s="27" t="s">
        <v>71</v>
      </c>
      <c r="D92" s="30"/>
      <c r="E92" s="28"/>
      <c r="F92" s="31"/>
      <c r="G92" s="18"/>
      <c r="H92" s="18"/>
      <c r="I92" s="18"/>
      <c r="J92" s="19"/>
      <c r="K92" s="19"/>
      <c r="L92" s="19"/>
      <c r="M92" s="19"/>
      <c r="N92" s="19"/>
      <c r="O92" s="19"/>
      <c r="P92" s="19"/>
      <c r="Q92" s="19"/>
      <c r="R92" s="19"/>
      <c r="S92" s="19"/>
      <c r="T92" s="19"/>
      <c r="U92" s="19"/>
      <c r="V92" s="19"/>
      <c r="W92" s="19"/>
      <c r="X92" s="19"/>
      <c r="Y92" s="19"/>
      <c r="Z92" s="19"/>
    </row>
    <row r="93" spans="1:26" ht="15.75" customHeight="1" x14ac:dyDescent="0.25">
      <c r="A93" s="31"/>
      <c r="B93" s="31"/>
      <c r="C93" s="31"/>
      <c r="D93" s="31"/>
      <c r="E93" s="31"/>
      <c r="F93" s="31"/>
      <c r="G93" s="18"/>
      <c r="H93" s="18"/>
      <c r="I93" s="18"/>
      <c r="J93" s="19"/>
      <c r="K93" s="19"/>
      <c r="L93" s="19"/>
      <c r="M93" s="19"/>
      <c r="N93" s="19"/>
      <c r="O93" s="19"/>
      <c r="P93" s="19"/>
      <c r="Q93" s="19"/>
      <c r="R93" s="19"/>
      <c r="S93" s="19"/>
      <c r="T93" s="19"/>
      <c r="U93" s="19"/>
      <c r="V93" s="19"/>
      <c r="W93" s="19"/>
      <c r="X93" s="19"/>
      <c r="Y93" s="19"/>
      <c r="Z93" s="19"/>
    </row>
    <row r="94" spans="1:26" ht="15.75" customHeight="1" x14ac:dyDescent="0.25">
      <c r="A94" s="22"/>
      <c r="B94" s="22"/>
      <c r="C94" s="529" t="s">
        <v>64</v>
      </c>
      <c r="D94" s="530"/>
      <c r="E94" s="531"/>
      <c r="F94" s="31"/>
      <c r="G94" s="18"/>
      <c r="H94" s="18"/>
      <c r="I94" s="18"/>
      <c r="J94" s="19"/>
      <c r="K94" s="19"/>
      <c r="L94" s="19"/>
      <c r="M94" s="19"/>
      <c r="N94" s="19"/>
      <c r="O94" s="19"/>
      <c r="P94" s="19"/>
      <c r="Q94" s="19"/>
      <c r="R94" s="19"/>
      <c r="S94" s="19"/>
      <c r="T94" s="19"/>
      <c r="U94" s="19"/>
      <c r="V94" s="19"/>
      <c r="W94" s="19"/>
      <c r="X94" s="19"/>
      <c r="Y94" s="19"/>
      <c r="Z94" s="19"/>
    </row>
    <row r="95" spans="1:26" ht="15.75" customHeight="1" x14ac:dyDescent="0.25">
      <c r="A95" s="25" t="s">
        <v>80</v>
      </c>
      <c r="B95" s="26" t="s">
        <v>70</v>
      </c>
      <c r="C95" s="27" t="s">
        <v>71</v>
      </c>
      <c r="D95" s="28"/>
      <c r="E95" s="28"/>
      <c r="F95" s="31"/>
      <c r="G95" s="18"/>
      <c r="H95" s="18"/>
      <c r="I95" s="18"/>
      <c r="J95" s="19"/>
      <c r="K95" s="19"/>
      <c r="L95" s="19"/>
      <c r="M95" s="19"/>
      <c r="N95" s="19"/>
      <c r="O95" s="19"/>
      <c r="P95" s="19"/>
      <c r="Q95" s="19"/>
      <c r="R95" s="19"/>
      <c r="S95" s="19"/>
      <c r="T95" s="19"/>
      <c r="U95" s="19"/>
      <c r="V95" s="19"/>
      <c r="W95" s="19"/>
      <c r="X95" s="19"/>
      <c r="Y95" s="19"/>
      <c r="Z95" s="19"/>
    </row>
    <row r="96" spans="1:26" ht="15.75" customHeight="1" x14ac:dyDescent="0.25">
      <c r="A96" s="25" t="s">
        <v>80</v>
      </c>
      <c r="B96" s="26" t="s">
        <v>70</v>
      </c>
      <c r="C96" s="27" t="s">
        <v>71</v>
      </c>
      <c r="D96" s="28"/>
      <c r="E96" s="28"/>
      <c r="F96" s="31"/>
      <c r="G96" s="18"/>
      <c r="H96" s="18"/>
      <c r="I96" s="18"/>
      <c r="J96" s="19"/>
      <c r="K96" s="19"/>
      <c r="L96" s="19"/>
      <c r="M96" s="19"/>
      <c r="N96" s="19"/>
      <c r="O96" s="19"/>
      <c r="P96" s="19"/>
      <c r="Q96" s="19"/>
      <c r="R96" s="19"/>
      <c r="S96" s="19"/>
      <c r="T96" s="19"/>
      <c r="U96" s="19"/>
      <c r="V96" s="19"/>
      <c r="W96" s="19"/>
      <c r="X96" s="19"/>
      <c r="Y96" s="19"/>
      <c r="Z96" s="19"/>
    </row>
    <row r="97" spans="1:26" ht="15.75" customHeight="1" x14ac:dyDescent="0.25">
      <c r="A97" s="25" t="s">
        <v>80</v>
      </c>
      <c r="B97" s="26" t="s">
        <v>70</v>
      </c>
      <c r="C97" s="27" t="s">
        <v>71</v>
      </c>
      <c r="D97" s="28"/>
      <c r="E97" s="28"/>
      <c r="F97" s="31"/>
      <c r="G97" s="18"/>
      <c r="H97" s="18"/>
      <c r="I97" s="18"/>
      <c r="J97" s="19"/>
      <c r="K97" s="19"/>
      <c r="L97" s="19"/>
      <c r="M97" s="19"/>
      <c r="N97" s="19"/>
      <c r="O97" s="19"/>
      <c r="P97" s="19"/>
      <c r="Q97" s="19"/>
      <c r="R97" s="19"/>
      <c r="S97" s="19"/>
      <c r="T97" s="19"/>
      <c r="U97" s="19"/>
      <c r="V97" s="19"/>
      <c r="W97" s="19"/>
      <c r="X97" s="19"/>
      <c r="Y97" s="19"/>
      <c r="Z97" s="19"/>
    </row>
    <row r="98" spans="1:26" ht="15.75" customHeight="1" x14ac:dyDescent="0.25">
      <c r="A98" s="25" t="s">
        <v>80</v>
      </c>
      <c r="B98" s="26" t="s">
        <v>72</v>
      </c>
      <c r="C98" s="27" t="s">
        <v>71</v>
      </c>
      <c r="D98" s="28"/>
      <c r="E98" s="28"/>
      <c r="F98" s="31"/>
      <c r="G98" s="18"/>
      <c r="H98" s="18"/>
      <c r="I98" s="18"/>
      <c r="J98" s="19"/>
      <c r="K98" s="19"/>
      <c r="L98" s="19"/>
      <c r="M98" s="19"/>
      <c r="N98" s="19"/>
      <c r="O98" s="19"/>
      <c r="P98" s="19"/>
      <c r="Q98" s="19"/>
      <c r="R98" s="19"/>
      <c r="S98" s="19"/>
      <c r="T98" s="19"/>
      <c r="U98" s="19"/>
      <c r="V98" s="19"/>
      <c r="W98" s="19"/>
      <c r="X98" s="19"/>
      <c r="Y98" s="19"/>
      <c r="Z98" s="19"/>
    </row>
    <row r="99" spans="1:26" ht="15.75" customHeight="1" x14ac:dyDescent="0.25">
      <c r="A99" s="25" t="s">
        <v>80</v>
      </c>
      <c r="B99" s="26" t="s">
        <v>72</v>
      </c>
      <c r="C99" s="27" t="s">
        <v>71</v>
      </c>
      <c r="D99" s="28"/>
      <c r="E99" s="28"/>
      <c r="F99" s="31"/>
      <c r="G99" s="18"/>
      <c r="H99" s="18"/>
      <c r="I99" s="18"/>
      <c r="J99" s="19"/>
      <c r="K99" s="19"/>
      <c r="L99" s="19"/>
      <c r="M99" s="19"/>
      <c r="N99" s="19"/>
      <c r="O99" s="19"/>
      <c r="P99" s="19"/>
      <c r="Q99" s="19"/>
      <c r="R99" s="19"/>
      <c r="S99" s="19"/>
      <c r="T99" s="19"/>
      <c r="U99" s="19"/>
      <c r="V99" s="19"/>
      <c r="W99" s="19"/>
      <c r="X99" s="19"/>
      <c r="Y99" s="19"/>
      <c r="Z99" s="19"/>
    </row>
    <row r="100" spans="1:26" ht="15.75" customHeight="1" x14ac:dyDescent="0.25">
      <c r="A100" s="25" t="s">
        <v>80</v>
      </c>
      <c r="B100" s="26" t="s">
        <v>72</v>
      </c>
      <c r="C100" s="27" t="s">
        <v>71</v>
      </c>
      <c r="D100" s="28"/>
      <c r="E100" s="28"/>
      <c r="F100" s="31"/>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x14ac:dyDescent="0.25">
      <c r="A101" s="25" t="s">
        <v>80</v>
      </c>
      <c r="B101" s="26" t="s">
        <v>7</v>
      </c>
      <c r="C101" s="27" t="s">
        <v>71</v>
      </c>
      <c r="D101" s="28"/>
      <c r="E101" s="28"/>
      <c r="F101" s="31"/>
      <c r="G101" s="18"/>
      <c r="H101" s="18"/>
      <c r="I101" s="18"/>
      <c r="J101" s="19"/>
      <c r="K101" s="19"/>
      <c r="L101" s="19"/>
      <c r="M101" s="19"/>
      <c r="N101" s="19"/>
      <c r="O101" s="19"/>
      <c r="P101" s="19"/>
      <c r="Q101" s="19"/>
      <c r="R101" s="19"/>
      <c r="S101" s="19"/>
      <c r="T101" s="19"/>
      <c r="U101" s="19"/>
      <c r="V101" s="19"/>
      <c r="W101" s="19"/>
      <c r="X101" s="19"/>
      <c r="Y101" s="19"/>
      <c r="Z101" s="19"/>
    </row>
    <row r="102" spans="1:26" ht="15.75" customHeight="1" x14ac:dyDescent="0.25">
      <c r="A102" s="25" t="s">
        <v>80</v>
      </c>
      <c r="B102" s="26" t="s">
        <v>7</v>
      </c>
      <c r="C102" s="27" t="s">
        <v>71</v>
      </c>
      <c r="D102" s="30"/>
      <c r="E102" s="28"/>
      <c r="F102" s="31"/>
      <c r="G102" s="18"/>
      <c r="H102" s="18"/>
      <c r="I102" s="18"/>
      <c r="J102" s="19"/>
      <c r="K102" s="19"/>
      <c r="L102" s="19"/>
      <c r="M102" s="19"/>
      <c r="N102" s="19"/>
      <c r="O102" s="19"/>
      <c r="P102" s="19"/>
      <c r="Q102" s="19"/>
      <c r="R102" s="19"/>
      <c r="S102" s="19"/>
      <c r="T102" s="19"/>
      <c r="U102" s="19"/>
      <c r="V102" s="19"/>
      <c r="W102" s="19"/>
      <c r="X102" s="19"/>
      <c r="Y102" s="19"/>
      <c r="Z102" s="19"/>
    </row>
    <row r="103" spans="1:26" ht="15.75" customHeight="1" x14ac:dyDescent="0.25">
      <c r="A103" s="25" t="s">
        <v>80</v>
      </c>
      <c r="B103" s="26" t="s">
        <v>7</v>
      </c>
      <c r="C103" s="27" t="s">
        <v>71</v>
      </c>
      <c r="D103" s="30"/>
      <c r="E103" s="28"/>
      <c r="F103" s="31"/>
      <c r="G103" s="18"/>
      <c r="H103" s="18"/>
      <c r="I103" s="18"/>
      <c r="J103" s="19"/>
      <c r="K103" s="19"/>
      <c r="L103" s="19"/>
      <c r="M103" s="19"/>
      <c r="N103" s="19"/>
      <c r="O103" s="19"/>
      <c r="P103" s="19"/>
      <c r="Q103" s="19"/>
      <c r="R103" s="19"/>
      <c r="S103" s="19"/>
      <c r="T103" s="19"/>
      <c r="U103" s="19"/>
      <c r="V103" s="19"/>
      <c r="W103" s="19"/>
      <c r="X103" s="19"/>
      <c r="Y103" s="19"/>
      <c r="Z103" s="19"/>
    </row>
    <row r="104" spans="1:26" ht="15.75" customHeight="1" x14ac:dyDescent="0.25">
      <c r="A104" s="31"/>
      <c r="B104" s="31"/>
      <c r="C104" s="31"/>
      <c r="D104" s="31"/>
      <c r="E104" s="31"/>
      <c r="F104" s="31"/>
      <c r="G104" s="18"/>
      <c r="H104" s="18"/>
      <c r="I104" s="18"/>
      <c r="J104" s="19"/>
      <c r="K104" s="19"/>
      <c r="L104" s="19"/>
      <c r="M104" s="19"/>
      <c r="N104" s="19"/>
      <c r="O104" s="19"/>
      <c r="P104" s="19"/>
      <c r="Q104" s="19"/>
      <c r="R104" s="19"/>
      <c r="S104" s="19"/>
      <c r="T104" s="19"/>
      <c r="U104" s="19"/>
      <c r="V104" s="19"/>
      <c r="W104" s="19"/>
      <c r="X104" s="19"/>
      <c r="Y104" s="19"/>
      <c r="Z104" s="19"/>
    </row>
    <row r="105" spans="1:26" ht="15.75" customHeight="1" x14ac:dyDescent="0.25">
      <c r="A105" s="22"/>
      <c r="B105" s="22"/>
      <c r="C105" s="529" t="s">
        <v>64</v>
      </c>
      <c r="D105" s="530"/>
      <c r="E105" s="531"/>
      <c r="F105" s="31"/>
      <c r="G105" s="18"/>
      <c r="H105" s="18"/>
      <c r="I105" s="18"/>
      <c r="J105" s="19"/>
      <c r="K105" s="19"/>
      <c r="L105" s="19"/>
      <c r="M105" s="19"/>
      <c r="N105" s="19"/>
      <c r="O105" s="19"/>
      <c r="P105" s="19"/>
      <c r="Q105" s="19"/>
      <c r="R105" s="19"/>
      <c r="S105" s="19"/>
      <c r="T105" s="19"/>
      <c r="U105" s="19"/>
      <c r="V105" s="19"/>
      <c r="W105" s="19"/>
      <c r="X105" s="19"/>
      <c r="Y105" s="19"/>
      <c r="Z105" s="19"/>
    </row>
    <row r="106" spans="1:26" ht="15.75" customHeight="1" x14ac:dyDescent="0.25">
      <c r="A106" s="25" t="s">
        <v>81</v>
      </c>
      <c r="B106" s="26" t="s">
        <v>70</v>
      </c>
      <c r="C106" s="27" t="s">
        <v>71</v>
      </c>
      <c r="D106" s="28"/>
      <c r="E106" s="28"/>
      <c r="F106" s="31"/>
      <c r="G106" s="18"/>
      <c r="H106" s="18"/>
      <c r="I106" s="18"/>
      <c r="J106" s="19"/>
      <c r="K106" s="19"/>
      <c r="L106" s="19"/>
      <c r="M106" s="19"/>
      <c r="N106" s="19"/>
      <c r="O106" s="19"/>
      <c r="P106" s="19"/>
      <c r="Q106" s="19"/>
      <c r="R106" s="19"/>
      <c r="S106" s="19"/>
      <c r="T106" s="19"/>
      <c r="U106" s="19"/>
      <c r="V106" s="19"/>
      <c r="W106" s="19"/>
      <c r="X106" s="19"/>
      <c r="Y106" s="19"/>
      <c r="Z106" s="19"/>
    </row>
    <row r="107" spans="1:26" ht="15.75" customHeight="1" x14ac:dyDescent="0.25">
      <c r="A107" s="25" t="s">
        <v>81</v>
      </c>
      <c r="B107" s="26" t="s">
        <v>70</v>
      </c>
      <c r="C107" s="27" t="s">
        <v>71</v>
      </c>
      <c r="D107" s="28"/>
      <c r="E107" s="28"/>
      <c r="F107" s="31"/>
      <c r="G107" s="18"/>
      <c r="H107" s="18"/>
      <c r="I107" s="18"/>
      <c r="J107" s="19"/>
      <c r="K107" s="19"/>
      <c r="L107" s="19"/>
      <c r="M107" s="19"/>
      <c r="N107" s="19"/>
      <c r="O107" s="19"/>
      <c r="P107" s="19"/>
      <c r="Q107" s="19"/>
      <c r="R107" s="19"/>
      <c r="S107" s="19"/>
      <c r="T107" s="19"/>
      <c r="U107" s="19"/>
      <c r="V107" s="19"/>
      <c r="W107" s="19"/>
      <c r="X107" s="19"/>
      <c r="Y107" s="19"/>
      <c r="Z107" s="19"/>
    </row>
    <row r="108" spans="1:26" ht="15.75" customHeight="1" x14ac:dyDescent="0.25">
      <c r="A108" s="25" t="s">
        <v>81</v>
      </c>
      <c r="B108" s="26" t="s">
        <v>70</v>
      </c>
      <c r="C108" s="27" t="s">
        <v>71</v>
      </c>
      <c r="D108" s="28"/>
      <c r="E108" s="28"/>
      <c r="F108" s="31"/>
      <c r="G108" s="18"/>
      <c r="H108" s="18"/>
      <c r="I108" s="18"/>
      <c r="J108" s="19"/>
      <c r="K108" s="19"/>
      <c r="L108" s="19"/>
      <c r="M108" s="19"/>
      <c r="N108" s="19"/>
      <c r="O108" s="19"/>
      <c r="P108" s="19"/>
      <c r="Q108" s="19"/>
      <c r="R108" s="19"/>
      <c r="S108" s="19"/>
      <c r="T108" s="19"/>
      <c r="U108" s="19"/>
      <c r="V108" s="19"/>
      <c r="W108" s="19"/>
      <c r="X108" s="19"/>
      <c r="Y108" s="19"/>
      <c r="Z108" s="19"/>
    </row>
    <row r="109" spans="1:26" ht="15.75" customHeight="1" x14ac:dyDescent="0.25">
      <c r="A109" s="25" t="s">
        <v>81</v>
      </c>
      <c r="B109" s="26" t="s">
        <v>72</v>
      </c>
      <c r="C109" s="27" t="s">
        <v>71</v>
      </c>
      <c r="D109" s="28"/>
      <c r="E109" s="28"/>
      <c r="F109" s="31"/>
      <c r="G109" s="18"/>
      <c r="H109" s="18"/>
      <c r="I109" s="18"/>
      <c r="J109" s="19"/>
      <c r="K109" s="19"/>
      <c r="L109" s="19"/>
      <c r="M109" s="19"/>
      <c r="N109" s="19"/>
      <c r="O109" s="19"/>
      <c r="P109" s="19"/>
      <c r="Q109" s="19"/>
      <c r="R109" s="19"/>
      <c r="S109" s="19"/>
      <c r="T109" s="19"/>
      <c r="U109" s="19"/>
      <c r="V109" s="19"/>
      <c r="W109" s="19"/>
      <c r="X109" s="19"/>
      <c r="Y109" s="19"/>
      <c r="Z109" s="19"/>
    </row>
    <row r="110" spans="1:26" ht="15.75" customHeight="1" x14ac:dyDescent="0.25">
      <c r="A110" s="25" t="s">
        <v>81</v>
      </c>
      <c r="B110" s="26" t="s">
        <v>72</v>
      </c>
      <c r="C110" s="27" t="s">
        <v>71</v>
      </c>
      <c r="D110" s="28"/>
      <c r="E110" s="28"/>
      <c r="F110" s="31"/>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x14ac:dyDescent="0.25">
      <c r="A111" s="25" t="s">
        <v>81</v>
      </c>
      <c r="B111" s="26" t="s">
        <v>72</v>
      </c>
      <c r="C111" s="27" t="s">
        <v>71</v>
      </c>
      <c r="D111" s="28"/>
      <c r="E111" s="28"/>
      <c r="F111" s="31"/>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x14ac:dyDescent="0.25">
      <c r="A112" s="25" t="s">
        <v>81</v>
      </c>
      <c r="B112" s="26" t="s">
        <v>7</v>
      </c>
      <c r="C112" s="27" t="s">
        <v>71</v>
      </c>
      <c r="D112" s="28"/>
      <c r="E112" s="28"/>
      <c r="F112" s="31"/>
      <c r="G112" s="18"/>
      <c r="H112" s="18"/>
      <c r="I112" s="18"/>
      <c r="J112" s="19"/>
      <c r="K112" s="19"/>
      <c r="L112" s="19"/>
      <c r="M112" s="19"/>
      <c r="N112" s="19"/>
      <c r="O112" s="19"/>
      <c r="P112" s="19"/>
      <c r="Q112" s="19"/>
      <c r="R112" s="19"/>
      <c r="S112" s="19"/>
      <c r="T112" s="19"/>
      <c r="U112" s="19"/>
      <c r="V112" s="19"/>
      <c r="W112" s="19"/>
      <c r="X112" s="19"/>
      <c r="Y112" s="19"/>
      <c r="Z112" s="19"/>
    </row>
    <row r="113" spans="1:26" ht="15.75" customHeight="1" x14ac:dyDescent="0.25">
      <c r="A113" s="25" t="s">
        <v>81</v>
      </c>
      <c r="B113" s="26" t="s">
        <v>7</v>
      </c>
      <c r="C113" s="27" t="s">
        <v>71</v>
      </c>
      <c r="D113" s="30"/>
      <c r="E113" s="28"/>
      <c r="F113" s="31"/>
      <c r="G113" s="18"/>
      <c r="H113" s="18"/>
      <c r="I113" s="18"/>
      <c r="J113" s="19"/>
      <c r="K113" s="19"/>
      <c r="L113" s="19"/>
      <c r="M113" s="19"/>
      <c r="N113" s="19"/>
      <c r="O113" s="19"/>
      <c r="P113" s="19"/>
      <c r="Q113" s="19"/>
      <c r="R113" s="19"/>
      <c r="S113" s="19"/>
      <c r="T113" s="19"/>
      <c r="U113" s="19"/>
      <c r="V113" s="19"/>
      <c r="W113" s="19"/>
      <c r="X113" s="19"/>
      <c r="Y113" s="19"/>
      <c r="Z113" s="19"/>
    </row>
    <row r="114" spans="1:26" ht="15.75" customHeight="1" x14ac:dyDescent="0.25">
      <c r="A114" s="25" t="s">
        <v>81</v>
      </c>
      <c r="B114" s="26" t="s">
        <v>7</v>
      </c>
      <c r="C114" s="27" t="s">
        <v>71</v>
      </c>
      <c r="D114" s="30"/>
      <c r="E114" s="28"/>
      <c r="F114" s="31"/>
      <c r="G114" s="18"/>
      <c r="H114" s="18"/>
      <c r="I114" s="18"/>
      <c r="J114" s="19"/>
      <c r="K114" s="19"/>
      <c r="L114" s="19"/>
      <c r="M114" s="19"/>
      <c r="N114" s="19"/>
      <c r="O114" s="19"/>
      <c r="P114" s="19"/>
      <c r="Q114" s="19"/>
      <c r="R114" s="19"/>
      <c r="S114" s="19"/>
      <c r="T114" s="19"/>
      <c r="U114" s="19"/>
      <c r="V114" s="19"/>
      <c r="W114" s="19"/>
      <c r="X114" s="19"/>
      <c r="Y114" s="19"/>
      <c r="Z114" s="19"/>
    </row>
    <row r="115" spans="1:26" ht="15.75" customHeight="1" x14ac:dyDescent="0.25">
      <c r="A115" s="31"/>
      <c r="B115" s="31"/>
      <c r="C115" s="31"/>
      <c r="D115" s="31"/>
      <c r="E115" s="31"/>
      <c r="F115" s="31"/>
      <c r="G115" s="18"/>
      <c r="H115" s="18"/>
      <c r="I115" s="18"/>
      <c r="J115" s="19"/>
      <c r="K115" s="19"/>
      <c r="L115" s="19"/>
      <c r="M115" s="19"/>
      <c r="N115" s="19"/>
      <c r="O115" s="19"/>
      <c r="P115" s="19"/>
      <c r="Q115" s="19"/>
      <c r="R115" s="19"/>
      <c r="S115" s="19"/>
      <c r="T115" s="19"/>
      <c r="U115" s="19"/>
      <c r="V115" s="19"/>
      <c r="W115" s="19"/>
      <c r="X115" s="19"/>
      <c r="Y115" s="19"/>
      <c r="Z115" s="19"/>
    </row>
    <row r="116" spans="1:26" ht="15.75" customHeight="1" x14ac:dyDescent="0.25">
      <c r="A116" s="22"/>
      <c r="B116" s="22"/>
      <c r="C116" s="529" t="s">
        <v>64</v>
      </c>
      <c r="D116" s="530"/>
      <c r="E116" s="531"/>
      <c r="F116" s="31"/>
      <c r="G116" s="18"/>
      <c r="H116" s="18"/>
      <c r="I116" s="18"/>
      <c r="J116" s="19"/>
      <c r="K116" s="19"/>
      <c r="L116" s="19"/>
      <c r="M116" s="19"/>
      <c r="N116" s="19"/>
      <c r="O116" s="19"/>
      <c r="P116" s="19"/>
      <c r="Q116" s="19"/>
      <c r="R116" s="19"/>
      <c r="S116" s="19"/>
      <c r="T116" s="19"/>
      <c r="U116" s="19"/>
      <c r="V116" s="19"/>
      <c r="W116" s="19"/>
      <c r="X116" s="19"/>
      <c r="Y116" s="19"/>
      <c r="Z116" s="19"/>
    </row>
    <row r="117" spans="1:26" ht="15.75" customHeight="1" x14ac:dyDescent="0.25">
      <c r="A117" s="25" t="s">
        <v>82</v>
      </c>
      <c r="B117" s="26" t="s">
        <v>70</v>
      </c>
      <c r="C117" s="27" t="s">
        <v>71</v>
      </c>
      <c r="D117" s="28"/>
      <c r="E117" s="28"/>
      <c r="F117" s="31"/>
      <c r="G117" s="18"/>
      <c r="H117" s="18"/>
      <c r="I117" s="18"/>
      <c r="J117" s="19"/>
      <c r="K117" s="19"/>
      <c r="L117" s="19"/>
      <c r="M117" s="19"/>
      <c r="N117" s="19"/>
      <c r="O117" s="19"/>
      <c r="P117" s="19"/>
      <c r="Q117" s="19"/>
      <c r="R117" s="19"/>
      <c r="S117" s="19"/>
      <c r="T117" s="19"/>
      <c r="U117" s="19"/>
      <c r="V117" s="19"/>
      <c r="W117" s="19"/>
      <c r="X117" s="19"/>
      <c r="Y117" s="19"/>
      <c r="Z117" s="19"/>
    </row>
    <row r="118" spans="1:26" ht="15.75" customHeight="1" x14ac:dyDescent="0.25">
      <c r="A118" s="25" t="s">
        <v>82</v>
      </c>
      <c r="B118" s="26" t="s">
        <v>70</v>
      </c>
      <c r="C118" s="27" t="s">
        <v>71</v>
      </c>
      <c r="D118" s="28"/>
      <c r="E118" s="28"/>
      <c r="F118" s="31"/>
      <c r="G118" s="18"/>
      <c r="H118" s="18"/>
      <c r="I118" s="18"/>
      <c r="J118" s="19"/>
      <c r="K118" s="19"/>
      <c r="L118" s="19"/>
      <c r="M118" s="19"/>
      <c r="N118" s="19"/>
      <c r="O118" s="19"/>
      <c r="P118" s="19"/>
      <c r="Q118" s="19"/>
      <c r="R118" s="19"/>
      <c r="S118" s="19"/>
      <c r="T118" s="19"/>
      <c r="U118" s="19"/>
      <c r="V118" s="19"/>
      <c r="W118" s="19"/>
      <c r="X118" s="19"/>
      <c r="Y118" s="19"/>
      <c r="Z118" s="19"/>
    </row>
    <row r="119" spans="1:26" ht="15.75" customHeight="1" x14ac:dyDescent="0.25">
      <c r="A119" s="25" t="s">
        <v>82</v>
      </c>
      <c r="B119" s="26" t="s">
        <v>70</v>
      </c>
      <c r="C119" s="27" t="s">
        <v>71</v>
      </c>
      <c r="D119" s="28"/>
      <c r="E119" s="28"/>
      <c r="F119" s="31"/>
      <c r="G119" s="18"/>
      <c r="H119" s="18"/>
      <c r="I119" s="18"/>
      <c r="J119" s="19"/>
      <c r="K119" s="19"/>
      <c r="L119" s="19"/>
      <c r="M119" s="19"/>
      <c r="N119" s="19"/>
      <c r="O119" s="19"/>
      <c r="P119" s="19"/>
      <c r="Q119" s="19"/>
      <c r="R119" s="19"/>
      <c r="S119" s="19"/>
      <c r="T119" s="19"/>
      <c r="U119" s="19"/>
      <c r="V119" s="19"/>
      <c r="W119" s="19"/>
      <c r="X119" s="19"/>
      <c r="Y119" s="19"/>
      <c r="Z119" s="19"/>
    </row>
    <row r="120" spans="1:26" ht="15.75" customHeight="1" x14ac:dyDescent="0.25">
      <c r="A120" s="25" t="s">
        <v>82</v>
      </c>
      <c r="B120" s="26" t="s">
        <v>72</v>
      </c>
      <c r="C120" s="27" t="s">
        <v>71</v>
      </c>
      <c r="D120" s="28"/>
      <c r="E120" s="28"/>
      <c r="F120" s="31"/>
      <c r="G120" s="18"/>
      <c r="H120" s="18"/>
      <c r="I120" s="18"/>
      <c r="J120" s="19"/>
      <c r="K120" s="19"/>
      <c r="L120" s="19"/>
      <c r="M120" s="19"/>
      <c r="N120" s="19"/>
      <c r="O120" s="19"/>
      <c r="P120" s="19"/>
      <c r="Q120" s="19"/>
      <c r="R120" s="19"/>
      <c r="S120" s="19"/>
      <c r="T120" s="19"/>
      <c r="U120" s="19"/>
      <c r="V120" s="19"/>
      <c r="W120" s="19"/>
      <c r="X120" s="19"/>
      <c r="Y120" s="19"/>
      <c r="Z120" s="19"/>
    </row>
    <row r="121" spans="1:26" ht="15.75" customHeight="1" x14ac:dyDescent="0.25">
      <c r="A121" s="25" t="s">
        <v>82</v>
      </c>
      <c r="B121" s="26" t="s">
        <v>72</v>
      </c>
      <c r="C121" s="27" t="s">
        <v>71</v>
      </c>
      <c r="D121" s="28"/>
      <c r="E121" s="28"/>
      <c r="F121" s="31"/>
      <c r="G121" s="18"/>
      <c r="H121" s="18"/>
      <c r="I121" s="18"/>
      <c r="J121" s="19"/>
      <c r="K121" s="19"/>
      <c r="L121" s="19"/>
      <c r="M121" s="19"/>
      <c r="N121" s="19"/>
      <c r="O121" s="19"/>
      <c r="P121" s="19"/>
      <c r="Q121" s="19"/>
      <c r="R121" s="19"/>
      <c r="S121" s="19"/>
      <c r="T121" s="19"/>
      <c r="U121" s="19"/>
      <c r="V121" s="19"/>
      <c r="W121" s="19"/>
      <c r="X121" s="19"/>
      <c r="Y121" s="19"/>
      <c r="Z121" s="19"/>
    </row>
    <row r="122" spans="1:26" ht="15.75" customHeight="1" x14ac:dyDescent="0.25">
      <c r="A122" s="25" t="s">
        <v>82</v>
      </c>
      <c r="B122" s="26" t="s">
        <v>72</v>
      </c>
      <c r="C122" s="27" t="s">
        <v>71</v>
      </c>
      <c r="D122" s="28"/>
      <c r="E122" s="28"/>
      <c r="F122" s="31"/>
      <c r="G122" s="18"/>
      <c r="H122" s="18"/>
      <c r="I122" s="18"/>
      <c r="J122" s="19"/>
      <c r="K122" s="19"/>
      <c r="L122" s="19"/>
      <c r="M122" s="19"/>
      <c r="N122" s="19"/>
      <c r="O122" s="19"/>
      <c r="P122" s="19"/>
      <c r="Q122" s="19"/>
      <c r="R122" s="19"/>
      <c r="S122" s="19"/>
      <c r="T122" s="19"/>
      <c r="U122" s="19"/>
      <c r="V122" s="19"/>
      <c r="W122" s="19"/>
      <c r="X122" s="19"/>
      <c r="Y122" s="19"/>
      <c r="Z122" s="19"/>
    </row>
    <row r="123" spans="1:26" ht="15.75" customHeight="1" x14ac:dyDescent="0.25">
      <c r="A123" s="25" t="s">
        <v>82</v>
      </c>
      <c r="B123" s="26" t="s">
        <v>7</v>
      </c>
      <c r="C123" s="27" t="s">
        <v>71</v>
      </c>
      <c r="D123" s="28"/>
      <c r="E123" s="28"/>
      <c r="F123" s="31"/>
      <c r="G123" s="18"/>
      <c r="H123" s="18"/>
      <c r="I123" s="18"/>
      <c r="J123" s="19"/>
      <c r="K123" s="19"/>
      <c r="L123" s="19"/>
      <c r="M123" s="19"/>
      <c r="N123" s="19"/>
      <c r="O123" s="19"/>
      <c r="P123" s="19"/>
      <c r="Q123" s="19"/>
      <c r="R123" s="19"/>
      <c r="S123" s="19"/>
      <c r="T123" s="19"/>
      <c r="U123" s="19"/>
      <c r="V123" s="19"/>
      <c r="W123" s="19"/>
      <c r="X123" s="19"/>
      <c r="Y123" s="19"/>
      <c r="Z123" s="19"/>
    </row>
    <row r="124" spans="1:26" ht="15.75" customHeight="1" x14ac:dyDescent="0.25">
      <c r="A124" s="25" t="s">
        <v>82</v>
      </c>
      <c r="B124" s="26" t="s">
        <v>7</v>
      </c>
      <c r="C124" s="27" t="s">
        <v>71</v>
      </c>
      <c r="D124" s="30"/>
      <c r="E124" s="28"/>
      <c r="F124" s="31"/>
      <c r="G124" s="18"/>
      <c r="H124" s="18"/>
      <c r="I124" s="18"/>
      <c r="J124" s="19"/>
      <c r="K124" s="19"/>
      <c r="L124" s="19"/>
      <c r="M124" s="19"/>
      <c r="N124" s="19"/>
      <c r="O124" s="19"/>
      <c r="P124" s="19"/>
      <c r="Q124" s="19"/>
      <c r="R124" s="19"/>
      <c r="S124" s="19"/>
      <c r="T124" s="19"/>
      <c r="U124" s="19"/>
      <c r="V124" s="19"/>
      <c r="W124" s="19"/>
      <c r="X124" s="19"/>
      <c r="Y124" s="19"/>
      <c r="Z124" s="19"/>
    </row>
    <row r="125" spans="1:26" ht="15.75" customHeight="1" x14ac:dyDescent="0.25">
      <c r="A125" s="25" t="s">
        <v>82</v>
      </c>
      <c r="B125" s="26" t="s">
        <v>7</v>
      </c>
      <c r="C125" s="27" t="s">
        <v>71</v>
      </c>
      <c r="D125" s="30"/>
      <c r="E125" s="28"/>
      <c r="F125" s="31"/>
      <c r="G125" s="18"/>
      <c r="H125" s="18"/>
      <c r="I125" s="18"/>
      <c r="J125" s="19"/>
      <c r="K125" s="19"/>
      <c r="L125" s="19"/>
      <c r="M125" s="19"/>
      <c r="N125" s="19"/>
      <c r="O125" s="19"/>
      <c r="P125" s="19"/>
      <c r="Q125" s="19"/>
      <c r="R125" s="19"/>
      <c r="S125" s="19"/>
      <c r="T125" s="19"/>
      <c r="U125" s="19"/>
      <c r="V125" s="19"/>
      <c r="W125" s="19"/>
      <c r="X125" s="19"/>
      <c r="Y125" s="19"/>
      <c r="Z125" s="19"/>
    </row>
    <row r="126" spans="1:26" ht="15.75" customHeight="1" x14ac:dyDescent="0.25">
      <c r="A126" s="31"/>
      <c r="B126" s="31"/>
      <c r="C126" s="31"/>
      <c r="D126" s="31"/>
      <c r="E126" s="31"/>
      <c r="F126" s="31"/>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x14ac:dyDescent="0.25">
      <c r="A127" s="22"/>
      <c r="B127" s="22"/>
      <c r="C127" s="529" t="s">
        <v>64</v>
      </c>
      <c r="D127" s="530"/>
      <c r="E127" s="531"/>
      <c r="F127" s="31"/>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x14ac:dyDescent="0.25">
      <c r="A128" s="25" t="s">
        <v>83</v>
      </c>
      <c r="B128" s="26" t="s">
        <v>70</v>
      </c>
      <c r="C128" s="27" t="s">
        <v>71</v>
      </c>
      <c r="D128" s="28"/>
      <c r="E128" s="28"/>
      <c r="F128" s="31"/>
      <c r="G128" s="18"/>
      <c r="H128" s="18"/>
      <c r="I128" s="18"/>
      <c r="J128" s="19"/>
      <c r="K128" s="19"/>
      <c r="L128" s="19"/>
      <c r="M128" s="19"/>
      <c r="N128" s="19"/>
      <c r="O128" s="19"/>
      <c r="P128" s="19"/>
      <c r="Q128" s="19"/>
      <c r="R128" s="19"/>
      <c r="S128" s="19"/>
      <c r="T128" s="19"/>
      <c r="U128" s="19"/>
      <c r="V128" s="19"/>
      <c r="W128" s="19"/>
      <c r="X128" s="19"/>
      <c r="Y128" s="19"/>
      <c r="Z128" s="19"/>
    </row>
    <row r="129" spans="1:26" ht="15.75" customHeight="1" x14ac:dyDescent="0.25">
      <c r="A129" s="25" t="s">
        <v>83</v>
      </c>
      <c r="B129" s="26" t="s">
        <v>70</v>
      </c>
      <c r="C129" s="27" t="s">
        <v>71</v>
      </c>
      <c r="D129" s="28"/>
      <c r="E129" s="28"/>
      <c r="F129" s="31"/>
      <c r="G129" s="18"/>
      <c r="H129" s="18"/>
      <c r="I129" s="18"/>
      <c r="J129" s="19"/>
      <c r="K129" s="19"/>
      <c r="L129" s="19"/>
      <c r="M129" s="19"/>
      <c r="N129" s="19"/>
      <c r="O129" s="19"/>
      <c r="P129" s="19"/>
      <c r="Q129" s="19"/>
      <c r="R129" s="19"/>
      <c r="S129" s="19"/>
      <c r="T129" s="19"/>
      <c r="U129" s="19"/>
      <c r="V129" s="19"/>
      <c r="W129" s="19"/>
      <c r="X129" s="19"/>
      <c r="Y129" s="19"/>
      <c r="Z129" s="19"/>
    </row>
    <row r="130" spans="1:26" ht="15.75" customHeight="1" x14ac:dyDescent="0.25">
      <c r="A130" s="25" t="s">
        <v>83</v>
      </c>
      <c r="B130" s="26" t="s">
        <v>70</v>
      </c>
      <c r="C130" s="27" t="s">
        <v>71</v>
      </c>
      <c r="D130" s="28"/>
      <c r="E130" s="28"/>
      <c r="F130" s="31"/>
      <c r="G130" s="18"/>
      <c r="H130" s="18"/>
      <c r="I130" s="18"/>
      <c r="J130" s="19"/>
      <c r="K130" s="19"/>
      <c r="L130" s="19"/>
      <c r="M130" s="19"/>
      <c r="N130" s="19"/>
      <c r="O130" s="19"/>
      <c r="P130" s="19"/>
      <c r="Q130" s="19"/>
      <c r="R130" s="19"/>
      <c r="S130" s="19"/>
      <c r="T130" s="19"/>
      <c r="U130" s="19"/>
      <c r="V130" s="19"/>
      <c r="W130" s="19"/>
      <c r="X130" s="19"/>
      <c r="Y130" s="19"/>
      <c r="Z130" s="19"/>
    </row>
    <row r="131" spans="1:26" ht="15.75" customHeight="1" x14ac:dyDescent="0.25">
      <c r="A131" s="25" t="s">
        <v>83</v>
      </c>
      <c r="B131" s="26" t="s">
        <v>72</v>
      </c>
      <c r="C131" s="27" t="s">
        <v>71</v>
      </c>
      <c r="D131" s="28"/>
      <c r="E131" s="28"/>
      <c r="F131" s="31"/>
      <c r="G131" s="18"/>
      <c r="H131" s="18"/>
      <c r="I131" s="18"/>
      <c r="J131" s="19"/>
      <c r="K131" s="19"/>
      <c r="L131" s="19"/>
      <c r="M131" s="19"/>
      <c r="N131" s="19"/>
      <c r="O131" s="19"/>
      <c r="P131" s="19"/>
      <c r="Q131" s="19"/>
      <c r="R131" s="19"/>
      <c r="S131" s="19"/>
      <c r="T131" s="19"/>
      <c r="U131" s="19"/>
      <c r="V131" s="19"/>
      <c r="W131" s="19"/>
      <c r="X131" s="19"/>
      <c r="Y131" s="19"/>
      <c r="Z131" s="19"/>
    </row>
    <row r="132" spans="1:26" ht="15.75" customHeight="1" x14ac:dyDescent="0.25">
      <c r="A132" s="25" t="s">
        <v>83</v>
      </c>
      <c r="B132" s="26" t="s">
        <v>72</v>
      </c>
      <c r="C132" s="27" t="s">
        <v>71</v>
      </c>
      <c r="D132" s="28"/>
      <c r="E132" s="28"/>
      <c r="F132" s="31"/>
      <c r="G132" s="18"/>
      <c r="H132" s="18"/>
      <c r="I132" s="18"/>
      <c r="J132" s="19"/>
      <c r="K132" s="19"/>
      <c r="L132" s="19"/>
      <c r="M132" s="19"/>
      <c r="N132" s="19"/>
      <c r="O132" s="19"/>
      <c r="P132" s="19"/>
      <c r="Q132" s="19"/>
      <c r="R132" s="19"/>
      <c r="S132" s="19"/>
      <c r="T132" s="19"/>
      <c r="U132" s="19"/>
      <c r="V132" s="19"/>
      <c r="W132" s="19"/>
      <c r="X132" s="19"/>
      <c r="Y132" s="19"/>
      <c r="Z132" s="19"/>
    </row>
    <row r="133" spans="1:26" ht="15.75" customHeight="1" x14ac:dyDescent="0.25">
      <c r="A133" s="25" t="s">
        <v>83</v>
      </c>
      <c r="B133" s="26" t="s">
        <v>72</v>
      </c>
      <c r="C133" s="27" t="s">
        <v>71</v>
      </c>
      <c r="D133" s="28"/>
      <c r="E133" s="28"/>
      <c r="F133" s="31"/>
      <c r="G133" s="18"/>
      <c r="H133" s="18"/>
      <c r="I133" s="18"/>
      <c r="J133" s="19"/>
      <c r="K133" s="19"/>
      <c r="L133" s="19"/>
      <c r="M133" s="19"/>
      <c r="N133" s="19"/>
      <c r="O133" s="19"/>
      <c r="P133" s="19"/>
      <c r="Q133" s="19"/>
      <c r="R133" s="19"/>
      <c r="S133" s="19"/>
      <c r="T133" s="19"/>
      <c r="U133" s="19"/>
      <c r="V133" s="19"/>
      <c r="W133" s="19"/>
      <c r="X133" s="19"/>
      <c r="Y133" s="19"/>
      <c r="Z133" s="19"/>
    </row>
    <row r="134" spans="1:26" ht="15.75" customHeight="1" x14ac:dyDescent="0.25">
      <c r="A134" s="25" t="s">
        <v>83</v>
      </c>
      <c r="B134" s="26" t="s">
        <v>7</v>
      </c>
      <c r="C134" s="27" t="s">
        <v>71</v>
      </c>
      <c r="D134" s="28"/>
      <c r="E134" s="28"/>
      <c r="F134" s="31"/>
      <c r="G134" s="18"/>
      <c r="H134" s="18"/>
      <c r="I134" s="18"/>
      <c r="J134" s="19"/>
      <c r="K134" s="19"/>
      <c r="L134" s="19"/>
      <c r="M134" s="19"/>
      <c r="N134" s="19"/>
      <c r="O134" s="19"/>
      <c r="P134" s="19"/>
      <c r="Q134" s="19"/>
      <c r="R134" s="19"/>
      <c r="S134" s="19"/>
      <c r="T134" s="19"/>
      <c r="U134" s="19"/>
      <c r="V134" s="19"/>
      <c r="W134" s="19"/>
      <c r="X134" s="19"/>
      <c r="Y134" s="19"/>
      <c r="Z134" s="19"/>
    </row>
    <row r="135" spans="1:26" ht="15.75" customHeight="1" x14ac:dyDescent="0.25">
      <c r="A135" s="25" t="s">
        <v>83</v>
      </c>
      <c r="B135" s="26" t="s">
        <v>7</v>
      </c>
      <c r="C135" s="27" t="s">
        <v>71</v>
      </c>
      <c r="D135" s="30"/>
      <c r="E135" s="28"/>
      <c r="F135" s="31"/>
      <c r="G135" s="18"/>
      <c r="H135" s="18"/>
      <c r="I135" s="18"/>
      <c r="J135" s="19"/>
      <c r="K135" s="19"/>
      <c r="L135" s="19"/>
      <c r="M135" s="19"/>
      <c r="N135" s="19"/>
      <c r="O135" s="19"/>
      <c r="P135" s="19"/>
      <c r="Q135" s="19"/>
      <c r="R135" s="19"/>
      <c r="S135" s="19"/>
      <c r="T135" s="19"/>
      <c r="U135" s="19"/>
      <c r="V135" s="19"/>
      <c r="W135" s="19"/>
      <c r="X135" s="19"/>
      <c r="Y135" s="19"/>
      <c r="Z135" s="19"/>
    </row>
    <row r="136" spans="1:26" ht="15.75" customHeight="1" x14ac:dyDescent="0.25">
      <c r="A136" s="25" t="s">
        <v>83</v>
      </c>
      <c r="B136" s="26" t="s">
        <v>7</v>
      </c>
      <c r="C136" s="27" t="s">
        <v>71</v>
      </c>
      <c r="D136" s="30"/>
      <c r="E136" s="28"/>
      <c r="F136" s="31"/>
      <c r="G136" s="18"/>
      <c r="H136" s="18"/>
      <c r="I136" s="18"/>
      <c r="J136" s="19"/>
      <c r="K136" s="19"/>
      <c r="L136" s="19"/>
      <c r="M136" s="19"/>
      <c r="N136" s="19"/>
      <c r="O136" s="19"/>
      <c r="P136" s="19"/>
      <c r="Q136" s="19"/>
      <c r="R136" s="19"/>
      <c r="S136" s="19"/>
      <c r="T136" s="19"/>
      <c r="U136" s="19"/>
      <c r="V136" s="19"/>
      <c r="W136" s="19"/>
      <c r="X136" s="19"/>
      <c r="Y136" s="19"/>
      <c r="Z136" s="19"/>
    </row>
    <row r="137" spans="1:26" ht="15.75" customHeight="1" x14ac:dyDescent="0.25">
      <c r="A137" s="31"/>
      <c r="B137" s="31"/>
      <c r="C137" s="31"/>
      <c r="D137" s="31"/>
      <c r="E137" s="31"/>
      <c r="F137" s="31"/>
      <c r="G137" s="18"/>
      <c r="H137" s="18"/>
      <c r="I137" s="18"/>
      <c r="J137" s="19"/>
      <c r="K137" s="19"/>
      <c r="L137" s="19"/>
      <c r="M137" s="19"/>
      <c r="N137" s="19"/>
      <c r="O137" s="19"/>
      <c r="P137" s="19"/>
      <c r="Q137" s="19"/>
      <c r="R137" s="19"/>
      <c r="S137" s="19"/>
      <c r="T137" s="19"/>
      <c r="U137" s="19"/>
      <c r="V137" s="19"/>
      <c r="W137" s="19"/>
      <c r="X137" s="19"/>
      <c r="Y137" s="19"/>
      <c r="Z137" s="19"/>
    </row>
    <row r="138" spans="1:26" ht="15.75" customHeight="1" x14ac:dyDescent="0.25">
      <c r="A138" s="22"/>
      <c r="B138" s="22"/>
      <c r="C138" s="529" t="s">
        <v>64</v>
      </c>
      <c r="D138" s="530"/>
      <c r="E138" s="531"/>
      <c r="F138" s="31"/>
      <c r="G138" s="18"/>
      <c r="H138" s="18"/>
      <c r="I138" s="18"/>
      <c r="J138" s="19"/>
      <c r="K138" s="19"/>
      <c r="L138" s="19"/>
      <c r="M138" s="19"/>
      <c r="N138" s="19"/>
      <c r="O138" s="19"/>
      <c r="P138" s="19"/>
      <c r="Q138" s="19"/>
      <c r="R138" s="19"/>
      <c r="S138" s="19"/>
      <c r="T138" s="19"/>
      <c r="U138" s="19"/>
      <c r="V138" s="19"/>
      <c r="W138" s="19"/>
      <c r="X138" s="19"/>
      <c r="Y138" s="19"/>
      <c r="Z138" s="19"/>
    </row>
    <row r="139" spans="1:26" ht="15.75" customHeight="1" x14ac:dyDescent="0.25">
      <c r="A139" s="25" t="s">
        <v>84</v>
      </c>
      <c r="B139" s="26" t="s">
        <v>70</v>
      </c>
      <c r="C139" s="27" t="s">
        <v>71</v>
      </c>
      <c r="D139" s="28"/>
      <c r="E139" s="28"/>
      <c r="F139" s="31"/>
      <c r="G139" s="18"/>
      <c r="H139" s="18"/>
      <c r="I139" s="18"/>
      <c r="J139" s="19"/>
      <c r="K139" s="19"/>
      <c r="L139" s="19"/>
      <c r="M139" s="19"/>
      <c r="N139" s="19"/>
      <c r="O139" s="19"/>
      <c r="P139" s="19"/>
      <c r="Q139" s="19"/>
      <c r="R139" s="19"/>
      <c r="S139" s="19"/>
      <c r="T139" s="19"/>
      <c r="U139" s="19"/>
      <c r="V139" s="19"/>
      <c r="W139" s="19"/>
      <c r="X139" s="19"/>
      <c r="Y139" s="19"/>
      <c r="Z139" s="19"/>
    </row>
    <row r="140" spans="1:26" ht="15.75" customHeight="1" x14ac:dyDescent="0.25">
      <c r="A140" s="25" t="s">
        <v>84</v>
      </c>
      <c r="B140" s="26" t="s">
        <v>70</v>
      </c>
      <c r="C140" s="27" t="s">
        <v>71</v>
      </c>
      <c r="D140" s="28"/>
      <c r="E140" s="28"/>
      <c r="F140" s="31"/>
      <c r="G140" s="18"/>
      <c r="H140" s="18"/>
      <c r="I140" s="18"/>
      <c r="J140" s="19"/>
      <c r="K140" s="19"/>
      <c r="L140" s="19"/>
      <c r="M140" s="19"/>
      <c r="N140" s="19"/>
      <c r="O140" s="19"/>
      <c r="P140" s="19"/>
      <c r="Q140" s="19"/>
      <c r="R140" s="19"/>
      <c r="S140" s="19"/>
      <c r="T140" s="19"/>
      <c r="U140" s="19"/>
      <c r="V140" s="19"/>
      <c r="W140" s="19"/>
      <c r="X140" s="19"/>
      <c r="Y140" s="19"/>
      <c r="Z140" s="19"/>
    </row>
    <row r="141" spans="1:26" ht="15.75" customHeight="1" x14ac:dyDescent="0.25">
      <c r="A141" s="25" t="s">
        <v>84</v>
      </c>
      <c r="B141" s="26" t="s">
        <v>70</v>
      </c>
      <c r="C141" s="27" t="s">
        <v>71</v>
      </c>
      <c r="D141" s="28"/>
      <c r="E141" s="28"/>
      <c r="F141" s="31"/>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x14ac:dyDescent="0.25">
      <c r="A142" s="25" t="s">
        <v>84</v>
      </c>
      <c r="B142" s="26" t="s">
        <v>72</v>
      </c>
      <c r="C142" s="27" t="s">
        <v>71</v>
      </c>
      <c r="D142" s="28"/>
      <c r="E142" s="28"/>
      <c r="F142" s="31"/>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x14ac:dyDescent="0.25">
      <c r="A143" s="25" t="s">
        <v>84</v>
      </c>
      <c r="B143" s="26" t="s">
        <v>72</v>
      </c>
      <c r="C143" s="27" t="s">
        <v>71</v>
      </c>
      <c r="D143" s="28"/>
      <c r="E143" s="28"/>
      <c r="F143" s="31"/>
      <c r="G143" s="18"/>
      <c r="H143" s="18"/>
      <c r="I143" s="18"/>
      <c r="J143" s="19"/>
      <c r="K143" s="19"/>
      <c r="L143" s="19"/>
      <c r="M143" s="19"/>
      <c r="N143" s="19"/>
      <c r="O143" s="19"/>
      <c r="P143" s="19"/>
      <c r="Q143" s="19"/>
      <c r="R143" s="19"/>
      <c r="S143" s="19"/>
      <c r="T143" s="19"/>
      <c r="U143" s="19"/>
      <c r="V143" s="19"/>
      <c r="W143" s="19"/>
      <c r="X143" s="19"/>
      <c r="Y143" s="19"/>
      <c r="Z143" s="19"/>
    </row>
    <row r="144" spans="1:26" ht="15.75" customHeight="1" x14ac:dyDescent="0.25">
      <c r="A144" s="25" t="s">
        <v>84</v>
      </c>
      <c r="B144" s="26" t="s">
        <v>72</v>
      </c>
      <c r="C144" s="27" t="s">
        <v>71</v>
      </c>
      <c r="D144" s="28"/>
      <c r="E144" s="28"/>
      <c r="F144" s="31"/>
      <c r="G144" s="18"/>
      <c r="H144" s="18"/>
      <c r="I144" s="18"/>
      <c r="J144" s="19"/>
      <c r="K144" s="19"/>
      <c r="L144" s="19"/>
      <c r="M144" s="19"/>
      <c r="N144" s="19"/>
      <c r="O144" s="19"/>
      <c r="P144" s="19"/>
      <c r="Q144" s="19"/>
      <c r="R144" s="19"/>
      <c r="S144" s="19"/>
      <c r="T144" s="19"/>
      <c r="U144" s="19"/>
      <c r="V144" s="19"/>
      <c r="W144" s="19"/>
      <c r="X144" s="19"/>
      <c r="Y144" s="19"/>
      <c r="Z144" s="19"/>
    </row>
    <row r="145" spans="1:26" ht="15.75" customHeight="1" x14ac:dyDescent="0.25">
      <c r="A145" s="25" t="s">
        <v>84</v>
      </c>
      <c r="B145" s="26" t="s">
        <v>7</v>
      </c>
      <c r="C145" s="27" t="s">
        <v>71</v>
      </c>
      <c r="D145" s="28"/>
      <c r="E145" s="28"/>
      <c r="F145" s="31"/>
      <c r="G145" s="18"/>
      <c r="H145" s="18"/>
      <c r="I145" s="18"/>
      <c r="J145" s="19"/>
      <c r="K145" s="19"/>
      <c r="L145" s="19"/>
      <c r="M145" s="19"/>
      <c r="N145" s="19"/>
      <c r="O145" s="19"/>
      <c r="P145" s="19"/>
      <c r="Q145" s="19"/>
      <c r="R145" s="19"/>
      <c r="S145" s="19"/>
      <c r="T145" s="19"/>
      <c r="U145" s="19"/>
      <c r="V145" s="19"/>
      <c r="W145" s="19"/>
      <c r="X145" s="19"/>
      <c r="Y145" s="19"/>
      <c r="Z145" s="19"/>
    </row>
    <row r="146" spans="1:26" ht="15.75" customHeight="1" x14ac:dyDescent="0.25">
      <c r="A146" s="25" t="s">
        <v>84</v>
      </c>
      <c r="B146" s="26" t="s">
        <v>7</v>
      </c>
      <c r="C146" s="27" t="s">
        <v>71</v>
      </c>
      <c r="D146" s="30"/>
      <c r="E146" s="28"/>
      <c r="F146" s="31"/>
      <c r="G146" s="18"/>
      <c r="H146" s="18"/>
      <c r="I146" s="18"/>
      <c r="J146" s="19"/>
      <c r="K146" s="19"/>
      <c r="L146" s="19"/>
      <c r="M146" s="19"/>
      <c r="N146" s="19"/>
      <c r="O146" s="19"/>
      <c r="P146" s="19"/>
      <c r="Q146" s="19"/>
      <c r="R146" s="19"/>
      <c r="S146" s="19"/>
      <c r="T146" s="19"/>
      <c r="U146" s="19"/>
      <c r="V146" s="19"/>
      <c r="W146" s="19"/>
      <c r="X146" s="19"/>
      <c r="Y146" s="19"/>
      <c r="Z146" s="19"/>
    </row>
    <row r="147" spans="1:26" ht="15.75" customHeight="1" x14ac:dyDescent="0.25">
      <c r="A147" s="25" t="s">
        <v>84</v>
      </c>
      <c r="B147" s="26" t="s">
        <v>7</v>
      </c>
      <c r="C147" s="27" t="s">
        <v>71</v>
      </c>
      <c r="D147" s="30"/>
      <c r="E147" s="28"/>
      <c r="F147" s="31"/>
      <c r="G147" s="18"/>
      <c r="H147" s="18"/>
      <c r="I147" s="18"/>
      <c r="J147" s="19"/>
      <c r="K147" s="19"/>
      <c r="L147" s="19"/>
      <c r="M147" s="19"/>
      <c r="N147" s="19"/>
      <c r="O147" s="19"/>
      <c r="P147" s="19"/>
      <c r="Q147" s="19"/>
      <c r="R147" s="19"/>
      <c r="S147" s="19"/>
      <c r="T147" s="19"/>
      <c r="U147" s="19"/>
      <c r="V147" s="19"/>
      <c r="W147" s="19"/>
      <c r="X147" s="19"/>
      <c r="Y147" s="19"/>
      <c r="Z147" s="19"/>
    </row>
    <row r="148" spans="1:26" ht="15.75" customHeight="1" x14ac:dyDescent="0.25">
      <c r="A148" s="31"/>
      <c r="B148" s="31"/>
      <c r="C148" s="31"/>
      <c r="D148" s="31"/>
      <c r="E148" s="31"/>
      <c r="F148" s="31"/>
      <c r="G148" s="18"/>
      <c r="H148" s="18"/>
      <c r="I148" s="18"/>
      <c r="J148" s="19"/>
      <c r="K148" s="19"/>
      <c r="L148" s="19"/>
      <c r="M148" s="19"/>
      <c r="N148" s="19"/>
      <c r="O148" s="19"/>
      <c r="P148" s="19"/>
      <c r="Q148" s="19"/>
      <c r="R148" s="19"/>
      <c r="S148" s="19"/>
      <c r="T148" s="19"/>
      <c r="U148" s="19"/>
      <c r="V148" s="19"/>
      <c r="W148" s="19"/>
      <c r="X148" s="19"/>
      <c r="Y148" s="19"/>
      <c r="Z148" s="19"/>
    </row>
    <row r="149" spans="1:26" ht="15.75" customHeight="1" x14ac:dyDescent="0.25">
      <c r="A149" s="22"/>
      <c r="B149" s="22"/>
      <c r="C149" s="529" t="s">
        <v>64</v>
      </c>
      <c r="D149" s="530"/>
      <c r="E149" s="531"/>
      <c r="F149" s="31"/>
      <c r="G149" s="18"/>
      <c r="H149" s="18"/>
      <c r="I149" s="18"/>
      <c r="J149" s="19"/>
      <c r="K149" s="19"/>
      <c r="L149" s="19"/>
      <c r="M149" s="19"/>
      <c r="N149" s="19"/>
      <c r="O149" s="19"/>
      <c r="P149" s="19"/>
      <c r="Q149" s="19"/>
      <c r="R149" s="19"/>
      <c r="S149" s="19"/>
      <c r="T149" s="19"/>
      <c r="U149" s="19"/>
      <c r="V149" s="19"/>
      <c r="W149" s="19"/>
      <c r="X149" s="19"/>
      <c r="Y149" s="19"/>
      <c r="Z149" s="19"/>
    </row>
    <row r="150" spans="1:26" ht="15.75" customHeight="1" x14ac:dyDescent="0.25">
      <c r="A150" s="25" t="s">
        <v>85</v>
      </c>
      <c r="B150" s="26" t="s">
        <v>70</v>
      </c>
      <c r="C150" s="27" t="s">
        <v>71</v>
      </c>
      <c r="D150" s="28"/>
      <c r="E150" s="28"/>
      <c r="F150" s="31"/>
      <c r="G150" s="18"/>
      <c r="H150" s="18"/>
      <c r="I150" s="18"/>
      <c r="J150" s="19"/>
      <c r="K150" s="19"/>
      <c r="L150" s="19"/>
      <c r="M150" s="19"/>
      <c r="N150" s="19"/>
      <c r="O150" s="19"/>
      <c r="P150" s="19"/>
      <c r="Q150" s="19"/>
      <c r="R150" s="19"/>
      <c r="S150" s="19"/>
      <c r="T150" s="19"/>
      <c r="U150" s="19"/>
      <c r="V150" s="19"/>
      <c r="W150" s="19"/>
      <c r="X150" s="19"/>
      <c r="Y150" s="19"/>
      <c r="Z150" s="19"/>
    </row>
    <row r="151" spans="1:26" ht="15.75" customHeight="1" x14ac:dyDescent="0.25">
      <c r="A151" s="25" t="s">
        <v>85</v>
      </c>
      <c r="B151" s="26" t="s">
        <v>70</v>
      </c>
      <c r="C151" s="27" t="s">
        <v>71</v>
      </c>
      <c r="D151" s="28"/>
      <c r="E151" s="28"/>
      <c r="F151" s="31"/>
      <c r="G151" s="18"/>
      <c r="H151" s="18"/>
      <c r="I151" s="18"/>
      <c r="J151" s="19"/>
      <c r="K151" s="19"/>
      <c r="L151" s="19"/>
      <c r="M151" s="19"/>
      <c r="N151" s="19"/>
      <c r="O151" s="19"/>
      <c r="P151" s="19"/>
      <c r="Q151" s="19"/>
      <c r="R151" s="19"/>
      <c r="S151" s="19"/>
      <c r="T151" s="19"/>
      <c r="U151" s="19"/>
      <c r="V151" s="19"/>
      <c r="W151" s="19"/>
      <c r="X151" s="19"/>
      <c r="Y151" s="19"/>
      <c r="Z151" s="19"/>
    </row>
    <row r="152" spans="1:26" ht="15.75" customHeight="1" x14ac:dyDescent="0.25">
      <c r="A152" s="25" t="s">
        <v>85</v>
      </c>
      <c r="B152" s="26" t="s">
        <v>70</v>
      </c>
      <c r="C152" s="27" t="s">
        <v>71</v>
      </c>
      <c r="D152" s="28"/>
      <c r="E152" s="28"/>
      <c r="F152" s="31"/>
      <c r="G152" s="18"/>
      <c r="H152" s="18"/>
      <c r="I152" s="18"/>
      <c r="J152" s="19"/>
      <c r="K152" s="19"/>
      <c r="L152" s="19"/>
      <c r="M152" s="19"/>
      <c r="N152" s="19"/>
      <c r="O152" s="19"/>
      <c r="P152" s="19"/>
      <c r="Q152" s="19"/>
      <c r="R152" s="19"/>
      <c r="S152" s="19"/>
      <c r="T152" s="19"/>
      <c r="U152" s="19"/>
      <c r="V152" s="19"/>
      <c r="W152" s="19"/>
      <c r="X152" s="19"/>
      <c r="Y152" s="19"/>
      <c r="Z152" s="19"/>
    </row>
    <row r="153" spans="1:26" ht="15.75" customHeight="1" x14ac:dyDescent="0.25">
      <c r="A153" s="25" t="s">
        <v>85</v>
      </c>
      <c r="B153" s="26" t="s">
        <v>72</v>
      </c>
      <c r="C153" s="27" t="s">
        <v>71</v>
      </c>
      <c r="D153" s="28"/>
      <c r="E153" s="28"/>
      <c r="F153" s="31"/>
      <c r="G153" s="18"/>
      <c r="H153" s="18"/>
      <c r="I153" s="18"/>
      <c r="J153" s="19"/>
      <c r="K153" s="19"/>
      <c r="L153" s="19"/>
      <c r="M153" s="19"/>
      <c r="N153" s="19"/>
      <c r="O153" s="19"/>
      <c r="P153" s="19"/>
      <c r="Q153" s="19"/>
      <c r="R153" s="19"/>
      <c r="S153" s="19"/>
      <c r="T153" s="19"/>
      <c r="U153" s="19"/>
      <c r="V153" s="19"/>
      <c r="W153" s="19"/>
      <c r="X153" s="19"/>
      <c r="Y153" s="19"/>
      <c r="Z153" s="19"/>
    </row>
    <row r="154" spans="1:26" ht="15.75" customHeight="1" x14ac:dyDescent="0.25">
      <c r="A154" s="25" t="s">
        <v>85</v>
      </c>
      <c r="B154" s="26" t="s">
        <v>72</v>
      </c>
      <c r="C154" s="27" t="s">
        <v>71</v>
      </c>
      <c r="D154" s="28"/>
      <c r="E154" s="28"/>
      <c r="F154" s="31"/>
      <c r="G154" s="18"/>
      <c r="H154" s="18"/>
      <c r="I154" s="18"/>
      <c r="J154" s="19"/>
      <c r="K154" s="19"/>
      <c r="L154" s="19"/>
      <c r="M154" s="19"/>
      <c r="N154" s="19"/>
      <c r="O154" s="19"/>
      <c r="P154" s="19"/>
      <c r="Q154" s="19"/>
      <c r="R154" s="19"/>
      <c r="S154" s="19"/>
      <c r="T154" s="19"/>
      <c r="U154" s="19"/>
      <c r="V154" s="19"/>
      <c r="W154" s="19"/>
      <c r="X154" s="19"/>
      <c r="Y154" s="19"/>
      <c r="Z154" s="19"/>
    </row>
    <row r="155" spans="1:26" ht="15.75" customHeight="1" x14ac:dyDescent="0.25">
      <c r="A155" s="25" t="s">
        <v>85</v>
      </c>
      <c r="B155" s="26" t="s">
        <v>72</v>
      </c>
      <c r="C155" s="27" t="s">
        <v>71</v>
      </c>
      <c r="D155" s="28"/>
      <c r="E155" s="28"/>
      <c r="F155" s="31"/>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x14ac:dyDescent="0.25">
      <c r="A156" s="25" t="s">
        <v>85</v>
      </c>
      <c r="B156" s="26" t="s">
        <v>7</v>
      </c>
      <c r="C156" s="27" t="s">
        <v>71</v>
      </c>
      <c r="D156" s="28"/>
      <c r="E156" s="28"/>
      <c r="F156" s="31"/>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x14ac:dyDescent="0.25">
      <c r="A157" s="25" t="s">
        <v>85</v>
      </c>
      <c r="B157" s="26" t="s">
        <v>7</v>
      </c>
      <c r="C157" s="27" t="s">
        <v>71</v>
      </c>
      <c r="D157" s="30"/>
      <c r="E157" s="28"/>
      <c r="F157" s="31"/>
      <c r="G157" s="18"/>
      <c r="H157" s="18"/>
      <c r="I157" s="18"/>
      <c r="J157" s="19"/>
      <c r="K157" s="19"/>
      <c r="L157" s="19"/>
      <c r="M157" s="19"/>
      <c r="N157" s="19"/>
      <c r="O157" s="19"/>
      <c r="P157" s="19"/>
      <c r="Q157" s="19"/>
      <c r="R157" s="19"/>
      <c r="S157" s="19"/>
      <c r="T157" s="19"/>
      <c r="U157" s="19"/>
      <c r="V157" s="19"/>
      <c r="W157" s="19"/>
      <c r="X157" s="19"/>
      <c r="Y157" s="19"/>
      <c r="Z157" s="19"/>
    </row>
    <row r="158" spans="1:26" ht="15.75" customHeight="1" x14ac:dyDescent="0.25">
      <c r="A158" s="25" t="s">
        <v>85</v>
      </c>
      <c r="B158" s="26" t="s">
        <v>7</v>
      </c>
      <c r="C158" s="27" t="s">
        <v>71</v>
      </c>
      <c r="D158" s="30"/>
      <c r="E158" s="28"/>
      <c r="F158" s="31"/>
      <c r="G158" s="18"/>
      <c r="H158" s="18"/>
      <c r="I158" s="18"/>
      <c r="J158" s="19"/>
      <c r="K158" s="19"/>
      <c r="L158" s="19"/>
      <c r="M158" s="19"/>
      <c r="N158" s="19"/>
      <c r="O158" s="19"/>
      <c r="P158" s="19"/>
      <c r="Q158" s="19"/>
      <c r="R158" s="19"/>
      <c r="S158" s="19"/>
      <c r="T158" s="19"/>
      <c r="U158" s="19"/>
      <c r="V158" s="19"/>
      <c r="W158" s="19"/>
      <c r="X158" s="19"/>
      <c r="Y158" s="19"/>
      <c r="Z158" s="19"/>
    </row>
    <row r="159" spans="1:26" ht="15.75" customHeight="1" x14ac:dyDescent="0.25">
      <c r="A159" s="31"/>
      <c r="B159" s="31"/>
      <c r="C159" s="31"/>
      <c r="D159" s="31"/>
      <c r="E159" s="31"/>
      <c r="F159" s="31"/>
      <c r="G159" s="18"/>
      <c r="H159" s="18"/>
      <c r="I159" s="18"/>
      <c r="J159" s="19"/>
      <c r="K159" s="19"/>
      <c r="L159" s="19"/>
      <c r="M159" s="19"/>
      <c r="N159" s="19"/>
      <c r="O159" s="19"/>
      <c r="P159" s="19"/>
      <c r="Q159" s="19"/>
      <c r="R159" s="19"/>
      <c r="S159" s="19"/>
      <c r="T159" s="19"/>
      <c r="U159" s="19"/>
      <c r="V159" s="19"/>
      <c r="W159" s="19"/>
      <c r="X159" s="19"/>
      <c r="Y159" s="19"/>
      <c r="Z159" s="19"/>
    </row>
    <row r="160" spans="1:26" ht="15.75" customHeight="1" x14ac:dyDescent="0.25">
      <c r="A160" s="22"/>
      <c r="B160" s="22"/>
      <c r="C160" s="529" t="s">
        <v>64</v>
      </c>
      <c r="D160" s="530"/>
      <c r="E160" s="531"/>
      <c r="F160" s="31"/>
      <c r="G160" s="18"/>
      <c r="H160" s="18"/>
      <c r="I160" s="18"/>
      <c r="J160" s="19"/>
      <c r="K160" s="19"/>
      <c r="L160" s="19"/>
      <c r="M160" s="19"/>
      <c r="N160" s="19"/>
      <c r="O160" s="19"/>
      <c r="P160" s="19"/>
      <c r="Q160" s="19"/>
      <c r="R160" s="19"/>
      <c r="S160" s="19"/>
      <c r="T160" s="19"/>
      <c r="U160" s="19"/>
      <c r="V160" s="19"/>
      <c r="W160" s="19"/>
      <c r="X160" s="19"/>
      <c r="Y160" s="19"/>
      <c r="Z160" s="19"/>
    </row>
    <row r="161" spans="1:26" ht="15.75" customHeight="1" x14ac:dyDescent="0.25">
      <c r="A161" s="25" t="s">
        <v>86</v>
      </c>
      <c r="B161" s="26" t="s">
        <v>70</v>
      </c>
      <c r="C161" s="27" t="s">
        <v>71</v>
      </c>
      <c r="D161" s="28"/>
      <c r="E161" s="28"/>
      <c r="F161" s="31"/>
      <c r="G161" s="18"/>
      <c r="H161" s="18"/>
      <c r="I161" s="18"/>
      <c r="J161" s="19"/>
      <c r="K161" s="19"/>
      <c r="L161" s="19"/>
      <c r="M161" s="19"/>
      <c r="N161" s="19"/>
      <c r="O161" s="19"/>
      <c r="P161" s="19"/>
      <c r="Q161" s="19"/>
      <c r="R161" s="19"/>
      <c r="S161" s="19"/>
      <c r="T161" s="19"/>
      <c r="U161" s="19"/>
      <c r="V161" s="19"/>
      <c r="W161" s="19"/>
      <c r="X161" s="19"/>
      <c r="Y161" s="19"/>
      <c r="Z161" s="19"/>
    </row>
    <row r="162" spans="1:26" ht="15.75" customHeight="1" x14ac:dyDescent="0.25">
      <c r="A162" s="25" t="s">
        <v>86</v>
      </c>
      <c r="B162" s="26" t="s">
        <v>70</v>
      </c>
      <c r="C162" s="27" t="s">
        <v>71</v>
      </c>
      <c r="D162" s="28"/>
      <c r="E162" s="28"/>
      <c r="F162" s="31"/>
      <c r="G162" s="18"/>
      <c r="H162" s="18"/>
      <c r="I162" s="18"/>
      <c r="J162" s="19"/>
      <c r="K162" s="19"/>
      <c r="L162" s="19"/>
      <c r="M162" s="19"/>
      <c r="N162" s="19"/>
      <c r="O162" s="19"/>
      <c r="P162" s="19"/>
      <c r="Q162" s="19"/>
      <c r="R162" s="19"/>
      <c r="S162" s="19"/>
      <c r="T162" s="19"/>
      <c r="U162" s="19"/>
      <c r="V162" s="19"/>
      <c r="W162" s="19"/>
      <c r="X162" s="19"/>
      <c r="Y162" s="19"/>
      <c r="Z162" s="19"/>
    </row>
    <row r="163" spans="1:26" ht="15.75" customHeight="1" x14ac:dyDescent="0.25">
      <c r="A163" s="25" t="s">
        <v>86</v>
      </c>
      <c r="B163" s="26" t="s">
        <v>70</v>
      </c>
      <c r="C163" s="27" t="s">
        <v>71</v>
      </c>
      <c r="D163" s="28"/>
      <c r="E163" s="28"/>
      <c r="F163" s="31"/>
      <c r="G163" s="18"/>
      <c r="H163" s="18"/>
      <c r="I163" s="18"/>
      <c r="J163" s="19"/>
      <c r="K163" s="19"/>
      <c r="L163" s="19"/>
      <c r="M163" s="19"/>
      <c r="N163" s="19"/>
      <c r="O163" s="19"/>
      <c r="P163" s="19"/>
      <c r="Q163" s="19"/>
      <c r="R163" s="19"/>
      <c r="S163" s="19"/>
      <c r="T163" s="19"/>
      <c r="U163" s="19"/>
      <c r="V163" s="19"/>
      <c r="W163" s="19"/>
      <c r="X163" s="19"/>
      <c r="Y163" s="19"/>
      <c r="Z163" s="19"/>
    </row>
    <row r="164" spans="1:26" ht="15.75" customHeight="1" x14ac:dyDescent="0.25">
      <c r="A164" s="25" t="s">
        <v>86</v>
      </c>
      <c r="B164" s="26" t="s">
        <v>72</v>
      </c>
      <c r="C164" s="27" t="s">
        <v>71</v>
      </c>
      <c r="D164" s="28"/>
      <c r="E164" s="28"/>
      <c r="F164" s="31"/>
      <c r="G164" s="18"/>
      <c r="H164" s="18"/>
      <c r="I164" s="18"/>
      <c r="J164" s="19"/>
      <c r="K164" s="19"/>
      <c r="L164" s="19"/>
      <c r="M164" s="19"/>
      <c r="N164" s="19"/>
      <c r="O164" s="19"/>
      <c r="P164" s="19"/>
      <c r="Q164" s="19"/>
      <c r="R164" s="19"/>
      <c r="S164" s="19"/>
      <c r="T164" s="19"/>
      <c r="U164" s="19"/>
      <c r="V164" s="19"/>
      <c r="W164" s="19"/>
      <c r="X164" s="19"/>
      <c r="Y164" s="19"/>
      <c r="Z164" s="19"/>
    </row>
    <row r="165" spans="1:26" ht="15.75" customHeight="1" x14ac:dyDescent="0.25">
      <c r="A165" s="25" t="s">
        <v>86</v>
      </c>
      <c r="B165" s="26" t="s">
        <v>72</v>
      </c>
      <c r="C165" s="27" t="s">
        <v>71</v>
      </c>
      <c r="D165" s="28"/>
      <c r="E165" s="28"/>
      <c r="F165" s="31"/>
      <c r="G165" s="18"/>
      <c r="H165" s="18"/>
      <c r="I165" s="18"/>
      <c r="J165" s="19"/>
      <c r="K165" s="19"/>
      <c r="L165" s="19"/>
      <c r="M165" s="19"/>
      <c r="N165" s="19"/>
      <c r="O165" s="19"/>
      <c r="P165" s="19"/>
      <c r="Q165" s="19"/>
      <c r="R165" s="19"/>
      <c r="S165" s="19"/>
      <c r="T165" s="19"/>
      <c r="U165" s="19"/>
      <c r="V165" s="19"/>
      <c r="W165" s="19"/>
      <c r="X165" s="19"/>
      <c r="Y165" s="19"/>
      <c r="Z165" s="19"/>
    </row>
    <row r="166" spans="1:26" ht="15.75" customHeight="1" x14ac:dyDescent="0.25">
      <c r="A166" s="25" t="s">
        <v>86</v>
      </c>
      <c r="B166" s="26" t="s">
        <v>72</v>
      </c>
      <c r="C166" s="27" t="s">
        <v>71</v>
      </c>
      <c r="D166" s="28"/>
      <c r="E166" s="28"/>
      <c r="F166" s="31"/>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x14ac:dyDescent="0.25">
      <c r="A167" s="25" t="s">
        <v>86</v>
      </c>
      <c r="B167" s="26" t="s">
        <v>7</v>
      </c>
      <c r="C167" s="27" t="s">
        <v>71</v>
      </c>
      <c r="D167" s="28"/>
      <c r="E167" s="28"/>
      <c r="F167" s="31"/>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x14ac:dyDescent="0.25">
      <c r="A168" s="25" t="s">
        <v>86</v>
      </c>
      <c r="B168" s="26" t="s">
        <v>7</v>
      </c>
      <c r="C168" s="27" t="s">
        <v>71</v>
      </c>
      <c r="D168" s="30"/>
      <c r="E168" s="28"/>
      <c r="F168" s="31"/>
      <c r="G168" s="18"/>
      <c r="H168" s="18"/>
      <c r="I168" s="18"/>
      <c r="J168" s="19"/>
      <c r="K168" s="19"/>
      <c r="L168" s="19"/>
      <c r="M168" s="19"/>
      <c r="N168" s="19"/>
      <c r="O168" s="19"/>
      <c r="P168" s="19"/>
      <c r="Q168" s="19"/>
      <c r="R168" s="19"/>
      <c r="S168" s="19"/>
      <c r="T168" s="19"/>
      <c r="U168" s="19"/>
      <c r="V168" s="19"/>
      <c r="W168" s="19"/>
      <c r="X168" s="19"/>
      <c r="Y168" s="19"/>
      <c r="Z168" s="19"/>
    </row>
    <row r="169" spans="1:26" ht="15.75" customHeight="1" x14ac:dyDescent="0.25">
      <c r="A169" s="25" t="s">
        <v>86</v>
      </c>
      <c r="B169" s="26" t="s">
        <v>7</v>
      </c>
      <c r="C169" s="27" t="s">
        <v>71</v>
      </c>
      <c r="D169" s="30"/>
      <c r="E169" s="28"/>
      <c r="F169" s="31"/>
      <c r="G169" s="18"/>
      <c r="H169" s="18"/>
      <c r="I169" s="18"/>
      <c r="J169" s="19"/>
      <c r="K169" s="19"/>
      <c r="L169" s="19"/>
      <c r="M169" s="19"/>
      <c r="N169" s="19"/>
      <c r="O169" s="19"/>
      <c r="P169" s="19"/>
      <c r="Q169" s="19"/>
      <c r="R169" s="19"/>
      <c r="S169" s="19"/>
      <c r="T169" s="19"/>
      <c r="U169" s="19"/>
      <c r="V169" s="19"/>
      <c r="W169" s="19"/>
      <c r="X169" s="19"/>
      <c r="Y169" s="19"/>
      <c r="Z169" s="19"/>
    </row>
    <row r="170" spans="1:26" ht="15.75" customHeight="1" x14ac:dyDescent="0.25">
      <c r="A170" s="31"/>
      <c r="B170" s="31"/>
      <c r="C170" s="31"/>
      <c r="D170" s="31"/>
      <c r="E170" s="31"/>
      <c r="F170" s="31"/>
      <c r="G170" s="18"/>
      <c r="H170" s="18"/>
      <c r="I170" s="18"/>
      <c r="J170" s="19"/>
      <c r="K170" s="19"/>
      <c r="L170" s="19"/>
      <c r="M170" s="19"/>
      <c r="N170" s="19"/>
      <c r="O170" s="19"/>
      <c r="P170" s="19"/>
      <c r="Q170" s="19"/>
      <c r="R170" s="19"/>
      <c r="S170" s="19"/>
      <c r="T170" s="19"/>
      <c r="U170" s="19"/>
      <c r="V170" s="19"/>
      <c r="W170" s="19"/>
      <c r="X170" s="19"/>
      <c r="Y170" s="19"/>
      <c r="Z170" s="19"/>
    </row>
    <row r="171" spans="1:26" ht="15.75" customHeight="1" x14ac:dyDescent="0.25">
      <c r="A171" s="22"/>
      <c r="B171" s="22"/>
      <c r="C171" s="529" t="s">
        <v>64</v>
      </c>
      <c r="D171" s="530"/>
      <c r="E171" s="531"/>
      <c r="F171" s="31"/>
      <c r="G171" s="18"/>
      <c r="H171" s="18"/>
      <c r="I171" s="18"/>
      <c r="J171" s="19"/>
      <c r="K171" s="19"/>
      <c r="L171" s="19"/>
      <c r="M171" s="19"/>
      <c r="N171" s="19"/>
      <c r="O171" s="19"/>
      <c r="P171" s="19"/>
      <c r="Q171" s="19"/>
      <c r="R171" s="19"/>
      <c r="S171" s="19"/>
      <c r="T171" s="19"/>
      <c r="U171" s="19"/>
      <c r="V171" s="19"/>
      <c r="W171" s="19"/>
      <c r="X171" s="19"/>
      <c r="Y171" s="19"/>
      <c r="Z171" s="19"/>
    </row>
    <row r="172" spans="1:26" ht="15.75" customHeight="1" x14ac:dyDescent="0.25">
      <c r="A172" s="25" t="s">
        <v>87</v>
      </c>
      <c r="B172" s="26" t="s">
        <v>70</v>
      </c>
      <c r="C172" s="27" t="s">
        <v>71</v>
      </c>
      <c r="D172" s="28"/>
      <c r="E172" s="28"/>
      <c r="F172" s="31"/>
      <c r="G172" s="18"/>
      <c r="H172" s="18"/>
      <c r="I172" s="18"/>
      <c r="J172" s="19"/>
      <c r="K172" s="19"/>
      <c r="L172" s="19"/>
      <c r="M172" s="19"/>
      <c r="N172" s="19"/>
      <c r="O172" s="19"/>
      <c r="P172" s="19"/>
      <c r="Q172" s="19"/>
      <c r="R172" s="19"/>
      <c r="S172" s="19"/>
      <c r="T172" s="19"/>
      <c r="U172" s="19"/>
      <c r="V172" s="19"/>
      <c r="W172" s="19"/>
      <c r="X172" s="19"/>
      <c r="Y172" s="19"/>
      <c r="Z172" s="19"/>
    </row>
    <row r="173" spans="1:26" ht="15.75" customHeight="1" x14ac:dyDescent="0.25">
      <c r="A173" s="25" t="s">
        <v>87</v>
      </c>
      <c r="B173" s="26" t="s">
        <v>70</v>
      </c>
      <c r="C173" s="27" t="s">
        <v>71</v>
      </c>
      <c r="D173" s="28"/>
      <c r="E173" s="28"/>
      <c r="F173" s="31"/>
      <c r="G173" s="18"/>
      <c r="H173" s="18"/>
      <c r="I173" s="18"/>
      <c r="J173" s="19"/>
      <c r="K173" s="19"/>
      <c r="L173" s="19"/>
      <c r="M173" s="19"/>
      <c r="N173" s="19"/>
      <c r="O173" s="19"/>
      <c r="P173" s="19"/>
      <c r="Q173" s="19"/>
      <c r="R173" s="19"/>
      <c r="S173" s="19"/>
      <c r="T173" s="19"/>
      <c r="U173" s="19"/>
      <c r="V173" s="19"/>
      <c r="W173" s="19"/>
      <c r="X173" s="19"/>
      <c r="Y173" s="19"/>
      <c r="Z173" s="19"/>
    </row>
    <row r="174" spans="1:26" ht="15.75" customHeight="1" x14ac:dyDescent="0.25">
      <c r="A174" s="25" t="s">
        <v>87</v>
      </c>
      <c r="B174" s="26" t="s">
        <v>70</v>
      </c>
      <c r="C174" s="27" t="s">
        <v>71</v>
      </c>
      <c r="D174" s="28"/>
      <c r="E174" s="28"/>
      <c r="F174" s="31"/>
      <c r="G174" s="18"/>
      <c r="H174" s="18"/>
      <c r="I174" s="18"/>
      <c r="J174" s="19"/>
      <c r="K174" s="19"/>
      <c r="L174" s="19"/>
      <c r="M174" s="19"/>
      <c r="N174" s="19"/>
      <c r="O174" s="19"/>
      <c r="P174" s="19"/>
      <c r="Q174" s="19"/>
      <c r="R174" s="19"/>
      <c r="S174" s="19"/>
      <c r="T174" s="19"/>
      <c r="U174" s="19"/>
      <c r="V174" s="19"/>
      <c r="W174" s="19"/>
      <c r="X174" s="19"/>
      <c r="Y174" s="19"/>
      <c r="Z174" s="19"/>
    </row>
    <row r="175" spans="1:26" ht="15.75" customHeight="1" x14ac:dyDescent="0.25">
      <c r="A175" s="25" t="s">
        <v>87</v>
      </c>
      <c r="B175" s="26" t="s">
        <v>72</v>
      </c>
      <c r="C175" s="27" t="s">
        <v>71</v>
      </c>
      <c r="D175" s="28"/>
      <c r="E175" s="28"/>
      <c r="F175" s="31"/>
      <c r="G175" s="18"/>
      <c r="H175" s="18"/>
      <c r="I175" s="18"/>
      <c r="J175" s="19"/>
      <c r="K175" s="19"/>
      <c r="L175" s="19"/>
      <c r="M175" s="19"/>
      <c r="N175" s="19"/>
      <c r="O175" s="19"/>
      <c r="P175" s="19"/>
      <c r="Q175" s="19"/>
      <c r="R175" s="19"/>
      <c r="S175" s="19"/>
      <c r="T175" s="19"/>
      <c r="U175" s="19"/>
      <c r="V175" s="19"/>
      <c r="W175" s="19"/>
      <c r="X175" s="19"/>
      <c r="Y175" s="19"/>
      <c r="Z175" s="19"/>
    </row>
    <row r="176" spans="1:26" ht="15.75" customHeight="1" x14ac:dyDescent="0.25">
      <c r="A176" s="25" t="s">
        <v>87</v>
      </c>
      <c r="B176" s="26" t="s">
        <v>72</v>
      </c>
      <c r="C176" s="27" t="s">
        <v>71</v>
      </c>
      <c r="D176" s="28"/>
      <c r="E176" s="28"/>
      <c r="F176" s="31"/>
      <c r="G176" s="18"/>
      <c r="H176" s="18"/>
      <c r="I176" s="18"/>
      <c r="J176" s="19"/>
      <c r="K176" s="19"/>
      <c r="L176" s="19"/>
      <c r="M176" s="19"/>
      <c r="N176" s="19"/>
      <c r="O176" s="19"/>
      <c r="P176" s="19"/>
      <c r="Q176" s="19"/>
      <c r="R176" s="19"/>
      <c r="S176" s="19"/>
      <c r="T176" s="19"/>
      <c r="U176" s="19"/>
      <c r="V176" s="19"/>
      <c r="W176" s="19"/>
      <c r="X176" s="19"/>
      <c r="Y176" s="19"/>
      <c r="Z176" s="19"/>
    </row>
    <row r="177" spans="1:26" ht="15.75" customHeight="1" x14ac:dyDescent="0.25">
      <c r="A177" s="25" t="s">
        <v>87</v>
      </c>
      <c r="B177" s="26" t="s">
        <v>72</v>
      </c>
      <c r="C177" s="27" t="s">
        <v>71</v>
      </c>
      <c r="D177" s="28"/>
      <c r="E177" s="28"/>
      <c r="F177" s="31"/>
      <c r="G177" s="18"/>
      <c r="H177" s="18"/>
      <c r="I177" s="18"/>
      <c r="J177" s="19"/>
      <c r="K177" s="19"/>
      <c r="L177" s="19"/>
      <c r="M177" s="19"/>
      <c r="N177" s="19"/>
      <c r="O177" s="19"/>
      <c r="P177" s="19"/>
      <c r="Q177" s="19"/>
      <c r="R177" s="19"/>
      <c r="S177" s="19"/>
      <c r="T177" s="19"/>
      <c r="U177" s="19"/>
      <c r="V177" s="19"/>
      <c r="W177" s="19"/>
      <c r="X177" s="19"/>
      <c r="Y177" s="19"/>
      <c r="Z177" s="19"/>
    </row>
    <row r="178" spans="1:26" ht="15.75" customHeight="1" x14ac:dyDescent="0.25">
      <c r="A178" s="25" t="s">
        <v>87</v>
      </c>
      <c r="B178" s="26" t="s">
        <v>7</v>
      </c>
      <c r="C178" s="27" t="s">
        <v>71</v>
      </c>
      <c r="D178" s="28"/>
      <c r="E178" s="28"/>
      <c r="F178" s="31"/>
      <c r="G178" s="18"/>
      <c r="H178" s="18"/>
      <c r="I178" s="18"/>
      <c r="J178" s="19"/>
      <c r="K178" s="19"/>
      <c r="L178" s="19"/>
      <c r="M178" s="19"/>
      <c r="N178" s="19"/>
      <c r="O178" s="19"/>
      <c r="P178" s="19"/>
      <c r="Q178" s="19"/>
      <c r="R178" s="19"/>
      <c r="S178" s="19"/>
      <c r="T178" s="19"/>
      <c r="U178" s="19"/>
      <c r="V178" s="19"/>
      <c r="W178" s="19"/>
      <c r="X178" s="19"/>
      <c r="Y178" s="19"/>
      <c r="Z178" s="19"/>
    </row>
    <row r="179" spans="1:26" ht="15.75" customHeight="1" x14ac:dyDescent="0.25">
      <c r="A179" s="25" t="s">
        <v>87</v>
      </c>
      <c r="B179" s="26" t="s">
        <v>7</v>
      </c>
      <c r="C179" s="27" t="s">
        <v>71</v>
      </c>
      <c r="D179" s="30"/>
      <c r="E179" s="28"/>
      <c r="F179" s="31"/>
      <c r="G179" s="18"/>
      <c r="H179" s="18"/>
      <c r="I179" s="18"/>
      <c r="J179" s="19"/>
      <c r="K179" s="19"/>
      <c r="L179" s="19"/>
      <c r="M179" s="19"/>
      <c r="N179" s="19"/>
      <c r="O179" s="19"/>
      <c r="P179" s="19"/>
      <c r="Q179" s="19"/>
      <c r="R179" s="19"/>
      <c r="S179" s="19"/>
      <c r="T179" s="19"/>
      <c r="U179" s="19"/>
      <c r="V179" s="19"/>
      <c r="W179" s="19"/>
      <c r="X179" s="19"/>
      <c r="Y179" s="19"/>
      <c r="Z179" s="19"/>
    </row>
    <row r="180" spans="1:26" ht="15.75" customHeight="1" x14ac:dyDescent="0.25">
      <c r="A180" s="25" t="s">
        <v>87</v>
      </c>
      <c r="B180" s="26" t="s">
        <v>7</v>
      </c>
      <c r="C180" s="27" t="s">
        <v>71</v>
      </c>
      <c r="D180" s="30"/>
      <c r="E180" s="28"/>
      <c r="F180" s="31"/>
      <c r="G180" s="18"/>
      <c r="H180" s="18"/>
      <c r="I180" s="18"/>
      <c r="J180" s="19"/>
      <c r="K180" s="19"/>
      <c r="L180" s="19"/>
      <c r="M180" s="19"/>
      <c r="N180" s="19"/>
      <c r="O180" s="19"/>
      <c r="P180" s="19"/>
      <c r="Q180" s="19"/>
      <c r="R180" s="19"/>
      <c r="S180" s="19"/>
      <c r="T180" s="19"/>
      <c r="U180" s="19"/>
      <c r="V180" s="19"/>
      <c r="W180" s="19"/>
      <c r="X180" s="19"/>
      <c r="Y180" s="19"/>
      <c r="Z180" s="19"/>
    </row>
    <row r="181" spans="1:26" ht="15.75" customHeight="1" x14ac:dyDescent="0.25">
      <c r="A181" s="31"/>
      <c r="B181" s="31"/>
      <c r="C181" s="31"/>
      <c r="D181" s="31"/>
      <c r="E181" s="31"/>
      <c r="F181" s="31"/>
      <c r="G181" s="18"/>
      <c r="H181" s="18"/>
      <c r="I181" s="18"/>
      <c r="J181" s="19"/>
      <c r="K181" s="19"/>
      <c r="L181" s="19"/>
      <c r="M181" s="19"/>
      <c r="N181" s="19"/>
      <c r="O181" s="19"/>
      <c r="P181" s="19"/>
      <c r="Q181" s="19"/>
      <c r="R181" s="19"/>
      <c r="S181" s="19"/>
      <c r="T181" s="19"/>
      <c r="U181" s="19"/>
      <c r="V181" s="19"/>
      <c r="W181" s="19"/>
      <c r="X181" s="19"/>
      <c r="Y181" s="19"/>
      <c r="Z181" s="19"/>
    </row>
    <row r="182" spans="1:26" ht="15.75" customHeight="1" x14ac:dyDescent="0.25">
      <c r="A182" s="31"/>
      <c r="B182" s="31"/>
      <c r="C182" s="31"/>
      <c r="D182" s="31"/>
      <c r="E182" s="31"/>
      <c r="F182" s="31"/>
      <c r="G182" s="18"/>
      <c r="H182" s="18"/>
      <c r="I182" s="18"/>
      <c r="J182" s="19"/>
      <c r="K182" s="19"/>
      <c r="L182" s="19"/>
      <c r="M182" s="19"/>
      <c r="N182" s="19"/>
      <c r="O182" s="19"/>
      <c r="P182" s="19"/>
      <c r="Q182" s="19"/>
      <c r="R182" s="19"/>
      <c r="S182" s="19"/>
      <c r="T182" s="19"/>
      <c r="U182" s="19"/>
      <c r="V182" s="19"/>
      <c r="W182" s="19"/>
      <c r="X182" s="19"/>
      <c r="Y182" s="19"/>
      <c r="Z182" s="19"/>
    </row>
    <row r="183" spans="1:26" ht="15.75" customHeight="1" x14ac:dyDescent="0.25">
      <c r="A183" s="31"/>
      <c r="B183" s="31"/>
      <c r="C183" s="31"/>
      <c r="D183" s="31"/>
      <c r="E183" s="31"/>
      <c r="F183" s="31"/>
      <c r="G183" s="18"/>
      <c r="H183" s="18"/>
      <c r="I183" s="18"/>
      <c r="J183" s="19"/>
      <c r="K183" s="19"/>
      <c r="L183" s="19"/>
      <c r="M183" s="19"/>
      <c r="N183" s="19"/>
      <c r="O183" s="19"/>
      <c r="P183" s="19"/>
      <c r="Q183" s="19"/>
      <c r="R183" s="19"/>
      <c r="S183" s="19"/>
      <c r="T183" s="19"/>
      <c r="U183" s="19"/>
      <c r="V183" s="19"/>
      <c r="W183" s="19"/>
      <c r="X183" s="19"/>
      <c r="Y183" s="19"/>
      <c r="Z183" s="19"/>
    </row>
    <row r="184" spans="1:26" ht="15.75" customHeight="1" x14ac:dyDescent="0.25">
      <c r="A184" s="31"/>
      <c r="B184" s="31"/>
      <c r="C184" s="31"/>
      <c r="D184" s="31"/>
      <c r="E184" s="31"/>
      <c r="F184" s="31"/>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x14ac:dyDescent="0.25">
      <c r="A185" s="31"/>
      <c r="B185" s="31"/>
      <c r="C185" s="31"/>
      <c r="D185" s="31"/>
      <c r="E185" s="31"/>
      <c r="F185" s="31"/>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x14ac:dyDescent="0.25">
      <c r="A186" s="31"/>
      <c r="B186" s="31"/>
      <c r="C186" s="31"/>
      <c r="D186" s="31"/>
      <c r="E186" s="31"/>
      <c r="F186" s="31"/>
      <c r="G186" s="18"/>
      <c r="H186" s="18"/>
      <c r="I186" s="18"/>
      <c r="J186" s="19"/>
      <c r="K186" s="19"/>
      <c r="L186" s="19"/>
      <c r="M186" s="19"/>
      <c r="N186" s="19"/>
      <c r="O186" s="19"/>
      <c r="P186" s="19"/>
      <c r="Q186" s="19"/>
      <c r="R186" s="19"/>
      <c r="S186" s="19"/>
      <c r="T186" s="19"/>
      <c r="U186" s="19"/>
      <c r="V186" s="19"/>
      <c r="W186" s="19"/>
      <c r="X186" s="19"/>
      <c r="Y186" s="19"/>
      <c r="Z186" s="19"/>
    </row>
    <row r="187" spans="1:26" ht="15.75" customHeight="1" x14ac:dyDescent="0.25">
      <c r="A187" s="31"/>
      <c r="B187" s="31"/>
      <c r="C187" s="31"/>
      <c r="D187" s="31"/>
      <c r="E187" s="31"/>
      <c r="F187" s="31"/>
      <c r="G187" s="18"/>
      <c r="H187" s="18"/>
      <c r="I187" s="18"/>
      <c r="J187" s="19"/>
      <c r="K187" s="19"/>
      <c r="L187" s="19"/>
      <c r="M187" s="19"/>
      <c r="N187" s="19"/>
      <c r="O187" s="19"/>
      <c r="P187" s="19"/>
      <c r="Q187" s="19"/>
      <c r="R187" s="19"/>
      <c r="S187" s="19"/>
      <c r="T187" s="19"/>
      <c r="U187" s="19"/>
      <c r="V187" s="19"/>
      <c r="W187" s="19"/>
      <c r="X187" s="19"/>
      <c r="Y187" s="19"/>
      <c r="Z187" s="19"/>
    </row>
    <row r="188" spans="1:26" ht="15.75" customHeight="1" x14ac:dyDescent="0.25">
      <c r="A188" s="31"/>
      <c r="B188" s="31"/>
      <c r="C188" s="31"/>
      <c r="D188" s="31"/>
      <c r="E188" s="31"/>
      <c r="F188" s="31"/>
      <c r="G188" s="18"/>
      <c r="H188" s="18"/>
      <c r="I188" s="18"/>
      <c r="J188" s="19"/>
      <c r="K188" s="19"/>
      <c r="L188" s="19"/>
      <c r="M188" s="19"/>
      <c r="N188" s="19"/>
      <c r="O188" s="19"/>
      <c r="P188" s="19"/>
      <c r="Q188" s="19"/>
      <c r="R188" s="19"/>
      <c r="S188" s="19"/>
      <c r="T188" s="19"/>
      <c r="U188" s="19"/>
      <c r="V188" s="19"/>
      <c r="W188" s="19"/>
      <c r="X188" s="19"/>
      <c r="Y188" s="19"/>
      <c r="Z188" s="19"/>
    </row>
    <row r="189" spans="1:26" ht="15.75" customHeight="1" x14ac:dyDescent="0.25">
      <c r="A189" s="31"/>
      <c r="B189" s="31"/>
      <c r="C189" s="31"/>
      <c r="D189" s="31"/>
      <c r="E189" s="31"/>
      <c r="F189" s="31"/>
      <c r="G189" s="18"/>
      <c r="H189" s="18"/>
      <c r="I189" s="18"/>
      <c r="J189" s="19"/>
      <c r="K189" s="19"/>
      <c r="L189" s="19"/>
      <c r="M189" s="19"/>
      <c r="N189" s="19"/>
      <c r="O189" s="19"/>
      <c r="P189" s="19"/>
      <c r="Q189" s="19"/>
      <c r="R189" s="19"/>
      <c r="S189" s="19"/>
      <c r="T189" s="19"/>
      <c r="U189" s="19"/>
      <c r="V189" s="19"/>
      <c r="W189" s="19"/>
      <c r="X189" s="19"/>
      <c r="Y189" s="19"/>
      <c r="Z189" s="19"/>
    </row>
    <row r="190" spans="1:26" ht="15.75" customHeight="1" x14ac:dyDescent="0.25">
      <c r="A190" s="31"/>
      <c r="B190" s="31"/>
      <c r="C190" s="31"/>
      <c r="D190" s="31"/>
      <c r="E190" s="31"/>
      <c r="F190" s="31"/>
      <c r="G190" s="18"/>
      <c r="H190" s="18"/>
      <c r="I190" s="18"/>
      <c r="J190" s="19"/>
      <c r="K190" s="19"/>
      <c r="L190" s="19"/>
      <c r="M190" s="19"/>
      <c r="N190" s="19"/>
      <c r="O190" s="19"/>
      <c r="P190" s="19"/>
      <c r="Q190" s="19"/>
      <c r="R190" s="19"/>
      <c r="S190" s="19"/>
      <c r="T190" s="19"/>
      <c r="U190" s="19"/>
      <c r="V190" s="19"/>
      <c r="W190" s="19"/>
      <c r="X190" s="19"/>
      <c r="Y190" s="19"/>
      <c r="Z190" s="19"/>
    </row>
    <row r="191" spans="1:26" ht="15.75" customHeight="1" x14ac:dyDescent="0.25">
      <c r="A191" s="31"/>
      <c r="B191" s="31"/>
      <c r="C191" s="31"/>
      <c r="D191" s="31"/>
      <c r="E191" s="31"/>
      <c r="F191" s="31"/>
      <c r="G191" s="18"/>
      <c r="H191" s="18"/>
      <c r="I191" s="18"/>
      <c r="J191" s="19"/>
      <c r="K191" s="19"/>
      <c r="L191" s="19"/>
      <c r="M191" s="19"/>
      <c r="N191" s="19"/>
      <c r="O191" s="19"/>
      <c r="P191" s="19"/>
      <c r="Q191" s="19"/>
      <c r="R191" s="19"/>
      <c r="S191" s="19"/>
      <c r="T191" s="19"/>
      <c r="U191" s="19"/>
      <c r="V191" s="19"/>
      <c r="W191" s="19"/>
      <c r="X191" s="19"/>
      <c r="Y191" s="19"/>
      <c r="Z191" s="19"/>
    </row>
    <row r="192" spans="1:26" ht="15.75" customHeight="1" x14ac:dyDescent="0.25">
      <c r="A192" s="31"/>
      <c r="B192" s="31"/>
      <c r="C192" s="31"/>
      <c r="D192" s="31"/>
      <c r="E192" s="31"/>
      <c r="F192" s="31"/>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x14ac:dyDescent="0.25">
      <c r="A193" s="31"/>
      <c r="B193" s="31"/>
      <c r="C193" s="31"/>
      <c r="D193" s="31"/>
      <c r="E193" s="31"/>
      <c r="F193" s="31"/>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x14ac:dyDescent="0.25">
      <c r="A194" s="31"/>
      <c r="B194" s="31"/>
      <c r="C194" s="31"/>
      <c r="D194" s="31"/>
      <c r="E194" s="31"/>
      <c r="F194" s="31"/>
      <c r="G194" s="18"/>
      <c r="H194" s="18"/>
      <c r="I194" s="18"/>
      <c r="J194" s="19"/>
      <c r="K194" s="19"/>
      <c r="L194" s="19"/>
      <c r="M194" s="19"/>
      <c r="N194" s="19"/>
      <c r="O194" s="19"/>
      <c r="P194" s="19"/>
      <c r="Q194" s="19"/>
      <c r="R194" s="19"/>
      <c r="S194" s="19"/>
      <c r="T194" s="19"/>
      <c r="U194" s="19"/>
      <c r="V194" s="19"/>
      <c r="W194" s="19"/>
      <c r="X194" s="19"/>
      <c r="Y194" s="19"/>
      <c r="Z194" s="19"/>
    </row>
    <row r="195" spans="1:26" ht="15.75" customHeight="1" x14ac:dyDescent="0.25">
      <c r="A195" s="31"/>
      <c r="B195" s="31"/>
      <c r="C195" s="31"/>
      <c r="D195" s="31"/>
      <c r="E195" s="31"/>
      <c r="F195" s="31"/>
      <c r="G195" s="18"/>
      <c r="H195" s="18"/>
      <c r="I195" s="18"/>
      <c r="J195" s="19"/>
      <c r="K195" s="19"/>
      <c r="L195" s="19"/>
      <c r="M195" s="19"/>
      <c r="N195" s="19"/>
      <c r="O195" s="19"/>
      <c r="P195" s="19"/>
      <c r="Q195" s="19"/>
      <c r="R195" s="19"/>
      <c r="S195" s="19"/>
      <c r="T195" s="19"/>
      <c r="U195" s="19"/>
      <c r="V195" s="19"/>
      <c r="W195" s="19"/>
      <c r="X195" s="19"/>
      <c r="Y195" s="19"/>
      <c r="Z195" s="19"/>
    </row>
    <row r="196" spans="1:26" ht="15.75" customHeight="1" x14ac:dyDescent="0.25">
      <c r="A196" s="31"/>
      <c r="B196" s="31"/>
      <c r="C196" s="31"/>
      <c r="D196" s="31"/>
      <c r="E196" s="31"/>
      <c r="F196" s="31"/>
      <c r="G196" s="18"/>
      <c r="H196" s="18"/>
      <c r="I196" s="18"/>
      <c r="J196" s="19"/>
      <c r="K196" s="19"/>
      <c r="L196" s="19"/>
      <c r="M196" s="19"/>
      <c r="N196" s="19"/>
      <c r="O196" s="19"/>
      <c r="P196" s="19"/>
      <c r="Q196" s="19"/>
      <c r="R196" s="19"/>
      <c r="S196" s="19"/>
      <c r="T196" s="19"/>
      <c r="U196" s="19"/>
      <c r="V196" s="19"/>
      <c r="W196" s="19"/>
      <c r="X196" s="19"/>
      <c r="Y196" s="19"/>
      <c r="Z196" s="19"/>
    </row>
    <row r="197" spans="1:26" ht="15.75" customHeight="1" x14ac:dyDescent="0.25">
      <c r="A197" s="31"/>
      <c r="B197" s="31"/>
      <c r="C197" s="31"/>
      <c r="D197" s="31"/>
      <c r="E197" s="31"/>
      <c r="F197" s="31"/>
      <c r="G197" s="18"/>
      <c r="H197" s="18"/>
      <c r="I197" s="18"/>
      <c r="J197" s="19"/>
      <c r="K197" s="19"/>
      <c r="L197" s="19"/>
      <c r="M197" s="19"/>
      <c r="N197" s="19"/>
      <c r="O197" s="19"/>
      <c r="P197" s="19"/>
      <c r="Q197" s="19"/>
      <c r="R197" s="19"/>
      <c r="S197" s="19"/>
      <c r="T197" s="19"/>
      <c r="U197" s="19"/>
      <c r="V197" s="19"/>
      <c r="W197" s="19"/>
      <c r="X197" s="19"/>
      <c r="Y197" s="19"/>
      <c r="Z197" s="19"/>
    </row>
    <row r="198" spans="1:26" ht="15.75" customHeight="1" x14ac:dyDescent="0.25">
      <c r="A198" s="31"/>
      <c r="B198" s="31"/>
      <c r="C198" s="31"/>
      <c r="D198" s="31"/>
      <c r="E198" s="31"/>
      <c r="F198" s="31"/>
      <c r="G198" s="18"/>
      <c r="H198" s="18"/>
      <c r="I198" s="18"/>
      <c r="J198" s="19"/>
      <c r="K198" s="19"/>
      <c r="L198" s="19"/>
      <c r="M198" s="19"/>
      <c r="N198" s="19"/>
      <c r="O198" s="19"/>
      <c r="P198" s="19"/>
      <c r="Q198" s="19"/>
      <c r="R198" s="19"/>
      <c r="S198" s="19"/>
      <c r="T198" s="19"/>
      <c r="U198" s="19"/>
      <c r="V198" s="19"/>
      <c r="W198" s="19"/>
      <c r="X198" s="19"/>
      <c r="Y198" s="19"/>
      <c r="Z198" s="19"/>
    </row>
    <row r="199" spans="1:26" ht="15.75" customHeight="1" x14ac:dyDescent="0.25">
      <c r="A199" s="31"/>
      <c r="B199" s="31"/>
      <c r="C199" s="31"/>
      <c r="D199" s="31"/>
      <c r="E199" s="31"/>
      <c r="F199" s="31"/>
      <c r="G199" s="18"/>
      <c r="H199" s="18"/>
      <c r="I199" s="18"/>
      <c r="J199" s="19"/>
      <c r="K199" s="19"/>
      <c r="L199" s="19"/>
      <c r="M199" s="19"/>
      <c r="N199" s="19"/>
      <c r="O199" s="19"/>
      <c r="P199" s="19"/>
      <c r="Q199" s="19"/>
      <c r="R199" s="19"/>
      <c r="S199" s="19"/>
      <c r="T199" s="19"/>
      <c r="U199" s="19"/>
      <c r="V199" s="19"/>
      <c r="W199" s="19"/>
      <c r="X199" s="19"/>
      <c r="Y199" s="19"/>
      <c r="Z199" s="19"/>
    </row>
    <row r="200" spans="1:26" ht="15.75" customHeight="1" x14ac:dyDescent="0.25">
      <c r="A200" s="31"/>
      <c r="B200" s="31"/>
      <c r="C200" s="31"/>
      <c r="D200" s="31"/>
      <c r="E200" s="31"/>
      <c r="F200" s="31"/>
      <c r="G200" s="18"/>
      <c r="H200" s="18"/>
      <c r="I200" s="18"/>
      <c r="J200" s="19"/>
      <c r="K200" s="19"/>
      <c r="L200" s="19"/>
      <c r="M200" s="19"/>
      <c r="N200" s="19"/>
      <c r="O200" s="19"/>
      <c r="P200" s="19"/>
      <c r="Q200" s="19"/>
      <c r="R200" s="19"/>
      <c r="S200" s="19"/>
      <c r="T200" s="19"/>
      <c r="U200" s="19"/>
      <c r="V200" s="19"/>
      <c r="W200" s="19"/>
      <c r="X200" s="19"/>
      <c r="Y200" s="19"/>
      <c r="Z200" s="19"/>
    </row>
    <row r="201" spans="1:26" ht="15.75" customHeight="1" x14ac:dyDescent="0.25">
      <c r="A201" s="31"/>
      <c r="B201" s="31"/>
      <c r="C201" s="31"/>
      <c r="D201" s="31"/>
      <c r="E201" s="31"/>
      <c r="F201" s="31"/>
      <c r="G201" s="18"/>
      <c r="H201" s="18"/>
      <c r="I201" s="18"/>
      <c r="J201" s="19"/>
      <c r="K201" s="19"/>
      <c r="L201" s="19"/>
      <c r="M201" s="19"/>
      <c r="N201" s="19"/>
      <c r="O201" s="19"/>
      <c r="P201" s="19"/>
      <c r="Q201" s="19"/>
      <c r="R201" s="19"/>
      <c r="S201" s="19"/>
      <c r="T201" s="19"/>
      <c r="U201" s="19"/>
      <c r="V201" s="19"/>
      <c r="W201" s="19"/>
      <c r="X201" s="19"/>
      <c r="Y201" s="19"/>
      <c r="Z201" s="19"/>
    </row>
    <row r="202" spans="1:26" ht="15.75" customHeight="1" x14ac:dyDescent="0.25">
      <c r="A202" s="31"/>
      <c r="B202" s="31"/>
      <c r="C202" s="31"/>
      <c r="D202" s="31"/>
      <c r="E202" s="31"/>
      <c r="F202" s="31"/>
      <c r="G202" s="18"/>
      <c r="H202" s="18"/>
      <c r="I202" s="18"/>
      <c r="J202" s="19"/>
      <c r="K202" s="19"/>
      <c r="L202" s="19"/>
      <c r="M202" s="19"/>
      <c r="N202" s="19"/>
      <c r="O202" s="19"/>
      <c r="P202" s="19"/>
      <c r="Q202" s="19"/>
      <c r="R202" s="19"/>
      <c r="S202" s="19"/>
      <c r="T202" s="19"/>
      <c r="U202" s="19"/>
      <c r="V202" s="19"/>
      <c r="W202" s="19"/>
      <c r="X202" s="19"/>
      <c r="Y202" s="19"/>
      <c r="Z202" s="19"/>
    </row>
    <row r="203" spans="1:26" ht="15.75" customHeight="1" x14ac:dyDescent="0.25">
      <c r="A203" s="31"/>
      <c r="B203" s="31"/>
      <c r="C203" s="31"/>
      <c r="D203" s="31"/>
      <c r="E203" s="31"/>
      <c r="F203" s="31"/>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x14ac:dyDescent="0.25">
      <c r="A204" s="31"/>
      <c r="B204" s="31"/>
      <c r="C204" s="31"/>
      <c r="D204" s="31"/>
      <c r="E204" s="31"/>
      <c r="F204" s="31"/>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x14ac:dyDescent="0.25">
      <c r="A205" s="31"/>
      <c r="B205" s="31"/>
      <c r="C205" s="31"/>
      <c r="D205" s="31"/>
      <c r="E205" s="31"/>
      <c r="F205" s="31"/>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x14ac:dyDescent="0.25">
      <c r="A206" s="31"/>
      <c r="B206" s="31"/>
      <c r="C206" s="31"/>
      <c r="D206" s="31"/>
      <c r="E206" s="31"/>
      <c r="F206" s="31"/>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x14ac:dyDescent="0.25">
      <c r="A207" s="31"/>
      <c r="B207" s="31"/>
      <c r="C207" s="31"/>
      <c r="D207" s="31"/>
      <c r="E207" s="31"/>
      <c r="F207" s="31"/>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x14ac:dyDescent="0.25">
      <c r="A208" s="31"/>
      <c r="B208" s="31"/>
      <c r="C208" s="31"/>
      <c r="D208" s="31"/>
      <c r="E208" s="31"/>
      <c r="F208" s="31"/>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x14ac:dyDescent="0.25">
      <c r="A209" s="31"/>
      <c r="B209" s="31"/>
      <c r="C209" s="31"/>
      <c r="D209" s="31"/>
      <c r="E209" s="31"/>
      <c r="F209" s="31"/>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x14ac:dyDescent="0.25">
      <c r="A210" s="31"/>
      <c r="B210" s="31"/>
      <c r="C210" s="31"/>
      <c r="D210" s="31"/>
      <c r="E210" s="31"/>
      <c r="F210" s="31"/>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x14ac:dyDescent="0.25">
      <c r="A211" s="31"/>
      <c r="B211" s="31"/>
      <c r="C211" s="31"/>
      <c r="D211" s="31"/>
      <c r="E211" s="31"/>
      <c r="F211" s="31"/>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x14ac:dyDescent="0.25">
      <c r="A212" s="31"/>
      <c r="B212" s="31"/>
      <c r="C212" s="31"/>
      <c r="D212" s="31"/>
      <c r="E212" s="31"/>
      <c r="F212" s="31"/>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x14ac:dyDescent="0.25">
      <c r="A213" s="31"/>
      <c r="B213" s="31"/>
      <c r="C213" s="31"/>
      <c r="D213" s="31"/>
      <c r="E213" s="31"/>
      <c r="F213" s="31"/>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x14ac:dyDescent="0.25">
      <c r="A214" s="31"/>
      <c r="B214" s="31"/>
      <c r="C214" s="31"/>
      <c r="D214" s="31"/>
      <c r="E214" s="31"/>
      <c r="F214" s="31"/>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x14ac:dyDescent="0.25">
      <c r="A215" s="31"/>
      <c r="B215" s="31"/>
      <c r="C215" s="31"/>
      <c r="D215" s="31"/>
      <c r="E215" s="31"/>
      <c r="F215" s="31"/>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x14ac:dyDescent="0.25">
      <c r="A216" s="31"/>
      <c r="B216" s="31"/>
      <c r="C216" s="31"/>
      <c r="D216" s="31"/>
      <c r="E216" s="31"/>
      <c r="F216" s="31"/>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x14ac:dyDescent="0.25">
      <c r="A217" s="31"/>
      <c r="B217" s="31"/>
      <c r="C217" s="31"/>
      <c r="D217" s="31"/>
      <c r="E217" s="31"/>
      <c r="F217" s="31"/>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x14ac:dyDescent="0.25">
      <c r="A218" s="31"/>
      <c r="B218" s="31"/>
      <c r="C218" s="31"/>
      <c r="D218" s="31"/>
      <c r="E218" s="31"/>
      <c r="F218" s="31"/>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x14ac:dyDescent="0.25">
      <c r="A219" s="31"/>
      <c r="B219" s="31"/>
      <c r="C219" s="31"/>
      <c r="D219" s="31"/>
      <c r="E219" s="31"/>
      <c r="F219" s="31"/>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x14ac:dyDescent="0.25">
      <c r="A220" s="31"/>
      <c r="B220" s="31"/>
      <c r="C220" s="31"/>
      <c r="D220" s="31"/>
      <c r="E220" s="31"/>
      <c r="F220" s="31"/>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x14ac:dyDescent="0.25">
      <c r="A221" s="31"/>
      <c r="B221" s="31"/>
      <c r="C221" s="31"/>
      <c r="D221" s="31"/>
      <c r="E221" s="31"/>
      <c r="F221" s="31"/>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x14ac:dyDescent="0.25">
      <c r="A222" s="31"/>
      <c r="B222" s="31"/>
      <c r="C222" s="31"/>
      <c r="D222" s="31"/>
      <c r="E222" s="31"/>
      <c r="F222" s="31"/>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x14ac:dyDescent="0.25">
      <c r="A223" s="31"/>
      <c r="B223" s="31"/>
      <c r="C223" s="31"/>
      <c r="D223" s="31"/>
      <c r="E223" s="31"/>
      <c r="F223" s="31"/>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x14ac:dyDescent="0.25">
      <c r="A224" s="31"/>
      <c r="B224" s="31"/>
      <c r="C224" s="31"/>
      <c r="D224" s="31"/>
      <c r="E224" s="31"/>
      <c r="F224" s="31"/>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x14ac:dyDescent="0.25">
      <c r="A225" s="31"/>
      <c r="B225" s="31"/>
      <c r="C225" s="31"/>
      <c r="D225" s="31"/>
      <c r="E225" s="31"/>
      <c r="F225" s="31"/>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x14ac:dyDescent="0.25">
      <c r="A226" s="31"/>
      <c r="B226" s="31"/>
      <c r="C226" s="31"/>
      <c r="D226" s="31"/>
      <c r="E226" s="31"/>
      <c r="F226" s="31"/>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x14ac:dyDescent="0.25">
      <c r="A227" s="31"/>
      <c r="B227" s="31"/>
      <c r="C227" s="31"/>
      <c r="D227" s="31"/>
      <c r="E227" s="31"/>
      <c r="F227" s="31"/>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x14ac:dyDescent="0.25">
      <c r="A228" s="31"/>
      <c r="B228" s="31"/>
      <c r="C228" s="31"/>
      <c r="D228" s="31"/>
      <c r="E228" s="31"/>
      <c r="F228" s="31"/>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x14ac:dyDescent="0.25">
      <c r="A229" s="31"/>
      <c r="B229" s="31"/>
      <c r="C229" s="31"/>
      <c r="D229" s="31"/>
      <c r="E229" s="31"/>
      <c r="F229" s="31"/>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x14ac:dyDescent="0.25">
      <c r="A230" s="31"/>
      <c r="B230" s="31"/>
      <c r="C230" s="31"/>
      <c r="D230" s="31"/>
      <c r="E230" s="31"/>
      <c r="F230" s="31"/>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x14ac:dyDescent="0.25">
      <c r="A231" s="31"/>
      <c r="B231" s="31"/>
      <c r="C231" s="31"/>
      <c r="D231" s="31"/>
      <c r="E231" s="31"/>
      <c r="F231" s="31"/>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x14ac:dyDescent="0.25">
      <c r="A232" s="31"/>
      <c r="B232" s="31"/>
      <c r="C232" s="31"/>
      <c r="D232" s="31"/>
      <c r="E232" s="31"/>
      <c r="F232" s="31"/>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x14ac:dyDescent="0.25">
      <c r="A233" s="31"/>
      <c r="B233" s="31"/>
      <c r="C233" s="31"/>
      <c r="D233" s="31"/>
      <c r="E233" s="31"/>
      <c r="F233" s="31"/>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x14ac:dyDescent="0.25">
      <c r="A234" s="31"/>
      <c r="B234" s="31"/>
      <c r="C234" s="31"/>
      <c r="D234" s="31"/>
      <c r="E234" s="31"/>
      <c r="F234" s="31"/>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x14ac:dyDescent="0.25">
      <c r="A235" s="31"/>
      <c r="B235" s="31"/>
      <c r="C235" s="31"/>
      <c r="D235" s="31"/>
      <c r="E235" s="31"/>
      <c r="F235" s="31"/>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x14ac:dyDescent="0.25">
      <c r="A236" s="31"/>
      <c r="B236" s="31"/>
      <c r="C236" s="31"/>
      <c r="D236" s="31"/>
      <c r="E236" s="31"/>
      <c r="F236" s="31"/>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x14ac:dyDescent="0.25">
      <c r="A237" s="31"/>
      <c r="B237" s="31"/>
      <c r="C237" s="31"/>
      <c r="D237" s="31"/>
      <c r="E237" s="31"/>
      <c r="F237" s="31"/>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x14ac:dyDescent="0.25">
      <c r="A238" s="31"/>
      <c r="B238" s="31"/>
      <c r="C238" s="31"/>
      <c r="D238" s="31"/>
      <c r="E238" s="31"/>
      <c r="F238" s="31"/>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x14ac:dyDescent="0.25">
      <c r="A239" s="31"/>
      <c r="B239" s="31"/>
      <c r="C239" s="31"/>
      <c r="D239" s="31"/>
      <c r="E239" s="31"/>
      <c r="F239" s="31"/>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x14ac:dyDescent="0.25">
      <c r="A240" s="31"/>
      <c r="B240" s="31"/>
      <c r="C240" s="31"/>
      <c r="D240" s="31"/>
      <c r="E240" s="31"/>
      <c r="F240" s="31"/>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x14ac:dyDescent="0.25">
      <c r="A241" s="31"/>
      <c r="B241" s="31"/>
      <c r="C241" s="31"/>
      <c r="D241" s="31"/>
      <c r="E241" s="31"/>
      <c r="F241" s="31"/>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x14ac:dyDescent="0.25">
      <c r="A242" s="31"/>
      <c r="B242" s="31"/>
      <c r="C242" s="31"/>
      <c r="D242" s="31"/>
      <c r="E242" s="31"/>
      <c r="F242" s="31"/>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x14ac:dyDescent="0.25">
      <c r="A243" s="31"/>
      <c r="B243" s="31"/>
      <c r="C243" s="31"/>
      <c r="D243" s="31"/>
      <c r="E243" s="31"/>
      <c r="F243" s="31"/>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x14ac:dyDescent="0.25">
      <c r="A244" s="31"/>
      <c r="B244" s="31"/>
      <c r="C244" s="31"/>
      <c r="D244" s="31"/>
      <c r="E244" s="31"/>
      <c r="F244" s="31"/>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x14ac:dyDescent="0.25">
      <c r="A245" s="31"/>
      <c r="B245" s="31"/>
      <c r="C245" s="31"/>
      <c r="D245" s="31"/>
      <c r="E245" s="31"/>
      <c r="F245" s="31"/>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x14ac:dyDescent="0.25">
      <c r="A246" s="31"/>
      <c r="B246" s="31"/>
      <c r="C246" s="31"/>
      <c r="D246" s="31"/>
      <c r="E246" s="31"/>
      <c r="F246" s="31"/>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x14ac:dyDescent="0.25">
      <c r="A247" s="31"/>
      <c r="B247" s="31"/>
      <c r="C247" s="31"/>
      <c r="D247" s="31"/>
      <c r="E247" s="31"/>
      <c r="F247" s="31"/>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x14ac:dyDescent="0.25">
      <c r="A248" s="31"/>
      <c r="B248" s="31"/>
      <c r="C248" s="31"/>
      <c r="D248" s="31"/>
      <c r="E248" s="31"/>
      <c r="F248" s="31"/>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x14ac:dyDescent="0.25">
      <c r="A249" s="31"/>
      <c r="B249" s="31"/>
      <c r="C249" s="31"/>
      <c r="D249" s="31"/>
      <c r="E249" s="31"/>
      <c r="F249" s="31"/>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x14ac:dyDescent="0.25">
      <c r="A250" s="31"/>
      <c r="B250" s="31"/>
      <c r="C250" s="31"/>
      <c r="D250" s="31"/>
      <c r="E250" s="31"/>
      <c r="F250" s="31"/>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x14ac:dyDescent="0.25">
      <c r="A251" s="31"/>
      <c r="B251" s="31"/>
      <c r="C251" s="31"/>
      <c r="D251" s="31"/>
      <c r="E251" s="31"/>
      <c r="F251" s="31"/>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x14ac:dyDescent="0.25">
      <c r="A252" s="31"/>
      <c r="B252" s="31"/>
      <c r="C252" s="31"/>
      <c r="D252" s="31"/>
      <c r="E252" s="31"/>
      <c r="F252" s="31"/>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x14ac:dyDescent="0.25">
      <c r="A253" s="31"/>
      <c r="B253" s="31"/>
      <c r="C253" s="31"/>
      <c r="D253" s="31"/>
      <c r="E253" s="31"/>
      <c r="F253" s="31"/>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x14ac:dyDescent="0.25">
      <c r="A254" s="31"/>
      <c r="B254" s="31"/>
      <c r="C254" s="31"/>
      <c r="D254" s="31"/>
      <c r="E254" s="31"/>
      <c r="F254" s="31"/>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x14ac:dyDescent="0.25">
      <c r="A255" s="31"/>
      <c r="B255" s="31"/>
      <c r="C255" s="31"/>
      <c r="D255" s="31"/>
      <c r="E255" s="31"/>
      <c r="F255" s="31"/>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x14ac:dyDescent="0.25">
      <c r="A256" s="31"/>
      <c r="B256" s="31"/>
      <c r="C256" s="31"/>
      <c r="D256" s="31"/>
      <c r="E256" s="31"/>
      <c r="F256" s="31"/>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x14ac:dyDescent="0.25">
      <c r="A257" s="31"/>
      <c r="B257" s="31"/>
      <c r="C257" s="31"/>
      <c r="D257" s="31"/>
      <c r="E257" s="31"/>
      <c r="F257" s="31"/>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x14ac:dyDescent="0.25">
      <c r="A258" s="31"/>
      <c r="B258" s="31"/>
      <c r="C258" s="31"/>
      <c r="D258" s="31"/>
      <c r="E258" s="31"/>
      <c r="F258" s="31"/>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x14ac:dyDescent="0.25">
      <c r="A259" s="31"/>
      <c r="B259" s="31"/>
      <c r="C259" s="31"/>
      <c r="D259" s="31"/>
      <c r="E259" s="31"/>
      <c r="F259" s="31"/>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x14ac:dyDescent="0.25">
      <c r="A260" s="31"/>
      <c r="B260" s="31"/>
      <c r="C260" s="31"/>
      <c r="D260" s="31"/>
      <c r="E260" s="31"/>
      <c r="F260" s="31"/>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x14ac:dyDescent="0.25">
      <c r="A261" s="31"/>
      <c r="B261" s="31"/>
      <c r="C261" s="31"/>
      <c r="D261" s="31"/>
      <c r="E261" s="31"/>
      <c r="F261" s="31"/>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x14ac:dyDescent="0.25">
      <c r="A262" s="31"/>
      <c r="B262" s="31"/>
      <c r="C262" s="31"/>
      <c r="D262" s="31"/>
      <c r="E262" s="31"/>
      <c r="F262" s="31"/>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x14ac:dyDescent="0.25">
      <c r="A263" s="31"/>
      <c r="B263" s="31"/>
      <c r="C263" s="31"/>
      <c r="D263" s="31"/>
      <c r="E263" s="31"/>
      <c r="F263" s="31"/>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x14ac:dyDescent="0.25">
      <c r="A264" s="31"/>
      <c r="B264" s="31"/>
      <c r="C264" s="31"/>
      <c r="D264" s="31"/>
      <c r="E264" s="31"/>
      <c r="F264" s="31"/>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x14ac:dyDescent="0.25">
      <c r="A265" s="31"/>
      <c r="B265" s="31"/>
      <c r="C265" s="31"/>
      <c r="D265" s="31"/>
      <c r="E265" s="31"/>
      <c r="F265" s="31"/>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x14ac:dyDescent="0.25">
      <c r="A266" s="31"/>
      <c r="B266" s="31"/>
      <c r="C266" s="31"/>
      <c r="D266" s="31"/>
      <c r="E266" s="31"/>
      <c r="F266" s="31"/>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x14ac:dyDescent="0.25">
      <c r="A267" s="31"/>
      <c r="B267" s="31"/>
      <c r="C267" s="31"/>
      <c r="D267" s="31"/>
      <c r="E267" s="31"/>
      <c r="F267" s="31"/>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x14ac:dyDescent="0.25">
      <c r="A268" s="31"/>
      <c r="B268" s="31"/>
      <c r="C268" s="31"/>
      <c r="D268" s="31"/>
      <c r="E268" s="31"/>
      <c r="F268" s="31"/>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x14ac:dyDescent="0.25">
      <c r="A269" s="31"/>
      <c r="B269" s="31"/>
      <c r="C269" s="31"/>
      <c r="D269" s="31"/>
      <c r="E269" s="31"/>
      <c r="F269" s="31"/>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x14ac:dyDescent="0.25">
      <c r="A270" s="31"/>
      <c r="B270" s="31"/>
      <c r="C270" s="31"/>
      <c r="D270" s="31"/>
      <c r="E270" s="31"/>
      <c r="F270" s="31"/>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x14ac:dyDescent="0.25">
      <c r="A271" s="31"/>
      <c r="B271" s="31"/>
      <c r="C271" s="31"/>
      <c r="D271" s="31"/>
      <c r="E271" s="31"/>
      <c r="F271" s="31"/>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x14ac:dyDescent="0.25">
      <c r="A272" s="31"/>
      <c r="B272" s="31"/>
      <c r="C272" s="31"/>
      <c r="D272" s="31"/>
      <c r="E272" s="31"/>
      <c r="F272" s="31"/>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x14ac:dyDescent="0.25">
      <c r="A273" s="31"/>
      <c r="B273" s="31"/>
      <c r="C273" s="31"/>
      <c r="D273" s="31"/>
      <c r="E273" s="31"/>
      <c r="F273" s="31"/>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x14ac:dyDescent="0.25">
      <c r="A274" s="31"/>
      <c r="B274" s="31"/>
      <c r="C274" s="31"/>
      <c r="D274" s="31"/>
      <c r="E274" s="31"/>
      <c r="F274" s="31"/>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x14ac:dyDescent="0.25">
      <c r="A275" s="31"/>
      <c r="B275" s="31"/>
      <c r="C275" s="31"/>
      <c r="D275" s="31"/>
      <c r="E275" s="31"/>
      <c r="F275" s="31"/>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x14ac:dyDescent="0.25">
      <c r="A276" s="31"/>
      <c r="B276" s="31"/>
      <c r="C276" s="31"/>
      <c r="D276" s="31"/>
      <c r="E276" s="31"/>
      <c r="F276" s="31"/>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x14ac:dyDescent="0.25">
      <c r="A277" s="31"/>
      <c r="B277" s="31"/>
      <c r="C277" s="31"/>
      <c r="D277" s="31"/>
      <c r="E277" s="31"/>
      <c r="F277" s="31"/>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x14ac:dyDescent="0.25">
      <c r="A278" s="31"/>
      <c r="B278" s="31"/>
      <c r="C278" s="31"/>
      <c r="D278" s="31"/>
      <c r="E278" s="31"/>
      <c r="F278" s="31"/>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x14ac:dyDescent="0.25">
      <c r="A279" s="31"/>
      <c r="B279" s="31"/>
      <c r="C279" s="31"/>
      <c r="D279" s="31"/>
      <c r="E279" s="31"/>
      <c r="F279" s="31"/>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x14ac:dyDescent="0.25">
      <c r="A280" s="31"/>
      <c r="B280" s="31"/>
      <c r="C280" s="31"/>
      <c r="D280" s="31"/>
      <c r="E280" s="31"/>
      <c r="F280" s="31"/>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x14ac:dyDescent="0.25">
      <c r="A281" s="31"/>
      <c r="B281" s="31"/>
      <c r="C281" s="31"/>
      <c r="D281" s="31"/>
      <c r="E281" s="31"/>
      <c r="F281" s="31"/>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x14ac:dyDescent="0.25">
      <c r="A282" s="31"/>
      <c r="B282" s="31"/>
      <c r="C282" s="31"/>
      <c r="D282" s="31"/>
      <c r="E282" s="31"/>
      <c r="F282" s="31"/>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x14ac:dyDescent="0.25">
      <c r="A283" s="31"/>
      <c r="B283" s="31"/>
      <c r="C283" s="31"/>
      <c r="D283" s="31"/>
      <c r="E283" s="31"/>
      <c r="F283" s="31"/>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x14ac:dyDescent="0.25">
      <c r="A284" s="31"/>
      <c r="B284" s="31"/>
      <c r="C284" s="31"/>
      <c r="D284" s="31"/>
      <c r="E284" s="31"/>
      <c r="F284" s="31"/>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x14ac:dyDescent="0.25">
      <c r="A285" s="31"/>
      <c r="B285" s="31"/>
      <c r="C285" s="31"/>
      <c r="D285" s="31"/>
      <c r="E285" s="31"/>
      <c r="F285" s="31"/>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x14ac:dyDescent="0.25">
      <c r="A286" s="31"/>
      <c r="B286" s="31"/>
      <c r="C286" s="31"/>
      <c r="D286" s="31"/>
      <c r="E286" s="31"/>
      <c r="F286" s="31"/>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x14ac:dyDescent="0.25">
      <c r="A287" s="31"/>
      <c r="B287" s="31"/>
      <c r="C287" s="31"/>
      <c r="D287" s="31"/>
      <c r="E287" s="31"/>
      <c r="F287" s="31"/>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x14ac:dyDescent="0.25">
      <c r="A288" s="31"/>
      <c r="B288" s="31"/>
      <c r="C288" s="31"/>
      <c r="D288" s="31"/>
      <c r="E288" s="31"/>
      <c r="F288" s="31"/>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x14ac:dyDescent="0.25">
      <c r="A289" s="31"/>
      <c r="B289" s="31"/>
      <c r="C289" s="31"/>
      <c r="D289" s="31"/>
      <c r="E289" s="31"/>
      <c r="F289" s="31"/>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x14ac:dyDescent="0.25">
      <c r="A290" s="31"/>
      <c r="B290" s="31"/>
      <c r="C290" s="31"/>
      <c r="D290" s="31"/>
      <c r="E290" s="31"/>
      <c r="F290" s="31"/>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x14ac:dyDescent="0.25">
      <c r="A291" s="31"/>
      <c r="B291" s="31"/>
      <c r="C291" s="31"/>
      <c r="D291" s="31"/>
      <c r="E291" s="31"/>
      <c r="F291" s="31"/>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x14ac:dyDescent="0.25">
      <c r="A292" s="31"/>
      <c r="B292" s="31"/>
      <c r="C292" s="31"/>
      <c r="D292" s="31"/>
      <c r="E292" s="31"/>
      <c r="F292" s="31"/>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x14ac:dyDescent="0.25">
      <c r="A293" s="31"/>
      <c r="B293" s="31"/>
      <c r="C293" s="31"/>
      <c r="D293" s="31"/>
      <c r="E293" s="31"/>
      <c r="F293" s="31"/>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x14ac:dyDescent="0.25">
      <c r="A294" s="31"/>
      <c r="B294" s="31"/>
      <c r="C294" s="31"/>
      <c r="D294" s="31"/>
      <c r="E294" s="31"/>
      <c r="F294" s="31"/>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x14ac:dyDescent="0.25">
      <c r="A295" s="31"/>
      <c r="B295" s="31"/>
      <c r="C295" s="31"/>
      <c r="D295" s="31"/>
      <c r="E295" s="31"/>
      <c r="F295" s="31"/>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x14ac:dyDescent="0.25">
      <c r="A296" s="31"/>
      <c r="B296" s="31"/>
      <c r="C296" s="31"/>
      <c r="D296" s="31"/>
      <c r="E296" s="31"/>
      <c r="F296" s="31"/>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x14ac:dyDescent="0.25">
      <c r="A297" s="31"/>
      <c r="B297" s="31"/>
      <c r="C297" s="31"/>
      <c r="D297" s="31"/>
      <c r="E297" s="31"/>
      <c r="F297" s="31"/>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x14ac:dyDescent="0.25">
      <c r="A298" s="31"/>
      <c r="B298" s="31"/>
      <c r="C298" s="31"/>
      <c r="D298" s="31"/>
      <c r="E298" s="31"/>
      <c r="F298" s="31"/>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x14ac:dyDescent="0.25">
      <c r="A299" s="31"/>
      <c r="B299" s="31"/>
      <c r="C299" s="31"/>
      <c r="D299" s="31"/>
      <c r="E299" s="31"/>
      <c r="F299" s="31"/>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x14ac:dyDescent="0.25">
      <c r="A300" s="31"/>
      <c r="B300" s="31"/>
      <c r="C300" s="31"/>
      <c r="D300" s="31"/>
      <c r="E300" s="31"/>
      <c r="F300" s="31"/>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x14ac:dyDescent="0.25">
      <c r="A301" s="31"/>
      <c r="B301" s="31"/>
      <c r="C301" s="31"/>
      <c r="D301" s="31"/>
      <c r="E301" s="31"/>
      <c r="F301" s="31"/>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x14ac:dyDescent="0.25">
      <c r="A302" s="31"/>
      <c r="B302" s="31"/>
      <c r="C302" s="31"/>
      <c r="D302" s="31"/>
      <c r="E302" s="31"/>
      <c r="F302" s="31"/>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x14ac:dyDescent="0.25">
      <c r="A303" s="31"/>
      <c r="B303" s="31"/>
      <c r="C303" s="31"/>
      <c r="D303" s="31"/>
      <c r="E303" s="31"/>
      <c r="F303" s="31"/>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x14ac:dyDescent="0.25">
      <c r="A304" s="31"/>
      <c r="B304" s="31"/>
      <c r="C304" s="31"/>
      <c r="D304" s="31"/>
      <c r="E304" s="31"/>
      <c r="F304" s="31"/>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x14ac:dyDescent="0.25">
      <c r="A305" s="31"/>
      <c r="B305" s="31"/>
      <c r="C305" s="31"/>
      <c r="D305" s="31"/>
      <c r="E305" s="31"/>
      <c r="F305" s="31"/>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x14ac:dyDescent="0.25">
      <c r="A306" s="31"/>
      <c r="B306" s="31"/>
      <c r="C306" s="31"/>
      <c r="D306" s="31"/>
      <c r="E306" s="31"/>
      <c r="F306" s="31"/>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x14ac:dyDescent="0.25">
      <c r="A307" s="31"/>
      <c r="B307" s="31"/>
      <c r="C307" s="31"/>
      <c r="D307" s="31"/>
      <c r="E307" s="31"/>
      <c r="F307" s="31"/>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x14ac:dyDescent="0.25">
      <c r="A308" s="31"/>
      <c r="B308" s="31"/>
      <c r="C308" s="31"/>
      <c r="D308" s="31"/>
      <c r="E308" s="31"/>
      <c r="F308" s="31"/>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x14ac:dyDescent="0.25">
      <c r="A309" s="31"/>
      <c r="B309" s="31"/>
      <c r="C309" s="31"/>
      <c r="D309" s="31"/>
      <c r="E309" s="31"/>
      <c r="F309" s="31"/>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x14ac:dyDescent="0.25">
      <c r="A310" s="31"/>
      <c r="B310" s="31"/>
      <c r="C310" s="31"/>
      <c r="D310" s="31"/>
      <c r="E310" s="31"/>
      <c r="F310" s="31"/>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x14ac:dyDescent="0.25">
      <c r="A311" s="31"/>
      <c r="B311" s="31"/>
      <c r="C311" s="31"/>
      <c r="D311" s="31"/>
      <c r="E311" s="31"/>
      <c r="F311" s="31"/>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x14ac:dyDescent="0.25">
      <c r="A312" s="31"/>
      <c r="B312" s="31"/>
      <c r="C312" s="31"/>
      <c r="D312" s="31"/>
      <c r="E312" s="31"/>
      <c r="F312" s="31"/>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x14ac:dyDescent="0.25">
      <c r="A313" s="31"/>
      <c r="B313" s="31"/>
      <c r="C313" s="31"/>
      <c r="D313" s="31"/>
      <c r="E313" s="31"/>
      <c r="F313" s="31"/>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x14ac:dyDescent="0.25">
      <c r="A314" s="31"/>
      <c r="B314" s="31"/>
      <c r="C314" s="31"/>
      <c r="D314" s="31"/>
      <c r="E314" s="31"/>
      <c r="F314" s="31"/>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x14ac:dyDescent="0.25">
      <c r="A315" s="31"/>
      <c r="B315" s="31"/>
      <c r="C315" s="31"/>
      <c r="D315" s="31"/>
      <c r="E315" s="31"/>
      <c r="F315" s="31"/>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x14ac:dyDescent="0.25">
      <c r="A316" s="31"/>
      <c r="B316" s="31"/>
      <c r="C316" s="31"/>
      <c r="D316" s="31"/>
      <c r="E316" s="31"/>
      <c r="F316" s="31"/>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x14ac:dyDescent="0.25">
      <c r="A317" s="31"/>
      <c r="B317" s="31"/>
      <c r="C317" s="31"/>
      <c r="D317" s="31"/>
      <c r="E317" s="31"/>
      <c r="F317" s="31"/>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x14ac:dyDescent="0.25">
      <c r="A318" s="31"/>
      <c r="B318" s="31"/>
      <c r="C318" s="31"/>
      <c r="D318" s="31"/>
      <c r="E318" s="31"/>
      <c r="F318" s="31"/>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x14ac:dyDescent="0.25">
      <c r="A319" s="31"/>
      <c r="B319" s="31"/>
      <c r="C319" s="31"/>
      <c r="D319" s="31"/>
      <c r="E319" s="31"/>
      <c r="F319" s="31"/>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x14ac:dyDescent="0.25">
      <c r="A320" s="31"/>
      <c r="B320" s="31"/>
      <c r="C320" s="31"/>
      <c r="D320" s="31"/>
      <c r="E320" s="31"/>
      <c r="F320" s="31"/>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x14ac:dyDescent="0.25">
      <c r="A321" s="31"/>
      <c r="B321" s="31"/>
      <c r="C321" s="31"/>
      <c r="D321" s="31"/>
      <c r="E321" s="31"/>
      <c r="F321" s="31"/>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x14ac:dyDescent="0.25">
      <c r="A322" s="31"/>
      <c r="B322" s="31"/>
      <c r="C322" s="31"/>
      <c r="D322" s="31"/>
      <c r="E322" s="31"/>
      <c r="F322" s="31"/>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x14ac:dyDescent="0.25">
      <c r="A323" s="31"/>
      <c r="B323" s="31"/>
      <c r="C323" s="31"/>
      <c r="D323" s="31"/>
      <c r="E323" s="31"/>
      <c r="F323" s="31"/>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x14ac:dyDescent="0.25">
      <c r="A324" s="31"/>
      <c r="B324" s="31"/>
      <c r="C324" s="31"/>
      <c r="D324" s="31"/>
      <c r="E324" s="31"/>
      <c r="F324" s="31"/>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x14ac:dyDescent="0.25">
      <c r="A325" s="31"/>
      <c r="B325" s="31"/>
      <c r="C325" s="31"/>
      <c r="D325" s="31"/>
      <c r="E325" s="31"/>
      <c r="F325" s="31"/>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x14ac:dyDescent="0.25">
      <c r="A326" s="31"/>
      <c r="B326" s="31"/>
      <c r="C326" s="31"/>
      <c r="D326" s="31"/>
      <c r="E326" s="31"/>
      <c r="F326" s="31"/>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x14ac:dyDescent="0.25">
      <c r="A327" s="31"/>
      <c r="B327" s="31"/>
      <c r="C327" s="31"/>
      <c r="D327" s="31"/>
      <c r="E327" s="31"/>
      <c r="F327" s="31"/>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x14ac:dyDescent="0.25">
      <c r="A328" s="31"/>
      <c r="B328" s="31"/>
      <c r="C328" s="31"/>
      <c r="D328" s="31"/>
      <c r="E328" s="31"/>
      <c r="F328" s="31"/>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x14ac:dyDescent="0.25">
      <c r="A329" s="31"/>
      <c r="B329" s="31"/>
      <c r="C329" s="31"/>
      <c r="D329" s="31"/>
      <c r="E329" s="31"/>
      <c r="F329" s="31"/>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x14ac:dyDescent="0.25">
      <c r="A330" s="31"/>
      <c r="B330" s="31"/>
      <c r="C330" s="31"/>
      <c r="D330" s="31"/>
      <c r="E330" s="31"/>
      <c r="F330" s="31"/>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x14ac:dyDescent="0.25">
      <c r="A331" s="31"/>
      <c r="B331" s="31"/>
      <c r="C331" s="31"/>
      <c r="D331" s="31"/>
      <c r="E331" s="31"/>
      <c r="F331" s="31"/>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x14ac:dyDescent="0.25">
      <c r="A332" s="31"/>
      <c r="B332" s="31"/>
      <c r="C332" s="31"/>
      <c r="D332" s="31"/>
      <c r="E332" s="31"/>
      <c r="F332" s="31"/>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x14ac:dyDescent="0.25">
      <c r="A333" s="31"/>
      <c r="B333" s="31"/>
      <c r="C333" s="31"/>
      <c r="D333" s="31"/>
      <c r="E333" s="31"/>
      <c r="F333" s="31"/>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x14ac:dyDescent="0.25">
      <c r="A334" s="31"/>
      <c r="B334" s="31"/>
      <c r="C334" s="31"/>
      <c r="D334" s="31"/>
      <c r="E334" s="31"/>
      <c r="F334" s="31"/>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x14ac:dyDescent="0.25">
      <c r="A335" s="31"/>
      <c r="B335" s="31"/>
      <c r="C335" s="31"/>
      <c r="D335" s="31"/>
      <c r="E335" s="31"/>
      <c r="F335" s="31"/>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x14ac:dyDescent="0.25">
      <c r="A336" s="31"/>
      <c r="B336" s="31"/>
      <c r="C336" s="31"/>
      <c r="D336" s="31"/>
      <c r="E336" s="31"/>
      <c r="F336" s="31"/>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x14ac:dyDescent="0.25">
      <c r="A337" s="31"/>
      <c r="B337" s="31"/>
      <c r="C337" s="31"/>
      <c r="D337" s="31"/>
      <c r="E337" s="31"/>
      <c r="F337" s="31"/>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x14ac:dyDescent="0.25">
      <c r="A338" s="31"/>
      <c r="B338" s="31"/>
      <c r="C338" s="31"/>
      <c r="D338" s="31"/>
      <c r="E338" s="31"/>
      <c r="F338" s="31"/>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x14ac:dyDescent="0.25">
      <c r="A339" s="31"/>
      <c r="B339" s="31"/>
      <c r="C339" s="31"/>
      <c r="D339" s="31"/>
      <c r="E339" s="31"/>
      <c r="F339" s="31"/>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x14ac:dyDescent="0.25">
      <c r="A340" s="31"/>
      <c r="B340" s="31"/>
      <c r="C340" s="31"/>
      <c r="D340" s="31"/>
      <c r="E340" s="31"/>
      <c r="F340" s="31"/>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x14ac:dyDescent="0.25">
      <c r="A341" s="31"/>
      <c r="B341" s="31"/>
      <c r="C341" s="31"/>
      <c r="D341" s="31"/>
      <c r="E341" s="31"/>
      <c r="F341" s="31"/>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x14ac:dyDescent="0.25">
      <c r="A342" s="31"/>
      <c r="B342" s="31"/>
      <c r="C342" s="31"/>
      <c r="D342" s="31"/>
      <c r="E342" s="31"/>
      <c r="F342" s="31"/>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x14ac:dyDescent="0.25">
      <c r="A343" s="31"/>
      <c r="B343" s="31"/>
      <c r="C343" s="31"/>
      <c r="D343" s="31"/>
      <c r="E343" s="31"/>
      <c r="F343" s="31"/>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x14ac:dyDescent="0.25">
      <c r="A344" s="31"/>
      <c r="B344" s="31"/>
      <c r="C344" s="31"/>
      <c r="D344" s="31"/>
      <c r="E344" s="31"/>
      <c r="F344" s="31"/>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x14ac:dyDescent="0.25">
      <c r="A345" s="31"/>
      <c r="B345" s="31"/>
      <c r="C345" s="31"/>
      <c r="D345" s="31"/>
      <c r="E345" s="31"/>
      <c r="F345" s="31"/>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x14ac:dyDescent="0.25">
      <c r="A346" s="31"/>
      <c r="B346" s="31"/>
      <c r="C346" s="31"/>
      <c r="D346" s="31"/>
      <c r="E346" s="31"/>
      <c r="F346" s="31"/>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x14ac:dyDescent="0.25">
      <c r="A347" s="31"/>
      <c r="B347" s="31"/>
      <c r="C347" s="31"/>
      <c r="D347" s="31"/>
      <c r="E347" s="31"/>
      <c r="F347" s="31"/>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x14ac:dyDescent="0.25">
      <c r="A348" s="31"/>
      <c r="B348" s="31"/>
      <c r="C348" s="31"/>
      <c r="D348" s="31"/>
      <c r="E348" s="31"/>
      <c r="F348" s="31"/>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x14ac:dyDescent="0.25">
      <c r="A349" s="31"/>
      <c r="B349" s="31"/>
      <c r="C349" s="31"/>
      <c r="D349" s="31"/>
      <c r="E349" s="31"/>
      <c r="F349" s="31"/>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x14ac:dyDescent="0.25">
      <c r="A350" s="31"/>
      <c r="B350" s="31"/>
      <c r="C350" s="31"/>
      <c r="D350" s="31"/>
      <c r="E350" s="31"/>
      <c r="F350" s="31"/>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x14ac:dyDescent="0.25">
      <c r="A351" s="31"/>
      <c r="B351" s="31"/>
      <c r="C351" s="31"/>
      <c r="D351" s="31"/>
      <c r="E351" s="31"/>
      <c r="F351" s="31"/>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x14ac:dyDescent="0.25">
      <c r="A352" s="31"/>
      <c r="B352" s="31"/>
      <c r="C352" s="31"/>
      <c r="D352" s="31"/>
      <c r="E352" s="31"/>
      <c r="F352" s="31"/>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x14ac:dyDescent="0.25">
      <c r="A353" s="31"/>
      <c r="B353" s="31"/>
      <c r="C353" s="31"/>
      <c r="D353" s="31"/>
      <c r="E353" s="31"/>
      <c r="F353" s="31"/>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x14ac:dyDescent="0.25">
      <c r="A354" s="31"/>
      <c r="B354" s="31"/>
      <c r="C354" s="31"/>
      <c r="D354" s="31"/>
      <c r="E354" s="31"/>
      <c r="F354" s="31"/>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x14ac:dyDescent="0.25">
      <c r="A355" s="31"/>
      <c r="B355" s="31"/>
      <c r="C355" s="31"/>
      <c r="D355" s="31"/>
      <c r="E355" s="31"/>
      <c r="F355" s="31"/>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x14ac:dyDescent="0.25">
      <c r="A356" s="31"/>
      <c r="B356" s="31"/>
      <c r="C356" s="31"/>
      <c r="D356" s="31"/>
      <c r="E356" s="31"/>
      <c r="F356" s="31"/>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x14ac:dyDescent="0.25">
      <c r="A357" s="31"/>
      <c r="B357" s="31"/>
      <c r="C357" s="31"/>
      <c r="D357" s="31"/>
      <c r="E357" s="31"/>
      <c r="F357" s="31"/>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x14ac:dyDescent="0.25">
      <c r="A358" s="31"/>
      <c r="B358" s="31"/>
      <c r="C358" s="31"/>
      <c r="D358" s="31"/>
      <c r="E358" s="31"/>
      <c r="F358" s="31"/>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x14ac:dyDescent="0.25">
      <c r="A359" s="31"/>
      <c r="B359" s="31"/>
      <c r="C359" s="31"/>
      <c r="D359" s="31"/>
      <c r="E359" s="31"/>
      <c r="F359" s="31"/>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x14ac:dyDescent="0.25">
      <c r="A360" s="31"/>
      <c r="B360" s="31"/>
      <c r="C360" s="31"/>
      <c r="D360" s="31"/>
      <c r="E360" s="31"/>
      <c r="F360" s="31"/>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x14ac:dyDescent="0.25">
      <c r="A361" s="31"/>
      <c r="B361" s="31"/>
      <c r="C361" s="31"/>
      <c r="D361" s="31"/>
      <c r="E361" s="31"/>
      <c r="F361" s="31"/>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x14ac:dyDescent="0.25">
      <c r="A362" s="31"/>
      <c r="B362" s="31"/>
      <c r="C362" s="31"/>
      <c r="D362" s="31"/>
      <c r="E362" s="31"/>
      <c r="F362" s="31"/>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x14ac:dyDescent="0.25">
      <c r="A363" s="31"/>
      <c r="B363" s="31"/>
      <c r="C363" s="31"/>
      <c r="D363" s="31"/>
      <c r="E363" s="31"/>
      <c r="F363" s="31"/>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x14ac:dyDescent="0.25">
      <c r="A364" s="31"/>
      <c r="B364" s="31"/>
      <c r="C364" s="31"/>
      <c r="D364" s="31"/>
      <c r="E364" s="31"/>
      <c r="F364" s="31"/>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x14ac:dyDescent="0.25">
      <c r="A365" s="31"/>
      <c r="B365" s="31"/>
      <c r="C365" s="31"/>
      <c r="D365" s="31"/>
      <c r="E365" s="31"/>
      <c r="F365" s="31"/>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x14ac:dyDescent="0.25">
      <c r="A366" s="31"/>
      <c r="B366" s="31"/>
      <c r="C366" s="31"/>
      <c r="D366" s="31"/>
      <c r="E366" s="31"/>
      <c r="F366" s="31"/>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x14ac:dyDescent="0.25">
      <c r="A367" s="31"/>
      <c r="B367" s="31"/>
      <c r="C367" s="31"/>
      <c r="D367" s="31"/>
      <c r="E367" s="31"/>
      <c r="F367" s="31"/>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x14ac:dyDescent="0.25">
      <c r="A368" s="31"/>
      <c r="B368" s="31"/>
      <c r="C368" s="31"/>
      <c r="D368" s="31"/>
      <c r="E368" s="31"/>
      <c r="F368" s="31"/>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x14ac:dyDescent="0.25">
      <c r="A369" s="31"/>
      <c r="B369" s="31"/>
      <c r="C369" s="31"/>
      <c r="D369" s="31"/>
      <c r="E369" s="31"/>
      <c r="F369" s="31"/>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x14ac:dyDescent="0.25">
      <c r="A370" s="31"/>
      <c r="B370" s="31"/>
      <c r="C370" s="31"/>
      <c r="D370" s="31"/>
      <c r="E370" s="31"/>
      <c r="F370" s="31"/>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x14ac:dyDescent="0.25">
      <c r="A371" s="31"/>
      <c r="B371" s="31"/>
      <c r="C371" s="31"/>
      <c r="D371" s="31"/>
      <c r="E371" s="31"/>
      <c r="F371" s="31"/>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x14ac:dyDescent="0.25">
      <c r="A372" s="31"/>
      <c r="B372" s="31"/>
      <c r="C372" s="31"/>
      <c r="D372" s="31"/>
      <c r="E372" s="31"/>
      <c r="F372" s="31"/>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x14ac:dyDescent="0.25">
      <c r="A373" s="31"/>
      <c r="B373" s="31"/>
      <c r="C373" s="31"/>
      <c r="D373" s="31"/>
      <c r="E373" s="31"/>
      <c r="F373" s="31"/>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x14ac:dyDescent="0.25">
      <c r="A374" s="31"/>
      <c r="B374" s="31"/>
      <c r="C374" s="31"/>
      <c r="D374" s="31"/>
      <c r="E374" s="31"/>
      <c r="F374" s="31"/>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x14ac:dyDescent="0.25">
      <c r="A375" s="31"/>
      <c r="B375" s="31"/>
      <c r="C375" s="31"/>
      <c r="D375" s="31"/>
      <c r="E375" s="31"/>
      <c r="F375" s="31"/>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x14ac:dyDescent="0.25">
      <c r="A376" s="31"/>
      <c r="B376" s="31"/>
      <c r="C376" s="31"/>
      <c r="D376" s="31"/>
      <c r="E376" s="31"/>
      <c r="F376" s="31"/>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x14ac:dyDescent="0.25">
      <c r="A377" s="31"/>
      <c r="B377" s="31"/>
      <c r="C377" s="31"/>
      <c r="D377" s="31"/>
      <c r="E377" s="31"/>
      <c r="F377" s="31"/>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x14ac:dyDescent="0.25">
      <c r="A378" s="31"/>
      <c r="B378" s="31"/>
      <c r="C378" s="31"/>
      <c r="D378" s="31"/>
      <c r="E378" s="31"/>
      <c r="F378" s="31"/>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x14ac:dyDescent="0.25">
      <c r="A379" s="31"/>
      <c r="B379" s="31"/>
      <c r="C379" s="31"/>
      <c r="D379" s="31"/>
      <c r="E379" s="31"/>
      <c r="F379" s="31"/>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x14ac:dyDescent="0.25">
      <c r="A380" s="31"/>
      <c r="B380" s="31"/>
      <c r="C380" s="31"/>
      <c r="D380" s="31"/>
      <c r="E380" s="31"/>
      <c r="F380" s="31"/>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x14ac:dyDescent="0.25">
      <c r="A381" s="18"/>
      <c r="B381" s="18"/>
      <c r="C381" s="18"/>
      <c r="D381" s="18"/>
      <c r="E381" s="18"/>
      <c r="F381" s="18"/>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x14ac:dyDescent="0.25">
      <c r="A382" s="18"/>
      <c r="B382" s="18"/>
      <c r="C382" s="18"/>
      <c r="D382" s="18"/>
      <c r="E382" s="18"/>
      <c r="F382" s="18"/>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x14ac:dyDescent="0.25">
      <c r="A383" s="18"/>
      <c r="B383" s="18"/>
      <c r="C383" s="18"/>
      <c r="D383" s="18"/>
      <c r="E383" s="18"/>
      <c r="F383" s="18"/>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x14ac:dyDescent="0.25">
      <c r="A384" s="18"/>
      <c r="B384" s="18"/>
      <c r="C384" s="18"/>
      <c r="D384" s="18"/>
      <c r="E384" s="18"/>
      <c r="F384" s="18"/>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x14ac:dyDescent="0.25">
      <c r="A385" s="18"/>
      <c r="B385" s="18"/>
      <c r="C385" s="18"/>
      <c r="D385" s="18"/>
      <c r="E385" s="18"/>
      <c r="F385" s="18"/>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x14ac:dyDescent="0.25">
      <c r="A386" s="18"/>
      <c r="B386" s="18"/>
      <c r="C386" s="18"/>
      <c r="D386" s="18"/>
      <c r="E386" s="18"/>
      <c r="F386" s="18"/>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x14ac:dyDescent="0.25">
      <c r="A387" s="18"/>
      <c r="B387" s="18"/>
      <c r="C387" s="18"/>
      <c r="D387" s="18"/>
      <c r="E387" s="18"/>
      <c r="F387" s="18"/>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x14ac:dyDescent="0.25">
      <c r="A388" s="18"/>
      <c r="B388" s="18"/>
      <c r="C388" s="18"/>
      <c r="D388" s="18"/>
      <c r="E388" s="18"/>
      <c r="F388" s="18"/>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x14ac:dyDescent="0.25">
      <c r="A389" s="18"/>
      <c r="B389" s="18"/>
      <c r="C389" s="18"/>
      <c r="D389" s="18"/>
      <c r="E389" s="18"/>
      <c r="F389" s="18"/>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x14ac:dyDescent="0.25">
      <c r="A390" s="18"/>
      <c r="B390" s="18"/>
      <c r="C390" s="18"/>
      <c r="D390" s="18"/>
      <c r="E390" s="18"/>
      <c r="F390" s="18"/>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x14ac:dyDescent="0.25">
      <c r="A391" s="18"/>
      <c r="B391" s="18"/>
      <c r="C391" s="18"/>
      <c r="D391" s="18"/>
      <c r="E391" s="18"/>
      <c r="F391" s="18"/>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x14ac:dyDescent="0.25">
      <c r="A392" s="18"/>
      <c r="B392" s="18"/>
      <c r="C392" s="18"/>
      <c r="D392" s="18"/>
      <c r="E392" s="18"/>
      <c r="F392" s="18"/>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x14ac:dyDescent="0.25">
      <c r="A393" s="18"/>
      <c r="B393" s="18"/>
      <c r="C393" s="18"/>
      <c r="D393" s="18"/>
      <c r="E393" s="18"/>
      <c r="F393" s="18"/>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x14ac:dyDescent="0.25">
      <c r="A394" s="18"/>
      <c r="B394" s="18"/>
      <c r="C394" s="18"/>
      <c r="D394" s="18"/>
      <c r="E394" s="18"/>
      <c r="F394" s="18"/>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x14ac:dyDescent="0.25">
      <c r="A395" s="18"/>
      <c r="B395" s="18"/>
      <c r="C395" s="18"/>
      <c r="D395" s="18"/>
      <c r="E395" s="18"/>
      <c r="F395" s="18"/>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x14ac:dyDescent="0.25">
      <c r="A396" s="18"/>
      <c r="B396" s="18"/>
      <c r="C396" s="18"/>
      <c r="D396" s="18"/>
      <c r="E396" s="18"/>
      <c r="F396" s="18"/>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x14ac:dyDescent="0.25">
      <c r="A397" s="18"/>
      <c r="B397" s="18"/>
      <c r="C397" s="18"/>
      <c r="D397" s="18"/>
      <c r="E397" s="18"/>
      <c r="F397" s="18"/>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x14ac:dyDescent="0.25">
      <c r="A398" s="18"/>
      <c r="B398" s="18"/>
      <c r="C398" s="18"/>
      <c r="D398" s="18"/>
      <c r="E398" s="18"/>
      <c r="F398" s="18"/>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x14ac:dyDescent="0.25">
      <c r="A399" s="18"/>
      <c r="B399" s="18"/>
      <c r="C399" s="18"/>
      <c r="D399" s="18"/>
      <c r="E399" s="18"/>
      <c r="F399" s="18"/>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x14ac:dyDescent="0.25">
      <c r="A400" s="18"/>
      <c r="B400" s="18"/>
      <c r="C400" s="18"/>
      <c r="D400" s="18"/>
      <c r="E400" s="18"/>
      <c r="F400" s="18"/>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x14ac:dyDescent="0.25">
      <c r="A401" s="18"/>
      <c r="B401" s="18"/>
      <c r="C401" s="18"/>
      <c r="D401" s="18"/>
      <c r="E401" s="18"/>
      <c r="F401" s="18"/>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x14ac:dyDescent="0.25">
      <c r="A402" s="18"/>
      <c r="B402" s="18"/>
      <c r="C402" s="18"/>
      <c r="D402" s="18"/>
      <c r="E402" s="18"/>
      <c r="F402" s="18"/>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x14ac:dyDescent="0.25">
      <c r="A403" s="18"/>
      <c r="B403" s="18"/>
      <c r="C403" s="18"/>
      <c r="D403" s="18"/>
      <c r="E403" s="18"/>
      <c r="F403" s="18"/>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x14ac:dyDescent="0.25">
      <c r="A404" s="18"/>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x14ac:dyDescent="0.25">
      <c r="A405" s="18"/>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x14ac:dyDescent="0.25">
      <c r="A406" s="18"/>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x14ac:dyDescent="0.25">
      <c r="A407" s="18"/>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x14ac:dyDescent="0.25">
      <c r="A408" s="18"/>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x14ac:dyDescent="0.25">
      <c r="A409" s="18"/>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x14ac:dyDescent="0.25">
      <c r="A410" s="18"/>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x14ac:dyDescent="0.25">
      <c r="A411" s="18"/>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x14ac:dyDescent="0.25">
      <c r="A412" s="18"/>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x14ac:dyDescent="0.25">
      <c r="A413" s="18"/>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x14ac:dyDescent="0.25">
      <c r="A414" s="18"/>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x14ac:dyDescent="0.25">
      <c r="A415" s="18"/>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x14ac:dyDescent="0.25">
      <c r="A416" s="18"/>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x14ac:dyDescent="0.25">
      <c r="A417" s="18"/>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x14ac:dyDescent="0.25">
      <c r="A418" s="18"/>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x14ac:dyDescent="0.25">
      <c r="A419" s="18"/>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x14ac:dyDescent="0.25">
      <c r="A420" s="18"/>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x14ac:dyDescent="0.25">
      <c r="A421" s="18"/>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x14ac:dyDescent="0.25">
      <c r="A422" s="18"/>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x14ac:dyDescent="0.25">
      <c r="A423" s="18"/>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x14ac:dyDescent="0.25">
      <c r="A424" s="18"/>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x14ac:dyDescent="0.25">
      <c r="A425" s="18"/>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x14ac:dyDescent="0.25">
      <c r="A426" s="18"/>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x14ac:dyDescent="0.25">
      <c r="A427" s="18"/>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x14ac:dyDescent="0.25">
      <c r="A428" s="18"/>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x14ac:dyDescent="0.25">
      <c r="A429" s="18"/>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x14ac:dyDescent="0.25">
      <c r="A430" s="18"/>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x14ac:dyDescent="0.25">
      <c r="A431" s="18"/>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x14ac:dyDescent="0.25">
      <c r="A432" s="18"/>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x14ac:dyDescent="0.25">
      <c r="A433" s="18"/>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x14ac:dyDescent="0.25">
      <c r="A434" s="18"/>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x14ac:dyDescent="0.25">
      <c r="A435" s="18"/>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x14ac:dyDescent="0.25">
      <c r="A436" s="18"/>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x14ac:dyDescent="0.25">
      <c r="A437" s="18"/>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x14ac:dyDescent="0.25">
      <c r="A438" s="18"/>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x14ac:dyDescent="0.25">
      <c r="A439" s="18"/>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x14ac:dyDescent="0.25">
      <c r="A440" s="18"/>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x14ac:dyDescent="0.25">
      <c r="A441" s="18"/>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x14ac:dyDescent="0.25">
      <c r="A442" s="18"/>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x14ac:dyDescent="0.25">
      <c r="A443" s="18"/>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x14ac:dyDescent="0.25">
      <c r="A444" s="18"/>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x14ac:dyDescent="0.25">
      <c r="A445" s="18"/>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x14ac:dyDescent="0.25">
      <c r="A446" s="18"/>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x14ac:dyDescent="0.25">
      <c r="A447" s="18"/>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x14ac:dyDescent="0.25">
      <c r="A448" s="18"/>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x14ac:dyDescent="0.25">
      <c r="A449" s="18"/>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x14ac:dyDescent="0.25">
      <c r="A450" s="18"/>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x14ac:dyDescent="0.25">
      <c r="A451" s="18"/>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x14ac:dyDescent="0.25">
      <c r="A452" s="18"/>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x14ac:dyDescent="0.25">
      <c r="A453" s="18"/>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x14ac:dyDescent="0.25">
      <c r="A454" s="18"/>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x14ac:dyDescent="0.25">
      <c r="A455" s="18"/>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x14ac:dyDescent="0.25">
      <c r="A456" s="18"/>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x14ac:dyDescent="0.25">
      <c r="A457" s="18"/>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x14ac:dyDescent="0.25">
      <c r="A458" s="18"/>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x14ac:dyDescent="0.25">
      <c r="A459" s="18"/>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x14ac:dyDescent="0.25">
      <c r="A460" s="18"/>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x14ac:dyDescent="0.25">
      <c r="A461" s="18"/>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x14ac:dyDescent="0.25">
      <c r="A462" s="18"/>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x14ac:dyDescent="0.25">
      <c r="A463" s="18"/>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x14ac:dyDescent="0.25">
      <c r="A464" s="18"/>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x14ac:dyDescent="0.25">
      <c r="A465" s="18"/>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x14ac:dyDescent="0.25">
      <c r="A466" s="18"/>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x14ac:dyDescent="0.25">
      <c r="A467" s="18"/>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x14ac:dyDescent="0.25">
      <c r="A468" s="18"/>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x14ac:dyDescent="0.25">
      <c r="A469" s="18"/>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x14ac:dyDescent="0.25">
      <c r="A470" s="18"/>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x14ac:dyDescent="0.25">
      <c r="A471" s="18"/>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x14ac:dyDescent="0.25">
      <c r="A472" s="18"/>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x14ac:dyDescent="0.25">
      <c r="A473" s="18"/>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x14ac:dyDescent="0.25">
      <c r="A474" s="18"/>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x14ac:dyDescent="0.25">
      <c r="A475" s="18"/>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x14ac:dyDescent="0.25">
      <c r="A476" s="18"/>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x14ac:dyDescent="0.25">
      <c r="A477" s="18"/>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x14ac:dyDescent="0.25">
      <c r="A478" s="18"/>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x14ac:dyDescent="0.25">
      <c r="A479" s="18"/>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x14ac:dyDescent="0.25">
      <c r="A480" s="18"/>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x14ac:dyDescent="0.25">
      <c r="A481" s="18"/>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x14ac:dyDescent="0.25">
      <c r="A482" s="18"/>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x14ac:dyDescent="0.25">
      <c r="A483" s="18"/>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x14ac:dyDescent="0.25">
      <c r="A484" s="18"/>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x14ac:dyDescent="0.25">
      <c r="A485" s="18"/>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x14ac:dyDescent="0.25">
      <c r="A486" s="18"/>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x14ac:dyDescent="0.25">
      <c r="A487" s="18"/>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x14ac:dyDescent="0.25">
      <c r="A488" s="18"/>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x14ac:dyDescent="0.25">
      <c r="A489" s="18"/>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x14ac:dyDescent="0.25">
      <c r="A490" s="18"/>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x14ac:dyDescent="0.25">
      <c r="A491" s="18"/>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x14ac:dyDescent="0.25">
      <c r="A492" s="18"/>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x14ac:dyDescent="0.25">
      <c r="A493" s="18"/>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x14ac:dyDescent="0.25">
      <c r="A494" s="18"/>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x14ac:dyDescent="0.25">
      <c r="A495" s="18"/>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x14ac:dyDescent="0.25">
      <c r="A496" s="18"/>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x14ac:dyDescent="0.25">
      <c r="A497" s="18"/>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x14ac:dyDescent="0.25">
      <c r="A498" s="18"/>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x14ac:dyDescent="0.25">
      <c r="A499" s="18"/>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x14ac:dyDescent="0.25">
      <c r="A500" s="18"/>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x14ac:dyDescent="0.25">
      <c r="A501" s="18"/>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x14ac:dyDescent="0.25">
      <c r="A502" s="18"/>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x14ac:dyDescent="0.25">
      <c r="A503" s="18"/>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x14ac:dyDescent="0.25">
      <c r="A504" s="18"/>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x14ac:dyDescent="0.25">
      <c r="A505" s="18"/>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x14ac:dyDescent="0.25">
      <c r="A506" s="18"/>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x14ac:dyDescent="0.25">
      <c r="A507" s="18"/>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x14ac:dyDescent="0.25">
      <c r="A508" s="18"/>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x14ac:dyDescent="0.25">
      <c r="A509" s="18"/>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x14ac:dyDescent="0.25">
      <c r="A510" s="18"/>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x14ac:dyDescent="0.25">
      <c r="A511" s="18"/>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x14ac:dyDescent="0.25">
      <c r="A512" s="18"/>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x14ac:dyDescent="0.25">
      <c r="A513" s="18"/>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x14ac:dyDescent="0.25">
      <c r="A514" s="18"/>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x14ac:dyDescent="0.25">
      <c r="A515" s="18"/>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x14ac:dyDescent="0.25">
      <c r="A516" s="18"/>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x14ac:dyDescent="0.25">
      <c r="A517" s="18"/>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x14ac:dyDescent="0.25">
      <c r="A518" s="18"/>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x14ac:dyDescent="0.25">
      <c r="A519" s="18"/>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x14ac:dyDescent="0.25">
      <c r="A520" s="18"/>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x14ac:dyDescent="0.25">
      <c r="A521" s="18"/>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x14ac:dyDescent="0.25">
      <c r="A522" s="18"/>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x14ac:dyDescent="0.25">
      <c r="A523" s="18"/>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x14ac:dyDescent="0.25">
      <c r="A524" s="18"/>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x14ac:dyDescent="0.25">
      <c r="A525" s="18"/>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x14ac:dyDescent="0.25">
      <c r="A526" s="18"/>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x14ac:dyDescent="0.25">
      <c r="A527" s="18"/>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x14ac:dyDescent="0.25">
      <c r="A528" s="18"/>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x14ac:dyDescent="0.25">
      <c r="A529" s="18"/>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x14ac:dyDescent="0.25">
      <c r="A530" s="18"/>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x14ac:dyDescent="0.25">
      <c r="A531" s="18"/>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x14ac:dyDescent="0.25">
      <c r="A532" s="18"/>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x14ac:dyDescent="0.25">
      <c r="A533" s="18"/>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x14ac:dyDescent="0.25">
      <c r="A534" s="18"/>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x14ac:dyDescent="0.25">
      <c r="A535" s="18"/>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x14ac:dyDescent="0.25">
      <c r="A536" s="18"/>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x14ac:dyDescent="0.25">
      <c r="A537" s="18"/>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x14ac:dyDescent="0.25">
      <c r="A538" s="18"/>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x14ac:dyDescent="0.25">
      <c r="A539" s="18"/>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x14ac:dyDescent="0.25">
      <c r="A540" s="18"/>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x14ac:dyDescent="0.25">
      <c r="A541" s="18"/>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x14ac:dyDescent="0.25">
      <c r="A542" s="18"/>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x14ac:dyDescent="0.25">
      <c r="A543" s="18"/>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x14ac:dyDescent="0.25">
      <c r="A544" s="18"/>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x14ac:dyDescent="0.25">
      <c r="A545" s="18"/>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x14ac:dyDescent="0.25">
      <c r="A546" s="18"/>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x14ac:dyDescent="0.25">
      <c r="A547" s="18"/>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x14ac:dyDescent="0.25">
      <c r="A548" s="18"/>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x14ac:dyDescent="0.25">
      <c r="A549" s="18"/>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x14ac:dyDescent="0.25">
      <c r="A550" s="18"/>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x14ac:dyDescent="0.25">
      <c r="A551" s="18"/>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x14ac:dyDescent="0.25">
      <c r="A552" s="18"/>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x14ac:dyDescent="0.25">
      <c r="A553" s="18"/>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x14ac:dyDescent="0.25">
      <c r="A554" s="18"/>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x14ac:dyDescent="0.25">
      <c r="A555" s="18"/>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x14ac:dyDescent="0.25">
      <c r="A556" s="18"/>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x14ac:dyDescent="0.25">
      <c r="A557" s="18"/>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x14ac:dyDescent="0.25">
      <c r="A558" s="18"/>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x14ac:dyDescent="0.25">
      <c r="A559" s="18"/>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x14ac:dyDescent="0.25">
      <c r="A560" s="18"/>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x14ac:dyDescent="0.25">
      <c r="A561" s="18"/>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x14ac:dyDescent="0.25">
      <c r="A562" s="18"/>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x14ac:dyDescent="0.25">
      <c r="A563" s="18"/>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x14ac:dyDescent="0.25">
      <c r="A564" s="18"/>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x14ac:dyDescent="0.25">
      <c r="A565" s="18"/>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x14ac:dyDescent="0.25">
      <c r="A566" s="18"/>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x14ac:dyDescent="0.25">
      <c r="A567" s="18"/>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x14ac:dyDescent="0.25">
      <c r="A568" s="18"/>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x14ac:dyDescent="0.25">
      <c r="A569" s="18"/>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x14ac:dyDescent="0.25">
      <c r="A570" s="18"/>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x14ac:dyDescent="0.25">
      <c r="A571" s="18"/>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x14ac:dyDescent="0.25">
      <c r="A572" s="18"/>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x14ac:dyDescent="0.25">
      <c r="A573" s="18"/>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x14ac:dyDescent="0.25">
      <c r="A574" s="18"/>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x14ac:dyDescent="0.25">
      <c r="A575" s="18"/>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x14ac:dyDescent="0.25">
      <c r="A576" s="18"/>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x14ac:dyDescent="0.25">
      <c r="A577" s="18"/>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x14ac:dyDescent="0.25">
      <c r="A578" s="18"/>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x14ac:dyDescent="0.25">
      <c r="A579" s="18"/>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x14ac:dyDescent="0.25">
      <c r="A580" s="18"/>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x14ac:dyDescent="0.25">
      <c r="A581" s="18"/>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x14ac:dyDescent="0.25">
      <c r="A582" s="18"/>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x14ac:dyDescent="0.25">
      <c r="A583" s="18"/>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x14ac:dyDescent="0.25">
      <c r="A584" s="18"/>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x14ac:dyDescent="0.25">
      <c r="A585" s="18"/>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x14ac:dyDescent="0.25">
      <c r="A586" s="18"/>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x14ac:dyDescent="0.25">
      <c r="A587" s="18"/>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x14ac:dyDescent="0.25">
      <c r="A588" s="18"/>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x14ac:dyDescent="0.25">
      <c r="A589" s="18"/>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x14ac:dyDescent="0.25">
      <c r="A590" s="18"/>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x14ac:dyDescent="0.25">
      <c r="A591" s="18"/>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x14ac:dyDescent="0.25">
      <c r="A592" s="18"/>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x14ac:dyDescent="0.25">
      <c r="A593" s="18"/>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x14ac:dyDescent="0.25">
      <c r="A594" s="18"/>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x14ac:dyDescent="0.25">
      <c r="A595" s="18"/>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x14ac:dyDescent="0.25">
      <c r="A596" s="18"/>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x14ac:dyDescent="0.25">
      <c r="A597" s="18"/>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x14ac:dyDescent="0.25">
      <c r="A598" s="18"/>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x14ac:dyDescent="0.25">
      <c r="A599" s="18"/>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x14ac:dyDescent="0.25">
      <c r="A600" s="18"/>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x14ac:dyDescent="0.25">
      <c r="A601" s="18"/>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x14ac:dyDescent="0.25">
      <c r="A602" s="18"/>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x14ac:dyDescent="0.25">
      <c r="A603" s="18"/>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x14ac:dyDescent="0.25">
      <c r="A604" s="18"/>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x14ac:dyDescent="0.25">
      <c r="A605" s="18"/>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x14ac:dyDescent="0.25">
      <c r="A606" s="18"/>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x14ac:dyDescent="0.25">
      <c r="A607" s="18"/>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x14ac:dyDescent="0.25">
      <c r="A608" s="18"/>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x14ac:dyDescent="0.25">
      <c r="A609" s="18"/>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x14ac:dyDescent="0.25">
      <c r="A610" s="18"/>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x14ac:dyDescent="0.25">
      <c r="A611" s="18"/>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x14ac:dyDescent="0.25">
      <c r="A612" s="18"/>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x14ac:dyDescent="0.25">
      <c r="A613" s="18"/>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x14ac:dyDescent="0.25">
      <c r="A614" s="18"/>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x14ac:dyDescent="0.25">
      <c r="A615" s="18"/>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x14ac:dyDescent="0.25">
      <c r="A616" s="18"/>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x14ac:dyDescent="0.25">
      <c r="A617" s="18"/>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x14ac:dyDescent="0.25">
      <c r="A618" s="18"/>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x14ac:dyDescent="0.25">
      <c r="A619" s="18"/>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x14ac:dyDescent="0.25">
      <c r="A620" s="18"/>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x14ac:dyDescent="0.25">
      <c r="A621" s="18"/>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x14ac:dyDescent="0.25">
      <c r="A622" s="18"/>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x14ac:dyDescent="0.25">
      <c r="A623" s="18"/>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x14ac:dyDescent="0.25">
      <c r="A624" s="18"/>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x14ac:dyDescent="0.25">
      <c r="A625" s="18"/>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x14ac:dyDescent="0.25">
      <c r="A626" s="18"/>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x14ac:dyDescent="0.25">
      <c r="A627" s="18"/>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x14ac:dyDescent="0.25">
      <c r="A628" s="18"/>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x14ac:dyDescent="0.25">
      <c r="A629" s="18"/>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x14ac:dyDescent="0.25">
      <c r="A630" s="18"/>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x14ac:dyDescent="0.25">
      <c r="A631" s="18"/>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x14ac:dyDescent="0.25">
      <c r="A632" s="18"/>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x14ac:dyDescent="0.25">
      <c r="A633" s="18"/>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x14ac:dyDescent="0.25">
      <c r="A634" s="18"/>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x14ac:dyDescent="0.25">
      <c r="A635" s="18"/>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x14ac:dyDescent="0.25">
      <c r="A636" s="18"/>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x14ac:dyDescent="0.25">
      <c r="A637" s="18"/>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x14ac:dyDescent="0.25">
      <c r="A638" s="18"/>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x14ac:dyDescent="0.25">
      <c r="A639" s="18"/>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x14ac:dyDescent="0.25">
      <c r="A640" s="18"/>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x14ac:dyDescent="0.25">
      <c r="A641" s="18"/>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x14ac:dyDescent="0.25">
      <c r="A642" s="18"/>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x14ac:dyDescent="0.25">
      <c r="A643" s="18"/>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x14ac:dyDescent="0.25">
      <c r="A644" s="18"/>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x14ac:dyDescent="0.25">
      <c r="A645" s="18"/>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x14ac:dyDescent="0.25">
      <c r="A646" s="18"/>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x14ac:dyDescent="0.25">
      <c r="A647" s="18"/>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x14ac:dyDescent="0.25">
      <c r="A648" s="18"/>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x14ac:dyDescent="0.25">
      <c r="A649" s="18"/>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x14ac:dyDescent="0.25">
      <c r="A650" s="18"/>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x14ac:dyDescent="0.25">
      <c r="A651" s="18"/>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x14ac:dyDescent="0.25">
      <c r="A652" s="18"/>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x14ac:dyDescent="0.25">
      <c r="A653" s="18"/>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x14ac:dyDescent="0.25">
      <c r="A654" s="18"/>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x14ac:dyDescent="0.25">
      <c r="A655" s="18"/>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x14ac:dyDescent="0.25">
      <c r="A656" s="18"/>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x14ac:dyDescent="0.25">
      <c r="A657" s="18"/>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x14ac:dyDescent="0.25">
      <c r="A658" s="18"/>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x14ac:dyDescent="0.25">
      <c r="A659" s="18"/>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x14ac:dyDescent="0.25">
      <c r="A660" s="18"/>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x14ac:dyDescent="0.25">
      <c r="A661" s="18"/>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x14ac:dyDescent="0.25">
      <c r="A662" s="18"/>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x14ac:dyDescent="0.25">
      <c r="A663" s="18"/>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x14ac:dyDescent="0.25">
      <c r="A664" s="18"/>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x14ac:dyDescent="0.25">
      <c r="A665" s="18"/>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x14ac:dyDescent="0.25">
      <c r="A666" s="18"/>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x14ac:dyDescent="0.25">
      <c r="A667" s="18"/>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x14ac:dyDescent="0.25">
      <c r="A668" s="18"/>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x14ac:dyDescent="0.25">
      <c r="A669" s="18"/>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x14ac:dyDescent="0.25">
      <c r="A670" s="18"/>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x14ac:dyDescent="0.25">
      <c r="A671" s="18"/>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x14ac:dyDescent="0.25">
      <c r="A672" s="18"/>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x14ac:dyDescent="0.25">
      <c r="A673" s="18"/>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x14ac:dyDescent="0.25">
      <c r="A674" s="18"/>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x14ac:dyDescent="0.25">
      <c r="A675" s="18"/>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x14ac:dyDescent="0.25">
      <c r="A676" s="18"/>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x14ac:dyDescent="0.25">
      <c r="A677" s="18"/>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x14ac:dyDescent="0.25">
      <c r="A678" s="18"/>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x14ac:dyDescent="0.25">
      <c r="A679" s="18"/>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x14ac:dyDescent="0.25">
      <c r="A680" s="18"/>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x14ac:dyDescent="0.25">
      <c r="A681" s="18"/>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x14ac:dyDescent="0.25">
      <c r="A682" s="18"/>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x14ac:dyDescent="0.25">
      <c r="A683" s="18"/>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x14ac:dyDescent="0.25">
      <c r="A684" s="18"/>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x14ac:dyDescent="0.25">
      <c r="A685" s="18"/>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x14ac:dyDescent="0.25">
      <c r="A686" s="18"/>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x14ac:dyDescent="0.25">
      <c r="A687" s="18"/>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x14ac:dyDescent="0.25">
      <c r="A688" s="18"/>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x14ac:dyDescent="0.25">
      <c r="A689" s="18"/>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x14ac:dyDescent="0.25">
      <c r="A690" s="18"/>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x14ac:dyDescent="0.25">
      <c r="A691" s="18"/>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x14ac:dyDescent="0.25">
      <c r="A692" s="18"/>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x14ac:dyDescent="0.25">
      <c r="A693" s="18"/>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x14ac:dyDescent="0.25">
      <c r="A694" s="18"/>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x14ac:dyDescent="0.25">
      <c r="A695" s="18"/>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x14ac:dyDescent="0.25">
      <c r="A696" s="18"/>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x14ac:dyDescent="0.25">
      <c r="A697" s="18"/>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x14ac:dyDescent="0.25">
      <c r="A698" s="18"/>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x14ac:dyDescent="0.25">
      <c r="A699" s="18"/>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x14ac:dyDescent="0.25">
      <c r="A700" s="18"/>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x14ac:dyDescent="0.25">
      <c r="A701" s="18"/>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x14ac:dyDescent="0.25">
      <c r="A702" s="18"/>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x14ac:dyDescent="0.25">
      <c r="A703" s="18"/>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x14ac:dyDescent="0.25">
      <c r="A704" s="18"/>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x14ac:dyDescent="0.25">
      <c r="A705" s="18"/>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x14ac:dyDescent="0.25">
      <c r="A706" s="18"/>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x14ac:dyDescent="0.25">
      <c r="A707" s="18"/>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x14ac:dyDescent="0.25">
      <c r="A708" s="18"/>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x14ac:dyDescent="0.25">
      <c r="A709" s="18"/>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x14ac:dyDescent="0.25">
      <c r="A710" s="18"/>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x14ac:dyDescent="0.25">
      <c r="A711" s="18"/>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x14ac:dyDescent="0.25">
      <c r="A712" s="18"/>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x14ac:dyDescent="0.25">
      <c r="A713" s="18"/>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x14ac:dyDescent="0.25">
      <c r="A714" s="18"/>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x14ac:dyDescent="0.25">
      <c r="A715" s="18"/>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x14ac:dyDescent="0.25">
      <c r="A716" s="18"/>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x14ac:dyDescent="0.25">
      <c r="A717" s="18"/>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x14ac:dyDescent="0.25">
      <c r="A718" s="18"/>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x14ac:dyDescent="0.25">
      <c r="A719" s="18"/>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x14ac:dyDescent="0.25">
      <c r="A720" s="18"/>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x14ac:dyDescent="0.25">
      <c r="A721" s="18"/>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x14ac:dyDescent="0.25">
      <c r="A722" s="18"/>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x14ac:dyDescent="0.25">
      <c r="A723" s="18"/>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x14ac:dyDescent="0.25">
      <c r="A724" s="18"/>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x14ac:dyDescent="0.25">
      <c r="A725" s="18"/>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x14ac:dyDescent="0.25">
      <c r="A726" s="18"/>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x14ac:dyDescent="0.25">
      <c r="A727" s="18"/>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x14ac:dyDescent="0.25">
      <c r="A728" s="18"/>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x14ac:dyDescent="0.25">
      <c r="A729" s="18"/>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x14ac:dyDescent="0.25">
      <c r="A730" s="18"/>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x14ac:dyDescent="0.25">
      <c r="A731" s="18"/>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x14ac:dyDescent="0.25">
      <c r="A732" s="18"/>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x14ac:dyDescent="0.25">
      <c r="A733" s="18"/>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x14ac:dyDescent="0.25">
      <c r="A734" s="18"/>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x14ac:dyDescent="0.25">
      <c r="A735" s="18"/>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x14ac:dyDescent="0.25">
      <c r="A736" s="18"/>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x14ac:dyDescent="0.25">
      <c r="A737" s="18"/>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x14ac:dyDescent="0.25">
      <c r="A738" s="18"/>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x14ac:dyDescent="0.25">
      <c r="A739" s="18"/>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x14ac:dyDescent="0.25">
      <c r="A740" s="18"/>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x14ac:dyDescent="0.25">
      <c r="A741" s="18"/>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x14ac:dyDescent="0.25">
      <c r="A742" s="18"/>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x14ac:dyDescent="0.25">
      <c r="A743" s="18"/>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x14ac:dyDescent="0.25">
      <c r="A744" s="18"/>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x14ac:dyDescent="0.25">
      <c r="A745" s="18"/>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x14ac:dyDescent="0.25">
      <c r="A746" s="18"/>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x14ac:dyDescent="0.25">
      <c r="A747" s="18"/>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x14ac:dyDescent="0.25">
      <c r="A748" s="18"/>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x14ac:dyDescent="0.25">
      <c r="A749" s="18"/>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x14ac:dyDescent="0.25">
      <c r="A750" s="18"/>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x14ac:dyDescent="0.25">
      <c r="A751" s="18"/>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x14ac:dyDescent="0.25">
      <c r="A752" s="18"/>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x14ac:dyDescent="0.25">
      <c r="A753" s="18"/>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x14ac:dyDescent="0.25">
      <c r="A754" s="18"/>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x14ac:dyDescent="0.25">
      <c r="A755" s="18"/>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x14ac:dyDescent="0.25">
      <c r="A756" s="18"/>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x14ac:dyDescent="0.25">
      <c r="A757" s="18"/>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x14ac:dyDescent="0.25">
      <c r="A758" s="18"/>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x14ac:dyDescent="0.25">
      <c r="A759" s="18"/>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x14ac:dyDescent="0.25">
      <c r="A760" s="18"/>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x14ac:dyDescent="0.25">
      <c r="A761" s="18"/>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x14ac:dyDescent="0.25">
      <c r="A762" s="18"/>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x14ac:dyDescent="0.25">
      <c r="A763" s="18"/>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x14ac:dyDescent="0.25">
      <c r="A764" s="18"/>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x14ac:dyDescent="0.25">
      <c r="A765" s="18"/>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x14ac:dyDescent="0.25">
      <c r="A766" s="18"/>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x14ac:dyDescent="0.25">
      <c r="A767" s="18"/>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x14ac:dyDescent="0.25">
      <c r="A768" s="18"/>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x14ac:dyDescent="0.25">
      <c r="A769" s="18"/>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x14ac:dyDescent="0.25">
      <c r="A770" s="18"/>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x14ac:dyDescent="0.25">
      <c r="A771" s="18"/>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x14ac:dyDescent="0.25">
      <c r="A772" s="18"/>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x14ac:dyDescent="0.25">
      <c r="A773" s="18"/>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x14ac:dyDescent="0.25">
      <c r="A774" s="18"/>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x14ac:dyDescent="0.25">
      <c r="A775" s="18"/>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x14ac:dyDescent="0.25">
      <c r="A776" s="18"/>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x14ac:dyDescent="0.25">
      <c r="A777" s="18"/>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x14ac:dyDescent="0.25">
      <c r="A778" s="18"/>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x14ac:dyDescent="0.25">
      <c r="A779" s="18"/>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x14ac:dyDescent="0.25">
      <c r="A780" s="18"/>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x14ac:dyDescent="0.25">
      <c r="A781" s="18"/>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x14ac:dyDescent="0.25">
      <c r="A782" s="18"/>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x14ac:dyDescent="0.25">
      <c r="A783" s="18"/>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x14ac:dyDescent="0.25">
      <c r="A784" s="18"/>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x14ac:dyDescent="0.25">
      <c r="A785" s="18"/>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x14ac:dyDescent="0.25">
      <c r="A786" s="18"/>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x14ac:dyDescent="0.25">
      <c r="A787" s="18"/>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x14ac:dyDescent="0.25">
      <c r="A788" s="18"/>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x14ac:dyDescent="0.25">
      <c r="A789" s="18"/>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x14ac:dyDescent="0.25">
      <c r="A790" s="18"/>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x14ac:dyDescent="0.25">
      <c r="A791" s="18"/>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x14ac:dyDescent="0.25">
      <c r="A792" s="18"/>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x14ac:dyDescent="0.25">
      <c r="A793" s="18"/>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x14ac:dyDescent="0.25">
      <c r="A794" s="18"/>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x14ac:dyDescent="0.25">
      <c r="A795" s="18"/>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x14ac:dyDescent="0.25">
      <c r="A796" s="18"/>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x14ac:dyDescent="0.25">
      <c r="A797" s="18"/>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x14ac:dyDescent="0.25">
      <c r="A798" s="18"/>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x14ac:dyDescent="0.25">
      <c r="A799" s="18"/>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x14ac:dyDescent="0.25">
      <c r="A800" s="18"/>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x14ac:dyDescent="0.25">
      <c r="A801" s="18"/>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x14ac:dyDescent="0.25">
      <c r="A802" s="18"/>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x14ac:dyDescent="0.25">
      <c r="A803" s="18"/>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x14ac:dyDescent="0.25">
      <c r="A804" s="18"/>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x14ac:dyDescent="0.25">
      <c r="A805" s="18"/>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x14ac:dyDescent="0.25">
      <c r="A806" s="18"/>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x14ac:dyDescent="0.25">
      <c r="A807" s="18"/>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x14ac:dyDescent="0.25">
      <c r="A808" s="18"/>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x14ac:dyDescent="0.25">
      <c r="A809" s="18"/>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x14ac:dyDescent="0.25">
      <c r="A810" s="18"/>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x14ac:dyDescent="0.25">
      <c r="A811" s="18"/>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x14ac:dyDescent="0.25">
      <c r="A812" s="18"/>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x14ac:dyDescent="0.25">
      <c r="A813" s="18"/>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x14ac:dyDescent="0.25">
      <c r="A814" s="18"/>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x14ac:dyDescent="0.25">
      <c r="A815" s="18"/>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x14ac:dyDescent="0.25">
      <c r="A816" s="18"/>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x14ac:dyDescent="0.25">
      <c r="A817" s="18"/>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x14ac:dyDescent="0.25">
      <c r="A818" s="18"/>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x14ac:dyDescent="0.25">
      <c r="A819" s="18"/>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x14ac:dyDescent="0.25">
      <c r="A820" s="18"/>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x14ac:dyDescent="0.25">
      <c r="A821" s="18"/>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x14ac:dyDescent="0.25">
      <c r="A822" s="18"/>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x14ac:dyDescent="0.25">
      <c r="A823" s="18"/>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x14ac:dyDescent="0.25">
      <c r="A824" s="18"/>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x14ac:dyDescent="0.25">
      <c r="A825" s="18"/>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x14ac:dyDescent="0.25">
      <c r="A826" s="18"/>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x14ac:dyDescent="0.25">
      <c r="A827" s="18"/>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x14ac:dyDescent="0.25">
      <c r="A828" s="18"/>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x14ac:dyDescent="0.25">
      <c r="A829" s="18"/>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x14ac:dyDescent="0.25">
      <c r="A830" s="18"/>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x14ac:dyDescent="0.25">
      <c r="A831" s="18"/>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x14ac:dyDescent="0.25">
      <c r="A832" s="18"/>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x14ac:dyDescent="0.25">
      <c r="A833" s="18"/>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x14ac:dyDescent="0.25">
      <c r="A834" s="18"/>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x14ac:dyDescent="0.25">
      <c r="A835" s="18"/>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x14ac:dyDescent="0.25">
      <c r="A836" s="18"/>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x14ac:dyDescent="0.25">
      <c r="A837" s="18"/>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x14ac:dyDescent="0.25">
      <c r="A838" s="18"/>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x14ac:dyDescent="0.25">
      <c r="A839" s="18"/>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x14ac:dyDescent="0.25">
      <c r="A840" s="18"/>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x14ac:dyDescent="0.25">
      <c r="A841" s="18"/>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x14ac:dyDescent="0.25">
      <c r="A842" s="18"/>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x14ac:dyDescent="0.25">
      <c r="A843" s="18"/>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x14ac:dyDescent="0.25">
      <c r="A844" s="18"/>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x14ac:dyDescent="0.25">
      <c r="A845" s="18"/>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x14ac:dyDescent="0.25">
      <c r="A846" s="18"/>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x14ac:dyDescent="0.25">
      <c r="A847" s="18"/>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x14ac:dyDescent="0.25">
      <c r="A848" s="18"/>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x14ac:dyDescent="0.25">
      <c r="A849" s="18"/>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x14ac:dyDescent="0.25">
      <c r="A850" s="18"/>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x14ac:dyDescent="0.25">
      <c r="A851" s="18"/>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x14ac:dyDescent="0.25">
      <c r="A852" s="18"/>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x14ac:dyDescent="0.25">
      <c r="A853" s="18"/>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x14ac:dyDescent="0.25">
      <c r="A854" s="18"/>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x14ac:dyDescent="0.25">
      <c r="A855" s="18"/>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x14ac:dyDescent="0.25">
      <c r="A856" s="18"/>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x14ac:dyDescent="0.25">
      <c r="A857" s="18"/>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x14ac:dyDescent="0.25">
      <c r="A858" s="18"/>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x14ac:dyDescent="0.25">
      <c r="A859" s="18"/>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x14ac:dyDescent="0.25">
      <c r="A860" s="18"/>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x14ac:dyDescent="0.25">
      <c r="A861" s="18"/>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x14ac:dyDescent="0.25">
      <c r="A862" s="18"/>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x14ac:dyDescent="0.25">
      <c r="A863" s="18"/>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x14ac:dyDescent="0.25">
      <c r="A864" s="18"/>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x14ac:dyDescent="0.25">
      <c r="A865" s="18"/>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x14ac:dyDescent="0.25">
      <c r="A866" s="18"/>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x14ac:dyDescent="0.25">
      <c r="A867" s="18"/>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x14ac:dyDescent="0.25">
      <c r="A868" s="18"/>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x14ac:dyDescent="0.25">
      <c r="A869" s="18"/>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x14ac:dyDescent="0.25">
      <c r="A870" s="18"/>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x14ac:dyDescent="0.25">
      <c r="A871" s="18"/>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x14ac:dyDescent="0.25">
      <c r="A872" s="18"/>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x14ac:dyDescent="0.25">
      <c r="A873" s="18"/>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x14ac:dyDescent="0.25">
      <c r="A874" s="18"/>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x14ac:dyDescent="0.25">
      <c r="A875" s="18"/>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x14ac:dyDescent="0.25">
      <c r="A876" s="18"/>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x14ac:dyDescent="0.25">
      <c r="A877" s="18"/>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x14ac:dyDescent="0.25">
      <c r="A878" s="18"/>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x14ac:dyDescent="0.25">
      <c r="A879" s="18"/>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x14ac:dyDescent="0.25">
      <c r="A880" s="18"/>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x14ac:dyDescent="0.25">
      <c r="A881" s="18"/>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x14ac:dyDescent="0.25">
      <c r="A882" s="18"/>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x14ac:dyDescent="0.25">
      <c r="A883" s="18"/>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x14ac:dyDescent="0.25">
      <c r="A884" s="18"/>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x14ac:dyDescent="0.25">
      <c r="A885" s="18"/>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x14ac:dyDescent="0.25">
      <c r="A886" s="18"/>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x14ac:dyDescent="0.25">
      <c r="A887" s="18"/>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x14ac:dyDescent="0.25">
      <c r="A888" s="18"/>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x14ac:dyDescent="0.25">
      <c r="A889" s="18"/>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x14ac:dyDescent="0.25">
      <c r="A890" s="18"/>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x14ac:dyDescent="0.25">
      <c r="A891" s="18"/>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x14ac:dyDescent="0.25">
      <c r="A892" s="18"/>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x14ac:dyDescent="0.25">
      <c r="A893" s="18"/>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x14ac:dyDescent="0.25">
      <c r="A894" s="18"/>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x14ac:dyDescent="0.25">
      <c r="A895" s="18"/>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x14ac:dyDescent="0.25">
      <c r="A896" s="18"/>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x14ac:dyDescent="0.25">
      <c r="A897" s="18"/>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x14ac:dyDescent="0.25">
      <c r="A898" s="18"/>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x14ac:dyDescent="0.25">
      <c r="A899" s="18"/>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x14ac:dyDescent="0.25">
      <c r="A900" s="18"/>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x14ac:dyDescent="0.25">
      <c r="A901" s="18"/>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x14ac:dyDescent="0.25">
      <c r="A902" s="18"/>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x14ac:dyDescent="0.25">
      <c r="A903" s="18"/>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x14ac:dyDescent="0.25">
      <c r="A904" s="18"/>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x14ac:dyDescent="0.25">
      <c r="A905" s="18"/>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x14ac:dyDescent="0.25">
      <c r="A906" s="18"/>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x14ac:dyDescent="0.25">
      <c r="A907" s="18"/>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x14ac:dyDescent="0.25">
      <c r="A908" s="18"/>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x14ac:dyDescent="0.25">
      <c r="A909" s="18"/>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x14ac:dyDescent="0.25">
      <c r="A910" s="18"/>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x14ac:dyDescent="0.25">
      <c r="A911" s="18"/>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x14ac:dyDescent="0.25">
      <c r="A912" s="18"/>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x14ac:dyDescent="0.25">
      <c r="A913" s="18"/>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x14ac:dyDescent="0.25">
      <c r="A914" s="18"/>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x14ac:dyDescent="0.25">
      <c r="A915" s="18"/>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x14ac:dyDescent="0.25">
      <c r="A916" s="18"/>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x14ac:dyDescent="0.25">
      <c r="A917" s="18"/>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x14ac:dyDescent="0.25">
      <c r="A918" s="18"/>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x14ac:dyDescent="0.25">
      <c r="A919" s="18"/>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x14ac:dyDescent="0.25">
      <c r="A920" s="18"/>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x14ac:dyDescent="0.25">
      <c r="A921" s="18"/>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x14ac:dyDescent="0.25">
      <c r="A922" s="18"/>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x14ac:dyDescent="0.25">
      <c r="A923" s="18"/>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x14ac:dyDescent="0.25">
      <c r="A924" s="18"/>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x14ac:dyDescent="0.25">
      <c r="A925" s="18"/>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x14ac:dyDescent="0.25">
      <c r="A926" s="18"/>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x14ac:dyDescent="0.25">
      <c r="A927" s="18"/>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x14ac:dyDescent="0.25">
      <c r="A928" s="18"/>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x14ac:dyDescent="0.25">
      <c r="A929" s="18"/>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x14ac:dyDescent="0.25">
      <c r="A930" s="18"/>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x14ac:dyDescent="0.25">
      <c r="A931" s="18"/>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x14ac:dyDescent="0.25">
      <c r="A932" s="18"/>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x14ac:dyDescent="0.25">
      <c r="A933" s="18"/>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x14ac:dyDescent="0.25">
      <c r="A934" s="18"/>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x14ac:dyDescent="0.25">
      <c r="A935" s="18"/>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x14ac:dyDescent="0.25">
      <c r="A936" s="18"/>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x14ac:dyDescent="0.25">
      <c r="A937" s="18"/>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x14ac:dyDescent="0.25">
      <c r="A938" s="18"/>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x14ac:dyDescent="0.25">
      <c r="A939" s="18"/>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x14ac:dyDescent="0.25">
      <c r="A940" s="18"/>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x14ac:dyDescent="0.25">
      <c r="A941" s="18"/>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x14ac:dyDescent="0.25">
      <c r="A942" s="18"/>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x14ac:dyDescent="0.25">
      <c r="A943" s="18"/>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x14ac:dyDescent="0.25">
      <c r="A944" s="18"/>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x14ac:dyDescent="0.25">
      <c r="A945" s="18"/>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x14ac:dyDescent="0.25">
      <c r="A946" s="18"/>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x14ac:dyDescent="0.25">
      <c r="A947" s="18"/>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x14ac:dyDescent="0.25">
      <c r="A948" s="18"/>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x14ac:dyDescent="0.25">
      <c r="A949" s="18"/>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x14ac:dyDescent="0.25">
      <c r="A950" s="18"/>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x14ac:dyDescent="0.25">
      <c r="A951" s="18"/>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x14ac:dyDescent="0.25">
      <c r="A952" s="18"/>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x14ac:dyDescent="0.25">
      <c r="A953" s="18"/>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x14ac:dyDescent="0.25">
      <c r="A954" s="18"/>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x14ac:dyDescent="0.25">
      <c r="A955" s="18"/>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x14ac:dyDescent="0.25">
      <c r="A956" s="18"/>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x14ac:dyDescent="0.25">
      <c r="A957" s="18"/>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x14ac:dyDescent="0.25">
      <c r="A958" s="18"/>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x14ac:dyDescent="0.25">
      <c r="A959" s="18"/>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x14ac:dyDescent="0.25">
      <c r="A960" s="18"/>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x14ac:dyDescent="0.25">
      <c r="A961" s="18"/>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x14ac:dyDescent="0.25">
      <c r="A962" s="18"/>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x14ac:dyDescent="0.25">
      <c r="A963" s="18"/>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x14ac:dyDescent="0.25">
      <c r="A964" s="18"/>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x14ac:dyDescent="0.25">
      <c r="A965" s="18"/>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x14ac:dyDescent="0.25">
      <c r="A966" s="18"/>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x14ac:dyDescent="0.25">
      <c r="A967" s="18"/>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x14ac:dyDescent="0.25">
      <c r="A968" s="18"/>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x14ac:dyDescent="0.25">
      <c r="A969" s="18"/>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x14ac:dyDescent="0.25">
      <c r="A970" s="18"/>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x14ac:dyDescent="0.25">
      <c r="A971" s="18"/>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x14ac:dyDescent="0.25">
      <c r="A972" s="18"/>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x14ac:dyDescent="0.25">
      <c r="A973" s="18"/>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x14ac:dyDescent="0.25">
      <c r="A974" s="18"/>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x14ac:dyDescent="0.25">
      <c r="A975" s="18"/>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x14ac:dyDescent="0.25">
      <c r="A976" s="18"/>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x14ac:dyDescent="0.25">
      <c r="A977" s="18"/>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x14ac:dyDescent="0.25">
      <c r="A978" s="18"/>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x14ac:dyDescent="0.25">
      <c r="A979" s="18"/>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x14ac:dyDescent="0.25">
      <c r="A980" s="18"/>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x14ac:dyDescent="0.25">
      <c r="A981" s="18"/>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x14ac:dyDescent="0.25">
      <c r="A982" s="18"/>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x14ac:dyDescent="0.25">
      <c r="A983" s="18"/>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x14ac:dyDescent="0.25">
      <c r="A984" s="18"/>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x14ac:dyDescent="0.25">
      <c r="A985" s="18"/>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x14ac:dyDescent="0.25">
      <c r="A986" s="18"/>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x14ac:dyDescent="0.25">
      <c r="A987" s="18"/>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x14ac:dyDescent="0.25">
      <c r="A988" s="18"/>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x14ac:dyDescent="0.25">
      <c r="A989" s="18"/>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x14ac:dyDescent="0.25">
      <c r="A990" s="18"/>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x14ac:dyDescent="0.25">
      <c r="A991" s="18"/>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x14ac:dyDescent="0.25">
      <c r="A992" s="18"/>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x14ac:dyDescent="0.25">
      <c r="A993" s="18"/>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x14ac:dyDescent="0.25">
      <c r="A994" s="18"/>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x14ac:dyDescent="0.25">
      <c r="A995" s="18"/>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x14ac:dyDescent="0.25">
      <c r="A996" s="18"/>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x14ac:dyDescent="0.25">
      <c r="A997" s="18"/>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x14ac:dyDescent="0.25">
      <c r="A998" s="18"/>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x14ac:dyDescent="0.25">
      <c r="A999" s="18"/>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x14ac:dyDescent="0.25">
      <c r="A1000" s="18"/>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16:E116"/>
    <mergeCell ref="C127:E127"/>
    <mergeCell ref="C138:E138"/>
    <mergeCell ref="C149:E149"/>
    <mergeCell ref="C160:E160"/>
    <mergeCell ref="C171:E171"/>
    <mergeCell ref="C39:E39"/>
    <mergeCell ref="C50:E50"/>
    <mergeCell ref="C61:E61"/>
    <mergeCell ref="C72:E72"/>
    <mergeCell ref="C83:E83"/>
    <mergeCell ref="C94:E94"/>
    <mergeCell ref="C105:E105"/>
  </mergeCells>
  <pageMargins left="0.70866141732283472" right="0.70866141732283472" top="0.74803149606299213" bottom="0.74803149606299213" header="0" footer="0"/>
  <pageSetup scale="50" orientation="landscape"/>
  <headerFooter>
    <oddFooter>&amp;LVersión 3  02/05/2022</odd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F1000"/>
  <sheetViews>
    <sheetView tabSelected="1" zoomScale="70" zoomScaleNormal="70" workbookViewId="0">
      <pane xSplit="3" ySplit="3" topLeftCell="D4" activePane="bottomRight" state="frozen"/>
      <selection pane="topRight" activeCell="D1" sqref="D1"/>
      <selection pane="bottomLeft" activeCell="A4" sqref="A4"/>
      <selection pane="bottomRight" activeCell="F68" sqref="F68"/>
    </sheetView>
  </sheetViews>
  <sheetFormatPr baseColWidth="10" defaultColWidth="14.42578125" defaultRowHeight="15" customHeight="1" x14ac:dyDescent="0.25"/>
  <cols>
    <col min="1" max="1" width="4" customWidth="1"/>
    <col min="2" max="2" width="24.42578125" customWidth="1"/>
    <col min="3" max="3" width="43.85546875" customWidth="1"/>
    <col min="4" max="4" width="39.85546875" customWidth="1"/>
    <col min="5" max="5" width="14.140625" customWidth="1"/>
    <col min="6" max="6" width="24.85546875" customWidth="1"/>
    <col min="7" max="7" width="38.140625" customWidth="1"/>
    <col min="8" max="8" width="32.42578125" customWidth="1"/>
    <col min="9" max="32" width="11.42578125" customWidth="1"/>
  </cols>
  <sheetData>
    <row r="1" spans="1:32" ht="16.5" customHeight="1" x14ac:dyDescent="0.3">
      <c r="A1" s="539" t="s">
        <v>88</v>
      </c>
      <c r="B1" s="540"/>
      <c r="C1" s="540"/>
      <c r="D1" s="540"/>
      <c r="E1" s="540"/>
      <c r="F1" s="540"/>
      <c r="G1" s="540"/>
      <c r="H1" s="540"/>
      <c r="I1" s="540"/>
      <c r="J1" s="540"/>
      <c r="K1" s="540"/>
      <c r="L1" s="540"/>
      <c r="M1" s="541"/>
      <c r="N1" s="32"/>
      <c r="O1" s="33"/>
      <c r="P1" s="33"/>
      <c r="Q1" s="33"/>
      <c r="R1" s="33"/>
      <c r="S1" s="33"/>
      <c r="T1" s="33"/>
      <c r="U1" s="33"/>
      <c r="V1" s="33"/>
      <c r="W1" s="33"/>
      <c r="X1" s="33"/>
      <c r="Y1" s="33"/>
      <c r="Z1" s="33"/>
      <c r="AA1" s="33"/>
      <c r="AB1" s="33"/>
      <c r="AC1" s="33"/>
      <c r="AD1" s="33"/>
      <c r="AE1" s="33"/>
      <c r="AF1" s="33"/>
    </row>
    <row r="2" spans="1:32" ht="24" customHeight="1" x14ac:dyDescent="0.3">
      <c r="A2" s="542"/>
      <c r="B2" s="543"/>
      <c r="C2" s="543"/>
      <c r="D2" s="543"/>
      <c r="E2" s="543"/>
      <c r="F2" s="543"/>
      <c r="G2" s="543"/>
      <c r="H2" s="543"/>
      <c r="I2" s="543"/>
      <c r="J2" s="543"/>
      <c r="K2" s="543"/>
      <c r="L2" s="543"/>
      <c r="M2" s="544"/>
      <c r="N2" s="32"/>
      <c r="O2" s="33"/>
      <c r="P2" s="33"/>
      <c r="Q2" s="33"/>
      <c r="R2" s="33"/>
      <c r="S2" s="33"/>
      <c r="T2" s="33"/>
      <c r="U2" s="33"/>
      <c r="V2" s="33"/>
      <c r="W2" s="33"/>
      <c r="X2" s="33"/>
      <c r="Y2" s="33"/>
      <c r="Z2" s="33"/>
      <c r="AA2" s="33"/>
      <c r="AB2" s="33"/>
      <c r="AC2" s="33"/>
      <c r="AD2" s="33"/>
      <c r="AE2" s="33"/>
      <c r="AF2" s="33"/>
    </row>
    <row r="3" spans="1:32" ht="16.5" customHeight="1" x14ac:dyDescent="0.3">
      <c r="A3" s="34"/>
      <c r="B3" s="34"/>
      <c r="C3" s="34"/>
      <c r="D3" s="34"/>
      <c r="E3" s="35"/>
      <c r="F3" s="34"/>
      <c r="G3" s="34"/>
      <c r="H3" s="32"/>
      <c r="I3" s="32"/>
      <c r="J3" s="32"/>
      <c r="K3" s="32"/>
      <c r="L3" s="32"/>
      <c r="M3" s="32"/>
      <c r="N3" s="32"/>
      <c r="O3" s="33"/>
      <c r="P3" s="33"/>
      <c r="Q3" s="33"/>
      <c r="R3" s="33"/>
      <c r="S3" s="33"/>
      <c r="T3" s="33"/>
      <c r="U3" s="33"/>
      <c r="V3" s="33"/>
      <c r="W3" s="33"/>
      <c r="X3" s="33"/>
      <c r="Y3" s="33"/>
      <c r="Z3" s="33"/>
      <c r="AA3" s="33"/>
      <c r="AB3" s="33"/>
      <c r="AC3" s="33"/>
      <c r="AD3" s="33"/>
      <c r="AE3" s="33"/>
      <c r="AF3" s="33"/>
    </row>
    <row r="4" spans="1:32" ht="16.5" customHeight="1" x14ac:dyDescent="0.3">
      <c r="A4" s="545" t="s">
        <v>89</v>
      </c>
      <c r="B4" s="546"/>
      <c r="C4" s="546"/>
      <c r="D4" s="546"/>
      <c r="E4" s="546"/>
      <c r="F4" s="546"/>
      <c r="G4" s="546"/>
      <c r="H4" s="546"/>
      <c r="I4" s="546"/>
      <c r="J4" s="546"/>
      <c r="K4" s="546"/>
      <c r="L4" s="546"/>
      <c r="M4" s="547"/>
      <c r="N4" s="32"/>
      <c r="O4" s="33"/>
      <c r="P4" s="33"/>
      <c r="Q4" s="33"/>
      <c r="R4" s="33"/>
      <c r="S4" s="33"/>
      <c r="T4" s="33"/>
      <c r="U4" s="33"/>
      <c r="V4" s="33"/>
      <c r="W4" s="33"/>
      <c r="X4" s="33"/>
      <c r="Y4" s="33"/>
      <c r="Z4" s="33"/>
      <c r="AA4" s="33"/>
      <c r="AB4" s="33"/>
      <c r="AC4" s="33"/>
      <c r="AD4" s="33"/>
      <c r="AE4" s="33"/>
      <c r="AF4" s="33"/>
    </row>
    <row r="5" spans="1:32" ht="16.5" customHeight="1" x14ac:dyDescent="0.3">
      <c r="A5" s="36"/>
      <c r="B5" s="36"/>
      <c r="C5" s="36"/>
      <c r="D5" s="36"/>
      <c r="E5" s="37"/>
      <c r="F5" s="37"/>
      <c r="G5" s="37"/>
      <c r="H5" s="37"/>
      <c r="I5" s="545" t="s">
        <v>90</v>
      </c>
      <c r="J5" s="546"/>
      <c r="K5" s="546"/>
      <c r="L5" s="546"/>
      <c r="M5" s="548"/>
      <c r="N5" s="32"/>
      <c r="O5" s="33"/>
      <c r="P5" s="33"/>
      <c r="Q5" s="33"/>
      <c r="R5" s="33"/>
      <c r="S5" s="33"/>
      <c r="T5" s="33"/>
      <c r="U5" s="33"/>
      <c r="V5" s="33"/>
      <c r="W5" s="33"/>
      <c r="X5" s="33"/>
      <c r="Y5" s="33"/>
      <c r="Z5" s="33"/>
      <c r="AA5" s="33"/>
      <c r="AB5" s="33"/>
      <c r="AC5" s="33"/>
      <c r="AD5" s="33"/>
      <c r="AE5" s="33"/>
      <c r="AF5" s="33"/>
    </row>
    <row r="6" spans="1:32" ht="94.5" customHeight="1" x14ac:dyDescent="0.25">
      <c r="A6" s="38" t="s">
        <v>13</v>
      </c>
      <c r="B6" s="39" t="s">
        <v>7</v>
      </c>
      <c r="C6" s="39" t="s">
        <v>91</v>
      </c>
      <c r="D6" s="39" t="s">
        <v>92</v>
      </c>
      <c r="E6" s="39" t="s">
        <v>93</v>
      </c>
      <c r="F6" s="39" t="s">
        <v>94</v>
      </c>
      <c r="G6" s="39" t="s">
        <v>95</v>
      </c>
      <c r="H6" s="39" t="s">
        <v>96</v>
      </c>
      <c r="I6" s="40" t="s">
        <v>97</v>
      </c>
      <c r="J6" s="40" t="s">
        <v>98</v>
      </c>
      <c r="K6" s="40" t="s">
        <v>99</v>
      </c>
      <c r="L6" s="40" t="s">
        <v>100</v>
      </c>
      <c r="M6" s="40" t="s">
        <v>101</v>
      </c>
      <c r="N6" s="41"/>
      <c r="O6" s="41"/>
      <c r="P6" s="41"/>
      <c r="Q6" s="41"/>
      <c r="R6" s="41"/>
      <c r="S6" s="41"/>
      <c r="T6" s="41"/>
      <c r="U6" s="41"/>
      <c r="V6" s="41"/>
      <c r="W6" s="41"/>
      <c r="X6" s="41"/>
      <c r="Y6" s="41"/>
      <c r="Z6" s="41"/>
      <c r="AA6" s="41"/>
      <c r="AB6" s="41"/>
      <c r="AC6" s="41"/>
      <c r="AD6" s="41"/>
      <c r="AE6" s="41"/>
      <c r="AF6" s="41"/>
    </row>
    <row r="7" spans="1:32" ht="16.5" customHeight="1" x14ac:dyDescent="0.25">
      <c r="A7" s="42">
        <v>9</v>
      </c>
      <c r="B7" s="43" t="s">
        <v>74</v>
      </c>
      <c r="C7" s="44" t="s">
        <v>452</v>
      </c>
      <c r="D7" s="43" t="s">
        <v>102</v>
      </c>
      <c r="E7" s="43" t="s">
        <v>105</v>
      </c>
      <c r="F7" s="43" t="s">
        <v>106</v>
      </c>
      <c r="G7" s="43" t="s">
        <v>107</v>
      </c>
      <c r="H7" s="43" t="s">
        <v>591</v>
      </c>
      <c r="I7" s="45" t="s">
        <v>104</v>
      </c>
      <c r="J7" s="45"/>
      <c r="K7" s="45"/>
      <c r="L7" s="45"/>
      <c r="M7" s="46" t="s">
        <v>596</v>
      </c>
      <c r="N7" s="32"/>
      <c r="O7" s="32"/>
      <c r="P7" s="32"/>
      <c r="Q7" s="32"/>
      <c r="R7" s="32"/>
      <c r="S7" s="32"/>
      <c r="T7" s="32"/>
      <c r="U7" s="32"/>
      <c r="V7" s="32"/>
      <c r="W7" s="32"/>
      <c r="X7" s="32"/>
      <c r="Y7" s="32"/>
      <c r="Z7" s="32"/>
      <c r="AA7" s="32"/>
      <c r="AB7" s="32"/>
      <c r="AC7" s="32"/>
      <c r="AD7" s="32"/>
      <c r="AE7" s="32"/>
      <c r="AF7" s="32"/>
    </row>
    <row r="8" spans="1:32" ht="151.5" customHeight="1" x14ac:dyDescent="0.3">
      <c r="A8" s="42">
        <v>10</v>
      </c>
      <c r="B8" s="43" t="s">
        <v>74</v>
      </c>
      <c r="C8" s="44" t="s">
        <v>452</v>
      </c>
      <c r="D8" s="43" t="s">
        <v>102</v>
      </c>
      <c r="E8" s="43" t="s">
        <v>105</v>
      </c>
      <c r="F8" s="43" t="s">
        <v>108</v>
      </c>
      <c r="G8" s="43" t="s">
        <v>109</v>
      </c>
      <c r="H8" s="43" t="s">
        <v>110</v>
      </c>
      <c r="I8" s="45" t="s">
        <v>104</v>
      </c>
      <c r="J8" s="45"/>
      <c r="K8" s="45"/>
      <c r="L8" s="45"/>
      <c r="M8" s="46" t="s">
        <v>596</v>
      </c>
      <c r="N8" s="32"/>
      <c r="O8" s="33"/>
      <c r="P8" s="33"/>
      <c r="Q8" s="33"/>
      <c r="R8" s="33"/>
      <c r="S8" s="33"/>
      <c r="T8" s="33"/>
      <c r="U8" s="33"/>
      <c r="V8" s="33"/>
      <c r="W8" s="33"/>
      <c r="X8" s="33"/>
      <c r="Y8" s="33"/>
      <c r="Z8" s="33"/>
      <c r="AA8" s="33"/>
      <c r="AB8" s="33"/>
      <c r="AC8" s="33"/>
      <c r="AD8" s="33"/>
      <c r="AE8" s="33"/>
      <c r="AF8" s="33"/>
    </row>
    <row r="9" spans="1:32" ht="151.5" customHeight="1" x14ac:dyDescent="0.3">
      <c r="A9" s="42">
        <v>13</v>
      </c>
      <c r="B9" s="43" t="s">
        <v>76</v>
      </c>
      <c r="C9" s="44" t="s">
        <v>474</v>
      </c>
      <c r="D9" s="43" t="s">
        <v>102</v>
      </c>
      <c r="E9" s="43" t="s">
        <v>105</v>
      </c>
      <c r="F9" s="43" t="s">
        <v>111</v>
      </c>
      <c r="G9" s="43" t="s">
        <v>112</v>
      </c>
      <c r="H9" s="43" t="s">
        <v>113</v>
      </c>
      <c r="I9" s="47" t="s">
        <v>104</v>
      </c>
      <c r="J9" s="47"/>
      <c r="K9" s="47"/>
      <c r="L9" s="47"/>
      <c r="M9" s="46" t="s">
        <v>596</v>
      </c>
      <c r="N9" s="32"/>
      <c r="O9" s="33"/>
      <c r="P9" s="33"/>
      <c r="Q9" s="33"/>
      <c r="R9" s="33"/>
      <c r="S9" s="33"/>
      <c r="T9" s="33"/>
      <c r="U9" s="33"/>
      <c r="V9" s="33"/>
      <c r="W9" s="33"/>
      <c r="X9" s="33"/>
      <c r="Y9" s="33"/>
      <c r="Z9" s="33"/>
      <c r="AA9" s="33"/>
      <c r="AB9" s="33"/>
      <c r="AC9" s="33"/>
      <c r="AD9" s="33"/>
      <c r="AE9" s="33"/>
      <c r="AF9" s="33"/>
    </row>
    <row r="10" spans="1:32" ht="122.25" customHeight="1" x14ac:dyDescent="0.3">
      <c r="A10" s="42">
        <v>14</v>
      </c>
      <c r="B10" s="43" t="s">
        <v>76</v>
      </c>
      <c r="C10" s="44" t="s">
        <v>474</v>
      </c>
      <c r="D10" s="43" t="s">
        <v>102</v>
      </c>
      <c r="E10" s="43" t="s">
        <v>105</v>
      </c>
      <c r="F10" s="43" t="s">
        <v>114</v>
      </c>
      <c r="G10" s="43" t="s">
        <v>115</v>
      </c>
      <c r="H10" s="43" t="s">
        <v>116</v>
      </c>
      <c r="I10" s="45" t="s">
        <v>104</v>
      </c>
      <c r="J10" s="45"/>
      <c r="K10" s="45"/>
      <c r="L10" s="45"/>
      <c r="M10" s="46" t="s">
        <v>596</v>
      </c>
      <c r="N10" s="32"/>
      <c r="O10" s="33"/>
      <c r="P10" s="33"/>
      <c r="Q10" s="33"/>
      <c r="R10" s="33"/>
      <c r="S10" s="33"/>
      <c r="T10" s="33"/>
      <c r="U10" s="33"/>
      <c r="V10" s="33"/>
      <c r="W10" s="33"/>
      <c r="X10" s="33"/>
      <c r="Y10" s="33"/>
      <c r="Z10" s="33"/>
      <c r="AA10" s="33"/>
      <c r="AB10" s="33"/>
      <c r="AC10" s="33"/>
      <c r="AD10" s="33"/>
      <c r="AE10" s="33"/>
      <c r="AF10" s="33"/>
    </row>
    <row r="11" spans="1:32" ht="151.5" customHeight="1" x14ac:dyDescent="0.3">
      <c r="A11" s="42">
        <v>15</v>
      </c>
      <c r="B11" s="43" t="s">
        <v>76</v>
      </c>
      <c r="C11" s="44" t="s">
        <v>474</v>
      </c>
      <c r="D11" s="43" t="s">
        <v>102</v>
      </c>
      <c r="E11" s="43" t="s">
        <v>105</v>
      </c>
      <c r="F11" s="43" t="s">
        <v>117</v>
      </c>
      <c r="G11" s="43" t="s">
        <v>118</v>
      </c>
      <c r="H11" s="43" t="s">
        <v>119</v>
      </c>
      <c r="I11" s="45" t="s">
        <v>104</v>
      </c>
      <c r="J11" s="45"/>
      <c r="K11" s="45"/>
      <c r="L11" s="45"/>
      <c r="M11" s="46" t="s">
        <v>596</v>
      </c>
      <c r="N11" s="32"/>
      <c r="O11" s="33"/>
      <c r="P11" s="33"/>
      <c r="Q11" s="33"/>
      <c r="R11" s="33"/>
      <c r="S11" s="33"/>
      <c r="T11" s="33"/>
      <c r="U11" s="33"/>
      <c r="V11" s="33"/>
      <c r="W11" s="33"/>
      <c r="X11" s="33"/>
      <c r="Y11" s="33"/>
      <c r="Z11" s="33"/>
      <c r="AA11" s="33"/>
      <c r="AB11" s="33"/>
      <c r="AC11" s="33"/>
      <c r="AD11" s="33"/>
      <c r="AE11" s="33"/>
      <c r="AF11" s="33"/>
    </row>
    <row r="12" spans="1:32" ht="151.5" customHeight="1" x14ac:dyDescent="0.3">
      <c r="A12" s="42">
        <v>46</v>
      </c>
      <c r="B12" s="43" t="s">
        <v>608</v>
      </c>
      <c r="C12" s="44" t="s">
        <v>485</v>
      </c>
      <c r="D12" s="43" t="s">
        <v>102</v>
      </c>
      <c r="E12" s="43" t="s">
        <v>105</v>
      </c>
      <c r="F12" s="43" t="s">
        <v>123</v>
      </c>
      <c r="G12" s="43" t="s">
        <v>124</v>
      </c>
      <c r="H12" s="43" t="s">
        <v>125</v>
      </c>
      <c r="I12" s="48" t="s">
        <v>104</v>
      </c>
      <c r="J12" s="48"/>
      <c r="K12" s="48"/>
      <c r="L12" s="48"/>
      <c r="M12" s="46" t="s">
        <v>596</v>
      </c>
      <c r="N12" s="32"/>
      <c r="O12" s="33"/>
      <c r="P12" s="33"/>
      <c r="Q12" s="33"/>
      <c r="R12" s="33"/>
      <c r="S12" s="33"/>
      <c r="T12" s="33"/>
      <c r="U12" s="33"/>
      <c r="V12" s="33"/>
      <c r="W12" s="33"/>
      <c r="X12" s="33"/>
      <c r="Y12" s="33"/>
      <c r="Z12" s="33"/>
      <c r="AA12" s="33"/>
      <c r="AB12" s="33"/>
      <c r="AC12" s="33"/>
      <c r="AD12" s="33"/>
      <c r="AE12" s="33"/>
      <c r="AF12" s="33"/>
    </row>
    <row r="13" spans="1:32" ht="151.5" customHeight="1" x14ac:dyDescent="0.3">
      <c r="A13" s="42">
        <v>47</v>
      </c>
      <c r="B13" s="43" t="s">
        <v>608</v>
      </c>
      <c r="C13" s="44" t="s">
        <v>485</v>
      </c>
      <c r="D13" s="43" t="s">
        <v>102</v>
      </c>
      <c r="E13" s="43" t="s">
        <v>105</v>
      </c>
      <c r="F13" s="49" t="s">
        <v>126</v>
      </c>
      <c r="G13" s="43" t="s">
        <v>127</v>
      </c>
      <c r="H13" s="49" t="s">
        <v>128</v>
      </c>
      <c r="I13" s="48" t="s">
        <v>104</v>
      </c>
      <c r="J13" s="48"/>
      <c r="K13" s="48"/>
      <c r="L13" s="48"/>
      <c r="M13" s="46" t="s">
        <v>596</v>
      </c>
      <c r="N13" s="32"/>
      <c r="O13" s="33"/>
      <c r="P13" s="33"/>
      <c r="Q13" s="33"/>
      <c r="R13" s="33"/>
      <c r="S13" s="33"/>
      <c r="T13" s="33"/>
      <c r="U13" s="33"/>
      <c r="V13" s="33"/>
      <c r="W13" s="33"/>
      <c r="X13" s="33"/>
      <c r="Y13" s="33"/>
      <c r="Z13" s="33"/>
      <c r="AA13" s="33"/>
      <c r="AB13" s="33"/>
      <c r="AC13" s="33"/>
      <c r="AD13" s="33"/>
      <c r="AE13" s="33"/>
      <c r="AF13" s="33"/>
    </row>
    <row r="14" spans="1:32" ht="151.5" customHeight="1" x14ac:dyDescent="0.3">
      <c r="A14" s="42">
        <v>48</v>
      </c>
      <c r="B14" s="43" t="s">
        <v>608</v>
      </c>
      <c r="C14" s="44" t="s">
        <v>485</v>
      </c>
      <c r="D14" s="43" t="s">
        <v>102</v>
      </c>
      <c r="E14" s="43" t="s">
        <v>103</v>
      </c>
      <c r="F14" s="43" t="s">
        <v>129</v>
      </c>
      <c r="G14" s="43" t="s">
        <v>130</v>
      </c>
      <c r="H14" s="43" t="s">
        <v>131</v>
      </c>
      <c r="I14" s="48" t="s">
        <v>104</v>
      </c>
      <c r="J14" s="48"/>
      <c r="K14" s="48"/>
      <c r="L14" s="48"/>
      <c r="M14" s="46" t="s">
        <v>596</v>
      </c>
      <c r="N14" s="32"/>
      <c r="O14" s="33"/>
      <c r="P14" s="33"/>
      <c r="Q14" s="33"/>
      <c r="R14" s="33"/>
      <c r="S14" s="33"/>
      <c r="T14" s="33"/>
      <c r="U14" s="33"/>
      <c r="V14" s="33"/>
      <c r="W14" s="33"/>
      <c r="X14" s="33"/>
      <c r="Y14" s="33"/>
      <c r="Z14" s="33"/>
      <c r="AA14" s="33"/>
      <c r="AB14" s="33"/>
      <c r="AC14" s="33"/>
      <c r="AD14" s="33"/>
      <c r="AE14" s="33"/>
      <c r="AF14" s="33"/>
    </row>
    <row r="15" spans="1:32" ht="160.5" customHeight="1" x14ac:dyDescent="0.3">
      <c r="A15" s="42">
        <v>49</v>
      </c>
      <c r="B15" s="43" t="s">
        <v>608</v>
      </c>
      <c r="C15" s="44" t="s">
        <v>485</v>
      </c>
      <c r="D15" s="43" t="s">
        <v>102</v>
      </c>
      <c r="E15" s="43" t="s">
        <v>103</v>
      </c>
      <c r="F15" s="43" t="s">
        <v>132</v>
      </c>
      <c r="G15" s="43" t="s">
        <v>133</v>
      </c>
      <c r="H15" s="389" t="s">
        <v>134</v>
      </c>
      <c r="I15" s="45" t="s">
        <v>104</v>
      </c>
      <c r="J15" s="45"/>
      <c r="K15" s="45"/>
      <c r="L15" s="45"/>
      <c r="M15" s="46" t="s">
        <v>596</v>
      </c>
      <c r="N15" s="32"/>
      <c r="O15" s="33"/>
      <c r="P15" s="33"/>
      <c r="Q15" s="33"/>
      <c r="R15" s="33"/>
      <c r="S15" s="33"/>
      <c r="T15" s="33"/>
      <c r="U15" s="33"/>
      <c r="V15" s="33"/>
      <c r="W15" s="33"/>
      <c r="X15" s="33"/>
      <c r="Y15" s="33"/>
      <c r="Z15" s="33"/>
      <c r="AA15" s="33"/>
      <c r="AB15" s="33"/>
      <c r="AC15" s="33"/>
      <c r="AD15" s="33"/>
      <c r="AE15" s="33"/>
      <c r="AF15" s="33"/>
    </row>
    <row r="16" spans="1:32" ht="179.25" customHeight="1" x14ac:dyDescent="0.3">
      <c r="A16" s="42">
        <v>50</v>
      </c>
      <c r="B16" s="43" t="s">
        <v>608</v>
      </c>
      <c r="C16" s="44" t="s">
        <v>485</v>
      </c>
      <c r="D16" s="43" t="s">
        <v>102</v>
      </c>
      <c r="E16" s="43" t="s">
        <v>103</v>
      </c>
      <c r="F16" s="43" t="s">
        <v>135</v>
      </c>
      <c r="G16" s="43" t="s">
        <v>136</v>
      </c>
      <c r="H16" s="43" t="s">
        <v>137</v>
      </c>
      <c r="I16" s="45" t="s">
        <v>104</v>
      </c>
      <c r="J16" s="45"/>
      <c r="K16" s="45"/>
      <c r="L16" s="45"/>
      <c r="M16" s="46" t="s">
        <v>596</v>
      </c>
      <c r="N16" s="32"/>
      <c r="O16" s="33"/>
      <c r="P16" s="33"/>
      <c r="Q16" s="33"/>
      <c r="R16" s="33"/>
      <c r="S16" s="33"/>
      <c r="T16" s="33"/>
      <c r="U16" s="33"/>
      <c r="V16" s="33"/>
      <c r="W16" s="33"/>
      <c r="X16" s="33"/>
      <c r="Y16" s="33"/>
      <c r="Z16" s="33"/>
      <c r="AA16" s="33"/>
      <c r="AB16" s="33"/>
      <c r="AC16" s="33"/>
      <c r="AD16" s="33"/>
      <c r="AE16" s="33"/>
      <c r="AF16" s="33"/>
    </row>
    <row r="17" spans="1:32" ht="151.5" customHeight="1" x14ac:dyDescent="0.3">
      <c r="A17" s="42">
        <v>51</v>
      </c>
      <c r="B17" s="43" t="s">
        <v>86</v>
      </c>
      <c r="C17" s="44" t="s">
        <v>503</v>
      </c>
      <c r="D17" s="43" t="s">
        <v>138</v>
      </c>
      <c r="E17" s="43" t="s">
        <v>105</v>
      </c>
      <c r="F17" s="43" t="s">
        <v>139</v>
      </c>
      <c r="G17" s="43" t="s">
        <v>140</v>
      </c>
      <c r="H17" s="43" t="s">
        <v>141</v>
      </c>
      <c r="I17" s="45" t="s">
        <v>104</v>
      </c>
      <c r="J17" s="45"/>
      <c r="K17" s="45"/>
      <c r="L17" s="45"/>
      <c r="M17" s="46" t="s">
        <v>596</v>
      </c>
      <c r="N17" s="32"/>
      <c r="O17" s="33"/>
      <c r="P17" s="33"/>
      <c r="Q17" s="33"/>
      <c r="R17" s="33"/>
      <c r="S17" s="33"/>
      <c r="T17" s="33"/>
      <c r="U17" s="33"/>
      <c r="V17" s="33"/>
      <c r="W17" s="33"/>
      <c r="X17" s="33"/>
      <c r="Y17" s="33"/>
      <c r="Z17" s="33"/>
      <c r="AA17" s="33"/>
      <c r="AB17" s="33"/>
      <c r="AC17" s="33"/>
      <c r="AD17" s="33"/>
      <c r="AE17" s="33"/>
      <c r="AF17" s="33"/>
    </row>
    <row r="18" spans="1:32" ht="151.5" customHeight="1" x14ac:dyDescent="0.3">
      <c r="A18" s="42">
        <v>52</v>
      </c>
      <c r="B18" s="43" t="s">
        <v>86</v>
      </c>
      <c r="C18" s="44" t="s">
        <v>503</v>
      </c>
      <c r="D18" s="43" t="s">
        <v>138</v>
      </c>
      <c r="E18" s="43" t="s">
        <v>105</v>
      </c>
      <c r="F18" s="43" t="s">
        <v>142</v>
      </c>
      <c r="G18" s="43" t="s">
        <v>143</v>
      </c>
      <c r="H18" s="43" t="s">
        <v>144</v>
      </c>
      <c r="I18" s="45" t="s">
        <v>104</v>
      </c>
      <c r="J18" s="45"/>
      <c r="K18" s="45"/>
      <c r="L18" s="45"/>
      <c r="M18" s="46" t="s">
        <v>596</v>
      </c>
      <c r="N18" s="32"/>
      <c r="O18" s="33"/>
      <c r="P18" s="33"/>
      <c r="Q18" s="33"/>
      <c r="R18" s="33"/>
      <c r="S18" s="33"/>
      <c r="T18" s="33"/>
      <c r="U18" s="33"/>
      <c r="V18" s="33"/>
      <c r="W18" s="33"/>
      <c r="X18" s="33"/>
      <c r="Y18" s="33"/>
      <c r="Z18" s="33"/>
      <c r="AA18" s="33"/>
      <c r="AB18" s="33"/>
      <c r="AC18" s="33"/>
      <c r="AD18" s="33"/>
      <c r="AE18" s="33"/>
      <c r="AF18" s="33"/>
    </row>
    <row r="19" spans="1:32" ht="151.5" customHeight="1" x14ac:dyDescent="0.3">
      <c r="A19" s="42">
        <v>53</v>
      </c>
      <c r="B19" s="43" t="s">
        <v>86</v>
      </c>
      <c r="C19" s="44" t="s">
        <v>503</v>
      </c>
      <c r="D19" s="43" t="s">
        <v>138</v>
      </c>
      <c r="E19" s="43" t="s">
        <v>105</v>
      </c>
      <c r="F19" s="43" t="s">
        <v>145</v>
      </c>
      <c r="G19" s="43" t="s">
        <v>146</v>
      </c>
      <c r="H19" s="43" t="s">
        <v>147</v>
      </c>
      <c r="I19" s="45" t="s">
        <v>104</v>
      </c>
      <c r="J19" s="45"/>
      <c r="K19" s="45"/>
      <c r="L19" s="45"/>
      <c r="M19" s="46" t="s">
        <v>596</v>
      </c>
      <c r="N19" s="32"/>
      <c r="O19" s="33"/>
      <c r="P19" s="33"/>
      <c r="Q19" s="33"/>
      <c r="R19" s="33"/>
      <c r="S19" s="33"/>
      <c r="T19" s="33"/>
      <c r="U19" s="33"/>
      <c r="V19" s="33"/>
      <c r="W19" s="33"/>
      <c r="X19" s="33"/>
      <c r="Y19" s="33"/>
      <c r="Z19" s="33"/>
      <c r="AA19" s="33"/>
      <c r="AB19" s="33"/>
      <c r="AC19" s="33"/>
      <c r="AD19" s="33"/>
      <c r="AE19" s="33"/>
      <c r="AF19" s="33"/>
    </row>
    <row r="20" spans="1:32" ht="151.5" customHeight="1" x14ac:dyDescent="0.3">
      <c r="A20" s="42">
        <v>54</v>
      </c>
      <c r="B20" s="43" t="s">
        <v>86</v>
      </c>
      <c r="C20" s="44" t="s">
        <v>503</v>
      </c>
      <c r="D20" s="43" t="s">
        <v>138</v>
      </c>
      <c r="E20" s="43" t="s">
        <v>105</v>
      </c>
      <c r="F20" s="43" t="s">
        <v>148</v>
      </c>
      <c r="G20" s="43" t="s">
        <v>149</v>
      </c>
      <c r="H20" s="43" t="s">
        <v>150</v>
      </c>
      <c r="I20" s="45" t="s">
        <v>104</v>
      </c>
      <c r="J20" s="45"/>
      <c r="K20" s="45"/>
      <c r="L20" s="45"/>
      <c r="M20" s="46" t="s">
        <v>596</v>
      </c>
      <c r="N20" s="32"/>
      <c r="O20" s="33"/>
      <c r="P20" s="33"/>
      <c r="Q20" s="33"/>
      <c r="R20" s="33"/>
      <c r="S20" s="33"/>
      <c r="T20" s="33"/>
      <c r="U20" s="33"/>
      <c r="V20" s="33"/>
      <c r="W20" s="33"/>
      <c r="X20" s="33"/>
      <c r="Y20" s="33"/>
      <c r="Z20" s="33"/>
      <c r="AA20" s="33"/>
      <c r="AB20" s="33"/>
      <c r="AC20" s="33"/>
      <c r="AD20" s="33"/>
      <c r="AE20" s="33"/>
      <c r="AF20" s="33"/>
    </row>
    <row r="21" spans="1:32" ht="151.5" customHeight="1" x14ac:dyDescent="0.3">
      <c r="A21" s="42">
        <v>55</v>
      </c>
      <c r="B21" s="43" t="s">
        <v>86</v>
      </c>
      <c r="C21" s="44" t="s">
        <v>503</v>
      </c>
      <c r="D21" s="43" t="s">
        <v>138</v>
      </c>
      <c r="E21" s="43" t="s">
        <v>103</v>
      </c>
      <c r="F21" s="43" t="s">
        <v>151</v>
      </c>
      <c r="G21" s="43" t="s">
        <v>152</v>
      </c>
      <c r="H21" s="43" t="s">
        <v>153</v>
      </c>
      <c r="I21" s="45" t="s">
        <v>104</v>
      </c>
      <c r="J21" s="45"/>
      <c r="K21" s="45"/>
      <c r="L21" s="45"/>
      <c r="M21" s="46" t="s">
        <v>596</v>
      </c>
      <c r="N21" s="32"/>
      <c r="O21" s="33"/>
      <c r="P21" s="33"/>
      <c r="Q21" s="33"/>
      <c r="R21" s="33"/>
      <c r="S21" s="33"/>
      <c r="T21" s="33"/>
      <c r="U21" s="33"/>
      <c r="V21" s="33"/>
      <c r="W21" s="33"/>
      <c r="X21" s="33"/>
      <c r="Y21" s="33"/>
      <c r="Z21" s="33"/>
      <c r="AA21" s="33"/>
      <c r="AB21" s="33"/>
      <c r="AC21" s="33"/>
      <c r="AD21" s="33"/>
      <c r="AE21" s="33"/>
      <c r="AF21" s="33"/>
    </row>
    <row r="22" spans="1:32" ht="151.5" customHeight="1" x14ac:dyDescent="0.3">
      <c r="A22" s="42">
        <v>56</v>
      </c>
      <c r="B22" s="43" t="s">
        <v>86</v>
      </c>
      <c r="C22" s="44" t="s">
        <v>503</v>
      </c>
      <c r="D22" s="43" t="s">
        <v>138</v>
      </c>
      <c r="E22" s="43" t="s">
        <v>103</v>
      </c>
      <c r="F22" s="50" t="s">
        <v>154</v>
      </c>
      <c r="G22" s="50" t="s">
        <v>155</v>
      </c>
      <c r="H22" s="50" t="s">
        <v>156</v>
      </c>
      <c r="I22" s="48" t="s">
        <v>104</v>
      </c>
      <c r="J22" s="48" t="s">
        <v>104</v>
      </c>
      <c r="K22" s="48" t="s">
        <v>104</v>
      </c>
      <c r="L22" s="48" t="s">
        <v>104</v>
      </c>
      <c r="M22" s="46" t="s">
        <v>665</v>
      </c>
      <c r="N22" s="32"/>
      <c r="O22" s="33"/>
      <c r="P22" s="33"/>
      <c r="Q22" s="33"/>
      <c r="R22" s="33"/>
      <c r="S22" s="33"/>
      <c r="T22" s="33"/>
      <c r="U22" s="33"/>
      <c r="V22" s="33"/>
      <c r="W22" s="33"/>
      <c r="X22" s="33"/>
      <c r="Y22" s="33"/>
      <c r="Z22" s="33"/>
      <c r="AA22" s="33"/>
      <c r="AB22" s="33"/>
      <c r="AC22" s="33"/>
      <c r="AD22" s="33"/>
      <c r="AE22" s="33"/>
      <c r="AF22" s="33"/>
    </row>
    <row r="23" spans="1:32" ht="151.5" customHeight="1" x14ac:dyDescent="0.3">
      <c r="A23" s="42">
        <v>57</v>
      </c>
      <c r="B23" s="43" t="s">
        <v>86</v>
      </c>
      <c r="C23" s="44" t="s">
        <v>503</v>
      </c>
      <c r="D23" s="43" t="s">
        <v>138</v>
      </c>
      <c r="E23" s="43" t="s">
        <v>105</v>
      </c>
      <c r="F23" s="43" t="s">
        <v>154</v>
      </c>
      <c r="G23" s="43" t="s">
        <v>155</v>
      </c>
      <c r="H23" s="43" t="s">
        <v>157</v>
      </c>
      <c r="I23" s="45" t="s">
        <v>104</v>
      </c>
      <c r="J23" s="45" t="s">
        <v>104</v>
      </c>
      <c r="K23" s="45" t="s">
        <v>104</v>
      </c>
      <c r="L23" s="45" t="s">
        <v>104</v>
      </c>
      <c r="M23" s="46" t="s">
        <v>665</v>
      </c>
      <c r="N23" s="32"/>
      <c r="O23" s="33"/>
      <c r="P23" s="33"/>
      <c r="Q23" s="33"/>
      <c r="R23" s="33"/>
      <c r="S23" s="33"/>
      <c r="T23" s="33"/>
      <c r="U23" s="33"/>
      <c r="V23" s="33"/>
      <c r="W23" s="33"/>
      <c r="X23" s="33"/>
      <c r="Y23" s="33"/>
      <c r="Z23" s="33"/>
      <c r="AA23" s="33"/>
      <c r="AB23" s="33"/>
      <c r="AC23" s="33"/>
      <c r="AD23" s="33"/>
      <c r="AE23" s="33"/>
      <c r="AF23" s="33"/>
    </row>
    <row r="24" spans="1:32" ht="151.5" customHeight="1" x14ac:dyDescent="0.3">
      <c r="A24" s="42">
        <v>58</v>
      </c>
      <c r="B24" s="43" t="s">
        <v>86</v>
      </c>
      <c r="C24" s="44" t="s">
        <v>503</v>
      </c>
      <c r="D24" s="43" t="s">
        <v>138</v>
      </c>
      <c r="E24" s="43" t="s">
        <v>105</v>
      </c>
      <c r="F24" s="43" t="s">
        <v>154</v>
      </c>
      <c r="G24" s="43" t="s">
        <v>155</v>
      </c>
      <c r="H24" s="43" t="s">
        <v>158</v>
      </c>
      <c r="I24" s="45" t="s">
        <v>104</v>
      </c>
      <c r="J24" s="45" t="s">
        <v>104</v>
      </c>
      <c r="K24" s="45" t="s">
        <v>104</v>
      </c>
      <c r="L24" s="45" t="s">
        <v>104</v>
      </c>
      <c r="M24" s="46" t="s">
        <v>665</v>
      </c>
      <c r="N24" s="32"/>
      <c r="O24" s="33"/>
      <c r="P24" s="33"/>
      <c r="Q24" s="33"/>
      <c r="R24" s="33"/>
      <c r="S24" s="33"/>
      <c r="T24" s="33"/>
      <c r="U24" s="33"/>
      <c r="V24" s="33"/>
      <c r="W24" s="33"/>
      <c r="X24" s="33"/>
      <c r="Y24" s="33"/>
      <c r="Z24" s="33"/>
      <c r="AA24" s="33"/>
      <c r="AB24" s="33"/>
      <c r="AC24" s="33"/>
      <c r="AD24" s="33"/>
      <c r="AE24" s="33"/>
      <c r="AF24" s="33"/>
    </row>
    <row r="25" spans="1:32" ht="151.5" customHeight="1" x14ac:dyDescent="0.3">
      <c r="A25" s="42">
        <v>59</v>
      </c>
      <c r="B25" s="43" t="s">
        <v>86</v>
      </c>
      <c r="C25" s="44" t="s">
        <v>503</v>
      </c>
      <c r="D25" s="43" t="s">
        <v>138</v>
      </c>
      <c r="E25" s="43" t="s">
        <v>105</v>
      </c>
      <c r="F25" s="43" t="s">
        <v>154</v>
      </c>
      <c r="G25" s="43" t="s">
        <v>155</v>
      </c>
      <c r="H25" s="43" t="s">
        <v>159</v>
      </c>
      <c r="I25" s="45" t="s">
        <v>104</v>
      </c>
      <c r="J25" s="45" t="s">
        <v>104</v>
      </c>
      <c r="K25" s="45" t="s">
        <v>104</v>
      </c>
      <c r="L25" s="45" t="s">
        <v>104</v>
      </c>
      <c r="M25" s="46" t="s">
        <v>665</v>
      </c>
      <c r="N25" s="32"/>
      <c r="O25" s="33"/>
      <c r="P25" s="33"/>
      <c r="Q25" s="33"/>
      <c r="R25" s="33"/>
      <c r="S25" s="33"/>
      <c r="T25" s="33"/>
      <c r="U25" s="33"/>
      <c r="V25" s="33"/>
      <c r="W25" s="33"/>
      <c r="X25" s="33"/>
      <c r="Y25" s="33"/>
      <c r="Z25" s="33"/>
      <c r="AA25" s="33"/>
      <c r="AB25" s="33"/>
      <c r="AC25" s="33"/>
      <c r="AD25" s="33"/>
      <c r="AE25" s="33"/>
      <c r="AF25" s="33"/>
    </row>
    <row r="26" spans="1:32" ht="151.5" customHeight="1" x14ac:dyDescent="0.3">
      <c r="A26" s="42">
        <v>60</v>
      </c>
      <c r="B26" s="43" t="s">
        <v>86</v>
      </c>
      <c r="C26" s="44" t="s">
        <v>503</v>
      </c>
      <c r="D26" s="43" t="s">
        <v>138</v>
      </c>
      <c r="E26" s="43" t="s">
        <v>105</v>
      </c>
      <c r="F26" s="43" t="s">
        <v>154</v>
      </c>
      <c r="G26" s="43" t="s">
        <v>155</v>
      </c>
      <c r="H26" s="43" t="s">
        <v>160</v>
      </c>
      <c r="I26" s="45" t="s">
        <v>104</v>
      </c>
      <c r="J26" s="45" t="s">
        <v>104</v>
      </c>
      <c r="K26" s="45" t="s">
        <v>104</v>
      </c>
      <c r="L26" s="45" t="s">
        <v>104</v>
      </c>
      <c r="M26" s="46" t="s">
        <v>665</v>
      </c>
      <c r="N26" s="32"/>
      <c r="O26" s="33"/>
      <c r="P26" s="33"/>
      <c r="Q26" s="33"/>
      <c r="R26" s="33"/>
      <c r="S26" s="33"/>
      <c r="T26" s="33"/>
      <c r="U26" s="33"/>
      <c r="V26" s="33"/>
      <c r="W26" s="33"/>
      <c r="X26" s="33"/>
      <c r="Y26" s="33"/>
      <c r="Z26" s="33"/>
      <c r="AA26" s="33"/>
      <c r="AB26" s="33"/>
      <c r="AC26" s="33"/>
      <c r="AD26" s="33"/>
      <c r="AE26" s="33"/>
      <c r="AF26" s="33"/>
    </row>
    <row r="27" spans="1:32" ht="151.5" customHeight="1" x14ac:dyDescent="0.3">
      <c r="A27" s="42">
        <v>16</v>
      </c>
      <c r="B27" s="43" t="s">
        <v>77</v>
      </c>
      <c r="C27" s="44" t="s">
        <v>481</v>
      </c>
      <c r="D27" s="43" t="s">
        <v>120</v>
      </c>
      <c r="E27" s="43" t="s">
        <v>105</v>
      </c>
      <c r="F27" s="43" t="s">
        <v>684</v>
      </c>
      <c r="G27" s="43" t="s">
        <v>685</v>
      </c>
      <c r="H27" s="43" t="s">
        <v>686</v>
      </c>
      <c r="I27" s="45" t="s">
        <v>104</v>
      </c>
      <c r="J27" s="45"/>
      <c r="K27" s="45"/>
      <c r="L27" s="45"/>
      <c r="M27" s="46" t="s">
        <v>596</v>
      </c>
      <c r="N27" s="32"/>
      <c r="O27" s="33"/>
      <c r="P27" s="33"/>
      <c r="Q27" s="33"/>
      <c r="R27" s="33"/>
      <c r="S27" s="33"/>
      <c r="T27" s="33"/>
      <c r="U27" s="33"/>
      <c r="V27" s="33"/>
      <c r="W27" s="33"/>
      <c r="X27" s="33"/>
      <c r="Y27" s="33"/>
      <c r="Z27" s="33"/>
      <c r="AA27" s="33"/>
      <c r="AB27" s="33"/>
      <c r="AC27" s="33"/>
      <c r="AD27" s="33"/>
      <c r="AE27" s="33"/>
      <c r="AF27" s="33"/>
    </row>
    <row r="28" spans="1:32" ht="151.5" customHeight="1" x14ac:dyDescent="0.3">
      <c r="A28" s="42">
        <v>17</v>
      </c>
      <c r="B28" s="43" t="s">
        <v>77</v>
      </c>
      <c r="C28" s="44" t="s">
        <v>481</v>
      </c>
      <c r="D28" s="43" t="s">
        <v>120</v>
      </c>
      <c r="E28" s="43" t="s">
        <v>105</v>
      </c>
      <c r="F28" s="43" t="s">
        <v>687</v>
      </c>
      <c r="G28" s="43" t="s">
        <v>688</v>
      </c>
      <c r="H28" s="43" t="s">
        <v>689</v>
      </c>
      <c r="I28" s="45" t="s">
        <v>104</v>
      </c>
      <c r="J28" s="45"/>
      <c r="K28" s="45"/>
      <c r="L28" s="45"/>
      <c r="M28" s="46" t="s">
        <v>596</v>
      </c>
      <c r="N28" s="32"/>
      <c r="O28" s="33"/>
      <c r="P28" s="33"/>
      <c r="Q28" s="33"/>
      <c r="R28" s="33"/>
      <c r="S28" s="33"/>
      <c r="T28" s="33"/>
      <c r="U28" s="33"/>
      <c r="V28" s="33"/>
      <c r="W28" s="33"/>
      <c r="X28" s="33"/>
      <c r="Y28" s="33"/>
      <c r="Z28" s="33"/>
      <c r="AA28" s="33"/>
      <c r="AB28" s="33"/>
      <c r="AC28" s="33"/>
      <c r="AD28" s="33"/>
      <c r="AE28" s="33"/>
      <c r="AF28" s="33"/>
    </row>
    <row r="29" spans="1:32" ht="151.5" customHeight="1" x14ac:dyDescent="0.3">
      <c r="A29" s="42">
        <v>18</v>
      </c>
      <c r="B29" s="43" t="s">
        <v>77</v>
      </c>
      <c r="C29" s="44" t="s">
        <v>481</v>
      </c>
      <c r="D29" s="43" t="s">
        <v>120</v>
      </c>
      <c r="E29" s="43" t="s">
        <v>105</v>
      </c>
      <c r="F29" s="43" t="s">
        <v>690</v>
      </c>
      <c r="G29" s="43" t="s">
        <v>691</v>
      </c>
      <c r="H29" s="43" t="s">
        <v>692</v>
      </c>
      <c r="I29" s="45" t="s">
        <v>104</v>
      </c>
      <c r="J29" s="45"/>
      <c r="K29" s="45"/>
      <c r="L29" s="45"/>
      <c r="M29" s="46" t="s">
        <v>596</v>
      </c>
      <c r="N29" s="32"/>
      <c r="O29" s="33"/>
      <c r="P29" s="33"/>
      <c r="Q29" s="33"/>
      <c r="R29" s="33"/>
      <c r="S29" s="33"/>
      <c r="T29" s="33"/>
      <c r="U29" s="33"/>
      <c r="V29" s="33"/>
      <c r="W29" s="33"/>
      <c r="X29" s="33"/>
      <c r="Y29" s="33"/>
      <c r="Z29" s="33"/>
      <c r="AA29" s="33"/>
      <c r="AB29" s="33"/>
      <c r="AC29" s="33"/>
      <c r="AD29" s="33"/>
      <c r="AE29" s="33"/>
      <c r="AF29" s="33"/>
    </row>
    <row r="30" spans="1:32" ht="151.5" customHeight="1" x14ac:dyDescent="0.3">
      <c r="A30" s="42">
        <v>20</v>
      </c>
      <c r="B30" s="43" t="s">
        <v>77</v>
      </c>
      <c r="C30" s="44" t="s">
        <v>481</v>
      </c>
      <c r="D30" s="43" t="s">
        <v>120</v>
      </c>
      <c r="E30" s="43" t="s">
        <v>105</v>
      </c>
      <c r="F30" s="43" t="s">
        <v>693</v>
      </c>
      <c r="G30" s="43" t="s">
        <v>694</v>
      </c>
      <c r="H30" s="43" t="s">
        <v>695</v>
      </c>
      <c r="I30" s="45" t="s">
        <v>104</v>
      </c>
      <c r="J30" s="45"/>
      <c r="K30" s="45"/>
      <c r="L30" s="45"/>
      <c r="M30" s="46" t="s">
        <v>596</v>
      </c>
      <c r="N30" s="32"/>
      <c r="O30" s="33"/>
      <c r="P30" s="33"/>
      <c r="Q30" s="33"/>
      <c r="R30" s="33"/>
      <c r="S30" s="33"/>
      <c r="T30" s="33"/>
      <c r="U30" s="33"/>
      <c r="V30" s="33"/>
      <c r="W30" s="33"/>
      <c r="X30" s="33"/>
      <c r="Y30" s="33"/>
      <c r="Z30" s="33"/>
      <c r="AA30" s="33"/>
      <c r="AB30" s="33"/>
      <c r="AC30" s="33"/>
      <c r="AD30" s="33"/>
      <c r="AE30" s="33"/>
      <c r="AF30" s="33"/>
    </row>
    <row r="31" spans="1:32" ht="151.5" customHeight="1" x14ac:dyDescent="0.3">
      <c r="A31" s="42">
        <v>6</v>
      </c>
      <c r="B31" s="43" t="s">
        <v>717</v>
      </c>
      <c r="C31" s="44" t="s">
        <v>464</v>
      </c>
      <c r="D31" s="43" t="s">
        <v>102</v>
      </c>
      <c r="E31" s="43" t="s">
        <v>105</v>
      </c>
      <c r="F31" s="43" t="s">
        <v>718</v>
      </c>
      <c r="G31" s="43" t="s">
        <v>719</v>
      </c>
      <c r="H31" s="43" t="s">
        <v>720</v>
      </c>
      <c r="I31" s="45" t="s">
        <v>104</v>
      </c>
      <c r="J31" s="45"/>
      <c r="K31" s="45"/>
      <c r="L31" s="45"/>
      <c r="M31" s="46" t="s">
        <v>596</v>
      </c>
      <c r="N31" s="32"/>
      <c r="O31" s="33"/>
      <c r="P31" s="33"/>
      <c r="Q31" s="33"/>
      <c r="R31" s="33"/>
      <c r="S31" s="33"/>
      <c r="T31" s="33"/>
      <c r="U31" s="33"/>
      <c r="V31" s="33"/>
      <c r="W31" s="33"/>
      <c r="X31" s="33"/>
      <c r="Y31" s="33"/>
      <c r="Z31" s="33"/>
      <c r="AA31" s="33"/>
      <c r="AB31" s="33"/>
      <c r="AC31" s="33"/>
      <c r="AD31" s="33"/>
      <c r="AE31" s="33"/>
      <c r="AF31" s="33"/>
    </row>
    <row r="32" spans="1:32" ht="151.5" customHeight="1" x14ac:dyDescent="0.3">
      <c r="A32" s="42">
        <v>7</v>
      </c>
      <c r="B32" s="43" t="s">
        <v>717</v>
      </c>
      <c r="C32" s="44" t="s">
        <v>464</v>
      </c>
      <c r="D32" s="43" t="s">
        <v>102</v>
      </c>
      <c r="E32" s="43" t="s">
        <v>105</v>
      </c>
      <c r="F32" s="43" t="s">
        <v>721</v>
      </c>
      <c r="G32" s="43" t="s">
        <v>722</v>
      </c>
      <c r="H32" s="43" t="s">
        <v>723</v>
      </c>
      <c r="I32" s="45" t="s">
        <v>104</v>
      </c>
      <c r="J32" s="45" t="s">
        <v>104</v>
      </c>
      <c r="K32" s="45" t="s">
        <v>104</v>
      </c>
      <c r="L32" s="45" t="s">
        <v>104</v>
      </c>
      <c r="M32" s="46" t="s">
        <v>665</v>
      </c>
      <c r="N32" s="32"/>
      <c r="O32" s="33"/>
      <c r="P32" s="33"/>
      <c r="Q32" s="33"/>
      <c r="R32" s="33"/>
      <c r="S32" s="33"/>
      <c r="T32" s="33"/>
      <c r="U32" s="33"/>
      <c r="V32" s="33"/>
      <c r="W32" s="33"/>
      <c r="X32" s="33"/>
      <c r="Y32" s="33"/>
      <c r="Z32" s="33"/>
      <c r="AA32" s="33"/>
      <c r="AB32" s="33"/>
      <c r="AC32" s="33"/>
      <c r="AD32" s="33"/>
      <c r="AE32" s="33"/>
      <c r="AF32" s="33"/>
    </row>
    <row r="33" spans="1:32" ht="151.5" customHeight="1" x14ac:dyDescent="0.3">
      <c r="A33" s="42">
        <v>6</v>
      </c>
      <c r="B33" s="43" t="s">
        <v>73</v>
      </c>
      <c r="C33" s="44" t="s">
        <v>440</v>
      </c>
      <c r="D33" s="43" t="s">
        <v>102</v>
      </c>
      <c r="E33" s="43" t="s">
        <v>105</v>
      </c>
      <c r="F33" s="43" t="s">
        <v>741</v>
      </c>
      <c r="G33" s="43" t="s">
        <v>742</v>
      </c>
      <c r="H33" s="43" t="s">
        <v>743</v>
      </c>
      <c r="I33" s="45" t="s">
        <v>104</v>
      </c>
      <c r="J33" s="45"/>
      <c r="K33" s="45"/>
      <c r="L33" s="45"/>
      <c r="M33" s="46" t="s">
        <v>596</v>
      </c>
      <c r="N33" s="32"/>
      <c r="O33" s="33"/>
      <c r="P33" s="33"/>
      <c r="Q33" s="33"/>
      <c r="R33" s="33"/>
      <c r="S33" s="33"/>
      <c r="T33" s="33"/>
      <c r="U33" s="33"/>
      <c r="V33" s="33"/>
      <c r="W33" s="33"/>
      <c r="X33" s="33"/>
      <c r="Y33" s="33"/>
      <c r="Z33" s="33"/>
      <c r="AA33" s="33"/>
      <c r="AB33" s="33"/>
      <c r="AC33" s="33"/>
      <c r="AD33" s="33"/>
      <c r="AE33" s="33"/>
      <c r="AF33" s="33"/>
    </row>
    <row r="34" spans="1:32" ht="151.5" customHeight="1" x14ac:dyDescent="0.3">
      <c r="A34" s="42">
        <v>7</v>
      </c>
      <c r="B34" s="43" t="s">
        <v>73</v>
      </c>
      <c r="C34" s="44" t="s">
        <v>440</v>
      </c>
      <c r="D34" s="43" t="s">
        <v>102</v>
      </c>
      <c r="E34" s="43" t="s">
        <v>105</v>
      </c>
      <c r="F34" s="43" t="s">
        <v>744</v>
      </c>
      <c r="G34" s="43" t="s">
        <v>745</v>
      </c>
      <c r="H34" s="43" t="s">
        <v>746</v>
      </c>
      <c r="I34" s="45" t="s">
        <v>104</v>
      </c>
      <c r="J34" s="45"/>
      <c r="K34" s="45"/>
      <c r="L34" s="45"/>
      <c r="M34" s="46" t="s">
        <v>596</v>
      </c>
      <c r="N34" s="32"/>
      <c r="O34" s="33"/>
      <c r="P34" s="33"/>
      <c r="Q34" s="33"/>
      <c r="R34" s="33"/>
      <c r="S34" s="33"/>
      <c r="T34" s="33"/>
      <c r="U34" s="33"/>
      <c r="V34" s="33"/>
      <c r="W34" s="33"/>
      <c r="X34" s="33"/>
      <c r="Y34" s="33"/>
      <c r="Z34" s="33"/>
      <c r="AA34" s="33"/>
      <c r="AB34" s="33"/>
      <c r="AC34" s="33"/>
      <c r="AD34" s="33"/>
      <c r="AE34" s="33"/>
      <c r="AF34" s="33"/>
    </row>
    <row r="35" spans="1:32" ht="151.5" customHeight="1" x14ac:dyDescent="0.3">
      <c r="A35" s="42">
        <v>8</v>
      </c>
      <c r="B35" s="43" t="s">
        <v>73</v>
      </c>
      <c r="C35" s="44" t="s">
        <v>440</v>
      </c>
      <c r="D35" s="43" t="s">
        <v>102</v>
      </c>
      <c r="E35" s="43" t="s">
        <v>105</v>
      </c>
      <c r="F35" s="43" t="s">
        <v>747</v>
      </c>
      <c r="G35" s="43" t="s">
        <v>748</v>
      </c>
      <c r="H35" s="43" t="s">
        <v>749</v>
      </c>
      <c r="I35" s="45" t="s">
        <v>104</v>
      </c>
      <c r="J35" s="45" t="s">
        <v>104</v>
      </c>
      <c r="K35" s="45" t="s">
        <v>104</v>
      </c>
      <c r="L35" s="45" t="s">
        <v>104</v>
      </c>
      <c r="M35" s="46" t="s">
        <v>665</v>
      </c>
      <c r="N35" s="32"/>
      <c r="O35" s="33"/>
      <c r="P35" s="33"/>
      <c r="Q35" s="33"/>
      <c r="R35" s="33"/>
      <c r="S35" s="33"/>
      <c r="T35" s="33"/>
      <c r="U35" s="33"/>
      <c r="V35" s="33"/>
      <c r="W35" s="33"/>
      <c r="X35" s="33"/>
      <c r="Y35" s="33"/>
      <c r="Z35" s="33"/>
      <c r="AA35" s="33"/>
      <c r="AB35" s="33"/>
      <c r="AC35" s="33"/>
      <c r="AD35" s="33"/>
      <c r="AE35" s="33"/>
      <c r="AF35" s="33"/>
    </row>
    <row r="36" spans="1:32" ht="151.5" customHeight="1" x14ac:dyDescent="0.3">
      <c r="A36" s="42">
        <v>41</v>
      </c>
      <c r="B36" s="43" t="s">
        <v>85</v>
      </c>
      <c r="C36" s="44" t="s">
        <v>501</v>
      </c>
      <c r="D36" s="43" t="s">
        <v>122</v>
      </c>
      <c r="E36" s="43" t="s">
        <v>105</v>
      </c>
      <c r="F36" s="43" t="s">
        <v>777</v>
      </c>
      <c r="G36" s="43" t="s">
        <v>778</v>
      </c>
      <c r="H36" s="43" t="s">
        <v>779</v>
      </c>
      <c r="I36" s="45" t="s">
        <v>104</v>
      </c>
      <c r="J36" s="45"/>
      <c r="K36" s="45"/>
      <c r="L36" s="45"/>
      <c r="M36" s="46" t="s">
        <v>596</v>
      </c>
      <c r="N36" s="32"/>
      <c r="O36" s="33"/>
      <c r="P36" s="33"/>
      <c r="Q36" s="33"/>
      <c r="R36" s="33"/>
      <c r="S36" s="33"/>
      <c r="T36" s="33"/>
      <c r="U36" s="33"/>
      <c r="V36" s="33"/>
      <c r="W36" s="33"/>
      <c r="X36" s="33"/>
      <c r="Y36" s="33"/>
      <c r="Z36" s="33"/>
      <c r="AA36" s="33"/>
      <c r="AB36" s="33"/>
      <c r="AC36" s="33"/>
      <c r="AD36" s="33"/>
      <c r="AE36" s="33"/>
      <c r="AF36" s="33"/>
    </row>
    <row r="37" spans="1:32" ht="151.5" customHeight="1" x14ac:dyDescent="0.3">
      <c r="A37" s="42">
        <v>43</v>
      </c>
      <c r="B37" s="43" t="s">
        <v>85</v>
      </c>
      <c r="C37" s="44" t="s">
        <v>501</v>
      </c>
      <c r="D37" s="43" t="s">
        <v>122</v>
      </c>
      <c r="E37" s="43" t="s">
        <v>105</v>
      </c>
      <c r="F37" s="43" t="s">
        <v>780</v>
      </c>
      <c r="G37" s="43" t="s">
        <v>781</v>
      </c>
      <c r="H37" s="43" t="s">
        <v>782</v>
      </c>
      <c r="I37" s="45" t="s">
        <v>104</v>
      </c>
      <c r="J37" s="45"/>
      <c r="K37" s="45"/>
      <c r="L37" s="45"/>
      <c r="M37" s="46" t="s">
        <v>596</v>
      </c>
      <c r="N37" s="32"/>
      <c r="O37" s="33"/>
      <c r="P37" s="33"/>
      <c r="Q37" s="33"/>
      <c r="R37" s="33"/>
      <c r="S37" s="33"/>
      <c r="T37" s="33"/>
      <c r="U37" s="33"/>
      <c r="V37" s="33"/>
      <c r="W37" s="33"/>
      <c r="X37" s="33"/>
      <c r="Y37" s="33"/>
      <c r="Z37" s="33"/>
      <c r="AA37" s="33"/>
      <c r="AB37" s="33"/>
      <c r="AC37" s="33"/>
      <c r="AD37" s="33"/>
      <c r="AE37" s="33"/>
      <c r="AF37" s="33"/>
    </row>
    <row r="38" spans="1:32" ht="151.5" customHeight="1" x14ac:dyDescent="0.3">
      <c r="A38" s="42">
        <v>44</v>
      </c>
      <c r="B38" s="43" t="s">
        <v>85</v>
      </c>
      <c r="C38" s="44" t="s">
        <v>501</v>
      </c>
      <c r="D38" s="43" t="s">
        <v>122</v>
      </c>
      <c r="E38" s="43" t="s">
        <v>105</v>
      </c>
      <c r="F38" s="43" t="s">
        <v>783</v>
      </c>
      <c r="G38" s="43" t="s">
        <v>784</v>
      </c>
      <c r="H38" s="43" t="s">
        <v>785</v>
      </c>
      <c r="I38" s="45" t="s">
        <v>104</v>
      </c>
      <c r="J38" s="45"/>
      <c r="K38" s="45"/>
      <c r="L38" s="45"/>
      <c r="M38" s="46" t="s">
        <v>596</v>
      </c>
      <c r="N38" s="32"/>
      <c r="O38" s="33"/>
      <c r="P38" s="33"/>
      <c r="Q38" s="33"/>
      <c r="R38" s="33"/>
      <c r="S38" s="33"/>
      <c r="T38" s="33"/>
      <c r="U38" s="33"/>
      <c r="V38" s="33"/>
      <c r="W38" s="33"/>
      <c r="X38" s="33"/>
      <c r="Y38" s="33"/>
      <c r="Z38" s="33"/>
      <c r="AA38" s="33"/>
      <c r="AB38" s="33"/>
      <c r="AC38" s="33"/>
      <c r="AD38" s="33"/>
      <c r="AE38" s="33"/>
      <c r="AF38" s="33"/>
    </row>
    <row r="39" spans="1:32" ht="151.5" customHeight="1" x14ac:dyDescent="0.3">
      <c r="A39" s="42">
        <v>1</v>
      </c>
      <c r="B39" s="43" t="s">
        <v>833</v>
      </c>
      <c r="C39" s="44" t="s">
        <v>834</v>
      </c>
      <c r="D39" s="43" t="s">
        <v>122</v>
      </c>
      <c r="E39" s="43" t="s">
        <v>105</v>
      </c>
      <c r="F39" s="43" t="s">
        <v>835</v>
      </c>
      <c r="G39" s="43" t="s">
        <v>836</v>
      </c>
      <c r="H39" s="43" t="s">
        <v>837</v>
      </c>
      <c r="I39" s="45" t="s">
        <v>121</v>
      </c>
      <c r="J39" s="45"/>
      <c r="K39" s="45"/>
      <c r="L39" s="45"/>
      <c r="M39" s="46" t="s">
        <v>596</v>
      </c>
      <c r="N39" s="32"/>
      <c r="O39" s="33"/>
      <c r="P39" s="33"/>
      <c r="Q39" s="33"/>
      <c r="R39" s="33"/>
      <c r="S39" s="33"/>
      <c r="T39" s="33"/>
      <c r="U39" s="33"/>
      <c r="V39" s="33"/>
      <c r="W39" s="33"/>
      <c r="X39" s="33"/>
      <c r="Y39" s="33"/>
      <c r="Z39" s="33"/>
      <c r="AA39" s="33"/>
      <c r="AB39" s="33"/>
      <c r="AC39" s="33"/>
      <c r="AD39" s="33"/>
      <c r="AE39" s="33"/>
      <c r="AF39" s="33"/>
    </row>
    <row r="40" spans="1:32" ht="151.5" customHeight="1" x14ac:dyDescent="0.3">
      <c r="A40" s="42">
        <v>2</v>
      </c>
      <c r="B40" s="43" t="s">
        <v>833</v>
      </c>
      <c r="C40" s="44" t="s">
        <v>834</v>
      </c>
      <c r="D40" s="43" t="s">
        <v>122</v>
      </c>
      <c r="E40" s="43" t="s">
        <v>105</v>
      </c>
      <c r="F40" s="43" t="s">
        <v>839</v>
      </c>
      <c r="G40" s="43" t="s">
        <v>840</v>
      </c>
      <c r="H40" s="43" t="s">
        <v>841</v>
      </c>
      <c r="I40" s="45" t="s">
        <v>121</v>
      </c>
      <c r="J40" s="45"/>
      <c r="K40" s="45"/>
      <c r="L40" s="45"/>
      <c r="M40" s="46" t="s">
        <v>596</v>
      </c>
      <c r="N40" s="32"/>
      <c r="O40" s="33"/>
      <c r="P40" s="33"/>
      <c r="Q40" s="33"/>
      <c r="R40" s="33"/>
      <c r="S40" s="33"/>
      <c r="T40" s="33"/>
      <c r="U40" s="33"/>
      <c r="V40" s="33"/>
      <c r="W40" s="33"/>
      <c r="X40" s="33"/>
      <c r="Y40" s="33"/>
      <c r="Z40" s="33"/>
      <c r="AA40" s="33"/>
      <c r="AB40" s="33"/>
      <c r="AC40" s="33"/>
      <c r="AD40" s="33"/>
      <c r="AE40" s="33"/>
      <c r="AF40" s="33"/>
    </row>
    <row r="41" spans="1:32" ht="151.5" customHeight="1" x14ac:dyDescent="0.3">
      <c r="A41" s="42">
        <v>3</v>
      </c>
      <c r="B41" s="43" t="s">
        <v>833</v>
      </c>
      <c r="C41" s="44" t="s">
        <v>834</v>
      </c>
      <c r="D41" s="43" t="s">
        <v>122</v>
      </c>
      <c r="E41" s="43" t="s">
        <v>105</v>
      </c>
      <c r="F41" s="43" t="s">
        <v>842</v>
      </c>
      <c r="G41" s="43" t="s">
        <v>843</v>
      </c>
      <c r="H41" s="43" t="s">
        <v>844</v>
      </c>
      <c r="I41" s="45" t="s">
        <v>121</v>
      </c>
      <c r="J41" s="45"/>
      <c r="K41" s="45"/>
      <c r="L41" s="45"/>
      <c r="M41" s="46" t="s">
        <v>596</v>
      </c>
      <c r="N41" s="32"/>
      <c r="O41" s="33"/>
      <c r="P41" s="33"/>
      <c r="Q41" s="33"/>
      <c r="R41" s="33"/>
      <c r="S41" s="33"/>
      <c r="T41" s="33"/>
      <c r="U41" s="33"/>
      <c r="V41" s="33"/>
      <c r="W41" s="33"/>
      <c r="X41" s="33"/>
      <c r="Y41" s="33"/>
      <c r="Z41" s="33"/>
      <c r="AA41" s="33"/>
      <c r="AB41" s="33"/>
      <c r="AC41" s="33"/>
      <c r="AD41" s="33"/>
      <c r="AE41" s="33"/>
      <c r="AF41" s="33"/>
    </row>
    <row r="42" spans="1:32" ht="151.5" customHeight="1" x14ac:dyDescent="0.3">
      <c r="A42" s="42">
        <v>4</v>
      </c>
      <c r="B42" s="43" t="s">
        <v>833</v>
      </c>
      <c r="C42" s="44" t="s">
        <v>834</v>
      </c>
      <c r="D42" s="43" t="s">
        <v>122</v>
      </c>
      <c r="E42" s="43" t="s">
        <v>105</v>
      </c>
      <c r="F42" s="43" t="s">
        <v>845</v>
      </c>
      <c r="G42" s="43" t="s">
        <v>846</v>
      </c>
      <c r="H42" s="43" t="s">
        <v>847</v>
      </c>
      <c r="I42" s="45" t="s">
        <v>121</v>
      </c>
      <c r="J42" s="45"/>
      <c r="K42" s="45"/>
      <c r="L42" s="45"/>
      <c r="M42" s="46" t="s">
        <v>596</v>
      </c>
      <c r="N42" s="32"/>
      <c r="O42" s="33"/>
      <c r="P42" s="33"/>
      <c r="Q42" s="33"/>
      <c r="R42" s="33"/>
      <c r="S42" s="33"/>
      <c r="T42" s="33"/>
      <c r="U42" s="33"/>
      <c r="V42" s="33"/>
      <c r="W42" s="33"/>
      <c r="X42" s="33"/>
      <c r="Y42" s="33"/>
      <c r="Z42" s="33"/>
      <c r="AA42" s="33"/>
      <c r="AB42" s="33"/>
      <c r="AC42" s="33"/>
      <c r="AD42" s="33"/>
      <c r="AE42" s="33"/>
      <c r="AF42" s="33"/>
    </row>
    <row r="43" spans="1:32" ht="151.5" customHeight="1" x14ac:dyDescent="0.3">
      <c r="A43" s="42">
        <v>43</v>
      </c>
      <c r="B43" s="43" t="s">
        <v>83</v>
      </c>
      <c r="C43" s="44" t="s">
        <v>878</v>
      </c>
      <c r="D43" s="43" t="s">
        <v>102</v>
      </c>
      <c r="E43" s="43" t="s">
        <v>105</v>
      </c>
      <c r="F43" s="43" t="s">
        <v>879</v>
      </c>
      <c r="G43" s="43" t="s">
        <v>880</v>
      </c>
      <c r="H43" s="43" t="s">
        <v>881</v>
      </c>
      <c r="I43" s="45" t="s">
        <v>104</v>
      </c>
      <c r="J43" s="45"/>
      <c r="K43" s="45"/>
      <c r="L43" s="45"/>
      <c r="M43" s="46" t="s">
        <v>596</v>
      </c>
      <c r="N43" s="32"/>
      <c r="O43" s="33"/>
      <c r="P43" s="33"/>
      <c r="Q43" s="33"/>
      <c r="R43" s="33"/>
      <c r="S43" s="33"/>
      <c r="T43" s="33"/>
      <c r="U43" s="33"/>
      <c r="V43" s="33"/>
      <c r="W43" s="33"/>
      <c r="X43" s="33"/>
      <c r="Y43" s="33"/>
      <c r="Z43" s="33"/>
      <c r="AA43" s="33"/>
      <c r="AB43" s="33"/>
      <c r="AC43" s="33"/>
      <c r="AD43" s="33"/>
      <c r="AE43" s="33"/>
      <c r="AF43" s="33"/>
    </row>
    <row r="44" spans="1:32" ht="151.5" customHeight="1" x14ac:dyDescent="0.3">
      <c r="A44" s="42">
        <v>44</v>
      </c>
      <c r="B44" s="43" t="s">
        <v>83</v>
      </c>
      <c r="C44" s="44" t="s">
        <v>878</v>
      </c>
      <c r="D44" s="43" t="s">
        <v>102</v>
      </c>
      <c r="E44" s="43" t="s">
        <v>103</v>
      </c>
      <c r="F44" s="43" t="s">
        <v>882</v>
      </c>
      <c r="G44" s="43" t="s">
        <v>883</v>
      </c>
      <c r="H44" s="43" t="s">
        <v>884</v>
      </c>
      <c r="I44" s="45" t="s">
        <v>104</v>
      </c>
      <c r="J44" s="45"/>
      <c r="K44" s="45"/>
      <c r="L44" s="45"/>
      <c r="M44" s="46" t="s">
        <v>596</v>
      </c>
      <c r="N44" s="32"/>
      <c r="O44" s="33"/>
      <c r="P44" s="33"/>
      <c r="Q44" s="33"/>
      <c r="R44" s="33"/>
      <c r="S44" s="33"/>
      <c r="T44" s="33"/>
      <c r="U44" s="33"/>
      <c r="V44" s="33"/>
      <c r="W44" s="33"/>
      <c r="X44" s="33"/>
      <c r="Y44" s="33"/>
      <c r="Z44" s="33"/>
      <c r="AA44" s="33"/>
      <c r="AB44" s="33"/>
      <c r="AC44" s="33"/>
      <c r="AD44" s="33"/>
      <c r="AE44" s="33"/>
      <c r="AF44" s="33"/>
    </row>
    <row r="45" spans="1:32" ht="151.5" customHeight="1" x14ac:dyDescent="0.3">
      <c r="A45" s="42">
        <v>45</v>
      </c>
      <c r="B45" s="43" t="s">
        <v>83</v>
      </c>
      <c r="C45" s="44" t="s">
        <v>878</v>
      </c>
      <c r="D45" s="43" t="s">
        <v>102</v>
      </c>
      <c r="E45" s="43" t="s">
        <v>103</v>
      </c>
      <c r="F45" s="43" t="s">
        <v>885</v>
      </c>
      <c r="G45" s="43" t="s">
        <v>886</v>
      </c>
      <c r="H45" s="43" t="s">
        <v>887</v>
      </c>
      <c r="I45" s="45" t="s">
        <v>104</v>
      </c>
      <c r="J45" s="45"/>
      <c r="K45" s="45"/>
      <c r="L45" s="45"/>
      <c r="M45" s="46" t="s">
        <v>596</v>
      </c>
      <c r="N45" s="32"/>
      <c r="O45" s="33"/>
      <c r="P45" s="33"/>
      <c r="Q45" s="33"/>
      <c r="R45" s="33"/>
      <c r="S45" s="33"/>
      <c r="T45" s="33"/>
      <c r="U45" s="33"/>
      <c r="V45" s="33"/>
      <c r="W45" s="33"/>
      <c r="X45" s="33"/>
      <c r="Y45" s="33"/>
      <c r="Z45" s="33"/>
      <c r="AA45" s="33"/>
      <c r="AB45" s="33"/>
      <c r="AC45" s="33"/>
      <c r="AD45" s="33"/>
      <c r="AE45" s="33"/>
      <c r="AF45" s="33"/>
    </row>
    <row r="46" spans="1:32" ht="151.5" customHeight="1" x14ac:dyDescent="0.3">
      <c r="A46" s="42">
        <v>46</v>
      </c>
      <c r="B46" s="43" t="s">
        <v>83</v>
      </c>
      <c r="C46" s="44" t="s">
        <v>878</v>
      </c>
      <c r="D46" s="43" t="s">
        <v>102</v>
      </c>
      <c r="E46" s="43" t="s">
        <v>103</v>
      </c>
      <c r="F46" s="43" t="s">
        <v>888</v>
      </c>
      <c r="G46" s="43" t="s">
        <v>889</v>
      </c>
      <c r="H46" s="43" t="s">
        <v>890</v>
      </c>
      <c r="I46" s="45" t="s">
        <v>104</v>
      </c>
      <c r="J46" s="45" t="s">
        <v>104</v>
      </c>
      <c r="K46" s="45" t="s">
        <v>104</v>
      </c>
      <c r="L46" s="45" t="s">
        <v>104</v>
      </c>
      <c r="M46" s="46" t="s">
        <v>665</v>
      </c>
      <c r="N46" s="32"/>
      <c r="O46" s="33"/>
      <c r="P46" s="33"/>
      <c r="Q46" s="33"/>
      <c r="R46" s="33"/>
      <c r="S46" s="33"/>
      <c r="T46" s="33"/>
      <c r="U46" s="33"/>
      <c r="V46" s="33"/>
      <c r="W46" s="33"/>
      <c r="X46" s="33"/>
      <c r="Y46" s="33"/>
      <c r="Z46" s="33"/>
      <c r="AA46" s="33"/>
      <c r="AB46" s="33"/>
      <c r="AC46" s="33"/>
      <c r="AD46" s="33"/>
      <c r="AE46" s="33"/>
      <c r="AF46" s="33"/>
    </row>
    <row r="47" spans="1:32" ht="151.5" customHeight="1" x14ac:dyDescent="0.3">
      <c r="A47" s="42">
        <v>5</v>
      </c>
      <c r="B47" s="43" t="s">
        <v>69</v>
      </c>
      <c r="C47" s="44" t="s">
        <v>427</v>
      </c>
      <c r="D47" s="43" t="s">
        <v>102</v>
      </c>
      <c r="E47" s="43" t="s">
        <v>103</v>
      </c>
      <c r="F47" s="43" t="s">
        <v>932</v>
      </c>
      <c r="G47" s="43" t="s">
        <v>933</v>
      </c>
      <c r="H47" s="43" t="s">
        <v>934</v>
      </c>
      <c r="I47" s="45" t="s">
        <v>104</v>
      </c>
      <c r="J47" s="45"/>
      <c r="K47" s="45"/>
      <c r="L47" s="45"/>
      <c r="M47" s="46" t="s">
        <v>596</v>
      </c>
      <c r="N47" s="32"/>
      <c r="O47" s="33"/>
      <c r="P47" s="33"/>
      <c r="Q47" s="33"/>
      <c r="R47" s="33"/>
      <c r="S47" s="33"/>
      <c r="T47" s="33"/>
      <c r="U47" s="33"/>
      <c r="V47" s="33"/>
      <c r="W47" s="33"/>
      <c r="X47" s="33"/>
      <c r="Y47" s="33"/>
      <c r="Z47" s="33"/>
      <c r="AA47" s="33"/>
      <c r="AB47" s="33"/>
      <c r="AC47" s="33"/>
      <c r="AD47" s="33"/>
      <c r="AE47" s="33"/>
      <c r="AF47" s="33"/>
    </row>
    <row r="48" spans="1:32" ht="151.5" customHeight="1" x14ac:dyDescent="0.3">
      <c r="A48" s="42">
        <v>6</v>
      </c>
      <c r="B48" s="43" t="s">
        <v>69</v>
      </c>
      <c r="C48" s="44" t="s">
        <v>427</v>
      </c>
      <c r="D48" s="43" t="s">
        <v>102</v>
      </c>
      <c r="E48" s="43" t="s">
        <v>103</v>
      </c>
      <c r="F48" s="43" t="s">
        <v>935</v>
      </c>
      <c r="G48" s="43" t="s">
        <v>936</v>
      </c>
      <c r="H48" s="43" t="s">
        <v>937</v>
      </c>
      <c r="I48" s="45" t="s">
        <v>104</v>
      </c>
      <c r="J48" s="45"/>
      <c r="K48" s="45"/>
      <c r="L48" s="45"/>
      <c r="M48" s="46" t="s">
        <v>596</v>
      </c>
      <c r="N48" s="32"/>
      <c r="O48" s="33"/>
      <c r="P48" s="33"/>
      <c r="Q48" s="33"/>
      <c r="R48" s="33"/>
      <c r="S48" s="33"/>
      <c r="T48" s="33"/>
      <c r="U48" s="33"/>
      <c r="V48" s="33"/>
      <c r="W48" s="33"/>
      <c r="X48" s="33"/>
      <c r="Y48" s="33"/>
      <c r="Z48" s="33"/>
      <c r="AA48" s="33"/>
      <c r="AB48" s="33"/>
      <c r="AC48" s="33"/>
      <c r="AD48" s="33"/>
      <c r="AE48" s="33"/>
      <c r="AF48" s="33"/>
    </row>
    <row r="49" spans="1:32" ht="151.5" customHeight="1" x14ac:dyDescent="0.3">
      <c r="A49" s="42">
        <v>21</v>
      </c>
      <c r="B49" s="43" t="s">
        <v>79</v>
      </c>
      <c r="C49" s="44" t="s">
        <v>488</v>
      </c>
      <c r="D49" s="43" t="s">
        <v>102</v>
      </c>
      <c r="E49" s="43" t="s">
        <v>103</v>
      </c>
      <c r="F49" s="43" t="s">
        <v>1007</v>
      </c>
      <c r="G49" s="43" t="s">
        <v>1008</v>
      </c>
      <c r="H49" s="43" t="s">
        <v>1009</v>
      </c>
      <c r="I49" s="45" t="s">
        <v>104</v>
      </c>
      <c r="J49" s="45"/>
      <c r="K49" s="45"/>
      <c r="L49" s="45"/>
      <c r="M49" s="46" t="s">
        <v>596</v>
      </c>
      <c r="N49" s="32"/>
      <c r="O49" s="33"/>
      <c r="P49" s="33"/>
      <c r="Q49" s="33"/>
      <c r="R49" s="33"/>
      <c r="S49" s="33"/>
      <c r="T49" s="33"/>
      <c r="U49" s="33"/>
      <c r="V49" s="33"/>
      <c r="W49" s="33"/>
      <c r="X49" s="33"/>
      <c r="Y49" s="33"/>
      <c r="Z49" s="33"/>
      <c r="AA49" s="33"/>
      <c r="AB49" s="33"/>
      <c r="AC49" s="33"/>
      <c r="AD49" s="33"/>
      <c r="AE49" s="33"/>
      <c r="AF49" s="33"/>
    </row>
    <row r="50" spans="1:32" ht="151.5" customHeight="1" x14ac:dyDescent="0.3">
      <c r="A50" s="42">
        <v>22</v>
      </c>
      <c r="B50" s="43" t="s">
        <v>79</v>
      </c>
      <c r="C50" s="44" t="s">
        <v>488</v>
      </c>
      <c r="D50" s="43" t="s">
        <v>102</v>
      </c>
      <c r="E50" s="43" t="s">
        <v>103</v>
      </c>
      <c r="F50" s="43" t="s">
        <v>1010</v>
      </c>
      <c r="G50" s="43" t="s">
        <v>1011</v>
      </c>
      <c r="H50" s="43" t="s">
        <v>1012</v>
      </c>
      <c r="I50" s="45" t="s">
        <v>104</v>
      </c>
      <c r="J50" s="45"/>
      <c r="K50" s="45"/>
      <c r="L50" s="45"/>
      <c r="M50" s="46" t="s">
        <v>596</v>
      </c>
      <c r="N50" s="32"/>
      <c r="O50" s="33"/>
      <c r="P50" s="33"/>
      <c r="Q50" s="33"/>
      <c r="R50" s="33"/>
      <c r="S50" s="33"/>
      <c r="T50" s="33"/>
      <c r="U50" s="33"/>
      <c r="V50" s="33"/>
      <c r="W50" s="33"/>
      <c r="X50" s="33"/>
      <c r="Y50" s="33"/>
      <c r="Z50" s="33"/>
      <c r="AA50" s="33"/>
      <c r="AB50" s="33"/>
      <c r="AC50" s="33"/>
      <c r="AD50" s="33"/>
      <c r="AE50" s="33"/>
      <c r="AF50" s="33"/>
    </row>
    <row r="51" spans="1:32" ht="151.5" customHeight="1" x14ac:dyDescent="0.3">
      <c r="A51" s="42">
        <v>23</v>
      </c>
      <c r="B51" s="43" t="s">
        <v>79</v>
      </c>
      <c r="C51" s="44" t="s">
        <v>488</v>
      </c>
      <c r="D51" s="43" t="s">
        <v>102</v>
      </c>
      <c r="E51" s="43" t="s">
        <v>105</v>
      </c>
      <c r="F51" s="43" t="s">
        <v>1013</v>
      </c>
      <c r="G51" s="43" t="s">
        <v>1014</v>
      </c>
      <c r="H51" s="43" t="s">
        <v>1015</v>
      </c>
      <c r="I51" s="45" t="s">
        <v>104</v>
      </c>
      <c r="J51" s="45"/>
      <c r="K51" s="45"/>
      <c r="L51" s="45"/>
      <c r="M51" s="46" t="s">
        <v>596</v>
      </c>
      <c r="N51" s="32"/>
      <c r="O51" s="33"/>
      <c r="P51" s="33"/>
      <c r="Q51" s="33"/>
      <c r="R51" s="33"/>
      <c r="S51" s="33"/>
      <c r="T51" s="33"/>
      <c r="U51" s="33"/>
      <c r="V51" s="33"/>
      <c r="W51" s="33"/>
      <c r="X51" s="33"/>
      <c r="Y51" s="33"/>
      <c r="Z51" s="33"/>
      <c r="AA51" s="33"/>
      <c r="AB51" s="33"/>
      <c r="AC51" s="33"/>
      <c r="AD51" s="33"/>
      <c r="AE51" s="33"/>
      <c r="AF51" s="33"/>
    </row>
    <row r="52" spans="1:32" ht="151.5" customHeight="1" x14ac:dyDescent="0.3">
      <c r="A52" s="42">
        <v>24</v>
      </c>
      <c r="B52" s="43" t="s">
        <v>79</v>
      </c>
      <c r="C52" s="44" t="s">
        <v>488</v>
      </c>
      <c r="D52" s="43" t="s">
        <v>102</v>
      </c>
      <c r="E52" s="43" t="s">
        <v>103</v>
      </c>
      <c r="F52" s="43" t="s">
        <v>1016</v>
      </c>
      <c r="G52" s="43" t="s">
        <v>1017</v>
      </c>
      <c r="H52" s="43" t="s">
        <v>1018</v>
      </c>
      <c r="I52" s="45" t="s">
        <v>104</v>
      </c>
      <c r="J52" s="45"/>
      <c r="K52" s="45"/>
      <c r="L52" s="45"/>
      <c r="M52" s="46" t="s">
        <v>596</v>
      </c>
      <c r="N52" s="32"/>
      <c r="O52" s="33"/>
      <c r="P52" s="33"/>
      <c r="Q52" s="33"/>
      <c r="R52" s="33"/>
      <c r="S52" s="33"/>
      <c r="T52" s="33"/>
      <c r="U52" s="33"/>
      <c r="V52" s="33"/>
      <c r="W52" s="33"/>
      <c r="X52" s="33"/>
      <c r="Y52" s="33"/>
      <c r="Z52" s="33"/>
      <c r="AA52" s="33"/>
      <c r="AB52" s="33"/>
      <c r="AC52" s="33"/>
      <c r="AD52" s="33"/>
      <c r="AE52" s="33"/>
      <c r="AF52" s="33"/>
    </row>
    <row r="53" spans="1:32" ht="151.5" customHeight="1" x14ac:dyDescent="0.3">
      <c r="A53" s="42">
        <v>25</v>
      </c>
      <c r="B53" s="43" t="s">
        <v>79</v>
      </c>
      <c r="C53" s="44" t="s">
        <v>488</v>
      </c>
      <c r="D53" s="43" t="s">
        <v>102</v>
      </c>
      <c r="E53" s="43" t="s">
        <v>103</v>
      </c>
      <c r="F53" s="43" t="s">
        <v>1019</v>
      </c>
      <c r="G53" s="43" t="s">
        <v>1020</v>
      </c>
      <c r="H53" s="43" t="s">
        <v>1021</v>
      </c>
      <c r="I53" s="45" t="s">
        <v>104</v>
      </c>
      <c r="J53" s="45"/>
      <c r="K53" s="45"/>
      <c r="L53" s="45"/>
      <c r="M53" s="46" t="s">
        <v>596</v>
      </c>
      <c r="N53" s="32"/>
      <c r="O53" s="33"/>
      <c r="P53" s="33"/>
      <c r="Q53" s="33"/>
      <c r="R53" s="33"/>
      <c r="S53" s="33"/>
      <c r="T53" s="33"/>
      <c r="U53" s="33"/>
      <c r="V53" s="33"/>
      <c r="W53" s="33"/>
      <c r="X53" s="33"/>
      <c r="Y53" s="33"/>
      <c r="Z53" s="33"/>
      <c r="AA53" s="33"/>
      <c r="AB53" s="33"/>
      <c r="AC53" s="33"/>
      <c r="AD53" s="33"/>
      <c r="AE53" s="33"/>
      <c r="AF53" s="33"/>
    </row>
    <row r="54" spans="1:32" ht="151.5" customHeight="1" x14ac:dyDescent="0.3">
      <c r="A54" s="42">
        <v>26</v>
      </c>
      <c r="B54" s="43" t="s">
        <v>79</v>
      </c>
      <c r="C54" s="44" t="s">
        <v>488</v>
      </c>
      <c r="D54" s="43" t="s">
        <v>102</v>
      </c>
      <c r="E54" s="43" t="s">
        <v>103</v>
      </c>
      <c r="F54" s="43" t="s">
        <v>1022</v>
      </c>
      <c r="G54" s="43" t="s">
        <v>1023</v>
      </c>
      <c r="H54" s="43" t="s">
        <v>1024</v>
      </c>
      <c r="I54" s="45" t="s">
        <v>104</v>
      </c>
      <c r="J54" s="45" t="s">
        <v>104</v>
      </c>
      <c r="K54" s="45" t="s">
        <v>104</v>
      </c>
      <c r="L54" s="45" t="s">
        <v>104</v>
      </c>
      <c r="M54" s="46" t="s">
        <v>665</v>
      </c>
      <c r="N54" s="32"/>
      <c r="O54" s="33"/>
      <c r="P54" s="33"/>
      <c r="Q54" s="33"/>
      <c r="R54" s="33"/>
      <c r="S54" s="33"/>
      <c r="T54" s="33"/>
      <c r="U54" s="33"/>
      <c r="V54" s="33"/>
      <c r="W54" s="33"/>
      <c r="X54" s="33"/>
      <c r="Y54" s="33"/>
      <c r="Z54" s="33"/>
      <c r="AA54" s="33"/>
      <c r="AB54" s="33"/>
      <c r="AC54" s="33"/>
      <c r="AD54" s="33"/>
      <c r="AE54" s="33"/>
      <c r="AF54" s="33"/>
    </row>
    <row r="55" spans="1:32" ht="151.5" customHeight="1" x14ac:dyDescent="0.3">
      <c r="A55" s="42">
        <v>27</v>
      </c>
      <c r="B55" s="43" t="s">
        <v>79</v>
      </c>
      <c r="C55" s="44" t="s">
        <v>488</v>
      </c>
      <c r="D55" s="43" t="s">
        <v>102</v>
      </c>
      <c r="E55" s="43" t="s">
        <v>103</v>
      </c>
      <c r="F55" s="43" t="s">
        <v>1025</v>
      </c>
      <c r="G55" s="43" t="s">
        <v>1026</v>
      </c>
      <c r="H55" s="43" t="s">
        <v>1027</v>
      </c>
      <c r="I55" s="45" t="s">
        <v>104</v>
      </c>
      <c r="J55" s="45"/>
      <c r="K55" s="45"/>
      <c r="L55" s="45"/>
      <c r="M55" s="46" t="s">
        <v>596</v>
      </c>
      <c r="N55" s="32"/>
      <c r="O55" s="33"/>
      <c r="P55" s="33"/>
      <c r="Q55" s="33"/>
      <c r="R55" s="33"/>
      <c r="S55" s="33"/>
      <c r="T55" s="33"/>
      <c r="U55" s="33"/>
      <c r="V55" s="33"/>
      <c r="W55" s="33"/>
      <c r="X55" s="33"/>
      <c r="Y55" s="33"/>
      <c r="Z55" s="33"/>
      <c r="AA55" s="33"/>
      <c r="AB55" s="33"/>
      <c r="AC55" s="33"/>
      <c r="AD55" s="33"/>
      <c r="AE55" s="33"/>
      <c r="AF55" s="33"/>
    </row>
    <row r="56" spans="1:32" ht="151.5" customHeight="1" x14ac:dyDescent="0.3">
      <c r="A56" s="42">
        <v>1</v>
      </c>
      <c r="B56" s="43" t="s">
        <v>87</v>
      </c>
      <c r="C56" s="44" t="s">
        <v>1121</v>
      </c>
      <c r="D56" s="43" t="s">
        <v>102</v>
      </c>
      <c r="E56" s="43" t="s">
        <v>103</v>
      </c>
      <c r="F56" s="43" t="s">
        <v>1122</v>
      </c>
      <c r="G56" s="43" t="s">
        <v>1123</v>
      </c>
      <c r="H56" s="43" t="s">
        <v>1124</v>
      </c>
      <c r="I56" s="45" t="s">
        <v>104</v>
      </c>
      <c r="J56" s="45"/>
      <c r="K56" s="45"/>
      <c r="L56" s="45"/>
      <c r="M56" s="46" t="s">
        <v>596</v>
      </c>
      <c r="N56" s="32"/>
      <c r="O56" s="33"/>
      <c r="P56" s="33"/>
      <c r="Q56" s="33"/>
      <c r="R56" s="33"/>
      <c r="S56" s="33"/>
      <c r="T56" s="33"/>
      <c r="U56" s="33"/>
      <c r="V56" s="33"/>
      <c r="W56" s="33"/>
      <c r="X56" s="33"/>
      <c r="Y56" s="33"/>
      <c r="Z56" s="33"/>
      <c r="AA56" s="33"/>
      <c r="AB56" s="33"/>
      <c r="AC56" s="33"/>
      <c r="AD56" s="33"/>
      <c r="AE56" s="33"/>
      <c r="AF56" s="33"/>
    </row>
    <row r="57" spans="1:32" ht="151.5" customHeight="1" x14ac:dyDescent="0.3">
      <c r="A57" s="42">
        <v>2</v>
      </c>
      <c r="B57" s="43" t="s">
        <v>87</v>
      </c>
      <c r="C57" s="44" t="s">
        <v>1121</v>
      </c>
      <c r="D57" s="43" t="s">
        <v>102</v>
      </c>
      <c r="E57" s="43" t="s">
        <v>103</v>
      </c>
      <c r="F57" s="43" t="s">
        <v>1125</v>
      </c>
      <c r="G57" s="43" t="s">
        <v>1126</v>
      </c>
      <c r="H57" s="43" t="s">
        <v>1127</v>
      </c>
      <c r="I57" s="45" t="s">
        <v>104</v>
      </c>
      <c r="J57" s="45" t="s">
        <v>104</v>
      </c>
      <c r="K57" s="45" t="s">
        <v>104</v>
      </c>
      <c r="L57" s="45" t="s">
        <v>104</v>
      </c>
      <c r="M57" s="46" t="s">
        <v>665</v>
      </c>
      <c r="N57" s="32"/>
      <c r="O57" s="33"/>
      <c r="P57" s="33"/>
      <c r="Q57" s="33"/>
      <c r="R57" s="33"/>
      <c r="S57" s="33"/>
      <c r="T57" s="33"/>
      <c r="U57" s="33"/>
      <c r="V57" s="33"/>
      <c r="W57" s="33"/>
      <c r="X57" s="33"/>
      <c r="Y57" s="33"/>
      <c r="Z57" s="33"/>
      <c r="AA57" s="33"/>
      <c r="AB57" s="33"/>
      <c r="AC57" s="33"/>
      <c r="AD57" s="33"/>
      <c r="AE57" s="33"/>
      <c r="AF57" s="33"/>
    </row>
    <row r="58" spans="1:32" ht="151.5" customHeight="1" x14ac:dyDescent="0.3">
      <c r="A58" s="42">
        <v>3</v>
      </c>
      <c r="B58" s="43" t="s">
        <v>87</v>
      </c>
      <c r="C58" s="44" t="s">
        <v>1121</v>
      </c>
      <c r="D58" s="43" t="s">
        <v>102</v>
      </c>
      <c r="E58" s="43" t="s">
        <v>105</v>
      </c>
      <c r="F58" s="43" t="s">
        <v>1128</v>
      </c>
      <c r="G58" s="43" t="s">
        <v>1129</v>
      </c>
      <c r="H58" s="43" t="s">
        <v>1130</v>
      </c>
      <c r="I58" s="45" t="s">
        <v>104</v>
      </c>
      <c r="J58" s="45"/>
      <c r="K58" s="45"/>
      <c r="L58" s="45"/>
      <c r="M58" s="46" t="s">
        <v>596</v>
      </c>
      <c r="N58" s="32"/>
      <c r="O58" s="33"/>
      <c r="P58" s="33"/>
      <c r="Q58" s="33"/>
      <c r="R58" s="33"/>
      <c r="S58" s="33"/>
      <c r="T58" s="33"/>
      <c r="U58" s="33"/>
      <c r="V58" s="33"/>
      <c r="W58" s="33"/>
      <c r="X58" s="33"/>
      <c r="Y58" s="33"/>
      <c r="Z58" s="33"/>
      <c r="AA58" s="33"/>
      <c r="AB58" s="33"/>
      <c r="AC58" s="33"/>
      <c r="AD58" s="33"/>
      <c r="AE58" s="33"/>
      <c r="AF58" s="33"/>
    </row>
    <row r="59" spans="1:32" ht="151.5" customHeight="1" x14ac:dyDescent="0.3">
      <c r="A59" s="42">
        <v>1</v>
      </c>
      <c r="B59" s="43" t="s">
        <v>69</v>
      </c>
      <c r="C59" s="44" t="s">
        <v>427</v>
      </c>
      <c r="D59" s="43" t="s">
        <v>102</v>
      </c>
      <c r="E59" s="43" t="s">
        <v>103</v>
      </c>
      <c r="F59" s="43" t="s">
        <v>1155</v>
      </c>
      <c r="G59" s="43" t="s">
        <v>1156</v>
      </c>
      <c r="H59" s="43" t="s">
        <v>1157</v>
      </c>
      <c r="I59" s="45" t="s">
        <v>104</v>
      </c>
      <c r="J59" s="45"/>
      <c r="K59" s="45"/>
      <c r="L59" s="45"/>
      <c r="M59" s="46" t="s">
        <v>596</v>
      </c>
      <c r="N59" s="32"/>
      <c r="O59" s="33"/>
      <c r="P59" s="33"/>
      <c r="Q59" s="33"/>
      <c r="R59" s="33"/>
      <c r="S59" s="33"/>
      <c r="T59" s="33"/>
      <c r="U59" s="33"/>
      <c r="V59" s="33"/>
      <c r="W59" s="33"/>
      <c r="X59" s="33"/>
      <c r="Y59" s="33"/>
      <c r="Z59" s="33"/>
      <c r="AA59" s="33"/>
      <c r="AB59" s="33"/>
      <c r="AC59" s="33"/>
      <c r="AD59" s="33"/>
      <c r="AE59" s="33"/>
      <c r="AF59" s="33"/>
    </row>
    <row r="60" spans="1:32" ht="151.5" customHeight="1" x14ac:dyDescent="0.3">
      <c r="A60" s="42">
        <v>2</v>
      </c>
      <c r="B60" s="43" t="s">
        <v>69</v>
      </c>
      <c r="C60" s="44" t="s">
        <v>427</v>
      </c>
      <c r="D60" s="43" t="s">
        <v>102</v>
      </c>
      <c r="E60" s="43" t="s">
        <v>103</v>
      </c>
      <c r="F60" s="43" t="s">
        <v>1158</v>
      </c>
      <c r="G60" s="43" t="s">
        <v>1159</v>
      </c>
      <c r="H60" s="43" t="s">
        <v>1160</v>
      </c>
      <c r="I60" s="51" t="s">
        <v>104</v>
      </c>
      <c r="J60" s="51"/>
      <c r="K60" s="51"/>
      <c r="L60" s="51"/>
      <c r="M60" s="46" t="s">
        <v>596</v>
      </c>
      <c r="N60" s="49"/>
      <c r="O60" s="52"/>
      <c r="P60" s="52"/>
      <c r="Q60" s="52"/>
      <c r="R60" s="52"/>
      <c r="S60" s="52"/>
      <c r="T60" s="52"/>
      <c r="U60" s="52"/>
      <c r="V60" s="52"/>
      <c r="W60" s="52"/>
      <c r="X60" s="52"/>
      <c r="Y60" s="52"/>
      <c r="Z60" s="52"/>
      <c r="AA60" s="52"/>
      <c r="AB60" s="52"/>
      <c r="AC60" s="52"/>
      <c r="AD60" s="52"/>
      <c r="AE60" s="52"/>
      <c r="AF60" s="52"/>
    </row>
    <row r="61" spans="1:32" ht="151.5" customHeight="1" x14ac:dyDescent="0.3">
      <c r="A61" s="42">
        <v>3</v>
      </c>
      <c r="B61" s="43" t="s">
        <v>69</v>
      </c>
      <c r="C61" s="44" t="s">
        <v>427</v>
      </c>
      <c r="D61" s="43" t="s">
        <v>102</v>
      </c>
      <c r="E61" s="43" t="s">
        <v>103</v>
      </c>
      <c r="F61" s="43" t="s">
        <v>1161</v>
      </c>
      <c r="G61" s="43" t="s">
        <v>1162</v>
      </c>
      <c r="H61" s="43" t="s">
        <v>1163</v>
      </c>
      <c r="I61" s="51" t="s">
        <v>104</v>
      </c>
      <c r="J61" s="51" t="s">
        <v>104</v>
      </c>
      <c r="K61" s="51" t="s">
        <v>104</v>
      </c>
      <c r="L61" s="51" t="s">
        <v>104</v>
      </c>
      <c r="M61" s="46" t="s">
        <v>665</v>
      </c>
      <c r="N61" s="49"/>
      <c r="O61" s="52"/>
      <c r="P61" s="52"/>
      <c r="Q61" s="52"/>
      <c r="R61" s="52"/>
      <c r="S61" s="52"/>
      <c r="T61" s="52"/>
      <c r="U61" s="52"/>
      <c r="V61" s="52"/>
      <c r="W61" s="52"/>
      <c r="X61" s="52"/>
      <c r="Y61" s="52"/>
      <c r="Z61" s="52"/>
      <c r="AA61" s="52"/>
      <c r="AB61" s="52"/>
      <c r="AC61" s="52"/>
      <c r="AD61" s="52"/>
      <c r="AE61" s="52"/>
      <c r="AF61" s="52"/>
    </row>
    <row r="62" spans="1:32" ht="151.5" customHeight="1" x14ac:dyDescent="0.3">
      <c r="A62" s="42">
        <v>4</v>
      </c>
      <c r="B62" s="43" t="s">
        <v>69</v>
      </c>
      <c r="C62" s="44" t="s">
        <v>427</v>
      </c>
      <c r="D62" s="43" t="s">
        <v>102</v>
      </c>
      <c r="E62" s="43" t="s">
        <v>103</v>
      </c>
      <c r="F62" s="43" t="s">
        <v>1164</v>
      </c>
      <c r="G62" s="43" t="s">
        <v>1165</v>
      </c>
      <c r="H62" s="43" t="s">
        <v>1166</v>
      </c>
      <c r="I62" s="51" t="s">
        <v>104</v>
      </c>
      <c r="J62" s="51"/>
      <c r="K62" s="51"/>
      <c r="L62" s="51"/>
      <c r="M62" s="46" t="s">
        <v>596</v>
      </c>
      <c r="N62" s="49"/>
      <c r="O62" s="52"/>
      <c r="P62" s="52"/>
      <c r="Q62" s="52"/>
      <c r="R62" s="52"/>
      <c r="S62" s="52"/>
      <c r="T62" s="52"/>
      <c r="U62" s="52"/>
      <c r="V62" s="52"/>
      <c r="W62" s="52"/>
      <c r="X62" s="52"/>
      <c r="Y62" s="52"/>
      <c r="Z62" s="52"/>
      <c r="AA62" s="52"/>
      <c r="AB62" s="52"/>
      <c r="AC62" s="52"/>
      <c r="AD62" s="52"/>
      <c r="AE62" s="52"/>
      <c r="AF62" s="52"/>
    </row>
    <row r="63" spans="1:32" ht="151.5" customHeight="1" x14ac:dyDescent="0.3">
      <c r="A63" s="42">
        <v>5</v>
      </c>
      <c r="B63" s="43" t="s">
        <v>69</v>
      </c>
      <c r="C63" s="44" t="s">
        <v>427</v>
      </c>
      <c r="D63" s="43" t="s">
        <v>102</v>
      </c>
      <c r="E63" s="43" t="s">
        <v>103</v>
      </c>
      <c r="F63" s="43" t="s">
        <v>932</v>
      </c>
      <c r="G63" s="43" t="s">
        <v>933</v>
      </c>
      <c r="H63" s="43" t="s">
        <v>934</v>
      </c>
      <c r="I63" s="51" t="s">
        <v>104</v>
      </c>
      <c r="J63" s="51"/>
      <c r="K63" s="51"/>
      <c r="L63" s="51"/>
      <c r="M63" s="46" t="s">
        <v>596</v>
      </c>
      <c r="N63" s="49"/>
      <c r="O63" s="52"/>
      <c r="P63" s="52"/>
      <c r="Q63" s="52"/>
      <c r="R63" s="52"/>
      <c r="S63" s="52"/>
      <c r="T63" s="52"/>
      <c r="U63" s="52"/>
      <c r="V63" s="52"/>
      <c r="W63" s="52"/>
      <c r="X63" s="52"/>
      <c r="Y63" s="52"/>
      <c r="Z63" s="52"/>
      <c r="AA63" s="52"/>
      <c r="AB63" s="52"/>
      <c r="AC63" s="52"/>
      <c r="AD63" s="52"/>
      <c r="AE63" s="52"/>
      <c r="AF63" s="52"/>
    </row>
    <row r="64" spans="1:32" ht="151.5" customHeight="1" x14ac:dyDescent="0.3">
      <c r="A64" s="42">
        <v>6</v>
      </c>
      <c r="B64" s="43" t="s">
        <v>69</v>
      </c>
      <c r="C64" s="44" t="s">
        <v>427</v>
      </c>
      <c r="D64" s="43" t="s">
        <v>102</v>
      </c>
      <c r="E64" s="43" t="s">
        <v>103</v>
      </c>
      <c r="F64" s="43" t="s">
        <v>935</v>
      </c>
      <c r="G64" s="43" t="s">
        <v>936</v>
      </c>
      <c r="H64" s="43" t="s">
        <v>937</v>
      </c>
      <c r="I64" s="51" t="s">
        <v>104</v>
      </c>
      <c r="J64" s="51"/>
      <c r="K64" s="51"/>
      <c r="L64" s="51"/>
      <c r="M64" s="46" t="s">
        <v>596</v>
      </c>
      <c r="N64" s="49"/>
      <c r="O64" s="52"/>
      <c r="P64" s="52"/>
      <c r="Q64" s="52"/>
      <c r="R64" s="52"/>
      <c r="S64" s="52"/>
      <c r="T64" s="52"/>
      <c r="U64" s="52"/>
      <c r="V64" s="52"/>
      <c r="W64" s="52"/>
      <c r="X64" s="52"/>
      <c r="Y64" s="52"/>
      <c r="Z64" s="52"/>
      <c r="AA64" s="52"/>
      <c r="AB64" s="52"/>
      <c r="AC64" s="52"/>
      <c r="AD64" s="52"/>
      <c r="AE64" s="52"/>
      <c r="AF64" s="52"/>
    </row>
    <row r="65" spans="1:32" ht="151.5" customHeight="1" x14ac:dyDescent="0.3">
      <c r="A65" s="42">
        <v>58</v>
      </c>
      <c r="B65" s="43" t="s">
        <v>81</v>
      </c>
      <c r="C65" s="44" t="s">
        <v>1167</v>
      </c>
      <c r="D65" s="43" t="s">
        <v>102</v>
      </c>
      <c r="E65" s="43" t="s">
        <v>103</v>
      </c>
      <c r="F65" s="43" t="s">
        <v>1168</v>
      </c>
      <c r="G65" s="43" t="s">
        <v>1169</v>
      </c>
      <c r="H65" s="43" t="s">
        <v>1170</v>
      </c>
      <c r="I65" s="51" t="s">
        <v>104</v>
      </c>
      <c r="J65" s="51" t="s">
        <v>104</v>
      </c>
      <c r="K65" s="51" t="s">
        <v>104</v>
      </c>
      <c r="L65" s="51" t="s">
        <v>104</v>
      </c>
      <c r="M65" s="46" t="s">
        <v>665</v>
      </c>
      <c r="N65" s="49"/>
      <c r="O65" s="52"/>
      <c r="P65" s="52"/>
      <c r="Q65" s="52"/>
      <c r="R65" s="52"/>
      <c r="S65" s="52"/>
      <c r="T65" s="52"/>
      <c r="U65" s="52"/>
      <c r="V65" s="52"/>
      <c r="W65" s="52"/>
      <c r="X65" s="52"/>
      <c r="Y65" s="52"/>
      <c r="Z65" s="52"/>
      <c r="AA65" s="52"/>
      <c r="AB65" s="52"/>
      <c r="AC65" s="52"/>
      <c r="AD65" s="52"/>
      <c r="AE65" s="52"/>
      <c r="AF65" s="52"/>
    </row>
    <row r="66" spans="1:32" ht="151.5" customHeight="1" x14ac:dyDescent="0.3">
      <c r="A66" s="42">
        <v>59</v>
      </c>
      <c r="B66" s="43" t="s">
        <v>81</v>
      </c>
      <c r="C66" s="44" t="s">
        <v>1171</v>
      </c>
      <c r="D66" s="43" t="s">
        <v>102</v>
      </c>
      <c r="E66" s="43" t="s">
        <v>103</v>
      </c>
      <c r="F66" s="43" t="s">
        <v>1172</v>
      </c>
      <c r="G66" s="43" t="s">
        <v>1173</v>
      </c>
      <c r="H66" s="43" t="s">
        <v>1174</v>
      </c>
      <c r="I66" s="51" t="s">
        <v>104</v>
      </c>
      <c r="J66" s="51"/>
      <c r="K66" s="51"/>
      <c r="L66" s="51"/>
      <c r="M66" s="46" t="s">
        <v>596</v>
      </c>
      <c r="N66" s="49"/>
      <c r="O66" s="52"/>
      <c r="P66" s="52"/>
      <c r="Q66" s="52"/>
      <c r="R66" s="52"/>
      <c r="S66" s="52"/>
      <c r="T66" s="52"/>
      <c r="U66" s="52"/>
      <c r="V66" s="52"/>
      <c r="W66" s="52"/>
      <c r="X66" s="52"/>
      <c r="Y66" s="52"/>
      <c r="Z66" s="52"/>
      <c r="AA66" s="52"/>
      <c r="AB66" s="52"/>
      <c r="AC66" s="52"/>
      <c r="AD66" s="52"/>
      <c r="AE66" s="52"/>
      <c r="AF66" s="52"/>
    </row>
    <row r="67" spans="1:32" ht="151.5" customHeight="1" x14ac:dyDescent="0.3">
      <c r="A67" s="42">
        <v>1</v>
      </c>
      <c r="B67" s="43" t="s">
        <v>1202</v>
      </c>
      <c r="C67" s="44" t="s">
        <v>1224</v>
      </c>
      <c r="D67" s="43" t="s">
        <v>122</v>
      </c>
      <c r="E67" s="43" t="s">
        <v>105</v>
      </c>
      <c r="F67" s="43" t="s">
        <v>1225</v>
      </c>
      <c r="G67" s="43" t="s">
        <v>1203</v>
      </c>
      <c r="H67" s="43" t="s">
        <v>1204</v>
      </c>
      <c r="I67" s="51" t="s">
        <v>121</v>
      </c>
      <c r="J67" s="51"/>
      <c r="K67" s="51"/>
      <c r="L67" s="51"/>
      <c r="M67" s="46" t="s">
        <v>596</v>
      </c>
      <c r="N67" s="49"/>
      <c r="O67" s="52"/>
      <c r="P67" s="52"/>
      <c r="Q67" s="52"/>
      <c r="R67" s="52"/>
      <c r="S67" s="52"/>
      <c r="T67" s="52"/>
      <c r="U67" s="52"/>
      <c r="V67" s="52"/>
      <c r="W67" s="52"/>
      <c r="X67" s="52"/>
      <c r="Y67" s="52"/>
      <c r="Z67" s="52"/>
      <c r="AA67" s="52"/>
      <c r="AB67" s="52"/>
      <c r="AC67" s="52"/>
      <c r="AD67" s="52"/>
      <c r="AE67" s="52"/>
      <c r="AF67" s="52"/>
    </row>
    <row r="68" spans="1:32" ht="151.5" customHeight="1" x14ac:dyDescent="0.3">
      <c r="A68" s="42">
        <v>2</v>
      </c>
      <c r="B68" s="43" t="s">
        <v>1202</v>
      </c>
      <c r="C68" s="44" t="s">
        <v>1224</v>
      </c>
      <c r="D68" s="43" t="s">
        <v>122</v>
      </c>
      <c r="E68" s="43" t="s">
        <v>105</v>
      </c>
      <c r="F68" s="43" t="s">
        <v>1226</v>
      </c>
      <c r="G68" s="43" t="s">
        <v>1214</v>
      </c>
      <c r="H68" s="43" t="s">
        <v>1215</v>
      </c>
      <c r="I68" s="51" t="s">
        <v>121</v>
      </c>
      <c r="J68" s="51"/>
      <c r="K68" s="51"/>
      <c r="L68" s="51"/>
      <c r="M68" s="46" t="s">
        <v>596</v>
      </c>
      <c r="N68" s="49"/>
      <c r="O68" s="52"/>
      <c r="P68" s="52"/>
      <c r="Q68" s="52"/>
      <c r="R68" s="52"/>
      <c r="S68" s="52"/>
      <c r="T68" s="52"/>
      <c r="U68" s="52"/>
      <c r="V68" s="52"/>
      <c r="W68" s="52"/>
      <c r="X68" s="52"/>
      <c r="Y68" s="52"/>
      <c r="Z68" s="52"/>
      <c r="AA68" s="52"/>
      <c r="AB68" s="52"/>
      <c r="AC68" s="52"/>
      <c r="AD68" s="52"/>
      <c r="AE68" s="52"/>
      <c r="AF68" s="52"/>
    </row>
    <row r="69" spans="1:32" ht="151.5" customHeight="1" x14ac:dyDescent="0.3">
      <c r="A69" s="42">
        <v>30</v>
      </c>
      <c r="B69" s="43" t="s">
        <v>82</v>
      </c>
      <c r="C69" s="44" t="s">
        <v>494</v>
      </c>
      <c r="D69" s="43" t="s">
        <v>102</v>
      </c>
      <c r="E69" s="43" t="s">
        <v>105</v>
      </c>
      <c r="F69" s="43" t="s">
        <v>1227</v>
      </c>
      <c r="G69" s="43" t="s">
        <v>1228</v>
      </c>
      <c r="H69" s="43" t="s">
        <v>1229</v>
      </c>
      <c r="I69" s="51" t="s">
        <v>121</v>
      </c>
      <c r="J69" s="51"/>
      <c r="K69" s="51"/>
      <c r="L69" s="51"/>
      <c r="M69" s="46" t="s">
        <v>596</v>
      </c>
      <c r="N69" s="49"/>
      <c r="O69" s="52"/>
      <c r="P69" s="52"/>
      <c r="Q69" s="52"/>
      <c r="R69" s="52"/>
      <c r="S69" s="52"/>
      <c r="T69" s="52"/>
      <c r="U69" s="52"/>
      <c r="V69" s="52"/>
      <c r="W69" s="52"/>
      <c r="X69" s="52"/>
      <c r="Y69" s="52"/>
      <c r="Z69" s="52"/>
      <c r="AA69" s="52"/>
      <c r="AB69" s="52"/>
      <c r="AC69" s="52"/>
      <c r="AD69" s="52"/>
      <c r="AE69" s="52"/>
      <c r="AF69" s="52"/>
    </row>
    <row r="70" spans="1:32" ht="151.5" customHeight="1" x14ac:dyDescent="0.3">
      <c r="A70" s="42">
        <v>31</v>
      </c>
      <c r="B70" s="43" t="s">
        <v>82</v>
      </c>
      <c r="C70" s="44" t="s">
        <v>494</v>
      </c>
      <c r="D70" s="43" t="s">
        <v>102</v>
      </c>
      <c r="E70" s="43" t="s">
        <v>105</v>
      </c>
      <c r="F70" s="43" t="s">
        <v>1230</v>
      </c>
      <c r="G70" s="43" t="s">
        <v>1231</v>
      </c>
      <c r="H70" s="43" t="s">
        <v>1232</v>
      </c>
      <c r="I70" s="51" t="s">
        <v>104</v>
      </c>
      <c r="J70" s="51"/>
      <c r="K70" s="51"/>
      <c r="L70" s="51"/>
      <c r="M70" s="46" t="s">
        <v>596</v>
      </c>
      <c r="N70" s="49"/>
      <c r="O70" s="52"/>
      <c r="P70" s="52"/>
      <c r="Q70" s="52"/>
      <c r="R70" s="52"/>
      <c r="S70" s="52"/>
      <c r="T70" s="52"/>
      <c r="U70" s="52"/>
      <c r="V70" s="52"/>
      <c r="W70" s="52"/>
      <c r="X70" s="52"/>
      <c r="Y70" s="52"/>
      <c r="Z70" s="52"/>
      <c r="AA70" s="52"/>
      <c r="AB70" s="52"/>
      <c r="AC70" s="52"/>
      <c r="AD70" s="52"/>
      <c r="AE70" s="52"/>
      <c r="AF70" s="52"/>
    </row>
    <row r="71" spans="1:32" ht="151.5" customHeight="1" x14ac:dyDescent="0.3">
      <c r="A71" s="42">
        <v>32</v>
      </c>
      <c r="B71" s="43" t="s">
        <v>82</v>
      </c>
      <c r="C71" s="44" t="s">
        <v>494</v>
      </c>
      <c r="D71" s="43" t="s">
        <v>102</v>
      </c>
      <c r="E71" s="43" t="s">
        <v>105</v>
      </c>
      <c r="F71" s="43" t="s">
        <v>1233</v>
      </c>
      <c r="G71" s="43" t="s">
        <v>1234</v>
      </c>
      <c r="H71" s="43" t="s">
        <v>1235</v>
      </c>
      <c r="I71" s="51" t="s">
        <v>121</v>
      </c>
      <c r="J71" s="51" t="s">
        <v>121</v>
      </c>
      <c r="K71" s="51" t="s">
        <v>121</v>
      </c>
      <c r="L71" s="51" t="s">
        <v>121</v>
      </c>
      <c r="M71" s="46" t="s">
        <v>665</v>
      </c>
      <c r="N71" s="49"/>
      <c r="O71" s="52"/>
      <c r="P71" s="52"/>
      <c r="Q71" s="52"/>
      <c r="R71" s="52"/>
      <c r="S71" s="52"/>
      <c r="T71" s="52"/>
      <c r="U71" s="52"/>
      <c r="V71" s="52"/>
      <c r="W71" s="52"/>
      <c r="X71" s="52"/>
      <c r="Y71" s="52"/>
      <c r="Z71" s="52"/>
      <c r="AA71" s="52"/>
      <c r="AB71" s="52"/>
      <c r="AC71" s="52"/>
      <c r="AD71" s="52"/>
      <c r="AE71" s="52"/>
      <c r="AF71" s="52"/>
    </row>
    <row r="72" spans="1:32" ht="151.5" customHeight="1" x14ac:dyDescent="0.3">
      <c r="A72" s="42">
        <v>33</v>
      </c>
      <c r="B72" s="43" t="s">
        <v>82</v>
      </c>
      <c r="C72" s="44" t="s">
        <v>494</v>
      </c>
      <c r="D72" s="43" t="s">
        <v>102</v>
      </c>
      <c r="E72" s="43" t="s">
        <v>105</v>
      </c>
      <c r="F72" s="43" t="s">
        <v>1236</v>
      </c>
      <c r="G72" s="43" t="s">
        <v>1237</v>
      </c>
      <c r="H72" s="43" t="s">
        <v>1238</v>
      </c>
      <c r="I72" s="51" t="s">
        <v>121</v>
      </c>
      <c r="J72" s="51"/>
      <c r="K72" s="51"/>
      <c r="L72" s="51"/>
      <c r="M72" s="46" t="s">
        <v>596</v>
      </c>
      <c r="N72" s="49"/>
      <c r="O72" s="52"/>
      <c r="P72" s="52"/>
      <c r="Q72" s="52"/>
      <c r="R72" s="52"/>
      <c r="S72" s="52"/>
      <c r="T72" s="52"/>
      <c r="U72" s="52"/>
      <c r="V72" s="52"/>
      <c r="W72" s="52"/>
      <c r="X72" s="52"/>
      <c r="Y72" s="52"/>
      <c r="Z72" s="52"/>
      <c r="AA72" s="52"/>
      <c r="AB72" s="52"/>
      <c r="AC72" s="52"/>
      <c r="AD72" s="52"/>
      <c r="AE72" s="52"/>
      <c r="AF72" s="52"/>
    </row>
    <row r="73" spans="1:32" ht="151.5" customHeight="1" x14ac:dyDescent="0.3">
      <c r="A73" s="42"/>
      <c r="B73" s="43"/>
      <c r="C73" s="44"/>
      <c r="D73" s="43"/>
      <c r="E73" s="43"/>
      <c r="F73" s="43"/>
      <c r="G73" s="43"/>
      <c r="H73" s="43"/>
      <c r="I73" s="51"/>
      <c r="J73" s="51"/>
      <c r="K73" s="51"/>
      <c r="L73" s="51"/>
      <c r="M73" s="46"/>
      <c r="N73" s="49"/>
      <c r="O73" s="52"/>
      <c r="P73" s="52"/>
      <c r="Q73" s="52"/>
      <c r="R73" s="52"/>
      <c r="S73" s="52"/>
      <c r="T73" s="52"/>
      <c r="U73" s="52"/>
      <c r="V73" s="52"/>
      <c r="W73" s="52"/>
      <c r="X73" s="52"/>
      <c r="Y73" s="52"/>
      <c r="Z73" s="52"/>
      <c r="AA73" s="52"/>
      <c r="AB73" s="52"/>
      <c r="AC73" s="52"/>
      <c r="AD73" s="52"/>
      <c r="AE73" s="52"/>
      <c r="AF73" s="52"/>
    </row>
    <row r="74" spans="1:32" ht="151.5" customHeight="1" x14ac:dyDescent="0.3">
      <c r="A74" s="42"/>
      <c r="B74" s="43"/>
      <c r="C74" s="44"/>
      <c r="D74" s="43"/>
      <c r="E74" s="43"/>
      <c r="F74" s="43"/>
      <c r="G74" s="43"/>
      <c r="H74" s="43"/>
      <c r="I74" s="51"/>
      <c r="J74" s="51"/>
      <c r="K74" s="51"/>
      <c r="L74" s="51"/>
      <c r="M74" s="46"/>
      <c r="N74" s="49"/>
      <c r="O74" s="52"/>
      <c r="P74" s="52"/>
      <c r="Q74" s="52"/>
      <c r="R74" s="52"/>
      <c r="S74" s="52"/>
      <c r="T74" s="52"/>
      <c r="U74" s="52"/>
      <c r="V74" s="52"/>
      <c r="W74" s="52"/>
      <c r="X74" s="52"/>
      <c r="Y74" s="52"/>
      <c r="Z74" s="52"/>
      <c r="AA74" s="52"/>
      <c r="AB74" s="52"/>
      <c r="AC74" s="52"/>
      <c r="AD74" s="52"/>
      <c r="AE74" s="52"/>
      <c r="AF74" s="52"/>
    </row>
    <row r="75" spans="1:32" ht="151.5" customHeight="1" x14ac:dyDescent="0.3">
      <c r="A75" s="42"/>
      <c r="B75" s="43"/>
      <c r="C75" s="44"/>
      <c r="D75" s="43"/>
      <c r="E75" s="43"/>
      <c r="F75" s="43"/>
      <c r="G75" s="43"/>
      <c r="H75" s="43"/>
      <c r="I75" s="51"/>
      <c r="J75" s="51"/>
      <c r="K75" s="51"/>
      <c r="L75" s="51"/>
      <c r="M75" s="46"/>
      <c r="N75" s="49"/>
      <c r="O75" s="52"/>
      <c r="P75" s="52"/>
      <c r="Q75" s="52"/>
      <c r="R75" s="52"/>
      <c r="S75" s="52"/>
      <c r="T75" s="52"/>
      <c r="U75" s="52"/>
      <c r="V75" s="52"/>
      <c r="W75" s="52"/>
      <c r="X75" s="52"/>
      <c r="Y75" s="52"/>
      <c r="Z75" s="52"/>
      <c r="AA75" s="52"/>
      <c r="AB75" s="52"/>
      <c r="AC75" s="52"/>
      <c r="AD75" s="52"/>
      <c r="AE75" s="52"/>
      <c r="AF75" s="52"/>
    </row>
    <row r="76" spans="1:32" ht="151.5" customHeight="1" x14ac:dyDescent="0.3">
      <c r="A76" s="42"/>
      <c r="B76" s="43"/>
      <c r="C76" s="44"/>
      <c r="D76" s="43"/>
      <c r="E76" s="43"/>
      <c r="F76" s="43"/>
      <c r="G76" s="43"/>
      <c r="H76" s="43"/>
      <c r="I76" s="51"/>
      <c r="J76" s="51"/>
      <c r="K76" s="51"/>
      <c r="L76" s="51"/>
      <c r="M76" s="46"/>
      <c r="N76" s="49"/>
      <c r="O76" s="52"/>
      <c r="P76" s="52"/>
      <c r="Q76" s="52"/>
      <c r="R76" s="52"/>
      <c r="S76" s="52"/>
      <c r="T76" s="52"/>
      <c r="U76" s="52"/>
      <c r="V76" s="52"/>
      <c r="W76" s="52"/>
      <c r="X76" s="52"/>
      <c r="Y76" s="52"/>
      <c r="Z76" s="52"/>
      <c r="AA76" s="52"/>
      <c r="AB76" s="52"/>
      <c r="AC76" s="52"/>
      <c r="AD76" s="52"/>
      <c r="AE76" s="52"/>
      <c r="AF76" s="52"/>
    </row>
    <row r="77" spans="1:32" ht="151.5" customHeight="1" x14ac:dyDescent="0.3">
      <c r="A77" s="42"/>
      <c r="B77" s="43"/>
      <c r="C77" s="44"/>
      <c r="D77" s="43"/>
      <c r="E77" s="43"/>
      <c r="F77" s="43"/>
      <c r="G77" s="43"/>
      <c r="H77" s="43"/>
      <c r="I77" s="51"/>
      <c r="J77" s="51"/>
      <c r="K77" s="51"/>
      <c r="L77" s="51"/>
      <c r="M77" s="46"/>
      <c r="N77" s="49"/>
      <c r="O77" s="52"/>
      <c r="P77" s="52"/>
      <c r="Q77" s="52"/>
      <c r="R77" s="52"/>
      <c r="S77" s="52"/>
      <c r="T77" s="52"/>
      <c r="U77" s="52"/>
      <c r="V77" s="52"/>
      <c r="W77" s="52"/>
      <c r="X77" s="52"/>
      <c r="Y77" s="52"/>
      <c r="Z77" s="52"/>
      <c r="AA77" s="52"/>
      <c r="AB77" s="52"/>
      <c r="AC77" s="52"/>
      <c r="AD77" s="52"/>
      <c r="AE77" s="52"/>
      <c r="AF77" s="52"/>
    </row>
    <row r="78" spans="1:32" ht="151.5" customHeight="1" x14ac:dyDescent="0.3">
      <c r="A78" s="42"/>
      <c r="B78" s="43"/>
      <c r="C78" s="44"/>
      <c r="D78" s="43"/>
      <c r="E78" s="43"/>
      <c r="F78" s="43"/>
      <c r="G78" s="43"/>
      <c r="H78" s="43"/>
      <c r="I78" s="51"/>
      <c r="J78" s="51"/>
      <c r="K78" s="51"/>
      <c r="L78" s="51"/>
      <c r="M78" s="46"/>
      <c r="N78" s="49"/>
      <c r="O78" s="52"/>
      <c r="P78" s="52"/>
      <c r="Q78" s="52"/>
      <c r="R78" s="52"/>
      <c r="S78" s="52"/>
      <c r="T78" s="52"/>
      <c r="U78" s="52"/>
      <c r="V78" s="52"/>
      <c r="W78" s="52"/>
      <c r="X78" s="52"/>
      <c r="Y78" s="52"/>
      <c r="Z78" s="52"/>
      <c r="AA78" s="52"/>
      <c r="AB78" s="52"/>
      <c r="AC78" s="52"/>
      <c r="AD78" s="52"/>
      <c r="AE78" s="52"/>
      <c r="AF78" s="52"/>
    </row>
    <row r="79" spans="1:32" ht="151.5" customHeight="1" x14ac:dyDescent="0.3">
      <c r="A79" s="42"/>
      <c r="B79" s="43"/>
      <c r="C79" s="44"/>
      <c r="D79" s="43"/>
      <c r="E79" s="43"/>
      <c r="F79" s="43"/>
      <c r="G79" s="43"/>
      <c r="H79" s="43"/>
      <c r="I79" s="51"/>
      <c r="J79" s="51"/>
      <c r="K79" s="51"/>
      <c r="L79" s="51"/>
      <c r="M79" s="46"/>
      <c r="N79" s="49"/>
      <c r="O79" s="52"/>
      <c r="P79" s="52"/>
      <c r="Q79" s="52"/>
      <c r="R79" s="52"/>
      <c r="S79" s="52"/>
      <c r="T79" s="52"/>
      <c r="U79" s="52"/>
      <c r="V79" s="52"/>
      <c r="W79" s="52"/>
      <c r="X79" s="52"/>
      <c r="Y79" s="52"/>
      <c r="Z79" s="52"/>
      <c r="AA79" s="52"/>
      <c r="AB79" s="52"/>
      <c r="AC79" s="52"/>
      <c r="AD79" s="52"/>
      <c r="AE79" s="52"/>
      <c r="AF79" s="52"/>
    </row>
    <row r="80" spans="1:32" ht="151.5" customHeight="1" x14ac:dyDescent="0.3">
      <c r="A80" s="42"/>
      <c r="B80" s="43"/>
      <c r="C80" s="44"/>
      <c r="D80" s="43"/>
      <c r="E80" s="43"/>
      <c r="F80" s="43"/>
      <c r="G80" s="43"/>
      <c r="H80" s="43"/>
      <c r="I80" s="51"/>
      <c r="J80" s="51"/>
      <c r="K80" s="51"/>
      <c r="L80" s="51"/>
      <c r="M80" s="46"/>
      <c r="N80" s="49"/>
      <c r="O80" s="52"/>
      <c r="P80" s="52"/>
      <c r="Q80" s="52"/>
      <c r="R80" s="52"/>
      <c r="S80" s="52"/>
      <c r="T80" s="52"/>
      <c r="U80" s="52"/>
      <c r="V80" s="52"/>
      <c r="W80" s="52"/>
      <c r="X80" s="52"/>
      <c r="Y80" s="52"/>
      <c r="Z80" s="52"/>
      <c r="AA80" s="52"/>
      <c r="AB80" s="52"/>
      <c r="AC80" s="52"/>
      <c r="AD80" s="52"/>
      <c r="AE80" s="52"/>
      <c r="AF80" s="52"/>
    </row>
    <row r="81" spans="1:32" ht="151.5" customHeight="1" x14ac:dyDescent="0.3">
      <c r="A81" s="42"/>
      <c r="B81" s="43"/>
      <c r="C81" s="44"/>
      <c r="D81" s="43"/>
      <c r="E81" s="43"/>
      <c r="F81" s="43"/>
      <c r="G81" s="43"/>
      <c r="H81" s="43"/>
      <c r="I81" s="51"/>
      <c r="J81" s="51"/>
      <c r="K81" s="51"/>
      <c r="L81" s="51"/>
      <c r="M81" s="46"/>
      <c r="N81" s="49"/>
      <c r="O81" s="52"/>
      <c r="P81" s="52"/>
      <c r="Q81" s="52"/>
      <c r="R81" s="52"/>
      <c r="S81" s="52"/>
      <c r="T81" s="52"/>
      <c r="U81" s="52"/>
      <c r="V81" s="52"/>
      <c r="W81" s="52"/>
      <c r="X81" s="52"/>
      <c r="Y81" s="52"/>
      <c r="Z81" s="52"/>
      <c r="AA81" s="52"/>
      <c r="AB81" s="52"/>
      <c r="AC81" s="52"/>
      <c r="AD81" s="52"/>
      <c r="AE81" s="52"/>
      <c r="AF81" s="52"/>
    </row>
    <row r="82" spans="1:32" ht="151.5" customHeight="1" x14ac:dyDescent="0.3">
      <c r="A82" s="42"/>
      <c r="B82" s="43"/>
      <c r="C82" s="44"/>
      <c r="D82" s="43"/>
      <c r="E82" s="43"/>
      <c r="F82" s="43"/>
      <c r="G82" s="43"/>
      <c r="H82" s="43"/>
      <c r="I82" s="51"/>
      <c r="J82" s="51"/>
      <c r="K82" s="51"/>
      <c r="L82" s="51"/>
      <c r="M82" s="46"/>
      <c r="N82" s="49"/>
      <c r="O82" s="52"/>
      <c r="P82" s="52"/>
      <c r="Q82" s="52"/>
      <c r="R82" s="52"/>
      <c r="S82" s="52"/>
      <c r="T82" s="52"/>
      <c r="U82" s="52"/>
      <c r="V82" s="52"/>
      <c r="W82" s="52"/>
      <c r="X82" s="52"/>
      <c r="Y82" s="52"/>
      <c r="Z82" s="52"/>
      <c r="AA82" s="52"/>
      <c r="AB82" s="52"/>
      <c r="AC82" s="52"/>
      <c r="AD82" s="52"/>
      <c r="AE82" s="52"/>
      <c r="AF82" s="52"/>
    </row>
    <row r="83" spans="1:32" ht="151.5" customHeight="1" x14ac:dyDescent="0.3">
      <c r="A83" s="42"/>
      <c r="B83" s="43"/>
      <c r="C83" s="44"/>
      <c r="D83" s="43"/>
      <c r="E83" s="43"/>
      <c r="F83" s="43"/>
      <c r="G83" s="43"/>
      <c r="H83" s="43"/>
      <c r="I83" s="51"/>
      <c r="J83" s="51"/>
      <c r="K83" s="51"/>
      <c r="L83" s="51"/>
      <c r="M83" s="46"/>
      <c r="N83" s="49"/>
      <c r="O83" s="52"/>
      <c r="P83" s="52"/>
      <c r="Q83" s="52"/>
      <c r="R83" s="52"/>
      <c r="S83" s="52"/>
      <c r="T83" s="52"/>
      <c r="U83" s="52"/>
      <c r="V83" s="52"/>
      <c r="W83" s="52"/>
      <c r="X83" s="52"/>
      <c r="Y83" s="52"/>
      <c r="Z83" s="52"/>
      <c r="AA83" s="52"/>
      <c r="AB83" s="52"/>
      <c r="AC83" s="52"/>
      <c r="AD83" s="52"/>
      <c r="AE83" s="52"/>
      <c r="AF83" s="52"/>
    </row>
    <row r="84" spans="1:32" ht="151.5" customHeight="1" x14ac:dyDescent="0.3">
      <c r="A84" s="42"/>
      <c r="B84" s="43"/>
      <c r="C84" s="44"/>
      <c r="D84" s="43"/>
      <c r="E84" s="43"/>
      <c r="F84" s="43"/>
      <c r="G84" s="43"/>
      <c r="H84" s="43"/>
      <c r="I84" s="51"/>
      <c r="J84" s="51"/>
      <c r="K84" s="51"/>
      <c r="L84" s="51"/>
      <c r="M84" s="46"/>
      <c r="N84" s="49"/>
      <c r="O84" s="52"/>
      <c r="P84" s="52"/>
      <c r="Q84" s="52"/>
      <c r="R84" s="52"/>
      <c r="S84" s="52"/>
      <c r="T84" s="52"/>
      <c r="U84" s="52"/>
      <c r="V84" s="52"/>
      <c r="W84" s="52"/>
      <c r="X84" s="52"/>
      <c r="Y84" s="52"/>
      <c r="Z84" s="52"/>
      <c r="AA84" s="52"/>
      <c r="AB84" s="52"/>
      <c r="AC84" s="52"/>
      <c r="AD84" s="52"/>
      <c r="AE84" s="52"/>
      <c r="AF84" s="52"/>
    </row>
    <row r="85" spans="1:32" ht="49.5" customHeight="1" x14ac:dyDescent="0.3">
      <c r="A85" s="51"/>
      <c r="B85" s="53"/>
      <c r="C85" s="53"/>
      <c r="D85" s="53"/>
      <c r="E85" s="54" t="s">
        <v>161</v>
      </c>
      <c r="F85" s="55"/>
      <c r="G85" s="55"/>
      <c r="H85" s="49"/>
      <c r="I85" s="49"/>
      <c r="J85" s="49"/>
      <c r="K85" s="49"/>
      <c r="L85" s="49"/>
      <c r="M85" s="49"/>
      <c r="N85" s="49"/>
      <c r="O85" s="52"/>
      <c r="P85" s="52"/>
      <c r="Q85" s="52"/>
      <c r="R85" s="52"/>
      <c r="S85" s="52"/>
      <c r="T85" s="52"/>
      <c r="U85" s="52"/>
      <c r="V85" s="52"/>
      <c r="W85" s="52"/>
      <c r="X85" s="52"/>
      <c r="Y85" s="52"/>
      <c r="Z85" s="52"/>
      <c r="AA85" s="52"/>
      <c r="AB85" s="52"/>
      <c r="AC85" s="52"/>
      <c r="AD85" s="52"/>
      <c r="AE85" s="52"/>
      <c r="AF85" s="52"/>
    </row>
    <row r="86" spans="1:32" ht="16.5" customHeight="1" x14ac:dyDescent="0.3">
      <c r="A86" s="56"/>
      <c r="B86" s="56"/>
      <c r="C86" s="56"/>
      <c r="D86" s="56"/>
      <c r="E86" s="56"/>
      <c r="F86" s="56"/>
      <c r="G86" s="56"/>
      <c r="H86" s="49"/>
      <c r="I86" s="49"/>
      <c r="J86" s="49"/>
      <c r="K86" s="49"/>
      <c r="L86" s="49"/>
      <c r="M86" s="49"/>
      <c r="N86" s="49"/>
      <c r="O86" s="52"/>
      <c r="P86" s="52"/>
      <c r="Q86" s="52"/>
      <c r="R86" s="52"/>
      <c r="S86" s="52"/>
      <c r="T86" s="52"/>
      <c r="U86" s="52"/>
      <c r="V86" s="52"/>
      <c r="W86" s="52"/>
      <c r="X86" s="52"/>
      <c r="Y86" s="52"/>
      <c r="Z86" s="52"/>
      <c r="AA86" s="52"/>
      <c r="AB86" s="52"/>
      <c r="AC86" s="52"/>
      <c r="AD86" s="52"/>
      <c r="AE86" s="52"/>
      <c r="AF86" s="52"/>
    </row>
    <row r="87" spans="1:32" ht="16.5" customHeight="1" x14ac:dyDescent="0.3">
      <c r="A87" s="56"/>
      <c r="B87" s="49"/>
      <c r="C87" s="49"/>
      <c r="D87" s="49"/>
      <c r="E87" s="57" t="s">
        <v>162</v>
      </c>
      <c r="F87" s="49"/>
      <c r="G87" s="49"/>
      <c r="H87" s="49"/>
      <c r="I87" s="49"/>
      <c r="J87" s="49"/>
      <c r="K87" s="49"/>
      <c r="L87" s="49"/>
      <c r="M87" s="49"/>
      <c r="N87" s="49"/>
      <c r="O87" s="52"/>
      <c r="P87" s="52"/>
      <c r="Q87" s="52"/>
      <c r="R87" s="52"/>
      <c r="S87" s="52"/>
      <c r="T87" s="52"/>
      <c r="U87" s="52"/>
      <c r="V87" s="52"/>
      <c r="W87" s="52"/>
      <c r="X87" s="52"/>
      <c r="Y87" s="52"/>
      <c r="Z87" s="52"/>
      <c r="AA87" s="52"/>
      <c r="AB87" s="52"/>
      <c r="AC87" s="52"/>
      <c r="AD87" s="52"/>
      <c r="AE87" s="52"/>
      <c r="AF87" s="52"/>
    </row>
    <row r="88" spans="1:32" ht="16.5" customHeight="1" x14ac:dyDescent="0.3">
      <c r="A88" s="56"/>
      <c r="B88" s="56"/>
      <c r="C88" s="56"/>
      <c r="D88" s="56"/>
      <c r="E88" s="56"/>
      <c r="F88" s="56"/>
      <c r="G88" s="56"/>
      <c r="H88" s="49"/>
      <c r="I88" s="49"/>
      <c r="J88" s="49"/>
      <c r="K88" s="49"/>
      <c r="L88" s="49"/>
      <c r="M88" s="49"/>
      <c r="N88" s="49"/>
      <c r="O88" s="52"/>
      <c r="P88" s="52"/>
      <c r="Q88" s="52"/>
      <c r="R88" s="52"/>
      <c r="S88" s="52"/>
      <c r="T88" s="52"/>
      <c r="U88" s="52"/>
      <c r="V88" s="52"/>
      <c r="W88" s="52"/>
      <c r="X88" s="52"/>
      <c r="Y88" s="52"/>
      <c r="Z88" s="52"/>
      <c r="AA88" s="52"/>
      <c r="AB88" s="52"/>
      <c r="AC88" s="52"/>
      <c r="AD88" s="52"/>
      <c r="AE88" s="52"/>
      <c r="AF88" s="52"/>
    </row>
    <row r="89" spans="1:32" ht="16.5" customHeight="1" x14ac:dyDescent="0.3">
      <c r="A89" s="56"/>
      <c r="B89" s="56"/>
      <c r="C89" s="56"/>
      <c r="D89" s="56"/>
      <c r="E89" s="56"/>
      <c r="F89" s="56"/>
      <c r="G89" s="56"/>
      <c r="H89" s="49"/>
      <c r="I89" s="49"/>
      <c r="J89" s="49"/>
      <c r="K89" s="49"/>
      <c r="L89" s="49"/>
      <c r="M89" s="49"/>
      <c r="N89" s="49"/>
      <c r="O89" s="52"/>
      <c r="P89" s="52"/>
      <c r="Q89" s="52"/>
      <c r="R89" s="52"/>
      <c r="S89" s="52"/>
      <c r="T89" s="52"/>
      <c r="U89" s="52"/>
      <c r="V89" s="52"/>
      <c r="W89" s="52"/>
      <c r="X89" s="52"/>
      <c r="Y89" s="52"/>
      <c r="Z89" s="52"/>
      <c r="AA89" s="52"/>
      <c r="AB89" s="52"/>
      <c r="AC89" s="52"/>
      <c r="AD89" s="52"/>
      <c r="AE89" s="52"/>
      <c r="AF89" s="52"/>
    </row>
    <row r="90" spans="1:32" ht="16.5" customHeight="1" x14ac:dyDescent="0.3">
      <c r="A90" s="56"/>
      <c r="B90" s="56"/>
      <c r="C90" s="56"/>
      <c r="D90" s="56"/>
      <c r="E90" s="56"/>
      <c r="F90" s="56"/>
      <c r="G90" s="56"/>
      <c r="H90" s="49"/>
      <c r="I90" s="49"/>
      <c r="J90" s="49"/>
      <c r="K90" s="49"/>
      <c r="L90" s="49"/>
      <c r="M90" s="49"/>
      <c r="N90" s="49"/>
      <c r="O90" s="52"/>
      <c r="P90" s="52"/>
      <c r="Q90" s="52"/>
      <c r="R90" s="52"/>
      <c r="S90" s="52"/>
      <c r="T90" s="52"/>
      <c r="U90" s="52"/>
      <c r="V90" s="52"/>
      <c r="W90" s="52"/>
      <c r="X90" s="52"/>
      <c r="Y90" s="52"/>
      <c r="Z90" s="52"/>
      <c r="AA90" s="52"/>
      <c r="AB90" s="52"/>
      <c r="AC90" s="52"/>
      <c r="AD90" s="52"/>
      <c r="AE90" s="52"/>
      <c r="AF90" s="52"/>
    </row>
    <row r="91" spans="1:32" ht="16.5" customHeight="1" x14ac:dyDescent="0.3">
      <c r="A91" s="56"/>
      <c r="B91" s="56"/>
      <c r="C91" s="56"/>
      <c r="D91" s="56"/>
      <c r="E91" s="56"/>
      <c r="F91" s="56"/>
      <c r="G91" s="56"/>
      <c r="H91" s="49"/>
      <c r="I91" s="49"/>
      <c r="J91" s="49"/>
      <c r="K91" s="49"/>
      <c r="L91" s="49"/>
      <c r="M91" s="49"/>
      <c r="N91" s="49"/>
      <c r="O91" s="52"/>
      <c r="P91" s="52"/>
      <c r="Q91" s="52"/>
      <c r="R91" s="52"/>
      <c r="S91" s="52"/>
      <c r="T91" s="52"/>
      <c r="U91" s="52"/>
      <c r="V91" s="52"/>
      <c r="W91" s="52"/>
      <c r="X91" s="52"/>
      <c r="Y91" s="52"/>
      <c r="Z91" s="52"/>
      <c r="AA91" s="52"/>
      <c r="AB91" s="52"/>
      <c r="AC91" s="52"/>
      <c r="AD91" s="52"/>
      <c r="AE91" s="52"/>
      <c r="AF91" s="52"/>
    </row>
    <row r="92" spans="1:32" ht="16.5" customHeight="1" x14ac:dyDescent="0.3">
      <c r="A92" s="56"/>
      <c r="B92" s="56"/>
      <c r="C92" s="56"/>
      <c r="D92" s="56"/>
      <c r="E92" s="56"/>
      <c r="F92" s="56"/>
      <c r="G92" s="56"/>
      <c r="H92" s="49"/>
      <c r="I92" s="49"/>
      <c r="J92" s="49"/>
      <c r="K92" s="49"/>
      <c r="L92" s="49"/>
      <c r="M92" s="49"/>
      <c r="N92" s="49"/>
      <c r="O92" s="52"/>
      <c r="P92" s="52"/>
      <c r="Q92" s="52"/>
      <c r="R92" s="52"/>
      <c r="S92" s="52"/>
      <c r="T92" s="52"/>
      <c r="U92" s="52"/>
      <c r="V92" s="52"/>
      <c r="W92" s="52"/>
      <c r="X92" s="52"/>
      <c r="Y92" s="52"/>
      <c r="Z92" s="52"/>
      <c r="AA92" s="52"/>
      <c r="AB92" s="52"/>
      <c r="AC92" s="52"/>
      <c r="AD92" s="52"/>
      <c r="AE92" s="52"/>
      <c r="AF92" s="52"/>
    </row>
    <row r="93" spans="1:32" ht="16.5" customHeight="1" x14ac:dyDescent="0.3">
      <c r="A93" s="56"/>
      <c r="B93" s="56"/>
      <c r="C93" s="56"/>
      <c r="D93" s="56"/>
      <c r="E93" s="56"/>
      <c r="F93" s="56"/>
      <c r="G93" s="56"/>
      <c r="H93" s="49"/>
      <c r="I93" s="49"/>
      <c r="J93" s="49"/>
      <c r="K93" s="49"/>
      <c r="L93" s="49"/>
      <c r="M93" s="49"/>
      <c r="N93" s="49"/>
      <c r="O93" s="52"/>
      <c r="P93" s="52"/>
      <c r="Q93" s="52"/>
      <c r="R93" s="52"/>
      <c r="S93" s="52"/>
      <c r="T93" s="52"/>
      <c r="U93" s="52"/>
      <c r="V93" s="52"/>
      <c r="W93" s="52"/>
      <c r="X93" s="52"/>
      <c r="Y93" s="52"/>
      <c r="Z93" s="52"/>
      <c r="AA93" s="52"/>
      <c r="AB93" s="52"/>
      <c r="AC93" s="52"/>
      <c r="AD93" s="52"/>
      <c r="AE93" s="52"/>
      <c r="AF93" s="52"/>
    </row>
    <row r="94" spans="1:32" ht="16.5" customHeight="1" x14ac:dyDescent="0.3">
      <c r="A94" s="56"/>
      <c r="B94" s="56"/>
      <c r="C94" s="56"/>
      <c r="D94" s="56"/>
      <c r="E94" s="56"/>
      <c r="F94" s="56"/>
      <c r="G94" s="56"/>
      <c r="H94" s="49"/>
      <c r="I94" s="49"/>
      <c r="J94" s="49"/>
      <c r="K94" s="49"/>
      <c r="L94" s="49"/>
      <c r="M94" s="49"/>
      <c r="N94" s="49"/>
      <c r="O94" s="52"/>
      <c r="P94" s="52"/>
      <c r="Q94" s="52"/>
      <c r="R94" s="52"/>
      <c r="S94" s="52"/>
      <c r="T94" s="52"/>
      <c r="U94" s="52"/>
      <c r="V94" s="52"/>
      <c r="W94" s="52"/>
      <c r="X94" s="52"/>
      <c r="Y94" s="52"/>
      <c r="Z94" s="52"/>
      <c r="AA94" s="52"/>
      <c r="AB94" s="52"/>
      <c r="AC94" s="52"/>
      <c r="AD94" s="52"/>
      <c r="AE94" s="52"/>
      <c r="AF94" s="52"/>
    </row>
    <row r="95" spans="1:32" ht="16.5" customHeight="1" x14ac:dyDescent="0.3">
      <c r="A95" s="56"/>
      <c r="B95" s="56"/>
      <c r="C95" s="56"/>
      <c r="D95" s="56"/>
      <c r="E95" s="56"/>
      <c r="F95" s="56"/>
      <c r="G95" s="56"/>
      <c r="H95" s="49"/>
      <c r="I95" s="49"/>
      <c r="J95" s="49"/>
      <c r="K95" s="49"/>
      <c r="L95" s="49"/>
      <c r="M95" s="49"/>
      <c r="N95" s="49"/>
      <c r="O95" s="52"/>
      <c r="P95" s="52"/>
      <c r="Q95" s="52"/>
      <c r="R95" s="52"/>
      <c r="S95" s="52"/>
      <c r="T95" s="52"/>
      <c r="U95" s="52"/>
      <c r="V95" s="52"/>
      <c r="W95" s="52"/>
      <c r="X95" s="52"/>
      <c r="Y95" s="52"/>
      <c r="Z95" s="52"/>
      <c r="AA95" s="52"/>
      <c r="AB95" s="52"/>
      <c r="AC95" s="52"/>
      <c r="AD95" s="52"/>
      <c r="AE95" s="52"/>
      <c r="AF95" s="52"/>
    </row>
    <row r="96" spans="1:32" ht="16.5" customHeight="1" x14ac:dyDescent="0.3">
      <c r="A96" s="56"/>
      <c r="B96" s="56"/>
      <c r="C96" s="56"/>
      <c r="D96" s="56"/>
      <c r="E96" s="56"/>
      <c r="F96" s="56"/>
      <c r="G96" s="56"/>
      <c r="H96" s="49"/>
      <c r="I96" s="49"/>
      <c r="J96" s="49"/>
      <c r="K96" s="49"/>
      <c r="L96" s="49"/>
      <c r="M96" s="49"/>
      <c r="N96" s="49"/>
      <c r="O96" s="52"/>
      <c r="P96" s="52"/>
      <c r="Q96" s="52"/>
      <c r="R96" s="52"/>
      <c r="S96" s="52"/>
      <c r="T96" s="52"/>
      <c r="U96" s="52"/>
      <c r="V96" s="52"/>
      <c r="W96" s="52"/>
      <c r="X96" s="52"/>
      <c r="Y96" s="52"/>
      <c r="Z96" s="52"/>
      <c r="AA96" s="52"/>
      <c r="AB96" s="52"/>
      <c r="AC96" s="52"/>
      <c r="AD96" s="52"/>
      <c r="AE96" s="52"/>
      <c r="AF96" s="52"/>
    </row>
    <row r="97" spans="1:32" ht="16.5" customHeight="1" x14ac:dyDescent="0.3">
      <c r="A97" s="56"/>
      <c r="B97" s="56"/>
      <c r="C97" s="56"/>
      <c r="D97" s="56"/>
      <c r="E97" s="56"/>
      <c r="F97" s="56"/>
      <c r="G97" s="56"/>
      <c r="H97" s="49"/>
      <c r="I97" s="49"/>
      <c r="J97" s="49"/>
      <c r="K97" s="49"/>
      <c r="L97" s="49"/>
      <c r="M97" s="49"/>
      <c r="N97" s="49"/>
      <c r="O97" s="52"/>
      <c r="P97" s="52"/>
      <c r="Q97" s="52"/>
      <c r="R97" s="52"/>
      <c r="S97" s="52"/>
      <c r="T97" s="52"/>
      <c r="U97" s="52"/>
      <c r="V97" s="52"/>
      <c r="W97" s="52"/>
      <c r="X97" s="52"/>
      <c r="Y97" s="52"/>
      <c r="Z97" s="52"/>
      <c r="AA97" s="52"/>
      <c r="AB97" s="52"/>
      <c r="AC97" s="52"/>
      <c r="AD97" s="52"/>
      <c r="AE97" s="52"/>
      <c r="AF97" s="52"/>
    </row>
    <row r="98" spans="1:32" ht="16.5" customHeight="1" x14ac:dyDescent="0.3">
      <c r="A98" s="56"/>
      <c r="B98" s="56"/>
      <c r="C98" s="56"/>
      <c r="D98" s="56"/>
      <c r="E98" s="56"/>
      <c r="F98" s="56"/>
      <c r="G98" s="56"/>
      <c r="H98" s="49"/>
      <c r="I98" s="49"/>
      <c r="J98" s="49"/>
      <c r="K98" s="49"/>
      <c r="L98" s="49"/>
      <c r="M98" s="49"/>
      <c r="N98" s="49"/>
      <c r="O98" s="52"/>
      <c r="P98" s="52"/>
      <c r="Q98" s="52"/>
      <c r="R98" s="52"/>
      <c r="S98" s="52"/>
      <c r="T98" s="52"/>
      <c r="U98" s="52"/>
      <c r="V98" s="52"/>
      <c r="W98" s="52"/>
      <c r="X98" s="52"/>
      <c r="Y98" s="52"/>
      <c r="Z98" s="52"/>
      <c r="AA98" s="52"/>
      <c r="AB98" s="52"/>
      <c r="AC98" s="52"/>
      <c r="AD98" s="52"/>
      <c r="AE98" s="52"/>
      <c r="AF98" s="52"/>
    </row>
    <row r="99" spans="1:32" ht="16.5" customHeight="1" x14ac:dyDescent="0.3">
      <c r="A99" s="56"/>
      <c r="B99" s="56"/>
      <c r="C99" s="56"/>
      <c r="D99" s="56"/>
      <c r="E99" s="56"/>
      <c r="F99" s="56"/>
      <c r="G99" s="56"/>
      <c r="H99" s="49"/>
      <c r="I99" s="49"/>
      <c r="J99" s="49"/>
      <c r="K99" s="49"/>
      <c r="L99" s="49"/>
      <c r="M99" s="49"/>
      <c r="N99" s="49"/>
      <c r="O99" s="52"/>
      <c r="P99" s="52"/>
      <c r="Q99" s="52"/>
      <c r="R99" s="52"/>
      <c r="S99" s="52"/>
      <c r="T99" s="52"/>
      <c r="U99" s="52"/>
      <c r="V99" s="52"/>
      <c r="W99" s="52"/>
      <c r="X99" s="52"/>
      <c r="Y99" s="52"/>
      <c r="Z99" s="52"/>
      <c r="AA99" s="52"/>
      <c r="AB99" s="52"/>
      <c r="AC99" s="52"/>
      <c r="AD99" s="52"/>
      <c r="AE99" s="52"/>
      <c r="AF99" s="52"/>
    </row>
    <row r="100" spans="1:32" ht="16.5" customHeight="1" x14ac:dyDescent="0.3">
      <c r="A100" s="56"/>
      <c r="B100" s="56"/>
      <c r="C100" s="56"/>
      <c r="D100" s="56"/>
      <c r="E100" s="56"/>
      <c r="F100" s="56"/>
      <c r="G100" s="56"/>
      <c r="H100" s="49"/>
      <c r="I100" s="49"/>
      <c r="J100" s="49"/>
      <c r="K100" s="49"/>
      <c r="L100" s="49"/>
      <c r="M100" s="49"/>
      <c r="N100" s="49"/>
      <c r="O100" s="52"/>
      <c r="P100" s="52"/>
      <c r="Q100" s="52"/>
      <c r="R100" s="52"/>
      <c r="S100" s="52"/>
      <c r="T100" s="52"/>
      <c r="U100" s="52"/>
      <c r="V100" s="52"/>
      <c r="W100" s="52"/>
      <c r="X100" s="52"/>
      <c r="Y100" s="52"/>
      <c r="Z100" s="52"/>
      <c r="AA100" s="52"/>
      <c r="AB100" s="52"/>
      <c r="AC100" s="52"/>
      <c r="AD100" s="52"/>
      <c r="AE100" s="52"/>
      <c r="AF100" s="52"/>
    </row>
    <row r="101" spans="1:32" ht="16.5" customHeight="1" x14ac:dyDescent="0.3">
      <c r="A101" s="56"/>
      <c r="B101" s="56"/>
      <c r="C101" s="56"/>
      <c r="D101" s="56"/>
      <c r="E101" s="56"/>
      <c r="F101" s="56"/>
      <c r="G101" s="56"/>
      <c r="H101" s="49"/>
      <c r="I101" s="49"/>
      <c r="J101" s="49"/>
      <c r="K101" s="49"/>
      <c r="L101" s="49"/>
      <c r="M101" s="49"/>
      <c r="N101" s="49"/>
      <c r="O101" s="52"/>
      <c r="P101" s="52"/>
      <c r="Q101" s="52"/>
      <c r="R101" s="52"/>
      <c r="S101" s="52"/>
      <c r="T101" s="52"/>
      <c r="U101" s="52"/>
      <c r="V101" s="52"/>
      <c r="W101" s="52"/>
      <c r="X101" s="52"/>
      <c r="Y101" s="52"/>
      <c r="Z101" s="52"/>
      <c r="AA101" s="52"/>
      <c r="AB101" s="52"/>
      <c r="AC101" s="52"/>
      <c r="AD101" s="52"/>
      <c r="AE101" s="52"/>
      <c r="AF101" s="52"/>
    </row>
    <row r="102" spans="1:32" ht="16.5" customHeight="1" x14ac:dyDescent="0.3">
      <c r="A102" s="56"/>
      <c r="B102" s="56"/>
      <c r="C102" s="56"/>
      <c r="D102" s="56"/>
      <c r="E102" s="56"/>
      <c r="F102" s="56"/>
      <c r="G102" s="56"/>
      <c r="H102" s="49"/>
      <c r="I102" s="49"/>
      <c r="J102" s="49"/>
      <c r="K102" s="49"/>
      <c r="L102" s="49"/>
      <c r="M102" s="49"/>
      <c r="N102" s="49"/>
      <c r="O102" s="52"/>
      <c r="P102" s="52"/>
      <c r="Q102" s="52"/>
      <c r="R102" s="52"/>
      <c r="S102" s="52"/>
      <c r="T102" s="52"/>
      <c r="U102" s="52"/>
      <c r="V102" s="52"/>
      <c r="W102" s="52"/>
      <c r="X102" s="52"/>
      <c r="Y102" s="52"/>
      <c r="Z102" s="52"/>
      <c r="AA102" s="52"/>
      <c r="AB102" s="52"/>
      <c r="AC102" s="52"/>
      <c r="AD102" s="52"/>
      <c r="AE102" s="52"/>
      <c r="AF102" s="52"/>
    </row>
    <row r="103" spans="1:32" ht="16.5" customHeight="1" x14ac:dyDescent="0.3">
      <c r="A103" s="56"/>
      <c r="B103" s="56"/>
      <c r="C103" s="56"/>
      <c r="D103" s="56"/>
      <c r="E103" s="56"/>
      <c r="F103" s="56"/>
      <c r="G103" s="56"/>
      <c r="H103" s="49"/>
      <c r="I103" s="49"/>
      <c r="J103" s="49"/>
      <c r="K103" s="49"/>
      <c r="L103" s="49"/>
      <c r="M103" s="49"/>
      <c r="N103" s="49"/>
      <c r="O103" s="52"/>
      <c r="P103" s="52"/>
      <c r="Q103" s="52"/>
      <c r="R103" s="52"/>
      <c r="S103" s="52"/>
      <c r="T103" s="52"/>
      <c r="U103" s="52"/>
      <c r="V103" s="52"/>
      <c r="W103" s="52"/>
      <c r="X103" s="52"/>
      <c r="Y103" s="52"/>
      <c r="Z103" s="52"/>
      <c r="AA103" s="52"/>
      <c r="AB103" s="52"/>
      <c r="AC103" s="52"/>
      <c r="AD103" s="52"/>
      <c r="AE103" s="52"/>
      <c r="AF103" s="52"/>
    </row>
    <row r="104" spans="1:32" ht="16.5" customHeight="1" x14ac:dyDescent="0.3">
      <c r="A104" s="56"/>
      <c r="B104" s="56"/>
      <c r="C104" s="56"/>
      <c r="D104" s="56"/>
      <c r="E104" s="56"/>
      <c r="F104" s="56"/>
      <c r="G104" s="56"/>
      <c r="H104" s="49"/>
      <c r="I104" s="49"/>
      <c r="J104" s="49"/>
      <c r="K104" s="49"/>
      <c r="L104" s="49"/>
      <c r="M104" s="49"/>
      <c r="N104" s="49"/>
      <c r="O104" s="52"/>
      <c r="P104" s="52"/>
      <c r="Q104" s="52"/>
      <c r="R104" s="52"/>
      <c r="S104" s="52"/>
      <c r="T104" s="52"/>
      <c r="U104" s="52"/>
      <c r="V104" s="52"/>
      <c r="W104" s="52"/>
      <c r="X104" s="52"/>
      <c r="Y104" s="52"/>
      <c r="Z104" s="52"/>
      <c r="AA104" s="52"/>
      <c r="AB104" s="52"/>
      <c r="AC104" s="52"/>
      <c r="AD104" s="52"/>
      <c r="AE104" s="52"/>
      <c r="AF104" s="52"/>
    </row>
    <row r="105" spans="1:32" ht="16.5" customHeight="1" x14ac:dyDescent="0.3">
      <c r="A105" s="56"/>
      <c r="B105" s="56"/>
      <c r="C105" s="56"/>
      <c r="D105" s="56"/>
      <c r="E105" s="56"/>
      <c r="F105" s="56"/>
      <c r="G105" s="56"/>
      <c r="H105" s="49"/>
      <c r="I105" s="49"/>
      <c r="J105" s="49"/>
      <c r="K105" s="49"/>
      <c r="L105" s="49"/>
      <c r="M105" s="49"/>
      <c r="N105" s="49"/>
      <c r="O105" s="52"/>
      <c r="P105" s="52"/>
      <c r="Q105" s="52"/>
      <c r="R105" s="52"/>
      <c r="S105" s="52"/>
      <c r="T105" s="52"/>
      <c r="U105" s="52"/>
      <c r="V105" s="52"/>
      <c r="W105" s="52"/>
      <c r="X105" s="52"/>
      <c r="Y105" s="52"/>
      <c r="Z105" s="52"/>
      <c r="AA105" s="52"/>
      <c r="AB105" s="52"/>
      <c r="AC105" s="52"/>
      <c r="AD105" s="52"/>
      <c r="AE105" s="52"/>
      <c r="AF105" s="52"/>
    </row>
    <row r="106" spans="1:32" ht="16.5" customHeight="1" x14ac:dyDescent="0.3">
      <c r="A106" s="56"/>
      <c r="B106" s="56"/>
      <c r="C106" s="56"/>
      <c r="D106" s="56"/>
      <c r="E106" s="56"/>
      <c r="F106" s="56"/>
      <c r="G106" s="56"/>
      <c r="H106" s="49"/>
      <c r="I106" s="49"/>
      <c r="J106" s="49"/>
      <c r="K106" s="49"/>
      <c r="L106" s="49"/>
      <c r="M106" s="49"/>
      <c r="N106" s="49"/>
      <c r="O106" s="52"/>
      <c r="P106" s="52"/>
      <c r="Q106" s="52"/>
      <c r="R106" s="52"/>
      <c r="S106" s="52"/>
      <c r="T106" s="52"/>
      <c r="U106" s="52"/>
      <c r="V106" s="52"/>
      <c r="W106" s="52"/>
      <c r="X106" s="52"/>
      <c r="Y106" s="52"/>
      <c r="Z106" s="52"/>
      <c r="AA106" s="52"/>
      <c r="AB106" s="52"/>
      <c r="AC106" s="52"/>
      <c r="AD106" s="52"/>
      <c r="AE106" s="52"/>
      <c r="AF106" s="52"/>
    </row>
    <row r="107" spans="1:32" ht="16.5" customHeight="1" x14ac:dyDescent="0.3">
      <c r="A107" s="56"/>
      <c r="B107" s="56"/>
      <c r="C107" s="56"/>
      <c r="D107" s="56"/>
      <c r="E107" s="56"/>
      <c r="F107" s="56"/>
      <c r="G107" s="56"/>
      <c r="H107" s="49"/>
      <c r="I107" s="49"/>
      <c r="J107" s="49"/>
      <c r="K107" s="49"/>
      <c r="L107" s="49"/>
      <c r="M107" s="49"/>
      <c r="N107" s="49"/>
      <c r="O107" s="52"/>
      <c r="P107" s="52"/>
      <c r="Q107" s="52"/>
      <c r="R107" s="52"/>
      <c r="S107" s="52"/>
      <c r="T107" s="52"/>
      <c r="U107" s="52"/>
      <c r="V107" s="52"/>
      <c r="W107" s="52"/>
      <c r="X107" s="52"/>
      <c r="Y107" s="52"/>
      <c r="Z107" s="52"/>
      <c r="AA107" s="52"/>
      <c r="AB107" s="52"/>
      <c r="AC107" s="52"/>
      <c r="AD107" s="52"/>
      <c r="AE107" s="52"/>
      <c r="AF107" s="52"/>
    </row>
    <row r="108" spans="1:32" ht="16.5" customHeight="1" x14ac:dyDescent="0.3">
      <c r="A108" s="56"/>
      <c r="B108" s="56"/>
      <c r="C108" s="56"/>
      <c r="D108" s="56"/>
      <c r="E108" s="56"/>
      <c r="F108" s="56"/>
      <c r="G108" s="56"/>
      <c r="H108" s="49"/>
      <c r="I108" s="49"/>
      <c r="J108" s="49"/>
      <c r="K108" s="49"/>
      <c r="L108" s="49"/>
      <c r="M108" s="49"/>
      <c r="N108" s="49"/>
      <c r="O108" s="52"/>
      <c r="P108" s="52"/>
      <c r="Q108" s="52"/>
      <c r="R108" s="52"/>
      <c r="S108" s="52"/>
      <c r="T108" s="52"/>
      <c r="U108" s="52"/>
      <c r="V108" s="52"/>
      <c r="W108" s="52"/>
      <c r="X108" s="52"/>
      <c r="Y108" s="52"/>
      <c r="Z108" s="52"/>
      <c r="AA108" s="52"/>
      <c r="AB108" s="52"/>
      <c r="AC108" s="52"/>
      <c r="AD108" s="52"/>
      <c r="AE108" s="52"/>
      <c r="AF108" s="52"/>
    </row>
    <row r="109" spans="1:32" ht="16.5" customHeight="1" x14ac:dyDescent="0.3">
      <c r="A109" s="56"/>
      <c r="B109" s="56"/>
      <c r="C109" s="56"/>
      <c r="D109" s="56"/>
      <c r="E109" s="56"/>
      <c r="F109" s="56"/>
      <c r="G109" s="56"/>
      <c r="H109" s="49"/>
      <c r="I109" s="49"/>
      <c r="J109" s="49"/>
      <c r="K109" s="49"/>
      <c r="L109" s="49"/>
      <c r="M109" s="49"/>
      <c r="N109" s="49"/>
      <c r="O109" s="52"/>
      <c r="P109" s="52"/>
      <c r="Q109" s="52"/>
      <c r="R109" s="52"/>
      <c r="S109" s="52"/>
      <c r="T109" s="52"/>
      <c r="U109" s="52"/>
      <c r="V109" s="52"/>
      <c r="W109" s="52"/>
      <c r="X109" s="52"/>
      <c r="Y109" s="52"/>
      <c r="Z109" s="52"/>
      <c r="AA109" s="52"/>
      <c r="AB109" s="52"/>
      <c r="AC109" s="52"/>
      <c r="AD109" s="52"/>
      <c r="AE109" s="52"/>
      <c r="AF109" s="52"/>
    </row>
    <row r="110" spans="1:32" ht="16.5" customHeight="1" x14ac:dyDescent="0.3">
      <c r="A110" s="56"/>
      <c r="B110" s="56"/>
      <c r="C110" s="56"/>
      <c r="D110" s="56"/>
      <c r="E110" s="56"/>
      <c r="F110" s="56"/>
      <c r="G110" s="56"/>
      <c r="H110" s="49"/>
      <c r="I110" s="49"/>
      <c r="J110" s="49"/>
      <c r="K110" s="49"/>
      <c r="L110" s="49"/>
      <c r="M110" s="49"/>
      <c r="N110" s="49"/>
      <c r="O110" s="52"/>
      <c r="P110" s="52"/>
      <c r="Q110" s="52"/>
      <c r="R110" s="52"/>
      <c r="S110" s="52"/>
      <c r="T110" s="52"/>
      <c r="U110" s="52"/>
      <c r="V110" s="52"/>
      <c r="W110" s="52"/>
      <c r="X110" s="52"/>
      <c r="Y110" s="52"/>
      <c r="Z110" s="52"/>
      <c r="AA110" s="52"/>
      <c r="AB110" s="52"/>
      <c r="AC110" s="52"/>
      <c r="AD110" s="52"/>
      <c r="AE110" s="52"/>
      <c r="AF110" s="52"/>
    </row>
    <row r="111" spans="1:32" ht="16.5" customHeight="1" x14ac:dyDescent="0.3">
      <c r="A111" s="56"/>
      <c r="B111" s="56"/>
      <c r="C111" s="56"/>
      <c r="D111" s="56"/>
      <c r="E111" s="56"/>
      <c r="F111" s="56"/>
      <c r="G111" s="56"/>
      <c r="H111" s="49"/>
      <c r="I111" s="49"/>
      <c r="J111" s="49"/>
      <c r="K111" s="49"/>
      <c r="L111" s="49"/>
      <c r="M111" s="49"/>
      <c r="N111" s="49"/>
      <c r="O111" s="52"/>
      <c r="P111" s="52"/>
      <c r="Q111" s="52"/>
      <c r="R111" s="52"/>
      <c r="S111" s="52"/>
      <c r="T111" s="52"/>
      <c r="U111" s="52"/>
      <c r="V111" s="52"/>
      <c r="W111" s="52"/>
      <c r="X111" s="52"/>
      <c r="Y111" s="52"/>
      <c r="Z111" s="52"/>
      <c r="AA111" s="52"/>
      <c r="AB111" s="52"/>
      <c r="AC111" s="52"/>
      <c r="AD111" s="52"/>
      <c r="AE111" s="52"/>
      <c r="AF111" s="52"/>
    </row>
    <row r="112" spans="1:32" ht="16.5" customHeight="1" x14ac:dyDescent="0.3">
      <c r="A112" s="56"/>
      <c r="B112" s="56"/>
      <c r="C112" s="56"/>
      <c r="D112" s="56"/>
      <c r="E112" s="56"/>
      <c r="F112" s="56"/>
      <c r="G112" s="56"/>
      <c r="H112" s="49"/>
      <c r="I112" s="49"/>
      <c r="J112" s="49"/>
      <c r="K112" s="49"/>
      <c r="L112" s="49"/>
      <c r="M112" s="49"/>
      <c r="N112" s="49"/>
      <c r="O112" s="52"/>
      <c r="P112" s="52"/>
      <c r="Q112" s="52"/>
      <c r="R112" s="52"/>
      <c r="S112" s="52"/>
      <c r="T112" s="52"/>
      <c r="U112" s="52"/>
      <c r="V112" s="52"/>
      <c r="W112" s="52"/>
      <c r="X112" s="52"/>
      <c r="Y112" s="52"/>
      <c r="Z112" s="52"/>
      <c r="AA112" s="52"/>
      <c r="AB112" s="52"/>
      <c r="AC112" s="52"/>
      <c r="AD112" s="52"/>
      <c r="AE112" s="52"/>
      <c r="AF112" s="52"/>
    </row>
    <row r="113" spans="1:32" ht="16.5" customHeight="1" x14ac:dyDescent="0.3">
      <c r="A113" s="56"/>
      <c r="B113" s="56"/>
      <c r="C113" s="56"/>
      <c r="D113" s="56"/>
      <c r="E113" s="56"/>
      <c r="F113" s="56"/>
      <c r="G113" s="56"/>
      <c r="H113" s="49"/>
      <c r="I113" s="49"/>
      <c r="J113" s="49"/>
      <c r="K113" s="49"/>
      <c r="L113" s="49"/>
      <c r="M113" s="49"/>
      <c r="N113" s="49"/>
      <c r="O113" s="52"/>
      <c r="P113" s="52"/>
      <c r="Q113" s="52"/>
      <c r="R113" s="52"/>
      <c r="S113" s="52"/>
      <c r="T113" s="52"/>
      <c r="U113" s="52"/>
      <c r="V113" s="52"/>
      <c r="W113" s="52"/>
      <c r="X113" s="52"/>
      <c r="Y113" s="52"/>
      <c r="Z113" s="52"/>
      <c r="AA113" s="52"/>
      <c r="AB113" s="52"/>
      <c r="AC113" s="52"/>
      <c r="AD113" s="52"/>
      <c r="AE113" s="52"/>
      <c r="AF113" s="52"/>
    </row>
    <row r="114" spans="1:32" ht="16.5" customHeight="1" x14ac:dyDescent="0.3">
      <c r="A114" s="56"/>
      <c r="B114" s="56"/>
      <c r="C114" s="56"/>
      <c r="D114" s="56"/>
      <c r="E114" s="56"/>
      <c r="F114" s="56"/>
      <c r="G114" s="56"/>
      <c r="H114" s="49"/>
      <c r="I114" s="49"/>
      <c r="J114" s="49"/>
      <c r="K114" s="49"/>
      <c r="L114" s="49"/>
      <c r="M114" s="49"/>
      <c r="N114" s="49"/>
      <c r="O114" s="52"/>
      <c r="P114" s="52"/>
      <c r="Q114" s="52"/>
      <c r="R114" s="52"/>
      <c r="S114" s="52"/>
      <c r="T114" s="52"/>
      <c r="U114" s="52"/>
      <c r="V114" s="52"/>
      <c r="W114" s="52"/>
      <c r="X114" s="52"/>
      <c r="Y114" s="52"/>
      <c r="Z114" s="52"/>
      <c r="AA114" s="52"/>
      <c r="AB114" s="52"/>
      <c r="AC114" s="52"/>
      <c r="AD114" s="52"/>
      <c r="AE114" s="52"/>
      <c r="AF114" s="52"/>
    </row>
    <row r="115" spans="1:32" ht="16.5" customHeight="1" x14ac:dyDescent="0.3">
      <c r="A115" s="56"/>
      <c r="B115" s="56"/>
      <c r="C115" s="56"/>
      <c r="D115" s="56"/>
      <c r="E115" s="56"/>
      <c r="F115" s="56"/>
      <c r="G115" s="56"/>
      <c r="H115" s="49"/>
      <c r="I115" s="49"/>
      <c r="J115" s="49"/>
      <c r="K115" s="49"/>
      <c r="L115" s="49"/>
      <c r="M115" s="49"/>
      <c r="N115" s="49"/>
      <c r="O115" s="52"/>
      <c r="P115" s="52"/>
      <c r="Q115" s="52"/>
      <c r="R115" s="52"/>
      <c r="S115" s="52"/>
      <c r="T115" s="52"/>
      <c r="U115" s="52"/>
      <c r="V115" s="52"/>
      <c r="W115" s="52"/>
      <c r="X115" s="52"/>
      <c r="Y115" s="52"/>
      <c r="Z115" s="52"/>
      <c r="AA115" s="52"/>
      <c r="AB115" s="52"/>
      <c r="AC115" s="52"/>
      <c r="AD115" s="52"/>
      <c r="AE115" s="52"/>
      <c r="AF115" s="52"/>
    </row>
    <row r="116" spans="1:32" ht="16.5" customHeight="1" x14ac:dyDescent="0.3">
      <c r="A116" s="56"/>
      <c r="B116" s="56"/>
      <c r="C116" s="56"/>
      <c r="D116" s="56"/>
      <c r="E116" s="56"/>
      <c r="F116" s="56"/>
      <c r="G116" s="56"/>
      <c r="H116" s="49"/>
      <c r="I116" s="49"/>
      <c r="J116" s="49"/>
      <c r="K116" s="49"/>
      <c r="L116" s="49"/>
      <c r="M116" s="49"/>
      <c r="N116" s="49"/>
      <c r="O116" s="52"/>
      <c r="P116" s="52"/>
      <c r="Q116" s="52"/>
      <c r="R116" s="52"/>
      <c r="S116" s="52"/>
      <c r="T116" s="52"/>
      <c r="U116" s="52"/>
      <c r="V116" s="52"/>
      <c r="W116" s="52"/>
      <c r="X116" s="52"/>
      <c r="Y116" s="52"/>
      <c r="Z116" s="52"/>
      <c r="AA116" s="52"/>
      <c r="AB116" s="52"/>
      <c r="AC116" s="52"/>
      <c r="AD116" s="52"/>
      <c r="AE116" s="52"/>
      <c r="AF116" s="52"/>
    </row>
    <row r="117" spans="1:32" ht="16.5" customHeight="1" x14ac:dyDescent="0.3">
      <c r="A117" s="56"/>
      <c r="B117" s="56"/>
      <c r="C117" s="56"/>
      <c r="D117" s="56"/>
      <c r="E117" s="56"/>
      <c r="F117" s="56"/>
      <c r="G117" s="56"/>
      <c r="H117" s="49"/>
      <c r="I117" s="49"/>
      <c r="J117" s="49"/>
      <c r="K117" s="49"/>
      <c r="L117" s="49"/>
      <c r="M117" s="49"/>
      <c r="N117" s="49"/>
      <c r="O117" s="52"/>
      <c r="P117" s="52"/>
      <c r="Q117" s="52"/>
      <c r="R117" s="52"/>
      <c r="S117" s="52"/>
      <c r="T117" s="52"/>
      <c r="U117" s="52"/>
      <c r="V117" s="52"/>
      <c r="W117" s="52"/>
      <c r="X117" s="52"/>
      <c r="Y117" s="52"/>
      <c r="Z117" s="52"/>
      <c r="AA117" s="52"/>
      <c r="AB117" s="52"/>
      <c r="AC117" s="52"/>
      <c r="AD117" s="52"/>
      <c r="AE117" s="52"/>
      <c r="AF117" s="52"/>
    </row>
    <row r="118" spans="1:32" ht="16.5" customHeight="1" x14ac:dyDescent="0.3">
      <c r="A118" s="56"/>
      <c r="B118" s="56"/>
      <c r="C118" s="56"/>
      <c r="D118" s="56"/>
      <c r="E118" s="56"/>
      <c r="F118" s="56"/>
      <c r="G118" s="56"/>
      <c r="H118" s="49"/>
      <c r="I118" s="49"/>
      <c r="J118" s="49"/>
      <c r="K118" s="49"/>
      <c r="L118" s="49"/>
      <c r="M118" s="49"/>
      <c r="N118" s="49"/>
      <c r="O118" s="52"/>
      <c r="P118" s="52"/>
      <c r="Q118" s="52"/>
      <c r="R118" s="52"/>
      <c r="S118" s="52"/>
      <c r="T118" s="52"/>
      <c r="U118" s="52"/>
      <c r="V118" s="52"/>
      <c r="W118" s="52"/>
      <c r="X118" s="52"/>
      <c r="Y118" s="52"/>
      <c r="Z118" s="52"/>
      <c r="AA118" s="52"/>
      <c r="AB118" s="52"/>
      <c r="AC118" s="52"/>
      <c r="AD118" s="52"/>
      <c r="AE118" s="52"/>
      <c r="AF118" s="52"/>
    </row>
    <row r="119" spans="1:32" ht="16.5" customHeight="1" x14ac:dyDescent="0.3">
      <c r="A119" s="56"/>
      <c r="B119" s="56"/>
      <c r="C119" s="56"/>
      <c r="D119" s="56"/>
      <c r="E119" s="56"/>
      <c r="F119" s="56"/>
      <c r="G119" s="56"/>
      <c r="H119" s="49"/>
      <c r="I119" s="49"/>
      <c r="J119" s="49"/>
      <c r="K119" s="49"/>
      <c r="L119" s="49"/>
      <c r="M119" s="49"/>
      <c r="N119" s="49"/>
      <c r="O119" s="52"/>
      <c r="P119" s="52"/>
      <c r="Q119" s="52"/>
      <c r="R119" s="52"/>
      <c r="S119" s="52"/>
      <c r="T119" s="52"/>
      <c r="U119" s="52"/>
      <c r="V119" s="52"/>
      <c r="W119" s="52"/>
      <c r="X119" s="52"/>
      <c r="Y119" s="52"/>
      <c r="Z119" s="52"/>
      <c r="AA119" s="52"/>
      <c r="AB119" s="52"/>
      <c r="AC119" s="52"/>
      <c r="AD119" s="52"/>
      <c r="AE119" s="52"/>
      <c r="AF119" s="52"/>
    </row>
    <row r="120" spans="1:32" ht="16.5" customHeight="1" x14ac:dyDescent="0.3">
      <c r="A120" s="56"/>
      <c r="B120" s="56"/>
      <c r="C120" s="56"/>
      <c r="D120" s="56"/>
      <c r="E120" s="56"/>
      <c r="F120" s="56"/>
      <c r="G120" s="56"/>
      <c r="H120" s="49"/>
      <c r="I120" s="49"/>
      <c r="J120" s="49"/>
      <c r="K120" s="49"/>
      <c r="L120" s="49"/>
      <c r="M120" s="49"/>
      <c r="N120" s="49"/>
      <c r="O120" s="52"/>
      <c r="P120" s="52"/>
      <c r="Q120" s="52"/>
      <c r="R120" s="52"/>
      <c r="S120" s="52"/>
      <c r="T120" s="52"/>
      <c r="U120" s="52"/>
      <c r="V120" s="52"/>
      <c r="W120" s="52"/>
      <c r="X120" s="52"/>
      <c r="Y120" s="52"/>
      <c r="Z120" s="52"/>
      <c r="AA120" s="52"/>
      <c r="AB120" s="52"/>
      <c r="AC120" s="52"/>
      <c r="AD120" s="52"/>
      <c r="AE120" s="52"/>
      <c r="AF120" s="52"/>
    </row>
    <row r="121" spans="1:32" ht="16.5" customHeight="1" x14ac:dyDescent="0.3">
      <c r="A121" s="56"/>
      <c r="B121" s="56"/>
      <c r="C121" s="56"/>
      <c r="D121" s="56"/>
      <c r="E121" s="56"/>
      <c r="F121" s="56"/>
      <c r="G121" s="56"/>
      <c r="H121" s="49"/>
      <c r="I121" s="49"/>
      <c r="J121" s="49"/>
      <c r="K121" s="49"/>
      <c r="L121" s="49"/>
      <c r="M121" s="49"/>
      <c r="N121" s="49"/>
      <c r="O121" s="52"/>
      <c r="P121" s="52"/>
      <c r="Q121" s="52"/>
      <c r="R121" s="52"/>
      <c r="S121" s="52"/>
      <c r="T121" s="52"/>
      <c r="U121" s="52"/>
      <c r="V121" s="52"/>
      <c r="W121" s="52"/>
      <c r="X121" s="52"/>
      <c r="Y121" s="52"/>
      <c r="Z121" s="52"/>
      <c r="AA121" s="52"/>
      <c r="AB121" s="52"/>
      <c r="AC121" s="52"/>
      <c r="AD121" s="52"/>
      <c r="AE121" s="52"/>
      <c r="AF121" s="52"/>
    </row>
    <row r="122" spans="1:32" ht="16.5" customHeight="1" x14ac:dyDescent="0.3">
      <c r="A122" s="56"/>
      <c r="B122" s="56"/>
      <c r="C122" s="56"/>
      <c r="D122" s="56"/>
      <c r="E122" s="56"/>
      <c r="F122" s="56"/>
      <c r="G122" s="56"/>
      <c r="H122" s="49"/>
      <c r="I122" s="49"/>
      <c r="J122" s="49"/>
      <c r="K122" s="49"/>
      <c r="L122" s="49"/>
      <c r="M122" s="49"/>
      <c r="N122" s="49"/>
      <c r="O122" s="52"/>
      <c r="P122" s="52"/>
      <c r="Q122" s="52"/>
      <c r="R122" s="52"/>
      <c r="S122" s="52"/>
      <c r="T122" s="52"/>
      <c r="U122" s="52"/>
      <c r="V122" s="52"/>
      <c r="W122" s="52"/>
      <c r="X122" s="52"/>
      <c r="Y122" s="52"/>
      <c r="Z122" s="52"/>
      <c r="AA122" s="52"/>
      <c r="AB122" s="52"/>
      <c r="AC122" s="52"/>
      <c r="AD122" s="52"/>
      <c r="AE122" s="52"/>
      <c r="AF122" s="52"/>
    </row>
    <row r="123" spans="1:32" ht="16.5" customHeight="1" x14ac:dyDescent="0.3">
      <c r="A123" s="56"/>
      <c r="B123" s="56"/>
      <c r="C123" s="56"/>
      <c r="D123" s="56"/>
      <c r="E123" s="56"/>
      <c r="F123" s="56"/>
      <c r="G123" s="56"/>
      <c r="H123" s="49"/>
      <c r="I123" s="49"/>
      <c r="J123" s="49"/>
      <c r="K123" s="49"/>
      <c r="L123" s="49"/>
      <c r="M123" s="49"/>
      <c r="N123" s="49"/>
      <c r="O123" s="52"/>
      <c r="P123" s="52"/>
      <c r="Q123" s="52"/>
      <c r="R123" s="52"/>
      <c r="S123" s="52"/>
      <c r="T123" s="52"/>
      <c r="U123" s="52"/>
      <c r="V123" s="52"/>
      <c r="W123" s="52"/>
      <c r="X123" s="52"/>
      <c r="Y123" s="52"/>
      <c r="Z123" s="52"/>
      <c r="AA123" s="52"/>
      <c r="AB123" s="52"/>
      <c r="AC123" s="52"/>
      <c r="AD123" s="52"/>
      <c r="AE123" s="52"/>
      <c r="AF123" s="52"/>
    </row>
    <row r="124" spans="1:32" ht="16.5" customHeight="1" x14ac:dyDescent="0.3">
      <c r="A124" s="56"/>
      <c r="B124" s="56"/>
      <c r="C124" s="56"/>
      <c r="D124" s="56"/>
      <c r="E124" s="56"/>
      <c r="F124" s="56"/>
      <c r="G124" s="56"/>
      <c r="H124" s="49"/>
      <c r="I124" s="49"/>
      <c r="J124" s="49"/>
      <c r="K124" s="49"/>
      <c r="L124" s="49"/>
      <c r="M124" s="49"/>
      <c r="N124" s="49"/>
      <c r="O124" s="52"/>
      <c r="P124" s="52"/>
      <c r="Q124" s="52"/>
      <c r="R124" s="52"/>
      <c r="S124" s="52"/>
      <c r="T124" s="52"/>
      <c r="U124" s="52"/>
      <c r="V124" s="52"/>
      <c r="W124" s="52"/>
      <c r="X124" s="52"/>
      <c r="Y124" s="52"/>
      <c r="Z124" s="52"/>
      <c r="AA124" s="52"/>
      <c r="AB124" s="52"/>
      <c r="AC124" s="52"/>
      <c r="AD124" s="52"/>
      <c r="AE124" s="52"/>
      <c r="AF124" s="52"/>
    </row>
    <row r="125" spans="1:32" ht="16.5" customHeight="1" x14ac:dyDescent="0.3">
      <c r="A125" s="56"/>
      <c r="B125" s="56"/>
      <c r="C125" s="56"/>
      <c r="D125" s="56"/>
      <c r="E125" s="56"/>
      <c r="F125" s="56"/>
      <c r="G125" s="56"/>
      <c r="H125" s="49"/>
      <c r="I125" s="49"/>
      <c r="J125" s="49"/>
      <c r="K125" s="49"/>
      <c r="L125" s="49"/>
      <c r="M125" s="49"/>
      <c r="N125" s="49"/>
      <c r="O125" s="52"/>
      <c r="P125" s="52"/>
      <c r="Q125" s="52"/>
      <c r="R125" s="52"/>
      <c r="S125" s="52"/>
      <c r="T125" s="52"/>
      <c r="U125" s="52"/>
      <c r="V125" s="52"/>
      <c r="W125" s="52"/>
      <c r="X125" s="52"/>
      <c r="Y125" s="52"/>
      <c r="Z125" s="52"/>
      <c r="AA125" s="52"/>
      <c r="AB125" s="52"/>
      <c r="AC125" s="52"/>
      <c r="AD125" s="52"/>
      <c r="AE125" s="52"/>
      <c r="AF125" s="52"/>
    </row>
    <row r="126" spans="1:32" ht="16.5" customHeight="1" x14ac:dyDescent="0.3">
      <c r="A126" s="56"/>
      <c r="B126" s="56"/>
      <c r="C126" s="56"/>
      <c r="D126" s="56"/>
      <c r="E126" s="56"/>
      <c r="F126" s="56"/>
      <c r="G126" s="56"/>
      <c r="H126" s="49"/>
      <c r="I126" s="49"/>
      <c r="J126" s="49"/>
      <c r="K126" s="49"/>
      <c r="L126" s="49"/>
      <c r="M126" s="49"/>
      <c r="N126" s="49"/>
      <c r="O126" s="52"/>
      <c r="P126" s="52"/>
      <c r="Q126" s="52"/>
      <c r="R126" s="52"/>
      <c r="S126" s="52"/>
      <c r="T126" s="52"/>
      <c r="U126" s="52"/>
      <c r="V126" s="52"/>
      <c r="W126" s="52"/>
      <c r="X126" s="52"/>
      <c r="Y126" s="52"/>
      <c r="Z126" s="52"/>
      <c r="AA126" s="52"/>
      <c r="AB126" s="52"/>
      <c r="AC126" s="52"/>
      <c r="AD126" s="52"/>
      <c r="AE126" s="52"/>
      <c r="AF126" s="52"/>
    </row>
    <row r="127" spans="1:32" ht="16.5" customHeight="1" x14ac:dyDescent="0.3">
      <c r="A127" s="56"/>
      <c r="B127" s="56"/>
      <c r="C127" s="56"/>
      <c r="D127" s="56"/>
      <c r="E127" s="56"/>
      <c r="F127" s="56"/>
      <c r="G127" s="56"/>
      <c r="H127" s="49"/>
      <c r="I127" s="49"/>
      <c r="J127" s="49"/>
      <c r="K127" s="49"/>
      <c r="L127" s="49"/>
      <c r="M127" s="49"/>
      <c r="N127" s="49"/>
      <c r="O127" s="52"/>
      <c r="P127" s="52"/>
      <c r="Q127" s="52"/>
      <c r="R127" s="52"/>
      <c r="S127" s="52"/>
      <c r="T127" s="52"/>
      <c r="U127" s="52"/>
      <c r="V127" s="52"/>
      <c r="W127" s="52"/>
      <c r="X127" s="52"/>
      <c r="Y127" s="52"/>
      <c r="Z127" s="52"/>
      <c r="AA127" s="52"/>
      <c r="AB127" s="52"/>
      <c r="AC127" s="52"/>
      <c r="AD127" s="52"/>
      <c r="AE127" s="52"/>
      <c r="AF127" s="52"/>
    </row>
    <row r="128" spans="1:32" ht="16.5" customHeight="1" x14ac:dyDescent="0.3">
      <c r="A128" s="56"/>
      <c r="B128" s="56"/>
      <c r="C128" s="56"/>
      <c r="D128" s="56"/>
      <c r="E128" s="56"/>
      <c r="F128" s="56"/>
      <c r="G128" s="56"/>
      <c r="H128" s="49"/>
      <c r="I128" s="49"/>
      <c r="J128" s="49"/>
      <c r="K128" s="49"/>
      <c r="L128" s="49"/>
      <c r="M128" s="49"/>
      <c r="N128" s="49"/>
      <c r="O128" s="52"/>
      <c r="P128" s="52"/>
      <c r="Q128" s="52"/>
      <c r="R128" s="52"/>
      <c r="S128" s="52"/>
      <c r="T128" s="52"/>
      <c r="U128" s="52"/>
      <c r="V128" s="52"/>
      <c r="W128" s="52"/>
      <c r="X128" s="52"/>
      <c r="Y128" s="52"/>
      <c r="Z128" s="52"/>
      <c r="AA128" s="52"/>
      <c r="AB128" s="52"/>
      <c r="AC128" s="52"/>
      <c r="AD128" s="52"/>
      <c r="AE128" s="52"/>
      <c r="AF128" s="52"/>
    </row>
    <row r="129" spans="1:32" ht="16.5" customHeight="1" x14ac:dyDescent="0.3">
      <c r="A129" s="56"/>
      <c r="B129" s="56"/>
      <c r="C129" s="56"/>
      <c r="D129" s="56"/>
      <c r="E129" s="56"/>
      <c r="F129" s="56"/>
      <c r="G129" s="56"/>
      <c r="H129" s="49"/>
      <c r="I129" s="49"/>
      <c r="J129" s="49"/>
      <c r="K129" s="49"/>
      <c r="L129" s="49"/>
      <c r="M129" s="49"/>
      <c r="N129" s="49"/>
      <c r="O129" s="52"/>
      <c r="P129" s="52"/>
      <c r="Q129" s="52"/>
      <c r="R129" s="52"/>
      <c r="S129" s="52"/>
      <c r="T129" s="52"/>
      <c r="U129" s="52"/>
      <c r="V129" s="52"/>
      <c r="W129" s="52"/>
      <c r="X129" s="52"/>
      <c r="Y129" s="52"/>
      <c r="Z129" s="52"/>
      <c r="AA129" s="52"/>
      <c r="AB129" s="52"/>
      <c r="AC129" s="52"/>
      <c r="AD129" s="52"/>
      <c r="AE129" s="52"/>
      <c r="AF129" s="52"/>
    </row>
    <row r="130" spans="1:32" ht="16.5" customHeight="1" x14ac:dyDescent="0.3">
      <c r="A130" s="56"/>
      <c r="B130" s="56"/>
      <c r="C130" s="56"/>
      <c r="D130" s="56"/>
      <c r="E130" s="56"/>
      <c r="F130" s="56"/>
      <c r="G130" s="56"/>
      <c r="H130" s="49"/>
      <c r="I130" s="49"/>
      <c r="J130" s="49"/>
      <c r="K130" s="49"/>
      <c r="L130" s="49"/>
      <c r="M130" s="49"/>
      <c r="N130" s="49"/>
      <c r="O130" s="52"/>
      <c r="P130" s="52"/>
      <c r="Q130" s="52"/>
      <c r="R130" s="52"/>
      <c r="S130" s="52"/>
      <c r="T130" s="52"/>
      <c r="U130" s="52"/>
      <c r="V130" s="52"/>
      <c r="W130" s="52"/>
      <c r="X130" s="52"/>
      <c r="Y130" s="52"/>
      <c r="Z130" s="52"/>
      <c r="AA130" s="52"/>
      <c r="AB130" s="52"/>
      <c r="AC130" s="52"/>
      <c r="AD130" s="52"/>
      <c r="AE130" s="52"/>
      <c r="AF130" s="52"/>
    </row>
    <row r="131" spans="1:32" ht="16.5" customHeight="1" x14ac:dyDescent="0.3">
      <c r="A131" s="56"/>
      <c r="B131" s="56"/>
      <c r="C131" s="56"/>
      <c r="D131" s="56"/>
      <c r="E131" s="56"/>
      <c r="F131" s="56"/>
      <c r="G131" s="56"/>
      <c r="H131" s="49"/>
      <c r="I131" s="49"/>
      <c r="J131" s="49"/>
      <c r="K131" s="49"/>
      <c r="L131" s="49"/>
      <c r="M131" s="49"/>
      <c r="N131" s="49"/>
      <c r="O131" s="52"/>
      <c r="P131" s="52"/>
      <c r="Q131" s="52"/>
      <c r="R131" s="52"/>
      <c r="S131" s="52"/>
      <c r="T131" s="52"/>
      <c r="U131" s="52"/>
      <c r="V131" s="52"/>
      <c r="W131" s="52"/>
      <c r="X131" s="52"/>
      <c r="Y131" s="52"/>
      <c r="Z131" s="52"/>
      <c r="AA131" s="52"/>
      <c r="AB131" s="52"/>
      <c r="AC131" s="52"/>
      <c r="AD131" s="52"/>
      <c r="AE131" s="52"/>
      <c r="AF131" s="52"/>
    </row>
    <row r="132" spans="1:32" ht="16.5" customHeight="1" x14ac:dyDescent="0.3">
      <c r="A132" s="56"/>
      <c r="B132" s="56"/>
      <c r="C132" s="56"/>
      <c r="D132" s="56"/>
      <c r="E132" s="56"/>
      <c r="F132" s="56"/>
      <c r="G132" s="56"/>
      <c r="H132" s="49"/>
      <c r="I132" s="49"/>
      <c r="J132" s="49"/>
      <c r="K132" s="49"/>
      <c r="L132" s="49"/>
      <c r="M132" s="49"/>
      <c r="N132" s="49"/>
      <c r="O132" s="52"/>
      <c r="P132" s="52"/>
      <c r="Q132" s="52"/>
      <c r="R132" s="52"/>
      <c r="S132" s="52"/>
      <c r="T132" s="52"/>
      <c r="U132" s="52"/>
      <c r="V132" s="52"/>
      <c r="W132" s="52"/>
      <c r="X132" s="52"/>
      <c r="Y132" s="52"/>
      <c r="Z132" s="52"/>
      <c r="AA132" s="52"/>
      <c r="AB132" s="52"/>
      <c r="AC132" s="52"/>
      <c r="AD132" s="52"/>
      <c r="AE132" s="52"/>
      <c r="AF132" s="52"/>
    </row>
    <row r="133" spans="1:32" ht="16.5" customHeight="1" x14ac:dyDescent="0.3">
      <c r="A133" s="56"/>
      <c r="B133" s="56"/>
      <c r="C133" s="56"/>
      <c r="D133" s="56"/>
      <c r="E133" s="56"/>
      <c r="F133" s="56"/>
      <c r="G133" s="56"/>
      <c r="H133" s="49"/>
      <c r="I133" s="49"/>
      <c r="J133" s="49"/>
      <c r="K133" s="49"/>
      <c r="L133" s="49"/>
      <c r="M133" s="49"/>
      <c r="N133" s="49"/>
      <c r="O133" s="52"/>
      <c r="P133" s="52"/>
      <c r="Q133" s="52"/>
      <c r="R133" s="52"/>
      <c r="S133" s="52"/>
      <c r="T133" s="52"/>
      <c r="U133" s="52"/>
      <c r="V133" s="52"/>
      <c r="W133" s="52"/>
      <c r="X133" s="52"/>
      <c r="Y133" s="52"/>
      <c r="Z133" s="52"/>
      <c r="AA133" s="52"/>
      <c r="AB133" s="52"/>
      <c r="AC133" s="52"/>
      <c r="AD133" s="52"/>
      <c r="AE133" s="52"/>
      <c r="AF133" s="52"/>
    </row>
    <row r="134" spans="1:32" ht="16.5" customHeight="1" x14ac:dyDescent="0.3">
      <c r="A134" s="56"/>
      <c r="B134" s="56"/>
      <c r="C134" s="56"/>
      <c r="D134" s="56"/>
      <c r="E134" s="56"/>
      <c r="F134" s="56"/>
      <c r="G134" s="56"/>
      <c r="H134" s="49"/>
      <c r="I134" s="49"/>
      <c r="J134" s="49"/>
      <c r="K134" s="49"/>
      <c r="L134" s="49"/>
      <c r="M134" s="49"/>
      <c r="N134" s="49"/>
      <c r="O134" s="52"/>
      <c r="P134" s="52"/>
      <c r="Q134" s="52"/>
      <c r="R134" s="52"/>
      <c r="S134" s="52"/>
      <c r="T134" s="52"/>
      <c r="U134" s="52"/>
      <c r="V134" s="52"/>
      <c r="W134" s="52"/>
      <c r="X134" s="52"/>
      <c r="Y134" s="52"/>
      <c r="Z134" s="52"/>
      <c r="AA134" s="52"/>
      <c r="AB134" s="52"/>
      <c r="AC134" s="52"/>
      <c r="AD134" s="52"/>
      <c r="AE134" s="52"/>
      <c r="AF134" s="52"/>
    </row>
    <row r="135" spans="1:32" ht="16.5" customHeight="1" x14ac:dyDescent="0.3">
      <c r="A135" s="56"/>
      <c r="B135" s="56"/>
      <c r="C135" s="56"/>
      <c r="D135" s="56"/>
      <c r="E135" s="56"/>
      <c r="F135" s="56"/>
      <c r="G135" s="56"/>
      <c r="H135" s="49"/>
      <c r="I135" s="49"/>
      <c r="J135" s="49"/>
      <c r="K135" s="49"/>
      <c r="L135" s="49"/>
      <c r="M135" s="49"/>
      <c r="N135" s="49"/>
      <c r="O135" s="52"/>
      <c r="P135" s="52"/>
      <c r="Q135" s="52"/>
      <c r="R135" s="52"/>
      <c r="S135" s="52"/>
      <c r="T135" s="52"/>
      <c r="U135" s="52"/>
      <c r="V135" s="52"/>
      <c r="W135" s="52"/>
      <c r="X135" s="52"/>
      <c r="Y135" s="52"/>
      <c r="Z135" s="52"/>
      <c r="AA135" s="52"/>
      <c r="AB135" s="52"/>
      <c r="AC135" s="52"/>
      <c r="AD135" s="52"/>
      <c r="AE135" s="52"/>
      <c r="AF135" s="52"/>
    </row>
    <row r="136" spans="1:32" ht="16.5" customHeight="1" x14ac:dyDescent="0.3">
      <c r="A136" s="56"/>
      <c r="B136" s="56"/>
      <c r="C136" s="56"/>
      <c r="D136" s="56"/>
      <c r="E136" s="56"/>
      <c r="F136" s="56"/>
      <c r="G136" s="56"/>
      <c r="H136" s="49"/>
      <c r="I136" s="49"/>
      <c r="J136" s="49"/>
      <c r="K136" s="49"/>
      <c r="L136" s="49"/>
      <c r="M136" s="49"/>
      <c r="N136" s="49"/>
      <c r="O136" s="52"/>
      <c r="P136" s="52"/>
      <c r="Q136" s="52"/>
      <c r="R136" s="52"/>
      <c r="S136" s="52"/>
      <c r="T136" s="52"/>
      <c r="U136" s="52"/>
      <c r="V136" s="52"/>
      <c r="W136" s="52"/>
      <c r="X136" s="52"/>
      <c r="Y136" s="52"/>
      <c r="Z136" s="52"/>
      <c r="AA136" s="52"/>
      <c r="AB136" s="52"/>
      <c r="AC136" s="52"/>
      <c r="AD136" s="52"/>
      <c r="AE136" s="52"/>
      <c r="AF136" s="52"/>
    </row>
    <row r="137" spans="1:32" ht="16.5" customHeight="1" x14ac:dyDescent="0.3">
      <c r="A137" s="56"/>
      <c r="B137" s="56"/>
      <c r="C137" s="56"/>
      <c r="D137" s="56"/>
      <c r="E137" s="56"/>
      <c r="F137" s="56"/>
      <c r="G137" s="56"/>
      <c r="H137" s="49"/>
      <c r="I137" s="49"/>
      <c r="J137" s="49"/>
      <c r="K137" s="49"/>
      <c r="L137" s="49"/>
      <c r="M137" s="49"/>
      <c r="N137" s="49"/>
      <c r="O137" s="52"/>
      <c r="P137" s="52"/>
      <c r="Q137" s="52"/>
      <c r="R137" s="52"/>
      <c r="S137" s="52"/>
      <c r="T137" s="52"/>
      <c r="U137" s="52"/>
      <c r="V137" s="52"/>
      <c r="W137" s="52"/>
      <c r="X137" s="52"/>
      <c r="Y137" s="52"/>
      <c r="Z137" s="52"/>
      <c r="AA137" s="52"/>
      <c r="AB137" s="52"/>
      <c r="AC137" s="52"/>
      <c r="AD137" s="52"/>
      <c r="AE137" s="52"/>
      <c r="AF137" s="52"/>
    </row>
    <row r="138" spans="1:32" ht="16.5" customHeight="1" x14ac:dyDescent="0.3">
      <c r="A138" s="56"/>
      <c r="B138" s="56"/>
      <c r="C138" s="56"/>
      <c r="D138" s="56"/>
      <c r="E138" s="56"/>
      <c r="F138" s="56"/>
      <c r="G138" s="56"/>
      <c r="H138" s="49"/>
      <c r="I138" s="49"/>
      <c r="J138" s="49"/>
      <c r="K138" s="49"/>
      <c r="L138" s="49"/>
      <c r="M138" s="49"/>
      <c r="N138" s="49"/>
      <c r="O138" s="52"/>
      <c r="P138" s="52"/>
      <c r="Q138" s="52"/>
      <c r="R138" s="52"/>
      <c r="S138" s="52"/>
      <c r="T138" s="52"/>
      <c r="U138" s="52"/>
      <c r="V138" s="52"/>
      <c r="W138" s="52"/>
      <c r="X138" s="52"/>
      <c r="Y138" s="52"/>
      <c r="Z138" s="52"/>
      <c r="AA138" s="52"/>
      <c r="AB138" s="52"/>
      <c r="AC138" s="52"/>
      <c r="AD138" s="52"/>
      <c r="AE138" s="52"/>
      <c r="AF138" s="52"/>
    </row>
    <row r="139" spans="1:32" ht="16.5" customHeight="1" x14ac:dyDescent="0.3">
      <c r="A139" s="56"/>
      <c r="B139" s="56"/>
      <c r="C139" s="56"/>
      <c r="D139" s="56"/>
      <c r="E139" s="56"/>
      <c r="F139" s="56"/>
      <c r="G139" s="56"/>
      <c r="H139" s="49"/>
      <c r="I139" s="49"/>
      <c r="J139" s="49"/>
      <c r="K139" s="49"/>
      <c r="L139" s="49"/>
      <c r="M139" s="49"/>
      <c r="N139" s="49"/>
      <c r="O139" s="52"/>
      <c r="P139" s="52"/>
      <c r="Q139" s="52"/>
      <c r="R139" s="52"/>
      <c r="S139" s="52"/>
      <c r="T139" s="52"/>
      <c r="U139" s="52"/>
      <c r="V139" s="52"/>
      <c r="W139" s="52"/>
      <c r="X139" s="52"/>
      <c r="Y139" s="52"/>
      <c r="Z139" s="52"/>
      <c r="AA139" s="52"/>
      <c r="AB139" s="52"/>
      <c r="AC139" s="52"/>
      <c r="AD139" s="52"/>
      <c r="AE139" s="52"/>
      <c r="AF139" s="52"/>
    </row>
    <row r="140" spans="1:32" ht="16.5" customHeight="1" x14ac:dyDescent="0.3">
      <c r="A140" s="56"/>
      <c r="B140" s="56"/>
      <c r="C140" s="56"/>
      <c r="D140" s="56"/>
      <c r="E140" s="56"/>
      <c r="F140" s="56"/>
      <c r="G140" s="56"/>
      <c r="H140" s="49"/>
      <c r="I140" s="49"/>
      <c r="J140" s="49"/>
      <c r="K140" s="49"/>
      <c r="L140" s="49"/>
      <c r="M140" s="49"/>
      <c r="N140" s="49"/>
      <c r="O140" s="52"/>
      <c r="P140" s="52"/>
      <c r="Q140" s="52"/>
      <c r="R140" s="52"/>
      <c r="S140" s="52"/>
      <c r="T140" s="52"/>
      <c r="U140" s="52"/>
      <c r="V140" s="52"/>
      <c r="W140" s="52"/>
      <c r="X140" s="52"/>
      <c r="Y140" s="52"/>
      <c r="Z140" s="52"/>
      <c r="AA140" s="52"/>
      <c r="AB140" s="52"/>
      <c r="AC140" s="52"/>
      <c r="AD140" s="52"/>
      <c r="AE140" s="52"/>
      <c r="AF140" s="52"/>
    </row>
    <row r="141" spans="1:32" ht="16.5" customHeight="1" x14ac:dyDescent="0.3">
      <c r="A141" s="56"/>
      <c r="B141" s="56"/>
      <c r="C141" s="56"/>
      <c r="D141" s="56"/>
      <c r="E141" s="56"/>
      <c r="F141" s="56"/>
      <c r="G141" s="56"/>
      <c r="H141" s="49"/>
      <c r="I141" s="49"/>
      <c r="J141" s="49"/>
      <c r="K141" s="49"/>
      <c r="L141" s="49"/>
      <c r="M141" s="49"/>
      <c r="N141" s="49"/>
      <c r="O141" s="52"/>
      <c r="P141" s="52"/>
      <c r="Q141" s="52"/>
      <c r="R141" s="52"/>
      <c r="S141" s="52"/>
      <c r="T141" s="52"/>
      <c r="U141" s="52"/>
      <c r="V141" s="52"/>
      <c r="W141" s="52"/>
      <c r="X141" s="52"/>
      <c r="Y141" s="52"/>
      <c r="Z141" s="52"/>
      <c r="AA141" s="52"/>
      <c r="AB141" s="52"/>
      <c r="AC141" s="52"/>
      <c r="AD141" s="52"/>
      <c r="AE141" s="52"/>
      <c r="AF141" s="52"/>
    </row>
    <row r="142" spans="1:32" ht="16.5" customHeight="1" x14ac:dyDescent="0.3">
      <c r="A142" s="56"/>
      <c r="B142" s="56"/>
      <c r="C142" s="56"/>
      <c r="D142" s="56"/>
      <c r="E142" s="56"/>
      <c r="F142" s="56"/>
      <c r="G142" s="56"/>
      <c r="H142" s="49"/>
      <c r="I142" s="49"/>
      <c r="J142" s="49"/>
      <c r="K142" s="49"/>
      <c r="L142" s="49"/>
      <c r="M142" s="49"/>
      <c r="N142" s="49"/>
      <c r="O142" s="52"/>
      <c r="P142" s="52"/>
      <c r="Q142" s="52"/>
      <c r="R142" s="52"/>
      <c r="S142" s="52"/>
      <c r="T142" s="52"/>
      <c r="U142" s="52"/>
      <c r="V142" s="52"/>
      <c r="W142" s="52"/>
      <c r="X142" s="52"/>
      <c r="Y142" s="52"/>
      <c r="Z142" s="52"/>
      <c r="AA142" s="52"/>
      <c r="AB142" s="52"/>
      <c r="AC142" s="52"/>
      <c r="AD142" s="52"/>
      <c r="AE142" s="52"/>
      <c r="AF142" s="52"/>
    </row>
    <row r="143" spans="1:32" ht="16.5" customHeight="1" x14ac:dyDescent="0.3">
      <c r="A143" s="56"/>
      <c r="B143" s="56"/>
      <c r="C143" s="56"/>
      <c r="D143" s="56"/>
      <c r="E143" s="56"/>
      <c r="F143" s="56"/>
      <c r="G143" s="56"/>
      <c r="H143" s="49"/>
      <c r="I143" s="49"/>
      <c r="J143" s="49"/>
      <c r="K143" s="49"/>
      <c r="L143" s="49"/>
      <c r="M143" s="49"/>
      <c r="N143" s="49"/>
      <c r="O143" s="52"/>
      <c r="P143" s="52"/>
      <c r="Q143" s="52"/>
      <c r="R143" s="52"/>
      <c r="S143" s="52"/>
      <c r="T143" s="52"/>
      <c r="U143" s="52"/>
      <c r="V143" s="52"/>
      <c r="W143" s="52"/>
      <c r="X143" s="52"/>
      <c r="Y143" s="52"/>
      <c r="Z143" s="52"/>
      <c r="AA143" s="52"/>
      <c r="AB143" s="52"/>
      <c r="AC143" s="52"/>
      <c r="AD143" s="52"/>
      <c r="AE143" s="52"/>
      <c r="AF143" s="52"/>
    </row>
    <row r="144" spans="1:32" ht="16.5" customHeight="1" x14ac:dyDescent="0.3">
      <c r="A144" s="56"/>
      <c r="B144" s="56"/>
      <c r="C144" s="56"/>
      <c r="D144" s="56"/>
      <c r="E144" s="56"/>
      <c r="F144" s="56"/>
      <c r="G144" s="56"/>
      <c r="H144" s="49"/>
      <c r="I144" s="49"/>
      <c r="J144" s="49"/>
      <c r="K144" s="49"/>
      <c r="L144" s="49"/>
      <c r="M144" s="49"/>
      <c r="N144" s="49"/>
      <c r="O144" s="52"/>
      <c r="P144" s="52"/>
      <c r="Q144" s="52"/>
      <c r="R144" s="52"/>
      <c r="S144" s="52"/>
      <c r="T144" s="52"/>
      <c r="U144" s="52"/>
      <c r="V144" s="52"/>
      <c r="W144" s="52"/>
      <c r="X144" s="52"/>
      <c r="Y144" s="52"/>
      <c r="Z144" s="52"/>
      <c r="AA144" s="52"/>
      <c r="AB144" s="52"/>
      <c r="AC144" s="52"/>
      <c r="AD144" s="52"/>
      <c r="AE144" s="52"/>
      <c r="AF144" s="52"/>
    </row>
    <row r="145" spans="1:32" ht="16.5" customHeight="1" x14ac:dyDescent="0.3">
      <c r="A145" s="56"/>
      <c r="B145" s="56"/>
      <c r="C145" s="56"/>
      <c r="D145" s="56"/>
      <c r="E145" s="56"/>
      <c r="F145" s="56"/>
      <c r="G145" s="56"/>
      <c r="H145" s="49"/>
      <c r="I145" s="49"/>
      <c r="J145" s="49"/>
      <c r="K145" s="49"/>
      <c r="L145" s="49"/>
      <c r="M145" s="49"/>
      <c r="N145" s="49"/>
      <c r="O145" s="52"/>
      <c r="P145" s="52"/>
      <c r="Q145" s="52"/>
      <c r="R145" s="52"/>
      <c r="S145" s="52"/>
      <c r="T145" s="52"/>
      <c r="U145" s="52"/>
      <c r="V145" s="52"/>
      <c r="W145" s="52"/>
      <c r="X145" s="52"/>
      <c r="Y145" s="52"/>
      <c r="Z145" s="52"/>
      <c r="AA145" s="52"/>
      <c r="AB145" s="52"/>
      <c r="AC145" s="52"/>
      <c r="AD145" s="52"/>
      <c r="AE145" s="52"/>
      <c r="AF145" s="52"/>
    </row>
    <row r="146" spans="1:32" ht="16.5" customHeight="1" x14ac:dyDescent="0.3">
      <c r="A146" s="56"/>
      <c r="B146" s="56"/>
      <c r="C146" s="56"/>
      <c r="D146" s="56"/>
      <c r="E146" s="56"/>
      <c r="F146" s="56"/>
      <c r="G146" s="56"/>
      <c r="H146" s="49"/>
      <c r="I146" s="49"/>
      <c r="J146" s="49"/>
      <c r="K146" s="49"/>
      <c r="L146" s="49"/>
      <c r="M146" s="49"/>
      <c r="N146" s="49"/>
      <c r="O146" s="52"/>
      <c r="P146" s="52"/>
      <c r="Q146" s="52"/>
      <c r="R146" s="52"/>
      <c r="S146" s="52"/>
      <c r="T146" s="52"/>
      <c r="U146" s="52"/>
      <c r="V146" s="52"/>
      <c r="W146" s="52"/>
      <c r="X146" s="52"/>
      <c r="Y146" s="52"/>
      <c r="Z146" s="52"/>
      <c r="AA146" s="52"/>
      <c r="AB146" s="52"/>
      <c r="AC146" s="52"/>
      <c r="AD146" s="52"/>
      <c r="AE146" s="52"/>
      <c r="AF146" s="52"/>
    </row>
    <row r="147" spans="1:32" ht="16.5" customHeight="1" x14ac:dyDescent="0.3">
      <c r="A147" s="56"/>
      <c r="B147" s="56"/>
      <c r="C147" s="56"/>
      <c r="D147" s="56"/>
      <c r="E147" s="56"/>
      <c r="F147" s="56"/>
      <c r="G147" s="56"/>
      <c r="H147" s="49"/>
      <c r="I147" s="49"/>
      <c r="J147" s="49"/>
      <c r="K147" s="49"/>
      <c r="L147" s="49"/>
      <c r="M147" s="49"/>
      <c r="N147" s="49"/>
      <c r="O147" s="52"/>
      <c r="P147" s="52"/>
      <c r="Q147" s="52"/>
      <c r="R147" s="52"/>
      <c r="S147" s="52"/>
      <c r="T147" s="52"/>
      <c r="U147" s="52"/>
      <c r="V147" s="52"/>
      <c r="W147" s="52"/>
      <c r="X147" s="52"/>
      <c r="Y147" s="52"/>
      <c r="Z147" s="52"/>
      <c r="AA147" s="52"/>
      <c r="AB147" s="52"/>
      <c r="AC147" s="52"/>
      <c r="AD147" s="52"/>
      <c r="AE147" s="52"/>
      <c r="AF147" s="52"/>
    </row>
    <row r="148" spans="1:32" ht="16.5" customHeight="1" x14ac:dyDescent="0.3">
      <c r="A148" s="56"/>
      <c r="B148" s="56"/>
      <c r="C148" s="56"/>
      <c r="D148" s="56"/>
      <c r="E148" s="56"/>
      <c r="F148" s="56"/>
      <c r="G148" s="56"/>
      <c r="H148" s="49"/>
      <c r="I148" s="49"/>
      <c r="J148" s="49"/>
      <c r="K148" s="49"/>
      <c r="L148" s="49"/>
      <c r="M148" s="49"/>
      <c r="N148" s="49"/>
      <c r="O148" s="52"/>
      <c r="P148" s="52"/>
      <c r="Q148" s="52"/>
      <c r="R148" s="52"/>
      <c r="S148" s="52"/>
      <c r="T148" s="52"/>
      <c r="U148" s="52"/>
      <c r="V148" s="52"/>
      <c r="W148" s="52"/>
      <c r="X148" s="52"/>
      <c r="Y148" s="52"/>
      <c r="Z148" s="52"/>
      <c r="AA148" s="52"/>
      <c r="AB148" s="52"/>
      <c r="AC148" s="52"/>
      <c r="AD148" s="52"/>
      <c r="AE148" s="52"/>
      <c r="AF148" s="52"/>
    </row>
    <row r="149" spans="1:32" ht="16.5" customHeight="1" x14ac:dyDescent="0.3">
      <c r="A149" s="56"/>
      <c r="B149" s="56"/>
      <c r="C149" s="56"/>
      <c r="D149" s="56"/>
      <c r="E149" s="56"/>
      <c r="F149" s="56"/>
      <c r="G149" s="56"/>
      <c r="H149" s="49"/>
      <c r="I149" s="49"/>
      <c r="J149" s="49"/>
      <c r="K149" s="49"/>
      <c r="L149" s="49"/>
      <c r="M149" s="49"/>
      <c r="N149" s="49"/>
      <c r="O149" s="52"/>
      <c r="P149" s="52"/>
      <c r="Q149" s="52"/>
      <c r="R149" s="52"/>
      <c r="S149" s="52"/>
      <c r="T149" s="52"/>
      <c r="U149" s="52"/>
      <c r="V149" s="52"/>
      <c r="W149" s="52"/>
      <c r="X149" s="52"/>
      <c r="Y149" s="52"/>
      <c r="Z149" s="52"/>
      <c r="AA149" s="52"/>
      <c r="AB149" s="52"/>
      <c r="AC149" s="52"/>
      <c r="AD149" s="52"/>
      <c r="AE149" s="52"/>
      <c r="AF149" s="52"/>
    </row>
    <row r="150" spans="1:32" ht="16.5" customHeight="1" x14ac:dyDescent="0.3">
      <c r="A150" s="56"/>
      <c r="B150" s="56"/>
      <c r="C150" s="56"/>
      <c r="D150" s="56"/>
      <c r="E150" s="56"/>
      <c r="F150" s="56"/>
      <c r="G150" s="56"/>
      <c r="H150" s="49"/>
      <c r="I150" s="49"/>
      <c r="J150" s="49"/>
      <c r="K150" s="49"/>
      <c r="L150" s="49"/>
      <c r="M150" s="49"/>
      <c r="N150" s="49"/>
      <c r="O150" s="52"/>
      <c r="P150" s="52"/>
      <c r="Q150" s="52"/>
      <c r="R150" s="52"/>
      <c r="S150" s="52"/>
      <c r="T150" s="52"/>
      <c r="U150" s="52"/>
      <c r="V150" s="52"/>
      <c r="W150" s="52"/>
      <c r="X150" s="52"/>
      <c r="Y150" s="52"/>
      <c r="Z150" s="52"/>
      <c r="AA150" s="52"/>
      <c r="AB150" s="52"/>
      <c r="AC150" s="52"/>
      <c r="AD150" s="52"/>
      <c r="AE150" s="52"/>
      <c r="AF150" s="52"/>
    </row>
    <row r="151" spans="1:32" ht="16.5" customHeight="1" x14ac:dyDescent="0.3">
      <c r="A151" s="56"/>
      <c r="B151" s="56"/>
      <c r="C151" s="56"/>
      <c r="D151" s="56"/>
      <c r="E151" s="56"/>
      <c r="F151" s="56"/>
      <c r="G151" s="56"/>
      <c r="H151" s="49"/>
      <c r="I151" s="49"/>
      <c r="J151" s="49"/>
      <c r="K151" s="49"/>
      <c r="L151" s="49"/>
      <c r="M151" s="49"/>
      <c r="N151" s="49"/>
      <c r="O151" s="52"/>
      <c r="P151" s="52"/>
      <c r="Q151" s="52"/>
      <c r="R151" s="52"/>
      <c r="S151" s="52"/>
      <c r="T151" s="52"/>
      <c r="U151" s="52"/>
      <c r="V151" s="52"/>
      <c r="W151" s="52"/>
      <c r="X151" s="52"/>
      <c r="Y151" s="52"/>
      <c r="Z151" s="52"/>
      <c r="AA151" s="52"/>
      <c r="AB151" s="52"/>
      <c r="AC151" s="52"/>
      <c r="AD151" s="52"/>
      <c r="AE151" s="52"/>
      <c r="AF151" s="52"/>
    </row>
    <row r="152" spans="1:32" ht="16.5" customHeight="1" x14ac:dyDescent="0.3">
      <c r="A152" s="56"/>
      <c r="B152" s="56"/>
      <c r="C152" s="56"/>
      <c r="D152" s="56"/>
      <c r="E152" s="56"/>
      <c r="F152" s="56"/>
      <c r="G152" s="56"/>
      <c r="H152" s="49"/>
      <c r="I152" s="49"/>
      <c r="J152" s="49"/>
      <c r="K152" s="49"/>
      <c r="L152" s="49"/>
      <c r="M152" s="49"/>
      <c r="N152" s="49"/>
      <c r="O152" s="52"/>
      <c r="P152" s="52"/>
      <c r="Q152" s="52"/>
      <c r="R152" s="52"/>
      <c r="S152" s="52"/>
      <c r="T152" s="52"/>
      <c r="U152" s="52"/>
      <c r="V152" s="52"/>
      <c r="W152" s="52"/>
      <c r="X152" s="52"/>
      <c r="Y152" s="52"/>
      <c r="Z152" s="52"/>
      <c r="AA152" s="52"/>
      <c r="AB152" s="52"/>
      <c r="AC152" s="52"/>
      <c r="AD152" s="52"/>
      <c r="AE152" s="52"/>
      <c r="AF152" s="52"/>
    </row>
    <row r="153" spans="1:32" ht="16.5" customHeight="1" x14ac:dyDescent="0.3">
      <c r="A153" s="56"/>
      <c r="B153" s="56"/>
      <c r="C153" s="56"/>
      <c r="D153" s="56"/>
      <c r="E153" s="56"/>
      <c r="F153" s="56"/>
      <c r="G153" s="56"/>
      <c r="H153" s="49"/>
      <c r="I153" s="49"/>
      <c r="J153" s="49"/>
      <c r="K153" s="49"/>
      <c r="L153" s="49"/>
      <c r="M153" s="49"/>
      <c r="N153" s="49"/>
      <c r="O153" s="52"/>
      <c r="P153" s="52"/>
      <c r="Q153" s="52"/>
      <c r="R153" s="52"/>
      <c r="S153" s="52"/>
      <c r="T153" s="52"/>
      <c r="U153" s="52"/>
      <c r="V153" s="52"/>
      <c r="W153" s="52"/>
      <c r="X153" s="52"/>
      <c r="Y153" s="52"/>
      <c r="Z153" s="52"/>
      <c r="AA153" s="52"/>
      <c r="AB153" s="52"/>
      <c r="AC153" s="52"/>
      <c r="AD153" s="52"/>
      <c r="AE153" s="52"/>
      <c r="AF153" s="52"/>
    </row>
    <row r="154" spans="1:32" ht="16.5" customHeight="1" x14ac:dyDescent="0.3">
      <c r="A154" s="56"/>
      <c r="B154" s="56"/>
      <c r="C154" s="56"/>
      <c r="D154" s="56"/>
      <c r="E154" s="56"/>
      <c r="F154" s="56"/>
      <c r="G154" s="56"/>
      <c r="H154" s="49"/>
      <c r="I154" s="49"/>
      <c r="J154" s="49"/>
      <c r="K154" s="49"/>
      <c r="L154" s="49"/>
      <c r="M154" s="49"/>
      <c r="N154" s="49"/>
      <c r="O154" s="52"/>
      <c r="P154" s="52"/>
      <c r="Q154" s="52"/>
      <c r="R154" s="52"/>
      <c r="S154" s="52"/>
      <c r="T154" s="52"/>
      <c r="U154" s="52"/>
      <c r="V154" s="52"/>
      <c r="W154" s="52"/>
      <c r="X154" s="52"/>
      <c r="Y154" s="52"/>
      <c r="Z154" s="52"/>
      <c r="AA154" s="52"/>
      <c r="AB154" s="52"/>
      <c r="AC154" s="52"/>
      <c r="AD154" s="52"/>
      <c r="AE154" s="52"/>
      <c r="AF154" s="52"/>
    </row>
    <row r="155" spans="1:32" ht="16.5" customHeight="1" x14ac:dyDescent="0.3">
      <c r="A155" s="56"/>
      <c r="B155" s="56"/>
      <c r="C155" s="56"/>
      <c r="D155" s="56"/>
      <c r="E155" s="56"/>
      <c r="F155" s="56"/>
      <c r="G155" s="56"/>
      <c r="H155" s="49"/>
      <c r="I155" s="49"/>
      <c r="J155" s="49"/>
      <c r="K155" s="49"/>
      <c r="L155" s="49"/>
      <c r="M155" s="49"/>
      <c r="N155" s="49"/>
      <c r="O155" s="52"/>
      <c r="P155" s="52"/>
      <c r="Q155" s="52"/>
      <c r="R155" s="52"/>
      <c r="S155" s="52"/>
      <c r="T155" s="52"/>
      <c r="U155" s="52"/>
      <c r="V155" s="52"/>
      <c r="W155" s="52"/>
      <c r="X155" s="52"/>
      <c r="Y155" s="52"/>
      <c r="Z155" s="52"/>
      <c r="AA155" s="52"/>
      <c r="AB155" s="52"/>
      <c r="AC155" s="52"/>
      <c r="AD155" s="52"/>
      <c r="AE155" s="52"/>
      <c r="AF155" s="52"/>
    </row>
    <row r="156" spans="1:32" ht="16.5" customHeight="1" x14ac:dyDescent="0.3">
      <c r="A156" s="56"/>
      <c r="B156" s="56"/>
      <c r="C156" s="56"/>
      <c r="D156" s="56"/>
      <c r="E156" s="56"/>
      <c r="F156" s="56"/>
      <c r="G156" s="56"/>
      <c r="H156" s="49"/>
      <c r="I156" s="49"/>
      <c r="J156" s="49"/>
      <c r="K156" s="49"/>
      <c r="L156" s="49"/>
      <c r="M156" s="49"/>
      <c r="N156" s="49"/>
      <c r="O156" s="52"/>
      <c r="P156" s="52"/>
      <c r="Q156" s="52"/>
      <c r="R156" s="52"/>
      <c r="S156" s="52"/>
      <c r="T156" s="52"/>
      <c r="U156" s="52"/>
      <c r="V156" s="52"/>
      <c r="W156" s="52"/>
      <c r="X156" s="52"/>
      <c r="Y156" s="52"/>
      <c r="Z156" s="52"/>
      <c r="AA156" s="52"/>
      <c r="AB156" s="52"/>
      <c r="AC156" s="52"/>
      <c r="AD156" s="52"/>
      <c r="AE156" s="52"/>
      <c r="AF156" s="52"/>
    </row>
    <row r="157" spans="1:32" ht="16.5" customHeight="1" x14ac:dyDescent="0.3">
      <c r="A157" s="56"/>
      <c r="B157" s="56"/>
      <c r="C157" s="56"/>
      <c r="D157" s="56"/>
      <c r="E157" s="56"/>
      <c r="F157" s="56"/>
      <c r="G157" s="56"/>
      <c r="H157" s="49"/>
      <c r="I157" s="49"/>
      <c r="J157" s="49"/>
      <c r="K157" s="49"/>
      <c r="L157" s="49"/>
      <c r="M157" s="49"/>
      <c r="N157" s="49"/>
      <c r="O157" s="52"/>
      <c r="P157" s="52"/>
      <c r="Q157" s="52"/>
      <c r="R157" s="52"/>
      <c r="S157" s="52"/>
      <c r="T157" s="52"/>
      <c r="U157" s="52"/>
      <c r="V157" s="52"/>
      <c r="W157" s="52"/>
      <c r="X157" s="52"/>
      <c r="Y157" s="52"/>
      <c r="Z157" s="52"/>
      <c r="AA157" s="52"/>
      <c r="AB157" s="52"/>
      <c r="AC157" s="52"/>
      <c r="AD157" s="52"/>
      <c r="AE157" s="52"/>
      <c r="AF157" s="52"/>
    </row>
    <row r="158" spans="1:32" ht="16.5" customHeight="1" x14ac:dyDescent="0.3">
      <c r="A158" s="56"/>
      <c r="B158" s="56"/>
      <c r="C158" s="56"/>
      <c r="D158" s="56"/>
      <c r="E158" s="56"/>
      <c r="F158" s="56"/>
      <c r="G158" s="56"/>
      <c r="H158" s="49"/>
      <c r="I158" s="49"/>
      <c r="J158" s="49"/>
      <c r="K158" s="49"/>
      <c r="L158" s="49"/>
      <c r="M158" s="49"/>
      <c r="N158" s="49"/>
      <c r="O158" s="52"/>
      <c r="P158" s="52"/>
      <c r="Q158" s="52"/>
      <c r="R158" s="52"/>
      <c r="S158" s="52"/>
      <c r="T158" s="52"/>
      <c r="U158" s="52"/>
      <c r="V158" s="52"/>
      <c r="W158" s="52"/>
      <c r="X158" s="52"/>
      <c r="Y158" s="52"/>
      <c r="Z158" s="52"/>
      <c r="AA158" s="52"/>
      <c r="AB158" s="52"/>
      <c r="AC158" s="52"/>
      <c r="AD158" s="52"/>
      <c r="AE158" s="52"/>
      <c r="AF158" s="52"/>
    </row>
    <row r="159" spans="1:32" ht="16.5" customHeight="1" x14ac:dyDescent="0.3">
      <c r="A159" s="56"/>
      <c r="B159" s="56"/>
      <c r="C159" s="56"/>
      <c r="D159" s="56"/>
      <c r="E159" s="56"/>
      <c r="F159" s="56"/>
      <c r="G159" s="56"/>
      <c r="H159" s="49"/>
      <c r="I159" s="49"/>
      <c r="J159" s="49"/>
      <c r="K159" s="49"/>
      <c r="L159" s="49"/>
      <c r="M159" s="49"/>
      <c r="N159" s="49"/>
      <c r="O159" s="52"/>
      <c r="P159" s="52"/>
      <c r="Q159" s="52"/>
      <c r="R159" s="52"/>
      <c r="S159" s="52"/>
      <c r="T159" s="52"/>
      <c r="U159" s="52"/>
      <c r="V159" s="52"/>
      <c r="W159" s="52"/>
      <c r="X159" s="52"/>
      <c r="Y159" s="52"/>
      <c r="Z159" s="52"/>
      <c r="AA159" s="52"/>
      <c r="AB159" s="52"/>
      <c r="AC159" s="52"/>
      <c r="AD159" s="52"/>
      <c r="AE159" s="52"/>
      <c r="AF159" s="52"/>
    </row>
    <row r="160" spans="1:32" ht="16.5" customHeight="1" x14ac:dyDescent="0.3">
      <c r="A160" s="56"/>
      <c r="B160" s="56"/>
      <c r="C160" s="56"/>
      <c r="D160" s="56"/>
      <c r="E160" s="56"/>
      <c r="F160" s="56"/>
      <c r="G160" s="56"/>
      <c r="H160" s="49"/>
      <c r="I160" s="49"/>
      <c r="J160" s="49"/>
      <c r="K160" s="49"/>
      <c r="L160" s="49"/>
      <c r="M160" s="49"/>
      <c r="N160" s="49"/>
      <c r="O160" s="52"/>
      <c r="P160" s="52"/>
      <c r="Q160" s="52"/>
      <c r="R160" s="52"/>
      <c r="S160" s="52"/>
      <c r="T160" s="52"/>
      <c r="U160" s="52"/>
      <c r="V160" s="52"/>
      <c r="W160" s="52"/>
      <c r="X160" s="52"/>
      <c r="Y160" s="52"/>
      <c r="Z160" s="52"/>
      <c r="AA160" s="52"/>
      <c r="AB160" s="52"/>
      <c r="AC160" s="52"/>
      <c r="AD160" s="52"/>
      <c r="AE160" s="52"/>
      <c r="AF160" s="52"/>
    </row>
    <row r="161" spans="1:32" ht="16.5" customHeight="1" x14ac:dyDescent="0.3">
      <c r="A161" s="56"/>
      <c r="B161" s="56"/>
      <c r="C161" s="56"/>
      <c r="D161" s="56"/>
      <c r="E161" s="56"/>
      <c r="F161" s="56"/>
      <c r="G161" s="56"/>
      <c r="H161" s="49"/>
      <c r="I161" s="49"/>
      <c r="J161" s="49"/>
      <c r="K161" s="49"/>
      <c r="L161" s="49"/>
      <c r="M161" s="49"/>
      <c r="N161" s="49"/>
      <c r="O161" s="52"/>
      <c r="P161" s="52"/>
      <c r="Q161" s="52"/>
      <c r="R161" s="52"/>
      <c r="S161" s="52"/>
      <c r="T161" s="52"/>
      <c r="U161" s="52"/>
      <c r="V161" s="52"/>
      <c r="W161" s="52"/>
      <c r="X161" s="52"/>
      <c r="Y161" s="52"/>
      <c r="Z161" s="52"/>
      <c r="AA161" s="52"/>
      <c r="AB161" s="52"/>
      <c r="AC161" s="52"/>
      <c r="AD161" s="52"/>
      <c r="AE161" s="52"/>
      <c r="AF161" s="52"/>
    </row>
    <row r="162" spans="1:32" ht="16.5" customHeight="1" x14ac:dyDescent="0.3">
      <c r="A162" s="56"/>
      <c r="B162" s="56"/>
      <c r="C162" s="56"/>
      <c r="D162" s="56"/>
      <c r="E162" s="56"/>
      <c r="F162" s="56"/>
      <c r="G162" s="56"/>
      <c r="H162" s="49"/>
      <c r="I162" s="49"/>
      <c r="J162" s="49"/>
      <c r="K162" s="49"/>
      <c r="L162" s="49"/>
      <c r="M162" s="49"/>
      <c r="N162" s="49"/>
      <c r="O162" s="52"/>
      <c r="P162" s="52"/>
      <c r="Q162" s="52"/>
      <c r="R162" s="52"/>
      <c r="S162" s="52"/>
      <c r="T162" s="52"/>
      <c r="U162" s="52"/>
      <c r="V162" s="52"/>
      <c r="W162" s="52"/>
      <c r="X162" s="52"/>
      <c r="Y162" s="52"/>
      <c r="Z162" s="52"/>
      <c r="AA162" s="52"/>
      <c r="AB162" s="52"/>
      <c r="AC162" s="52"/>
      <c r="AD162" s="52"/>
      <c r="AE162" s="52"/>
      <c r="AF162" s="52"/>
    </row>
    <row r="163" spans="1:32" ht="16.5" customHeight="1" x14ac:dyDescent="0.3">
      <c r="A163" s="56"/>
      <c r="B163" s="56"/>
      <c r="C163" s="56"/>
      <c r="D163" s="56"/>
      <c r="E163" s="56"/>
      <c r="F163" s="56"/>
      <c r="G163" s="56"/>
      <c r="H163" s="49"/>
      <c r="I163" s="49"/>
      <c r="J163" s="49"/>
      <c r="K163" s="49"/>
      <c r="L163" s="49"/>
      <c r="M163" s="49"/>
      <c r="N163" s="49"/>
      <c r="O163" s="52"/>
      <c r="P163" s="52"/>
      <c r="Q163" s="52"/>
      <c r="R163" s="52"/>
      <c r="S163" s="52"/>
      <c r="T163" s="52"/>
      <c r="U163" s="52"/>
      <c r="V163" s="52"/>
      <c r="W163" s="52"/>
      <c r="X163" s="52"/>
      <c r="Y163" s="52"/>
      <c r="Z163" s="52"/>
      <c r="AA163" s="52"/>
      <c r="AB163" s="52"/>
      <c r="AC163" s="52"/>
      <c r="AD163" s="52"/>
      <c r="AE163" s="52"/>
      <c r="AF163" s="52"/>
    </row>
    <row r="164" spans="1:32" ht="16.5" customHeight="1" x14ac:dyDescent="0.3">
      <c r="A164" s="56"/>
      <c r="B164" s="56"/>
      <c r="C164" s="56"/>
      <c r="D164" s="56"/>
      <c r="E164" s="56"/>
      <c r="F164" s="56"/>
      <c r="G164" s="56"/>
      <c r="H164" s="49"/>
      <c r="I164" s="49"/>
      <c r="J164" s="49"/>
      <c r="K164" s="49"/>
      <c r="L164" s="49"/>
      <c r="M164" s="49"/>
      <c r="N164" s="49"/>
      <c r="O164" s="52"/>
      <c r="P164" s="52"/>
      <c r="Q164" s="52"/>
      <c r="R164" s="52"/>
      <c r="S164" s="52"/>
      <c r="T164" s="52"/>
      <c r="U164" s="52"/>
      <c r="V164" s="52"/>
      <c r="W164" s="52"/>
      <c r="X164" s="52"/>
      <c r="Y164" s="52"/>
      <c r="Z164" s="52"/>
      <c r="AA164" s="52"/>
      <c r="AB164" s="52"/>
      <c r="AC164" s="52"/>
      <c r="AD164" s="52"/>
      <c r="AE164" s="52"/>
      <c r="AF164" s="52"/>
    </row>
    <row r="165" spans="1:32" ht="16.5" customHeight="1" x14ac:dyDescent="0.3">
      <c r="A165" s="56"/>
      <c r="B165" s="56"/>
      <c r="C165" s="56"/>
      <c r="D165" s="56"/>
      <c r="E165" s="56"/>
      <c r="F165" s="56"/>
      <c r="G165" s="56"/>
      <c r="H165" s="49"/>
      <c r="I165" s="49"/>
      <c r="J165" s="49"/>
      <c r="K165" s="49"/>
      <c r="L165" s="49"/>
      <c r="M165" s="49"/>
      <c r="N165" s="49"/>
      <c r="O165" s="52"/>
      <c r="P165" s="52"/>
      <c r="Q165" s="52"/>
      <c r="R165" s="52"/>
      <c r="S165" s="52"/>
      <c r="T165" s="52"/>
      <c r="U165" s="52"/>
      <c r="V165" s="52"/>
      <c r="W165" s="52"/>
      <c r="X165" s="52"/>
      <c r="Y165" s="52"/>
      <c r="Z165" s="52"/>
      <c r="AA165" s="52"/>
      <c r="AB165" s="52"/>
      <c r="AC165" s="52"/>
      <c r="AD165" s="52"/>
      <c r="AE165" s="52"/>
      <c r="AF165" s="52"/>
    </row>
    <row r="166" spans="1:32" ht="16.5" customHeight="1" x14ac:dyDescent="0.3">
      <c r="A166" s="56"/>
      <c r="B166" s="56"/>
      <c r="C166" s="56"/>
      <c r="D166" s="56"/>
      <c r="E166" s="56"/>
      <c r="F166" s="56"/>
      <c r="G166" s="56"/>
      <c r="H166" s="49"/>
      <c r="I166" s="49"/>
      <c r="J166" s="49"/>
      <c r="K166" s="49"/>
      <c r="L166" s="49"/>
      <c r="M166" s="49"/>
      <c r="N166" s="49"/>
      <c r="O166" s="52"/>
      <c r="P166" s="52"/>
      <c r="Q166" s="52"/>
      <c r="R166" s="52"/>
      <c r="S166" s="52"/>
      <c r="T166" s="52"/>
      <c r="U166" s="52"/>
      <c r="V166" s="52"/>
      <c r="W166" s="52"/>
      <c r="X166" s="52"/>
      <c r="Y166" s="52"/>
      <c r="Z166" s="52"/>
      <c r="AA166" s="52"/>
      <c r="AB166" s="52"/>
      <c r="AC166" s="52"/>
      <c r="AD166" s="52"/>
      <c r="AE166" s="52"/>
      <c r="AF166" s="52"/>
    </row>
    <row r="167" spans="1:32" ht="16.5" customHeight="1" x14ac:dyDescent="0.3">
      <c r="A167" s="56"/>
      <c r="B167" s="56"/>
      <c r="C167" s="56"/>
      <c r="D167" s="56"/>
      <c r="E167" s="56"/>
      <c r="F167" s="56"/>
      <c r="G167" s="56"/>
      <c r="H167" s="49"/>
      <c r="I167" s="49"/>
      <c r="J167" s="49"/>
      <c r="K167" s="49"/>
      <c r="L167" s="49"/>
      <c r="M167" s="49"/>
      <c r="N167" s="49"/>
      <c r="O167" s="52"/>
      <c r="P167" s="52"/>
      <c r="Q167" s="52"/>
      <c r="R167" s="52"/>
      <c r="S167" s="52"/>
      <c r="T167" s="52"/>
      <c r="U167" s="52"/>
      <c r="V167" s="52"/>
      <c r="W167" s="52"/>
      <c r="X167" s="52"/>
      <c r="Y167" s="52"/>
      <c r="Z167" s="52"/>
      <c r="AA167" s="52"/>
      <c r="AB167" s="52"/>
      <c r="AC167" s="52"/>
      <c r="AD167" s="52"/>
      <c r="AE167" s="52"/>
      <c r="AF167" s="52"/>
    </row>
    <row r="168" spans="1:32" ht="16.5" customHeight="1" x14ac:dyDescent="0.3">
      <c r="A168" s="56"/>
      <c r="B168" s="56"/>
      <c r="C168" s="56"/>
      <c r="D168" s="56"/>
      <c r="E168" s="56"/>
      <c r="F168" s="56"/>
      <c r="G168" s="56"/>
      <c r="H168" s="49"/>
      <c r="I168" s="49"/>
      <c r="J168" s="49"/>
      <c r="K168" s="49"/>
      <c r="L168" s="49"/>
      <c r="M168" s="49"/>
      <c r="N168" s="49"/>
      <c r="O168" s="52"/>
      <c r="P168" s="52"/>
      <c r="Q168" s="52"/>
      <c r="R168" s="52"/>
      <c r="S168" s="52"/>
      <c r="T168" s="52"/>
      <c r="U168" s="52"/>
      <c r="V168" s="52"/>
      <c r="W168" s="52"/>
      <c r="X168" s="52"/>
      <c r="Y168" s="52"/>
      <c r="Z168" s="52"/>
      <c r="AA168" s="52"/>
      <c r="AB168" s="52"/>
      <c r="AC168" s="52"/>
      <c r="AD168" s="52"/>
      <c r="AE168" s="52"/>
      <c r="AF168" s="52"/>
    </row>
    <row r="169" spans="1:32" ht="16.5" customHeight="1" x14ac:dyDescent="0.3">
      <c r="A169" s="56"/>
      <c r="B169" s="56"/>
      <c r="C169" s="56"/>
      <c r="D169" s="56"/>
      <c r="E169" s="56"/>
      <c r="F169" s="56"/>
      <c r="G169" s="56"/>
      <c r="H169" s="49"/>
      <c r="I169" s="49"/>
      <c r="J169" s="49"/>
      <c r="K169" s="49"/>
      <c r="L169" s="49"/>
      <c r="M169" s="49"/>
      <c r="N169" s="49"/>
      <c r="O169" s="52"/>
      <c r="P169" s="52"/>
      <c r="Q169" s="52"/>
      <c r="R169" s="52"/>
      <c r="S169" s="52"/>
      <c r="T169" s="52"/>
      <c r="U169" s="52"/>
      <c r="V169" s="52"/>
      <c r="W169" s="52"/>
      <c r="X169" s="52"/>
      <c r="Y169" s="52"/>
      <c r="Z169" s="52"/>
      <c r="AA169" s="52"/>
      <c r="AB169" s="52"/>
      <c r="AC169" s="52"/>
      <c r="AD169" s="52"/>
      <c r="AE169" s="52"/>
      <c r="AF169" s="52"/>
    </row>
    <row r="170" spans="1:32" ht="16.5" customHeight="1" x14ac:dyDescent="0.3">
      <c r="A170" s="56"/>
      <c r="B170" s="56"/>
      <c r="C170" s="56"/>
      <c r="D170" s="56"/>
      <c r="E170" s="56"/>
      <c r="F170" s="56"/>
      <c r="G170" s="56"/>
      <c r="H170" s="49"/>
      <c r="I170" s="49"/>
      <c r="J170" s="49"/>
      <c r="K170" s="49"/>
      <c r="L170" s="49"/>
      <c r="M170" s="49"/>
      <c r="N170" s="49"/>
      <c r="O170" s="52"/>
      <c r="P170" s="52"/>
      <c r="Q170" s="52"/>
      <c r="R170" s="52"/>
      <c r="S170" s="52"/>
      <c r="T170" s="52"/>
      <c r="U170" s="52"/>
      <c r="V170" s="52"/>
      <c r="W170" s="52"/>
      <c r="X170" s="52"/>
      <c r="Y170" s="52"/>
      <c r="Z170" s="52"/>
      <c r="AA170" s="52"/>
      <c r="AB170" s="52"/>
      <c r="AC170" s="52"/>
      <c r="AD170" s="52"/>
      <c r="AE170" s="52"/>
      <c r="AF170" s="52"/>
    </row>
    <row r="171" spans="1:32" ht="16.5" customHeight="1" x14ac:dyDescent="0.3">
      <c r="A171" s="56"/>
      <c r="B171" s="56"/>
      <c r="C171" s="56"/>
      <c r="D171" s="56"/>
      <c r="E171" s="56"/>
      <c r="F171" s="56"/>
      <c r="G171" s="56"/>
      <c r="H171" s="49"/>
      <c r="I171" s="49"/>
      <c r="J171" s="49"/>
      <c r="K171" s="49"/>
      <c r="L171" s="49"/>
      <c r="M171" s="49"/>
      <c r="N171" s="49"/>
      <c r="O171" s="52"/>
      <c r="P171" s="52"/>
      <c r="Q171" s="52"/>
      <c r="R171" s="52"/>
      <c r="S171" s="52"/>
      <c r="T171" s="52"/>
      <c r="U171" s="52"/>
      <c r="V171" s="52"/>
      <c r="W171" s="52"/>
      <c r="X171" s="52"/>
      <c r="Y171" s="52"/>
      <c r="Z171" s="52"/>
      <c r="AA171" s="52"/>
      <c r="AB171" s="52"/>
      <c r="AC171" s="52"/>
      <c r="AD171" s="52"/>
      <c r="AE171" s="52"/>
      <c r="AF171" s="52"/>
    </row>
    <row r="172" spans="1:32" ht="16.5" customHeight="1" x14ac:dyDescent="0.3">
      <c r="A172" s="56"/>
      <c r="B172" s="56"/>
      <c r="C172" s="56"/>
      <c r="D172" s="56"/>
      <c r="E172" s="56"/>
      <c r="F172" s="56"/>
      <c r="G172" s="56"/>
      <c r="H172" s="49"/>
      <c r="I172" s="49"/>
      <c r="J172" s="49"/>
      <c r="K172" s="49"/>
      <c r="L172" s="49"/>
      <c r="M172" s="49"/>
      <c r="N172" s="49"/>
      <c r="O172" s="52"/>
      <c r="P172" s="52"/>
      <c r="Q172" s="52"/>
      <c r="R172" s="52"/>
      <c r="S172" s="52"/>
      <c r="T172" s="52"/>
      <c r="U172" s="52"/>
      <c r="V172" s="52"/>
      <c r="W172" s="52"/>
      <c r="X172" s="52"/>
      <c r="Y172" s="52"/>
      <c r="Z172" s="52"/>
      <c r="AA172" s="52"/>
      <c r="AB172" s="52"/>
      <c r="AC172" s="52"/>
      <c r="AD172" s="52"/>
      <c r="AE172" s="52"/>
      <c r="AF172" s="52"/>
    </row>
    <row r="173" spans="1:32" ht="16.5" customHeight="1" x14ac:dyDescent="0.3">
      <c r="A173" s="56"/>
      <c r="B173" s="56"/>
      <c r="C173" s="56"/>
      <c r="D173" s="56"/>
      <c r="E173" s="56"/>
      <c r="F173" s="56"/>
      <c r="G173" s="56"/>
      <c r="H173" s="49"/>
      <c r="I173" s="49"/>
      <c r="J173" s="49"/>
      <c r="K173" s="49"/>
      <c r="L173" s="49"/>
      <c r="M173" s="49"/>
      <c r="N173" s="49"/>
      <c r="O173" s="52"/>
      <c r="P173" s="52"/>
      <c r="Q173" s="52"/>
      <c r="R173" s="52"/>
      <c r="S173" s="52"/>
      <c r="T173" s="52"/>
      <c r="U173" s="52"/>
      <c r="V173" s="52"/>
      <c r="W173" s="52"/>
      <c r="X173" s="52"/>
      <c r="Y173" s="52"/>
      <c r="Z173" s="52"/>
      <c r="AA173" s="52"/>
      <c r="AB173" s="52"/>
      <c r="AC173" s="52"/>
      <c r="AD173" s="52"/>
      <c r="AE173" s="52"/>
      <c r="AF173" s="52"/>
    </row>
    <row r="174" spans="1:32" ht="16.5" customHeight="1" x14ac:dyDescent="0.3">
      <c r="A174" s="56"/>
      <c r="B174" s="56"/>
      <c r="C174" s="56"/>
      <c r="D174" s="56"/>
      <c r="E174" s="56"/>
      <c r="F174" s="56"/>
      <c r="G174" s="56"/>
      <c r="H174" s="49"/>
      <c r="I174" s="49"/>
      <c r="J174" s="49"/>
      <c r="K174" s="49"/>
      <c r="L174" s="49"/>
      <c r="M174" s="49"/>
      <c r="N174" s="49"/>
      <c r="O174" s="52"/>
      <c r="P174" s="52"/>
      <c r="Q174" s="52"/>
      <c r="R174" s="52"/>
      <c r="S174" s="52"/>
      <c r="T174" s="52"/>
      <c r="U174" s="52"/>
      <c r="V174" s="52"/>
      <c r="W174" s="52"/>
      <c r="X174" s="52"/>
      <c r="Y174" s="52"/>
      <c r="Z174" s="52"/>
      <c r="AA174" s="52"/>
      <c r="AB174" s="52"/>
      <c r="AC174" s="52"/>
      <c r="AD174" s="52"/>
      <c r="AE174" s="52"/>
      <c r="AF174" s="52"/>
    </row>
    <row r="175" spans="1:32" ht="16.5" customHeight="1" x14ac:dyDescent="0.3">
      <c r="A175" s="56"/>
      <c r="B175" s="56"/>
      <c r="C175" s="56"/>
      <c r="D175" s="56"/>
      <c r="E175" s="56"/>
      <c r="F175" s="56"/>
      <c r="G175" s="56"/>
      <c r="H175" s="49"/>
      <c r="I175" s="49"/>
      <c r="J175" s="49"/>
      <c r="K175" s="49"/>
      <c r="L175" s="49"/>
      <c r="M175" s="49"/>
      <c r="N175" s="49"/>
      <c r="O175" s="52"/>
      <c r="P175" s="52"/>
      <c r="Q175" s="52"/>
      <c r="R175" s="52"/>
      <c r="S175" s="52"/>
      <c r="T175" s="52"/>
      <c r="U175" s="52"/>
      <c r="V175" s="52"/>
      <c r="W175" s="52"/>
      <c r="X175" s="52"/>
      <c r="Y175" s="52"/>
      <c r="Z175" s="52"/>
      <c r="AA175" s="52"/>
      <c r="AB175" s="52"/>
      <c r="AC175" s="52"/>
      <c r="AD175" s="52"/>
      <c r="AE175" s="52"/>
      <c r="AF175" s="52"/>
    </row>
    <row r="176" spans="1:32" ht="16.5" customHeight="1" x14ac:dyDescent="0.3">
      <c r="A176" s="56"/>
      <c r="B176" s="56"/>
      <c r="C176" s="56"/>
      <c r="D176" s="56"/>
      <c r="E176" s="56"/>
      <c r="F176" s="56"/>
      <c r="G176" s="56"/>
      <c r="H176" s="49"/>
      <c r="I176" s="49"/>
      <c r="J176" s="49"/>
      <c r="K176" s="49"/>
      <c r="L176" s="49"/>
      <c r="M176" s="49"/>
      <c r="N176" s="49"/>
      <c r="O176" s="52"/>
      <c r="P176" s="52"/>
      <c r="Q176" s="52"/>
      <c r="R176" s="52"/>
      <c r="S176" s="52"/>
      <c r="T176" s="52"/>
      <c r="U176" s="52"/>
      <c r="V176" s="52"/>
      <c r="W176" s="52"/>
      <c r="X176" s="52"/>
      <c r="Y176" s="52"/>
      <c r="Z176" s="52"/>
      <c r="AA176" s="52"/>
      <c r="AB176" s="52"/>
      <c r="AC176" s="52"/>
      <c r="AD176" s="52"/>
      <c r="AE176" s="52"/>
      <c r="AF176" s="52"/>
    </row>
    <row r="177" spans="1:32" ht="16.5" customHeight="1" x14ac:dyDescent="0.3">
      <c r="A177" s="56"/>
      <c r="B177" s="56"/>
      <c r="C177" s="56"/>
      <c r="D177" s="56"/>
      <c r="E177" s="56"/>
      <c r="F177" s="56"/>
      <c r="G177" s="56"/>
      <c r="H177" s="49"/>
      <c r="I177" s="49"/>
      <c r="J177" s="49"/>
      <c r="K177" s="49"/>
      <c r="L177" s="49"/>
      <c r="M177" s="49"/>
      <c r="N177" s="49"/>
      <c r="O177" s="52"/>
      <c r="P177" s="52"/>
      <c r="Q177" s="52"/>
      <c r="R177" s="52"/>
      <c r="S177" s="52"/>
      <c r="T177" s="52"/>
      <c r="U177" s="52"/>
      <c r="V177" s="52"/>
      <c r="W177" s="52"/>
      <c r="X177" s="52"/>
      <c r="Y177" s="52"/>
      <c r="Z177" s="52"/>
      <c r="AA177" s="52"/>
      <c r="AB177" s="52"/>
      <c r="AC177" s="52"/>
      <c r="AD177" s="52"/>
      <c r="AE177" s="52"/>
      <c r="AF177" s="52"/>
    </row>
    <row r="178" spans="1:32" ht="16.5" customHeight="1" x14ac:dyDescent="0.3">
      <c r="A178" s="56"/>
      <c r="B178" s="56"/>
      <c r="C178" s="56"/>
      <c r="D178" s="56"/>
      <c r="E178" s="56"/>
      <c r="F178" s="56"/>
      <c r="G178" s="56"/>
      <c r="H178" s="49"/>
      <c r="I178" s="49"/>
      <c r="J178" s="49"/>
      <c r="K178" s="49"/>
      <c r="L178" s="49"/>
      <c r="M178" s="49"/>
      <c r="N178" s="49"/>
      <c r="O178" s="52"/>
      <c r="P178" s="52"/>
      <c r="Q178" s="52"/>
      <c r="R178" s="52"/>
      <c r="S178" s="52"/>
      <c r="T178" s="52"/>
      <c r="U178" s="52"/>
      <c r="V178" s="52"/>
      <c r="W178" s="52"/>
      <c r="X178" s="52"/>
      <c r="Y178" s="52"/>
      <c r="Z178" s="52"/>
      <c r="AA178" s="52"/>
      <c r="AB178" s="52"/>
      <c r="AC178" s="52"/>
      <c r="AD178" s="52"/>
      <c r="AE178" s="52"/>
      <c r="AF178" s="52"/>
    </row>
    <row r="179" spans="1:32" ht="16.5" customHeight="1" x14ac:dyDescent="0.3">
      <c r="A179" s="56"/>
      <c r="B179" s="56"/>
      <c r="C179" s="56"/>
      <c r="D179" s="56"/>
      <c r="E179" s="56"/>
      <c r="F179" s="56"/>
      <c r="G179" s="56"/>
      <c r="H179" s="49"/>
      <c r="I179" s="49"/>
      <c r="J179" s="49"/>
      <c r="K179" s="49"/>
      <c r="L179" s="49"/>
      <c r="M179" s="49"/>
      <c r="N179" s="49"/>
      <c r="O179" s="52"/>
      <c r="P179" s="52"/>
      <c r="Q179" s="52"/>
      <c r="R179" s="52"/>
      <c r="S179" s="52"/>
      <c r="T179" s="52"/>
      <c r="U179" s="52"/>
      <c r="V179" s="52"/>
      <c r="W179" s="52"/>
      <c r="X179" s="52"/>
      <c r="Y179" s="52"/>
      <c r="Z179" s="52"/>
      <c r="AA179" s="52"/>
      <c r="AB179" s="52"/>
      <c r="AC179" s="52"/>
      <c r="AD179" s="52"/>
      <c r="AE179" s="52"/>
      <c r="AF179" s="52"/>
    </row>
    <row r="180" spans="1:32" ht="16.5" customHeight="1" x14ac:dyDescent="0.3">
      <c r="A180" s="56"/>
      <c r="B180" s="56"/>
      <c r="C180" s="56"/>
      <c r="D180" s="56"/>
      <c r="E180" s="56"/>
      <c r="F180" s="56"/>
      <c r="G180" s="56"/>
      <c r="H180" s="49"/>
      <c r="I180" s="49"/>
      <c r="J180" s="49"/>
      <c r="K180" s="49"/>
      <c r="L180" s="49"/>
      <c r="M180" s="49"/>
      <c r="N180" s="49"/>
      <c r="O180" s="52"/>
      <c r="P180" s="52"/>
      <c r="Q180" s="52"/>
      <c r="R180" s="52"/>
      <c r="S180" s="52"/>
      <c r="T180" s="52"/>
      <c r="U180" s="52"/>
      <c r="V180" s="52"/>
      <c r="W180" s="52"/>
      <c r="X180" s="52"/>
      <c r="Y180" s="52"/>
      <c r="Z180" s="52"/>
      <c r="AA180" s="52"/>
      <c r="AB180" s="52"/>
      <c r="AC180" s="52"/>
      <c r="AD180" s="52"/>
      <c r="AE180" s="52"/>
      <c r="AF180" s="52"/>
    </row>
    <row r="181" spans="1:32" ht="16.5" customHeight="1" x14ac:dyDescent="0.3">
      <c r="A181" s="56"/>
      <c r="B181" s="56"/>
      <c r="C181" s="56"/>
      <c r="D181" s="56"/>
      <c r="E181" s="56"/>
      <c r="F181" s="56"/>
      <c r="G181" s="56"/>
      <c r="H181" s="49"/>
      <c r="I181" s="49"/>
      <c r="J181" s="49"/>
      <c r="K181" s="49"/>
      <c r="L181" s="49"/>
      <c r="M181" s="49"/>
      <c r="N181" s="49"/>
      <c r="O181" s="52"/>
      <c r="P181" s="52"/>
      <c r="Q181" s="52"/>
      <c r="R181" s="52"/>
      <c r="S181" s="52"/>
      <c r="T181" s="52"/>
      <c r="U181" s="52"/>
      <c r="V181" s="52"/>
      <c r="W181" s="52"/>
      <c r="X181" s="52"/>
      <c r="Y181" s="52"/>
      <c r="Z181" s="52"/>
      <c r="AA181" s="52"/>
      <c r="AB181" s="52"/>
      <c r="AC181" s="52"/>
      <c r="AD181" s="52"/>
      <c r="AE181" s="52"/>
      <c r="AF181" s="52"/>
    </row>
    <row r="182" spans="1:32" ht="16.5" customHeight="1" x14ac:dyDescent="0.3">
      <c r="A182" s="56"/>
      <c r="B182" s="56"/>
      <c r="C182" s="56"/>
      <c r="D182" s="56"/>
      <c r="E182" s="56"/>
      <c r="F182" s="56"/>
      <c r="G182" s="56"/>
      <c r="H182" s="49"/>
      <c r="I182" s="49"/>
      <c r="J182" s="49"/>
      <c r="K182" s="49"/>
      <c r="L182" s="49"/>
      <c r="M182" s="49"/>
      <c r="N182" s="49"/>
      <c r="O182" s="52"/>
      <c r="P182" s="52"/>
      <c r="Q182" s="52"/>
      <c r="R182" s="52"/>
      <c r="S182" s="52"/>
      <c r="T182" s="52"/>
      <c r="U182" s="52"/>
      <c r="V182" s="52"/>
      <c r="W182" s="52"/>
      <c r="X182" s="52"/>
      <c r="Y182" s="52"/>
      <c r="Z182" s="52"/>
      <c r="AA182" s="52"/>
      <c r="AB182" s="52"/>
      <c r="AC182" s="52"/>
      <c r="AD182" s="52"/>
      <c r="AE182" s="52"/>
      <c r="AF182" s="52"/>
    </row>
    <row r="183" spans="1:32" ht="16.5" customHeight="1" x14ac:dyDescent="0.3">
      <c r="A183" s="56"/>
      <c r="B183" s="56"/>
      <c r="C183" s="56"/>
      <c r="D183" s="56"/>
      <c r="E183" s="56"/>
      <c r="F183" s="56"/>
      <c r="G183" s="56"/>
      <c r="H183" s="49"/>
      <c r="I183" s="49"/>
      <c r="J183" s="49"/>
      <c r="K183" s="49"/>
      <c r="L183" s="49"/>
      <c r="M183" s="49"/>
      <c r="N183" s="49"/>
      <c r="O183" s="52"/>
      <c r="P183" s="52"/>
      <c r="Q183" s="52"/>
      <c r="R183" s="52"/>
      <c r="S183" s="52"/>
      <c r="T183" s="52"/>
      <c r="U183" s="52"/>
      <c r="V183" s="52"/>
      <c r="W183" s="52"/>
      <c r="X183" s="52"/>
      <c r="Y183" s="52"/>
      <c r="Z183" s="52"/>
      <c r="AA183" s="52"/>
      <c r="AB183" s="52"/>
      <c r="AC183" s="52"/>
      <c r="AD183" s="52"/>
      <c r="AE183" s="52"/>
      <c r="AF183" s="52"/>
    </row>
    <row r="184" spans="1:32" ht="16.5" customHeight="1" x14ac:dyDescent="0.3">
      <c r="A184" s="56"/>
      <c r="B184" s="56"/>
      <c r="C184" s="56"/>
      <c r="D184" s="56"/>
      <c r="E184" s="56"/>
      <c r="F184" s="56"/>
      <c r="G184" s="56"/>
      <c r="H184" s="49"/>
      <c r="I184" s="49"/>
      <c r="J184" s="49"/>
      <c r="K184" s="49"/>
      <c r="L184" s="49"/>
      <c r="M184" s="49"/>
      <c r="N184" s="49"/>
      <c r="O184" s="52"/>
      <c r="P184" s="52"/>
      <c r="Q184" s="52"/>
      <c r="R184" s="52"/>
      <c r="S184" s="52"/>
      <c r="T184" s="52"/>
      <c r="U184" s="52"/>
      <c r="V184" s="52"/>
      <c r="W184" s="52"/>
      <c r="X184" s="52"/>
      <c r="Y184" s="52"/>
      <c r="Z184" s="52"/>
      <c r="AA184" s="52"/>
      <c r="AB184" s="52"/>
      <c r="AC184" s="52"/>
      <c r="AD184" s="52"/>
      <c r="AE184" s="52"/>
      <c r="AF184" s="52"/>
    </row>
    <row r="185" spans="1:32" ht="16.5" customHeight="1" x14ac:dyDescent="0.3">
      <c r="A185" s="56"/>
      <c r="B185" s="56"/>
      <c r="C185" s="56"/>
      <c r="D185" s="56"/>
      <c r="E185" s="56"/>
      <c r="F185" s="56"/>
      <c r="G185" s="56"/>
      <c r="H185" s="49"/>
      <c r="I185" s="49"/>
      <c r="J185" s="49"/>
      <c r="K185" s="49"/>
      <c r="L185" s="49"/>
      <c r="M185" s="49"/>
      <c r="N185" s="49"/>
      <c r="O185" s="52"/>
      <c r="P185" s="52"/>
      <c r="Q185" s="52"/>
      <c r="R185" s="52"/>
      <c r="S185" s="52"/>
      <c r="T185" s="52"/>
      <c r="U185" s="52"/>
      <c r="V185" s="52"/>
      <c r="W185" s="52"/>
      <c r="X185" s="52"/>
      <c r="Y185" s="52"/>
      <c r="Z185" s="52"/>
      <c r="AA185" s="52"/>
      <c r="AB185" s="52"/>
      <c r="AC185" s="52"/>
      <c r="AD185" s="52"/>
      <c r="AE185" s="52"/>
      <c r="AF185" s="52"/>
    </row>
    <row r="186" spans="1:32" ht="16.5" customHeight="1" x14ac:dyDescent="0.3">
      <c r="A186" s="56"/>
      <c r="B186" s="56"/>
      <c r="C186" s="56"/>
      <c r="D186" s="56"/>
      <c r="E186" s="56"/>
      <c r="F186" s="56"/>
      <c r="G186" s="56"/>
      <c r="H186" s="49"/>
      <c r="I186" s="49"/>
      <c r="J186" s="49"/>
      <c r="K186" s="49"/>
      <c r="L186" s="49"/>
      <c r="M186" s="49"/>
      <c r="N186" s="49"/>
      <c r="O186" s="52"/>
      <c r="P186" s="52"/>
      <c r="Q186" s="52"/>
      <c r="R186" s="52"/>
      <c r="S186" s="52"/>
      <c r="T186" s="52"/>
      <c r="U186" s="52"/>
      <c r="V186" s="52"/>
      <c r="W186" s="52"/>
      <c r="X186" s="52"/>
      <c r="Y186" s="52"/>
      <c r="Z186" s="52"/>
      <c r="AA186" s="52"/>
      <c r="AB186" s="52"/>
      <c r="AC186" s="52"/>
      <c r="AD186" s="52"/>
      <c r="AE186" s="52"/>
      <c r="AF186" s="52"/>
    </row>
    <row r="187" spans="1:32" ht="16.5" customHeight="1" x14ac:dyDescent="0.3">
      <c r="A187" s="56"/>
      <c r="B187" s="56"/>
      <c r="C187" s="56"/>
      <c r="D187" s="56"/>
      <c r="E187" s="56"/>
      <c r="F187" s="56"/>
      <c r="G187" s="56"/>
      <c r="H187" s="49"/>
      <c r="I187" s="49"/>
      <c r="J187" s="49"/>
      <c r="K187" s="49"/>
      <c r="L187" s="49"/>
      <c r="M187" s="49"/>
      <c r="N187" s="49"/>
      <c r="O187" s="52"/>
      <c r="P187" s="52"/>
      <c r="Q187" s="52"/>
      <c r="R187" s="52"/>
      <c r="S187" s="52"/>
      <c r="T187" s="52"/>
      <c r="U187" s="52"/>
      <c r="V187" s="52"/>
      <c r="W187" s="52"/>
      <c r="X187" s="52"/>
      <c r="Y187" s="52"/>
      <c r="Z187" s="52"/>
      <c r="AA187" s="52"/>
      <c r="AB187" s="52"/>
      <c r="AC187" s="52"/>
      <c r="AD187" s="52"/>
      <c r="AE187" s="52"/>
      <c r="AF187" s="52"/>
    </row>
    <row r="188" spans="1:32" ht="16.5" customHeight="1" x14ac:dyDescent="0.3">
      <c r="A188" s="56"/>
      <c r="B188" s="56"/>
      <c r="C188" s="56"/>
      <c r="D188" s="56"/>
      <c r="E188" s="56"/>
      <c r="F188" s="56"/>
      <c r="G188" s="56"/>
      <c r="H188" s="49"/>
      <c r="I188" s="49"/>
      <c r="J188" s="49"/>
      <c r="K188" s="49"/>
      <c r="L188" s="49"/>
      <c r="M188" s="49"/>
      <c r="N188" s="49"/>
      <c r="O188" s="52"/>
      <c r="P188" s="52"/>
      <c r="Q188" s="52"/>
      <c r="R188" s="52"/>
      <c r="S188" s="52"/>
      <c r="T188" s="52"/>
      <c r="U188" s="52"/>
      <c r="V188" s="52"/>
      <c r="W188" s="52"/>
      <c r="X188" s="52"/>
      <c r="Y188" s="52"/>
      <c r="Z188" s="52"/>
      <c r="AA188" s="52"/>
      <c r="AB188" s="52"/>
      <c r="AC188" s="52"/>
      <c r="AD188" s="52"/>
      <c r="AE188" s="52"/>
      <c r="AF188" s="52"/>
    </row>
    <row r="189" spans="1:32" ht="16.5" customHeight="1" x14ac:dyDescent="0.3">
      <c r="A189" s="56"/>
      <c r="B189" s="56"/>
      <c r="C189" s="56"/>
      <c r="D189" s="56"/>
      <c r="E189" s="56"/>
      <c r="F189" s="56"/>
      <c r="G189" s="56"/>
      <c r="H189" s="49"/>
      <c r="I189" s="49"/>
      <c r="J189" s="49"/>
      <c r="K189" s="49"/>
      <c r="L189" s="49"/>
      <c r="M189" s="49"/>
      <c r="N189" s="49"/>
      <c r="O189" s="52"/>
      <c r="P189" s="52"/>
      <c r="Q189" s="52"/>
      <c r="R189" s="52"/>
      <c r="S189" s="52"/>
      <c r="T189" s="52"/>
      <c r="U189" s="52"/>
      <c r="V189" s="52"/>
      <c r="W189" s="52"/>
      <c r="X189" s="52"/>
      <c r="Y189" s="52"/>
      <c r="Z189" s="52"/>
      <c r="AA189" s="52"/>
      <c r="AB189" s="52"/>
      <c r="AC189" s="52"/>
      <c r="AD189" s="52"/>
      <c r="AE189" s="52"/>
      <c r="AF189" s="52"/>
    </row>
    <row r="190" spans="1:32" ht="16.5" customHeight="1" x14ac:dyDescent="0.3">
      <c r="A190" s="56"/>
      <c r="B190" s="56"/>
      <c r="C190" s="56"/>
      <c r="D190" s="56"/>
      <c r="E190" s="56"/>
      <c r="F190" s="56"/>
      <c r="G190" s="56"/>
      <c r="H190" s="49"/>
      <c r="I190" s="49"/>
      <c r="J190" s="49"/>
      <c r="K190" s="49"/>
      <c r="L190" s="49"/>
      <c r="M190" s="49"/>
      <c r="N190" s="49"/>
      <c r="O190" s="52"/>
      <c r="P190" s="52"/>
      <c r="Q190" s="52"/>
      <c r="R190" s="52"/>
      <c r="S190" s="52"/>
      <c r="T190" s="52"/>
      <c r="U190" s="52"/>
      <c r="V190" s="52"/>
      <c r="W190" s="52"/>
      <c r="X190" s="52"/>
      <c r="Y190" s="52"/>
      <c r="Z190" s="52"/>
      <c r="AA190" s="52"/>
      <c r="AB190" s="52"/>
      <c r="AC190" s="52"/>
      <c r="AD190" s="52"/>
      <c r="AE190" s="52"/>
      <c r="AF190" s="52"/>
    </row>
    <row r="191" spans="1:32" ht="16.5" customHeight="1" x14ac:dyDescent="0.3">
      <c r="A191" s="56"/>
      <c r="B191" s="56"/>
      <c r="C191" s="56"/>
      <c r="D191" s="56"/>
      <c r="E191" s="56"/>
      <c r="F191" s="56"/>
      <c r="G191" s="56"/>
      <c r="H191" s="49"/>
      <c r="I191" s="49"/>
      <c r="J191" s="49"/>
      <c r="K191" s="49"/>
      <c r="L191" s="49"/>
      <c r="M191" s="49"/>
      <c r="N191" s="49"/>
      <c r="O191" s="52"/>
      <c r="P191" s="52"/>
      <c r="Q191" s="52"/>
      <c r="R191" s="52"/>
      <c r="S191" s="52"/>
      <c r="T191" s="52"/>
      <c r="U191" s="52"/>
      <c r="V191" s="52"/>
      <c r="W191" s="52"/>
      <c r="X191" s="52"/>
      <c r="Y191" s="52"/>
      <c r="Z191" s="52"/>
      <c r="AA191" s="52"/>
      <c r="AB191" s="52"/>
      <c r="AC191" s="52"/>
      <c r="AD191" s="52"/>
      <c r="AE191" s="52"/>
      <c r="AF191" s="52"/>
    </row>
    <row r="192" spans="1:32" ht="16.5" customHeight="1" x14ac:dyDescent="0.3">
      <c r="A192" s="56"/>
      <c r="B192" s="56"/>
      <c r="C192" s="56"/>
      <c r="D192" s="56"/>
      <c r="E192" s="56"/>
      <c r="F192" s="56"/>
      <c r="G192" s="56"/>
      <c r="H192" s="49"/>
      <c r="I192" s="49"/>
      <c r="J192" s="49"/>
      <c r="K192" s="49"/>
      <c r="L192" s="49"/>
      <c r="M192" s="49"/>
      <c r="N192" s="49"/>
      <c r="O192" s="52"/>
      <c r="P192" s="52"/>
      <c r="Q192" s="52"/>
      <c r="R192" s="52"/>
      <c r="S192" s="52"/>
      <c r="T192" s="52"/>
      <c r="U192" s="52"/>
      <c r="V192" s="52"/>
      <c r="W192" s="52"/>
      <c r="X192" s="52"/>
      <c r="Y192" s="52"/>
      <c r="Z192" s="52"/>
      <c r="AA192" s="52"/>
      <c r="AB192" s="52"/>
      <c r="AC192" s="52"/>
      <c r="AD192" s="52"/>
      <c r="AE192" s="52"/>
      <c r="AF192" s="52"/>
    </row>
    <row r="193" spans="1:32" ht="16.5" customHeight="1" x14ac:dyDescent="0.3">
      <c r="A193" s="56"/>
      <c r="B193" s="56"/>
      <c r="C193" s="56"/>
      <c r="D193" s="56"/>
      <c r="E193" s="56"/>
      <c r="F193" s="56"/>
      <c r="G193" s="56"/>
      <c r="H193" s="49"/>
      <c r="I193" s="49"/>
      <c r="J193" s="49"/>
      <c r="K193" s="49"/>
      <c r="L193" s="49"/>
      <c r="M193" s="49"/>
      <c r="N193" s="49"/>
      <c r="O193" s="52"/>
      <c r="P193" s="52"/>
      <c r="Q193" s="52"/>
      <c r="R193" s="52"/>
      <c r="S193" s="52"/>
      <c r="T193" s="52"/>
      <c r="U193" s="52"/>
      <c r="V193" s="52"/>
      <c r="W193" s="52"/>
      <c r="X193" s="52"/>
      <c r="Y193" s="52"/>
      <c r="Z193" s="52"/>
      <c r="AA193" s="52"/>
      <c r="AB193" s="52"/>
      <c r="AC193" s="52"/>
      <c r="AD193" s="52"/>
      <c r="AE193" s="52"/>
      <c r="AF193" s="52"/>
    </row>
    <row r="194" spans="1:32" ht="16.5" customHeight="1" x14ac:dyDescent="0.3">
      <c r="A194" s="56"/>
      <c r="B194" s="56"/>
      <c r="C194" s="56"/>
      <c r="D194" s="56"/>
      <c r="E194" s="56"/>
      <c r="F194" s="56"/>
      <c r="G194" s="56"/>
      <c r="H194" s="49"/>
      <c r="I194" s="49"/>
      <c r="J194" s="49"/>
      <c r="K194" s="49"/>
      <c r="L194" s="49"/>
      <c r="M194" s="49"/>
      <c r="N194" s="49"/>
      <c r="O194" s="52"/>
      <c r="P194" s="52"/>
      <c r="Q194" s="52"/>
      <c r="R194" s="52"/>
      <c r="S194" s="52"/>
      <c r="T194" s="52"/>
      <c r="U194" s="52"/>
      <c r="V194" s="52"/>
      <c r="W194" s="52"/>
      <c r="X194" s="52"/>
      <c r="Y194" s="52"/>
      <c r="Z194" s="52"/>
      <c r="AA194" s="52"/>
      <c r="AB194" s="52"/>
      <c r="AC194" s="52"/>
      <c r="AD194" s="52"/>
      <c r="AE194" s="52"/>
      <c r="AF194" s="52"/>
    </row>
    <row r="195" spans="1:32" ht="16.5" customHeight="1" x14ac:dyDescent="0.3">
      <c r="A195" s="56"/>
      <c r="B195" s="56"/>
      <c r="C195" s="56"/>
      <c r="D195" s="56"/>
      <c r="E195" s="56"/>
      <c r="F195" s="56"/>
      <c r="G195" s="56"/>
      <c r="H195" s="49"/>
      <c r="I195" s="49"/>
      <c r="J195" s="49"/>
      <c r="K195" s="49"/>
      <c r="L195" s="49"/>
      <c r="M195" s="49"/>
      <c r="N195" s="49"/>
      <c r="O195" s="52"/>
      <c r="P195" s="52"/>
      <c r="Q195" s="52"/>
      <c r="R195" s="52"/>
      <c r="S195" s="52"/>
      <c r="T195" s="52"/>
      <c r="U195" s="52"/>
      <c r="V195" s="52"/>
      <c r="W195" s="52"/>
      <c r="X195" s="52"/>
      <c r="Y195" s="52"/>
      <c r="Z195" s="52"/>
      <c r="AA195" s="52"/>
      <c r="AB195" s="52"/>
      <c r="AC195" s="52"/>
      <c r="AD195" s="52"/>
      <c r="AE195" s="52"/>
      <c r="AF195" s="52"/>
    </row>
    <row r="196" spans="1:32" ht="16.5" customHeight="1" x14ac:dyDescent="0.3">
      <c r="A196" s="56"/>
      <c r="B196" s="56"/>
      <c r="C196" s="56"/>
      <c r="D196" s="56"/>
      <c r="E196" s="56"/>
      <c r="F196" s="56"/>
      <c r="G196" s="56"/>
      <c r="H196" s="49"/>
      <c r="I196" s="49"/>
      <c r="J196" s="49"/>
      <c r="K196" s="49"/>
      <c r="L196" s="49"/>
      <c r="M196" s="49"/>
      <c r="N196" s="49"/>
      <c r="O196" s="52"/>
      <c r="P196" s="52"/>
      <c r="Q196" s="52"/>
      <c r="R196" s="52"/>
      <c r="S196" s="52"/>
      <c r="T196" s="52"/>
      <c r="U196" s="52"/>
      <c r="V196" s="52"/>
      <c r="W196" s="52"/>
      <c r="X196" s="52"/>
      <c r="Y196" s="52"/>
      <c r="Z196" s="52"/>
      <c r="AA196" s="52"/>
      <c r="AB196" s="52"/>
      <c r="AC196" s="52"/>
      <c r="AD196" s="52"/>
      <c r="AE196" s="52"/>
      <c r="AF196" s="52"/>
    </row>
    <row r="197" spans="1:32" ht="16.5" customHeight="1" x14ac:dyDescent="0.3">
      <c r="A197" s="56"/>
      <c r="B197" s="56"/>
      <c r="C197" s="56"/>
      <c r="D197" s="56"/>
      <c r="E197" s="56"/>
      <c r="F197" s="56"/>
      <c r="G197" s="56"/>
      <c r="H197" s="49"/>
      <c r="I197" s="49"/>
      <c r="J197" s="49"/>
      <c r="K197" s="49"/>
      <c r="L197" s="49"/>
      <c r="M197" s="49"/>
      <c r="N197" s="49"/>
      <c r="O197" s="52"/>
      <c r="P197" s="52"/>
      <c r="Q197" s="52"/>
      <c r="R197" s="52"/>
      <c r="S197" s="52"/>
      <c r="T197" s="52"/>
      <c r="U197" s="52"/>
      <c r="V197" s="52"/>
      <c r="W197" s="52"/>
      <c r="X197" s="52"/>
      <c r="Y197" s="52"/>
      <c r="Z197" s="52"/>
      <c r="AA197" s="52"/>
      <c r="AB197" s="52"/>
      <c r="AC197" s="52"/>
      <c r="AD197" s="52"/>
      <c r="AE197" s="52"/>
      <c r="AF197" s="52"/>
    </row>
    <row r="198" spans="1:32" ht="16.5" customHeight="1" x14ac:dyDescent="0.3">
      <c r="A198" s="56"/>
      <c r="B198" s="56"/>
      <c r="C198" s="56"/>
      <c r="D198" s="56"/>
      <c r="E198" s="56"/>
      <c r="F198" s="56"/>
      <c r="G198" s="56"/>
      <c r="H198" s="49"/>
      <c r="I198" s="49"/>
      <c r="J198" s="49"/>
      <c r="K198" s="49"/>
      <c r="L198" s="49"/>
      <c r="M198" s="49"/>
      <c r="N198" s="49"/>
      <c r="O198" s="52"/>
      <c r="P198" s="52"/>
      <c r="Q198" s="52"/>
      <c r="R198" s="52"/>
      <c r="S198" s="52"/>
      <c r="T198" s="52"/>
      <c r="U198" s="52"/>
      <c r="V198" s="52"/>
      <c r="W198" s="52"/>
      <c r="X198" s="52"/>
      <c r="Y198" s="52"/>
      <c r="Z198" s="52"/>
      <c r="AA198" s="52"/>
      <c r="AB198" s="52"/>
      <c r="AC198" s="52"/>
      <c r="AD198" s="52"/>
      <c r="AE198" s="52"/>
      <c r="AF198" s="52"/>
    </row>
    <row r="199" spans="1:32" ht="16.5" customHeight="1" x14ac:dyDescent="0.3">
      <c r="A199" s="56"/>
      <c r="B199" s="56"/>
      <c r="C199" s="56"/>
      <c r="D199" s="56"/>
      <c r="E199" s="56"/>
      <c r="F199" s="56"/>
      <c r="G199" s="56"/>
      <c r="H199" s="49"/>
      <c r="I199" s="49"/>
      <c r="J199" s="49"/>
      <c r="K199" s="49"/>
      <c r="L199" s="49"/>
      <c r="M199" s="49"/>
      <c r="N199" s="49"/>
      <c r="O199" s="52"/>
      <c r="P199" s="52"/>
      <c r="Q199" s="52"/>
      <c r="R199" s="52"/>
      <c r="S199" s="52"/>
      <c r="T199" s="52"/>
      <c r="U199" s="52"/>
      <c r="V199" s="52"/>
      <c r="W199" s="52"/>
      <c r="X199" s="52"/>
      <c r="Y199" s="52"/>
      <c r="Z199" s="52"/>
      <c r="AA199" s="52"/>
      <c r="AB199" s="52"/>
      <c r="AC199" s="52"/>
      <c r="AD199" s="52"/>
      <c r="AE199" s="52"/>
      <c r="AF199" s="52"/>
    </row>
    <row r="200" spans="1:32" ht="16.5" customHeight="1" x14ac:dyDescent="0.3">
      <c r="A200" s="56"/>
      <c r="B200" s="56"/>
      <c r="C200" s="56"/>
      <c r="D200" s="56"/>
      <c r="E200" s="56"/>
      <c r="F200" s="56"/>
      <c r="G200" s="56"/>
      <c r="H200" s="49"/>
      <c r="I200" s="49"/>
      <c r="J200" s="49"/>
      <c r="K200" s="49"/>
      <c r="L200" s="49"/>
      <c r="M200" s="49"/>
      <c r="N200" s="49"/>
      <c r="O200" s="52"/>
      <c r="P200" s="52"/>
      <c r="Q200" s="52"/>
      <c r="R200" s="52"/>
      <c r="S200" s="52"/>
      <c r="T200" s="52"/>
      <c r="U200" s="52"/>
      <c r="V200" s="52"/>
      <c r="W200" s="52"/>
      <c r="X200" s="52"/>
      <c r="Y200" s="52"/>
      <c r="Z200" s="52"/>
      <c r="AA200" s="52"/>
      <c r="AB200" s="52"/>
      <c r="AC200" s="52"/>
      <c r="AD200" s="52"/>
      <c r="AE200" s="52"/>
      <c r="AF200" s="52"/>
    </row>
    <row r="201" spans="1:32" ht="16.5" customHeight="1" x14ac:dyDescent="0.3">
      <c r="A201" s="56"/>
      <c r="B201" s="56"/>
      <c r="C201" s="56"/>
      <c r="D201" s="56"/>
      <c r="E201" s="56"/>
      <c r="F201" s="56"/>
      <c r="G201" s="56"/>
      <c r="H201" s="49"/>
      <c r="I201" s="49"/>
      <c r="J201" s="49"/>
      <c r="K201" s="49"/>
      <c r="L201" s="49"/>
      <c r="M201" s="49"/>
      <c r="N201" s="49"/>
      <c r="O201" s="52"/>
      <c r="P201" s="52"/>
      <c r="Q201" s="52"/>
      <c r="R201" s="52"/>
      <c r="S201" s="52"/>
      <c r="T201" s="52"/>
      <c r="U201" s="52"/>
      <c r="V201" s="52"/>
      <c r="W201" s="52"/>
      <c r="X201" s="52"/>
      <c r="Y201" s="52"/>
      <c r="Z201" s="52"/>
      <c r="AA201" s="52"/>
      <c r="AB201" s="52"/>
      <c r="AC201" s="52"/>
      <c r="AD201" s="52"/>
      <c r="AE201" s="52"/>
      <c r="AF201" s="52"/>
    </row>
    <row r="202" spans="1:32" ht="16.5" customHeight="1" x14ac:dyDescent="0.3">
      <c r="A202" s="56"/>
      <c r="B202" s="56"/>
      <c r="C202" s="56"/>
      <c r="D202" s="56"/>
      <c r="E202" s="56"/>
      <c r="F202" s="56"/>
      <c r="G202" s="56"/>
      <c r="H202" s="49"/>
      <c r="I202" s="49"/>
      <c r="J202" s="49"/>
      <c r="K202" s="49"/>
      <c r="L202" s="49"/>
      <c r="M202" s="49"/>
      <c r="N202" s="49"/>
      <c r="O202" s="52"/>
      <c r="P202" s="52"/>
      <c r="Q202" s="52"/>
      <c r="R202" s="52"/>
      <c r="S202" s="52"/>
      <c r="T202" s="52"/>
      <c r="U202" s="52"/>
      <c r="V202" s="52"/>
      <c r="W202" s="52"/>
      <c r="X202" s="52"/>
      <c r="Y202" s="52"/>
      <c r="Z202" s="52"/>
      <c r="AA202" s="52"/>
      <c r="AB202" s="52"/>
      <c r="AC202" s="52"/>
      <c r="AD202" s="52"/>
      <c r="AE202" s="52"/>
      <c r="AF202" s="52"/>
    </row>
    <row r="203" spans="1:32" ht="16.5" customHeight="1" x14ac:dyDescent="0.3">
      <c r="A203" s="56"/>
      <c r="B203" s="56"/>
      <c r="C203" s="56"/>
      <c r="D203" s="56"/>
      <c r="E203" s="56"/>
      <c r="F203" s="56"/>
      <c r="G203" s="56"/>
      <c r="H203" s="49"/>
      <c r="I203" s="49"/>
      <c r="J203" s="49"/>
      <c r="K203" s="49"/>
      <c r="L203" s="49"/>
      <c r="M203" s="49"/>
      <c r="N203" s="49"/>
      <c r="O203" s="52"/>
      <c r="P203" s="52"/>
      <c r="Q203" s="52"/>
      <c r="R203" s="52"/>
      <c r="S203" s="52"/>
      <c r="T203" s="52"/>
      <c r="U203" s="52"/>
      <c r="V203" s="52"/>
      <c r="W203" s="52"/>
      <c r="X203" s="52"/>
      <c r="Y203" s="52"/>
      <c r="Z203" s="52"/>
      <c r="AA203" s="52"/>
      <c r="AB203" s="52"/>
      <c r="AC203" s="52"/>
      <c r="AD203" s="52"/>
      <c r="AE203" s="52"/>
      <c r="AF203" s="52"/>
    </row>
    <row r="204" spans="1:32" ht="16.5" customHeight="1" x14ac:dyDescent="0.3">
      <c r="A204" s="56"/>
      <c r="B204" s="56"/>
      <c r="C204" s="56"/>
      <c r="D204" s="56"/>
      <c r="E204" s="56"/>
      <c r="F204" s="56"/>
      <c r="G204" s="56"/>
      <c r="H204" s="49"/>
      <c r="I204" s="49"/>
      <c r="J204" s="49"/>
      <c r="K204" s="49"/>
      <c r="L204" s="49"/>
      <c r="M204" s="49"/>
      <c r="N204" s="49"/>
      <c r="O204" s="52"/>
      <c r="P204" s="52"/>
      <c r="Q204" s="52"/>
      <c r="R204" s="52"/>
      <c r="S204" s="52"/>
      <c r="T204" s="52"/>
      <c r="U204" s="52"/>
      <c r="V204" s="52"/>
      <c r="W204" s="52"/>
      <c r="X204" s="52"/>
      <c r="Y204" s="52"/>
      <c r="Z204" s="52"/>
      <c r="AA204" s="52"/>
      <c r="AB204" s="52"/>
      <c r="AC204" s="52"/>
      <c r="AD204" s="52"/>
      <c r="AE204" s="52"/>
      <c r="AF204" s="52"/>
    </row>
    <row r="205" spans="1:32" ht="16.5" customHeight="1" x14ac:dyDescent="0.3">
      <c r="A205" s="56"/>
      <c r="B205" s="56"/>
      <c r="C205" s="56"/>
      <c r="D205" s="56"/>
      <c r="E205" s="56"/>
      <c r="F205" s="56"/>
      <c r="G205" s="56"/>
      <c r="H205" s="49"/>
      <c r="I205" s="49"/>
      <c r="J205" s="49"/>
      <c r="K205" s="49"/>
      <c r="L205" s="49"/>
      <c r="M205" s="49"/>
      <c r="N205" s="49"/>
      <c r="O205" s="52"/>
      <c r="P205" s="52"/>
      <c r="Q205" s="52"/>
      <c r="R205" s="52"/>
      <c r="S205" s="52"/>
      <c r="T205" s="52"/>
      <c r="U205" s="52"/>
      <c r="V205" s="52"/>
      <c r="W205" s="52"/>
      <c r="X205" s="52"/>
      <c r="Y205" s="52"/>
      <c r="Z205" s="52"/>
      <c r="AA205" s="52"/>
      <c r="AB205" s="52"/>
      <c r="AC205" s="52"/>
      <c r="AD205" s="52"/>
      <c r="AE205" s="52"/>
      <c r="AF205" s="52"/>
    </row>
    <row r="206" spans="1:32" ht="16.5" customHeight="1" x14ac:dyDescent="0.3">
      <c r="A206" s="56"/>
      <c r="B206" s="56"/>
      <c r="C206" s="56"/>
      <c r="D206" s="56"/>
      <c r="E206" s="56"/>
      <c r="F206" s="56"/>
      <c r="G206" s="56"/>
      <c r="H206" s="49"/>
      <c r="I206" s="49"/>
      <c r="J206" s="49"/>
      <c r="K206" s="49"/>
      <c r="L206" s="49"/>
      <c r="M206" s="49"/>
      <c r="N206" s="49"/>
      <c r="O206" s="52"/>
      <c r="P206" s="52"/>
      <c r="Q206" s="52"/>
      <c r="R206" s="52"/>
      <c r="S206" s="52"/>
      <c r="T206" s="52"/>
      <c r="U206" s="52"/>
      <c r="V206" s="52"/>
      <c r="W206" s="52"/>
      <c r="X206" s="52"/>
      <c r="Y206" s="52"/>
      <c r="Z206" s="52"/>
      <c r="AA206" s="52"/>
      <c r="AB206" s="52"/>
      <c r="AC206" s="52"/>
      <c r="AD206" s="52"/>
      <c r="AE206" s="52"/>
      <c r="AF206" s="52"/>
    </row>
    <row r="207" spans="1:32" ht="16.5" customHeight="1" x14ac:dyDescent="0.3">
      <c r="A207" s="56"/>
      <c r="B207" s="56"/>
      <c r="C207" s="56"/>
      <c r="D207" s="56"/>
      <c r="E207" s="56"/>
      <c r="F207" s="56"/>
      <c r="G207" s="56"/>
      <c r="H207" s="49"/>
      <c r="I207" s="49"/>
      <c r="J207" s="49"/>
      <c r="K207" s="49"/>
      <c r="L207" s="49"/>
      <c r="M207" s="49"/>
      <c r="N207" s="49"/>
      <c r="O207" s="52"/>
      <c r="P207" s="52"/>
      <c r="Q207" s="52"/>
      <c r="R207" s="52"/>
      <c r="S207" s="52"/>
      <c r="T207" s="52"/>
      <c r="U207" s="52"/>
      <c r="V207" s="52"/>
      <c r="W207" s="52"/>
      <c r="X207" s="52"/>
      <c r="Y207" s="52"/>
      <c r="Z207" s="52"/>
      <c r="AA207" s="52"/>
      <c r="AB207" s="52"/>
      <c r="AC207" s="52"/>
      <c r="AD207" s="52"/>
      <c r="AE207" s="52"/>
      <c r="AF207" s="52"/>
    </row>
    <row r="208" spans="1:32" ht="16.5" customHeight="1" x14ac:dyDescent="0.3">
      <c r="A208" s="56"/>
      <c r="B208" s="56"/>
      <c r="C208" s="56"/>
      <c r="D208" s="56"/>
      <c r="E208" s="56"/>
      <c r="F208" s="56"/>
      <c r="G208" s="56"/>
      <c r="H208" s="49"/>
      <c r="I208" s="49"/>
      <c r="J208" s="49"/>
      <c r="K208" s="49"/>
      <c r="L208" s="49"/>
      <c r="M208" s="49"/>
      <c r="N208" s="49"/>
      <c r="O208" s="52"/>
      <c r="P208" s="52"/>
      <c r="Q208" s="52"/>
      <c r="R208" s="52"/>
      <c r="S208" s="52"/>
      <c r="T208" s="52"/>
      <c r="U208" s="52"/>
      <c r="V208" s="52"/>
      <c r="W208" s="52"/>
      <c r="X208" s="52"/>
      <c r="Y208" s="52"/>
      <c r="Z208" s="52"/>
      <c r="AA208" s="52"/>
      <c r="AB208" s="52"/>
      <c r="AC208" s="52"/>
      <c r="AD208" s="52"/>
      <c r="AE208" s="52"/>
      <c r="AF208" s="52"/>
    </row>
    <row r="209" spans="1:32" ht="16.5" customHeight="1" x14ac:dyDescent="0.3">
      <c r="A209" s="56"/>
      <c r="B209" s="56"/>
      <c r="C209" s="56"/>
      <c r="D209" s="56"/>
      <c r="E209" s="56"/>
      <c r="F209" s="56"/>
      <c r="G209" s="56"/>
      <c r="H209" s="49"/>
      <c r="I209" s="49"/>
      <c r="J209" s="49"/>
      <c r="K209" s="49"/>
      <c r="L209" s="49"/>
      <c r="M209" s="49"/>
      <c r="N209" s="49"/>
      <c r="O209" s="52"/>
      <c r="P209" s="52"/>
      <c r="Q209" s="52"/>
      <c r="R209" s="52"/>
      <c r="S209" s="52"/>
      <c r="T209" s="52"/>
      <c r="U209" s="52"/>
      <c r="V209" s="52"/>
      <c r="W209" s="52"/>
      <c r="X209" s="52"/>
      <c r="Y209" s="52"/>
      <c r="Z209" s="52"/>
      <c r="AA209" s="52"/>
      <c r="AB209" s="52"/>
      <c r="AC209" s="52"/>
      <c r="AD209" s="52"/>
      <c r="AE209" s="52"/>
      <c r="AF209" s="52"/>
    </row>
    <row r="210" spans="1:32" ht="16.5" customHeight="1" x14ac:dyDescent="0.3">
      <c r="A210" s="56"/>
      <c r="B210" s="56"/>
      <c r="C210" s="56"/>
      <c r="D210" s="56"/>
      <c r="E210" s="56"/>
      <c r="F210" s="56"/>
      <c r="G210" s="56"/>
      <c r="H210" s="49"/>
      <c r="I210" s="49"/>
      <c r="J210" s="49"/>
      <c r="K210" s="49"/>
      <c r="L210" s="49"/>
      <c r="M210" s="49"/>
      <c r="N210" s="49"/>
      <c r="O210" s="52"/>
      <c r="P210" s="52"/>
      <c r="Q210" s="52"/>
      <c r="R210" s="52"/>
      <c r="S210" s="52"/>
      <c r="T210" s="52"/>
      <c r="U210" s="52"/>
      <c r="V210" s="52"/>
      <c r="W210" s="52"/>
      <c r="X210" s="52"/>
      <c r="Y210" s="52"/>
      <c r="Z210" s="52"/>
      <c r="AA210" s="52"/>
      <c r="AB210" s="52"/>
      <c r="AC210" s="52"/>
      <c r="AD210" s="52"/>
      <c r="AE210" s="52"/>
      <c r="AF210" s="52"/>
    </row>
    <row r="211" spans="1:32" ht="16.5" customHeight="1" x14ac:dyDescent="0.3">
      <c r="A211" s="56"/>
      <c r="B211" s="56"/>
      <c r="C211" s="56"/>
      <c r="D211" s="56"/>
      <c r="E211" s="56"/>
      <c r="F211" s="56"/>
      <c r="G211" s="56"/>
      <c r="H211" s="49"/>
      <c r="I211" s="49"/>
      <c r="J211" s="49"/>
      <c r="K211" s="49"/>
      <c r="L211" s="49"/>
      <c r="M211" s="49"/>
      <c r="N211" s="49"/>
      <c r="O211" s="52"/>
      <c r="P211" s="52"/>
      <c r="Q211" s="52"/>
      <c r="R211" s="52"/>
      <c r="S211" s="52"/>
      <c r="T211" s="52"/>
      <c r="U211" s="52"/>
      <c r="V211" s="52"/>
      <c r="W211" s="52"/>
      <c r="X211" s="52"/>
      <c r="Y211" s="52"/>
      <c r="Z211" s="52"/>
      <c r="AA211" s="52"/>
      <c r="AB211" s="52"/>
      <c r="AC211" s="52"/>
      <c r="AD211" s="52"/>
      <c r="AE211" s="52"/>
      <c r="AF211" s="52"/>
    </row>
    <row r="212" spans="1:32" ht="16.5" customHeight="1" x14ac:dyDescent="0.3">
      <c r="A212" s="56"/>
      <c r="B212" s="56"/>
      <c r="C212" s="56"/>
      <c r="D212" s="56"/>
      <c r="E212" s="56"/>
      <c r="F212" s="56"/>
      <c r="G212" s="56"/>
      <c r="H212" s="49"/>
      <c r="I212" s="49"/>
      <c r="J212" s="49"/>
      <c r="K212" s="49"/>
      <c r="L212" s="49"/>
      <c r="M212" s="49"/>
      <c r="N212" s="49"/>
      <c r="O212" s="52"/>
      <c r="P212" s="52"/>
      <c r="Q212" s="52"/>
      <c r="R212" s="52"/>
      <c r="S212" s="52"/>
      <c r="T212" s="52"/>
      <c r="U212" s="52"/>
      <c r="V212" s="52"/>
      <c r="W212" s="52"/>
      <c r="X212" s="52"/>
      <c r="Y212" s="52"/>
      <c r="Z212" s="52"/>
      <c r="AA212" s="52"/>
      <c r="AB212" s="52"/>
      <c r="AC212" s="52"/>
      <c r="AD212" s="52"/>
      <c r="AE212" s="52"/>
      <c r="AF212" s="52"/>
    </row>
    <row r="213" spans="1:32" ht="16.5" customHeight="1" x14ac:dyDescent="0.3">
      <c r="A213" s="56"/>
      <c r="B213" s="56"/>
      <c r="C213" s="56"/>
      <c r="D213" s="56"/>
      <c r="E213" s="56"/>
      <c r="F213" s="56"/>
      <c r="G213" s="56"/>
      <c r="H213" s="49"/>
      <c r="I213" s="49"/>
      <c r="J213" s="49"/>
      <c r="K213" s="49"/>
      <c r="L213" s="49"/>
      <c r="M213" s="49"/>
      <c r="N213" s="49"/>
      <c r="O213" s="52"/>
      <c r="P213" s="52"/>
      <c r="Q213" s="52"/>
      <c r="R213" s="52"/>
      <c r="S213" s="52"/>
      <c r="T213" s="52"/>
      <c r="U213" s="52"/>
      <c r="V213" s="52"/>
      <c r="W213" s="52"/>
      <c r="X213" s="52"/>
      <c r="Y213" s="52"/>
      <c r="Z213" s="52"/>
      <c r="AA213" s="52"/>
      <c r="AB213" s="52"/>
      <c r="AC213" s="52"/>
      <c r="AD213" s="52"/>
      <c r="AE213" s="52"/>
      <c r="AF213" s="52"/>
    </row>
    <row r="214" spans="1:32" ht="16.5" customHeight="1" x14ac:dyDescent="0.3">
      <c r="A214" s="56"/>
      <c r="B214" s="56"/>
      <c r="C214" s="56"/>
      <c r="D214" s="56"/>
      <c r="E214" s="56"/>
      <c r="F214" s="56"/>
      <c r="G214" s="56"/>
      <c r="H214" s="49"/>
      <c r="I214" s="49"/>
      <c r="J214" s="49"/>
      <c r="K214" s="49"/>
      <c r="L214" s="49"/>
      <c r="M214" s="49"/>
      <c r="N214" s="49"/>
      <c r="O214" s="52"/>
      <c r="P214" s="52"/>
      <c r="Q214" s="52"/>
      <c r="R214" s="52"/>
      <c r="S214" s="52"/>
      <c r="T214" s="52"/>
      <c r="U214" s="52"/>
      <c r="V214" s="52"/>
      <c r="W214" s="52"/>
      <c r="X214" s="52"/>
      <c r="Y214" s="52"/>
      <c r="Z214" s="52"/>
      <c r="AA214" s="52"/>
      <c r="AB214" s="52"/>
      <c r="AC214" s="52"/>
      <c r="AD214" s="52"/>
      <c r="AE214" s="52"/>
      <c r="AF214" s="52"/>
    </row>
    <row r="215" spans="1:32" ht="16.5" customHeight="1" x14ac:dyDescent="0.3">
      <c r="A215" s="56"/>
      <c r="B215" s="56"/>
      <c r="C215" s="56"/>
      <c r="D215" s="56"/>
      <c r="E215" s="56"/>
      <c r="F215" s="56"/>
      <c r="G215" s="56"/>
      <c r="H215" s="49"/>
      <c r="I215" s="49"/>
      <c r="J215" s="49"/>
      <c r="K215" s="49"/>
      <c r="L215" s="49"/>
      <c r="M215" s="49"/>
      <c r="N215" s="49"/>
      <c r="O215" s="52"/>
      <c r="P215" s="52"/>
      <c r="Q215" s="52"/>
      <c r="R215" s="52"/>
      <c r="S215" s="52"/>
      <c r="T215" s="52"/>
      <c r="U215" s="52"/>
      <c r="V215" s="52"/>
      <c r="W215" s="52"/>
      <c r="X215" s="52"/>
      <c r="Y215" s="52"/>
      <c r="Z215" s="52"/>
      <c r="AA215" s="52"/>
      <c r="AB215" s="52"/>
      <c r="AC215" s="52"/>
      <c r="AD215" s="52"/>
      <c r="AE215" s="52"/>
      <c r="AF215" s="52"/>
    </row>
    <row r="216" spans="1:32" ht="16.5" customHeight="1" x14ac:dyDescent="0.3">
      <c r="A216" s="56"/>
      <c r="B216" s="56"/>
      <c r="C216" s="56"/>
      <c r="D216" s="56"/>
      <c r="E216" s="56"/>
      <c r="F216" s="56"/>
      <c r="G216" s="56"/>
      <c r="H216" s="49"/>
      <c r="I216" s="49"/>
      <c r="J216" s="49"/>
      <c r="K216" s="49"/>
      <c r="L216" s="49"/>
      <c r="M216" s="49"/>
      <c r="N216" s="49"/>
      <c r="O216" s="52"/>
      <c r="P216" s="52"/>
      <c r="Q216" s="52"/>
      <c r="R216" s="52"/>
      <c r="S216" s="52"/>
      <c r="T216" s="52"/>
      <c r="U216" s="52"/>
      <c r="V216" s="52"/>
      <c r="W216" s="52"/>
      <c r="X216" s="52"/>
      <c r="Y216" s="52"/>
      <c r="Z216" s="52"/>
      <c r="AA216" s="52"/>
      <c r="AB216" s="52"/>
      <c r="AC216" s="52"/>
      <c r="AD216" s="52"/>
      <c r="AE216" s="52"/>
      <c r="AF216" s="52"/>
    </row>
    <row r="217" spans="1:32" ht="16.5" customHeight="1" x14ac:dyDescent="0.3">
      <c r="A217" s="56"/>
      <c r="B217" s="56"/>
      <c r="C217" s="56"/>
      <c r="D217" s="56"/>
      <c r="E217" s="56"/>
      <c r="F217" s="56"/>
      <c r="G217" s="56"/>
      <c r="H217" s="49"/>
      <c r="I217" s="49"/>
      <c r="J217" s="49"/>
      <c r="K217" s="49"/>
      <c r="L217" s="49"/>
      <c r="M217" s="49"/>
      <c r="N217" s="49"/>
      <c r="O217" s="52"/>
      <c r="P217" s="52"/>
      <c r="Q217" s="52"/>
      <c r="R217" s="52"/>
      <c r="S217" s="52"/>
      <c r="T217" s="52"/>
      <c r="U217" s="52"/>
      <c r="V217" s="52"/>
      <c r="W217" s="52"/>
      <c r="X217" s="52"/>
      <c r="Y217" s="52"/>
      <c r="Z217" s="52"/>
      <c r="AA217" s="52"/>
      <c r="AB217" s="52"/>
      <c r="AC217" s="52"/>
      <c r="AD217" s="52"/>
      <c r="AE217" s="52"/>
      <c r="AF217" s="52"/>
    </row>
    <row r="218" spans="1:32" ht="16.5" customHeight="1" x14ac:dyDescent="0.3">
      <c r="A218" s="56"/>
      <c r="B218" s="56"/>
      <c r="C218" s="56"/>
      <c r="D218" s="56"/>
      <c r="E218" s="56"/>
      <c r="F218" s="56"/>
      <c r="G218" s="56"/>
      <c r="H218" s="49"/>
      <c r="I218" s="49"/>
      <c r="J218" s="49"/>
      <c r="K218" s="49"/>
      <c r="L218" s="49"/>
      <c r="M218" s="49"/>
      <c r="N218" s="49"/>
      <c r="O218" s="52"/>
      <c r="P218" s="52"/>
      <c r="Q218" s="52"/>
      <c r="R218" s="52"/>
      <c r="S218" s="52"/>
      <c r="T218" s="52"/>
      <c r="U218" s="52"/>
      <c r="V218" s="52"/>
      <c r="W218" s="52"/>
      <c r="X218" s="52"/>
      <c r="Y218" s="52"/>
      <c r="Z218" s="52"/>
      <c r="AA218" s="52"/>
      <c r="AB218" s="52"/>
      <c r="AC218" s="52"/>
      <c r="AD218" s="52"/>
      <c r="AE218" s="52"/>
      <c r="AF218" s="52"/>
    </row>
    <row r="219" spans="1:32" ht="16.5" customHeight="1" x14ac:dyDescent="0.3">
      <c r="A219" s="56"/>
      <c r="B219" s="56"/>
      <c r="C219" s="56"/>
      <c r="D219" s="56"/>
      <c r="E219" s="56"/>
      <c r="F219" s="56"/>
      <c r="G219" s="56"/>
      <c r="H219" s="49"/>
      <c r="I219" s="49"/>
      <c r="J219" s="49"/>
      <c r="K219" s="49"/>
      <c r="L219" s="49"/>
      <c r="M219" s="49"/>
      <c r="N219" s="49"/>
      <c r="O219" s="52"/>
      <c r="P219" s="52"/>
      <c r="Q219" s="52"/>
      <c r="R219" s="52"/>
      <c r="S219" s="52"/>
      <c r="T219" s="52"/>
      <c r="U219" s="52"/>
      <c r="V219" s="52"/>
      <c r="W219" s="52"/>
      <c r="X219" s="52"/>
      <c r="Y219" s="52"/>
      <c r="Z219" s="52"/>
      <c r="AA219" s="52"/>
      <c r="AB219" s="52"/>
      <c r="AC219" s="52"/>
      <c r="AD219" s="52"/>
      <c r="AE219" s="52"/>
      <c r="AF219" s="52"/>
    </row>
    <row r="220" spans="1:32" ht="16.5" customHeight="1" x14ac:dyDescent="0.3">
      <c r="A220" s="56"/>
      <c r="B220" s="56"/>
      <c r="C220" s="56"/>
      <c r="D220" s="56"/>
      <c r="E220" s="56"/>
      <c r="F220" s="56"/>
      <c r="G220" s="56"/>
      <c r="H220" s="49"/>
      <c r="I220" s="49"/>
      <c r="J220" s="49"/>
      <c r="K220" s="49"/>
      <c r="L220" s="49"/>
      <c r="M220" s="49"/>
      <c r="N220" s="49"/>
      <c r="O220" s="52"/>
      <c r="P220" s="52"/>
      <c r="Q220" s="52"/>
      <c r="R220" s="52"/>
      <c r="S220" s="52"/>
      <c r="T220" s="52"/>
      <c r="U220" s="52"/>
      <c r="V220" s="52"/>
      <c r="W220" s="52"/>
      <c r="X220" s="52"/>
      <c r="Y220" s="52"/>
      <c r="Z220" s="52"/>
      <c r="AA220" s="52"/>
      <c r="AB220" s="52"/>
      <c r="AC220" s="52"/>
      <c r="AD220" s="52"/>
      <c r="AE220" s="52"/>
      <c r="AF220" s="52"/>
    </row>
    <row r="221" spans="1:32" ht="16.5" customHeight="1" x14ac:dyDescent="0.3">
      <c r="A221" s="56"/>
      <c r="B221" s="56"/>
      <c r="C221" s="56"/>
      <c r="D221" s="56"/>
      <c r="E221" s="56"/>
      <c r="F221" s="56"/>
      <c r="G221" s="56"/>
      <c r="H221" s="49"/>
      <c r="I221" s="49"/>
      <c r="J221" s="49"/>
      <c r="K221" s="49"/>
      <c r="L221" s="49"/>
      <c r="M221" s="49"/>
      <c r="N221" s="49"/>
      <c r="O221" s="52"/>
      <c r="P221" s="52"/>
      <c r="Q221" s="52"/>
      <c r="R221" s="52"/>
      <c r="S221" s="52"/>
      <c r="T221" s="52"/>
      <c r="U221" s="52"/>
      <c r="V221" s="52"/>
      <c r="W221" s="52"/>
      <c r="X221" s="52"/>
      <c r="Y221" s="52"/>
      <c r="Z221" s="52"/>
      <c r="AA221" s="52"/>
      <c r="AB221" s="52"/>
      <c r="AC221" s="52"/>
      <c r="AD221" s="52"/>
      <c r="AE221" s="52"/>
      <c r="AF221" s="52"/>
    </row>
    <row r="222" spans="1:32" ht="16.5" customHeight="1" x14ac:dyDescent="0.3">
      <c r="A222" s="56"/>
      <c r="B222" s="56"/>
      <c r="C222" s="56"/>
      <c r="D222" s="56"/>
      <c r="E222" s="56"/>
      <c r="F222" s="56"/>
      <c r="G222" s="56"/>
      <c r="H222" s="49"/>
      <c r="I222" s="49"/>
      <c r="J222" s="49"/>
      <c r="K222" s="49"/>
      <c r="L222" s="49"/>
      <c r="M222" s="49"/>
      <c r="N222" s="49"/>
      <c r="O222" s="52"/>
      <c r="P222" s="52"/>
      <c r="Q222" s="52"/>
      <c r="R222" s="52"/>
      <c r="S222" s="52"/>
      <c r="T222" s="52"/>
      <c r="U222" s="52"/>
      <c r="V222" s="52"/>
      <c r="W222" s="52"/>
      <c r="X222" s="52"/>
      <c r="Y222" s="52"/>
      <c r="Z222" s="52"/>
      <c r="AA222" s="52"/>
      <c r="AB222" s="52"/>
      <c r="AC222" s="52"/>
      <c r="AD222" s="52"/>
      <c r="AE222" s="52"/>
      <c r="AF222" s="52"/>
    </row>
    <row r="223" spans="1:32" ht="16.5" customHeight="1" x14ac:dyDescent="0.3">
      <c r="A223" s="56"/>
      <c r="B223" s="56"/>
      <c r="C223" s="56"/>
      <c r="D223" s="56"/>
      <c r="E223" s="56"/>
      <c r="F223" s="56"/>
      <c r="G223" s="56"/>
      <c r="H223" s="49"/>
      <c r="I223" s="49"/>
      <c r="J223" s="49"/>
      <c r="K223" s="49"/>
      <c r="L223" s="49"/>
      <c r="M223" s="49"/>
      <c r="N223" s="49"/>
      <c r="O223" s="52"/>
      <c r="P223" s="52"/>
      <c r="Q223" s="52"/>
      <c r="R223" s="52"/>
      <c r="S223" s="52"/>
      <c r="T223" s="52"/>
      <c r="U223" s="52"/>
      <c r="V223" s="52"/>
      <c r="W223" s="52"/>
      <c r="X223" s="52"/>
      <c r="Y223" s="52"/>
      <c r="Z223" s="52"/>
      <c r="AA223" s="52"/>
      <c r="AB223" s="52"/>
      <c r="AC223" s="52"/>
      <c r="AD223" s="52"/>
      <c r="AE223" s="52"/>
      <c r="AF223" s="52"/>
    </row>
    <row r="224" spans="1:32" ht="16.5" customHeight="1" x14ac:dyDescent="0.3">
      <c r="A224" s="56"/>
      <c r="B224" s="56"/>
      <c r="C224" s="56"/>
      <c r="D224" s="56"/>
      <c r="E224" s="56"/>
      <c r="F224" s="56"/>
      <c r="G224" s="56"/>
      <c r="H224" s="49"/>
      <c r="I224" s="49"/>
      <c r="J224" s="49"/>
      <c r="K224" s="49"/>
      <c r="L224" s="49"/>
      <c r="M224" s="49"/>
      <c r="N224" s="49"/>
      <c r="O224" s="52"/>
      <c r="P224" s="52"/>
      <c r="Q224" s="52"/>
      <c r="R224" s="52"/>
      <c r="S224" s="52"/>
      <c r="T224" s="52"/>
      <c r="U224" s="52"/>
      <c r="V224" s="52"/>
      <c r="W224" s="52"/>
      <c r="X224" s="52"/>
      <c r="Y224" s="52"/>
      <c r="Z224" s="52"/>
      <c r="AA224" s="52"/>
      <c r="AB224" s="52"/>
      <c r="AC224" s="52"/>
      <c r="AD224" s="52"/>
      <c r="AE224" s="52"/>
      <c r="AF224" s="52"/>
    </row>
    <row r="225" spans="1:32" ht="16.5" customHeight="1" x14ac:dyDescent="0.3">
      <c r="A225" s="56"/>
      <c r="B225" s="56"/>
      <c r="C225" s="56"/>
      <c r="D225" s="56"/>
      <c r="E225" s="56"/>
      <c r="F225" s="56"/>
      <c r="G225" s="56"/>
      <c r="H225" s="49"/>
      <c r="I225" s="49"/>
      <c r="J225" s="49"/>
      <c r="K225" s="49"/>
      <c r="L225" s="49"/>
      <c r="M225" s="49"/>
      <c r="N225" s="49"/>
      <c r="O225" s="52"/>
      <c r="P225" s="52"/>
      <c r="Q225" s="52"/>
      <c r="R225" s="52"/>
      <c r="S225" s="52"/>
      <c r="T225" s="52"/>
      <c r="U225" s="52"/>
      <c r="V225" s="52"/>
      <c r="W225" s="52"/>
      <c r="X225" s="52"/>
      <c r="Y225" s="52"/>
      <c r="Z225" s="52"/>
      <c r="AA225" s="52"/>
      <c r="AB225" s="52"/>
      <c r="AC225" s="52"/>
      <c r="AD225" s="52"/>
      <c r="AE225" s="52"/>
      <c r="AF225" s="52"/>
    </row>
    <row r="226" spans="1:32" ht="16.5" customHeight="1" x14ac:dyDescent="0.3">
      <c r="A226" s="56"/>
      <c r="B226" s="56"/>
      <c r="C226" s="56"/>
      <c r="D226" s="56"/>
      <c r="E226" s="56"/>
      <c r="F226" s="56"/>
      <c r="G226" s="56"/>
      <c r="H226" s="49"/>
      <c r="I226" s="49"/>
      <c r="J226" s="49"/>
      <c r="K226" s="49"/>
      <c r="L226" s="49"/>
      <c r="M226" s="49"/>
      <c r="N226" s="49"/>
      <c r="O226" s="52"/>
      <c r="P226" s="52"/>
      <c r="Q226" s="52"/>
      <c r="R226" s="52"/>
      <c r="S226" s="52"/>
      <c r="T226" s="52"/>
      <c r="U226" s="52"/>
      <c r="V226" s="52"/>
      <c r="W226" s="52"/>
      <c r="X226" s="52"/>
      <c r="Y226" s="52"/>
      <c r="Z226" s="52"/>
      <c r="AA226" s="52"/>
      <c r="AB226" s="52"/>
      <c r="AC226" s="52"/>
      <c r="AD226" s="52"/>
      <c r="AE226" s="52"/>
      <c r="AF226" s="52"/>
    </row>
    <row r="227" spans="1:32" ht="16.5" customHeight="1" x14ac:dyDescent="0.3">
      <c r="A227" s="56"/>
      <c r="B227" s="56"/>
      <c r="C227" s="56"/>
      <c r="D227" s="56"/>
      <c r="E227" s="56"/>
      <c r="F227" s="56"/>
      <c r="G227" s="56"/>
      <c r="H227" s="49"/>
      <c r="I227" s="49"/>
      <c r="J227" s="49"/>
      <c r="K227" s="49"/>
      <c r="L227" s="49"/>
      <c r="M227" s="49"/>
      <c r="N227" s="49"/>
      <c r="O227" s="52"/>
      <c r="P227" s="52"/>
      <c r="Q227" s="52"/>
      <c r="R227" s="52"/>
      <c r="S227" s="52"/>
      <c r="T227" s="52"/>
      <c r="U227" s="52"/>
      <c r="V227" s="52"/>
      <c r="W227" s="52"/>
      <c r="X227" s="52"/>
      <c r="Y227" s="52"/>
      <c r="Z227" s="52"/>
      <c r="AA227" s="52"/>
      <c r="AB227" s="52"/>
      <c r="AC227" s="52"/>
      <c r="AD227" s="52"/>
      <c r="AE227" s="52"/>
      <c r="AF227" s="52"/>
    </row>
    <row r="228" spans="1:32" ht="16.5" customHeight="1" x14ac:dyDescent="0.3">
      <c r="A228" s="56"/>
      <c r="B228" s="56"/>
      <c r="C228" s="56"/>
      <c r="D228" s="56"/>
      <c r="E228" s="56"/>
      <c r="F228" s="56"/>
      <c r="G228" s="56"/>
      <c r="H228" s="49"/>
      <c r="I228" s="49"/>
      <c r="J228" s="49"/>
      <c r="K228" s="49"/>
      <c r="L228" s="49"/>
      <c r="M228" s="49"/>
      <c r="N228" s="49"/>
      <c r="O228" s="52"/>
      <c r="P228" s="52"/>
      <c r="Q228" s="52"/>
      <c r="R228" s="52"/>
      <c r="S228" s="52"/>
      <c r="T228" s="52"/>
      <c r="U228" s="52"/>
      <c r="V228" s="52"/>
      <c r="W228" s="52"/>
      <c r="X228" s="52"/>
      <c r="Y228" s="52"/>
      <c r="Z228" s="52"/>
      <c r="AA228" s="52"/>
      <c r="AB228" s="52"/>
      <c r="AC228" s="52"/>
      <c r="AD228" s="52"/>
      <c r="AE228" s="52"/>
      <c r="AF228" s="52"/>
    </row>
    <row r="229" spans="1:32" ht="16.5" customHeight="1" x14ac:dyDescent="0.3">
      <c r="A229" s="56"/>
      <c r="B229" s="56"/>
      <c r="C229" s="56"/>
      <c r="D229" s="56"/>
      <c r="E229" s="56"/>
      <c r="F229" s="56"/>
      <c r="G229" s="56"/>
      <c r="H229" s="49"/>
      <c r="I229" s="49"/>
      <c r="J229" s="49"/>
      <c r="K229" s="49"/>
      <c r="L229" s="49"/>
      <c r="M229" s="49"/>
      <c r="N229" s="49"/>
      <c r="O229" s="52"/>
      <c r="P229" s="52"/>
      <c r="Q229" s="52"/>
      <c r="R229" s="52"/>
      <c r="S229" s="52"/>
      <c r="T229" s="52"/>
      <c r="U229" s="52"/>
      <c r="V229" s="52"/>
      <c r="W229" s="52"/>
      <c r="X229" s="52"/>
      <c r="Y229" s="52"/>
      <c r="Z229" s="52"/>
      <c r="AA229" s="52"/>
      <c r="AB229" s="52"/>
      <c r="AC229" s="52"/>
      <c r="AD229" s="52"/>
      <c r="AE229" s="52"/>
      <c r="AF229" s="52"/>
    </row>
    <row r="230" spans="1:32" ht="16.5" customHeight="1" x14ac:dyDescent="0.3">
      <c r="A230" s="56"/>
      <c r="B230" s="56"/>
      <c r="C230" s="56"/>
      <c r="D230" s="56"/>
      <c r="E230" s="56"/>
      <c r="F230" s="56"/>
      <c r="G230" s="56"/>
      <c r="H230" s="49"/>
      <c r="I230" s="49"/>
      <c r="J230" s="49"/>
      <c r="K230" s="49"/>
      <c r="L230" s="49"/>
      <c r="M230" s="49"/>
      <c r="N230" s="49"/>
      <c r="O230" s="52"/>
      <c r="P230" s="52"/>
      <c r="Q230" s="52"/>
      <c r="R230" s="52"/>
      <c r="S230" s="52"/>
      <c r="T230" s="52"/>
      <c r="U230" s="52"/>
      <c r="V230" s="52"/>
      <c r="W230" s="52"/>
      <c r="X230" s="52"/>
      <c r="Y230" s="52"/>
      <c r="Z230" s="52"/>
      <c r="AA230" s="52"/>
      <c r="AB230" s="52"/>
      <c r="AC230" s="52"/>
      <c r="AD230" s="52"/>
      <c r="AE230" s="52"/>
      <c r="AF230" s="52"/>
    </row>
    <row r="231" spans="1:32" ht="16.5" customHeight="1" x14ac:dyDescent="0.3">
      <c r="A231" s="56"/>
      <c r="B231" s="56"/>
      <c r="C231" s="56"/>
      <c r="D231" s="56"/>
      <c r="E231" s="56"/>
      <c r="F231" s="56"/>
      <c r="G231" s="56"/>
      <c r="H231" s="49"/>
      <c r="I231" s="49"/>
      <c r="J231" s="49"/>
      <c r="K231" s="49"/>
      <c r="L231" s="49"/>
      <c r="M231" s="49"/>
      <c r="N231" s="49"/>
      <c r="O231" s="52"/>
      <c r="P231" s="52"/>
      <c r="Q231" s="52"/>
      <c r="R231" s="52"/>
      <c r="S231" s="52"/>
      <c r="T231" s="52"/>
      <c r="U231" s="52"/>
      <c r="V231" s="52"/>
      <c r="W231" s="52"/>
      <c r="X231" s="52"/>
      <c r="Y231" s="52"/>
      <c r="Z231" s="52"/>
      <c r="AA231" s="52"/>
      <c r="AB231" s="52"/>
      <c r="AC231" s="52"/>
      <c r="AD231" s="52"/>
      <c r="AE231" s="52"/>
      <c r="AF231" s="52"/>
    </row>
    <row r="232" spans="1:32" ht="16.5" customHeight="1" x14ac:dyDescent="0.3">
      <c r="A232" s="56"/>
      <c r="B232" s="56"/>
      <c r="C232" s="56"/>
      <c r="D232" s="56"/>
      <c r="E232" s="56"/>
      <c r="F232" s="56"/>
      <c r="G232" s="56"/>
      <c r="H232" s="49"/>
      <c r="I232" s="49"/>
      <c r="J232" s="49"/>
      <c r="K232" s="49"/>
      <c r="L232" s="49"/>
      <c r="M232" s="49"/>
      <c r="N232" s="49"/>
      <c r="O232" s="52"/>
      <c r="P232" s="52"/>
      <c r="Q232" s="52"/>
      <c r="R232" s="52"/>
      <c r="S232" s="52"/>
      <c r="T232" s="52"/>
      <c r="U232" s="52"/>
      <c r="V232" s="52"/>
      <c r="W232" s="52"/>
      <c r="X232" s="52"/>
      <c r="Y232" s="52"/>
      <c r="Z232" s="52"/>
      <c r="AA232" s="52"/>
      <c r="AB232" s="52"/>
      <c r="AC232" s="52"/>
      <c r="AD232" s="52"/>
      <c r="AE232" s="52"/>
      <c r="AF232" s="52"/>
    </row>
    <row r="233" spans="1:32" ht="16.5" customHeight="1" x14ac:dyDescent="0.3">
      <c r="A233" s="56"/>
      <c r="B233" s="56"/>
      <c r="C233" s="56"/>
      <c r="D233" s="56"/>
      <c r="E233" s="56"/>
      <c r="F233" s="56"/>
      <c r="G233" s="56"/>
      <c r="H233" s="49"/>
      <c r="I233" s="49"/>
      <c r="J233" s="49"/>
      <c r="K233" s="49"/>
      <c r="L233" s="49"/>
      <c r="M233" s="49"/>
      <c r="N233" s="49"/>
      <c r="O233" s="52"/>
      <c r="P233" s="52"/>
      <c r="Q233" s="52"/>
      <c r="R233" s="52"/>
      <c r="S233" s="52"/>
      <c r="T233" s="52"/>
      <c r="U233" s="52"/>
      <c r="V233" s="52"/>
      <c r="W233" s="52"/>
      <c r="X233" s="52"/>
      <c r="Y233" s="52"/>
      <c r="Z233" s="52"/>
      <c r="AA233" s="52"/>
      <c r="AB233" s="52"/>
      <c r="AC233" s="52"/>
      <c r="AD233" s="52"/>
      <c r="AE233" s="52"/>
      <c r="AF233" s="52"/>
    </row>
    <row r="234" spans="1:32" ht="16.5" customHeight="1" x14ac:dyDescent="0.3">
      <c r="A234" s="56"/>
      <c r="B234" s="56"/>
      <c r="C234" s="56"/>
      <c r="D234" s="56"/>
      <c r="E234" s="56"/>
      <c r="F234" s="56"/>
      <c r="G234" s="56"/>
      <c r="H234" s="49"/>
      <c r="I234" s="49"/>
      <c r="J234" s="49"/>
      <c r="K234" s="49"/>
      <c r="L234" s="49"/>
      <c r="M234" s="49"/>
      <c r="N234" s="49"/>
      <c r="O234" s="52"/>
      <c r="P234" s="52"/>
      <c r="Q234" s="52"/>
      <c r="R234" s="52"/>
      <c r="S234" s="52"/>
      <c r="T234" s="52"/>
      <c r="U234" s="52"/>
      <c r="V234" s="52"/>
      <c r="W234" s="52"/>
      <c r="X234" s="52"/>
      <c r="Y234" s="52"/>
      <c r="Z234" s="52"/>
      <c r="AA234" s="52"/>
      <c r="AB234" s="52"/>
      <c r="AC234" s="52"/>
      <c r="AD234" s="52"/>
      <c r="AE234" s="52"/>
      <c r="AF234" s="52"/>
    </row>
    <row r="235" spans="1:32" ht="16.5" customHeight="1" x14ac:dyDescent="0.3">
      <c r="A235" s="56"/>
      <c r="B235" s="56"/>
      <c r="C235" s="56"/>
      <c r="D235" s="56"/>
      <c r="E235" s="56"/>
      <c r="F235" s="56"/>
      <c r="G235" s="56"/>
      <c r="H235" s="49"/>
      <c r="I235" s="49"/>
      <c r="J235" s="49"/>
      <c r="K235" s="49"/>
      <c r="L235" s="49"/>
      <c r="M235" s="49"/>
      <c r="N235" s="49"/>
      <c r="O235" s="52"/>
      <c r="P235" s="52"/>
      <c r="Q235" s="52"/>
      <c r="R235" s="52"/>
      <c r="S235" s="52"/>
      <c r="T235" s="52"/>
      <c r="U235" s="52"/>
      <c r="V235" s="52"/>
      <c r="W235" s="52"/>
      <c r="X235" s="52"/>
      <c r="Y235" s="52"/>
      <c r="Z235" s="52"/>
      <c r="AA235" s="52"/>
      <c r="AB235" s="52"/>
      <c r="AC235" s="52"/>
      <c r="AD235" s="52"/>
      <c r="AE235" s="52"/>
      <c r="AF235" s="52"/>
    </row>
    <row r="236" spans="1:32" ht="16.5" customHeight="1" x14ac:dyDescent="0.3">
      <c r="A236" s="56"/>
      <c r="B236" s="56"/>
      <c r="C236" s="56"/>
      <c r="D236" s="56"/>
      <c r="E236" s="56"/>
      <c r="F236" s="56"/>
      <c r="G236" s="56"/>
      <c r="H236" s="49"/>
      <c r="I236" s="49"/>
      <c r="J236" s="49"/>
      <c r="K236" s="49"/>
      <c r="L236" s="49"/>
      <c r="M236" s="49"/>
      <c r="N236" s="49"/>
      <c r="O236" s="52"/>
      <c r="P236" s="52"/>
      <c r="Q236" s="52"/>
      <c r="R236" s="52"/>
      <c r="S236" s="52"/>
      <c r="T236" s="52"/>
      <c r="U236" s="52"/>
      <c r="V236" s="52"/>
      <c r="W236" s="52"/>
      <c r="X236" s="52"/>
      <c r="Y236" s="52"/>
      <c r="Z236" s="52"/>
      <c r="AA236" s="52"/>
      <c r="AB236" s="52"/>
      <c r="AC236" s="52"/>
      <c r="AD236" s="52"/>
      <c r="AE236" s="52"/>
      <c r="AF236" s="52"/>
    </row>
    <row r="237" spans="1:32" ht="16.5" customHeight="1" x14ac:dyDescent="0.3">
      <c r="A237" s="56"/>
      <c r="B237" s="56"/>
      <c r="C237" s="56"/>
      <c r="D237" s="56"/>
      <c r="E237" s="56"/>
      <c r="F237" s="56"/>
      <c r="G237" s="56"/>
      <c r="H237" s="49"/>
      <c r="I237" s="49"/>
      <c r="J237" s="49"/>
      <c r="K237" s="49"/>
      <c r="L237" s="49"/>
      <c r="M237" s="49"/>
      <c r="N237" s="49"/>
      <c r="O237" s="52"/>
      <c r="P237" s="52"/>
      <c r="Q237" s="52"/>
      <c r="R237" s="52"/>
      <c r="S237" s="52"/>
      <c r="T237" s="52"/>
      <c r="U237" s="52"/>
      <c r="V237" s="52"/>
      <c r="W237" s="52"/>
      <c r="X237" s="52"/>
      <c r="Y237" s="52"/>
      <c r="Z237" s="52"/>
      <c r="AA237" s="52"/>
      <c r="AB237" s="52"/>
      <c r="AC237" s="52"/>
      <c r="AD237" s="52"/>
      <c r="AE237" s="52"/>
      <c r="AF237" s="52"/>
    </row>
    <row r="238" spans="1:32" ht="16.5" customHeight="1" x14ac:dyDescent="0.3">
      <c r="A238" s="56"/>
      <c r="B238" s="56"/>
      <c r="C238" s="56"/>
      <c r="D238" s="56"/>
      <c r="E238" s="56"/>
      <c r="F238" s="56"/>
      <c r="G238" s="56"/>
      <c r="H238" s="49"/>
      <c r="I238" s="49"/>
      <c r="J238" s="49"/>
      <c r="K238" s="49"/>
      <c r="L238" s="49"/>
      <c r="M238" s="49"/>
      <c r="N238" s="49"/>
      <c r="O238" s="52"/>
      <c r="P238" s="52"/>
      <c r="Q238" s="52"/>
      <c r="R238" s="52"/>
      <c r="S238" s="52"/>
      <c r="T238" s="52"/>
      <c r="U238" s="52"/>
      <c r="V238" s="52"/>
      <c r="W238" s="52"/>
      <c r="X238" s="52"/>
      <c r="Y238" s="52"/>
      <c r="Z238" s="52"/>
      <c r="AA238" s="52"/>
      <c r="AB238" s="52"/>
      <c r="AC238" s="52"/>
      <c r="AD238" s="52"/>
      <c r="AE238" s="52"/>
      <c r="AF238" s="52"/>
    </row>
    <row r="239" spans="1:32" ht="16.5" customHeight="1" x14ac:dyDescent="0.3">
      <c r="A239" s="56"/>
      <c r="B239" s="56"/>
      <c r="C239" s="56"/>
      <c r="D239" s="56"/>
      <c r="E239" s="56"/>
      <c r="F239" s="56"/>
      <c r="G239" s="56"/>
      <c r="H239" s="49"/>
      <c r="I239" s="49"/>
      <c r="J239" s="49"/>
      <c r="K239" s="49"/>
      <c r="L239" s="49"/>
      <c r="M239" s="49"/>
      <c r="N239" s="49"/>
      <c r="O239" s="52"/>
      <c r="P239" s="52"/>
      <c r="Q239" s="52"/>
      <c r="R239" s="52"/>
      <c r="S239" s="52"/>
      <c r="T239" s="52"/>
      <c r="U239" s="52"/>
      <c r="V239" s="52"/>
      <c r="W239" s="52"/>
      <c r="X239" s="52"/>
      <c r="Y239" s="52"/>
      <c r="Z239" s="52"/>
      <c r="AA239" s="52"/>
      <c r="AB239" s="52"/>
      <c r="AC239" s="52"/>
      <c r="AD239" s="52"/>
      <c r="AE239" s="52"/>
      <c r="AF239" s="52"/>
    </row>
    <row r="240" spans="1:32" ht="16.5" customHeight="1" x14ac:dyDescent="0.3">
      <c r="A240" s="56"/>
      <c r="B240" s="56"/>
      <c r="C240" s="56"/>
      <c r="D240" s="56"/>
      <c r="E240" s="56"/>
      <c r="F240" s="56"/>
      <c r="G240" s="56"/>
      <c r="H240" s="49"/>
      <c r="I240" s="49"/>
      <c r="J240" s="49"/>
      <c r="K240" s="49"/>
      <c r="L240" s="49"/>
      <c r="M240" s="49"/>
      <c r="N240" s="49"/>
      <c r="O240" s="52"/>
      <c r="P240" s="52"/>
      <c r="Q240" s="52"/>
      <c r="R240" s="52"/>
      <c r="S240" s="52"/>
      <c r="T240" s="52"/>
      <c r="U240" s="52"/>
      <c r="V240" s="52"/>
      <c r="W240" s="52"/>
      <c r="X240" s="52"/>
      <c r="Y240" s="52"/>
      <c r="Z240" s="52"/>
      <c r="AA240" s="52"/>
      <c r="AB240" s="52"/>
      <c r="AC240" s="52"/>
      <c r="AD240" s="52"/>
      <c r="AE240" s="52"/>
      <c r="AF240" s="52"/>
    </row>
    <row r="241" spans="1:32" ht="16.5" customHeight="1" x14ac:dyDescent="0.3">
      <c r="A241" s="56"/>
      <c r="B241" s="56"/>
      <c r="C241" s="56"/>
      <c r="D241" s="56"/>
      <c r="E241" s="56"/>
      <c r="F241" s="56"/>
      <c r="G241" s="56"/>
      <c r="H241" s="49"/>
      <c r="I241" s="49"/>
      <c r="J241" s="49"/>
      <c r="K241" s="49"/>
      <c r="L241" s="49"/>
      <c r="M241" s="49"/>
      <c r="N241" s="49"/>
      <c r="O241" s="52"/>
      <c r="P241" s="52"/>
      <c r="Q241" s="52"/>
      <c r="R241" s="52"/>
      <c r="S241" s="52"/>
      <c r="T241" s="52"/>
      <c r="U241" s="52"/>
      <c r="V241" s="52"/>
      <c r="W241" s="52"/>
      <c r="X241" s="52"/>
      <c r="Y241" s="52"/>
      <c r="Z241" s="52"/>
      <c r="AA241" s="52"/>
      <c r="AB241" s="52"/>
      <c r="AC241" s="52"/>
      <c r="AD241" s="52"/>
      <c r="AE241" s="52"/>
      <c r="AF241" s="52"/>
    </row>
    <row r="242" spans="1:32" ht="16.5" customHeight="1" x14ac:dyDescent="0.3">
      <c r="A242" s="56"/>
      <c r="B242" s="56"/>
      <c r="C242" s="56"/>
      <c r="D242" s="56"/>
      <c r="E242" s="56"/>
      <c r="F242" s="56"/>
      <c r="G242" s="56"/>
      <c r="H242" s="49"/>
      <c r="I242" s="49"/>
      <c r="J242" s="49"/>
      <c r="K242" s="49"/>
      <c r="L242" s="49"/>
      <c r="M242" s="49"/>
      <c r="N242" s="49"/>
      <c r="O242" s="52"/>
      <c r="P242" s="52"/>
      <c r="Q242" s="52"/>
      <c r="R242" s="52"/>
      <c r="S242" s="52"/>
      <c r="T242" s="52"/>
      <c r="U242" s="52"/>
      <c r="V242" s="52"/>
      <c r="W242" s="52"/>
      <c r="X242" s="52"/>
      <c r="Y242" s="52"/>
      <c r="Z242" s="52"/>
      <c r="AA242" s="52"/>
      <c r="AB242" s="52"/>
      <c r="AC242" s="52"/>
      <c r="AD242" s="52"/>
      <c r="AE242" s="52"/>
      <c r="AF242" s="52"/>
    </row>
    <row r="243" spans="1:32" ht="16.5" customHeight="1" x14ac:dyDescent="0.3">
      <c r="A243" s="56"/>
      <c r="B243" s="56"/>
      <c r="C243" s="56"/>
      <c r="D243" s="56"/>
      <c r="E243" s="56"/>
      <c r="F243" s="56"/>
      <c r="G243" s="56"/>
      <c r="H243" s="49"/>
      <c r="I243" s="49"/>
      <c r="J243" s="49"/>
      <c r="K243" s="49"/>
      <c r="L243" s="49"/>
      <c r="M243" s="49"/>
      <c r="N243" s="49"/>
      <c r="O243" s="52"/>
      <c r="P243" s="52"/>
      <c r="Q243" s="52"/>
      <c r="R243" s="52"/>
      <c r="S243" s="52"/>
      <c r="T243" s="52"/>
      <c r="U243" s="52"/>
      <c r="V243" s="52"/>
      <c r="W243" s="52"/>
      <c r="X243" s="52"/>
      <c r="Y243" s="52"/>
      <c r="Z243" s="52"/>
      <c r="AA243" s="52"/>
      <c r="AB243" s="52"/>
      <c r="AC243" s="52"/>
      <c r="AD243" s="52"/>
      <c r="AE243" s="52"/>
      <c r="AF243" s="52"/>
    </row>
    <row r="244" spans="1:32" ht="16.5" customHeight="1" x14ac:dyDescent="0.3">
      <c r="A244" s="56"/>
      <c r="B244" s="56"/>
      <c r="C244" s="56"/>
      <c r="D244" s="56"/>
      <c r="E244" s="56"/>
      <c r="F244" s="56"/>
      <c r="G244" s="56"/>
      <c r="H244" s="49"/>
      <c r="I244" s="49"/>
      <c r="J244" s="49"/>
      <c r="K244" s="49"/>
      <c r="L244" s="49"/>
      <c r="M244" s="49"/>
      <c r="N244" s="49"/>
      <c r="O244" s="52"/>
      <c r="P244" s="52"/>
      <c r="Q244" s="52"/>
      <c r="R244" s="52"/>
      <c r="S244" s="52"/>
      <c r="T244" s="52"/>
      <c r="U244" s="52"/>
      <c r="V244" s="52"/>
      <c r="W244" s="52"/>
      <c r="X244" s="52"/>
      <c r="Y244" s="52"/>
      <c r="Z244" s="52"/>
      <c r="AA244" s="52"/>
      <c r="AB244" s="52"/>
      <c r="AC244" s="52"/>
      <c r="AD244" s="52"/>
      <c r="AE244" s="52"/>
      <c r="AF244" s="52"/>
    </row>
    <row r="245" spans="1:32" ht="16.5" customHeight="1" x14ac:dyDescent="0.3">
      <c r="A245" s="56"/>
      <c r="B245" s="56"/>
      <c r="C245" s="56"/>
      <c r="D245" s="56"/>
      <c r="E245" s="56"/>
      <c r="F245" s="56"/>
      <c r="G245" s="56"/>
      <c r="H245" s="49"/>
      <c r="I245" s="49"/>
      <c r="J245" s="49"/>
      <c r="K245" s="49"/>
      <c r="L245" s="49"/>
      <c r="M245" s="49"/>
      <c r="N245" s="49"/>
      <c r="O245" s="52"/>
      <c r="P245" s="52"/>
      <c r="Q245" s="52"/>
      <c r="R245" s="52"/>
      <c r="S245" s="52"/>
      <c r="T245" s="52"/>
      <c r="U245" s="52"/>
      <c r="V245" s="52"/>
      <c r="W245" s="52"/>
      <c r="X245" s="52"/>
      <c r="Y245" s="52"/>
      <c r="Z245" s="52"/>
      <c r="AA245" s="52"/>
      <c r="AB245" s="52"/>
      <c r="AC245" s="52"/>
      <c r="AD245" s="52"/>
      <c r="AE245" s="52"/>
      <c r="AF245" s="52"/>
    </row>
    <row r="246" spans="1:32" ht="16.5" customHeight="1" x14ac:dyDescent="0.3">
      <c r="A246" s="56"/>
      <c r="B246" s="56"/>
      <c r="C246" s="56"/>
      <c r="D246" s="56"/>
      <c r="E246" s="56"/>
      <c r="F246" s="56"/>
      <c r="G246" s="56"/>
      <c r="H246" s="49"/>
      <c r="I246" s="49"/>
      <c r="J246" s="49"/>
      <c r="K246" s="49"/>
      <c r="L246" s="49"/>
      <c r="M246" s="49"/>
      <c r="N246" s="49"/>
      <c r="O246" s="52"/>
      <c r="P246" s="52"/>
      <c r="Q246" s="52"/>
      <c r="R246" s="52"/>
      <c r="S246" s="52"/>
      <c r="T246" s="52"/>
      <c r="U246" s="52"/>
      <c r="V246" s="52"/>
      <c r="W246" s="52"/>
      <c r="X246" s="52"/>
      <c r="Y246" s="52"/>
      <c r="Z246" s="52"/>
      <c r="AA246" s="52"/>
      <c r="AB246" s="52"/>
      <c r="AC246" s="52"/>
      <c r="AD246" s="52"/>
      <c r="AE246" s="52"/>
      <c r="AF246" s="52"/>
    </row>
    <row r="247" spans="1:32" ht="16.5" customHeight="1" x14ac:dyDescent="0.3">
      <c r="A247" s="56"/>
      <c r="B247" s="56"/>
      <c r="C247" s="56"/>
      <c r="D247" s="56"/>
      <c r="E247" s="56"/>
      <c r="F247" s="56"/>
      <c r="G247" s="56"/>
      <c r="H247" s="49"/>
      <c r="I247" s="49"/>
      <c r="J247" s="49"/>
      <c r="K247" s="49"/>
      <c r="L247" s="49"/>
      <c r="M247" s="49"/>
      <c r="N247" s="49"/>
      <c r="O247" s="52"/>
      <c r="P247" s="52"/>
      <c r="Q247" s="52"/>
      <c r="R247" s="52"/>
      <c r="S247" s="52"/>
      <c r="T247" s="52"/>
      <c r="U247" s="52"/>
      <c r="V247" s="52"/>
      <c r="W247" s="52"/>
      <c r="X247" s="52"/>
      <c r="Y247" s="52"/>
      <c r="Z247" s="52"/>
      <c r="AA247" s="52"/>
      <c r="AB247" s="52"/>
      <c r="AC247" s="52"/>
      <c r="AD247" s="52"/>
      <c r="AE247" s="52"/>
      <c r="AF247" s="52"/>
    </row>
    <row r="248" spans="1:32" ht="16.5" customHeight="1" x14ac:dyDescent="0.3">
      <c r="A248" s="56"/>
      <c r="B248" s="56"/>
      <c r="C248" s="56"/>
      <c r="D248" s="56"/>
      <c r="E248" s="56"/>
      <c r="F248" s="56"/>
      <c r="G248" s="56"/>
      <c r="H248" s="49"/>
      <c r="I248" s="49"/>
      <c r="J248" s="49"/>
      <c r="K248" s="49"/>
      <c r="L248" s="49"/>
      <c r="M248" s="49"/>
      <c r="N248" s="49"/>
      <c r="O248" s="52"/>
      <c r="P248" s="52"/>
      <c r="Q248" s="52"/>
      <c r="R248" s="52"/>
      <c r="S248" s="52"/>
      <c r="T248" s="52"/>
      <c r="U248" s="52"/>
      <c r="V248" s="52"/>
      <c r="W248" s="52"/>
      <c r="X248" s="52"/>
      <c r="Y248" s="52"/>
      <c r="Z248" s="52"/>
      <c r="AA248" s="52"/>
      <c r="AB248" s="52"/>
      <c r="AC248" s="52"/>
      <c r="AD248" s="52"/>
      <c r="AE248" s="52"/>
      <c r="AF248" s="52"/>
    </row>
    <row r="249" spans="1:32" ht="16.5" customHeight="1" x14ac:dyDescent="0.3">
      <c r="A249" s="56"/>
      <c r="B249" s="56"/>
      <c r="C249" s="56"/>
      <c r="D249" s="56"/>
      <c r="E249" s="56"/>
      <c r="F249" s="56"/>
      <c r="G249" s="56"/>
      <c r="H249" s="49"/>
      <c r="I249" s="49"/>
      <c r="J249" s="49"/>
      <c r="K249" s="49"/>
      <c r="L249" s="49"/>
      <c r="M249" s="49"/>
      <c r="N249" s="49"/>
      <c r="O249" s="52"/>
      <c r="P249" s="52"/>
      <c r="Q249" s="52"/>
      <c r="R249" s="52"/>
      <c r="S249" s="52"/>
      <c r="T249" s="52"/>
      <c r="U249" s="52"/>
      <c r="V249" s="52"/>
      <c r="W249" s="52"/>
      <c r="X249" s="52"/>
      <c r="Y249" s="52"/>
      <c r="Z249" s="52"/>
      <c r="AA249" s="52"/>
      <c r="AB249" s="52"/>
      <c r="AC249" s="52"/>
      <c r="AD249" s="52"/>
      <c r="AE249" s="52"/>
      <c r="AF249" s="52"/>
    </row>
    <row r="250" spans="1:32" ht="16.5" customHeight="1" x14ac:dyDescent="0.3">
      <c r="A250" s="56"/>
      <c r="B250" s="56"/>
      <c r="C250" s="56"/>
      <c r="D250" s="56"/>
      <c r="E250" s="56"/>
      <c r="F250" s="56"/>
      <c r="G250" s="56"/>
      <c r="H250" s="49"/>
      <c r="I250" s="49"/>
      <c r="J250" s="49"/>
      <c r="K250" s="49"/>
      <c r="L250" s="49"/>
      <c r="M250" s="49"/>
      <c r="N250" s="49"/>
      <c r="O250" s="52"/>
      <c r="P250" s="52"/>
      <c r="Q250" s="52"/>
      <c r="R250" s="52"/>
      <c r="S250" s="52"/>
      <c r="T250" s="52"/>
      <c r="U250" s="52"/>
      <c r="V250" s="52"/>
      <c r="W250" s="52"/>
      <c r="X250" s="52"/>
      <c r="Y250" s="52"/>
      <c r="Z250" s="52"/>
      <c r="AA250" s="52"/>
      <c r="AB250" s="52"/>
      <c r="AC250" s="52"/>
      <c r="AD250" s="52"/>
      <c r="AE250" s="52"/>
      <c r="AF250" s="52"/>
    </row>
    <row r="251" spans="1:32" ht="16.5" customHeight="1" x14ac:dyDescent="0.3">
      <c r="A251" s="56"/>
      <c r="B251" s="56"/>
      <c r="C251" s="56"/>
      <c r="D251" s="56"/>
      <c r="E251" s="56"/>
      <c r="F251" s="56"/>
      <c r="G251" s="56"/>
      <c r="H251" s="49"/>
      <c r="I251" s="49"/>
      <c r="J251" s="49"/>
      <c r="K251" s="49"/>
      <c r="L251" s="49"/>
      <c r="M251" s="49"/>
      <c r="N251" s="49"/>
      <c r="O251" s="52"/>
      <c r="P251" s="52"/>
      <c r="Q251" s="52"/>
      <c r="R251" s="52"/>
      <c r="S251" s="52"/>
      <c r="T251" s="52"/>
      <c r="U251" s="52"/>
      <c r="V251" s="52"/>
      <c r="W251" s="52"/>
      <c r="X251" s="52"/>
      <c r="Y251" s="52"/>
      <c r="Z251" s="52"/>
      <c r="AA251" s="52"/>
      <c r="AB251" s="52"/>
      <c r="AC251" s="52"/>
      <c r="AD251" s="52"/>
      <c r="AE251" s="52"/>
      <c r="AF251" s="52"/>
    </row>
    <row r="252" spans="1:32" ht="16.5" customHeight="1" x14ac:dyDescent="0.3">
      <c r="A252" s="56"/>
      <c r="B252" s="56"/>
      <c r="C252" s="56"/>
      <c r="D252" s="56"/>
      <c r="E252" s="56"/>
      <c r="F252" s="56"/>
      <c r="G252" s="56"/>
      <c r="H252" s="49"/>
      <c r="I252" s="49"/>
      <c r="J252" s="49"/>
      <c r="K252" s="49"/>
      <c r="L252" s="49"/>
      <c r="M252" s="49"/>
      <c r="N252" s="49"/>
      <c r="O252" s="52"/>
      <c r="P252" s="52"/>
      <c r="Q252" s="52"/>
      <c r="R252" s="52"/>
      <c r="S252" s="52"/>
      <c r="T252" s="52"/>
      <c r="U252" s="52"/>
      <c r="V252" s="52"/>
      <c r="W252" s="52"/>
      <c r="X252" s="52"/>
      <c r="Y252" s="52"/>
      <c r="Z252" s="52"/>
      <c r="AA252" s="52"/>
      <c r="AB252" s="52"/>
      <c r="AC252" s="52"/>
      <c r="AD252" s="52"/>
      <c r="AE252" s="52"/>
      <c r="AF252" s="52"/>
    </row>
    <row r="253" spans="1:32" ht="16.5" customHeight="1" x14ac:dyDescent="0.3">
      <c r="A253" s="56"/>
      <c r="B253" s="56"/>
      <c r="C253" s="56"/>
      <c r="D253" s="56"/>
      <c r="E253" s="56"/>
      <c r="F253" s="56"/>
      <c r="G253" s="56"/>
      <c r="H253" s="49"/>
      <c r="I253" s="49"/>
      <c r="J253" s="49"/>
      <c r="K253" s="49"/>
      <c r="L253" s="49"/>
      <c r="M253" s="49"/>
      <c r="N253" s="49"/>
      <c r="O253" s="52"/>
      <c r="P253" s="52"/>
      <c r="Q253" s="52"/>
      <c r="R253" s="52"/>
      <c r="S253" s="52"/>
      <c r="T253" s="52"/>
      <c r="U253" s="52"/>
      <c r="V253" s="52"/>
      <c r="W253" s="52"/>
      <c r="X253" s="52"/>
      <c r="Y253" s="52"/>
      <c r="Z253" s="52"/>
      <c r="AA253" s="52"/>
      <c r="AB253" s="52"/>
      <c r="AC253" s="52"/>
      <c r="AD253" s="52"/>
      <c r="AE253" s="52"/>
      <c r="AF253" s="52"/>
    </row>
    <row r="254" spans="1:32" ht="16.5" customHeight="1" x14ac:dyDescent="0.3">
      <c r="A254" s="56"/>
      <c r="B254" s="56"/>
      <c r="C254" s="56"/>
      <c r="D254" s="56"/>
      <c r="E254" s="56"/>
      <c r="F254" s="56"/>
      <c r="G254" s="56"/>
      <c r="H254" s="49"/>
      <c r="I254" s="49"/>
      <c r="J254" s="49"/>
      <c r="K254" s="49"/>
      <c r="L254" s="49"/>
      <c r="M254" s="49"/>
      <c r="N254" s="49"/>
      <c r="O254" s="52"/>
      <c r="P254" s="52"/>
      <c r="Q254" s="52"/>
      <c r="R254" s="52"/>
      <c r="S254" s="52"/>
      <c r="T254" s="52"/>
      <c r="U254" s="52"/>
      <c r="V254" s="52"/>
      <c r="W254" s="52"/>
      <c r="X254" s="52"/>
      <c r="Y254" s="52"/>
      <c r="Z254" s="52"/>
      <c r="AA254" s="52"/>
      <c r="AB254" s="52"/>
      <c r="AC254" s="52"/>
      <c r="AD254" s="52"/>
      <c r="AE254" s="52"/>
      <c r="AF254" s="52"/>
    </row>
    <row r="255" spans="1:32" ht="16.5" customHeight="1" x14ac:dyDescent="0.3">
      <c r="A255" s="56"/>
      <c r="B255" s="56"/>
      <c r="C255" s="56"/>
      <c r="D255" s="56"/>
      <c r="E255" s="56"/>
      <c r="F255" s="56"/>
      <c r="G255" s="56"/>
      <c r="H255" s="49"/>
      <c r="I255" s="49"/>
      <c r="J255" s="49"/>
      <c r="K255" s="49"/>
      <c r="L255" s="49"/>
      <c r="M255" s="49"/>
      <c r="N255" s="49"/>
      <c r="O255" s="52"/>
      <c r="P255" s="52"/>
      <c r="Q255" s="52"/>
      <c r="R255" s="52"/>
      <c r="S255" s="52"/>
      <c r="T255" s="52"/>
      <c r="U255" s="52"/>
      <c r="V255" s="52"/>
      <c r="W255" s="52"/>
      <c r="X255" s="52"/>
      <c r="Y255" s="52"/>
      <c r="Z255" s="52"/>
      <c r="AA255" s="52"/>
      <c r="AB255" s="52"/>
      <c r="AC255" s="52"/>
      <c r="AD255" s="52"/>
      <c r="AE255" s="52"/>
      <c r="AF255" s="52"/>
    </row>
    <row r="256" spans="1:32" ht="16.5" customHeight="1" x14ac:dyDescent="0.3">
      <c r="A256" s="56"/>
      <c r="B256" s="56"/>
      <c r="C256" s="56"/>
      <c r="D256" s="56"/>
      <c r="E256" s="56"/>
      <c r="F256" s="56"/>
      <c r="G256" s="56"/>
      <c r="H256" s="49"/>
      <c r="I256" s="49"/>
      <c r="J256" s="49"/>
      <c r="K256" s="49"/>
      <c r="L256" s="49"/>
      <c r="M256" s="49"/>
      <c r="N256" s="49"/>
      <c r="O256" s="52"/>
      <c r="P256" s="52"/>
      <c r="Q256" s="52"/>
      <c r="R256" s="52"/>
      <c r="S256" s="52"/>
      <c r="T256" s="52"/>
      <c r="U256" s="52"/>
      <c r="V256" s="52"/>
      <c r="W256" s="52"/>
      <c r="X256" s="52"/>
      <c r="Y256" s="52"/>
      <c r="Z256" s="52"/>
      <c r="AA256" s="52"/>
      <c r="AB256" s="52"/>
      <c r="AC256" s="52"/>
      <c r="AD256" s="52"/>
      <c r="AE256" s="52"/>
      <c r="AF256" s="52"/>
    </row>
    <row r="257" spans="1:32" ht="16.5" customHeight="1" x14ac:dyDescent="0.3">
      <c r="A257" s="56"/>
      <c r="B257" s="56"/>
      <c r="C257" s="56"/>
      <c r="D257" s="56"/>
      <c r="E257" s="56"/>
      <c r="F257" s="56"/>
      <c r="G257" s="56"/>
      <c r="H257" s="49"/>
      <c r="I257" s="49"/>
      <c r="J257" s="49"/>
      <c r="K257" s="49"/>
      <c r="L257" s="49"/>
      <c r="M257" s="49"/>
      <c r="N257" s="49"/>
      <c r="O257" s="52"/>
      <c r="P257" s="52"/>
      <c r="Q257" s="52"/>
      <c r="R257" s="52"/>
      <c r="S257" s="52"/>
      <c r="T257" s="52"/>
      <c r="U257" s="52"/>
      <c r="V257" s="52"/>
      <c r="W257" s="52"/>
      <c r="X257" s="52"/>
      <c r="Y257" s="52"/>
      <c r="Z257" s="52"/>
      <c r="AA257" s="52"/>
      <c r="AB257" s="52"/>
      <c r="AC257" s="52"/>
      <c r="AD257" s="52"/>
      <c r="AE257" s="52"/>
      <c r="AF257" s="52"/>
    </row>
    <row r="258" spans="1:32" ht="16.5" customHeight="1" x14ac:dyDescent="0.3">
      <c r="A258" s="56"/>
      <c r="B258" s="56"/>
      <c r="C258" s="56"/>
      <c r="D258" s="56"/>
      <c r="E258" s="56"/>
      <c r="F258" s="56"/>
      <c r="G258" s="56"/>
      <c r="H258" s="49"/>
      <c r="I258" s="49"/>
      <c r="J258" s="49"/>
      <c r="K258" s="49"/>
      <c r="L258" s="49"/>
      <c r="M258" s="49"/>
      <c r="N258" s="49"/>
      <c r="O258" s="52"/>
      <c r="P258" s="52"/>
      <c r="Q258" s="52"/>
      <c r="R258" s="52"/>
      <c r="S258" s="52"/>
      <c r="T258" s="52"/>
      <c r="U258" s="52"/>
      <c r="V258" s="52"/>
      <c r="W258" s="52"/>
      <c r="X258" s="52"/>
      <c r="Y258" s="52"/>
      <c r="Z258" s="52"/>
      <c r="AA258" s="52"/>
      <c r="AB258" s="52"/>
      <c r="AC258" s="52"/>
      <c r="AD258" s="52"/>
      <c r="AE258" s="52"/>
      <c r="AF258" s="52"/>
    </row>
    <row r="259" spans="1:32" ht="16.5" customHeight="1" x14ac:dyDescent="0.3">
      <c r="A259" s="56"/>
      <c r="B259" s="56"/>
      <c r="C259" s="56"/>
      <c r="D259" s="56"/>
      <c r="E259" s="56"/>
      <c r="F259" s="56"/>
      <c r="G259" s="56"/>
      <c r="H259" s="49"/>
      <c r="I259" s="49"/>
      <c r="J259" s="49"/>
      <c r="K259" s="49"/>
      <c r="L259" s="49"/>
      <c r="M259" s="49"/>
      <c r="N259" s="49"/>
      <c r="O259" s="52"/>
      <c r="P259" s="52"/>
      <c r="Q259" s="52"/>
      <c r="R259" s="52"/>
      <c r="S259" s="52"/>
      <c r="T259" s="52"/>
      <c r="U259" s="52"/>
      <c r="V259" s="52"/>
      <c r="W259" s="52"/>
      <c r="X259" s="52"/>
      <c r="Y259" s="52"/>
      <c r="Z259" s="52"/>
      <c r="AA259" s="52"/>
      <c r="AB259" s="52"/>
      <c r="AC259" s="52"/>
      <c r="AD259" s="52"/>
      <c r="AE259" s="52"/>
      <c r="AF259" s="52"/>
    </row>
    <row r="260" spans="1:32" ht="16.5" customHeight="1" x14ac:dyDescent="0.3">
      <c r="A260" s="56"/>
      <c r="B260" s="56"/>
      <c r="C260" s="56"/>
      <c r="D260" s="56"/>
      <c r="E260" s="56"/>
      <c r="F260" s="56"/>
      <c r="G260" s="56"/>
      <c r="H260" s="49"/>
      <c r="I260" s="49"/>
      <c r="J260" s="49"/>
      <c r="K260" s="49"/>
      <c r="L260" s="49"/>
      <c r="M260" s="49"/>
      <c r="N260" s="49"/>
      <c r="O260" s="52"/>
      <c r="P260" s="52"/>
      <c r="Q260" s="52"/>
      <c r="R260" s="52"/>
      <c r="S260" s="52"/>
      <c r="T260" s="52"/>
      <c r="U260" s="52"/>
      <c r="V260" s="52"/>
      <c r="W260" s="52"/>
      <c r="X260" s="52"/>
      <c r="Y260" s="52"/>
      <c r="Z260" s="52"/>
      <c r="AA260" s="52"/>
      <c r="AB260" s="52"/>
      <c r="AC260" s="52"/>
      <c r="AD260" s="52"/>
      <c r="AE260" s="52"/>
      <c r="AF260" s="52"/>
    </row>
    <row r="261" spans="1:32" ht="16.5" customHeight="1" x14ac:dyDescent="0.3">
      <c r="A261" s="56"/>
      <c r="B261" s="56"/>
      <c r="C261" s="56"/>
      <c r="D261" s="56"/>
      <c r="E261" s="56"/>
      <c r="F261" s="56"/>
      <c r="G261" s="56"/>
      <c r="H261" s="49"/>
      <c r="I261" s="49"/>
      <c r="J261" s="49"/>
      <c r="K261" s="49"/>
      <c r="L261" s="49"/>
      <c r="M261" s="49"/>
      <c r="N261" s="49"/>
      <c r="O261" s="52"/>
      <c r="P261" s="52"/>
      <c r="Q261" s="52"/>
      <c r="R261" s="52"/>
      <c r="S261" s="52"/>
      <c r="T261" s="52"/>
      <c r="U261" s="52"/>
      <c r="V261" s="52"/>
      <c r="W261" s="52"/>
      <c r="X261" s="52"/>
      <c r="Y261" s="52"/>
      <c r="Z261" s="52"/>
      <c r="AA261" s="52"/>
      <c r="AB261" s="52"/>
      <c r="AC261" s="52"/>
      <c r="AD261" s="52"/>
      <c r="AE261" s="52"/>
      <c r="AF261" s="52"/>
    </row>
    <row r="262" spans="1:32" ht="16.5" customHeight="1" x14ac:dyDescent="0.3">
      <c r="A262" s="56"/>
      <c r="B262" s="56"/>
      <c r="C262" s="56"/>
      <c r="D262" s="56"/>
      <c r="E262" s="56"/>
      <c r="F262" s="56"/>
      <c r="G262" s="56"/>
      <c r="H262" s="49"/>
      <c r="I262" s="49"/>
      <c r="J262" s="49"/>
      <c r="K262" s="49"/>
      <c r="L262" s="49"/>
      <c r="M262" s="49"/>
      <c r="N262" s="49"/>
      <c r="O262" s="52"/>
      <c r="P262" s="52"/>
      <c r="Q262" s="52"/>
      <c r="R262" s="52"/>
      <c r="S262" s="52"/>
      <c r="T262" s="52"/>
      <c r="U262" s="52"/>
      <c r="V262" s="52"/>
      <c r="W262" s="52"/>
      <c r="X262" s="52"/>
      <c r="Y262" s="52"/>
      <c r="Z262" s="52"/>
      <c r="AA262" s="52"/>
      <c r="AB262" s="52"/>
      <c r="AC262" s="52"/>
      <c r="AD262" s="52"/>
      <c r="AE262" s="52"/>
      <c r="AF262" s="52"/>
    </row>
    <row r="263" spans="1:32" ht="16.5" customHeight="1" x14ac:dyDescent="0.3">
      <c r="A263" s="56"/>
      <c r="B263" s="56"/>
      <c r="C263" s="56"/>
      <c r="D263" s="56"/>
      <c r="E263" s="56"/>
      <c r="F263" s="56"/>
      <c r="G263" s="56"/>
      <c r="H263" s="49"/>
      <c r="I263" s="49"/>
      <c r="J263" s="49"/>
      <c r="K263" s="49"/>
      <c r="L263" s="49"/>
      <c r="M263" s="49"/>
      <c r="N263" s="49"/>
      <c r="O263" s="52"/>
      <c r="P263" s="52"/>
      <c r="Q263" s="52"/>
      <c r="R263" s="52"/>
      <c r="S263" s="52"/>
      <c r="T263" s="52"/>
      <c r="U263" s="52"/>
      <c r="V263" s="52"/>
      <c r="W263" s="52"/>
      <c r="X263" s="52"/>
      <c r="Y263" s="52"/>
      <c r="Z263" s="52"/>
      <c r="AA263" s="52"/>
      <c r="AB263" s="52"/>
      <c r="AC263" s="52"/>
      <c r="AD263" s="52"/>
      <c r="AE263" s="52"/>
      <c r="AF263" s="52"/>
    </row>
    <row r="264" spans="1:32" ht="16.5" customHeight="1" x14ac:dyDescent="0.3">
      <c r="A264" s="56"/>
      <c r="B264" s="56"/>
      <c r="C264" s="56"/>
      <c r="D264" s="56"/>
      <c r="E264" s="56"/>
      <c r="F264" s="56"/>
      <c r="G264" s="56"/>
      <c r="H264" s="49"/>
      <c r="I264" s="49"/>
      <c r="J264" s="49"/>
      <c r="K264" s="49"/>
      <c r="L264" s="49"/>
      <c r="M264" s="49"/>
      <c r="N264" s="49"/>
      <c r="O264" s="52"/>
      <c r="P264" s="52"/>
      <c r="Q264" s="52"/>
      <c r="R264" s="52"/>
      <c r="S264" s="52"/>
      <c r="T264" s="52"/>
      <c r="U264" s="52"/>
      <c r="V264" s="52"/>
      <c r="W264" s="52"/>
      <c r="X264" s="52"/>
      <c r="Y264" s="52"/>
      <c r="Z264" s="52"/>
      <c r="AA264" s="52"/>
      <c r="AB264" s="52"/>
      <c r="AC264" s="52"/>
      <c r="AD264" s="52"/>
      <c r="AE264" s="52"/>
      <c r="AF264" s="52"/>
    </row>
    <row r="265" spans="1:32" ht="16.5" customHeight="1" x14ac:dyDescent="0.3">
      <c r="A265" s="56"/>
      <c r="B265" s="56"/>
      <c r="C265" s="56"/>
      <c r="D265" s="56"/>
      <c r="E265" s="56"/>
      <c r="F265" s="56"/>
      <c r="G265" s="56"/>
      <c r="H265" s="49"/>
      <c r="I265" s="49"/>
      <c r="J265" s="49"/>
      <c r="K265" s="49"/>
      <c r="L265" s="49"/>
      <c r="M265" s="49"/>
      <c r="N265" s="49"/>
      <c r="O265" s="52"/>
      <c r="P265" s="52"/>
      <c r="Q265" s="52"/>
      <c r="R265" s="52"/>
      <c r="S265" s="52"/>
      <c r="T265" s="52"/>
      <c r="U265" s="52"/>
      <c r="V265" s="52"/>
      <c r="W265" s="52"/>
      <c r="X265" s="52"/>
      <c r="Y265" s="52"/>
      <c r="Z265" s="52"/>
      <c r="AA265" s="52"/>
      <c r="AB265" s="52"/>
      <c r="AC265" s="52"/>
      <c r="AD265" s="52"/>
      <c r="AE265" s="52"/>
      <c r="AF265" s="52"/>
    </row>
    <row r="266" spans="1:32" ht="16.5" customHeight="1" x14ac:dyDescent="0.3">
      <c r="A266" s="56"/>
      <c r="B266" s="56"/>
      <c r="C266" s="56"/>
      <c r="D266" s="56"/>
      <c r="E266" s="56"/>
      <c r="F266" s="56"/>
      <c r="G266" s="56"/>
      <c r="H266" s="49"/>
      <c r="I266" s="49"/>
      <c r="J266" s="49"/>
      <c r="K266" s="49"/>
      <c r="L266" s="49"/>
      <c r="M266" s="49"/>
      <c r="N266" s="49"/>
      <c r="O266" s="52"/>
      <c r="P266" s="52"/>
      <c r="Q266" s="52"/>
      <c r="R266" s="52"/>
      <c r="S266" s="52"/>
      <c r="T266" s="52"/>
      <c r="U266" s="52"/>
      <c r="V266" s="52"/>
      <c r="W266" s="52"/>
      <c r="X266" s="52"/>
      <c r="Y266" s="52"/>
      <c r="Z266" s="52"/>
      <c r="AA266" s="52"/>
      <c r="AB266" s="52"/>
      <c r="AC266" s="52"/>
      <c r="AD266" s="52"/>
      <c r="AE266" s="52"/>
      <c r="AF266" s="52"/>
    </row>
    <row r="267" spans="1:32" ht="16.5" customHeight="1" x14ac:dyDescent="0.3">
      <c r="A267" s="56"/>
      <c r="B267" s="56"/>
      <c r="C267" s="56"/>
      <c r="D267" s="56"/>
      <c r="E267" s="56"/>
      <c r="F267" s="56"/>
      <c r="G267" s="56"/>
      <c r="H267" s="49"/>
      <c r="I267" s="49"/>
      <c r="J267" s="49"/>
      <c r="K267" s="49"/>
      <c r="L267" s="49"/>
      <c r="M267" s="49"/>
      <c r="N267" s="49"/>
      <c r="O267" s="52"/>
      <c r="P267" s="52"/>
      <c r="Q267" s="52"/>
      <c r="R267" s="52"/>
      <c r="S267" s="52"/>
      <c r="T267" s="52"/>
      <c r="U267" s="52"/>
      <c r="V267" s="52"/>
      <c r="W267" s="52"/>
      <c r="X267" s="52"/>
      <c r="Y267" s="52"/>
      <c r="Z267" s="52"/>
      <c r="AA267" s="52"/>
      <c r="AB267" s="52"/>
      <c r="AC267" s="52"/>
      <c r="AD267" s="52"/>
      <c r="AE267" s="52"/>
      <c r="AF267" s="52"/>
    </row>
    <row r="268" spans="1:32" ht="16.5" customHeight="1" x14ac:dyDescent="0.3">
      <c r="A268" s="56"/>
      <c r="B268" s="56"/>
      <c r="C268" s="56"/>
      <c r="D268" s="56"/>
      <c r="E268" s="56"/>
      <c r="F268" s="56"/>
      <c r="G268" s="56"/>
      <c r="H268" s="49"/>
      <c r="I268" s="49"/>
      <c r="J268" s="49"/>
      <c r="K268" s="49"/>
      <c r="L268" s="49"/>
      <c r="M268" s="49"/>
      <c r="N268" s="49"/>
      <c r="O268" s="52"/>
      <c r="P268" s="52"/>
      <c r="Q268" s="52"/>
      <c r="R268" s="52"/>
      <c r="S268" s="52"/>
      <c r="T268" s="52"/>
      <c r="U268" s="52"/>
      <c r="V268" s="52"/>
      <c r="W268" s="52"/>
      <c r="X268" s="52"/>
      <c r="Y268" s="52"/>
      <c r="Z268" s="52"/>
      <c r="AA268" s="52"/>
      <c r="AB268" s="52"/>
      <c r="AC268" s="52"/>
      <c r="AD268" s="52"/>
      <c r="AE268" s="52"/>
      <c r="AF268" s="52"/>
    </row>
    <row r="269" spans="1:32" ht="16.5" customHeight="1" x14ac:dyDescent="0.3">
      <c r="A269" s="56"/>
      <c r="B269" s="56"/>
      <c r="C269" s="56"/>
      <c r="D269" s="56"/>
      <c r="E269" s="56"/>
      <c r="F269" s="56"/>
      <c r="G269" s="56"/>
      <c r="H269" s="49"/>
      <c r="I269" s="49"/>
      <c r="J269" s="49"/>
      <c r="K269" s="49"/>
      <c r="L269" s="49"/>
      <c r="M269" s="49"/>
      <c r="N269" s="49"/>
      <c r="O269" s="52"/>
      <c r="P269" s="52"/>
      <c r="Q269" s="52"/>
      <c r="R269" s="52"/>
      <c r="S269" s="52"/>
      <c r="T269" s="52"/>
      <c r="U269" s="52"/>
      <c r="V269" s="52"/>
      <c r="W269" s="52"/>
      <c r="X269" s="52"/>
      <c r="Y269" s="52"/>
      <c r="Z269" s="52"/>
      <c r="AA269" s="52"/>
      <c r="AB269" s="52"/>
      <c r="AC269" s="52"/>
      <c r="AD269" s="52"/>
      <c r="AE269" s="52"/>
      <c r="AF269" s="52"/>
    </row>
    <row r="270" spans="1:32" ht="16.5" customHeight="1" x14ac:dyDescent="0.3">
      <c r="A270" s="56"/>
      <c r="B270" s="56"/>
      <c r="C270" s="56"/>
      <c r="D270" s="56"/>
      <c r="E270" s="56"/>
      <c r="F270" s="56"/>
      <c r="G270" s="56"/>
      <c r="H270" s="49"/>
      <c r="I270" s="49"/>
      <c r="J270" s="49"/>
      <c r="K270" s="49"/>
      <c r="L270" s="49"/>
      <c r="M270" s="49"/>
      <c r="N270" s="49"/>
      <c r="O270" s="52"/>
      <c r="P270" s="52"/>
      <c r="Q270" s="52"/>
      <c r="R270" s="52"/>
      <c r="S270" s="52"/>
      <c r="T270" s="52"/>
      <c r="U270" s="52"/>
      <c r="V270" s="52"/>
      <c r="W270" s="52"/>
      <c r="X270" s="52"/>
      <c r="Y270" s="52"/>
      <c r="Z270" s="52"/>
      <c r="AA270" s="52"/>
      <c r="AB270" s="52"/>
      <c r="AC270" s="52"/>
      <c r="AD270" s="52"/>
      <c r="AE270" s="52"/>
      <c r="AF270" s="52"/>
    </row>
    <row r="271" spans="1:32" ht="16.5" customHeight="1" x14ac:dyDescent="0.3">
      <c r="A271" s="56"/>
      <c r="B271" s="56"/>
      <c r="C271" s="56"/>
      <c r="D271" s="56"/>
      <c r="E271" s="56"/>
      <c r="F271" s="56"/>
      <c r="G271" s="56"/>
      <c r="H271" s="49"/>
      <c r="I271" s="49"/>
      <c r="J271" s="49"/>
      <c r="K271" s="49"/>
      <c r="L271" s="49"/>
      <c r="M271" s="49"/>
      <c r="N271" s="49"/>
      <c r="O271" s="52"/>
      <c r="P271" s="52"/>
      <c r="Q271" s="52"/>
      <c r="R271" s="52"/>
      <c r="S271" s="52"/>
      <c r="T271" s="52"/>
      <c r="U271" s="52"/>
      <c r="V271" s="52"/>
      <c r="W271" s="52"/>
      <c r="X271" s="52"/>
      <c r="Y271" s="52"/>
      <c r="Z271" s="52"/>
      <c r="AA271" s="52"/>
      <c r="AB271" s="52"/>
      <c r="AC271" s="52"/>
      <c r="AD271" s="52"/>
      <c r="AE271" s="52"/>
      <c r="AF271" s="52"/>
    </row>
    <row r="272" spans="1:32" ht="16.5" customHeight="1" x14ac:dyDescent="0.3">
      <c r="A272" s="56"/>
      <c r="B272" s="56"/>
      <c r="C272" s="56"/>
      <c r="D272" s="56"/>
      <c r="E272" s="56"/>
      <c r="F272" s="56"/>
      <c r="G272" s="56"/>
      <c r="H272" s="49"/>
      <c r="I272" s="49"/>
      <c r="J272" s="49"/>
      <c r="K272" s="49"/>
      <c r="L272" s="49"/>
      <c r="M272" s="49"/>
      <c r="N272" s="49"/>
      <c r="O272" s="52"/>
      <c r="P272" s="52"/>
      <c r="Q272" s="52"/>
      <c r="R272" s="52"/>
      <c r="S272" s="52"/>
      <c r="T272" s="52"/>
      <c r="U272" s="52"/>
      <c r="V272" s="52"/>
      <c r="W272" s="52"/>
      <c r="X272" s="52"/>
      <c r="Y272" s="52"/>
      <c r="Z272" s="52"/>
      <c r="AA272" s="52"/>
      <c r="AB272" s="52"/>
      <c r="AC272" s="52"/>
      <c r="AD272" s="52"/>
      <c r="AE272" s="52"/>
      <c r="AF272" s="52"/>
    </row>
    <row r="273" spans="1:32" ht="16.5" customHeight="1" x14ac:dyDescent="0.3">
      <c r="A273" s="56"/>
      <c r="B273" s="56"/>
      <c r="C273" s="56"/>
      <c r="D273" s="56"/>
      <c r="E273" s="56"/>
      <c r="F273" s="56"/>
      <c r="G273" s="56"/>
      <c r="H273" s="49"/>
      <c r="I273" s="49"/>
      <c r="J273" s="49"/>
      <c r="K273" s="49"/>
      <c r="L273" s="49"/>
      <c r="M273" s="49"/>
      <c r="N273" s="49"/>
      <c r="O273" s="52"/>
      <c r="P273" s="52"/>
      <c r="Q273" s="52"/>
      <c r="R273" s="52"/>
      <c r="S273" s="52"/>
      <c r="T273" s="52"/>
      <c r="U273" s="52"/>
      <c r="V273" s="52"/>
      <c r="W273" s="52"/>
      <c r="X273" s="52"/>
      <c r="Y273" s="52"/>
      <c r="Z273" s="52"/>
      <c r="AA273" s="52"/>
      <c r="AB273" s="52"/>
      <c r="AC273" s="52"/>
      <c r="AD273" s="52"/>
      <c r="AE273" s="52"/>
      <c r="AF273" s="52"/>
    </row>
    <row r="274" spans="1:32" ht="16.5" customHeight="1" x14ac:dyDescent="0.3">
      <c r="A274" s="56"/>
      <c r="B274" s="56"/>
      <c r="C274" s="56"/>
      <c r="D274" s="56"/>
      <c r="E274" s="56"/>
      <c r="F274" s="56"/>
      <c r="G274" s="56"/>
      <c r="H274" s="49"/>
      <c r="I274" s="49"/>
      <c r="J274" s="49"/>
      <c r="K274" s="49"/>
      <c r="L274" s="49"/>
      <c r="M274" s="49"/>
      <c r="N274" s="49"/>
      <c r="O274" s="52"/>
      <c r="P274" s="52"/>
      <c r="Q274" s="52"/>
      <c r="R274" s="52"/>
      <c r="S274" s="52"/>
      <c r="T274" s="52"/>
      <c r="U274" s="52"/>
      <c r="V274" s="52"/>
      <c r="W274" s="52"/>
      <c r="X274" s="52"/>
      <c r="Y274" s="52"/>
      <c r="Z274" s="52"/>
      <c r="AA274" s="52"/>
      <c r="AB274" s="52"/>
      <c r="AC274" s="52"/>
      <c r="AD274" s="52"/>
      <c r="AE274" s="52"/>
      <c r="AF274" s="52"/>
    </row>
    <row r="275" spans="1:32" ht="16.5" customHeight="1" x14ac:dyDescent="0.3">
      <c r="A275" s="56"/>
      <c r="B275" s="56"/>
      <c r="C275" s="56"/>
      <c r="D275" s="56"/>
      <c r="E275" s="56"/>
      <c r="F275" s="56"/>
      <c r="G275" s="56"/>
      <c r="H275" s="49"/>
      <c r="I275" s="49"/>
      <c r="J275" s="49"/>
      <c r="K275" s="49"/>
      <c r="L275" s="49"/>
      <c r="M275" s="49"/>
      <c r="N275" s="49"/>
      <c r="O275" s="52"/>
      <c r="P275" s="52"/>
      <c r="Q275" s="52"/>
      <c r="R275" s="52"/>
      <c r="S275" s="52"/>
      <c r="T275" s="52"/>
      <c r="U275" s="52"/>
      <c r="V275" s="52"/>
      <c r="W275" s="52"/>
      <c r="X275" s="52"/>
      <c r="Y275" s="52"/>
      <c r="Z275" s="52"/>
      <c r="AA275" s="52"/>
      <c r="AB275" s="52"/>
      <c r="AC275" s="52"/>
      <c r="AD275" s="52"/>
      <c r="AE275" s="52"/>
      <c r="AF275" s="52"/>
    </row>
    <row r="276" spans="1:32" ht="16.5" customHeight="1" x14ac:dyDescent="0.3">
      <c r="A276" s="56"/>
      <c r="B276" s="56"/>
      <c r="C276" s="56"/>
      <c r="D276" s="56"/>
      <c r="E276" s="56"/>
      <c r="F276" s="56"/>
      <c r="G276" s="56"/>
      <c r="H276" s="49"/>
      <c r="I276" s="49"/>
      <c r="J276" s="49"/>
      <c r="K276" s="49"/>
      <c r="L276" s="49"/>
      <c r="M276" s="49"/>
      <c r="N276" s="49"/>
      <c r="O276" s="52"/>
      <c r="P276" s="52"/>
      <c r="Q276" s="52"/>
      <c r="R276" s="52"/>
      <c r="S276" s="52"/>
      <c r="T276" s="52"/>
      <c r="U276" s="52"/>
      <c r="V276" s="52"/>
      <c r="W276" s="52"/>
      <c r="X276" s="52"/>
      <c r="Y276" s="52"/>
      <c r="Z276" s="52"/>
      <c r="AA276" s="52"/>
      <c r="AB276" s="52"/>
      <c r="AC276" s="52"/>
      <c r="AD276" s="52"/>
      <c r="AE276" s="52"/>
      <c r="AF276" s="52"/>
    </row>
    <row r="277" spans="1:32" ht="16.5" customHeight="1" x14ac:dyDescent="0.3">
      <c r="A277" s="56"/>
      <c r="B277" s="56"/>
      <c r="C277" s="56"/>
      <c r="D277" s="56"/>
      <c r="E277" s="56"/>
      <c r="F277" s="56"/>
      <c r="G277" s="56"/>
      <c r="H277" s="49"/>
      <c r="I277" s="49"/>
      <c r="J277" s="49"/>
      <c r="K277" s="49"/>
      <c r="L277" s="49"/>
      <c r="M277" s="49"/>
      <c r="N277" s="49"/>
      <c r="O277" s="52"/>
      <c r="P277" s="52"/>
      <c r="Q277" s="52"/>
      <c r="R277" s="52"/>
      <c r="S277" s="52"/>
      <c r="T277" s="52"/>
      <c r="U277" s="52"/>
      <c r="V277" s="52"/>
      <c r="W277" s="52"/>
      <c r="X277" s="52"/>
      <c r="Y277" s="52"/>
      <c r="Z277" s="52"/>
      <c r="AA277" s="52"/>
      <c r="AB277" s="52"/>
      <c r="AC277" s="52"/>
      <c r="AD277" s="52"/>
      <c r="AE277" s="52"/>
      <c r="AF277" s="52"/>
    </row>
    <row r="278" spans="1:32" ht="16.5" customHeight="1" x14ac:dyDescent="0.3">
      <c r="A278" s="56"/>
      <c r="B278" s="56"/>
      <c r="C278" s="56"/>
      <c r="D278" s="56"/>
      <c r="E278" s="56"/>
      <c r="F278" s="56"/>
      <c r="G278" s="56"/>
      <c r="H278" s="49"/>
      <c r="I278" s="49"/>
      <c r="J278" s="49"/>
      <c r="K278" s="49"/>
      <c r="L278" s="49"/>
      <c r="M278" s="49"/>
      <c r="N278" s="49"/>
      <c r="O278" s="52"/>
      <c r="P278" s="52"/>
      <c r="Q278" s="52"/>
      <c r="R278" s="52"/>
      <c r="S278" s="52"/>
      <c r="T278" s="52"/>
      <c r="U278" s="52"/>
      <c r="V278" s="52"/>
      <c r="W278" s="52"/>
      <c r="X278" s="52"/>
      <c r="Y278" s="52"/>
      <c r="Z278" s="52"/>
      <c r="AA278" s="52"/>
      <c r="AB278" s="52"/>
      <c r="AC278" s="52"/>
      <c r="AD278" s="52"/>
      <c r="AE278" s="52"/>
      <c r="AF278" s="52"/>
    </row>
    <row r="279" spans="1:32" ht="16.5" customHeight="1" x14ac:dyDescent="0.3">
      <c r="A279" s="56"/>
      <c r="B279" s="56"/>
      <c r="C279" s="56"/>
      <c r="D279" s="56"/>
      <c r="E279" s="56"/>
      <c r="F279" s="56"/>
      <c r="G279" s="56"/>
      <c r="H279" s="49"/>
      <c r="I279" s="49"/>
      <c r="J279" s="49"/>
      <c r="K279" s="49"/>
      <c r="L279" s="49"/>
      <c r="M279" s="49"/>
      <c r="N279" s="49"/>
      <c r="O279" s="52"/>
      <c r="P279" s="52"/>
      <c r="Q279" s="52"/>
      <c r="R279" s="52"/>
      <c r="S279" s="52"/>
      <c r="T279" s="52"/>
      <c r="U279" s="52"/>
      <c r="V279" s="52"/>
      <c r="W279" s="52"/>
      <c r="X279" s="52"/>
      <c r="Y279" s="52"/>
      <c r="Z279" s="52"/>
      <c r="AA279" s="52"/>
      <c r="AB279" s="52"/>
      <c r="AC279" s="52"/>
      <c r="AD279" s="52"/>
      <c r="AE279" s="52"/>
      <c r="AF279" s="52"/>
    </row>
    <row r="280" spans="1:32" ht="16.5" customHeight="1" x14ac:dyDescent="0.3">
      <c r="A280" s="56"/>
      <c r="B280" s="56"/>
      <c r="C280" s="56"/>
      <c r="D280" s="56"/>
      <c r="E280" s="56"/>
      <c r="F280" s="56"/>
      <c r="G280" s="56"/>
      <c r="H280" s="49"/>
      <c r="I280" s="49"/>
      <c r="J280" s="49"/>
      <c r="K280" s="49"/>
      <c r="L280" s="49"/>
      <c r="M280" s="49"/>
      <c r="N280" s="49"/>
      <c r="O280" s="52"/>
      <c r="P280" s="52"/>
      <c r="Q280" s="52"/>
      <c r="R280" s="52"/>
      <c r="S280" s="52"/>
      <c r="T280" s="52"/>
      <c r="U280" s="52"/>
      <c r="V280" s="52"/>
      <c r="W280" s="52"/>
      <c r="X280" s="52"/>
      <c r="Y280" s="52"/>
      <c r="Z280" s="52"/>
      <c r="AA280" s="52"/>
      <c r="AB280" s="52"/>
      <c r="AC280" s="52"/>
      <c r="AD280" s="52"/>
      <c r="AE280" s="52"/>
      <c r="AF280" s="52"/>
    </row>
    <row r="281" spans="1:32" ht="16.5" customHeight="1" x14ac:dyDescent="0.3">
      <c r="A281" s="56"/>
      <c r="B281" s="56"/>
      <c r="C281" s="56"/>
      <c r="D281" s="56"/>
      <c r="E281" s="56"/>
      <c r="F281" s="56"/>
      <c r="G281" s="56"/>
      <c r="H281" s="49"/>
      <c r="I281" s="49"/>
      <c r="J281" s="49"/>
      <c r="K281" s="49"/>
      <c r="L281" s="49"/>
      <c r="M281" s="49"/>
      <c r="N281" s="49"/>
      <c r="O281" s="52"/>
      <c r="P281" s="52"/>
      <c r="Q281" s="52"/>
      <c r="R281" s="52"/>
      <c r="S281" s="52"/>
      <c r="T281" s="52"/>
      <c r="U281" s="52"/>
      <c r="V281" s="52"/>
      <c r="W281" s="52"/>
      <c r="X281" s="52"/>
      <c r="Y281" s="52"/>
      <c r="Z281" s="52"/>
      <c r="AA281" s="52"/>
      <c r="AB281" s="52"/>
      <c r="AC281" s="52"/>
      <c r="AD281" s="52"/>
      <c r="AE281" s="52"/>
      <c r="AF281" s="52"/>
    </row>
    <row r="282" spans="1:32" ht="16.5" customHeight="1" x14ac:dyDescent="0.3">
      <c r="A282" s="56"/>
      <c r="B282" s="56"/>
      <c r="C282" s="56"/>
      <c r="D282" s="56"/>
      <c r="E282" s="56"/>
      <c r="F282" s="56"/>
      <c r="G282" s="56"/>
      <c r="H282" s="49"/>
      <c r="I282" s="49"/>
      <c r="J282" s="49"/>
      <c r="K282" s="49"/>
      <c r="L282" s="49"/>
      <c r="M282" s="49"/>
      <c r="N282" s="49"/>
      <c r="O282" s="52"/>
      <c r="P282" s="52"/>
      <c r="Q282" s="52"/>
      <c r="R282" s="52"/>
      <c r="S282" s="52"/>
      <c r="T282" s="52"/>
      <c r="U282" s="52"/>
      <c r="V282" s="52"/>
      <c r="W282" s="52"/>
      <c r="X282" s="52"/>
      <c r="Y282" s="52"/>
      <c r="Z282" s="52"/>
      <c r="AA282" s="52"/>
      <c r="AB282" s="52"/>
      <c r="AC282" s="52"/>
      <c r="AD282" s="52"/>
      <c r="AE282" s="52"/>
      <c r="AF282" s="52"/>
    </row>
    <row r="283" spans="1:32" ht="16.5" customHeight="1" x14ac:dyDescent="0.3">
      <c r="A283" s="56"/>
      <c r="B283" s="56"/>
      <c r="C283" s="56"/>
      <c r="D283" s="56"/>
      <c r="E283" s="56"/>
      <c r="F283" s="56"/>
      <c r="G283" s="56"/>
      <c r="H283" s="49"/>
      <c r="I283" s="49"/>
      <c r="J283" s="49"/>
      <c r="K283" s="49"/>
      <c r="L283" s="49"/>
      <c r="M283" s="49"/>
      <c r="N283" s="49"/>
      <c r="O283" s="52"/>
      <c r="P283" s="52"/>
      <c r="Q283" s="52"/>
      <c r="R283" s="52"/>
      <c r="S283" s="52"/>
      <c r="T283" s="52"/>
      <c r="U283" s="52"/>
      <c r="V283" s="52"/>
      <c r="W283" s="52"/>
      <c r="X283" s="52"/>
      <c r="Y283" s="52"/>
      <c r="Z283" s="52"/>
      <c r="AA283" s="52"/>
      <c r="AB283" s="52"/>
      <c r="AC283" s="52"/>
      <c r="AD283" s="52"/>
      <c r="AE283" s="52"/>
      <c r="AF283" s="52"/>
    </row>
    <row r="284" spans="1:32" ht="16.5" customHeight="1" x14ac:dyDescent="0.3">
      <c r="A284" s="56"/>
      <c r="B284" s="56"/>
      <c r="C284" s="56"/>
      <c r="D284" s="56"/>
      <c r="E284" s="56"/>
      <c r="F284" s="56"/>
      <c r="G284" s="56"/>
      <c r="H284" s="49"/>
      <c r="I284" s="49"/>
      <c r="J284" s="49"/>
      <c r="K284" s="49"/>
      <c r="L284" s="49"/>
      <c r="M284" s="49"/>
      <c r="N284" s="49"/>
      <c r="O284" s="52"/>
      <c r="P284" s="52"/>
      <c r="Q284" s="52"/>
      <c r="R284" s="52"/>
      <c r="S284" s="52"/>
      <c r="T284" s="52"/>
      <c r="U284" s="52"/>
      <c r="V284" s="52"/>
      <c r="W284" s="52"/>
      <c r="X284" s="52"/>
      <c r="Y284" s="52"/>
      <c r="Z284" s="52"/>
      <c r="AA284" s="52"/>
      <c r="AB284" s="52"/>
      <c r="AC284" s="52"/>
      <c r="AD284" s="52"/>
      <c r="AE284" s="52"/>
      <c r="AF284" s="52"/>
    </row>
    <row r="285" spans="1:32" ht="16.5" customHeight="1" x14ac:dyDescent="0.3">
      <c r="A285" s="56"/>
      <c r="B285" s="56"/>
      <c r="C285" s="56"/>
      <c r="D285" s="56"/>
      <c r="E285" s="56"/>
      <c r="F285" s="56"/>
      <c r="G285" s="56"/>
      <c r="H285" s="49"/>
      <c r="I285" s="49"/>
      <c r="J285" s="49"/>
      <c r="K285" s="49"/>
      <c r="L285" s="49"/>
      <c r="M285" s="49"/>
      <c r="N285" s="49"/>
      <c r="O285" s="52"/>
      <c r="P285" s="52"/>
      <c r="Q285" s="52"/>
      <c r="R285" s="52"/>
      <c r="S285" s="52"/>
      <c r="T285" s="52"/>
      <c r="U285" s="52"/>
      <c r="V285" s="52"/>
      <c r="W285" s="52"/>
      <c r="X285" s="52"/>
      <c r="Y285" s="52"/>
      <c r="Z285" s="52"/>
      <c r="AA285" s="52"/>
      <c r="AB285" s="52"/>
      <c r="AC285" s="52"/>
      <c r="AD285" s="52"/>
      <c r="AE285" s="52"/>
      <c r="AF285" s="52"/>
    </row>
    <row r="286" spans="1:32" ht="16.5" customHeight="1" x14ac:dyDescent="0.3">
      <c r="A286" s="56"/>
      <c r="B286" s="56"/>
      <c r="C286" s="56"/>
      <c r="D286" s="56"/>
      <c r="E286" s="56"/>
      <c r="F286" s="56"/>
      <c r="G286" s="56"/>
      <c r="H286" s="49"/>
      <c r="I286" s="49"/>
      <c r="J286" s="49"/>
      <c r="K286" s="49"/>
      <c r="L286" s="49"/>
      <c r="M286" s="49"/>
      <c r="N286" s="49"/>
      <c r="O286" s="52"/>
      <c r="P286" s="52"/>
      <c r="Q286" s="52"/>
      <c r="R286" s="52"/>
      <c r="S286" s="52"/>
      <c r="T286" s="52"/>
      <c r="U286" s="52"/>
      <c r="V286" s="52"/>
      <c r="W286" s="52"/>
      <c r="X286" s="52"/>
      <c r="Y286" s="52"/>
      <c r="Z286" s="52"/>
      <c r="AA286" s="52"/>
      <c r="AB286" s="52"/>
      <c r="AC286" s="52"/>
      <c r="AD286" s="52"/>
      <c r="AE286" s="52"/>
      <c r="AF286" s="52"/>
    </row>
    <row r="287" spans="1:32" ht="16.5" customHeight="1" x14ac:dyDescent="0.3">
      <c r="A287" s="56"/>
      <c r="B287" s="56"/>
      <c r="C287" s="56"/>
      <c r="D287" s="56"/>
      <c r="E287" s="56"/>
      <c r="F287" s="56"/>
      <c r="G287" s="56"/>
      <c r="H287" s="49"/>
      <c r="I287" s="49"/>
      <c r="J287" s="49"/>
      <c r="K287" s="49"/>
      <c r="L287" s="49"/>
      <c r="M287" s="49"/>
      <c r="N287" s="49"/>
      <c r="O287" s="52"/>
      <c r="P287" s="52"/>
      <c r="Q287" s="52"/>
      <c r="R287" s="52"/>
      <c r="S287" s="52"/>
      <c r="T287" s="52"/>
      <c r="U287" s="52"/>
      <c r="V287" s="52"/>
      <c r="W287" s="52"/>
      <c r="X287" s="52"/>
      <c r="Y287" s="52"/>
      <c r="Z287" s="52"/>
      <c r="AA287" s="52"/>
      <c r="AB287" s="52"/>
      <c r="AC287" s="52"/>
      <c r="AD287" s="52"/>
      <c r="AE287" s="52"/>
      <c r="AF287" s="52"/>
    </row>
    <row r="288" spans="1:32" ht="16.5" customHeight="1" x14ac:dyDescent="0.3">
      <c r="A288" s="56"/>
      <c r="B288" s="56"/>
      <c r="C288" s="56"/>
      <c r="D288" s="56"/>
      <c r="E288" s="56"/>
      <c r="F288" s="56"/>
      <c r="G288" s="56"/>
      <c r="H288" s="49"/>
      <c r="I288" s="49"/>
      <c r="J288" s="49"/>
      <c r="K288" s="49"/>
      <c r="L288" s="49"/>
      <c r="M288" s="49"/>
      <c r="N288" s="49"/>
      <c r="O288" s="52"/>
      <c r="P288" s="52"/>
      <c r="Q288" s="52"/>
      <c r="R288" s="52"/>
      <c r="S288" s="52"/>
      <c r="T288" s="52"/>
      <c r="U288" s="52"/>
      <c r="V288" s="52"/>
      <c r="W288" s="52"/>
      <c r="X288" s="52"/>
      <c r="Y288" s="52"/>
      <c r="Z288" s="52"/>
      <c r="AA288" s="52"/>
      <c r="AB288" s="52"/>
      <c r="AC288" s="52"/>
      <c r="AD288" s="52"/>
      <c r="AE288" s="52"/>
      <c r="AF288" s="52"/>
    </row>
    <row r="289" spans="1:32" ht="16.5" customHeight="1" x14ac:dyDescent="0.3">
      <c r="A289" s="56"/>
      <c r="B289" s="56"/>
      <c r="C289" s="56"/>
      <c r="D289" s="56"/>
      <c r="E289" s="56"/>
      <c r="F289" s="56"/>
      <c r="G289" s="56"/>
      <c r="H289" s="49"/>
      <c r="I289" s="49"/>
      <c r="J289" s="49"/>
      <c r="K289" s="49"/>
      <c r="L289" s="49"/>
      <c r="M289" s="49"/>
      <c r="N289" s="49"/>
      <c r="O289" s="52"/>
      <c r="P289" s="52"/>
      <c r="Q289" s="52"/>
      <c r="R289" s="52"/>
      <c r="S289" s="52"/>
      <c r="T289" s="52"/>
      <c r="U289" s="52"/>
      <c r="V289" s="52"/>
      <c r="W289" s="52"/>
      <c r="X289" s="52"/>
      <c r="Y289" s="52"/>
      <c r="Z289" s="52"/>
      <c r="AA289" s="52"/>
      <c r="AB289" s="52"/>
      <c r="AC289" s="52"/>
      <c r="AD289" s="52"/>
      <c r="AE289" s="52"/>
      <c r="AF289" s="52"/>
    </row>
    <row r="290" spans="1:32" ht="16.5" customHeight="1" x14ac:dyDescent="0.3">
      <c r="A290" s="56"/>
      <c r="B290" s="56"/>
      <c r="C290" s="56"/>
      <c r="D290" s="56"/>
      <c r="E290" s="56"/>
      <c r="F290" s="56"/>
      <c r="G290" s="56"/>
      <c r="H290" s="49"/>
      <c r="I290" s="49"/>
      <c r="J290" s="49"/>
      <c r="K290" s="49"/>
      <c r="L290" s="49"/>
      <c r="M290" s="49"/>
      <c r="N290" s="49"/>
      <c r="O290" s="52"/>
      <c r="P290" s="52"/>
      <c r="Q290" s="52"/>
      <c r="R290" s="52"/>
      <c r="S290" s="52"/>
      <c r="T290" s="52"/>
      <c r="U290" s="52"/>
      <c r="V290" s="52"/>
      <c r="W290" s="52"/>
      <c r="X290" s="52"/>
      <c r="Y290" s="52"/>
      <c r="Z290" s="52"/>
      <c r="AA290" s="52"/>
      <c r="AB290" s="52"/>
      <c r="AC290" s="52"/>
      <c r="AD290" s="52"/>
      <c r="AE290" s="52"/>
      <c r="AF290" s="52"/>
    </row>
    <row r="291" spans="1:32" ht="16.5" customHeight="1" x14ac:dyDescent="0.3">
      <c r="A291" s="56"/>
      <c r="B291" s="56"/>
      <c r="C291" s="56"/>
      <c r="D291" s="56"/>
      <c r="E291" s="56"/>
      <c r="F291" s="56"/>
      <c r="G291" s="56"/>
      <c r="H291" s="49"/>
      <c r="I291" s="49"/>
      <c r="J291" s="49"/>
      <c r="K291" s="49"/>
      <c r="L291" s="49"/>
      <c r="M291" s="49"/>
      <c r="N291" s="49"/>
      <c r="O291" s="52"/>
      <c r="P291" s="52"/>
      <c r="Q291" s="52"/>
      <c r="R291" s="52"/>
      <c r="S291" s="52"/>
      <c r="T291" s="52"/>
      <c r="U291" s="52"/>
      <c r="V291" s="52"/>
      <c r="W291" s="52"/>
      <c r="X291" s="52"/>
      <c r="Y291" s="52"/>
      <c r="Z291" s="52"/>
      <c r="AA291" s="52"/>
      <c r="AB291" s="52"/>
      <c r="AC291" s="52"/>
      <c r="AD291" s="52"/>
      <c r="AE291" s="52"/>
      <c r="AF291" s="52"/>
    </row>
    <row r="292" spans="1:32" ht="16.5" customHeight="1" x14ac:dyDescent="0.3">
      <c r="A292" s="56"/>
      <c r="B292" s="56"/>
      <c r="C292" s="56"/>
      <c r="D292" s="56"/>
      <c r="E292" s="56"/>
      <c r="F292" s="56"/>
      <c r="G292" s="56"/>
      <c r="H292" s="49"/>
      <c r="I292" s="49"/>
      <c r="J292" s="49"/>
      <c r="K292" s="49"/>
      <c r="L292" s="49"/>
      <c r="M292" s="49"/>
      <c r="N292" s="49"/>
      <c r="O292" s="52"/>
      <c r="P292" s="52"/>
      <c r="Q292" s="52"/>
      <c r="R292" s="52"/>
      <c r="S292" s="52"/>
      <c r="T292" s="52"/>
      <c r="U292" s="52"/>
      <c r="V292" s="52"/>
      <c r="W292" s="52"/>
      <c r="X292" s="52"/>
      <c r="Y292" s="52"/>
      <c r="Z292" s="52"/>
      <c r="AA292" s="52"/>
      <c r="AB292" s="52"/>
      <c r="AC292" s="52"/>
      <c r="AD292" s="52"/>
      <c r="AE292" s="52"/>
      <c r="AF292" s="52"/>
    </row>
    <row r="293" spans="1:32" ht="16.5" customHeight="1" x14ac:dyDescent="0.3">
      <c r="A293" s="56"/>
      <c r="B293" s="56"/>
      <c r="C293" s="56"/>
      <c r="D293" s="56"/>
      <c r="E293" s="56"/>
      <c r="F293" s="56"/>
      <c r="G293" s="56"/>
      <c r="H293" s="49"/>
      <c r="I293" s="49"/>
      <c r="J293" s="49"/>
      <c r="K293" s="49"/>
      <c r="L293" s="49"/>
      <c r="M293" s="49"/>
      <c r="N293" s="49"/>
      <c r="O293" s="52"/>
      <c r="P293" s="52"/>
      <c r="Q293" s="52"/>
      <c r="R293" s="52"/>
      <c r="S293" s="52"/>
      <c r="T293" s="52"/>
      <c r="U293" s="52"/>
      <c r="V293" s="52"/>
      <c r="W293" s="52"/>
      <c r="X293" s="52"/>
      <c r="Y293" s="52"/>
      <c r="Z293" s="52"/>
      <c r="AA293" s="52"/>
      <c r="AB293" s="52"/>
      <c r="AC293" s="52"/>
      <c r="AD293" s="52"/>
      <c r="AE293" s="52"/>
      <c r="AF293" s="52"/>
    </row>
    <row r="294" spans="1:32" ht="16.5" customHeight="1" x14ac:dyDescent="0.3">
      <c r="A294" s="56"/>
      <c r="B294" s="56"/>
      <c r="C294" s="56"/>
      <c r="D294" s="56"/>
      <c r="E294" s="56"/>
      <c r="F294" s="56"/>
      <c r="G294" s="56"/>
      <c r="H294" s="49"/>
      <c r="I294" s="49"/>
      <c r="J294" s="49"/>
      <c r="K294" s="49"/>
      <c r="L294" s="49"/>
      <c r="M294" s="49"/>
      <c r="N294" s="49"/>
      <c r="O294" s="52"/>
      <c r="P294" s="52"/>
      <c r="Q294" s="52"/>
      <c r="R294" s="52"/>
      <c r="S294" s="52"/>
      <c r="T294" s="52"/>
      <c r="U294" s="52"/>
      <c r="V294" s="52"/>
      <c r="W294" s="52"/>
      <c r="X294" s="52"/>
      <c r="Y294" s="52"/>
      <c r="Z294" s="52"/>
      <c r="AA294" s="52"/>
      <c r="AB294" s="52"/>
      <c r="AC294" s="52"/>
      <c r="AD294" s="52"/>
      <c r="AE294" s="52"/>
      <c r="AF294" s="52"/>
    </row>
    <row r="295" spans="1:32" ht="16.5" customHeight="1" x14ac:dyDescent="0.3">
      <c r="A295" s="56"/>
      <c r="B295" s="56"/>
      <c r="C295" s="56"/>
      <c r="D295" s="56"/>
      <c r="E295" s="56"/>
      <c r="F295" s="56"/>
      <c r="G295" s="56"/>
      <c r="H295" s="49"/>
      <c r="I295" s="49"/>
      <c r="J295" s="49"/>
      <c r="K295" s="49"/>
      <c r="L295" s="49"/>
      <c r="M295" s="49"/>
      <c r="N295" s="49"/>
      <c r="O295" s="52"/>
      <c r="P295" s="52"/>
      <c r="Q295" s="52"/>
      <c r="R295" s="52"/>
      <c r="S295" s="52"/>
      <c r="T295" s="52"/>
      <c r="U295" s="52"/>
      <c r="V295" s="52"/>
      <c r="W295" s="52"/>
      <c r="X295" s="52"/>
      <c r="Y295" s="52"/>
      <c r="Z295" s="52"/>
      <c r="AA295" s="52"/>
      <c r="AB295" s="52"/>
      <c r="AC295" s="52"/>
      <c r="AD295" s="52"/>
      <c r="AE295" s="52"/>
      <c r="AF295" s="52"/>
    </row>
    <row r="296" spans="1:32" ht="16.5" customHeight="1" x14ac:dyDescent="0.3">
      <c r="A296" s="56"/>
      <c r="B296" s="56"/>
      <c r="C296" s="56"/>
      <c r="D296" s="56"/>
      <c r="E296" s="56"/>
      <c r="F296" s="56"/>
      <c r="G296" s="56"/>
      <c r="H296" s="49"/>
      <c r="I296" s="49"/>
      <c r="J296" s="49"/>
      <c r="K296" s="49"/>
      <c r="L296" s="49"/>
      <c r="M296" s="49"/>
      <c r="N296" s="49"/>
      <c r="O296" s="52"/>
      <c r="P296" s="52"/>
      <c r="Q296" s="52"/>
      <c r="R296" s="52"/>
      <c r="S296" s="52"/>
      <c r="T296" s="52"/>
      <c r="U296" s="52"/>
      <c r="V296" s="52"/>
      <c r="W296" s="52"/>
      <c r="X296" s="52"/>
      <c r="Y296" s="52"/>
      <c r="Z296" s="52"/>
      <c r="AA296" s="52"/>
      <c r="AB296" s="52"/>
      <c r="AC296" s="52"/>
      <c r="AD296" s="52"/>
      <c r="AE296" s="52"/>
      <c r="AF296" s="52"/>
    </row>
    <row r="297" spans="1:32" ht="16.5" customHeight="1" x14ac:dyDescent="0.3">
      <c r="A297" s="56"/>
      <c r="B297" s="56"/>
      <c r="C297" s="56"/>
      <c r="D297" s="56"/>
      <c r="E297" s="56"/>
      <c r="F297" s="56"/>
      <c r="G297" s="56"/>
      <c r="H297" s="49"/>
      <c r="I297" s="49"/>
      <c r="J297" s="49"/>
      <c r="K297" s="49"/>
      <c r="L297" s="49"/>
      <c r="M297" s="49"/>
      <c r="N297" s="49"/>
      <c r="O297" s="52"/>
      <c r="P297" s="52"/>
      <c r="Q297" s="52"/>
      <c r="R297" s="52"/>
      <c r="S297" s="52"/>
      <c r="T297" s="52"/>
      <c r="U297" s="52"/>
      <c r="V297" s="52"/>
      <c r="W297" s="52"/>
      <c r="X297" s="52"/>
      <c r="Y297" s="52"/>
      <c r="Z297" s="52"/>
      <c r="AA297" s="52"/>
      <c r="AB297" s="52"/>
      <c r="AC297" s="52"/>
      <c r="AD297" s="52"/>
      <c r="AE297" s="52"/>
      <c r="AF297" s="52"/>
    </row>
    <row r="298" spans="1:32" ht="16.5" customHeight="1" x14ac:dyDescent="0.3">
      <c r="A298" s="56"/>
      <c r="B298" s="56"/>
      <c r="C298" s="56"/>
      <c r="D298" s="56"/>
      <c r="E298" s="56"/>
      <c r="F298" s="56"/>
      <c r="G298" s="56"/>
      <c r="H298" s="49"/>
      <c r="I298" s="49"/>
      <c r="J298" s="49"/>
      <c r="K298" s="49"/>
      <c r="L298" s="49"/>
      <c r="M298" s="49"/>
      <c r="N298" s="49"/>
      <c r="O298" s="52"/>
      <c r="P298" s="52"/>
      <c r="Q298" s="52"/>
      <c r="R298" s="52"/>
      <c r="S298" s="52"/>
      <c r="T298" s="52"/>
      <c r="U298" s="52"/>
      <c r="V298" s="52"/>
      <c r="W298" s="52"/>
      <c r="X298" s="52"/>
      <c r="Y298" s="52"/>
      <c r="Z298" s="52"/>
      <c r="AA298" s="52"/>
      <c r="AB298" s="52"/>
      <c r="AC298" s="52"/>
      <c r="AD298" s="52"/>
      <c r="AE298" s="52"/>
      <c r="AF298" s="52"/>
    </row>
    <row r="299" spans="1:32" ht="16.5" customHeight="1" x14ac:dyDescent="0.3">
      <c r="A299" s="56"/>
      <c r="B299" s="56"/>
      <c r="C299" s="56"/>
      <c r="D299" s="56"/>
      <c r="E299" s="56"/>
      <c r="F299" s="56"/>
      <c r="G299" s="56"/>
      <c r="H299" s="49"/>
      <c r="I299" s="49"/>
      <c r="J299" s="49"/>
      <c r="K299" s="49"/>
      <c r="L299" s="49"/>
      <c r="M299" s="49"/>
      <c r="N299" s="49"/>
      <c r="O299" s="52"/>
      <c r="P299" s="52"/>
      <c r="Q299" s="52"/>
      <c r="R299" s="52"/>
      <c r="S299" s="52"/>
      <c r="T299" s="52"/>
      <c r="U299" s="52"/>
      <c r="V299" s="52"/>
      <c r="W299" s="52"/>
      <c r="X299" s="52"/>
      <c r="Y299" s="52"/>
      <c r="Z299" s="52"/>
      <c r="AA299" s="52"/>
      <c r="AB299" s="52"/>
      <c r="AC299" s="52"/>
      <c r="AD299" s="52"/>
      <c r="AE299" s="52"/>
      <c r="AF299" s="52"/>
    </row>
    <row r="300" spans="1:32" ht="16.5" customHeight="1" x14ac:dyDescent="0.3">
      <c r="A300" s="56"/>
      <c r="B300" s="56"/>
      <c r="C300" s="56"/>
      <c r="D300" s="56"/>
      <c r="E300" s="56"/>
      <c r="F300" s="56"/>
      <c r="G300" s="56"/>
      <c r="H300" s="49"/>
      <c r="I300" s="49"/>
      <c r="J300" s="49"/>
      <c r="K300" s="49"/>
      <c r="L300" s="49"/>
      <c r="M300" s="49"/>
      <c r="N300" s="49"/>
      <c r="O300" s="52"/>
      <c r="P300" s="52"/>
      <c r="Q300" s="52"/>
      <c r="R300" s="52"/>
      <c r="S300" s="52"/>
      <c r="T300" s="52"/>
      <c r="U300" s="52"/>
      <c r="V300" s="52"/>
      <c r="W300" s="52"/>
      <c r="X300" s="52"/>
      <c r="Y300" s="52"/>
      <c r="Z300" s="52"/>
      <c r="AA300" s="52"/>
      <c r="AB300" s="52"/>
      <c r="AC300" s="52"/>
      <c r="AD300" s="52"/>
      <c r="AE300" s="52"/>
      <c r="AF300" s="52"/>
    </row>
    <row r="301" spans="1:32" ht="16.5" customHeight="1" x14ac:dyDescent="0.3">
      <c r="A301" s="56"/>
      <c r="B301" s="56"/>
      <c r="C301" s="56"/>
      <c r="D301" s="56"/>
      <c r="E301" s="56"/>
      <c r="F301" s="56"/>
      <c r="G301" s="56"/>
      <c r="H301" s="49"/>
      <c r="I301" s="49"/>
      <c r="J301" s="49"/>
      <c r="K301" s="49"/>
      <c r="L301" s="49"/>
      <c r="M301" s="49"/>
      <c r="N301" s="49"/>
      <c r="O301" s="52"/>
      <c r="P301" s="52"/>
      <c r="Q301" s="52"/>
      <c r="R301" s="52"/>
      <c r="S301" s="52"/>
      <c r="T301" s="52"/>
      <c r="U301" s="52"/>
      <c r="V301" s="52"/>
      <c r="W301" s="52"/>
      <c r="X301" s="52"/>
      <c r="Y301" s="52"/>
      <c r="Z301" s="52"/>
      <c r="AA301" s="52"/>
      <c r="AB301" s="52"/>
      <c r="AC301" s="52"/>
      <c r="AD301" s="52"/>
      <c r="AE301" s="52"/>
      <c r="AF301" s="52"/>
    </row>
    <row r="302" spans="1:32" ht="16.5" customHeight="1" x14ac:dyDescent="0.3">
      <c r="A302" s="56"/>
      <c r="B302" s="56"/>
      <c r="C302" s="56"/>
      <c r="D302" s="56"/>
      <c r="E302" s="56"/>
      <c r="F302" s="56"/>
      <c r="G302" s="56"/>
      <c r="H302" s="49"/>
      <c r="I302" s="49"/>
      <c r="J302" s="49"/>
      <c r="K302" s="49"/>
      <c r="L302" s="49"/>
      <c r="M302" s="49"/>
      <c r="N302" s="49"/>
      <c r="O302" s="52"/>
      <c r="P302" s="52"/>
      <c r="Q302" s="52"/>
      <c r="R302" s="52"/>
      <c r="S302" s="52"/>
      <c r="T302" s="52"/>
      <c r="U302" s="52"/>
      <c r="V302" s="52"/>
      <c r="W302" s="52"/>
      <c r="X302" s="52"/>
      <c r="Y302" s="52"/>
      <c r="Z302" s="52"/>
      <c r="AA302" s="52"/>
      <c r="AB302" s="52"/>
      <c r="AC302" s="52"/>
      <c r="AD302" s="52"/>
      <c r="AE302" s="52"/>
      <c r="AF302" s="52"/>
    </row>
    <row r="303" spans="1:32" ht="16.5" customHeight="1" x14ac:dyDescent="0.3">
      <c r="A303" s="56"/>
      <c r="B303" s="56"/>
      <c r="C303" s="56"/>
      <c r="D303" s="56"/>
      <c r="E303" s="56"/>
      <c r="F303" s="56"/>
      <c r="G303" s="56"/>
      <c r="H303" s="49"/>
      <c r="I303" s="49"/>
      <c r="J303" s="49"/>
      <c r="K303" s="49"/>
      <c r="L303" s="49"/>
      <c r="M303" s="49"/>
      <c r="N303" s="49"/>
      <c r="O303" s="52"/>
      <c r="P303" s="52"/>
      <c r="Q303" s="52"/>
      <c r="R303" s="52"/>
      <c r="S303" s="52"/>
      <c r="T303" s="52"/>
      <c r="U303" s="52"/>
      <c r="V303" s="52"/>
      <c r="W303" s="52"/>
      <c r="X303" s="52"/>
      <c r="Y303" s="52"/>
      <c r="Z303" s="52"/>
      <c r="AA303" s="52"/>
      <c r="AB303" s="52"/>
      <c r="AC303" s="52"/>
      <c r="AD303" s="52"/>
      <c r="AE303" s="52"/>
      <c r="AF303" s="52"/>
    </row>
    <row r="304" spans="1:32" ht="16.5" customHeight="1" x14ac:dyDescent="0.3">
      <c r="A304" s="56"/>
      <c r="B304" s="56"/>
      <c r="C304" s="56"/>
      <c r="D304" s="56"/>
      <c r="E304" s="56"/>
      <c r="F304" s="56"/>
      <c r="G304" s="56"/>
      <c r="H304" s="49"/>
      <c r="I304" s="49"/>
      <c r="J304" s="49"/>
      <c r="K304" s="49"/>
      <c r="L304" s="49"/>
      <c r="M304" s="49"/>
      <c r="N304" s="49"/>
      <c r="O304" s="52"/>
      <c r="P304" s="52"/>
      <c r="Q304" s="52"/>
      <c r="R304" s="52"/>
      <c r="S304" s="52"/>
      <c r="T304" s="52"/>
      <c r="U304" s="52"/>
      <c r="V304" s="52"/>
      <c r="W304" s="52"/>
      <c r="X304" s="52"/>
      <c r="Y304" s="52"/>
      <c r="Z304" s="52"/>
      <c r="AA304" s="52"/>
      <c r="AB304" s="52"/>
      <c r="AC304" s="52"/>
      <c r="AD304" s="52"/>
      <c r="AE304" s="52"/>
      <c r="AF304" s="52"/>
    </row>
    <row r="305" spans="1:32" ht="16.5" customHeight="1" x14ac:dyDescent="0.3">
      <c r="A305" s="56"/>
      <c r="B305" s="56"/>
      <c r="C305" s="56"/>
      <c r="D305" s="56"/>
      <c r="E305" s="56"/>
      <c r="F305" s="56"/>
      <c r="G305" s="56"/>
      <c r="H305" s="49"/>
      <c r="I305" s="49"/>
      <c r="J305" s="49"/>
      <c r="K305" s="49"/>
      <c r="L305" s="49"/>
      <c r="M305" s="49"/>
      <c r="N305" s="49"/>
      <c r="O305" s="52"/>
      <c r="P305" s="52"/>
      <c r="Q305" s="52"/>
      <c r="R305" s="52"/>
      <c r="S305" s="52"/>
      <c r="T305" s="52"/>
      <c r="U305" s="52"/>
      <c r="V305" s="52"/>
      <c r="W305" s="52"/>
      <c r="X305" s="52"/>
      <c r="Y305" s="52"/>
      <c r="Z305" s="52"/>
      <c r="AA305" s="52"/>
      <c r="AB305" s="52"/>
      <c r="AC305" s="52"/>
      <c r="AD305" s="52"/>
      <c r="AE305" s="52"/>
      <c r="AF305" s="52"/>
    </row>
    <row r="306" spans="1:32" ht="16.5" customHeight="1" x14ac:dyDescent="0.3">
      <c r="A306" s="56"/>
      <c r="B306" s="56"/>
      <c r="C306" s="56"/>
      <c r="D306" s="56"/>
      <c r="E306" s="56"/>
      <c r="F306" s="56"/>
      <c r="G306" s="56"/>
      <c r="H306" s="49"/>
      <c r="I306" s="49"/>
      <c r="J306" s="49"/>
      <c r="K306" s="49"/>
      <c r="L306" s="49"/>
      <c r="M306" s="49"/>
      <c r="N306" s="49"/>
      <c r="O306" s="52"/>
      <c r="P306" s="52"/>
      <c r="Q306" s="52"/>
      <c r="R306" s="52"/>
      <c r="S306" s="52"/>
      <c r="T306" s="52"/>
      <c r="U306" s="52"/>
      <c r="V306" s="52"/>
      <c r="W306" s="52"/>
      <c r="X306" s="52"/>
      <c r="Y306" s="52"/>
      <c r="Z306" s="52"/>
      <c r="AA306" s="52"/>
      <c r="AB306" s="52"/>
      <c r="AC306" s="52"/>
      <c r="AD306" s="52"/>
      <c r="AE306" s="52"/>
      <c r="AF306" s="52"/>
    </row>
    <row r="307" spans="1:32" ht="16.5" customHeight="1" x14ac:dyDescent="0.3">
      <c r="A307" s="56"/>
      <c r="B307" s="56"/>
      <c r="C307" s="56"/>
      <c r="D307" s="56"/>
      <c r="E307" s="56"/>
      <c r="F307" s="56"/>
      <c r="G307" s="56"/>
      <c r="H307" s="49"/>
      <c r="I307" s="49"/>
      <c r="J307" s="49"/>
      <c r="K307" s="49"/>
      <c r="L307" s="49"/>
      <c r="M307" s="49"/>
      <c r="N307" s="49"/>
      <c r="O307" s="52"/>
      <c r="P307" s="52"/>
      <c r="Q307" s="52"/>
      <c r="R307" s="52"/>
      <c r="S307" s="52"/>
      <c r="T307" s="52"/>
      <c r="U307" s="52"/>
      <c r="V307" s="52"/>
      <c r="W307" s="52"/>
      <c r="X307" s="52"/>
      <c r="Y307" s="52"/>
      <c r="Z307" s="52"/>
      <c r="AA307" s="52"/>
      <c r="AB307" s="52"/>
      <c r="AC307" s="52"/>
      <c r="AD307" s="52"/>
      <c r="AE307" s="52"/>
      <c r="AF307" s="52"/>
    </row>
    <row r="308" spans="1:32" ht="16.5" customHeight="1" x14ac:dyDescent="0.3">
      <c r="A308" s="56"/>
      <c r="B308" s="56"/>
      <c r="C308" s="56"/>
      <c r="D308" s="56"/>
      <c r="E308" s="56"/>
      <c r="F308" s="56"/>
      <c r="G308" s="56"/>
      <c r="H308" s="49"/>
      <c r="I308" s="49"/>
      <c r="J308" s="49"/>
      <c r="K308" s="49"/>
      <c r="L308" s="49"/>
      <c r="M308" s="49"/>
      <c r="N308" s="49"/>
      <c r="O308" s="52"/>
      <c r="P308" s="52"/>
      <c r="Q308" s="52"/>
      <c r="R308" s="52"/>
      <c r="S308" s="52"/>
      <c r="T308" s="52"/>
      <c r="U308" s="52"/>
      <c r="V308" s="52"/>
      <c r="W308" s="52"/>
      <c r="X308" s="52"/>
      <c r="Y308" s="52"/>
      <c r="Z308" s="52"/>
      <c r="AA308" s="52"/>
      <c r="AB308" s="52"/>
      <c r="AC308" s="52"/>
      <c r="AD308" s="52"/>
      <c r="AE308" s="52"/>
      <c r="AF308" s="52"/>
    </row>
    <row r="309" spans="1:32" ht="16.5" customHeight="1" x14ac:dyDescent="0.3">
      <c r="A309" s="56"/>
      <c r="B309" s="56"/>
      <c r="C309" s="56"/>
      <c r="D309" s="56"/>
      <c r="E309" s="56"/>
      <c r="F309" s="56"/>
      <c r="G309" s="56"/>
      <c r="H309" s="49"/>
      <c r="I309" s="49"/>
      <c r="J309" s="49"/>
      <c r="K309" s="49"/>
      <c r="L309" s="49"/>
      <c r="M309" s="49"/>
      <c r="N309" s="49"/>
      <c r="O309" s="52"/>
      <c r="P309" s="52"/>
      <c r="Q309" s="52"/>
      <c r="R309" s="52"/>
      <c r="S309" s="52"/>
      <c r="T309" s="52"/>
      <c r="U309" s="52"/>
      <c r="V309" s="52"/>
      <c r="W309" s="52"/>
      <c r="X309" s="52"/>
      <c r="Y309" s="52"/>
      <c r="Z309" s="52"/>
      <c r="AA309" s="52"/>
      <c r="AB309" s="52"/>
      <c r="AC309" s="52"/>
      <c r="AD309" s="52"/>
      <c r="AE309" s="52"/>
      <c r="AF309" s="52"/>
    </row>
    <row r="310" spans="1:32" ht="16.5" customHeight="1" x14ac:dyDescent="0.3">
      <c r="A310" s="56"/>
      <c r="B310" s="56"/>
      <c r="C310" s="56"/>
      <c r="D310" s="56"/>
      <c r="E310" s="56"/>
      <c r="F310" s="56"/>
      <c r="G310" s="56"/>
      <c r="H310" s="49"/>
      <c r="I310" s="49"/>
      <c r="J310" s="49"/>
      <c r="K310" s="49"/>
      <c r="L310" s="49"/>
      <c r="M310" s="49"/>
      <c r="N310" s="49"/>
      <c r="O310" s="52"/>
      <c r="P310" s="52"/>
      <c r="Q310" s="52"/>
      <c r="R310" s="52"/>
      <c r="S310" s="52"/>
      <c r="T310" s="52"/>
      <c r="U310" s="52"/>
      <c r="V310" s="52"/>
      <c r="W310" s="52"/>
      <c r="X310" s="52"/>
      <c r="Y310" s="52"/>
      <c r="Z310" s="52"/>
      <c r="AA310" s="52"/>
      <c r="AB310" s="52"/>
      <c r="AC310" s="52"/>
      <c r="AD310" s="52"/>
      <c r="AE310" s="52"/>
      <c r="AF310" s="52"/>
    </row>
    <row r="311" spans="1:32" ht="16.5" customHeight="1" x14ac:dyDescent="0.3">
      <c r="A311" s="56"/>
      <c r="B311" s="56"/>
      <c r="C311" s="56"/>
      <c r="D311" s="56"/>
      <c r="E311" s="56"/>
      <c r="F311" s="56"/>
      <c r="G311" s="56"/>
      <c r="H311" s="49"/>
      <c r="I311" s="49"/>
      <c r="J311" s="49"/>
      <c r="K311" s="49"/>
      <c r="L311" s="49"/>
      <c r="M311" s="49"/>
      <c r="N311" s="49"/>
      <c r="O311" s="52"/>
      <c r="P311" s="52"/>
      <c r="Q311" s="52"/>
      <c r="R311" s="52"/>
      <c r="S311" s="52"/>
      <c r="T311" s="52"/>
      <c r="U311" s="52"/>
      <c r="V311" s="52"/>
      <c r="W311" s="52"/>
      <c r="X311" s="52"/>
      <c r="Y311" s="52"/>
      <c r="Z311" s="52"/>
      <c r="AA311" s="52"/>
      <c r="AB311" s="52"/>
      <c r="AC311" s="52"/>
      <c r="AD311" s="52"/>
      <c r="AE311" s="52"/>
      <c r="AF311" s="52"/>
    </row>
    <row r="312" spans="1:32" ht="16.5" customHeight="1" x14ac:dyDescent="0.3">
      <c r="A312" s="56"/>
      <c r="B312" s="56"/>
      <c r="C312" s="56"/>
      <c r="D312" s="56"/>
      <c r="E312" s="56"/>
      <c r="F312" s="56"/>
      <c r="G312" s="56"/>
      <c r="H312" s="49"/>
      <c r="I312" s="49"/>
      <c r="J312" s="49"/>
      <c r="K312" s="49"/>
      <c r="L312" s="49"/>
      <c r="M312" s="49"/>
      <c r="N312" s="49"/>
      <c r="O312" s="52"/>
      <c r="P312" s="52"/>
      <c r="Q312" s="52"/>
      <c r="R312" s="52"/>
      <c r="S312" s="52"/>
      <c r="T312" s="52"/>
      <c r="U312" s="52"/>
      <c r="V312" s="52"/>
      <c r="W312" s="52"/>
      <c r="X312" s="52"/>
      <c r="Y312" s="52"/>
      <c r="Z312" s="52"/>
      <c r="AA312" s="52"/>
      <c r="AB312" s="52"/>
      <c r="AC312" s="52"/>
      <c r="AD312" s="52"/>
      <c r="AE312" s="52"/>
      <c r="AF312" s="52"/>
    </row>
    <row r="313" spans="1:32" ht="16.5" customHeight="1" x14ac:dyDescent="0.3">
      <c r="A313" s="56"/>
      <c r="B313" s="56"/>
      <c r="C313" s="56"/>
      <c r="D313" s="56"/>
      <c r="E313" s="56"/>
      <c r="F313" s="56"/>
      <c r="G313" s="56"/>
      <c r="H313" s="49"/>
      <c r="I313" s="49"/>
      <c r="J313" s="49"/>
      <c r="K313" s="49"/>
      <c r="L313" s="49"/>
      <c r="M313" s="49"/>
      <c r="N313" s="49"/>
      <c r="O313" s="52"/>
      <c r="P313" s="52"/>
      <c r="Q313" s="52"/>
      <c r="R313" s="52"/>
      <c r="S313" s="52"/>
      <c r="T313" s="52"/>
      <c r="U313" s="52"/>
      <c r="V313" s="52"/>
      <c r="W313" s="52"/>
      <c r="X313" s="52"/>
      <c r="Y313" s="52"/>
      <c r="Z313" s="52"/>
      <c r="AA313" s="52"/>
      <c r="AB313" s="52"/>
      <c r="AC313" s="52"/>
      <c r="AD313" s="52"/>
      <c r="AE313" s="52"/>
      <c r="AF313" s="52"/>
    </row>
    <row r="314" spans="1:32" ht="16.5" customHeight="1" x14ac:dyDescent="0.3">
      <c r="A314" s="56"/>
      <c r="B314" s="56"/>
      <c r="C314" s="56"/>
      <c r="D314" s="56"/>
      <c r="E314" s="56"/>
      <c r="F314" s="56"/>
      <c r="G314" s="56"/>
      <c r="H314" s="49"/>
      <c r="I314" s="49"/>
      <c r="J314" s="49"/>
      <c r="K314" s="49"/>
      <c r="L314" s="49"/>
      <c r="M314" s="49"/>
      <c r="N314" s="49"/>
      <c r="O314" s="52"/>
      <c r="P314" s="52"/>
      <c r="Q314" s="52"/>
      <c r="R314" s="52"/>
      <c r="S314" s="52"/>
      <c r="T314" s="52"/>
      <c r="U314" s="52"/>
      <c r="V314" s="52"/>
      <c r="W314" s="52"/>
      <c r="X314" s="52"/>
      <c r="Y314" s="52"/>
      <c r="Z314" s="52"/>
      <c r="AA314" s="52"/>
      <c r="AB314" s="52"/>
      <c r="AC314" s="52"/>
      <c r="AD314" s="52"/>
      <c r="AE314" s="52"/>
      <c r="AF314" s="52"/>
    </row>
    <row r="315" spans="1:32" ht="16.5" customHeight="1" x14ac:dyDescent="0.3">
      <c r="A315" s="56"/>
      <c r="B315" s="56"/>
      <c r="C315" s="56"/>
      <c r="D315" s="56"/>
      <c r="E315" s="56"/>
      <c r="F315" s="56"/>
      <c r="G315" s="56"/>
      <c r="H315" s="49"/>
      <c r="I315" s="49"/>
      <c r="J315" s="49"/>
      <c r="K315" s="49"/>
      <c r="L315" s="49"/>
      <c r="M315" s="49"/>
      <c r="N315" s="49"/>
      <c r="O315" s="52"/>
      <c r="P315" s="52"/>
      <c r="Q315" s="52"/>
      <c r="R315" s="52"/>
      <c r="S315" s="52"/>
      <c r="T315" s="52"/>
      <c r="U315" s="52"/>
      <c r="V315" s="52"/>
      <c r="W315" s="52"/>
      <c r="X315" s="52"/>
      <c r="Y315" s="52"/>
      <c r="Z315" s="52"/>
      <c r="AA315" s="52"/>
      <c r="AB315" s="52"/>
      <c r="AC315" s="52"/>
      <c r="AD315" s="52"/>
      <c r="AE315" s="52"/>
      <c r="AF315" s="52"/>
    </row>
    <row r="316" spans="1:32" ht="16.5" customHeight="1" x14ac:dyDescent="0.3">
      <c r="A316" s="56"/>
      <c r="B316" s="56"/>
      <c r="C316" s="56"/>
      <c r="D316" s="56"/>
      <c r="E316" s="56"/>
      <c r="F316" s="56"/>
      <c r="G316" s="56"/>
      <c r="H316" s="49"/>
      <c r="I316" s="49"/>
      <c r="J316" s="49"/>
      <c r="K316" s="49"/>
      <c r="L316" s="49"/>
      <c r="M316" s="49"/>
      <c r="N316" s="49"/>
      <c r="O316" s="52"/>
      <c r="P316" s="52"/>
      <c r="Q316" s="52"/>
      <c r="R316" s="52"/>
      <c r="S316" s="52"/>
      <c r="T316" s="52"/>
      <c r="U316" s="52"/>
      <c r="V316" s="52"/>
      <c r="W316" s="52"/>
      <c r="X316" s="52"/>
      <c r="Y316" s="52"/>
      <c r="Z316" s="52"/>
      <c r="AA316" s="52"/>
      <c r="AB316" s="52"/>
      <c r="AC316" s="52"/>
      <c r="AD316" s="52"/>
      <c r="AE316" s="52"/>
      <c r="AF316" s="52"/>
    </row>
    <row r="317" spans="1:32" ht="16.5" customHeight="1" x14ac:dyDescent="0.3">
      <c r="A317" s="56"/>
      <c r="B317" s="56"/>
      <c r="C317" s="56"/>
      <c r="D317" s="56"/>
      <c r="E317" s="56"/>
      <c r="F317" s="56"/>
      <c r="G317" s="56"/>
      <c r="H317" s="49"/>
      <c r="I317" s="49"/>
      <c r="J317" s="49"/>
      <c r="K317" s="49"/>
      <c r="L317" s="49"/>
      <c r="M317" s="49"/>
      <c r="N317" s="49"/>
      <c r="O317" s="52"/>
      <c r="P317" s="52"/>
      <c r="Q317" s="52"/>
      <c r="R317" s="52"/>
      <c r="S317" s="52"/>
      <c r="T317" s="52"/>
      <c r="U317" s="52"/>
      <c r="V317" s="52"/>
      <c r="W317" s="52"/>
      <c r="X317" s="52"/>
      <c r="Y317" s="52"/>
      <c r="Z317" s="52"/>
      <c r="AA317" s="52"/>
      <c r="AB317" s="52"/>
      <c r="AC317" s="52"/>
      <c r="AD317" s="52"/>
      <c r="AE317" s="52"/>
      <c r="AF317" s="52"/>
    </row>
    <row r="318" spans="1:32" ht="16.5" customHeight="1" x14ac:dyDescent="0.3">
      <c r="A318" s="56"/>
      <c r="B318" s="56"/>
      <c r="C318" s="56"/>
      <c r="D318" s="56"/>
      <c r="E318" s="56"/>
      <c r="F318" s="56"/>
      <c r="G318" s="56"/>
      <c r="H318" s="49"/>
      <c r="I318" s="49"/>
      <c r="J318" s="49"/>
      <c r="K318" s="49"/>
      <c r="L318" s="49"/>
      <c r="M318" s="49"/>
      <c r="N318" s="49"/>
      <c r="O318" s="52"/>
      <c r="P318" s="52"/>
      <c r="Q318" s="52"/>
      <c r="R318" s="52"/>
      <c r="S318" s="52"/>
      <c r="T318" s="52"/>
      <c r="U318" s="52"/>
      <c r="V318" s="52"/>
      <c r="W318" s="52"/>
      <c r="X318" s="52"/>
      <c r="Y318" s="52"/>
      <c r="Z318" s="52"/>
      <c r="AA318" s="52"/>
      <c r="AB318" s="52"/>
      <c r="AC318" s="52"/>
      <c r="AD318" s="52"/>
      <c r="AE318" s="52"/>
      <c r="AF318" s="52"/>
    </row>
    <row r="319" spans="1:32" ht="16.5" customHeight="1" x14ac:dyDescent="0.3">
      <c r="A319" s="56"/>
      <c r="B319" s="56"/>
      <c r="C319" s="56"/>
      <c r="D319" s="56"/>
      <c r="E319" s="56"/>
      <c r="F319" s="56"/>
      <c r="G319" s="56"/>
      <c r="H319" s="49"/>
      <c r="I319" s="49"/>
      <c r="J319" s="49"/>
      <c r="K319" s="49"/>
      <c r="L319" s="49"/>
      <c r="M319" s="49"/>
      <c r="N319" s="49"/>
      <c r="O319" s="52"/>
      <c r="P319" s="52"/>
      <c r="Q319" s="52"/>
      <c r="R319" s="52"/>
      <c r="S319" s="52"/>
      <c r="T319" s="52"/>
      <c r="U319" s="52"/>
      <c r="V319" s="52"/>
      <c r="W319" s="52"/>
      <c r="X319" s="52"/>
      <c r="Y319" s="52"/>
      <c r="Z319" s="52"/>
      <c r="AA319" s="52"/>
      <c r="AB319" s="52"/>
      <c r="AC319" s="52"/>
      <c r="AD319" s="52"/>
      <c r="AE319" s="52"/>
      <c r="AF319" s="52"/>
    </row>
    <row r="320" spans="1:32" ht="16.5" customHeight="1" x14ac:dyDescent="0.3">
      <c r="A320" s="56"/>
      <c r="B320" s="56"/>
      <c r="C320" s="56"/>
      <c r="D320" s="56"/>
      <c r="E320" s="56"/>
      <c r="F320" s="56"/>
      <c r="G320" s="56"/>
      <c r="H320" s="49"/>
      <c r="I320" s="49"/>
      <c r="J320" s="49"/>
      <c r="K320" s="49"/>
      <c r="L320" s="49"/>
      <c r="M320" s="49"/>
      <c r="N320" s="49"/>
      <c r="O320" s="52"/>
      <c r="P320" s="52"/>
      <c r="Q320" s="52"/>
      <c r="R320" s="52"/>
      <c r="S320" s="52"/>
      <c r="T320" s="52"/>
      <c r="U320" s="52"/>
      <c r="V320" s="52"/>
      <c r="W320" s="52"/>
      <c r="X320" s="52"/>
      <c r="Y320" s="52"/>
      <c r="Z320" s="52"/>
      <c r="AA320" s="52"/>
      <c r="AB320" s="52"/>
      <c r="AC320" s="52"/>
      <c r="AD320" s="52"/>
      <c r="AE320" s="52"/>
      <c r="AF320" s="52"/>
    </row>
    <row r="321" spans="1:32" ht="16.5" customHeight="1" x14ac:dyDescent="0.3">
      <c r="A321" s="56"/>
      <c r="B321" s="56"/>
      <c r="C321" s="56"/>
      <c r="D321" s="56"/>
      <c r="E321" s="56"/>
      <c r="F321" s="56"/>
      <c r="G321" s="56"/>
      <c r="H321" s="49"/>
      <c r="I321" s="49"/>
      <c r="J321" s="49"/>
      <c r="K321" s="49"/>
      <c r="L321" s="49"/>
      <c r="M321" s="49"/>
      <c r="N321" s="49"/>
      <c r="O321" s="52"/>
      <c r="P321" s="52"/>
      <c r="Q321" s="52"/>
      <c r="R321" s="52"/>
      <c r="S321" s="52"/>
      <c r="T321" s="52"/>
      <c r="U321" s="52"/>
      <c r="V321" s="52"/>
      <c r="W321" s="52"/>
      <c r="X321" s="52"/>
      <c r="Y321" s="52"/>
      <c r="Z321" s="52"/>
      <c r="AA321" s="52"/>
      <c r="AB321" s="52"/>
      <c r="AC321" s="52"/>
      <c r="AD321" s="52"/>
      <c r="AE321" s="52"/>
      <c r="AF321" s="52"/>
    </row>
    <row r="322" spans="1:32" ht="16.5" customHeight="1" x14ac:dyDescent="0.3">
      <c r="A322" s="56"/>
      <c r="B322" s="56"/>
      <c r="C322" s="56"/>
      <c r="D322" s="56"/>
      <c r="E322" s="56"/>
      <c r="F322" s="56"/>
      <c r="G322" s="56"/>
      <c r="H322" s="49"/>
      <c r="I322" s="49"/>
      <c r="J322" s="49"/>
      <c r="K322" s="49"/>
      <c r="L322" s="49"/>
      <c r="M322" s="49"/>
      <c r="N322" s="49"/>
      <c r="O322" s="52"/>
      <c r="P322" s="52"/>
      <c r="Q322" s="52"/>
      <c r="R322" s="52"/>
      <c r="S322" s="52"/>
      <c r="T322" s="52"/>
      <c r="U322" s="52"/>
      <c r="V322" s="52"/>
      <c r="W322" s="52"/>
      <c r="X322" s="52"/>
      <c r="Y322" s="52"/>
      <c r="Z322" s="52"/>
      <c r="AA322" s="52"/>
      <c r="AB322" s="52"/>
      <c r="AC322" s="52"/>
      <c r="AD322" s="52"/>
      <c r="AE322" s="52"/>
      <c r="AF322" s="52"/>
    </row>
    <row r="323" spans="1:32" ht="16.5" customHeight="1" x14ac:dyDescent="0.3">
      <c r="A323" s="56"/>
      <c r="B323" s="56"/>
      <c r="C323" s="56"/>
      <c r="D323" s="56"/>
      <c r="E323" s="56"/>
      <c r="F323" s="56"/>
      <c r="G323" s="56"/>
      <c r="H323" s="49"/>
      <c r="I323" s="49"/>
      <c r="J323" s="49"/>
      <c r="K323" s="49"/>
      <c r="L323" s="49"/>
      <c r="M323" s="49"/>
      <c r="N323" s="49"/>
      <c r="O323" s="52"/>
      <c r="P323" s="52"/>
      <c r="Q323" s="52"/>
      <c r="R323" s="52"/>
      <c r="S323" s="52"/>
      <c r="T323" s="52"/>
      <c r="U323" s="52"/>
      <c r="V323" s="52"/>
      <c r="W323" s="52"/>
      <c r="X323" s="52"/>
      <c r="Y323" s="52"/>
      <c r="Z323" s="52"/>
      <c r="AA323" s="52"/>
      <c r="AB323" s="52"/>
      <c r="AC323" s="52"/>
      <c r="AD323" s="52"/>
      <c r="AE323" s="52"/>
      <c r="AF323" s="52"/>
    </row>
    <row r="324" spans="1:32" ht="16.5" customHeight="1" x14ac:dyDescent="0.3">
      <c r="A324" s="56"/>
      <c r="B324" s="56"/>
      <c r="C324" s="56"/>
      <c r="D324" s="56"/>
      <c r="E324" s="56"/>
      <c r="F324" s="56"/>
      <c r="G324" s="56"/>
      <c r="H324" s="49"/>
      <c r="I324" s="49"/>
      <c r="J324" s="49"/>
      <c r="K324" s="49"/>
      <c r="L324" s="49"/>
      <c r="M324" s="49"/>
      <c r="N324" s="49"/>
      <c r="O324" s="52"/>
      <c r="P324" s="52"/>
      <c r="Q324" s="52"/>
      <c r="R324" s="52"/>
      <c r="S324" s="52"/>
      <c r="T324" s="52"/>
      <c r="U324" s="52"/>
      <c r="V324" s="52"/>
      <c r="W324" s="52"/>
      <c r="X324" s="52"/>
      <c r="Y324" s="52"/>
      <c r="Z324" s="52"/>
      <c r="AA324" s="52"/>
      <c r="AB324" s="52"/>
      <c r="AC324" s="52"/>
      <c r="AD324" s="52"/>
      <c r="AE324" s="52"/>
      <c r="AF324" s="52"/>
    </row>
    <row r="325" spans="1:32" ht="16.5" customHeight="1" x14ac:dyDescent="0.3">
      <c r="A325" s="56"/>
      <c r="B325" s="56"/>
      <c r="C325" s="56"/>
      <c r="D325" s="56"/>
      <c r="E325" s="56"/>
      <c r="F325" s="56"/>
      <c r="G325" s="56"/>
      <c r="H325" s="49"/>
      <c r="I325" s="49"/>
      <c r="J325" s="49"/>
      <c r="K325" s="49"/>
      <c r="L325" s="49"/>
      <c r="M325" s="49"/>
      <c r="N325" s="49"/>
      <c r="O325" s="52"/>
      <c r="P325" s="52"/>
      <c r="Q325" s="52"/>
      <c r="R325" s="52"/>
      <c r="S325" s="52"/>
      <c r="T325" s="52"/>
      <c r="U325" s="52"/>
      <c r="V325" s="52"/>
      <c r="W325" s="52"/>
      <c r="X325" s="52"/>
      <c r="Y325" s="52"/>
      <c r="Z325" s="52"/>
      <c r="AA325" s="52"/>
      <c r="AB325" s="52"/>
      <c r="AC325" s="52"/>
      <c r="AD325" s="52"/>
      <c r="AE325" s="52"/>
      <c r="AF325" s="52"/>
    </row>
    <row r="326" spans="1:32" ht="16.5" customHeight="1" x14ac:dyDescent="0.3">
      <c r="A326" s="56"/>
      <c r="B326" s="56"/>
      <c r="C326" s="56"/>
      <c r="D326" s="56"/>
      <c r="E326" s="56"/>
      <c r="F326" s="56"/>
      <c r="G326" s="56"/>
      <c r="H326" s="49"/>
      <c r="I326" s="49"/>
      <c r="J326" s="49"/>
      <c r="K326" s="49"/>
      <c r="L326" s="49"/>
      <c r="M326" s="49"/>
      <c r="N326" s="49"/>
      <c r="O326" s="52"/>
      <c r="P326" s="52"/>
      <c r="Q326" s="52"/>
      <c r="R326" s="52"/>
      <c r="S326" s="52"/>
      <c r="T326" s="52"/>
      <c r="U326" s="52"/>
      <c r="V326" s="52"/>
      <c r="W326" s="52"/>
      <c r="X326" s="52"/>
      <c r="Y326" s="52"/>
      <c r="Z326" s="52"/>
      <c r="AA326" s="52"/>
      <c r="AB326" s="52"/>
      <c r="AC326" s="52"/>
      <c r="AD326" s="52"/>
      <c r="AE326" s="52"/>
      <c r="AF326" s="52"/>
    </row>
    <row r="327" spans="1:32" ht="16.5" customHeight="1" x14ac:dyDescent="0.3">
      <c r="A327" s="56"/>
      <c r="B327" s="56"/>
      <c r="C327" s="56"/>
      <c r="D327" s="56"/>
      <c r="E327" s="56"/>
      <c r="F327" s="56"/>
      <c r="G327" s="56"/>
      <c r="H327" s="49"/>
      <c r="I327" s="49"/>
      <c r="J327" s="49"/>
      <c r="K327" s="49"/>
      <c r="L327" s="49"/>
      <c r="M327" s="49"/>
      <c r="N327" s="49"/>
      <c r="O327" s="52"/>
      <c r="P327" s="52"/>
      <c r="Q327" s="52"/>
      <c r="R327" s="52"/>
      <c r="S327" s="52"/>
      <c r="T327" s="52"/>
      <c r="U327" s="52"/>
      <c r="V327" s="52"/>
      <c r="W327" s="52"/>
      <c r="X327" s="52"/>
      <c r="Y327" s="52"/>
      <c r="Z327" s="52"/>
      <c r="AA327" s="52"/>
      <c r="AB327" s="52"/>
      <c r="AC327" s="52"/>
      <c r="AD327" s="52"/>
      <c r="AE327" s="52"/>
      <c r="AF327" s="52"/>
    </row>
    <row r="328" spans="1:32" ht="16.5" customHeight="1" x14ac:dyDescent="0.3">
      <c r="A328" s="56"/>
      <c r="B328" s="56"/>
      <c r="C328" s="56"/>
      <c r="D328" s="56"/>
      <c r="E328" s="56"/>
      <c r="F328" s="56"/>
      <c r="G328" s="56"/>
      <c r="H328" s="49"/>
      <c r="I328" s="49"/>
      <c r="J328" s="49"/>
      <c r="K328" s="49"/>
      <c r="L328" s="49"/>
      <c r="M328" s="49"/>
      <c r="N328" s="49"/>
      <c r="O328" s="52"/>
      <c r="P328" s="52"/>
      <c r="Q328" s="52"/>
      <c r="R328" s="52"/>
      <c r="S328" s="52"/>
      <c r="T328" s="52"/>
      <c r="U328" s="52"/>
      <c r="V328" s="52"/>
      <c r="W328" s="52"/>
      <c r="X328" s="52"/>
      <c r="Y328" s="52"/>
      <c r="Z328" s="52"/>
      <c r="AA328" s="52"/>
      <c r="AB328" s="52"/>
      <c r="AC328" s="52"/>
      <c r="AD328" s="52"/>
      <c r="AE328" s="52"/>
      <c r="AF328" s="52"/>
    </row>
    <row r="329" spans="1:32" ht="16.5" customHeight="1" x14ac:dyDescent="0.3">
      <c r="A329" s="56"/>
      <c r="B329" s="56"/>
      <c r="C329" s="56"/>
      <c r="D329" s="56"/>
      <c r="E329" s="56"/>
      <c r="F329" s="56"/>
      <c r="G329" s="56"/>
      <c r="H329" s="49"/>
      <c r="I329" s="49"/>
      <c r="J329" s="49"/>
      <c r="K329" s="49"/>
      <c r="L329" s="49"/>
      <c r="M329" s="49"/>
      <c r="N329" s="49"/>
      <c r="O329" s="52"/>
      <c r="P329" s="52"/>
      <c r="Q329" s="52"/>
      <c r="R329" s="52"/>
      <c r="S329" s="52"/>
      <c r="T329" s="52"/>
      <c r="U329" s="52"/>
      <c r="V329" s="52"/>
      <c r="W329" s="52"/>
      <c r="X329" s="52"/>
      <c r="Y329" s="52"/>
      <c r="Z329" s="52"/>
      <c r="AA329" s="52"/>
      <c r="AB329" s="52"/>
      <c r="AC329" s="52"/>
      <c r="AD329" s="52"/>
      <c r="AE329" s="52"/>
      <c r="AF329" s="52"/>
    </row>
    <row r="330" spans="1:32" ht="16.5" customHeight="1" x14ac:dyDescent="0.3">
      <c r="A330" s="56"/>
      <c r="B330" s="56"/>
      <c r="C330" s="56"/>
      <c r="D330" s="56"/>
      <c r="E330" s="56"/>
      <c r="F330" s="56"/>
      <c r="G330" s="56"/>
      <c r="H330" s="49"/>
      <c r="I330" s="49"/>
      <c r="J330" s="49"/>
      <c r="K330" s="49"/>
      <c r="L330" s="49"/>
      <c r="M330" s="49"/>
      <c r="N330" s="49"/>
      <c r="O330" s="52"/>
      <c r="P330" s="52"/>
      <c r="Q330" s="52"/>
      <c r="R330" s="52"/>
      <c r="S330" s="52"/>
      <c r="T330" s="52"/>
      <c r="U330" s="52"/>
      <c r="V330" s="52"/>
      <c r="W330" s="52"/>
      <c r="X330" s="52"/>
      <c r="Y330" s="52"/>
      <c r="Z330" s="52"/>
      <c r="AA330" s="52"/>
      <c r="AB330" s="52"/>
      <c r="AC330" s="52"/>
      <c r="AD330" s="52"/>
      <c r="AE330" s="52"/>
      <c r="AF330" s="52"/>
    </row>
    <row r="331" spans="1:32" ht="16.5" customHeight="1" x14ac:dyDescent="0.3">
      <c r="A331" s="56"/>
      <c r="B331" s="56"/>
      <c r="C331" s="56"/>
      <c r="D331" s="56"/>
      <c r="E331" s="56"/>
      <c r="F331" s="56"/>
      <c r="G331" s="56"/>
      <c r="H331" s="49"/>
      <c r="I331" s="49"/>
      <c r="J331" s="49"/>
      <c r="K331" s="49"/>
      <c r="L331" s="49"/>
      <c r="M331" s="49"/>
      <c r="N331" s="49"/>
      <c r="O331" s="52"/>
      <c r="P331" s="52"/>
      <c r="Q331" s="52"/>
      <c r="R331" s="52"/>
      <c r="S331" s="52"/>
      <c r="T331" s="52"/>
      <c r="U331" s="52"/>
      <c r="V331" s="52"/>
      <c r="W331" s="52"/>
      <c r="X331" s="52"/>
      <c r="Y331" s="52"/>
      <c r="Z331" s="52"/>
      <c r="AA331" s="52"/>
      <c r="AB331" s="52"/>
      <c r="AC331" s="52"/>
      <c r="AD331" s="52"/>
      <c r="AE331" s="52"/>
      <c r="AF331" s="52"/>
    </row>
    <row r="332" spans="1:32" ht="16.5" customHeight="1" x14ac:dyDescent="0.3">
      <c r="A332" s="56"/>
      <c r="B332" s="56"/>
      <c r="C332" s="56"/>
      <c r="D332" s="56"/>
      <c r="E332" s="56"/>
      <c r="F332" s="56"/>
      <c r="G332" s="56"/>
      <c r="H332" s="49"/>
      <c r="I332" s="49"/>
      <c r="J332" s="49"/>
      <c r="K332" s="49"/>
      <c r="L332" s="49"/>
      <c r="M332" s="49"/>
      <c r="N332" s="49"/>
      <c r="O332" s="52"/>
      <c r="P332" s="52"/>
      <c r="Q332" s="52"/>
      <c r="R332" s="52"/>
      <c r="S332" s="52"/>
      <c r="T332" s="52"/>
      <c r="U332" s="52"/>
      <c r="V332" s="52"/>
      <c r="W332" s="52"/>
      <c r="X332" s="52"/>
      <c r="Y332" s="52"/>
      <c r="Z332" s="52"/>
      <c r="AA332" s="52"/>
      <c r="AB332" s="52"/>
      <c r="AC332" s="52"/>
      <c r="AD332" s="52"/>
      <c r="AE332" s="52"/>
      <c r="AF332" s="52"/>
    </row>
    <row r="333" spans="1:32" ht="16.5" customHeight="1" x14ac:dyDescent="0.3">
      <c r="A333" s="56"/>
      <c r="B333" s="56"/>
      <c r="C333" s="56"/>
      <c r="D333" s="56"/>
      <c r="E333" s="56"/>
      <c r="F333" s="56"/>
      <c r="G333" s="56"/>
      <c r="H333" s="49"/>
      <c r="I333" s="49"/>
      <c r="J333" s="49"/>
      <c r="K333" s="49"/>
      <c r="L333" s="49"/>
      <c r="M333" s="49"/>
      <c r="N333" s="49"/>
      <c r="O333" s="52"/>
      <c r="P333" s="52"/>
      <c r="Q333" s="52"/>
      <c r="R333" s="52"/>
      <c r="S333" s="52"/>
      <c r="T333" s="52"/>
      <c r="U333" s="52"/>
      <c r="V333" s="52"/>
      <c r="W333" s="52"/>
      <c r="X333" s="52"/>
      <c r="Y333" s="52"/>
      <c r="Z333" s="52"/>
      <c r="AA333" s="52"/>
      <c r="AB333" s="52"/>
      <c r="AC333" s="52"/>
      <c r="AD333" s="52"/>
      <c r="AE333" s="52"/>
      <c r="AF333" s="52"/>
    </row>
    <row r="334" spans="1:32" ht="16.5" customHeight="1" x14ac:dyDescent="0.3">
      <c r="A334" s="56"/>
      <c r="B334" s="56"/>
      <c r="C334" s="56"/>
      <c r="D334" s="56"/>
      <c r="E334" s="56"/>
      <c r="F334" s="56"/>
      <c r="G334" s="56"/>
      <c r="H334" s="49"/>
      <c r="I334" s="49"/>
      <c r="J334" s="49"/>
      <c r="K334" s="49"/>
      <c r="L334" s="49"/>
      <c r="M334" s="49"/>
      <c r="N334" s="49"/>
      <c r="O334" s="52"/>
      <c r="P334" s="52"/>
      <c r="Q334" s="52"/>
      <c r="R334" s="52"/>
      <c r="S334" s="52"/>
      <c r="T334" s="52"/>
      <c r="U334" s="52"/>
      <c r="V334" s="52"/>
      <c r="W334" s="52"/>
      <c r="X334" s="52"/>
      <c r="Y334" s="52"/>
      <c r="Z334" s="52"/>
      <c r="AA334" s="52"/>
      <c r="AB334" s="52"/>
      <c r="AC334" s="52"/>
      <c r="AD334" s="52"/>
      <c r="AE334" s="52"/>
      <c r="AF334" s="52"/>
    </row>
    <row r="335" spans="1:32" ht="16.5" customHeight="1" x14ac:dyDescent="0.3">
      <c r="A335" s="56"/>
      <c r="B335" s="56"/>
      <c r="C335" s="56"/>
      <c r="D335" s="56"/>
      <c r="E335" s="56"/>
      <c r="F335" s="56"/>
      <c r="G335" s="56"/>
      <c r="H335" s="49"/>
      <c r="I335" s="49"/>
      <c r="J335" s="49"/>
      <c r="K335" s="49"/>
      <c r="L335" s="49"/>
      <c r="M335" s="49"/>
      <c r="N335" s="49"/>
      <c r="O335" s="52"/>
      <c r="P335" s="52"/>
      <c r="Q335" s="52"/>
      <c r="R335" s="52"/>
      <c r="S335" s="52"/>
      <c r="T335" s="52"/>
      <c r="U335" s="52"/>
      <c r="V335" s="52"/>
      <c r="W335" s="52"/>
      <c r="X335" s="52"/>
      <c r="Y335" s="52"/>
      <c r="Z335" s="52"/>
      <c r="AA335" s="52"/>
      <c r="AB335" s="52"/>
      <c r="AC335" s="52"/>
      <c r="AD335" s="52"/>
      <c r="AE335" s="52"/>
      <c r="AF335" s="52"/>
    </row>
    <row r="336" spans="1:32" ht="16.5" customHeight="1" x14ac:dyDescent="0.3">
      <c r="A336" s="56"/>
      <c r="B336" s="56"/>
      <c r="C336" s="56"/>
      <c r="D336" s="56"/>
      <c r="E336" s="56"/>
      <c r="F336" s="56"/>
      <c r="G336" s="56"/>
      <c r="H336" s="49"/>
      <c r="I336" s="49"/>
      <c r="J336" s="49"/>
      <c r="K336" s="49"/>
      <c r="L336" s="49"/>
      <c r="M336" s="49"/>
      <c r="N336" s="49"/>
      <c r="O336" s="52"/>
      <c r="P336" s="52"/>
      <c r="Q336" s="52"/>
      <c r="R336" s="52"/>
      <c r="S336" s="52"/>
      <c r="T336" s="52"/>
      <c r="U336" s="52"/>
      <c r="V336" s="52"/>
      <c r="W336" s="52"/>
      <c r="X336" s="52"/>
      <c r="Y336" s="52"/>
      <c r="Z336" s="52"/>
      <c r="AA336" s="52"/>
      <c r="AB336" s="52"/>
      <c r="AC336" s="52"/>
      <c r="AD336" s="52"/>
      <c r="AE336" s="52"/>
      <c r="AF336" s="52"/>
    </row>
    <row r="337" spans="1:32" ht="16.5" customHeight="1" x14ac:dyDescent="0.3">
      <c r="A337" s="56"/>
      <c r="B337" s="56"/>
      <c r="C337" s="56"/>
      <c r="D337" s="56"/>
      <c r="E337" s="56"/>
      <c r="F337" s="56"/>
      <c r="G337" s="56"/>
      <c r="H337" s="49"/>
      <c r="I337" s="49"/>
      <c r="J337" s="49"/>
      <c r="K337" s="49"/>
      <c r="L337" s="49"/>
      <c r="M337" s="49"/>
      <c r="N337" s="49"/>
      <c r="O337" s="52"/>
      <c r="P337" s="52"/>
      <c r="Q337" s="52"/>
      <c r="R337" s="52"/>
      <c r="S337" s="52"/>
      <c r="T337" s="52"/>
      <c r="U337" s="52"/>
      <c r="V337" s="52"/>
      <c r="W337" s="52"/>
      <c r="X337" s="52"/>
      <c r="Y337" s="52"/>
      <c r="Z337" s="52"/>
      <c r="AA337" s="52"/>
      <c r="AB337" s="52"/>
      <c r="AC337" s="52"/>
      <c r="AD337" s="52"/>
      <c r="AE337" s="52"/>
      <c r="AF337" s="52"/>
    </row>
    <row r="338" spans="1:32" ht="16.5" customHeight="1" x14ac:dyDescent="0.3">
      <c r="A338" s="56"/>
      <c r="B338" s="56"/>
      <c r="C338" s="56"/>
      <c r="D338" s="56"/>
      <c r="E338" s="56"/>
      <c r="F338" s="56"/>
      <c r="G338" s="56"/>
      <c r="H338" s="49"/>
      <c r="I338" s="49"/>
      <c r="J338" s="49"/>
      <c r="K338" s="49"/>
      <c r="L338" s="49"/>
      <c r="M338" s="49"/>
      <c r="N338" s="49"/>
      <c r="O338" s="52"/>
      <c r="P338" s="52"/>
      <c r="Q338" s="52"/>
      <c r="R338" s="52"/>
      <c r="S338" s="52"/>
      <c r="T338" s="52"/>
      <c r="U338" s="52"/>
      <c r="V338" s="52"/>
      <c r="W338" s="52"/>
      <c r="X338" s="52"/>
      <c r="Y338" s="52"/>
      <c r="Z338" s="52"/>
      <c r="AA338" s="52"/>
      <c r="AB338" s="52"/>
      <c r="AC338" s="52"/>
      <c r="AD338" s="52"/>
      <c r="AE338" s="52"/>
      <c r="AF338" s="52"/>
    </row>
    <row r="339" spans="1:32" ht="16.5" customHeight="1" x14ac:dyDescent="0.3">
      <c r="A339" s="56"/>
      <c r="B339" s="56"/>
      <c r="C339" s="56"/>
      <c r="D339" s="56"/>
      <c r="E339" s="56"/>
      <c r="F339" s="56"/>
      <c r="G339" s="56"/>
      <c r="H339" s="49"/>
      <c r="I339" s="49"/>
      <c r="J339" s="49"/>
      <c r="K339" s="49"/>
      <c r="L339" s="49"/>
      <c r="M339" s="49"/>
      <c r="N339" s="49"/>
      <c r="O339" s="52"/>
      <c r="P339" s="52"/>
      <c r="Q339" s="52"/>
      <c r="R339" s="52"/>
      <c r="S339" s="52"/>
      <c r="T339" s="52"/>
      <c r="U339" s="52"/>
      <c r="V339" s="52"/>
      <c r="W339" s="52"/>
      <c r="X339" s="52"/>
      <c r="Y339" s="52"/>
      <c r="Z339" s="52"/>
      <c r="AA339" s="52"/>
      <c r="AB339" s="52"/>
      <c r="AC339" s="52"/>
      <c r="AD339" s="52"/>
      <c r="AE339" s="52"/>
      <c r="AF339" s="52"/>
    </row>
    <row r="340" spans="1:32" ht="16.5" customHeight="1" x14ac:dyDescent="0.3">
      <c r="A340" s="56"/>
      <c r="B340" s="56"/>
      <c r="C340" s="56"/>
      <c r="D340" s="56"/>
      <c r="E340" s="56"/>
      <c r="F340" s="56"/>
      <c r="G340" s="56"/>
      <c r="H340" s="49"/>
      <c r="I340" s="49"/>
      <c r="J340" s="49"/>
      <c r="K340" s="49"/>
      <c r="L340" s="49"/>
      <c r="M340" s="49"/>
      <c r="N340" s="49"/>
      <c r="O340" s="52"/>
      <c r="P340" s="52"/>
      <c r="Q340" s="52"/>
      <c r="R340" s="52"/>
      <c r="S340" s="52"/>
      <c r="T340" s="52"/>
      <c r="U340" s="52"/>
      <c r="V340" s="52"/>
      <c r="W340" s="52"/>
      <c r="X340" s="52"/>
      <c r="Y340" s="52"/>
      <c r="Z340" s="52"/>
      <c r="AA340" s="52"/>
      <c r="AB340" s="52"/>
      <c r="AC340" s="52"/>
      <c r="AD340" s="52"/>
      <c r="AE340" s="52"/>
      <c r="AF340" s="52"/>
    </row>
    <row r="341" spans="1:32" ht="16.5" customHeight="1" x14ac:dyDescent="0.3">
      <c r="A341" s="56"/>
      <c r="B341" s="56"/>
      <c r="C341" s="56"/>
      <c r="D341" s="56"/>
      <c r="E341" s="56"/>
      <c r="F341" s="56"/>
      <c r="G341" s="56"/>
      <c r="H341" s="49"/>
      <c r="I341" s="49"/>
      <c r="J341" s="49"/>
      <c r="K341" s="49"/>
      <c r="L341" s="49"/>
      <c r="M341" s="49"/>
      <c r="N341" s="49"/>
      <c r="O341" s="52"/>
      <c r="P341" s="52"/>
      <c r="Q341" s="52"/>
      <c r="R341" s="52"/>
      <c r="S341" s="52"/>
      <c r="T341" s="52"/>
      <c r="U341" s="52"/>
      <c r="V341" s="52"/>
      <c r="W341" s="52"/>
      <c r="X341" s="52"/>
      <c r="Y341" s="52"/>
      <c r="Z341" s="52"/>
      <c r="AA341" s="52"/>
      <c r="AB341" s="52"/>
      <c r="AC341" s="52"/>
      <c r="AD341" s="52"/>
      <c r="AE341" s="52"/>
      <c r="AF341" s="52"/>
    </row>
    <row r="342" spans="1:32" ht="16.5" customHeight="1" x14ac:dyDescent="0.3">
      <c r="A342" s="56"/>
      <c r="B342" s="56"/>
      <c r="C342" s="56"/>
      <c r="D342" s="56"/>
      <c r="E342" s="56"/>
      <c r="F342" s="56"/>
      <c r="G342" s="56"/>
      <c r="H342" s="49"/>
      <c r="I342" s="49"/>
      <c r="J342" s="49"/>
      <c r="K342" s="49"/>
      <c r="L342" s="49"/>
      <c r="M342" s="49"/>
      <c r="N342" s="49"/>
      <c r="O342" s="52"/>
      <c r="P342" s="52"/>
      <c r="Q342" s="52"/>
      <c r="R342" s="52"/>
      <c r="S342" s="52"/>
      <c r="T342" s="52"/>
      <c r="U342" s="52"/>
      <c r="V342" s="52"/>
      <c r="W342" s="52"/>
      <c r="X342" s="52"/>
      <c r="Y342" s="52"/>
      <c r="Z342" s="52"/>
      <c r="AA342" s="52"/>
      <c r="AB342" s="52"/>
      <c r="AC342" s="52"/>
      <c r="AD342" s="52"/>
      <c r="AE342" s="52"/>
      <c r="AF342" s="52"/>
    </row>
    <row r="343" spans="1:32" ht="16.5" customHeight="1" x14ac:dyDescent="0.3">
      <c r="A343" s="56"/>
      <c r="B343" s="56"/>
      <c r="C343" s="56"/>
      <c r="D343" s="56"/>
      <c r="E343" s="56"/>
      <c r="F343" s="56"/>
      <c r="G343" s="56"/>
      <c r="H343" s="49"/>
      <c r="I343" s="49"/>
      <c r="J343" s="49"/>
      <c r="K343" s="49"/>
      <c r="L343" s="49"/>
      <c r="M343" s="49"/>
      <c r="N343" s="49"/>
      <c r="O343" s="52"/>
      <c r="P343" s="52"/>
      <c r="Q343" s="52"/>
      <c r="R343" s="52"/>
      <c r="S343" s="52"/>
      <c r="T343" s="52"/>
      <c r="U343" s="52"/>
      <c r="V343" s="52"/>
      <c r="W343" s="52"/>
      <c r="X343" s="52"/>
      <c r="Y343" s="52"/>
      <c r="Z343" s="52"/>
      <c r="AA343" s="52"/>
      <c r="AB343" s="52"/>
      <c r="AC343" s="52"/>
      <c r="AD343" s="52"/>
      <c r="AE343" s="52"/>
      <c r="AF343" s="52"/>
    </row>
    <row r="344" spans="1:32" ht="16.5" customHeight="1" x14ac:dyDescent="0.3">
      <c r="A344" s="56"/>
      <c r="B344" s="56"/>
      <c r="C344" s="56"/>
      <c r="D344" s="56"/>
      <c r="E344" s="56"/>
      <c r="F344" s="56"/>
      <c r="G344" s="56"/>
      <c r="H344" s="49"/>
      <c r="I344" s="49"/>
      <c r="J344" s="49"/>
      <c r="K344" s="49"/>
      <c r="L344" s="49"/>
      <c r="M344" s="49"/>
      <c r="N344" s="49"/>
      <c r="O344" s="52"/>
      <c r="P344" s="52"/>
      <c r="Q344" s="52"/>
      <c r="R344" s="52"/>
      <c r="S344" s="52"/>
      <c r="T344" s="52"/>
      <c r="U344" s="52"/>
      <c r="V344" s="52"/>
      <c r="W344" s="52"/>
      <c r="X344" s="52"/>
      <c r="Y344" s="52"/>
      <c r="Z344" s="52"/>
      <c r="AA344" s="52"/>
      <c r="AB344" s="52"/>
      <c r="AC344" s="52"/>
      <c r="AD344" s="52"/>
      <c r="AE344" s="52"/>
      <c r="AF344" s="52"/>
    </row>
    <row r="345" spans="1:32" ht="16.5" customHeight="1" x14ac:dyDescent="0.3">
      <c r="A345" s="56"/>
      <c r="B345" s="56"/>
      <c r="C345" s="56"/>
      <c r="D345" s="56"/>
      <c r="E345" s="56"/>
      <c r="F345" s="56"/>
      <c r="G345" s="56"/>
      <c r="H345" s="49"/>
      <c r="I345" s="49"/>
      <c r="J345" s="49"/>
      <c r="K345" s="49"/>
      <c r="L345" s="49"/>
      <c r="M345" s="49"/>
      <c r="N345" s="49"/>
      <c r="O345" s="52"/>
      <c r="P345" s="52"/>
      <c r="Q345" s="52"/>
      <c r="R345" s="52"/>
      <c r="S345" s="52"/>
      <c r="T345" s="52"/>
      <c r="U345" s="52"/>
      <c r="V345" s="52"/>
      <c r="W345" s="52"/>
      <c r="X345" s="52"/>
      <c r="Y345" s="52"/>
      <c r="Z345" s="52"/>
      <c r="AA345" s="52"/>
      <c r="AB345" s="52"/>
      <c r="AC345" s="52"/>
      <c r="AD345" s="52"/>
      <c r="AE345" s="52"/>
      <c r="AF345" s="52"/>
    </row>
    <row r="346" spans="1:32" ht="16.5" customHeight="1" x14ac:dyDescent="0.3">
      <c r="A346" s="56"/>
      <c r="B346" s="56"/>
      <c r="C346" s="56"/>
      <c r="D346" s="56"/>
      <c r="E346" s="56"/>
      <c r="F346" s="56"/>
      <c r="G346" s="56"/>
      <c r="H346" s="49"/>
      <c r="I346" s="49"/>
      <c r="J346" s="49"/>
      <c r="K346" s="49"/>
      <c r="L346" s="49"/>
      <c r="M346" s="49"/>
      <c r="N346" s="49"/>
      <c r="O346" s="52"/>
      <c r="P346" s="52"/>
      <c r="Q346" s="52"/>
      <c r="R346" s="52"/>
      <c r="S346" s="52"/>
      <c r="T346" s="52"/>
      <c r="U346" s="52"/>
      <c r="V346" s="52"/>
      <c r="W346" s="52"/>
      <c r="X346" s="52"/>
      <c r="Y346" s="52"/>
      <c r="Z346" s="52"/>
      <c r="AA346" s="52"/>
      <c r="AB346" s="52"/>
      <c r="AC346" s="52"/>
      <c r="AD346" s="52"/>
      <c r="AE346" s="52"/>
      <c r="AF346" s="52"/>
    </row>
    <row r="347" spans="1:32" ht="16.5" customHeight="1" x14ac:dyDescent="0.3">
      <c r="A347" s="56"/>
      <c r="B347" s="56"/>
      <c r="C347" s="56"/>
      <c r="D347" s="56"/>
      <c r="E347" s="56"/>
      <c r="F347" s="56"/>
      <c r="G347" s="56"/>
      <c r="H347" s="49"/>
      <c r="I347" s="49"/>
      <c r="J347" s="49"/>
      <c r="K347" s="49"/>
      <c r="L347" s="49"/>
      <c r="M347" s="49"/>
      <c r="N347" s="49"/>
      <c r="O347" s="52"/>
      <c r="P347" s="52"/>
      <c r="Q347" s="52"/>
      <c r="R347" s="52"/>
      <c r="S347" s="52"/>
      <c r="T347" s="52"/>
      <c r="U347" s="52"/>
      <c r="V347" s="52"/>
      <c r="W347" s="52"/>
      <c r="X347" s="52"/>
      <c r="Y347" s="52"/>
      <c r="Z347" s="52"/>
      <c r="AA347" s="52"/>
      <c r="AB347" s="52"/>
      <c r="AC347" s="52"/>
      <c r="AD347" s="52"/>
      <c r="AE347" s="52"/>
      <c r="AF347" s="52"/>
    </row>
    <row r="348" spans="1:32" ht="16.5" customHeight="1" x14ac:dyDescent="0.3">
      <c r="A348" s="56"/>
      <c r="B348" s="56"/>
      <c r="C348" s="56"/>
      <c r="D348" s="56"/>
      <c r="E348" s="56"/>
      <c r="F348" s="56"/>
      <c r="G348" s="56"/>
      <c r="H348" s="49"/>
      <c r="I348" s="49"/>
      <c r="J348" s="49"/>
      <c r="K348" s="49"/>
      <c r="L348" s="49"/>
      <c r="M348" s="49"/>
      <c r="N348" s="49"/>
      <c r="O348" s="52"/>
      <c r="P348" s="52"/>
      <c r="Q348" s="52"/>
      <c r="R348" s="52"/>
      <c r="S348" s="52"/>
      <c r="T348" s="52"/>
      <c r="U348" s="52"/>
      <c r="V348" s="52"/>
      <c r="W348" s="52"/>
      <c r="X348" s="52"/>
      <c r="Y348" s="52"/>
      <c r="Z348" s="52"/>
      <c r="AA348" s="52"/>
      <c r="AB348" s="52"/>
      <c r="AC348" s="52"/>
      <c r="AD348" s="52"/>
      <c r="AE348" s="52"/>
      <c r="AF348" s="52"/>
    </row>
    <row r="349" spans="1:32" ht="16.5" customHeight="1" x14ac:dyDescent="0.3">
      <c r="A349" s="56"/>
      <c r="B349" s="56"/>
      <c r="C349" s="56"/>
      <c r="D349" s="56"/>
      <c r="E349" s="56"/>
      <c r="F349" s="56"/>
      <c r="G349" s="56"/>
      <c r="H349" s="49"/>
      <c r="I349" s="49"/>
      <c r="J349" s="49"/>
      <c r="K349" s="49"/>
      <c r="L349" s="49"/>
      <c r="M349" s="49"/>
      <c r="N349" s="49"/>
      <c r="O349" s="52"/>
      <c r="P349" s="52"/>
      <c r="Q349" s="52"/>
      <c r="R349" s="52"/>
      <c r="S349" s="52"/>
      <c r="T349" s="52"/>
      <c r="U349" s="52"/>
      <c r="V349" s="52"/>
      <c r="W349" s="52"/>
      <c r="X349" s="52"/>
      <c r="Y349" s="52"/>
      <c r="Z349" s="52"/>
      <c r="AA349" s="52"/>
      <c r="AB349" s="52"/>
      <c r="AC349" s="52"/>
      <c r="AD349" s="52"/>
      <c r="AE349" s="52"/>
      <c r="AF349" s="52"/>
    </row>
    <row r="350" spans="1:32" ht="16.5" customHeight="1" x14ac:dyDescent="0.3">
      <c r="A350" s="56"/>
      <c r="B350" s="56"/>
      <c r="C350" s="56"/>
      <c r="D350" s="56"/>
      <c r="E350" s="56"/>
      <c r="F350" s="56"/>
      <c r="G350" s="56"/>
      <c r="H350" s="49"/>
      <c r="I350" s="49"/>
      <c r="J350" s="49"/>
      <c r="K350" s="49"/>
      <c r="L350" s="49"/>
      <c r="M350" s="49"/>
      <c r="N350" s="49"/>
      <c r="O350" s="52"/>
      <c r="P350" s="52"/>
      <c r="Q350" s="52"/>
      <c r="R350" s="52"/>
      <c r="S350" s="52"/>
      <c r="T350" s="52"/>
      <c r="U350" s="52"/>
      <c r="V350" s="52"/>
      <c r="W350" s="52"/>
      <c r="X350" s="52"/>
      <c r="Y350" s="52"/>
      <c r="Z350" s="52"/>
      <c r="AA350" s="52"/>
      <c r="AB350" s="52"/>
      <c r="AC350" s="52"/>
      <c r="AD350" s="52"/>
      <c r="AE350" s="52"/>
      <c r="AF350" s="52"/>
    </row>
    <row r="351" spans="1:32" ht="16.5" customHeight="1" x14ac:dyDescent="0.3">
      <c r="A351" s="56"/>
      <c r="B351" s="56"/>
      <c r="C351" s="56"/>
      <c r="D351" s="56"/>
      <c r="E351" s="56"/>
      <c r="F351" s="56"/>
      <c r="G351" s="56"/>
      <c r="H351" s="49"/>
      <c r="I351" s="49"/>
      <c r="J351" s="49"/>
      <c r="K351" s="49"/>
      <c r="L351" s="49"/>
      <c r="M351" s="49"/>
      <c r="N351" s="49"/>
      <c r="O351" s="52"/>
      <c r="P351" s="52"/>
      <c r="Q351" s="52"/>
      <c r="R351" s="52"/>
      <c r="S351" s="52"/>
      <c r="T351" s="52"/>
      <c r="U351" s="52"/>
      <c r="V351" s="52"/>
      <c r="W351" s="52"/>
      <c r="X351" s="52"/>
      <c r="Y351" s="52"/>
      <c r="Z351" s="52"/>
      <c r="AA351" s="52"/>
      <c r="AB351" s="52"/>
      <c r="AC351" s="52"/>
      <c r="AD351" s="52"/>
      <c r="AE351" s="52"/>
      <c r="AF351" s="52"/>
    </row>
    <row r="352" spans="1:32" ht="16.5" customHeight="1" x14ac:dyDescent="0.3">
      <c r="A352" s="56"/>
      <c r="B352" s="56"/>
      <c r="C352" s="56"/>
      <c r="D352" s="56"/>
      <c r="E352" s="56"/>
      <c r="F352" s="56"/>
      <c r="G352" s="56"/>
      <c r="H352" s="49"/>
      <c r="I352" s="49"/>
      <c r="J352" s="49"/>
      <c r="K352" s="49"/>
      <c r="L352" s="49"/>
      <c r="M352" s="49"/>
      <c r="N352" s="49"/>
      <c r="O352" s="52"/>
      <c r="P352" s="52"/>
      <c r="Q352" s="52"/>
      <c r="R352" s="52"/>
      <c r="S352" s="52"/>
      <c r="T352" s="52"/>
      <c r="U352" s="52"/>
      <c r="V352" s="52"/>
      <c r="W352" s="52"/>
      <c r="X352" s="52"/>
      <c r="Y352" s="52"/>
      <c r="Z352" s="52"/>
      <c r="AA352" s="52"/>
      <c r="AB352" s="52"/>
      <c r="AC352" s="52"/>
      <c r="AD352" s="52"/>
      <c r="AE352" s="52"/>
      <c r="AF352" s="52"/>
    </row>
    <row r="353" spans="1:32" ht="16.5" customHeight="1" x14ac:dyDescent="0.3">
      <c r="A353" s="56"/>
      <c r="B353" s="56"/>
      <c r="C353" s="56"/>
      <c r="D353" s="56"/>
      <c r="E353" s="56"/>
      <c r="F353" s="56"/>
      <c r="G353" s="56"/>
      <c r="H353" s="49"/>
      <c r="I353" s="49"/>
      <c r="J353" s="49"/>
      <c r="K353" s="49"/>
      <c r="L353" s="49"/>
      <c r="M353" s="49"/>
      <c r="N353" s="49"/>
      <c r="O353" s="52"/>
      <c r="P353" s="52"/>
      <c r="Q353" s="52"/>
      <c r="R353" s="52"/>
      <c r="S353" s="52"/>
      <c r="T353" s="52"/>
      <c r="U353" s="52"/>
      <c r="V353" s="52"/>
      <c r="W353" s="52"/>
      <c r="X353" s="52"/>
      <c r="Y353" s="52"/>
      <c r="Z353" s="52"/>
      <c r="AA353" s="52"/>
      <c r="AB353" s="52"/>
      <c r="AC353" s="52"/>
      <c r="AD353" s="52"/>
      <c r="AE353" s="52"/>
      <c r="AF353" s="52"/>
    </row>
    <row r="354" spans="1:32" ht="16.5" customHeight="1" x14ac:dyDescent="0.3">
      <c r="A354" s="56"/>
      <c r="B354" s="56"/>
      <c r="C354" s="56"/>
      <c r="D354" s="56"/>
      <c r="E354" s="56"/>
      <c r="F354" s="56"/>
      <c r="G354" s="56"/>
      <c r="H354" s="49"/>
      <c r="I354" s="49"/>
      <c r="J354" s="49"/>
      <c r="K354" s="49"/>
      <c r="L354" s="49"/>
      <c r="M354" s="49"/>
      <c r="N354" s="49"/>
      <c r="O354" s="52"/>
      <c r="P354" s="52"/>
      <c r="Q354" s="52"/>
      <c r="R354" s="52"/>
      <c r="S354" s="52"/>
      <c r="T354" s="52"/>
      <c r="U354" s="52"/>
      <c r="V354" s="52"/>
      <c r="W354" s="52"/>
      <c r="X354" s="52"/>
      <c r="Y354" s="52"/>
      <c r="Z354" s="52"/>
      <c r="AA354" s="52"/>
      <c r="AB354" s="52"/>
      <c r="AC354" s="52"/>
      <c r="AD354" s="52"/>
      <c r="AE354" s="52"/>
      <c r="AF354" s="52"/>
    </row>
    <row r="355" spans="1:32" ht="16.5" customHeight="1" x14ac:dyDescent="0.3">
      <c r="A355" s="56"/>
      <c r="B355" s="56"/>
      <c r="C355" s="56"/>
      <c r="D355" s="56"/>
      <c r="E355" s="56"/>
      <c r="F355" s="56"/>
      <c r="G355" s="56"/>
      <c r="H355" s="49"/>
      <c r="I355" s="49"/>
      <c r="J355" s="49"/>
      <c r="K355" s="49"/>
      <c r="L355" s="49"/>
      <c r="M355" s="49"/>
      <c r="N355" s="49"/>
      <c r="O355" s="52"/>
      <c r="P355" s="52"/>
      <c r="Q355" s="52"/>
      <c r="R355" s="52"/>
      <c r="S355" s="52"/>
      <c r="T355" s="52"/>
      <c r="U355" s="52"/>
      <c r="V355" s="52"/>
      <c r="W355" s="52"/>
      <c r="X355" s="52"/>
      <c r="Y355" s="52"/>
      <c r="Z355" s="52"/>
      <c r="AA355" s="52"/>
      <c r="AB355" s="52"/>
      <c r="AC355" s="52"/>
      <c r="AD355" s="52"/>
      <c r="AE355" s="52"/>
      <c r="AF355" s="52"/>
    </row>
    <row r="356" spans="1:32" ht="16.5" customHeight="1" x14ac:dyDescent="0.3">
      <c r="A356" s="56"/>
      <c r="B356" s="56"/>
      <c r="C356" s="56"/>
      <c r="D356" s="56"/>
      <c r="E356" s="56"/>
      <c r="F356" s="56"/>
      <c r="G356" s="56"/>
      <c r="H356" s="49"/>
      <c r="I356" s="49"/>
      <c r="J356" s="49"/>
      <c r="K356" s="49"/>
      <c r="L356" s="49"/>
      <c r="M356" s="49"/>
      <c r="N356" s="49"/>
      <c r="O356" s="52"/>
      <c r="P356" s="52"/>
      <c r="Q356" s="52"/>
      <c r="R356" s="52"/>
      <c r="S356" s="52"/>
      <c r="T356" s="52"/>
      <c r="U356" s="52"/>
      <c r="V356" s="52"/>
      <c r="W356" s="52"/>
      <c r="X356" s="52"/>
      <c r="Y356" s="52"/>
      <c r="Z356" s="52"/>
      <c r="AA356" s="52"/>
      <c r="AB356" s="52"/>
      <c r="AC356" s="52"/>
      <c r="AD356" s="52"/>
      <c r="AE356" s="52"/>
      <c r="AF356" s="52"/>
    </row>
    <row r="357" spans="1:32" ht="16.5" customHeight="1" x14ac:dyDescent="0.3">
      <c r="A357" s="56"/>
      <c r="B357" s="56"/>
      <c r="C357" s="56"/>
      <c r="D357" s="56"/>
      <c r="E357" s="56"/>
      <c r="F357" s="56"/>
      <c r="G357" s="56"/>
      <c r="H357" s="49"/>
      <c r="I357" s="49"/>
      <c r="J357" s="49"/>
      <c r="K357" s="49"/>
      <c r="L357" s="49"/>
      <c r="M357" s="49"/>
      <c r="N357" s="49"/>
      <c r="O357" s="52"/>
      <c r="P357" s="52"/>
      <c r="Q357" s="52"/>
      <c r="R357" s="52"/>
      <c r="S357" s="52"/>
      <c r="T357" s="52"/>
      <c r="U357" s="52"/>
      <c r="V357" s="52"/>
      <c r="W357" s="52"/>
      <c r="X357" s="52"/>
      <c r="Y357" s="52"/>
      <c r="Z357" s="52"/>
      <c r="AA357" s="52"/>
      <c r="AB357" s="52"/>
      <c r="AC357" s="52"/>
      <c r="AD357" s="52"/>
      <c r="AE357" s="52"/>
      <c r="AF357" s="52"/>
    </row>
    <row r="358" spans="1:32" ht="16.5" customHeight="1" x14ac:dyDescent="0.3">
      <c r="A358" s="56"/>
      <c r="B358" s="56"/>
      <c r="C358" s="56"/>
      <c r="D358" s="56"/>
      <c r="E358" s="56"/>
      <c r="F358" s="56"/>
      <c r="G358" s="56"/>
      <c r="H358" s="49"/>
      <c r="I358" s="49"/>
      <c r="J358" s="49"/>
      <c r="K358" s="49"/>
      <c r="L358" s="49"/>
      <c r="M358" s="49"/>
      <c r="N358" s="49"/>
      <c r="O358" s="52"/>
      <c r="P358" s="52"/>
      <c r="Q358" s="52"/>
      <c r="R358" s="52"/>
      <c r="S358" s="52"/>
      <c r="T358" s="52"/>
      <c r="U358" s="52"/>
      <c r="V358" s="52"/>
      <c r="W358" s="52"/>
      <c r="X358" s="52"/>
      <c r="Y358" s="52"/>
      <c r="Z358" s="52"/>
      <c r="AA358" s="52"/>
      <c r="AB358" s="52"/>
      <c r="AC358" s="52"/>
      <c r="AD358" s="52"/>
      <c r="AE358" s="52"/>
      <c r="AF358" s="52"/>
    </row>
    <row r="359" spans="1:32" ht="16.5" customHeight="1" x14ac:dyDescent="0.3">
      <c r="A359" s="56"/>
      <c r="B359" s="56"/>
      <c r="C359" s="56"/>
      <c r="D359" s="56"/>
      <c r="E359" s="56"/>
      <c r="F359" s="56"/>
      <c r="G359" s="56"/>
      <c r="H359" s="49"/>
      <c r="I359" s="49"/>
      <c r="J359" s="49"/>
      <c r="K359" s="49"/>
      <c r="L359" s="49"/>
      <c r="M359" s="49"/>
      <c r="N359" s="49"/>
      <c r="O359" s="52"/>
      <c r="P359" s="52"/>
      <c r="Q359" s="52"/>
      <c r="R359" s="52"/>
      <c r="S359" s="52"/>
      <c r="T359" s="52"/>
      <c r="U359" s="52"/>
      <c r="V359" s="52"/>
      <c r="W359" s="52"/>
      <c r="X359" s="52"/>
      <c r="Y359" s="52"/>
      <c r="Z359" s="52"/>
      <c r="AA359" s="52"/>
      <c r="AB359" s="52"/>
      <c r="AC359" s="52"/>
      <c r="AD359" s="52"/>
      <c r="AE359" s="52"/>
      <c r="AF359" s="52"/>
    </row>
    <row r="360" spans="1:32" ht="16.5" customHeight="1" x14ac:dyDescent="0.3">
      <c r="A360" s="56"/>
      <c r="B360" s="56"/>
      <c r="C360" s="56"/>
      <c r="D360" s="56"/>
      <c r="E360" s="56"/>
      <c r="F360" s="56"/>
      <c r="G360" s="56"/>
      <c r="H360" s="49"/>
      <c r="I360" s="49"/>
      <c r="J360" s="49"/>
      <c r="K360" s="49"/>
      <c r="L360" s="49"/>
      <c r="M360" s="49"/>
      <c r="N360" s="49"/>
      <c r="O360" s="52"/>
      <c r="P360" s="52"/>
      <c r="Q360" s="52"/>
      <c r="R360" s="52"/>
      <c r="S360" s="52"/>
      <c r="T360" s="52"/>
      <c r="U360" s="52"/>
      <c r="V360" s="52"/>
      <c r="W360" s="52"/>
      <c r="X360" s="52"/>
      <c r="Y360" s="52"/>
      <c r="Z360" s="52"/>
      <c r="AA360" s="52"/>
      <c r="AB360" s="52"/>
      <c r="AC360" s="52"/>
      <c r="AD360" s="52"/>
      <c r="AE360" s="52"/>
      <c r="AF360" s="52"/>
    </row>
    <row r="361" spans="1:32" ht="16.5" customHeight="1" x14ac:dyDescent="0.3">
      <c r="A361" s="56"/>
      <c r="B361" s="56"/>
      <c r="C361" s="56"/>
      <c r="D361" s="56"/>
      <c r="E361" s="56"/>
      <c r="F361" s="56"/>
      <c r="G361" s="56"/>
      <c r="H361" s="49"/>
      <c r="I361" s="49"/>
      <c r="J361" s="49"/>
      <c r="K361" s="49"/>
      <c r="L361" s="49"/>
      <c r="M361" s="49"/>
      <c r="N361" s="49"/>
      <c r="O361" s="52"/>
      <c r="P361" s="52"/>
      <c r="Q361" s="52"/>
      <c r="R361" s="52"/>
      <c r="S361" s="52"/>
      <c r="T361" s="52"/>
      <c r="U361" s="52"/>
      <c r="V361" s="52"/>
      <c r="W361" s="52"/>
      <c r="X361" s="52"/>
      <c r="Y361" s="52"/>
      <c r="Z361" s="52"/>
      <c r="AA361" s="52"/>
      <c r="AB361" s="52"/>
      <c r="AC361" s="52"/>
      <c r="AD361" s="52"/>
      <c r="AE361" s="52"/>
      <c r="AF361" s="52"/>
    </row>
    <row r="362" spans="1:32" ht="16.5" customHeight="1" x14ac:dyDescent="0.3">
      <c r="A362" s="56"/>
      <c r="B362" s="56"/>
      <c r="C362" s="56"/>
      <c r="D362" s="56"/>
      <c r="E362" s="56"/>
      <c r="F362" s="56"/>
      <c r="G362" s="56"/>
      <c r="H362" s="49"/>
      <c r="I362" s="49"/>
      <c r="J362" s="49"/>
      <c r="K362" s="49"/>
      <c r="L362" s="49"/>
      <c r="M362" s="49"/>
      <c r="N362" s="49"/>
      <c r="O362" s="52"/>
      <c r="P362" s="52"/>
      <c r="Q362" s="52"/>
      <c r="R362" s="52"/>
      <c r="S362" s="52"/>
      <c r="T362" s="52"/>
      <c r="U362" s="52"/>
      <c r="V362" s="52"/>
      <c r="W362" s="52"/>
      <c r="X362" s="52"/>
      <c r="Y362" s="52"/>
      <c r="Z362" s="52"/>
      <c r="AA362" s="52"/>
      <c r="AB362" s="52"/>
      <c r="AC362" s="52"/>
      <c r="AD362" s="52"/>
      <c r="AE362" s="52"/>
      <c r="AF362" s="52"/>
    </row>
    <row r="363" spans="1:32" ht="16.5" customHeight="1" x14ac:dyDescent="0.3">
      <c r="A363" s="56"/>
      <c r="B363" s="56"/>
      <c r="C363" s="56"/>
      <c r="D363" s="56"/>
      <c r="E363" s="56"/>
      <c r="F363" s="56"/>
      <c r="G363" s="56"/>
      <c r="H363" s="49"/>
      <c r="I363" s="49"/>
      <c r="J363" s="49"/>
      <c r="K363" s="49"/>
      <c r="L363" s="49"/>
      <c r="M363" s="49"/>
      <c r="N363" s="49"/>
      <c r="O363" s="52"/>
      <c r="P363" s="52"/>
      <c r="Q363" s="52"/>
      <c r="R363" s="52"/>
      <c r="S363" s="52"/>
      <c r="T363" s="52"/>
      <c r="U363" s="52"/>
      <c r="V363" s="52"/>
      <c r="W363" s="52"/>
      <c r="X363" s="52"/>
      <c r="Y363" s="52"/>
      <c r="Z363" s="52"/>
      <c r="AA363" s="52"/>
      <c r="AB363" s="52"/>
      <c r="AC363" s="52"/>
      <c r="AD363" s="52"/>
      <c r="AE363" s="52"/>
      <c r="AF363" s="52"/>
    </row>
    <row r="364" spans="1:32" ht="16.5" customHeight="1" x14ac:dyDescent="0.3">
      <c r="A364" s="56"/>
      <c r="B364" s="56"/>
      <c r="C364" s="56"/>
      <c r="D364" s="56"/>
      <c r="E364" s="56"/>
      <c r="F364" s="56"/>
      <c r="G364" s="56"/>
      <c r="H364" s="49"/>
      <c r="I364" s="49"/>
      <c r="J364" s="49"/>
      <c r="K364" s="49"/>
      <c r="L364" s="49"/>
      <c r="M364" s="49"/>
      <c r="N364" s="49"/>
      <c r="O364" s="52"/>
      <c r="P364" s="52"/>
      <c r="Q364" s="52"/>
      <c r="R364" s="52"/>
      <c r="S364" s="52"/>
      <c r="T364" s="52"/>
      <c r="U364" s="52"/>
      <c r="V364" s="52"/>
      <c r="W364" s="52"/>
      <c r="X364" s="52"/>
      <c r="Y364" s="52"/>
      <c r="Z364" s="52"/>
      <c r="AA364" s="52"/>
      <c r="AB364" s="52"/>
      <c r="AC364" s="52"/>
      <c r="AD364" s="52"/>
      <c r="AE364" s="52"/>
      <c r="AF364" s="52"/>
    </row>
    <row r="365" spans="1:32" ht="16.5" customHeight="1" x14ac:dyDescent="0.3">
      <c r="A365" s="56"/>
      <c r="B365" s="56"/>
      <c r="C365" s="56"/>
      <c r="D365" s="56"/>
      <c r="E365" s="56"/>
      <c r="F365" s="56"/>
      <c r="G365" s="56"/>
      <c r="H365" s="49"/>
      <c r="I365" s="49"/>
      <c r="J365" s="49"/>
      <c r="K365" s="49"/>
      <c r="L365" s="49"/>
      <c r="M365" s="49"/>
      <c r="N365" s="49"/>
      <c r="O365" s="52"/>
      <c r="P365" s="52"/>
      <c r="Q365" s="52"/>
      <c r="R365" s="52"/>
      <c r="S365" s="52"/>
      <c r="T365" s="52"/>
      <c r="U365" s="52"/>
      <c r="V365" s="52"/>
      <c r="W365" s="52"/>
      <c r="X365" s="52"/>
      <c r="Y365" s="52"/>
      <c r="Z365" s="52"/>
      <c r="AA365" s="52"/>
      <c r="AB365" s="52"/>
      <c r="AC365" s="52"/>
      <c r="AD365" s="52"/>
      <c r="AE365" s="52"/>
      <c r="AF365" s="52"/>
    </row>
    <row r="366" spans="1:32" ht="16.5" customHeight="1" x14ac:dyDescent="0.3">
      <c r="A366" s="56"/>
      <c r="B366" s="56"/>
      <c r="C366" s="56"/>
      <c r="D366" s="56"/>
      <c r="E366" s="56"/>
      <c r="F366" s="56"/>
      <c r="G366" s="56"/>
      <c r="H366" s="49"/>
      <c r="I366" s="49"/>
      <c r="J366" s="49"/>
      <c r="K366" s="49"/>
      <c r="L366" s="49"/>
      <c r="M366" s="49"/>
      <c r="N366" s="49"/>
      <c r="O366" s="52"/>
      <c r="P366" s="52"/>
      <c r="Q366" s="52"/>
      <c r="R366" s="52"/>
      <c r="S366" s="52"/>
      <c r="T366" s="52"/>
      <c r="U366" s="52"/>
      <c r="V366" s="52"/>
      <c r="W366" s="52"/>
      <c r="X366" s="52"/>
      <c r="Y366" s="52"/>
      <c r="Z366" s="52"/>
      <c r="AA366" s="52"/>
      <c r="AB366" s="52"/>
      <c r="AC366" s="52"/>
      <c r="AD366" s="52"/>
      <c r="AE366" s="52"/>
      <c r="AF366" s="52"/>
    </row>
    <row r="367" spans="1:32" ht="16.5" customHeight="1" x14ac:dyDescent="0.3">
      <c r="A367" s="56"/>
      <c r="B367" s="56"/>
      <c r="C367" s="56"/>
      <c r="D367" s="56"/>
      <c r="E367" s="56"/>
      <c r="F367" s="56"/>
      <c r="G367" s="56"/>
      <c r="H367" s="49"/>
      <c r="I367" s="49"/>
      <c r="J367" s="49"/>
      <c r="K367" s="49"/>
      <c r="L367" s="49"/>
      <c r="M367" s="49"/>
      <c r="N367" s="49"/>
      <c r="O367" s="52"/>
      <c r="P367" s="52"/>
      <c r="Q367" s="52"/>
      <c r="R367" s="52"/>
      <c r="S367" s="52"/>
      <c r="T367" s="52"/>
      <c r="U367" s="52"/>
      <c r="V367" s="52"/>
      <c r="W367" s="52"/>
      <c r="X367" s="52"/>
      <c r="Y367" s="52"/>
      <c r="Z367" s="52"/>
      <c r="AA367" s="52"/>
      <c r="AB367" s="52"/>
      <c r="AC367" s="52"/>
      <c r="AD367" s="52"/>
      <c r="AE367" s="52"/>
      <c r="AF367" s="52"/>
    </row>
    <row r="368" spans="1:32" ht="16.5" customHeight="1" x14ac:dyDescent="0.3">
      <c r="A368" s="56"/>
      <c r="B368" s="56"/>
      <c r="C368" s="56"/>
      <c r="D368" s="56"/>
      <c r="E368" s="56"/>
      <c r="F368" s="56"/>
      <c r="G368" s="56"/>
      <c r="H368" s="49"/>
      <c r="I368" s="49"/>
      <c r="J368" s="49"/>
      <c r="K368" s="49"/>
      <c r="L368" s="49"/>
      <c r="M368" s="49"/>
      <c r="N368" s="49"/>
      <c r="O368" s="52"/>
      <c r="P368" s="52"/>
      <c r="Q368" s="52"/>
      <c r="R368" s="52"/>
      <c r="S368" s="52"/>
      <c r="T368" s="52"/>
      <c r="U368" s="52"/>
      <c r="V368" s="52"/>
      <c r="W368" s="52"/>
      <c r="X368" s="52"/>
      <c r="Y368" s="52"/>
      <c r="Z368" s="52"/>
      <c r="AA368" s="52"/>
      <c r="AB368" s="52"/>
      <c r="AC368" s="52"/>
      <c r="AD368" s="52"/>
      <c r="AE368" s="52"/>
      <c r="AF368" s="52"/>
    </row>
    <row r="369" spans="1:32" ht="16.5" customHeight="1" x14ac:dyDescent="0.3">
      <c r="A369" s="56"/>
      <c r="B369" s="56"/>
      <c r="C369" s="56"/>
      <c r="D369" s="56"/>
      <c r="E369" s="56"/>
      <c r="F369" s="56"/>
      <c r="G369" s="56"/>
      <c r="H369" s="49"/>
      <c r="I369" s="49"/>
      <c r="J369" s="49"/>
      <c r="K369" s="49"/>
      <c r="L369" s="49"/>
      <c r="M369" s="49"/>
      <c r="N369" s="49"/>
      <c r="O369" s="52"/>
      <c r="P369" s="52"/>
      <c r="Q369" s="52"/>
      <c r="R369" s="52"/>
      <c r="S369" s="52"/>
      <c r="T369" s="52"/>
      <c r="U369" s="52"/>
      <c r="V369" s="52"/>
      <c r="W369" s="52"/>
      <c r="X369" s="52"/>
      <c r="Y369" s="52"/>
      <c r="Z369" s="52"/>
      <c r="AA369" s="52"/>
      <c r="AB369" s="52"/>
      <c r="AC369" s="52"/>
      <c r="AD369" s="52"/>
      <c r="AE369" s="52"/>
      <c r="AF369" s="52"/>
    </row>
    <row r="370" spans="1:32" ht="16.5" customHeight="1" x14ac:dyDescent="0.3">
      <c r="A370" s="56"/>
      <c r="B370" s="56"/>
      <c r="C370" s="56"/>
      <c r="D370" s="56"/>
      <c r="E370" s="56"/>
      <c r="F370" s="56"/>
      <c r="G370" s="56"/>
      <c r="H370" s="49"/>
      <c r="I370" s="49"/>
      <c r="J370" s="49"/>
      <c r="K370" s="49"/>
      <c r="L370" s="49"/>
      <c r="M370" s="49"/>
      <c r="N370" s="49"/>
      <c r="O370" s="52"/>
      <c r="P370" s="52"/>
      <c r="Q370" s="52"/>
      <c r="R370" s="52"/>
      <c r="S370" s="52"/>
      <c r="T370" s="52"/>
      <c r="U370" s="52"/>
      <c r="V370" s="52"/>
      <c r="W370" s="52"/>
      <c r="X370" s="52"/>
      <c r="Y370" s="52"/>
      <c r="Z370" s="52"/>
      <c r="AA370" s="52"/>
      <c r="AB370" s="52"/>
      <c r="AC370" s="52"/>
      <c r="AD370" s="52"/>
      <c r="AE370" s="52"/>
      <c r="AF370" s="52"/>
    </row>
    <row r="371" spans="1:32" ht="16.5" customHeight="1" x14ac:dyDescent="0.3">
      <c r="A371" s="56"/>
      <c r="B371" s="56"/>
      <c r="C371" s="56"/>
      <c r="D371" s="56"/>
      <c r="E371" s="56"/>
      <c r="F371" s="56"/>
      <c r="G371" s="56"/>
      <c r="H371" s="49"/>
      <c r="I371" s="49"/>
      <c r="J371" s="49"/>
      <c r="K371" s="49"/>
      <c r="L371" s="49"/>
      <c r="M371" s="49"/>
      <c r="N371" s="49"/>
      <c r="O371" s="52"/>
      <c r="P371" s="52"/>
      <c r="Q371" s="52"/>
      <c r="R371" s="52"/>
      <c r="S371" s="52"/>
      <c r="T371" s="52"/>
      <c r="U371" s="52"/>
      <c r="V371" s="52"/>
      <c r="W371" s="52"/>
      <c r="X371" s="52"/>
      <c r="Y371" s="52"/>
      <c r="Z371" s="52"/>
      <c r="AA371" s="52"/>
      <c r="AB371" s="52"/>
      <c r="AC371" s="52"/>
      <c r="AD371" s="52"/>
      <c r="AE371" s="52"/>
      <c r="AF371" s="52"/>
    </row>
    <row r="372" spans="1:32" ht="16.5" customHeight="1" x14ac:dyDescent="0.3">
      <c r="A372" s="56"/>
      <c r="B372" s="56"/>
      <c r="C372" s="56"/>
      <c r="D372" s="56"/>
      <c r="E372" s="56"/>
      <c r="F372" s="56"/>
      <c r="G372" s="56"/>
      <c r="H372" s="49"/>
      <c r="I372" s="49"/>
      <c r="J372" s="49"/>
      <c r="K372" s="49"/>
      <c r="L372" s="49"/>
      <c r="M372" s="49"/>
      <c r="N372" s="49"/>
      <c r="O372" s="52"/>
      <c r="P372" s="52"/>
      <c r="Q372" s="52"/>
      <c r="R372" s="52"/>
      <c r="S372" s="52"/>
      <c r="T372" s="52"/>
      <c r="U372" s="52"/>
      <c r="V372" s="52"/>
      <c r="W372" s="52"/>
      <c r="X372" s="52"/>
      <c r="Y372" s="52"/>
      <c r="Z372" s="52"/>
      <c r="AA372" s="52"/>
      <c r="AB372" s="52"/>
      <c r="AC372" s="52"/>
      <c r="AD372" s="52"/>
      <c r="AE372" s="52"/>
      <c r="AF372" s="52"/>
    </row>
    <row r="373" spans="1:32" ht="16.5" customHeight="1" x14ac:dyDescent="0.3">
      <c r="A373" s="56"/>
      <c r="B373" s="56"/>
      <c r="C373" s="56"/>
      <c r="D373" s="56"/>
      <c r="E373" s="56"/>
      <c r="F373" s="56"/>
      <c r="G373" s="56"/>
      <c r="H373" s="49"/>
      <c r="I373" s="49"/>
      <c r="J373" s="49"/>
      <c r="K373" s="49"/>
      <c r="L373" s="49"/>
      <c r="M373" s="49"/>
      <c r="N373" s="49"/>
      <c r="O373" s="52"/>
      <c r="P373" s="52"/>
      <c r="Q373" s="52"/>
      <c r="R373" s="52"/>
      <c r="S373" s="52"/>
      <c r="T373" s="52"/>
      <c r="U373" s="52"/>
      <c r="V373" s="52"/>
      <c r="W373" s="52"/>
      <c r="X373" s="52"/>
      <c r="Y373" s="52"/>
      <c r="Z373" s="52"/>
      <c r="AA373" s="52"/>
      <c r="AB373" s="52"/>
      <c r="AC373" s="52"/>
      <c r="AD373" s="52"/>
      <c r="AE373" s="52"/>
      <c r="AF373" s="52"/>
    </row>
    <row r="374" spans="1:32" ht="16.5" customHeight="1" x14ac:dyDescent="0.3">
      <c r="A374" s="56"/>
      <c r="B374" s="56"/>
      <c r="C374" s="56"/>
      <c r="D374" s="56"/>
      <c r="E374" s="56"/>
      <c r="F374" s="56"/>
      <c r="G374" s="56"/>
      <c r="H374" s="49"/>
      <c r="I374" s="49"/>
      <c r="J374" s="49"/>
      <c r="K374" s="49"/>
      <c r="L374" s="49"/>
      <c r="M374" s="49"/>
      <c r="N374" s="49"/>
      <c r="O374" s="52"/>
      <c r="P374" s="52"/>
      <c r="Q374" s="52"/>
      <c r="R374" s="52"/>
      <c r="S374" s="52"/>
      <c r="T374" s="52"/>
      <c r="U374" s="52"/>
      <c r="V374" s="52"/>
      <c r="W374" s="52"/>
      <c r="X374" s="52"/>
      <c r="Y374" s="52"/>
      <c r="Z374" s="52"/>
      <c r="AA374" s="52"/>
      <c r="AB374" s="52"/>
      <c r="AC374" s="52"/>
      <c r="AD374" s="52"/>
      <c r="AE374" s="52"/>
      <c r="AF374" s="52"/>
    </row>
    <row r="375" spans="1:32" ht="16.5" customHeight="1" x14ac:dyDescent="0.3">
      <c r="A375" s="56"/>
      <c r="B375" s="56"/>
      <c r="C375" s="56"/>
      <c r="D375" s="56"/>
      <c r="E375" s="56"/>
      <c r="F375" s="56"/>
      <c r="G375" s="56"/>
      <c r="H375" s="49"/>
      <c r="I375" s="49"/>
      <c r="J375" s="49"/>
      <c r="K375" s="49"/>
      <c r="L375" s="49"/>
      <c r="M375" s="49"/>
      <c r="N375" s="49"/>
      <c r="O375" s="52"/>
      <c r="P375" s="52"/>
      <c r="Q375" s="52"/>
      <c r="R375" s="52"/>
      <c r="S375" s="52"/>
      <c r="T375" s="52"/>
      <c r="U375" s="52"/>
      <c r="V375" s="52"/>
      <c r="W375" s="52"/>
      <c r="X375" s="52"/>
      <c r="Y375" s="52"/>
      <c r="Z375" s="52"/>
      <c r="AA375" s="52"/>
      <c r="AB375" s="52"/>
      <c r="AC375" s="52"/>
      <c r="AD375" s="52"/>
      <c r="AE375" s="52"/>
      <c r="AF375" s="52"/>
    </row>
    <row r="376" spans="1:32" ht="16.5" customHeight="1" x14ac:dyDescent="0.3">
      <c r="A376" s="56"/>
      <c r="B376" s="56"/>
      <c r="C376" s="56"/>
      <c r="D376" s="56"/>
      <c r="E376" s="56"/>
      <c r="F376" s="56"/>
      <c r="G376" s="56"/>
      <c r="H376" s="49"/>
      <c r="I376" s="49"/>
      <c r="J376" s="49"/>
      <c r="K376" s="49"/>
      <c r="L376" s="49"/>
      <c r="M376" s="49"/>
      <c r="N376" s="49"/>
      <c r="O376" s="52"/>
      <c r="P376" s="52"/>
      <c r="Q376" s="52"/>
      <c r="R376" s="52"/>
      <c r="S376" s="52"/>
      <c r="T376" s="52"/>
      <c r="U376" s="52"/>
      <c r="V376" s="52"/>
      <c r="W376" s="52"/>
      <c r="X376" s="52"/>
      <c r="Y376" s="52"/>
      <c r="Z376" s="52"/>
      <c r="AA376" s="52"/>
      <c r="AB376" s="52"/>
      <c r="AC376" s="52"/>
      <c r="AD376" s="52"/>
      <c r="AE376" s="52"/>
      <c r="AF376" s="52"/>
    </row>
    <row r="377" spans="1:32" ht="16.5" customHeight="1" x14ac:dyDescent="0.3">
      <c r="A377" s="56"/>
      <c r="B377" s="56"/>
      <c r="C377" s="56"/>
      <c r="D377" s="56"/>
      <c r="E377" s="56"/>
      <c r="F377" s="56"/>
      <c r="G377" s="56"/>
      <c r="H377" s="49"/>
      <c r="I377" s="49"/>
      <c r="J377" s="49"/>
      <c r="K377" s="49"/>
      <c r="L377" s="49"/>
      <c r="M377" s="49"/>
      <c r="N377" s="49"/>
      <c r="O377" s="52"/>
      <c r="P377" s="52"/>
      <c r="Q377" s="52"/>
      <c r="R377" s="52"/>
      <c r="S377" s="52"/>
      <c r="T377" s="52"/>
      <c r="U377" s="52"/>
      <c r="V377" s="52"/>
      <c r="W377" s="52"/>
      <c r="X377" s="52"/>
      <c r="Y377" s="52"/>
      <c r="Z377" s="52"/>
      <c r="AA377" s="52"/>
      <c r="AB377" s="52"/>
      <c r="AC377" s="52"/>
      <c r="AD377" s="52"/>
      <c r="AE377" s="52"/>
      <c r="AF377" s="52"/>
    </row>
    <row r="378" spans="1:32" ht="16.5" customHeight="1" x14ac:dyDescent="0.3">
      <c r="A378" s="56"/>
      <c r="B378" s="56"/>
      <c r="C378" s="56"/>
      <c r="D378" s="56"/>
      <c r="E378" s="56"/>
      <c r="F378" s="56"/>
      <c r="G378" s="56"/>
      <c r="H378" s="49"/>
      <c r="I378" s="49"/>
      <c r="J378" s="49"/>
      <c r="K378" s="49"/>
      <c r="L378" s="49"/>
      <c r="M378" s="49"/>
      <c r="N378" s="49"/>
      <c r="O378" s="52"/>
      <c r="P378" s="52"/>
      <c r="Q378" s="52"/>
      <c r="R378" s="52"/>
      <c r="S378" s="52"/>
      <c r="T378" s="52"/>
      <c r="U378" s="52"/>
      <c r="V378" s="52"/>
      <c r="W378" s="52"/>
      <c r="X378" s="52"/>
      <c r="Y378" s="52"/>
      <c r="Z378" s="52"/>
      <c r="AA378" s="52"/>
      <c r="AB378" s="52"/>
      <c r="AC378" s="52"/>
      <c r="AD378" s="52"/>
      <c r="AE378" s="52"/>
      <c r="AF378" s="52"/>
    </row>
    <row r="379" spans="1:32" ht="16.5" customHeight="1" x14ac:dyDescent="0.3">
      <c r="A379" s="56"/>
      <c r="B379" s="56"/>
      <c r="C379" s="56"/>
      <c r="D379" s="56"/>
      <c r="E379" s="56"/>
      <c r="F379" s="56"/>
      <c r="G379" s="56"/>
      <c r="H379" s="49"/>
      <c r="I379" s="49"/>
      <c r="J379" s="49"/>
      <c r="K379" s="49"/>
      <c r="L379" s="49"/>
      <c r="M379" s="49"/>
      <c r="N379" s="49"/>
      <c r="O379" s="52"/>
      <c r="P379" s="52"/>
      <c r="Q379" s="52"/>
      <c r="R379" s="52"/>
      <c r="S379" s="52"/>
      <c r="T379" s="52"/>
      <c r="U379" s="52"/>
      <c r="V379" s="52"/>
      <c r="W379" s="52"/>
      <c r="X379" s="52"/>
      <c r="Y379" s="52"/>
      <c r="Z379" s="52"/>
      <c r="AA379" s="52"/>
      <c r="AB379" s="52"/>
      <c r="AC379" s="52"/>
      <c r="AD379" s="52"/>
      <c r="AE379" s="52"/>
      <c r="AF379" s="52"/>
    </row>
    <row r="380" spans="1:32" ht="16.5" customHeight="1" x14ac:dyDescent="0.3">
      <c r="A380" s="56"/>
      <c r="B380" s="56"/>
      <c r="C380" s="56"/>
      <c r="D380" s="56"/>
      <c r="E380" s="56"/>
      <c r="F380" s="56"/>
      <c r="G380" s="56"/>
      <c r="H380" s="49"/>
      <c r="I380" s="49"/>
      <c r="J380" s="49"/>
      <c r="K380" s="49"/>
      <c r="L380" s="49"/>
      <c r="M380" s="49"/>
      <c r="N380" s="49"/>
      <c r="O380" s="52"/>
      <c r="P380" s="52"/>
      <c r="Q380" s="52"/>
      <c r="R380" s="52"/>
      <c r="S380" s="52"/>
      <c r="T380" s="52"/>
      <c r="U380" s="52"/>
      <c r="V380" s="52"/>
      <c r="W380" s="52"/>
      <c r="X380" s="52"/>
      <c r="Y380" s="52"/>
      <c r="Z380" s="52"/>
      <c r="AA380" s="52"/>
      <c r="AB380" s="52"/>
      <c r="AC380" s="52"/>
      <c r="AD380" s="52"/>
      <c r="AE380" s="52"/>
      <c r="AF380" s="52"/>
    </row>
    <row r="381" spans="1:32" ht="16.5" customHeight="1" x14ac:dyDescent="0.3">
      <c r="A381" s="56"/>
      <c r="B381" s="56"/>
      <c r="C381" s="56"/>
      <c r="D381" s="56"/>
      <c r="E381" s="56"/>
      <c r="F381" s="56"/>
      <c r="G381" s="56"/>
      <c r="H381" s="49"/>
      <c r="I381" s="49"/>
      <c r="J381" s="49"/>
      <c r="K381" s="49"/>
      <c r="L381" s="49"/>
      <c r="M381" s="49"/>
      <c r="N381" s="49"/>
      <c r="O381" s="52"/>
      <c r="P381" s="52"/>
      <c r="Q381" s="52"/>
      <c r="R381" s="52"/>
      <c r="S381" s="52"/>
      <c r="T381" s="52"/>
      <c r="U381" s="52"/>
      <c r="V381" s="52"/>
      <c r="W381" s="52"/>
      <c r="X381" s="52"/>
      <c r="Y381" s="52"/>
      <c r="Z381" s="52"/>
      <c r="AA381" s="52"/>
      <c r="AB381" s="52"/>
      <c r="AC381" s="52"/>
      <c r="AD381" s="52"/>
      <c r="AE381" s="52"/>
      <c r="AF381" s="52"/>
    </row>
    <row r="382" spans="1:32" ht="16.5" customHeight="1" x14ac:dyDescent="0.3">
      <c r="A382" s="56"/>
      <c r="B382" s="56"/>
      <c r="C382" s="56"/>
      <c r="D382" s="56"/>
      <c r="E382" s="56"/>
      <c r="F382" s="56"/>
      <c r="G382" s="56"/>
      <c r="H382" s="49"/>
      <c r="I382" s="49"/>
      <c r="J382" s="49"/>
      <c r="K382" s="49"/>
      <c r="L382" s="49"/>
      <c r="M382" s="49"/>
      <c r="N382" s="49"/>
      <c r="O382" s="52"/>
      <c r="P382" s="52"/>
      <c r="Q382" s="52"/>
      <c r="R382" s="52"/>
      <c r="S382" s="52"/>
      <c r="T382" s="52"/>
      <c r="U382" s="52"/>
      <c r="V382" s="52"/>
      <c r="W382" s="52"/>
      <c r="X382" s="52"/>
      <c r="Y382" s="52"/>
      <c r="Z382" s="52"/>
      <c r="AA382" s="52"/>
      <c r="AB382" s="52"/>
      <c r="AC382" s="52"/>
      <c r="AD382" s="52"/>
      <c r="AE382" s="52"/>
      <c r="AF382" s="52"/>
    </row>
    <row r="383" spans="1:32" ht="16.5" customHeight="1" x14ac:dyDescent="0.3">
      <c r="A383" s="56"/>
      <c r="B383" s="56"/>
      <c r="C383" s="56"/>
      <c r="D383" s="56"/>
      <c r="E383" s="56"/>
      <c r="F383" s="56"/>
      <c r="G383" s="56"/>
      <c r="H383" s="49"/>
      <c r="I383" s="49"/>
      <c r="J383" s="49"/>
      <c r="K383" s="49"/>
      <c r="L383" s="49"/>
      <c r="M383" s="49"/>
      <c r="N383" s="49"/>
      <c r="O383" s="52"/>
      <c r="P383" s="52"/>
      <c r="Q383" s="52"/>
      <c r="R383" s="52"/>
      <c r="S383" s="52"/>
      <c r="T383" s="52"/>
      <c r="U383" s="52"/>
      <c r="V383" s="52"/>
      <c r="W383" s="52"/>
      <c r="X383" s="52"/>
      <c r="Y383" s="52"/>
      <c r="Z383" s="52"/>
      <c r="AA383" s="52"/>
      <c r="AB383" s="52"/>
      <c r="AC383" s="52"/>
      <c r="AD383" s="52"/>
      <c r="AE383" s="52"/>
      <c r="AF383" s="52"/>
    </row>
    <row r="384" spans="1:32" ht="16.5" customHeight="1" x14ac:dyDescent="0.3">
      <c r="A384" s="56"/>
      <c r="B384" s="56"/>
      <c r="C384" s="56"/>
      <c r="D384" s="56"/>
      <c r="E384" s="56"/>
      <c r="F384" s="56"/>
      <c r="G384" s="56"/>
      <c r="H384" s="49"/>
      <c r="I384" s="49"/>
      <c r="J384" s="49"/>
      <c r="K384" s="49"/>
      <c r="L384" s="49"/>
      <c r="M384" s="49"/>
      <c r="N384" s="49"/>
      <c r="O384" s="52"/>
      <c r="P384" s="52"/>
      <c r="Q384" s="52"/>
      <c r="R384" s="52"/>
      <c r="S384" s="52"/>
      <c r="T384" s="52"/>
      <c r="U384" s="52"/>
      <c r="V384" s="52"/>
      <c r="W384" s="52"/>
      <c r="X384" s="52"/>
      <c r="Y384" s="52"/>
      <c r="Z384" s="52"/>
      <c r="AA384" s="52"/>
      <c r="AB384" s="52"/>
      <c r="AC384" s="52"/>
      <c r="AD384" s="52"/>
      <c r="AE384" s="52"/>
      <c r="AF384" s="52"/>
    </row>
    <row r="385" spans="1:32" ht="16.5" customHeight="1" x14ac:dyDescent="0.3">
      <c r="A385" s="56"/>
      <c r="B385" s="56"/>
      <c r="C385" s="56"/>
      <c r="D385" s="56"/>
      <c r="E385" s="56"/>
      <c r="F385" s="56"/>
      <c r="G385" s="56"/>
      <c r="H385" s="49"/>
      <c r="I385" s="49"/>
      <c r="J385" s="49"/>
      <c r="K385" s="49"/>
      <c r="L385" s="49"/>
      <c r="M385" s="49"/>
      <c r="N385" s="49"/>
      <c r="O385" s="52"/>
      <c r="P385" s="52"/>
      <c r="Q385" s="52"/>
      <c r="R385" s="52"/>
      <c r="S385" s="52"/>
      <c r="T385" s="52"/>
      <c r="U385" s="52"/>
      <c r="V385" s="52"/>
      <c r="W385" s="52"/>
      <c r="X385" s="52"/>
      <c r="Y385" s="52"/>
      <c r="Z385" s="52"/>
      <c r="AA385" s="52"/>
      <c r="AB385" s="52"/>
      <c r="AC385" s="52"/>
      <c r="AD385" s="52"/>
      <c r="AE385" s="52"/>
      <c r="AF385" s="52"/>
    </row>
    <row r="386" spans="1:32" ht="16.5" customHeight="1" x14ac:dyDescent="0.3">
      <c r="A386" s="56"/>
      <c r="B386" s="56"/>
      <c r="C386" s="56"/>
      <c r="D386" s="56"/>
      <c r="E386" s="56"/>
      <c r="F386" s="56"/>
      <c r="G386" s="56"/>
      <c r="H386" s="49"/>
      <c r="I386" s="49"/>
      <c r="J386" s="49"/>
      <c r="K386" s="49"/>
      <c r="L386" s="49"/>
      <c r="M386" s="49"/>
      <c r="N386" s="49"/>
      <c r="O386" s="52"/>
      <c r="P386" s="52"/>
      <c r="Q386" s="52"/>
      <c r="R386" s="52"/>
      <c r="S386" s="52"/>
      <c r="T386" s="52"/>
      <c r="U386" s="52"/>
      <c r="V386" s="52"/>
      <c r="W386" s="52"/>
      <c r="X386" s="52"/>
      <c r="Y386" s="52"/>
      <c r="Z386" s="52"/>
      <c r="AA386" s="52"/>
      <c r="AB386" s="52"/>
      <c r="AC386" s="52"/>
      <c r="AD386" s="52"/>
      <c r="AE386" s="52"/>
      <c r="AF386" s="52"/>
    </row>
    <row r="387" spans="1:32" ht="16.5" customHeight="1" x14ac:dyDescent="0.3">
      <c r="A387" s="56"/>
      <c r="B387" s="56"/>
      <c r="C387" s="56"/>
      <c r="D387" s="56"/>
      <c r="E387" s="56"/>
      <c r="F387" s="56"/>
      <c r="G387" s="56"/>
      <c r="H387" s="49"/>
      <c r="I387" s="49"/>
      <c r="J387" s="49"/>
      <c r="K387" s="49"/>
      <c r="L387" s="49"/>
      <c r="M387" s="49"/>
      <c r="N387" s="49"/>
      <c r="O387" s="52"/>
      <c r="P387" s="52"/>
      <c r="Q387" s="52"/>
      <c r="R387" s="52"/>
      <c r="S387" s="52"/>
      <c r="T387" s="52"/>
      <c r="U387" s="52"/>
      <c r="V387" s="52"/>
      <c r="W387" s="52"/>
      <c r="X387" s="52"/>
      <c r="Y387" s="52"/>
      <c r="Z387" s="52"/>
      <c r="AA387" s="52"/>
      <c r="AB387" s="52"/>
      <c r="AC387" s="52"/>
      <c r="AD387" s="52"/>
      <c r="AE387" s="52"/>
      <c r="AF387" s="52"/>
    </row>
    <row r="388" spans="1:32" ht="16.5" customHeight="1" x14ac:dyDescent="0.3">
      <c r="A388" s="56"/>
      <c r="B388" s="56"/>
      <c r="C388" s="56"/>
      <c r="D388" s="56"/>
      <c r="E388" s="56"/>
      <c r="F388" s="56"/>
      <c r="G388" s="56"/>
      <c r="H388" s="49"/>
      <c r="I388" s="49"/>
      <c r="J388" s="49"/>
      <c r="K388" s="49"/>
      <c r="L388" s="49"/>
      <c r="M388" s="49"/>
      <c r="N388" s="49"/>
      <c r="O388" s="52"/>
      <c r="P388" s="52"/>
      <c r="Q388" s="52"/>
      <c r="R388" s="52"/>
      <c r="S388" s="52"/>
      <c r="T388" s="52"/>
      <c r="U388" s="52"/>
      <c r="V388" s="52"/>
      <c r="W388" s="52"/>
      <c r="X388" s="52"/>
      <c r="Y388" s="52"/>
      <c r="Z388" s="52"/>
      <c r="AA388" s="52"/>
      <c r="AB388" s="52"/>
      <c r="AC388" s="52"/>
      <c r="AD388" s="52"/>
      <c r="AE388" s="52"/>
      <c r="AF388" s="52"/>
    </row>
    <row r="389" spans="1:32" ht="16.5" customHeight="1" x14ac:dyDescent="0.3">
      <c r="A389" s="56"/>
      <c r="B389" s="56"/>
      <c r="C389" s="56"/>
      <c r="D389" s="56"/>
      <c r="E389" s="56"/>
      <c r="F389" s="56"/>
      <c r="G389" s="56"/>
      <c r="H389" s="49"/>
      <c r="I389" s="49"/>
      <c r="J389" s="49"/>
      <c r="K389" s="49"/>
      <c r="L389" s="49"/>
      <c r="M389" s="49"/>
      <c r="N389" s="49"/>
      <c r="O389" s="52"/>
      <c r="P389" s="52"/>
      <c r="Q389" s="52"/>
      <c r="R389" s="52"/>
      <c r="S389" s="52"/>
      <c r="T389" s="52"/>
      <c r="U389" s="52"/>
      <c r="V389" s="52"/>
      <c r="W389" s="52"/>
      <c r="X389" s="52"/>
      <c r="Y389" s="52"/>
      <c r="Z389" s="52"/>
      <c r="AA389" s="52"/>
      <c r="AB389" s="52"/>
      <c r="AC389" s="52"/>
      <c r="AD389" s="52"/>
      <c r="AE389" s="52"/>
      <c r="AF389" s="52"/>
    </row>
    <row r="390" spans="1:32" ht="16.5" customHeight="1" x14ac:dyDescent="0.3">
      <c r="A390" s="56"/>
      <c r="B390" s="56"/>
      <c r="C390" s="56"/>
      <c r="D390" s="56"/>
      <c r="E390" s="56"/>
      <c r="F390" s="56"/>
      <c r="G390" s="56"/>
      <c r="H390" s="49"/>
      <c r="I390" s="49"/>
      <c r="J390" s="49"/>
      <c r="K390" s="49"/>
      <c r="L390" s="49"/>
      <c r="M390" s="49"/>
      <c r="N390" s="49"/>
      <c r="O390" s="52"/>
      <c r="P390" s="52"/>
      <c r="Q390" s="52"/>
      <c r="R390" s="52"/>
      <c r="S390" s="52"/>
      <c r="T390" s="52"/>
      <c r="U390" s="52"/>
      <c r="V390" s="52"/>
      <c r="W390" s="52"/>
      <c r="X390" s="52"/>
      <c r="Y390" s="52"/>
      <c r="Z390" s="52"/>
      <c r="AA390" s="52"/>
      <c r="AB390" s="52"/>
      <c r="AC390" s="52"/>
      <c r="AD390" s="52"/>
      <c r="AE390" s="52"/>
      <c r="AF390" s="52"/>
    </row>
    <row r="391" spans="1:32" ht="16.5" customHeight="1" x14ac:dyDescent="0.3">
      <c r="A391" s="56"/>
      <c r="B391" s="56"/>
      <c r="C391" s="56"/>
      <c r="D391" s="56"/>
      <c r="E391" s="56"/>
      <c r="F391" s="56"/>
      <c r="G391" s="56"/>
      <c r="H391" s="49"/>
      <c r="I391" s="49"/>
      <c r="J391" s="49"/>
      <c r="K391" s="49"/>
      <c r="L391" s="49"/>
      <c r="M391" s="49"/>
      <c r="N391" s="49"/>
      <c r="O391" s="52"/>
      <c r="P391" s="52"/>
      <c r="Q391" s="52"/>
      <c r="R391" s="52"/>
      <c r="S391" s="52"/>
      <c r="T391" s="52"/>
      <c r="U391" s="52"/>
      <c r="V391" s="52"/>
      <c r="W391" s="52"/>
      <c r="X391" s="52"/>
      <c r="Y391" s="52"/>
      <c r="Z391" s="52"/>
      <c r="AA391" s="52"/>
      <c r="AB391" s="52"/>
      <c r="AC391" s="52"/>
      <c r="AD391" s="52"/>
      <c r="AE391" s="52"/>
      <c r="AF391" s="52"/>
    </row>
    <row r="392" spans="1:32" ht="16.5" customHeight="1" x14ac:dyDescent="0.3">
      <c r="A392" s="56"/>
      <c r="B392" s="56"/>
      <c r="C392" s="56"/>
      <c r="D392" s="56"/>
      <c r="E392" s="56"/>
      <c r="F392" s="56"/>
      <c r="G392" s="56"/>
      <c r="H392" s="49"/>
      <c r="I392" s="49"/>
      <c r="J392" s="49"/>
      <c r="K392" s="49"/>
      <c r="L392" s="49"/>
      <c r="M392" s="49"/>
      <c r="N392" s="49"/>
      <c r="O392" s="52"/>
      <c r="P392" s="52"/>
      <c r="Q392" s="52"/>
      <c r="R392" s="52"/>
      <c r="S392" s="52"/>
      <c r="T392" s="52"/>
      <c r="U392" s="52"/>
      <c r="V392" s="52"/>
      <c r="W392" s="52"/>
      <c r="X392" s="52"/>
      <c r="Y392" s="52"/>
      <c r="Z392" s="52"/>
      <c r="AA392" s="52"/>
      <c r="AB392" s="52"/>
      <c r="AC392" s="52"/>
      <c r="AD392" s="52"/>
      <c r="AE392" s="52"/>
      <c r="AF392" s="52"/>
    </row>
    <row r="393" spans="1:32" ht="16.5" customHeight="1" x14ac:dyDescent="0.3">
      <c r="A393" s="56"/>
      <c r="B393" s="56"/>
      <c r="C393" s="56"/>
      <c r="D393" s="56"/>
      <c r="E393" s="56"/>
      <c r="F393" s="56"/>
      <c r="G393" s="56"/>
      <c r="H393" s="49"/>
      <c r="I393" s="49"/>
      <c r="J393" s="49"/>
      <c r="K393" s="49"/>
      <c r="L393" s="49"/>
      <c r="M393" s="49"/>
      <c r="N393" s="49"/>
      <c r="O393" s="52"/>
      <c r="P393" s="52"/>
      <c r="Q393" s="52"/>
      <c r="R393" s="52"/>
      <c r="S393" s="52"/>
      <c r="T393" s="52"/>
      <c r="U393" s="52"/>
      <c r="V393" s="52"/>
      <c r="W393" s="52"/>
      <c r="X393" s="52"/>
      <c r="Y393" s="52"/>
      <c r="Z393" s="52"/>
      <c r="AA393" s="52"/>
      <c r="AB393" s="52"/>
      <c r="AC393" s="52"/>
      <c r="AD393" s="52"/>
      <c r="AE393" s="52"/>
      <c r="AF393" s="52"/>
    </row>
    <row r="394" spans="1:32" ht="16.5" customHeight="1" x14ac:dyDescent="0.3">
      <c r="A394" s="56"/>
      <c r="B394" s="56"/>
      <c r="C394" s="56"/>
      <c r="D394" s="56"/>
      <c r="E394" s="56"/>
      <c r="F394" s="56"/>
      <c r="G394" s="56"/>
      <c r="H394" s="49"/>
      <c r="I394" s="49"/>
      <c r="J394" s="49"/>
      <c r="K394" s="49"/>
      <c r="L394" s="49"/>
      <c r="M394" s="49"/>
      <c r="N394" s="49"/>
      <c r="O394" s="52"/>
      <c r="P394" s="52"/>
      <c r="Q394" s="52"/>
      <c r="R394" s="52"/>
      <c r="S394" s="52"/>
      <c r="T394" s="52"/>
      <c r="U394" s="52"/>
      <c r="V394" s="52"/>
      <c r="W394" s="52"/>
      <c r="X394" s="52"/>
      <c r="Y394" s="52"/>
      <c r="Z394" s="52"/>
      <c r="AA394" s="52"/>
      <c r="AB394" s="52"/>
      <c r="AC394" s="52"/>
      <c r="AD394" s="52"/>
      <c r="AE394" s="52"/>
      <c r="AF394" s="52"/>
    </row>
    <row r="395" spans="1:32" ht="16.5" customHeight="1" x14ac:dyDescent="0.3">
      <c r="A395" s="56"/>
      <c r="B395" s="56"/>
      <c r="C395" s="56"/>
      <c r="D395" s="56"/>
      <c r="E395" s="56"/>
      <c r="F395" s="56"/>
      <c r="G395" s="56"/>
      <c r="H395" s="49"/>
      <c r="I395" s="49"/>
      <c r="J395" s="49"/>
      <c r="K395" s="49"/>
      <c r="L395" s="49"/>
      <c r="M395" s="49"/>
      <c r="N395" s="49"/>
      <c r="O395" s="52"/>
      <c r="P395" s="52"/>
      <c r="Q395" s="52"/>
      <c r="R395" s="52"/>
      <c r="S395" s="52"/>
      <c r="T395" s="52"/>
      <c r="U395" s="52"/>
      <c r="V395" s="52"/>
      <c r="W395" s="52"/>
      <c r="X395" s="52"/>
      <c r="Y395" s="52"/>
      <c r="Z395" s="52"/>
      <c r="AA395" s="52"/>
      <c r="AB395" s="52"/>
      <c r="AC395" s="52"/>
      <c r="AD395" s="52"/>
      <c r="AE395" s="52"/>
      <c r="AF395" s="52"/>
    </row>
    <row r="396" spans="1:32" ht="16.5" customHeight="1" x14ac:dyDescent="0.3">
      <c r="A396" s="56"/>
      <c r="B396" s="56"/>
      <c r="C396" s="56"/>
      <c r="D396" s="56"/>
      <c r="E396" s="56"/>
      <c r="F396" s="56"/>
      <c r="G396" s="56"/>
      <c r="H396" s="49"/>
      <c r="I396" s="49"/>
      <c r="J396" s="49"/>
      <c r="K396" s="49"/>
      <c r="L396" s="49"/>
      <c r="M396" s="49"/>
      <c r="N396" s="49"/>
      <c r="O396" s="52"/>
      <c r="P396" s="52"/>
      <c r="Q396" s="52"/>
      <c r="R396" s="52"/>
      <c r="S396" s="52"/>
      <c r="T396" s="52"/>
      <c r="U396" s="52"/>
      <c r="V396" s="52"/>
      <c r="W396" s="52"/>
      <c r="X396" s="52"/>
      <c r="Y396" s="52"/>
      <c r="Z396" s="52"/>
      <c r="AA396" s="52"/>
      <c r="AB396" s="52"/>
      <c r="AC396" s="52"/>
      <c r="AD396" s="52"/>
      <c r="AE396" s="52"/>
      <c r="AF396" s="52"/>
    </row>
    <row r="397" spans="1:32" ht="16.5" customHeight="1" x14ac:dyDescent="0.3">
      <c r="A397" s="56"/>
      <c r="B397" s="56"/>
      <c r="C397" s="56"/>
      <c r="D397" s="56"/>
      <c r="E397" s="56"/>
      <c r="F397" s="56"/>
      <c r="G397" s="56"/>
      <c r="H397" s="49"/>
      <c r="I397" s="49"/>
      <c r="J397" s="49"/>
      <c r="K397" s="49"/>
      <c r="L397" s="49"/>
      <c r="M397" s="49"/>
      <c r="N397" s="49"/>
      <c r="O397" s="52"/>
      <c r="P397" s="52"/>
      <c r="Q397" s="52"/>
      <c r="R397" s="52"/>
      <c r="S397" s="52"/>
      <c r="T397" s="52"/>
      <c r="U397" s="52"/>
      <c r="V397" s="52"/>
      <c r="W397" s="52"/>
      <c r="X397" s="52"/>
      <c r="Y397" s="52"/>
      <c r="Z397" s="52"/>
      <c r="AA397" s="52"/>
      <c r="AB397" s="52"/>
      <c r="AC397" s="52"/>
      <c r="AD397" s="52"/>
      <c r="AE397" s="52"/>
      <c r="AF397" s="52"/>
    </row>
    <row r="398" spans="1:32" ht="16.5" customHeight="1" x14ac:dyDescent="0.3">
      <c r="A398" s="56"/>
      <c r="B398" s="56"/>
      <c r="C398" s="56"/>
      <c r="D398" s="56"/>
      <c r="E398" s="56"/>
      <c r="F398" s="56"/>
      <c r="G398" s="56"/>
      <c r="H398" s="49"/>
      <c r="I398" s="49"/>
      <c r="J398" s="49"/>
      <c r="K398" s="49"/>
      <c r="L398" s="49"/>
      <c r="M398" s="49"/>
      <c r="N398" s="49"/>
      <c r="O398" s="52"/>
      <c r="P398" s="52"/>
      <c r="Q398" s="52"/>
      <c r="R398" s="52"/>
      <c r="S398" s="52"/>
      <c r="T398" s="52"/>
      <c r="U398" s="52"/>
      <c r="V398" s="52"/>
      <c r="W398" s="52"/>
      <c r="X398" s="52"/>
      <c r="Y398" s="52"/>
      <c r="Z398" s="52"/>
      <c r="AA398" s="52"/>
      <c r="AB398" s="52"/>
      <c r="AC398" s="52"/>
      <c r="AD398" s="52"/>
      <c r="AE398" s="52"/>
      <c r="AF398" s="52"/>
    </row>
    <row r="399" spans="1:32" ht="16.5" customHeight="1" x14ac:dyDescent="0.3">
      <c r="A399" s="56"/>
      <c r="B399" s="56"/>
      <c r="C399" s="56"/>
      <c r="D399" s="56"/>
      <c r="E399" s="56"/>
      <c r="F399" s="56"/>
      <c r="G399" s="56"/>
      <c r="H399" s="49"/>
      <c r="I399" s="49"/>
      <c r="J399" s="49"/>
      <c r="K399" s="49"/>
      <c r="L399" s="49"/>
      <c r="M399" s="49"/>
      <c r="N399" s="49"/>
      <c r="O399" s="52"/>
      <c r="P399" s="52"/>
      <c r="Q399" s="52"/>
      <c r="R399" s="52"/>
      <c r="S399" s="52"/>
      <c r="T399" s="52"/>
      <c r="U399" s="52"/>
      <c r="V399" s="52"/>
      <c r="W399" s="52"/>
      <c r="X399" s="52"/>
      <c r="Y399" s="52"/>
      <c r="Z399" s="52"/>
      <c r="AA399" s="52"/>
      <c r="AB399" s="52"/>
      <c r="AC399" s="52"/>
      <c r="AD399" s="52"/>
      <c r="AE399" s="52"/>
      <c r="AF399" s="52"/>
    </row>
    <row r="400" spans="1:32" ht="16.5" customHeight="1" x14ac:dyDescent="0.3">
      <c r="A400" s="56"/>
      <c r="B400" s="56"/>
      <c r="C400" s="56"/>
      <c r="D400" s="56"/>
      <c r="E400" s="56"/>
      <c r="F400" s="56"/>
      <c r="G400" s="56"/>
      <c r="H400" s="49"/>
      <c r="I400" s="49"/>
      <c r="J400" s="49"/>
      <c r="K400" s="49"/>
      <c r="L400" s="49"/>
      <c r="M400" s="49"/>
      <c r="N400" s="49"/>
      <c r="O400" s="52"/>
      <c r="P400" s="52"/>
      <c r="Q400" s="52"/>
      <c r="R400" s="52"/>
      <c r="S400" s="52"/>
      <c r="T400" s="52"/>
      <c r="U400" s="52"/>
      <c r="V400" s="52"/>
      <c r="W400" s="52"/>
      <c r="X400" s="52"/>
      <c r="Y400" s="52"/>
      <c r="Z400" s="52"/>
      <c r="AA400" s="52"/>
      <c r="AB400" s="52"/>
      <c r="AC400" s="52"/>
      <c r="AD400" s="52"/>
      <c r="AE400" s="52"/>
      <c r="AF400" s="52"/>
    </row>
    <row r="401" spans="1:32" ht="16.5" customHeight="1" x14ac:dyDescent="0.3">
      <c r="A401" s="56"/>
      <c r="B401" s="56"/>
      <c r="C401" s="56"/>
      <c r="D401" s="56"/>
      <c r="E401" s="56"/>
      <c r="F401" s="56"/>
      <c r="G401" s="56"/>
      <c r="H401" s="49"/>
      <c r="I401" s="49"/>
      <c r="J401" s="49"/>
      <c r="K401" s="49"/>
      <c r="L401" s="49"/>
      <c r="M401" s="49"/>
      <c r="N401" s="49"/>
      <c r="O401" s="52"/>
      <c r="P401" s="52"/>
      <c r="Q401" s="52"/>
      <c r="R401" s="52"/>
      <c r="S401" s="52"/>
      <c r="T401" s="52"/>
      <c r="U401" s="52"/>
      <c r="V401" s="52"/>
      <c r="W401" s="52"/>
      <c r="X401" s="52"/>
      <c r="Y401" s="52"/>
      <c r="Z401" s="52"/>
      <c r="AA401" s="52"/>
      <c r="AB401" s="52"/>
      <c r="AC401" s="52"/>
      <c r="AD401" s="52"/>
      <c r="AE401" s="52"/>
      <c r="AF401" s="52"/>
    </row>
    <row r="402" spans="1:32" ht="16.5" customHeight="1" x14ac:dyDescent="0.3">
      <c r="A402" s="56"/>
      <c r="B402" s="56"/>
      <c r="C402" s="56"/>
      <c r="D402" s="56"/>
      <c r="E402" s="56"/>
      <c r="F402" s="56"/>
      <c r="G402" s="56"/>
      <c r="H402" s="49"/>
      <c r="I402" s="49"/>
      <c r="J402" s="49"/>
      <c r="K402" s="49"/>
      <c r="L402" s="49"/>
      <c r="M402" s="49"/>
      <c r="N402" s="49"/>
      <c r="O402" s="52"/>
      <c r="P402" s="52"/>
      <c r="Q402" s="52"/>
      <c r="R402" s="52"/>
      <c r="S402" s="52"/>
      <c r="T402" s="52"/>
      <c r="U402" s="52"/>
      <c r="V402" s="52"/>
      <c r="W402" s="52"/>
      <c r="X402" s="52"/>
      <c r="Y402" s="52"/>
      <c r="Z402" s="52"/>
      <c r="AA402" s="52"/>
      <c r="AB402" s="52"/>
      <c r="AC402" s="52"/>
      <c r="AD402" s="52"/>
      <c r="AE402" s="52"/>
      <c r="AF402" s="52"/>
    </row>
    <row r="403" spans="1:32" ht="16.5" customHeight="1" x14ac:dyDescent="0.3">
      <c r="A403" s="56"/>
      <c r="B403" s="56"/>
      <c r="C403" s="56"/>
      <c r="D403" s="56"/>
      <c r="E403" s="56"/>
      <c r="F403" s="56"/>
      <c r="G403" s="56"/>
      <c r="H403" s="49"/>
      <c r="I403" s="49"/>
      <c r="J403" s="49"/>
      <c r="K403" s="49"/>
      <c r="L403" s="49"/>
      <c r="M403" s="49"/>
      <c r="N403" s="49"/>
      <c r="O403" s="52"/>
      <c r="P403" s="52"/>
      <c r="Q403" s="52"/>
      <c r="R403" s="52"/>
      <c r="S403" s="52"/>
      <c r="T403" s="52"/>
      <c r="U403" s="52"/>
      <c r="V403" s="52"/>
      <c r="W403" s="52"/>
      <c r="X403" s="52"/>
      <c r="Y403" s="52"/>
      <c r="Z403" s="52"/>
      <c r="AA403" s="52"/>
      <c r="AB403" s="52"/>
      <c r="AC403" s="52"/>
      <c r="AD403" s="52"/>
      <c r="AE403" s="52"/>
      <c r="AF403" s="52"/>
    </row>
    <row r="404" spans="1:32" ht="16.5" customHeight="1" x14ac:dyDescent="0.3">
      <c r="A404" s="56"/>
      <c r="B404" s="56"/>
      <c r="C404" s="56"/>
      <c r="D404" s="56"/>
      <c r="E404" s="56"/>
      <c r="F404" s="56"/>
      <c r="G404" s="56"/>
      <c r="H404" s="49"/>
      <c r="I404" s="49"/>
      <c r="J404" s="49"/>
      <c r="K404" s="49"/>
      <c r="L404" s="49"/>
      <c r="M404" s="49"/>
      <c r="N404" s="49"/>
      <c r="O404" s="52"/>
      <c r="P404" s="52"/>
      <c r="Q404" s="52"/>
      <c r="R404" s="52"/>
      <c r="S404" s="52"/>
      <c r="T404" s="52"/>
      <c r="U404" s="52"/>
      <c r="V404" s="52"/>
      <c r="W404" s="52"/>
      <c r="X404" s="52"/>
      <c r="Y404" s="52"/>
      <c r="Z404" s="52"/>
      <c r="AA404" s="52"/>
      <c r="AB404" s="52"/>
      <c r="AC404" s="52"/>
      <c r="AD404" s="52"/>
      <c r="AE404" s="52"/>
      <c r="AF404" s="52"/>
    </row>
    <row r="405" spans="1:32" ht="16.5" customHeight="1" x14ac:dyDescent="0.3">
      <c r="A405" s="56"/>
      <c r="B405" s="56"/>
      <c r="C405" s="56"/>
      <c r="D405" s="56"/>
      <c r="E405" s="56"/>
      <c r="F405" s="56"/>
      <c r="G405" s="56"/>
      <c r="H405" s="49"/>
      <c r="I405" s="49"/>
      <c r="J405" s="49"/>
      <c r="K405" s="49"/>
      <c r="L405" s="49"/>
      <c r="M405" s="49"/>
      <c r="N405" s="49"/>
      <c r="O405" s="52"/>
      <c r="P405" s="52"/>
      <c r="Q405" s="52"/>
      <c r="R405" s="52"/>
      <c r="S405" s="52"/>
      <c r="T405" s="52"/>
      <c r="U405" s="52"/>
      <c r="V405" s="52"/>
      <c r="W405" s="52"/>
      <c r="X405" s="52"/>
      <c r="Y405" s="52"/>
      <c r="Z405" s="52"/>
      <c r="AA405" s="52"/>
      <c r="AB405" s="52"/>
      <c r="AC405" s="52"/>
      <c r="AD405" s="52"/>
      <c r="AE405" s="52"/>
      <c r="AF405" s="52"/>
    </row>
    <row r="406" spans="1:32" ht="16.5" customHeight="1" x14ac:dyDescent="0.3">
      <c r="A406" s="56"/>
      <c r="B406" s="56"/>
      <c r="C406" s="56"/>
      <c r="D406" s="56"/>
      <c r="E406" s="56"/>
      <c r="F406" s="56"/>
      <c r="G406" s="56"/>
      <c r="H406" s="49"/>
      <c r="I406" s="49"/>
      <c r="J406" s="49"/>
      <c r="K406" s="49"/>
      <c r="L406" s="49"/>
      <c r="M406" s="49"/>
      <c r="N406" s="49"/>
      <c r="O406" s="52"/>
      <c r="P406" s="52"/>
      <c r="Q406" s="52"/>
      <c r="R406" s="52"/>
      <c r="S406" s="52"/>
      <c r="T406" s="52"/>
      <c r="U406" s="52"/>
      <c r="V406" s="52"/>
      <c r="W406" s="52"/>
      <c r="X406" s="52"/>
      <c r="Y406" s="52"/>
      <c r="Z406" s="52"/>
      <c r="AA406" s="52"/>
      <c r="AB406" s="52"/>
      <c r="AC406" s="52"/>
      <c r="AD406" s="52"/>
      <c r="AE406" s="52"/>
      <c r="AF406" s="52"/>
    </row>
    <row r="407" spans="1:32" ht="16.5" customHeight="1" x14ac:dyDescent="0.3">
      <c r="A407" s="56"/>
      <c r="B407" s="56"/>
      <c r="C407" s="56"/>
      <c r="D407" s="56"/>
      <c r="E407" s="56"/>
      <c r="F407" s="56"/>
      <c r="G407" s="56"/>
      <c r="H407" s="49"/>
      <c r="I407" s="49"/>
      <c r="J407" s="49"/>
      <c r="K407" s="49"/>
      <c r="L407" s="49"/>
      <c r="M407" s="49"/>
      <c r="N407" s="49"/>
      <c r="O407" s="52"/>
      <c r="P407" s="52"/>
      <c r="Q407" s="52"/>
      <c r="R407" s="52"/>
      <c r="S407" s="52"/>
      <c r="T407" s="52"/>
      <c r="U407" s="52"/>
      <c r="V407" s="52"/>
      <c r="W407" s="52"/>
      <c r="X407" s="52"/>
      <c r="Y407" s="52"/>
      <c r="Z407" s="52"/>
      <c r="AA407" s="52"/>
      <c r="AB407" s="52"/>
      <c r="AC407" s="52"/>
      <c r="AD407" s="52"/>
      <c r="AE407" s="52"/>
      <c r="AF407" s="52"/>
    </row>
    <row r="408" spans="1:32" ht="16.5" customHeight="1" x14ac:dyDescent="0.3">
      <c r="A408" s="56"/>
      <c r="B408" s="56"/>
      <c r="C408" s="56"/>
      <c r="D408" s="56"/>
      <c r="E408" s="56"/>
      <c r="F408" s="56"/>
      <c r="G408" s="56"/>
      <c r="H408" s="49"/>
      <c r="I408" s="49"/>
      <c r="J408" s="49"/>
      <c r="K408" s="49"/>
      <c r="L408" s="49"/>
      <c r="M408" s="49"/>
      <c r="N408" s="49"/>
      <c r="O408" s="52"/>
      <c r="P408" s="52"/>
      <c r="Q408" s="52"/>
      <c r="R408" s="52"/>
      <c r="S408" s="52"/>
      <c r="T408" s="52"/>
      <c r="U408" s="52"/>
      <c r="V408" s="52"/>
      <c r="W408" s="52"/>
      <c r="X408" s="52"/>
      <c r="Y408" s="52"/>
      <c r="Z408" s="52"/>
      <c r="AA408" s="52"/>
      <c r="AB408" s="52"/>
      <c r="AC408" s="52"/>
      <c r="AD408" s="52"/>
      <c r="AE408" s="52"/>
      <c r="AF408" s="52"/>
    </row>
    <row r="409" spans="1:32" ht="16.5" customHeight="1" x14ac:dyDescent="0.3">
      <c r="A409" s="56"/>
      <c r="B409" s="56"/>
      <c r="C409" s="56"/>
      <c r="D409" s="56"/>
      <c r="E409" s="56"/>
      <c r="F409" s="56"/>
      <c r="G409" s="56"/>
      <c r="H409" s="49"/>
      <c r="I409" s="49"/>
      <c r="J409" s="49"/>
      <c r="K409" s="49"/>
      <c r="L409" s="49"/>
      <c r="M409" s="49"/>
      <c r="N409" s="49"/>
      <c r="O409" s="52"/>
      <c r="P409" s="52"/>
      <c r="Q409" s="52"/>
      <c r="R409" s="52"/>
      <c r="S409" s="52"/>
      <c r="T409" s="52"/>
      <c r="U409" s="52"/>
      <c r="V409" s="52"/>
      <c r="W409" s="52"/>
      <c r="X409" s="52"/>
      <c r="Y409" s="52"/>
      <c r="Z409" s="52"/>
      <c r="AA409" s="52"/>
      <c r="AB409" s="52"/>
      <c r="AC409" s="52"/>
      <c r="AD409" s="52"/>
      <c r="AE409" s="52"/>
      <c r="AF409" s="52"/>
    </row>
    <row r="410" spans="1:32" ht="16.5" customHeight="1" x14ac:dyDescent="0.3">
      <c r="A410" s="56"/>
      <c r="B410" s="56"/>
      <c r="C410" s="56"/>
      <c r="D410" s="56"/>
      <c r="E410" s="56"/>
      <c r="F410" s="56"/>
      <c r="G410" s="56"/>
      <c r="H410" s="49"/>
      <c r="I410" s="49"/>
      <c r="J410" s="49"/>
      <c r="K410" s="49"/>
      <c r="L410" s="49"/>
      <c r="M410" s="49"/>
      <c r="N410" s="49"/>
      <c r="O410" s="52"/>
      <c r="P410" s="52"/>
      <c r="Q410" s="52"/>
      <c r="R410" s="52"/>
      <c r="S410" s="52"/>
      <c r="T410" s="52"/>
      <c r="U410" s="52"/>
      <c r="V410" s="52"/>
      <c r="W410" s="52"/>
      <c r="X410" s="52"/>
      <c r="Y410" s="52"/>
      <c r="Z410" s="52"/>
      <c r="AA410" s="52"/>
      <c r="AB410" s="52"/>
      <c r="AC410" s="52"/>
      <c r="AD410" s="52"/>
      <c r="AE410" s="52"/>
      <c r="AF410" s="52"/>
    </row>
    <row r="411" spans="1:32" ht="16.5" customHeight="1" x14ac:dyDescent="0.3">
      <c r="A411" s="56"/>
      <c r="B411" s="56"/>
      <c r="C411" s="56"/>
      <c r="D411" s="56"/>
      <c r="E411" s="56"/>
      <c r="F411" s="56"/>
      <c r="G411" s="56"/>
      <c r="H411" s="49"/>
      <c r="I411" s="49"/>
      <c r="J411" s="49"/>
      <c r="K411" s="49"/>
      <c r="L411" s="49"/>
      <c r="M411" s="49"/>
      <c r="N411" s="49"/>
      <c r="O411" s="52"/>
      <c r="P411" s="52"/>
      <c r="Q411" s="52"/>
      <c r="R411" s="52"/>
      <c r="S411" s="52"/>
      <c r="T411" s="52"/>
      <c r="U411" s="52"/>
      <c r="V411" s="52"/>
      <c r="W411" s="52"/>
      <c r="X411" s="52"/>
      <c r="Y411" s="52"/>
      <c r="Z411" s="52"/>
      <c r="AA411" s="52"/>
      <c r="AB411" s="52"/>
      <c r="AC411" s="52"/>
      <c r="AD411" s="52"/>
      <c r="AE411" s="52"/>
      <c r="AF411" s="52"/>
    </row>
    <row r="412" spans="1:32" ht="16.5" customHeight="1" x14ac:dyDescent="0.3">
      <c r="A412" s="56"/>
      <c r="B412" s="56"/>
      <c r="C412" s="56"/>
      <c r="D412" s="56"/>
      <c r="E412" s="56"/>
      <c r="F412" s="56"/>
      <c r="G412" s="56"/>
      <c r="H412" s="49"/>
      <c r="I412" s="49"/>
      <c r="J412" s="49"/>
      <c r="K412" s="49"/>
      <c r="L412" s="49"/>
      <c r="M412" s="49"/>
      <c r="N412" s="49"/>
      <c r="O412" s="52"/>
      <c r="P412" s="52"/>
      <c r="Q412" s="52"/>
      <c r="R412" s="52"/>
      <c r="S412" s="52"/>
      <c r="T412" s="52"/>
      <c r="U412" s="52"/>
      <c r="V412" s="52"/>
      <c r="W412" s="52"/>
      <c r="X412" s="52"/>
      <c r="Y412" s="52"/>
      <c r="Z412" s="52"/>
      <c r="AA412" s="52"/>
      <c r="AB412" s="52"/>
      <c r="AC412" s="52"/>
      <c r="AD412" s="52"/>
      <c r="AE412" s="52"/>
      <c r="AF412" s="52"/>
    </row>
    <row r="413" spans="1:32" ht="16.5" customHeight="1" x14ac:dyDescent="0.3">
      <c r="A413" s="56"/>
      <c r="B413" s="56"/>
      <c r="C413" s="56"/>
      <c r="D413" s="56"/>
      <c r="E413" s="56"/>
      <c r="F413" s="56"/>
      <c r="G413" s="56"/>
      <c r="H413" s="49"/>
      <c r="I413" s="49"/>
      <c r="J413" s="49"/>
      <c r="K413" s="49"/>
      <c r="L413" s="49"/>
      <c r="M413" s="49"/>
      <c r="N413" s="49"/>
      <c r="O413" s="52"/>
      <c r="P413" s="52"/>
      <c r="Q413" s="52"/>
      <c r="R413" s="52"/>
      <c r="S413" s="52"/>
      <c r="T413" s="52"/>
      <c r="U413" s="52"/>
      <c r="V413" s="52"/>
      <c r="W413" s="52"/>
      <c r="X413" s="52"/>
      <c r="Y413" s="52"/>
      <c r="Z413" s="52"/>
      <c r="AA413" s="52"/>
      <c r="AB413" s="52"/>
      <c r="AC413" s="52"/>
      <c r="AD413" s="52"/>
      <c r="AE413" s="52"/>
      <c r="AF413" s="52"/>
    </row>
    <row r="414" spans="1:32" ht="16.5" customHeight="1" x14ac:dyDescent="0.3">
      <c r="A414" s="56"/>
      <c r="B414" s="56"/>
      <c r="C414" s="56"/>
      <c r="D414" s="56"/>
      <c r="E414" s="56"/>
      <c r="F414" s="56"/>
      <c r="G414" s="56"/>
      <c r="H414" s="49"/>
      <c r="I414" s="49"/>
      <c r="J414" s="49"/>
      <c r="K414" s="49"/>
      <c r="L414" s="49"/>
      <c r="M414" s="49"/>
      <c r="N414" s="49"/>
      <c r="O414" s="52"/>
      <c r="P414" s="52"/>
      <c r="Q414" s="52"/>
      <c r="R414" s="52"/>
      <c r="S414" s="52"/>
      <c r="T414" s="52"/>
      <c r="U414" s="52"/>
      <c r="V414" s="52"/>
      <c r="W414" s="52"/>
      <c r="X414" s="52"/>
      <c r="Y414" s="52"/>
      <c r="Z414" s="52"/>
      <c r="AA414" s="52"/>
      <c r="AB414" s="52"/>
      <c r="AC414" s="52"/>
      <c r="AD414" s="52"/>
      <c r="AE414" s="52"/>
      <c r="AF414" s="52"/>
    </row>
    <row r="415" spans="1:32" ht="16.5" customHeight="1" x14ac:dyDescent="0.3">
      <c r="A415" s="56"/>
      <c r="B415" s="56"/>
      <c r="C415" s="56"/>
      <c r="D415" s="56"/>
      <c r="E415" s="56"/>
      <c r="F415" s="56"/>
      <c r="G415" s="56"/>
      <c r="H415" s="49"/>
      <c r="I415" s="49"/>
      <c r="J415" s="49"/>
      <c r="K415" s="49"/>
      <c r="L415" s="49"/>
      <c r="M415" s="49"/>
      <c r="N415" s="49"/>
      <c r="O415" s="52"/>
      <c r="P415" s="52"/>
      <c r="Q415" s="52"/>
      <c r="R415" s="52"/>
      <c r="S415" s="52"/>
      <c r="T415" s="52"/>
      <c r="U415" s="52"/>
      <c r="V415" s="52"/>
      <c r="W415" s="52"/>
      <c r="X415" s="52"/>
      <c r="Y415" s="52"/>
      <c r="Z415" s="52"/>
      <c r="AA415" s="52"/>
      <c r="AB415" s="52"/>
      <c r="AC415" s="52"/>
      <c r="AD415" s="52"/>
      <c r="AE415" s="52"/>
      <c r="AF415" s="52"/>
    </row>
    <row r="416" spans="1:32" ht="16.5" customHeight="1" x14ac:dyDescent="0.3">
      <c r="A416" s="56"/>
      <c r="B416" s="56"/>
      <c r="C416" s="56"/>
      <c r="D416" s="56"/>
      <c r="E416" s="56"/>
      <c r="F416" s="56"/>
      <c r="G416" s="56"/>
      <c r="H416" s="49"/>
      <c r="I416" s="49"/>
      <c r="J416" s="49"/>
      <c r="K416" s="49"/>
      <c r="L416" s="49"/>
      <c r="M416" s="49"/>
      <c r="N416" s="49"/>
      <c r="O416" s="52"/>
      <c r="P416" s="52"/>
      <c r="Q416" s="52"/>
      <c r="R416" s="52"/>
      <c r="S416" s="52"/>
      <c r="T416" s="52"/>
      <c r="U416" s="52"/>
      <c r="V416" s="52"/>
      <c r="W416" s="52"/>
      <c r="X416" s="52"/>
      <c r="Y416" s="52"/>
      <c r="Z416" s="52"/>
      <c r="AA416" s="52"/>
      <c r="AB416" s="52"/>
      <c r="AC416" s="52"/>
      <c r="AD416" s="52"/>
      <c r="AE416" s="52"/>
      <c r="AF416" s="52"/>
    </row>
    <row r="417" spans="1:32" ht="16.5" customHeight="1" x14ac:dyDescent="0.3">
      <c r="A417" s="56"/>
      <c r="B417" s="56"/>
      <c r="C417" s="56"/>
      <c r="D417" s="56"/>
      <c r="E417" s="56"/>
      <c r="F417" s="56"/>
      <c r="G417" s="56"/>
      <c r="H417" s="49"/>
      <c r="I417" s="49"/>
      <c r="J417" s="49"/>
      <c r="K417" s="49"/>
      <c r="L417" s="49"/>
      <c r="M417" s="49"/>
      <c r="N417" s="49"/>
      <c r="O417" s="52"/>
      <c r="P417" s="52"/>
      <c r="Q417" s="52"/>
      <c r="R417" s="52"/>
      <c r="S417" s="52"/>
      <c r="T417" s="52"/>
      <c r="U417" s="52"/>
      <c r="V417" s="52"/>
      <c r="W417" s="52"/>
      <c r="X417" s="52"/>
      <c r="Y417" s="52"/>
      <c r="Z417" s="52"/>
      <c r="AA417" s="52"/>
      <c r="AB417" s="52"/>
      <c r="AC417" s="52"/>
      <c r="AD417" s="52"/>
      <c r="AE417" s="52"/>
      <c r="AF417" s="52"/>
    </row>
    <row r="418" spans="1:32" ht="16.5" customHeight="1" x14ac:dyDescent="0.3">
      <c r="A418" s="56"/>
      <c r="B418" s="56"/>
      <c r="C418" s="56"/>
      <c r="D418" s="56"/>
      <c r="E418" s="56"/>
      <c r="F418" s="56"/>
      <c r="G418" s="56"/>
      <c r="H418" s="49"/>
      <c r="I418" s="49"/>
      <c r="J418" s="49"/>
      <c r="K418" s="49"/>
      <c r="L418" s="49"/>
      <c r="M418" s="49"/>
      <c r="N418" s="49"/>
      <c r="O418" s="52"/>
      <c r="P418" s="52"/>
      <c r="Q418" s="52"/>
      <c r="R418" s="52"/>
      <c r="S418" s="52"/>
      <c r="T418" s="52"/>
      <c r="U418" s="52"/>
      <c r="V418" s="52"/>
      <c r="W418" s="52"/>
      <c r="X418" s="52"/>
      <c r="Y418" s="52"/>
      <c r="Z418" s="52"/>
      <c r="AA418" s="52"/>
      <c r="AB418" s="52"/>
      <c r="AC418" s="52"/>
      <c r="AD418" s="52"/>
      <c r="AE418" s="52"/>
      <c r="AF418" s="52"/>
    </row>
    <row r="419" spans="1:32" ht="16.5" customHeight="1" x14ac:dyDescent="0.3">
      <c r="A419" s="56"/>
      <c r="B419" s="56"/>
      <c r="C419" s="56"/>
      <c r="D419" s="56"/>
      <c r="E419" s="56"/>
      <c r="F419" s="56"/>
      <c r="G419" s="56"/>
      <c r="H419" s="49"/>
      <c r="I419" s="49"/>
      <c r="J419" s="49"/>
      <c r="K419" s="49"/>
      <c r="L419" s="49"/>
      <c r="M419" s="49"/>
      <c r="N419" s="49"/>
      <c r="O419" s="52"/>
      <c r="P419" s="52"/>
      <c r="Q419" s="52"/>
      <c r="R419" s="52"/>
      <c r="S419" s="52"/>
      <c r="T419" s="52"/>
      <c r="U419" s="52"/>
      <c r="V419" s="52"/>
      <c r="W419" s="52"/>
      <c r="X419" s="52"/>
      <c r="Y419" s="52"/>
      <c r="Z419" s="52"/>
      <c r="AA419" s="52"/>
      <c r="AB419" s="52"/>
      <c r="AC419" s="52"/>
      <c r="AD419" s="52"/>
      <c r="AE419" s="52"/>
      <c r="AF419" s="52"/>
    </row>
    <row r="420" spans="1:32" ht="16.5" customHeight="1" x14ac:dyDescent="0.3">
      <c r="A420" s="56"/>
      <c r="B420" s="56"/>
      <c r="C420" s="56"/>
      <c r="D420" s="56"/>
      <c r="E420" s="56"/>
      <c r="F420" s="56"/>
      <c r="G420" s="56"/>
      <c r="H420" s="49"/>
      <c r="I420" s="49"/>
      <c r="J420" s="49"/>
      <c r="K420" s="49"/>
      <c r="L420" s="49"/>
      <c r="M420" s="49"/>
      <c r="N420" s="49"/>
      <c r="O420" s="52"/>
      <c r="P420" s="52"/>
      <c r="Q420" s="52"/>
      <c r="R420" s="52"/>
      <c r="S420" s="52"/>
      <c r="T420" s="52"/>
      <c r="U420" s="52"/>
      <c r="V420" s="52"/>
      <c r="W420" s="52"/>
      <c r="X420" s="52"/>
      <c r="Y420" s="52"/>
      <c r="Z420" s="52"/>
      <c r="AA420" s="52"/>
      <c r="AB420" s="52"/>
      <c r="AC420" s="52"/>
      <c r="AD420" s="52"/>
      <c r="AE420" s="52"/>
      <c r="AF420" s="52"/>
    </row>
    <row r="421" spans="1:32" ht="16.5" customHeight="1" x14ac:dyDescent="0.3">
      <c r="A421" s="56"/>
      <c r="B421" s="56"/>
      <c r="C421" s="56"/>
      <c r="D421" s="56"/>
      <c r="E421" s="56"/>
      <c r="F421" s="56"/>
      <c r="G421" s="56"/>
      <c r="H421" s="49"/>
      <c r="I421" s="49"/>
      <c r="J421" s="49"/>
      <c r="K421" s="49"/>
      <c r="L421" s="49"/>
      <c r="M421" s="49"/>
      <c r="N421" s="49"/>
      <c r="O421" s="52"/>
      <c r="P421" s="52"/>
      <c r="Q421" s="52"/>
      <c r="R421" s="52"/>
      <c r="S421" s="52"/>
      <c r="T421" s="52"/>
      <c r="U421" s="52"/>
      <c r="V421" s="52"/>
      <c r="W421" s="52"/>
      <c r="X421" s="52"/>
      <c r="Y421" s="52"/>
      <c r="Z421" s="52"/>
      <c r="AA421" s="52"/>
      <c r="AB421" s="52"/>
      <c r="AC421" s="52"/>
      <c r="AD421" s="52"/>
      <c r="AE421" s="52"/>
      <c r="AF421" s="52"/>
    </row>
    <row r="422" spans="1:32" ht="16.5" customHeight="1" x14ac:dyDescent="0.3">
      <c r="A422" s="56"/>
      <c r="B422" s="56"/>
      <c r="C422" s="56"/>
      <c r="D422" s="56"/>
      <c r="E422" s="56"/>
      <c r="F422" s="56"/>
      <c r="G422" s="56"/>
      <c r="H422" s="49"/>
      <c r="I422" s="49"/>
      <c r="J422" s="49"/>
      <c r="K422" s="49"/>
      <c r="L422" s="49"/>
      <c r="M422" s="49"/>
      <c r="N422" s="49"/>
      <c r="O422" s="52"/>
      <c r="P422" s="52"/>
      <c r="Q422" s="52"/>
      <c r="R422" s="52"/>
      <c r="S422" s="52"/>
      <c r="T422" s="52"/>
      <c r="U422" s="52"/>
      <c r="V422" s="52"/>
      <c r="W422" s="52"/>
      <c r="X422" s="52"/>
      <c r="Y422" s="52"/>
      <c r="Z422" s="52"/>
      <c r="AA422" s="52"/>
      <c r="AB422" s="52"/>
      <c r="AC422" s="52"/>
      <c r="AD422" s="52"/>
      <c r="AE422" s="52"/>
      <c r="AF422" s="52"/>
    </row>
    <row r="423" spans="1:32" ht="16.5" customHeight="1" x14ac:dyDescent="0.3">
      <c r="A423" s="56"/>
      <c r="B423" s="56"/>
      <c r="C423" s="56"/>
      <c r="D423" s="56"/>
      <c r="E423" s="56"/>
      <c r="F423" s="56"/>
      <c r="G423" s="56"/>
      <c r="H423" s="49"/>
      <c r="I423" s="49"/>
      <c r="J423" s="49"/>
      <c r="K423" s="49"/>
      <c r="L423" s="49"/>
      <c r="M423" s="49"/>
      <c r="N423" s="49"/>
      <c r="O423" s="52"/>
      <c r="P423" s="52"/>
      <c r="Q423" s="52"/>
      <c r="R423" s="52"/>
      <c r="S423" s="52"/>
      <c r="T423" s="52"/>
      <c r="U423" s="52"/>
      <c r="V423" s="52"/>
      <c r="W423" s="52"/>
      <c r="X423" s="52"/>
      <c r="Y423" s="52"/>
      <c r="Z423" s="52"/>
      <c r="AA423" s="52"/>
      <c r="AB423" s="52"/>
      <c r="AC423" s="52"/>
      <c r="AD423" s="52"/>
      <c r="AE423" s="52"/>
      <c r="AF423" s="52"/>
    </row>
    <row r="424" spans="1:32" ht="16.5" customHeight="1" x14ac:dyDescent="0.3">
      <c r="A424" s="56"/>
      <c r="B424" s="56"/>
      <c r="C424" s="56"/>
      <c r="D424" s="56"/>
      <c r="E424" s="56"/>
      <c r="F424" s="56"/>
      <c r="G424" s="56"/>
      <c r="H424" s="49"/>
      <c r="I424" s="49"/>
      <c r="J424" s="49"/>
      <c r="K424" s="49"/>
      <c r="L424" s="49"/>
      <c r="M424" s="49"/>
      <c r="N424" s="49"/>
      <c r="O424" s="52"/>
      <c r="P424" s="52"/>
      <c r="Q424" s="52"/>
      <c r="R424" s="52"/>
      <c r="S424" s="52"/>
      <c r="T424" s="52"/>
      <c r="U424" s="52"/>
      <c r="V424" s="52"/>
      <c r="W424" s="52"/>
      <c r="X424" s="52"/>
      <c r="Y424" s="52"/>
      <c r="Z424" s="52"/>
      <c r="AA424" s="52"/>
      <c r="AB424" s="52"/>
      <c r="AC424" s="52"/>
      <c r="AD424" s="52"/>
      <c r="AE424" s="52"/>
      <c r="AF424" s="52"/>
    </row>
    <row r="425" spans="1:32" ht="16.5" customHeight="1" x14ac:dyDescent="0.3">
      <c r="A425" s="56"/>
      <c r="B425" s="56"/>
      <c r="C425" s="56"/>
      <c r="D425" s="56"/>
      <c r="E425" s="56"/>
      <c r="F425" s="56"/>
      <c r="G425" s="56"/>
      <c r="H425" s="49"/>
      <c r="I425" s="49"/>
      <c r="J425" s="49"/>
      <c r="K425" s="49"/>
      <c r="L425" s="49"/>
      <c r="M425" s="49"/>
      <c r="N425" s="49"/>
      <c r="O425" s="52"/>
      <c r="P425" s="52"/>
      <c r="Q425" s="52"/>
      <c r="R425" s="52"/>
      <c r="S425" s="52"/>
      <c r="T425" s="52"/>
      <c r="U425" s="52"/>
      <c r="V425" s="52"/>
      <c r="W425" s="52"/>
      <c r="X425" s="52"/>
      <c r="Y425" s="52"/>
      <c r="Z425" s="52"/>
      <c r="AA425" s="52"/>
      <c r="AB425" s="52"/>
      <c r="AC425" s="52"/>
      <c r="AD425" s="52"/>
      <c r="AE425" s="52"/>
      <c r="AF425" s="52"/>
    </row>
    <row r="426" spans="1:32" ht="16.5" customHeight="1" x14ac:dyDescent="0.3">
      <c r="A426" s="56"/>
      <c r="B426" s="56"/>
      <c r="C426" s="56"/>
      <c r="D426" s="56"/>
      <c r="E426" s="56"/>
      <c r="F426" s="56"/>
      <c r="G426" s="56"/>
      <c r="H426" s="49"/>
      <c r="I426" s="49"/>
      <c r="J426" s="49"/>
      <c r="K426" s="49"/>
      <c r="L426" s="49"/>
      <c r="M426" s="49"/>
      <c r="N426" s="49"/>
      <c r="O426" s="52"/>
      <c r="P426" s="52"/>
      <c r="Q426" s="52"/>
      <c r="R426" s="52"/>
      <c r="S426" s="52"/>
      <c r="T426" s="52"/>
      <c r="U426" s="52"/>
      <c r="V426" s="52"/>
      <c r="W426" s="52"/>
      <c r="X426" s="52"/>
      <c r="Y426" s="52"/>
      <c r="Z426" s="52"/>
      <c r="AA426" s="52"/>
      <c r="AB426" s="52"/>
      <c r="AC426" s="52"/>
      <c r="AD426" s="52"/>
      <c r="AE426" s="52"/>
      <c r="AF426" s="52"/>
    </row>
    <row r="427" spans="1:32" ht="16.5" customHeight="1" x14ac:dyDescent="0.3">
      <c r="A427" s="56"/>
      <c r="B427" s="56"/>
      <c r="C427" s="56"/>
      <c r="D427" s="56"/>
      <c r="E427" s="56"/>
      <c r="F427" s="56"/>
      <c r="G427" s="56"/>
      <c r="H427" s="49"/>
      <c r="I427" s="49"/>
      <c r="J427" s="49"/>
      <c r="K427" s="49"/>
      <c r="L427" s="49"/>
      <c r="M427" s="49"/>
      <c r="N427" s="49"/>
      <c r="O427" s="52"/>
      <c r="P427" s="52"/>
      <c r="Q427" s="52"/>
      <c r="R427" s="52"/>
      <c r="S427" s="52"/>
      <c r="T427" s="52"/>
      <c r="U427" s="52"/>
      <c r="V427" s="52"/>
      <c r="W427" s="52"/>
      <c r="X427" s="52"/>
      <c r="Y427" s="52"/>
      <c r="Z427" s="52"/>
      <c r="AA427" s="52"/>
      <c r="AB427" s="52"/>
      <c r="AC427" s="52"/>
      <c r="AD427" s="52"/>
      <c r="AE427" s="52"/>
      <c r="AF427" s="52"/>
    </row>
    <row r="428" spans="1:32" ht="16.5" customHeight="1" x14ac:dyDescent="0.3">
      <c r="A428" s="56"/>
      <c r="B428" s="56"/>
      <c r="C428" s="56"/>
      <c r="D428" s="56"/>
      <c r="E428" s="56"/>
      <c r="F428" s="56"/>
      <c r="G428" s="56"/>
      <c r="H428" s="49"/>
      <c r="I428" s="49"/>
      <c r="J428" s="49"/>
      <c r="K428" s="49"/>
      <c r="L428" s="49"/>
      <c r="M428" s="49"/>
      <c r="N428" s="49"/>
      <c r="O428" s="52"/>
      <c r="P428" s="52"/>
      <c r="Q428" s="52"/>
      <c r="R428" s="52"/>
      <c r="S428" s="52"/>
      <c r="T428" s="52"/>
      <c r="U428" s="52"/>
      <c r="V428" s="52"/>
      <c r="W428" s="52"/>
      <c r="X428" s="52"/>
      <c r="Y428" s="52"/>
      <c r="Z428" s="52"/>
      <c r="AA428" s="52"/>
      <c r="AB428" s="52"/>
      <c r="AC428" s="52"/>
      <c r="AD428" s="52"/>
      <c r="AE428" s="52"/>
      <c r="AF428" s="52"/>
    </row>
    <row r="429" spans="1:32" ht="16.5" customHeight="1" x14ac:dyDescent="0.3">
      <c r="A429" s="56"/>
      <c r="B429" s="56"/>
      <c r="C429" s="56"/>
      <c r="D429" s="56"/>
      <c r="E429" s="56"/>
      <c r="F429" s="56"/>
      <c r="G429" s="56"/>
      <c r="H429" s="49"/>
      <c r="I429" s="49"/>
      <c r="J429" s="49"/>
      <c r="K429" s="49"/>
      <c r="L429" s="49"/>
      <c r="M429" s="49"/>
      <c r="N429" s="49"/>
      <c r="O429" s="52"/>
      <c r="P429" s="52"/>
      <c r="Q429" s="52"/>
      <c r="R429" s="52"/>
      <c r="S429" s="52"/>
      <c r="T429" s="52"/>
      <c r="U429" s="52"/>
      <c r="V429" s="52"/>
      <c r="W429" s="52"/>
      <c r="X429" s="52"/>
      <c r="Y429" s="52"/>
      <c r="Z429" s="52"/>
      <c r="AA429" s="52"/>
      <c r="AB429" s="52"/>
      <c r="AC429" s="52"/>
      <c r="AD429" s="52"/>
      <c r="AE429" s="52"/>
      <c r="AF429" s="52"/>
    </row>
    <row r="430" spans="1:32" ht="16.5" customHeight="1" x14ac:dyDescent="0.3">
      <c r="A430" s="56"/>
      <c r="B430" s="56"/>
      <c r="C430" s="56"/>
      <c r="D430" s="56"/>
      <c r="E430" s="56"/>
      <c r="F430" s="56"/>
      <c r="G430" s="56"/>
      <c r="H430" s="49"/>
      <c r="I430" s="49"/>
      <c r="J430" s="49"/>
      <c r="K430" s="49"/>
      <c r="L430" s="49"/>
      <c r="M430" s="49"/>
      <c r="N430" s="49"/>
      <c r="O430" s="52"/>
      <c r="P430" s="52"/>
      <c r="Q430" s="52"/>
      <c r="R430" s="52"/>
      <c r="S430" s="52"/>
      <c r="T430" s="52"/>
      <c r="U430" s="52"/>
      <c r="V430" s="52"/>
      <c r="W430" s="52"/>
      <c r="X430" s="52"/>
      <c r="Y430" s="52"/>
      <c r="Z430" s="52"/>
      <c r="AA430" s="52"/>
      <c r="AB430" s="52"/>
      <c r="AC430" s="52"/>
      <c r="AD430" s="52"/>
      <c r="AE430" s="52"/>
      <c r="AF430" s="52"/>
    </row>
    <row r="431" spans="1:32" ht="16.5" customHeight="1" x14ac:dyDescent="0.3">
      <c r="A431" s="56"/>
      <c r="B431" s="56"/>
      <c r="C431" s="56"/>
      <c r="D431" s="56"/>
      <c r="E431" s="56"/>
      <c r="F431" s="56"/>
      <c r="G431" s="56"/>
      <c r="H431" s="49"/>
      <c r="I431" s="49"/>
      <c r="J431" s="49"/>
      <c r="K431" s="49"/>
      <c r="L431" s="49"/>
      <c r="M431" s="49"/>
      <c r="N431" s="49"/>
      <c r="O431" s="52"/>
      <c r="P431" s="52"/>
      <c r="Q431" s="52"/>
      <c r="R431" s="52"/>
      <c r="S431" s="52"/>
      <c r="T431" s="52"/>
      <c r="U431" s="52"/>
      <c r="V431" s="52"/>
      <c r="W431" s="52"/>
      <c r="X431" s="52"/>
      <c r="Y431" s="52"/>
      <c r="Z431" s="52"/>
      <c r="AA431" s="52"/>
      <c r="AB431" s="52"/>
      <c r="AC431" s="52"/>
      <c r="AD431" s="52"/>
      <c r="AE431" s="52"/>
      <c r="AF431" s="52"/>
    </row>
    <row r="432" spans="1:32" ht="16.5" customHeight="1" x14ac:dyDescent="0.3">
      <c r="A432" s="56"/>
      <c r="B432" s="56"/>
      <c r="C432" s="56"/>
      <c r="D432" s="56"/>
      <c r="E432" s="56"/>
      <c r="F432" s="56"/>
      <c r="G432" s="56"/>
      <c r="H432" s="49"/>
      <c r="I432" s="49"/>
      <c r="J432" s="49"/>
      <c r="K432" s="49"/>
      <c r="L432" s="49"/>
      <c r="M432" s="49"/>
      <c r="N432" s="49"/>
      <c r="O432" s="52"/>
      <c r="P432" s="52"/>
      <c r="Q432" s="52"/>
      <c r="R432" s="52"/>
      <c r="S432" s="52"/>
      <c r="T432" s="52"/>
      <c r="U432" s="52"/>
      <c r="V432" s="52"/>
      <c r="W432" s="52"/>
      <c r="X432" s="52"/>
      <c r="Y432" s="52"/>
      <c r="Z432" s="52"/>
      <c r="AA432" s="52"/>
      <c r="AB432" s="52"/>
      <c r="AC432" s="52"/>
      <c r="AD432" s="52"/>
      <c r="AE432" s="52"/>
      <c r="AF432" s="52"/>
    </row>
    <row r="433" spans="1:32" ht="16.5" customHeight="1" x14ac:dyDescent="0.3">
      <c r="A433" s="56"/>
      <c r="B433" s="56"/>
      <c r="C433" s="56"/>
      <c r="D433" s="56"/>
      <c r="E433" s="56"/>
      <c r="F433" s="56"/>
      <c r="G433" s="56"/>
      <c r="H433" s="49"/>
      <c r="I433" s="49"/>
      <c r="J433" s="49"/>
      <c r="K433" s="49"/>
      <c r="L433" s="49"/>
      <c r="M433" s="49"/>
      <c r="N433" s="49"/>
      <c r="O433" s="52"/>
      <c r="P433" s="52"/>
      <c r="Q433" s="52"/>
      <c r="R433" s="52"/>
      <c r="S433" s="52"/>
      <c r="T433" s="52"/>
      <c r="U433" s="52"/>
      <c r="V433" s="52"/>
      <c r="W433" s="52"/>
      <c r="X433" s="52"/>
      <c r="Y433" s="52"/>
      <c r="Z433" s="52"/>
      <c r="AA433" s="52"/>
      <c r="AB433" s="52"/>
      <c r="AC433" s="52"/>
      <c r="AD433" s="52"/>
      <c r="AE433" s="52"/>
      <c r="AF433" s="52"/>
    </row>
    <row r="434" spans="1:32" ht="16.5" customHeight="1" x14ac:dyDescent="0.3">
      <c r="A434" s="56"/>
      <c r="B434" s="56"/>
      <c r="C434" s="56"/>
      <c r="D434" s="56"/>
      <c r="E434" s="56"/>
      <c r="F434" s="56"/>
      <c r="G434" s="56"/>
      <c r="H434" s="49"/>
      <c r="I434" s="49"/>
      <c r="J434" s="49"/>
      <c r="K434" s="49"/>
      <c r="L434" s="49"/>
      <c r="M434" s="49"/>
      <c r="N434" s="49"/>
      <c r="O434" s="52"/>
      <c r="P434" s="52"/>
      <c r="Q434" s="52"/>
      <c r="R434" s="52"/>
      <c r="S434" s="52"/>
      <c r="T434" s="52"/>
      <c r="U434" s="52"/>
      <c r="V434" s="52"/>
      <c r="W434" s="52"/>
      <c r="X434" s="52"/>
      <c r="Y434" s="52"/>
      <c r="Z434" s="52"/>
      <c r="AA434" s="52"/>
      <c r="AB434" s="52"/>
      <c r="AC434" s="52"/>
      <c r="AD434" s="52"/>
      <c r="AE434" s="52"/>
      <c r="AF434" s="52"/>
    </row>
    <row r="435" spans="1:32" ht="16.5" customHeight="1" x14ac:dyDescent="0.3">
      <c r="A435" s="56"/>
      <c r="B435" s="56"/>
      <c r="C435" s="56"/>
      <c r="D435" s="56"/>
      <c r="E435" s="56"/>
      <c r="F435" s="56"/>
      <c r="G435" s="56"/>
      <c r="H435" s="49"/>
      <c r="I435" s="49"/>
      <c r="J435" s="49"/>
      <c r="K435" s="49"/>
      <c r="L435" s="49"/>
      <c r="M435" s="49"/>
      <c r="N435" s="49"/>
      <c r="O435" s="52"/>
      <c r="P435" s="52"/>
      <c r="Q435" s="52"/>
      <c r="R435" s="52"/>
      <c r="S435" s="52"/>
      <c r="T435" s="52"/>
      <c r="U435" s="52"/>
      <c r="V435" s="52"/>
      <c r="W435" s="52"/>
      <c r="X435" s="52"/>
      <c r="Y435" s="52"/>
      <c r="Z435" s="52"/>
      <c r="AA435" s="52"/>
      <c r="AB435" s="52"/>
      <c r="AC435" s="52"/>
      <c r="AD435" s="52"/>
      <c r="AE435" s="52"/>
      <c r="AF435" s="52"/>
    </row>
    <row r="436" spans="1:32" ht="16.5" customHeight="1" x14ac:dyDescent="0.3">
      <c r="A436" s="56"/>
      <c r="B436" s="56"/>
      <c r="C436" s="56"/>
      <c r="D436" s="56"/>
      <c r="E436" s="56"/>
      <c r="F436" s="56"/>
      <c r="G436" s="56"/>
      <c r="H436" s="49"/>
      <c r="I436" s="49"/>
      <c r="J436" s="49"/>
      <c r="K436" s="49"/>
      <c r="L436" s="49"/>
      <c r="M436" s="49"/>
      <c r="N436" s="49"/>
      <c r="O436" s="52"/>
      <c r="P436" s="52"/>
      <c r="Q436" s="52"/>
      <c r="R436" s="52"/>
      <c r="S436" s="52"/>
      <c r="T436" s="52"/>
      <c r="U436" s="52"/>
      <c r="V436" s="52"/>
      <c r="W436" s="52"/>
      <c r="X436" s="52"/>
      <c r="Y436" s="52"/>
      <c r="Z436" s="52"/>
      <c r="AA436" s="52"/>
      <c r="AB436" s="52"/>
      <c r="AC436" s="52"/>
      <c r="AD436" s="52"/>
      <c r="AE436" s="52"/>
      <c r="AF436" s="52"/>
    </row>
    <row r="437" spans="1:32" ht="16.5" customHeight="1" x14ac:dyDescent="0.3">
      <c r="A437" s="56"/>
      <c r="B437" s="56"/>
      <c r="C437" s="56"/>
      <c r="D437" s="56"/>
      <c r="E437" s="56"/>
      <c r="F437" s="56"/>
      <c r="G437" s="56"/>
      <c r="H437" s="49"/>
      <c r="I437" s="49"/>
      <c r="J437" s="49"/>
      <c r="K437" s="49"/>
      <c r="L437" s="49"/>
      <c r="M437" s="49"/>
      <c r="N437" s="49"/>
      <c r="O437" s="52"/>
      <c r="P437" s="52"/>
      <c r="Q437" s="52"/>
      <c r="R437" s="52"/>
      <c r="S437" s="52"/>
      <c r="T437" s="52"/>
      <c r="U437" s="52"/>
      <c r="V437" s="52"/>
      <c r="W437" s="52"/>
      <c r="X437" s="52"/>
      <c r="Y437" s="52"/>
      <c r="Z437" s="52"/>
      <c r="AA437" s="52"/>
      <c r="AB437" s="52"/>
      <c r="AC437" s="52"/>
      <c r="AD437" s="52"/>
      <c r="AE437" s="52"/>
      <c r="AF437" s="52"/>
    </row>
    <row r="438" spans="1:32" ht="16.5" customHeight="1" x14ac:dyDescent="0.3">
      <c r="A438" s="56"/>
      <c r="B438" s="56"/>
      <c r="C438" s="56"/>
      <c r="D438" s="56"/>
      <c r="E438" s="56"/>
      <c r="F438" s="56"/>
      <c r="G438" s="56"/>
      <c r="H438" s="49"/>
      <c r="I438" s="49"/>
      <c r="J438" s="49"/>
      <c r="K438" s="49"/>
      <c r="L438" s="49"/>
      <c r="M438" s="49"/>
      <c r="N438" s="49"/>
      <c r="O438" s="52"/>
      <c r="P438" s="52"/>
      <c r="Q438" s="52"/>
      <c r="R438" s="52"/>
      <c r="S438" s="52"/>
      <c r="T438" s="52"/>
      <c r="U438" s="52"/>
      <c r="V438" s="52"/>
      <c r="W438" s="52"/>
      <c r="X438" s="52"/>
      <c r="Y438" s="52"/>
      <c r="Z438" s="52"/>
      <c r="AA438" s="52"/>
      <c r="AB438" s="52"/>
      <c r="AC438" s="52"/>
      <c r="AD438" s="52"/>
      <c r="AE438" s="52"/>
      <c r="AF438" s="52"/>
    </row>
    <row r="439" spans="1:32" ht="16.5" customHeight="1" x14ac:dyDescent="0.3">
      <c r="A439" s="56"/>
      <c r="B439" s="56"/>
      <c r="C439" s="56"/>
      <c r="D439" s="56"/>
      <c r="E439" s="56"/>
      <c r="F439" s="56"/>
      <c r="G439" s="56"/>
      <c r="H439" s="49"/>
      <c r="I439" s="49"/>
      <c r="J439" s="49"/>
      <c r="K439" s="49"/>
      <c r="L439" s="49"/>
      <c r="M439" s="49"/>
      <c r="N439" s="49"/>
      <c r="O439" s="52"/>
      <c r="P439" s="52"/>
      <c r="Q439" s="52"/>
      <c r="R439" s="52"/>
      <c r="S439" s="52"/>
      <c r="T439" s="52"/>
      <c r="U439" s="52"/>
      <c r="V439" s="52"/>
      <c r="W439" s="52"/>
      <c r="X439" s="52"/>
      <c r="Y439" s="52"/>
      <c r="Z439" s="52"/>
      <c r="AA439" s="52"/>
      <c r="AB439" s="52"/>
      <c r="AC439" s="52"/>
      <c r="AD439" s="52"/>
      <c r="AE439" s="52"/>
      <c r="AF439" s="52"/>
    </row>
    <row r="440" spans="1:32" ht="16.5" customHeight="1" x14ac:dyDescent="0.3">
      <c r="A440" s="56"/>
      <c r="B440" s="56"/>
      <c r="C440" s="56"/>
      <c r="D440" s="56"/>
      <c r="E440" s="56"/>
      <c r="F440" s="56"/>
      <c r="G440" s="56"/>
      <c r="H440" s="49"/>
      <c r="I440" s="49"/>
      <c r="J440" s="49"/>
      <c r="K440" s="49"/>
      <c r="L440" s="49"/>
      <c r="M440" s="49"/>
      <c r="N440" s="49"/>
      <c r="O440" s="52"/>
      <c r="P440" s="52"/>
      <c r="Q440" s="52"/>
      <c r="R440" s="52"/>
      <c r="S440" s="52"/>
      <c r="T440" s="52"/>
      <c r="U440" s="52"/>
      <c r="V440" s="52"/>
      <c r="W440" s="52"/>
      <c r="X440" s="52"/>
      <c r="Y440" s="52"/>
      <c r="Z440" s="52"/>
      <c r="AA440" s="52"/>
      <c r="AB440" s="52"/>
      <c r="AC440" s="52"/>
      <c r="AD440" s="52"/>
      <c r="AE440" s="52"/>
      <c r="AF440" s="52"/>
    </row>
    <row r="441" spans="1:32" ht="16.5" customHeight="1" x14ac:dyDescent="0.3">
      <c r="A441" s="56"/>
      <c r="B441" s="56"/>
      <c r="C441" s="56"/>
      <c r="D441" s="56"/>
      <c r="E441" s="56"/>
      <c r="F441" s="56"/>
      <c r="G441" s="56"/>
      <c r="H441" s="49"/>
      <c r="I441" s="49"/>
      <c r="J441" s="49"/>
      <c r="K441" s="49"/>
      <c r="L441" s="49"/>
      <c r="M441" s="49"/>
      <c r="N441" s="49"/>
      <c r="O441" s="52"/>
      <c r="P441" s="52"/>
      <c r="Q441" s="52"/>
      <c r="R441" s="52"/>
      <c r="S441" s="52"/>
      <c r="T441" s="52"/>
      <c r="U441" s="52"/>
      <c r="V441" s="52"/>
      <c r="W441" s="52"/>
      <c r="X441" s="52"/>
      <c r="Y441" s="52"/>
      <c r="Z441" s="52"/>
      <c r="AA441" s="52"/>
      <c r="AB441" s="52"/>
      <c r="AC441" s="52"/>
      <c r="AD441" s="52"/>
      <c r="AE441" s="52"/>
      <c r="AF441" s="52"/>
    </row>
    <row r="442" spans="1:32" ht="16.5" customHeight="1" x14ac:dyDescent="0.3">
      <c r="A442" s="56"/>
      <c r="B442" s="56"/>
      <c r="C442" s="56"/>
      <c r="D442" s="56"/>
      <c r="E442" s="56"/>
      <c r="F442" s="56"/>
      <c r="G442" s="56"/>
      <c r="H442" s="49"/>
      <c r="I442" s="49"/>
      <c r="J442" s="49"/>
      <c r="K442" s="49"/>
      <c r="L442" s="49"/>
      <c r="M442" s="49"/>
      <c r="N442" s="49"/>
      <c r="O442" s="52"/>
      <c r="P442" s="52"/>
      <c r="Q442" s="52"/>
      <c r="R442" s="52"/>
      <c r="S442" s="52"/>
      <c r="T442" s="52"/>
      <c r="U442" s="52"/>
      <c r="V442" s="52"/>
      <c r="W442" s="52"/>
      <c r="X442" s="52"/>
      <c r="Y442" s="52"/>
      <c r="Z442" s="52"/>
      <c r="AA442" s="52"/>
      <c r="AB442" s="52"/>
      <c r="AC442" s="52"/>
      <c r="AD442" s="52"/>
      <c r="AE442" s="52"/>
      <c r="AF442" s="52"/>
    </row>
    <row r="443" spans="1:32" ht="16.5" customHeight="1" x14ac:dyDescent="0.3">
      <c r="A443" s="56"/>
      <c r="B443" s="56"/>
      <c r="C443" s="56"/>
      <c r="D443" s="56"/>
      <c r="E443" s="56"/>
      <c r="F443" s="56"/>
      <c r="G443" s="56"/>
      <c r="H443" s="49"/>
      <c r="I443" s="49"/>
      <c r="J443" s="49"/>
      <c r="K443" s="49"/>
      <c r="L443" s="49"/>
      <c r="M443" s="49"/>
      <c r="N443" s="49"/>
      <c r="O443" s="52"/>
      <c r="P443" s="52"/>
      <c r="Q443" s="52"/>
      <c r="R443" s="52"/>
      <c r="S443" s="52"/>
      <c r="T443" s="52"/>
      <c r="U443" s="52"/>
      <c r="V443" s="52"/>
      <c r="W443" s="52"/>
      <c r="X443" s="52"/>
      <c r="Y443" s="52"/>
      <c r="Z443" s="52"/>
      <c r="AA443" s="52"/>
      <c r="AB443" s="52"/>
      <c r="AC443" s="52"/>
      <c r="AD443" s="52"/>
      <c r="AE443" s="52"/>
      <c r="AF443" s="52"/>
    </row>
    <row r="444" spans="1:32" ht="16.5" customHeight="1" x14ac:dyDescent="0.3">
      <c r="A444" s="56"/>
      <c r="B444" s="56"/>
      <c r="C444" s="56"/>
      <c r="D444" s="56"/>
      <c r="E444" s="56"/>
      <c r="F444" s="56"/>
      <c r="G444" s="56"/>
      <c r="H444" s="49"/>
      <c r="I444" s="49"/>
      <c r="J444" s="49"/>
      <c r="K444" s="49"/>
      <c r="L444" s="49"/>
      <c r="M444" s="49"/>
      <c r="N444" s="49"/>
      <c r="O444" s="52"/>
      <c r="P444" s="52"/>
      <c r="Q444" s="52"/>
      <c r="R444" s="52"/>
      <c r="S444" s="52"/>
      <c r="T444" s="52"/>
      <c r="U444" s="52"/>
      <c r="V444" s="52"/>
      <c r="W444" s="52"/>
      <c r="X444" s="52"/>
      <c r="Y444" s="52"/>
      <c r="Z444" s="52"/>
      <c r="AA444" s="52"/>
      <c r="AB444" s="52"/>
      <c r="AC444" s="52"/>
      <c r="AD444" s="52"/>
      <c r="AE444" s="52"/>
      <c r="AF444" s="52"/>
    </row>
    <row r="445" spans="1:32" ht="16.5" customHeight="1" x14ac:dyDescent="0.3">
      <c r="A445" s="56"/>
      <c r="B445" s="56"/>
      <c r="C445" s="56"/>
      <c r="D445" s="56"/>
      <c r="E445" s="56"/>
      <c r="F445" s="56"/>
      <c r="G445" s="56"/>
      <c r="H445" s="49"/>
      <c r="I445" s="49"/>
      <c r="J445" s="49"/>
      <c r="K445" s="49"/>
      <c r="L445" s="49"/>
      <c r="M445" s="49"/>
      <c r="N445" s="49"/>
      <c r="O445" s="52"/>
      <c r="P445" s="52"/>
      <c r="Q445" s="52"/>
      <c r="R445" s="52"/>
      <c r="S445" s="52"/>
      <c r="T445" s="52"/>
      <c r="U445" s="52"/>
      <c r="V445" s="52"/>
      <c r="W445" s="52"/>
      <c r="X445" s="52"/>
      <c r="Y445" s="52"/>
      <c r="Z445" s="52"/>
      <c r="AA445" s="52"/>
      <c r="AB445" s="52"/>
      <c r="AC445" s="52"/>
      <c r="AD445" s="52"/>
      <c r="AE445" s="52"/>
      <c r="AF445" s="52"/>
    </row>
    <row r="446" spans="1:32" ht="16.5" customHeight="1" x14ac:dyDescent="0.3">
      <c r="A446" s="56"/>
      <c r="B446" s="56"/>
      <c r="C446" s="56"/>
      <c r="D446" s="56"/>
      <c r="E446" s="56"/>
      <c r="F446" s="56"/>
      <c r="G446" s="56"/>
      <c r="H446" s="49"/>
      <c r="I446" s="49"/>
      <c r="J446" s="49"/>
      <c r="K446" s="49"/>
      <c r="L446" s="49"/>
      <c r="M446" s="49"/>
      <c r="N446" s="49"/>
      <c r="O446" s="52"/>
      <c r="P446" s="52"/>
      <c r="Q446" s="52"/>
      <c r="R446" s="52"/>
      <c r="S446" s="52"/>
      <c r="T446" s="52"/>
      <c r="U446" s="52"/>
      <c r="V446" s="52"/>
      <c r="W446" s="52"/>
      <c r="X446" s="52"/>
      <c r="Y446" s="52"/>
      <c r="Z446" s="52"/>
      <c r="AA446" s="52"/>
      <c r="AB446" s="52"/>
      <c r="AC446" s="52"/>
      <c r="AD446" s="52"/>
      <c r="AE446" s="52"/>
      <c r="AF446" s="52"/>
    </row>
    <row r="447" spans="1:32" ht="16.5" customHeight="1" x14ac:dyDescent="0.3">
      <c r="A447" s="56"/>
      <c r="B447" s="56"/>
      <c r="C447" s="56"/>
      <c r="D447" s="56"/>
      <c r="E447" s="56"/>
      <c r="F447" s="56"/>
      <c r="G447" s="56"/>
      <c r="H447" s="49"/>
      <c r="I447" s="49"/>
      <c r="J447" s="49"/>
      <c r="K447" s="49"/>
      <c r="L447" s="49"/>
      <c r="M447" s="49"/>
      <c r="N447" s="49"/>
      <c r="O447" s="52"/>
      <c r="P447" s="52"/>
      <c r="Q447" s="52"/>
      <c r="R447" s="52"/>
      <c r="S447" s="52"/>
      <c r="T447" s="52"/>
      <c r="U447" s="52"/>
      <c r="V447" s="52"/>
      <c r="W447" s="52"/>
      <c r="X447" s="52"/>
      <c r="Y447" s="52"/>
      <c r="Z447" s="52"/>
      <c r="AA447" s="52"/>
      <c r="AB447" s="52"/>
      <c r="AC447" s="52"/>
      <c r="AD447" s="52"/>
      <c r="AE447" s="52"/>
      <c r="AF447" s="52"/>
    </row>
    <row r="448" spans="1:32" ht="16.5" customHeight="1" x14ac:dyDescent="0.3">
      <c r="A448" s="56"/>
      <c r="B448" s="56"/>
      <c r="C448" s="56"/>
      <c r="D448" s="56"/>
      <c r="E448" s="56"/>
      <c r="F448" s="56"/>
      <c r="G448" s="56"/>
      <c r="H448" s="49"/>
      <c r="I448" s="49"/>
      <c r="J448" s="49"/>
      <c r="K448" s="49"/>
      <c r="L448" s="49"/>
      <c r="M448" s="49"/>
      <c r="N448" s="49"/>
      <c r="O448" s="52"/>
      <c r="P448" s="52"/>
      <c r="Q448" s="52"/>
      <c r="R448" s="52"/>
      <c r="S448" s="52"/>
      <c r="T448" s="52"/>
      <c r="U448" s="52"/>
      <c r="V448" s="52"/>
      <c r="W448" s="52"/>
      <c r="X448" s="52"/>
      <c r="Y448" s="52"/>
      <c r="Z448" s="52"/>
      <c r="AA448" s="52"/>
      <c r="AB448" s="52"/>
      <c r="AC448" s="52"/>
      <c r="AD448" s="52"/>
      <c r="AE448" s="52"/>
      <c r="AF448" s="52"/>
    </row>
    <row r="449" spans="1:32" ht="16.5" customHeight="1" x14ac:dyDescent="0.3">
      <c r="A449" s="56"/>
      <c r="B449" s="56"/>
      <c r="C449" s="56"/>
      <c r="D449" s="56"/>
      <c r="E449" s="56"/>
      <c r="F449" s="56"/>
      <c r="G449" s="56"/>
      <c r="H449" s="49"/>
      <c r="I449" s="49"/>
      <c r="J449" s="49"/>
      <c r="K449" s="49"/>
      <c r="L449" s="49"/>
      <c r="M449" s="49"/>
      <c r="N449" s="49"/>
      <c r="O449" s="52"/>
      <c r="P449" s="52"/>
      <c r="Q449" s="52"/>
      <c r="R449" s="52"/>
      <c r="S449" s="52"/>
      <c r="T449" s="52"/>
      <c r="U449" s="52"/>
      <c r="V449" s="52"/>
      <c r="W449" s="52"/>
      <c r="X449" s="52"/>
      <c r="Y449" s="52"/>
      <c r="Z449" s="52"/>
      <c r="AA449" s="52"/>
      <c r="AB449" s="52"/>
      <c r="AC449" s="52"/>
      <c r="AD449" s="52"/>
      <c r="AE449" s="52"/>
      <c r="AF449" s="52"/>
    </row>
    <row r="450" spans="1:32" ht="16.5" customHeight="1" x14ac:dyDescent="0.3">
      <c r="A450" s="56"/>
      <c r="B450" s="56"/>
      <c r="C450" s="56"/>
      <c r="D450" s="56"/>
      <c r="E450" s="56"/>
      <c r="F450" s="56"/>
      <c r="G450" s="56"/>
      <c r="H450" s="49"/>
      <c r="I450" s="49"/>
      <c r="J450" s="49"/>
      <c r="K450" s="49"/>
      <c r="L450" s="49"/>
      <c r="M450" s="49"/>
      <c r="N450" s="49"/>
      <c r="O450" s="52"/>
      <c r="P450" s="52"/>
      <c r="Q450" s="52"/>
      <c r="R450" s="52"/>
      <c r="S450" s="52"/>
      <c r="T450" s="52"/>
      <c r="U450" s="52"/>
      <c r="V450" s="52"/>
      <c r="W450" s="52"/>
      <c r="X450" s="52"/>
      <c r="Y450" s="52"/>
      <c r="Z450" s="52"/>
      <c r="AA450" s="52"/>
      <c r="AB450" s="52"/>
      <c r="AC450" s="52"/>
      <c r="AD450" s="52"/>
      <c r="AE450" s="52"/>
      <c r="AF450" s="52"/>
    </row>
    <row r="451" spans="1:32" ht="16.5" customHeight="1" x14ac:dyDescent="0.3">
      <c r="A451" s="56"/>
      <c r="B451" s="56"/>
      <c r="C451" s="56"/>
      <c r="D451" s="56"/>
      <c r="E451" s="56"/>
      <c r="F451" s="56"/>
      <c r="G451" s="56"/>
      <c r="H451" s="49"/>
      <c r="I451" s="49"/>
      <c r="J451" s="49"/>
      <c r="K451" s="49"/>
      <c r="L451" s="49"/>
      <c r="M451" s="49"/>
      <c r="N451" s="49"/>
      <c r="O451" s="52"/>
      <c r="P451" s="52"/>
      <c r="Q451" s="52"/>
      <c r="R451" s="52"/>
      <c r="S451" s="52"/>
      <c r="T451" s="52"/>
      <c r="U451" s="52"/>
      <c r="V451" s="52"/>
      <c r="W451" s="52"/>
      <c r="X451" s="52"/>
      <c r="Y451" s="52"/>
      <c r="Z451" s="52"/>
      <c r="AA451" s="52"/>
      <c r="AB451" s="52"/>
      <c r="AC451" s="52"/>
      <c r="AD451" s="52"/>
      <c r="AE451" s="52"/>
      <c r="AF451" s="52"/>
    </row>
    <row r="452" spans="1:32" ht="16.5" customHeight="1" x14ac:dyDescent="0.3">
      <c r="A452" s="56"/>
      <c r="B452" s="56"/>
      <c r="C452" s="56"/>
      <c r="D452" s="56"/>
      <c r="E452" s="56"/>
      <c r="F452" s="56"/>
      <c r="G452" s="56"/>
      <c r="H452" s="49"/>
      <c r="I452" s="49"/>
      <c r="J452" s="49"/>
      <c r="K452" s="49"/>
      <c r="L452" s="49"/>
      <c r="M452" s="49"/>
      <c r="N452" s="49"/>
      <c r="O452" s="52"/>
      <c r="P452" s="52"/>
      <c r="Q452" s="52"/>
      <c r="R452" s="52"/>
      <c r="S452" s="52"/>
      <c r="T452" s="52"/>
      <c r="U452" s="52"/>
      <c r="V452" s="52"/>
      <c r="W452" s="52"/>
      <c r="X452" s="52"/>
      <c r="Y452" s="52"/>
      <c r="Z452" s="52"/>
      <c r="AA452" s="52"/>
      <c r="AB452" s="52"/>
      <c r="AC452" s="52"/>
      <c r="AD452" s="52"/>
      <c r="AE452" s="52"/>
      <c r="AF452" s="52"/>
    </row>
    <row r="453" spans="1:32" ht="16.5" customHeight="1" x14ac:dyDescent="0.3">
      <c r="A453" s="56"/>
      <c r="B453" s="56"/>
      <c r="C453" s="56"/>
      <c r="D453" s="56"/>
      <c r="E453" s="56"/>
      <c r="F453" s="56"/>
      <c r="G453" s="56"/>
      <c r="H453" s="49"/>
      <c r="I453" s="49"/>
      <c r="J453" s="49"/>
      <c r="K453" s="49"/>
      <c r="L453" s="49"/>
      <c r="M453" s="49"/>
      <c r="N453" s="49"/>
      <c r="O453" s="52"/>
      <c r="P453" s="52"/>
      <c r="Q453" s="52"/>
      <c r="R453" s="52"/>
      <c r="S453" s="52"/>
      <c r="T453" s="52"/>
      <c r="U453" s="52"/>
      <c r="V453" s="52"/>
      <c r="W453" s="52"/>
      <c r="X453" s="52"/>
      <c r="Y453" s="52"/>
      <c r="Z453" s="52"/>
      <c r="AA453" s="52"/>
      <c r="AB453" s="52"/>
      <c r="AC453" s="52"/>
      <c r="AD453" s="52"/>
      <c r="AE453" s="52"/>
      <c r="AF453" s="52"/>
    </row>
    <row r="454" spans="1:32" ht="16.5" customHeight="1" x14ac:dyDescent="0.3">
      <c r="A454" s="56"/>
      <c r="B454" s="56"/>
      <c r="C454" s="56"/>
      <c r="D454" s="56"/>
      <c r="E454" s="56"/>
      <c r="F454" s="56"/>
      <c r="G454" s="56"/>
      <c r="H454" s="49"/>
      <c r="I454" s="49"/>
      <c r="J454" s="49"/>
      <c r="K454" s="49"/>
      <c r="L454" s="49"/>
      <c r="M454" s="49"/>
      <c r="N454" s="49"/>
      <c r="O454" s="52"/>
      <c r="P454" s="52"/>
      <c r="Q454" s="52"/>
      <c r="R454" s="52"/>
      <c r="S454" s="52"/>
      <c r="T454" s="52"/>
      <c r="U454" s="52"/>
      <c r="V454" s="52"/>
      <c r="W454" s="52"/>
      <c r="X454" s="52"/>
      <c r="Y454" s="52"/>
      <c r="Z454" s="52"/>
      <c r="AA454" s="52"/>
      <c r="AB454" s="52"/>
      <c r="AC454" s="52"/>
      <c r="AD454" s="52"/>
      <c r="AE454" s="52"/>
      <c r="AF454" s="52"/>
    </row>
    <row r="455" spans="1:32" ht="16.5" customHeight="1" x14ac:dyDescent="0.3">
      <c r="A455" s="56"/>
      <c r="B455" s="56"/>
      <c r="C455" s="56"/>
      <c r="D455" s="56"/>
      <c r="E455" s="56"/>
      <c r="F455" s="56"/>
      <c r="G455" s="56"/>
      <c r="H455" s="49"/>
      <c r="I455" s="49"/>
      <c r="J455" s="49"/>
      <c r="K455" s="49"/>
      <c r="L455" s="49"/>
      <c r="M455" s="49"/>
      <c r="N455" s="49"/>
      <c r="O455" s="52"/>
      <c r="P455" s="52"/>
      <c r="Q455" s="52"/>
      <c r="R455" s="52"/>
      <c r="S455" s="52"/>
      <c r="T455" s="52"/>
      <c r="U455" s="52"/>
      <c r="V455" s="52"/>
      <c r="W455" s="52"/>
      <c r="X455" s="52"/>
      <c r="Y455" s="52"/>
      <c r="Z455" s="52"/>
      <c r="AA455" s="52"/>
      <c r="AB455" s="52"/>
      <c r="AC455" s="52"/>
      <c r="AD455" s="52"/>
      <c r="AE455" s="52"/>
      <c r="AF455" s="52"/>
    </row>
    <row r="456" spans="1:32" ht="16.5" customHeight="1" x14ac:dyDescent="0.3">
      <c r="A456" s="56"/>
      <c r="B456" s="56"/>
      <c r="C456" s="56"/>
      <c r="D456" s="56"/>
      <c r="E456" s="56"/>
      <c r="F456" s="56"/>
      <c r="G456" s="56"/>
      <c r="H456" s="49"/>
      <c r="I456" s="49"/>
      <c r="J456" s="49"/>
      <c r="K456" s="49"/>
      <c r="L456" s="49"/>
      <c r="M456" s="49"/>
      <c r="N456" s="49"/>
      <c r="O456" s="52"/>
      <c r="P456" s="52"/>
      <c r="Q456" s="52"/>
      <c r="R456" s="52"/>
      <c r="S456" s="52"/>
      <c r="T456" s="52"/>
      <c r="U456" s="52"/>
      <c r="V456" s="52"/>
      <c r="W456" s="52"/>
      <c r="X456" s="52"/>
      <c r="Y456" s="52"/>
      <c r="Z456" s="52"/>
      <c r="AA456" s="52"/>
      <c r="AB456" s="52"/>
      <c r="AC456" s="52"/>
      <c r="AD456" s="52"/>
      <c r="AE456" s="52"/>
      <c r="AF456" s="52"/>
    </row>
    <row r="457" spans="1:32" ht="16.5" customHeight="1" x14ac:dyDescent="0.3">
      <c r="A457" s="56"/>
      <c r="B457" s="56"/>
      <c r="C457" s="56"/>
      <c r="D457" s="56"/>
      <c r="E457" s="56"/>
      <c r="F457" s="56"/>
      <c r="G457" s="56"/>
      <c r="H457" s="49"/>
      <c r="I457" s="49"/>
      <c r="J457" s="49"/>
      <c r="K457" s="49"/>
      <c r="L457" s="49"/>
      <c r="M457" s="49"/>
      <c r="N457" s="49"/>
      <c r="O457" s="52"/>
      <c r="P457" s="52"/>
      <c r="Q457" s="52"/>
      <c r="R457" s="52"/>
      <c r="S457" s="52"/>
      <c r="T457" s="52"/>
      <c r="U457" s="52"/>
      <c r="V457" s="52"/>
      <c r="W457" s="52"/>
      <c r="X457" s="52"/>
      <c r="Y457" s="52"/>
      <c r="Z457" s="52"/>
      <c r="AA457" s="52"/>
      <c r="AB457" s="52"/>
      <c r="AC457" s="52"/>
      <c r="AD457" s="52"/>
      <c r="AE457" s="52"/>
      <c r="AF457" s="52"/>
    </row>
    <row r="458" spans="1:32" ht="16.5" customHeight="1" x14ac:dyDescent="0.3">
      <c r="A458" s="56"/>
      <c r="B458" s="56"/>
      <c r="C458" s="56"/>
      <c r="D458" s="56"/>
      <c r="E458" s="56"/>
      <c r="F458" s="56"/>
      <c r="G458" s="56"/>
      <c r="H458" s="49"/>
      <c r="I458" s="49"/>
      <c r="J458" s="49"/>
      <c r="K458" s="49"/>
      <c r="L458" s="49"/>
      <c r="M458" s="49"/>
      <c r="N458" s="49"/>
      <c r="O458" s="52"/>
      <c r="P458" s="52"/>
      <c r="Q458" s="52"/>
      <c r="R458" s="52"/>
      <c r="S458" s="52"/>
      <c r="T458" s="52"/>
      <c r="U458" s="52"/>
      <c r="V458" s="52"/>
      <c r="W458" s="52"/>
      <c r="X458" s="52"/>
      <c r="Y458" s="52"/>
      <c r="Z458" s="52"/>
      <c r="AA458" s="52"/>
      <c r="AB458" s="52"/>
      <c r="AC458" s="52"/>
      <c r="AD458" s="52"/>
      <c r="AE458" s="52"/>
      <c r="AF458" s="52"/>
    </row>
    <row r="459" spans="1:32" ht="16.5" customHeight="1" x14ac:dyDescent="0.3">
      <c r="A459" s="56"/>
      <c r="B459" s="56"/>
      <c r="C459" s="56"/>
      <c r="D459" s="56"/>
      <c r="E459" s="56"/>
      <c r="F459" s="56"/>
      <c r="G459" s="56"/>
      <c r="H459" s="49"/>
      <c r="I459" s="49"/>
      <c r="J459" s="49"/>
      <c r="K459" s="49"/>
      <c r="L459" s="49"/>
      <c r="M459" s="49"/>
      <c r="N459" s="49"/>
      <c r="O459" s="52"/>
      <c r="P459" s="52"/>
      <c r="Q459" s="52"/>
      <c r="R459" s="52"/>
      <c r="S459" s="52"/>
      <c r="T459" s="52"/>
      <c r="U459" s="52"/>
      <c r="V459" s="52"/>
      <c r="W459" s="52"/>
      <c r="X459" s="52"/>
      <c r="Y459" s="52"/>
      <c r="Z459" s="52"/>
      <c r="AA459" s="52"/>
      <c r="AB459" s="52"/>
      <c r="AC459" s="52"/>
      <c r="AD459" s="52"/>
      <c r="AE459" s="52"/>
      <c r="AF459" s="52"/>
    </row>
    <row r="460" spans="1:32" ht="16.5" customHeight="1" x14ac:dyDescent="0.3">
      <c r="A460" s="56"/>
      <c r="B460" s="56"/>
      <c r="C460" s="56"/>
      <c r="D460" s="56"/>
      <c r="E460" s="56"/>
      <c r="F460" s="56"/>
      <c r="G460" s="56"/>
      <c r="H460" s="49"/>
      <c r="I460" s="49"/>
      <c r="J460" s="49"/>
      <c r="K460" s="49"/>
      <c r="L460" s="49"/>
      <c r="M460" s="49"/>
      <c r="N460" s="49"/>
      <c r="O460" s="52"/>
      <c r="P460" s="52"/>
      <c r="Q460" s="52"/>
      <c r="R460" s="52"/>
      <c r="S460" s="52"/>
      <c r="T460" s="52"/>
      <c r="U460" s="52"/>
      <c r="V460" s="52"/>
      <c r="W460" s="52"/>
      <c r="X460" s="52"/>
      <c r="Y460" s="52"/>
      <c r="Z460" s="52"/>
      <c r="AA460" s="52"/>
      <c r="AB460" s="52"/>
      <c r="AC460" s="52"/>
      <c r="AD460" s="52"/>
      <c r="AE460" s="52"/>
      <c r="AF460" s="52"/>
    </row>
    <row r="461" spans="1:32" ht="16.5" customHeight="1" x14ac:dyDescent="0.3">
      <c r="A461" s="56"/>
      <c r="B461" s="56"/>
      <c r="C461" s="56"/>
      <c r="D461" s="56"/>
      <c r="E461" s="56"/>
      <c r="F461" s="56"/>
      <c r="G461" s="56"/>
      <c r="H461" s="49"/>
      <c r="I461" s="49"/>
      <c r="J461" s="49"/>
      <c r="K461" s="49"/>
      <c r="L461" s="49"/>
      <c r="M461" s="49"/>
      <c r="N461" s="49"/>
      <c r="O461" s="52"/>
      <c r="P461" s="52"/>
      <c r="Q461" s="52"/>
      <c r="R461" s="52"/>
      <c r="S461" s="52"/>
      <c r="T461" s="52"/>
      <c r="U461" s="52"/>
      <c r="V461" s="52"/>
      <c r="W461" s="52"/>
      <c r="X461" s="52"/>
      <c r="Y461" s="52"/>
      <c r="Z461" s="52"/>
      <c r="AA461" s="52"/>
      <c r="AB461" s="52"/>
      <c r="AC461" s="52"/>
      <c r="AD461" s="52"/>
      <c r="AE461" s="52"/>
      <c r="AF461" s="52"/>
    </row>
    <row r="462" spans="1:32" ht="16.5" customHeight="1" x14ac:dyDescent="0.3">
      <c r="A462" s="56"/>
      <c r="B462" s="56"/>
      <c r="C462" s="56"/>
      <c r="D462" s="56"/>
      <c r="E462" s="56"/>
      <c r="F462" s="56"/>
      <c r="G462" s="56"/>
      <c r="H462" s="49"/>
      <c r="I462" s="49"/>
      <c r="J462" s="49"/>
      <c r="K462" s="49"/>
      <c r="L462" s="49"/>
      <c r="M462" s="49"/>
      <c r="N462" s="49"/>
      <c r="O462" s="52"/>
      <c r="P462" s="52"/>
      <c r="Q462" s="52"/>
      <c r="R462" s="52"/>
      <c r="S462" s="52"/>
      <c r="T462" s="52"/>
      <c r="U462" s="52"/>
      <c r="V462" s="52"/>
      <c r="W462" s="52"/>
      <c r="X462" s="52"/>
      <c r="Y462" s="52"/>
      <c r="Z462" s="52"/>
      <c r="AA462" s="52"/>
      <c r="AB462" s="52"/>
      <c r="AC462" s="52"/>
      <c r="AD462" s="52"/>
      <c r="AE462" s="52"/>
      <c r="AF462" s="52"/>
    </row>
    <row r="463" spans="1:32" ht="16.5" customHeight="1" x14ac:dyDescent="0.3">
      <c r="A463" s="56"/>
      <c r="B463" s="56"/>
      <c r="C463" s="56"/>
      <c r="D463" s="56"/>
      <c r="E463" s="56"/>
      <c r="F463" s="56"/>
      <c r="G463" s="56"/>
      <c r="H463" s="49"/>
      <c r="I463" s="49"/>
      <c r="J463" s="49"/>
      <c r="K463" s="49"/>
      <c r="L463" s="49"/>
      <c r="M463" s="49"/>
      <c r="N463" s="49"/>
      <c r="O463" s="52"/>
      <c r="P463" s="52"/>
      <c r="Q463" s="52"/>
      <c r="R463" s="52"/>
      <c r="S463" s="52"/>
      <c r="T463" s="52"/>
      <c r="U463" s="52"/>
      <c r="V463" s="52"/>
      <c r="W463" s="52"/>
      <c r="X463" s="52"/>
      <c r="Y463" s="52"/>
      <c r="Z463" s="52"/>
      <c r="AA463" s="52"/>
      <c r="AB463" s="52"/>
      <c r="AC463" s="52"/>
      <c r="AD463" s="52"/>
      <c r="AE463" s="52"/>
      <c r="AF463" s="52"/>
    </row>
    <row r="464" spans="1:32" ht="16.5" customHeight="1" x14ac:dyDescent="0.3">
      <c r="A464" s="56"/>
      <c r="B464" s="56"/>
      <c r="C464" s="56"/>
      <c r="D464" s="56"/>
      <c r="E464" s="56"/>
      <c r="F464" s="56"/>
      <c r="G464" s="56"/>
      <c r="H464" s="49"/>
      <c r="I464" s="49"/>
      <c r="J464" s="49"/>
      <c r="K464" s="49"/>
      <c r="L464" s="49"/>
      <c r="M464" s="49"/>
      <c r="N464" s="49"/>
      <c r="O464" s="52"/>
      <c r="P464" s="52"/>
      <c r="Q464" s="52"/>
      <c r="R464" s="52"/>
      <c r="S464" s="52"/>
      <c r="T464" s="52"/>
      <c r="U464" s="52"/>
      <c r="V464" s="52"/>
      <c r="W464" s="52"/>
      <c r="X464" s="52"/>
      <c r="Y464" s="52"/>
      <c r="Z464" s="52"/>
      <c r="AA464" s="52"/>
      <c r="AB464" s="52"/>
      <c r="AC464" s="52"/>
      <c r="AD464" s="52"/>
      <c r="AE464" s="52"/>
      <c r="AF464" s="52"/>
    </row>
    <row r="465" spans="1:32" ht="16.5" customHeight="1" x14ac:dyDescent="0.3">
      <c r="A465" s="56"/>
      <c r="B465" s="56"/>
      <c r="C465" s="56"/>
      <c r="D465" s="56"/>
      <c r="E465" s="56"/>
      <c r="F465" s="56"/>
      <c r="G465" s="56"/>
      <c r="H465" s="49"/>
      <c r="I465" s="49"/>
      <c r="J465" s="49"/>
      <c r="K465" s="49"/>
      <c r="L465" s="49"/>
      <c r="M465" s="49"/>
      <c r="N465" s="49"/>
      <c r="O465" s="52"/>
      <c r="P465" s="52"/>
      <c r="Q465" s="52"/>
      <c r="R465" s="52"/>
      <c r="S465" s="52"/>
      <c r="T465" s="52"/>
      <c r="U465" s="52"/>
      <c r="V465" s="52"/>
      <c r="W465" s="52"/>
      <c r="X465" s="52"/>
      <c r="Y465" s="52"/>
      <c r="Z465" s="52"/>
      <c r="AA465" s="52"/>
      <c r="AB465" s="52"/>
      <c r="AC465" s="52"/>
      <c r="AD465" s="52"/>
      <c r="AE465" s="52"/>
      <c r="AF465" s="52"/>
    </row>
    <row r="466" spans="1:32" ht="16.5" customHeight="1" x14ac:dyDescent="0.3">
      <c r="A466" s="56"/>
      <c r="B466" s="56"/>
      <c r="C466" s="56"/>
      <c r="D466" s="56"/>
      <c r="E466" s="56"/>
      <c r="F466" s="56"/>
      <c r="G466" s="56"/>
      <c r="H466" s="49"/>
      <c r="I466" s="49"/>
      <c r="J466" s="49"/>
      <c r="K466" s="49"/>
      <c r="L466" s="49"/>
      <c r="M466" s="49"/>
      <c r="N466" s="49"/>
      <c r="O466" s="52"/>
      <c r="P466" s="52"/>
      <c r="Q466" s="52"/>
      <c r="R466" s="52"/>
      <c r="S466" s="52"/>
      <c r="T466" s="52"/>
      <c r="U466" s="52"/>
      <c r="V466" s="52"/>
      <c r="W466" s="52"/>
      <c r="X466" s="52"/>
      <c r="Y466" s="52"/>
      <c r="Z466" s="52"/>
      <c r="AA466" s="52"/>
      <c r="AB466" s="52"/>
      <c r="AC466" s="52"/>
      <c r="AD466" s="52"/>
      <c r="AE466" s="52"/>
      <c r="AF466" s="52"/>
    </row>
    <row r="467" spans="1:32" ht="16.5" customHeight="1" x14ac:dyDescent="0.3">
      <c r="A467" s="56"/>
      <c r="B467" s="56"/>
      <c r="C467" s="56"/>
      <c r="D467" s="56"/>
      <c r="E467" s="56"/>
      <c r="F467" s="56"/>
      <c r="G467" s="56"/>
      <c r="H467" s="49"/>
      <c r="I467" s="49"/>
      <c r="J467" s="49"/>
      <c r="K467" s="49"/>
      <c r="L467" s="49"/>
      <c r="M467" s="49"/>
      <c r="N467" s="49"/>
      <c r="O467" s="52"/>
      <c r="P467" s="52"/>
      <c r="Q467" s="52"/>
      <c r="R467" s="52"/>
      <c r="S467" s="52"/>
      <c r="T467" s="52"/>
      <c r="U467" s="52"/>
      <c r="V467" s="52"/>
      <c r="W467" s="52"/>
      <c r="X467" s="52"/>
      <c r="Y467" s="52"/>
      <c r="Z467" s="52"/>
      <c r="AA467" s="52"/>
      <c r="AB467" s="52"/>
      <c r="AC467" s="52"/>
      <c r="AD467" s="52"/>
      <c r="AE467" s="52"/>
      <c r="AF467" s="52"/>
    </row>
    <row r="468" spans="1:32" ht="16.5" customHeight="1" x14ac:dyDescent="0.3">
      <c r="A468" s="56"/>
      <c r="B468" s="56"/>
      <c r="C468" s="56"/>
      <c r="D468" s="56"/>
      <c r="E468" s="56"/>
      <c r="F468" s="56"/>
      <c r="G468" s="56"/>
      <c r="H468" s="49"/>
      <c r="I468" s="49"/>
      <c r="J468" s="49"/>
      <c r="K468" s="49"/>
      <c r="L468" s="49"/>
      <c r="M468" s="49"/>
      <c r="N468" s="49"/>
      <c r="O468" s="52"/>
      <c r="P468" s="52"/>
      <c r="Q468" s="52"/>
      <c r="R468" s="52"/>
      <c r="S468" s="52"/>
      <c r="T468" s="52"/>
      <c r="U468" s="52"/>
      <c r="V468" s="52"/>
      <c r="W468" s="52"/>
      <c r="X468" s="52"/>
      <c r="Y468" s="52"/>
      <c r="Z468" s="52"/>
      <c r="AA468" s="52"/>
      <c r="AB468" s="52"/>
      <c r="AC468" s="52"/>
      <c r="AD468" s="52"/>
      <c r="AE468" s="52"/>
      <c r="AF468" s="52"/>
    </row>
    <row r="469" spans="1:32" ht="16.5" customHeight="1" x14ac:dyDescent="0.3">
      <c r="A469" s="56"/>
      <c r="B469" s="56"/>
      <c r="C469" s="56"/>
      <c r="D469" s="56"/>
      <c r="E469" s="56"/>
      <c r="F469" s="56"/>
      <c r="G469" s="56"/>
      <c r="H469" s="49"/>
      <c r="I469" s="49"/>
      <c r="J469" s="49"/>
      <c r="K469" s="49"/>
      <c r="L469" s="49"/>
      <c r="M469" s="49"/>
      <c r="N469" s="49"/>
      <c r="O469" s="52"/>
      <c r="P469" s="52"/>
      <c r="Q469" s="52"/>
      <c r="R469" s="52"/>
      <c r="S469" s="52"/>
      <c r="T469" s="52"/>
      <c r="U469" s="52"/>
      <c r="V469" s="52"/>
      <c r="W469" s="52"/>
      <c r="X469" s="52"/>
      <c r="Y469" s="52"/>
      <c r="Z469" s="52"/>
      <c r="AA469" s="52"/>
      <c r="AB469" s="52"/>
      <c r="AC469" s="52"/>
      <c r="AD469" s="52"/>
      <c r="AE469" s="52"/>
      <c r="AF469" s="52"/>
    </row>
    <row r="470" spans="1:32" ht="16.5" customHeight="1" x14ac:dyDescent="0.3">
      <c r="A470" s="56"/>
      <c r="B470" s="56"/>
      <c r="C470" s="56"/>
      <c r="D470" s="56"/>
      <c r="E470" s="56"/>
      <c r="F470" s="56"/>
      <c r="G470" s="56"/>
      <c r="H470" s="49"/>
      <c r="I470" s="49"/>
      <c r="J470" s="49"/>
      <c r="K470" s="49"/>
      <c r="L470" s="49"/>
      <c r="M470" s="49"/>
      <c r="N470" s="49"/>
      <c r="O470" s="52"/>
      <c r="P470" s="52"/>
      <c r="Q470" s="52"/>
      <c r="R470" s="52"/>
      <c r="S470" s="52"/>
      <c r="T470" s="52"/>
      <c r="U470" s="52"/>
      <c r="V470" s="52"/>
      <c r="W470" s="52"/>
      <c r="X470" s="52"/>
      <c r="Y470" s="52"/>
      <c r="Z470" s="52"/>
      <c r="AA470" s="52"/>
      <c r="AB470" s="52"/>
      <c r="AC470" s="52"/>
      <c r="AD470" s="52"/>
      <c r="AE470" s="52"/>
      <c r="AF470" s="52"/>
    </row>
    <row r="471" spans="1:32" ht="16.5" customHeight="1" x14ac:dyDescent="0.3">
      <c r="A471" s="56"/>
      <c r="B471" s="56"/>
      <c r="C471" s="56"/>
      <c r="D471" s="56"/>
      <c r="E471" s="56"/>
      <c r="F471" s="56"/>
      <c r="G471" s="56"/>
      <c r="H471" s="49"/>
      <c r="I471" s="49"/>
      <c r="J471" s="49"/>
      <c r="K471" s="49"/>
      <c r="L471" s="49"/>
      <c r="M471" s="49"/>
      <c r="N471" s="49"/>
      <c r="O471" s="52"/>
      <c r="P471" s="52"/>
      <c r="Q471" s="52"/>
      <c r="R471" s="52"/>
      <c r="S471" s="52"/>
      <c r="T471" s="52"/>
      <c r="U471" s="52"/>
      <c r="V471" s="52"/>
      <c r="W471" s="52"/>
      <c r="X471" s="52"/>
      <c r="Y471" s="52"/>
      <c r="Z471" s="52"/>
      <c r="AA471" s="52"/>
      <c r="AB471" s="52"/>
      <c r="AC471" s="52"/>
      <c r="AD471" s="52"/>
      <c r="AE471" s="52"/>
      <c r="AF471" s="52"/>
    </row>
    <row r="472" spans="1:32" ht="16.5" customHeight="1" x14ac:dyDescent="0.3">
      <c r="A472" s="56"/>
      <c r="B472" s="56"/>
      <c r="C472" s="56"/>
      <c r="D472" s="56"/>
      <c r="E472" s="56"/>
      <c r="F472" s="56"/>
      <c r="G472" s="56"/>
      <c r="H472" s="49"/>
      <c r="I472" s="49"/>
      <c r="J472" s="49"/>
      <c r="K472" s="49"/>
      <c r="L472" s="49"/>
      <c r="M472" s="49"/>
      <c r="N472" s="49"/>
      <c r="O472" s="52"/>
      <c r="P472" s="52"/>
      <c r="Q472" s="52"/>
      <c r="R472" s="52"/>
      <c r="S472" s="52"/>
      <c r="T472" s="52"/>
      <c r="U472" s="52"/>
      <c r="V472" s="52"/>
      <c r="W472" s="52"/>
      <c r="X472" s="52"/>
      <c r="Y472" s="52"/>
      <c r="Z472" s="52"/>
      <c r="AA472" s="52"/>
      <c r="AB472" s="52"/>
      <c r="AC472" s="52"/>
      <c r="AD472" s="52"/>
      <c r="AE472" s="52"/>
      <c r="AF472" s="52"/>
    </row>
    <row r="473" spans="1:32" ht="16.5" customHeight="1" x14ac:dyDescent="0.3">
      <c r="A473" s="56"/>
      <c r="B473" s="56"/>
      <c r="C473" s="56"/>
      <c r="D473" s="56"/>
      <c r="E473" s="56"/>
      <c r="F473" s="56"/>
      <c r="G473" s="56"/>
      <c r="H473" s="49"/>
      <c r="I473" s="49"/>
      <c r="J473" s="49"/>
      <c r="K473" s="49"/>
      <c r="L473" s="49"/>
      <c r="M473" s="49"/>
      <c r="N473" s="49"/>
      <c r="O473" s="52"/>
      <c r="P473" s="52"/>
      <c r="Q473" s="52"/>
      <c r="R473" s="52"/>
      <c r="S473" s="52"/>
      <c r="T473" s="52"/>
      <c r="U473" s="52"/>
      <c r="V473" s="52"/>
      <c r="W473" s="52"/>
      <c r="X473" s="52"/>
      <c r="Y473" s="52"/>
      <c r="Z473" s="52"/>
      <c r="AA473" s="52"/>
      <c r="AB473" s="52"/>
      <c r="AC473" s="52"/>
      <c r="AD473" s="52"/>
      <c r="AE473" s="52"/>
      <c r="AF473" s="52"/>
    </row>
    <row r="474" spans="1:32" ht="16.5" customHeight="1" x14ac:dyDescent="0.3">
      <c r="A474" s="56"/>
      <c r="B474" s="56"/>
      <c r="C474" s="56"/>
      <c r="D474" s="56"/>
      <c r="E474" s="56"/>
      <c r="F474" s="56"/>
      <c r="G474" s="56"/>
      <c r="H474" s="49"/>
      <c r="I474" s="49"/>
      <c r="J474" s="49"/>
      <c r="K474" s="49"/>
      <c r="L474" s="49"/>
      <c r="M474" s="49"/>
      <c r="N474" s="49"/>
      <c r="O474" s="52"/>
      <c r="P474" s="52"/>
      <c r="Q474" s="52"/>
      <c r="R474" s="52"/>
      <c r="S474" s="52"/>
      <c r="T474" s="52"/>
      <c r="U474" s="52"/>
      <c r="V474" s="52"/>
      <c r="W474" s="52"/>
      <c r="X474" s="52"/>
      <c r="Y474" s="52"/>
      <c r="Z474" s="52"/>
      <c r="AA474" s="52"/>
      <c r="AB474" s="52"/>
      <c r="AC474" s="52"/>
      <c r="AD474" s="52"/>
      <c r="AE474" s="52"/>
      <c r="AF474" s="52"/>
    </row>
    <row r="475" spans="1:32" ht="16.5" customHeight="1" x14ac:dyDescent="0.3">
      <c r="A475" s="56"/>
      <c r="B475" s="56"/>
      <c r="C475" s="56"/>
      <c r="D475" s="56"/>
      <c r="E475" s="56"/>
      <c r="F475" s="56"/>
      <c r="G475" s="56"/>
      <c r="H475" s="49"/>
      <c r="I475" s="49"/>
      <c r="J475" s="49"/>
      <c r="K475" s="49"/>
      <c r="L475" s="49"/>
      <c r="M475" s="49"/>
      <c r="N475" s="49"/>
      <c r="O475" s="52"/>
      <c r="P475" s="52"/>
      <c r="Q475" s="52"/>
      <c r="R475" s="52"/>
      <c r="S475" s="52"/>
      <c r="T475" s="52"/>
      <c r="U475" s="52"/>
      <c r="V475" s="52"/>
      <c r="W475" s="52"/>
      <c r="X475" s="52"/>
      <c r="Y475" s="52"/>
      <c r="Z475" s="52"/>
      <c r="AA475" s="52"/>
      <c r="AB475" s="52"/>
      <c r="AC475" s="52"/>
      <c r="AD475" s="52"/>
      <c r="AE475" s="52"/>
      <c r="AF475" s="52"/>
    </row>
    <row r="476" spans="1:32" ht="16.5" customHeight="1" x14ac:dyDescent="0.3">
      <c r="A476" s="56"/>
      <c r="B476" s="56"/>
      <c r="C476" s="56"/>
      <c r="D476" s="56"/>
      <c r="E476" s="56"/>
      <c r="F476" s="56"/>
      <c r="G476" s="56"/>
      <c r="H476" s="49"/>
      <c r="I476" s="49"/>
      <c r="J476" s="49"/>
      <c r="K476" s="49"/>
      <c r="L476" s="49"/>
      <c r="M476" s="49"/>
      <c r="N476" s="49"/>
      <c r="O476" s="52"/>
      <c r="P476" s="52"/>
      <c r="Q476" s="52"/>
      <c r="R476" s="52"/>
      <c r="S476" s="52"/>
      <c r="T476" s="52"/>
      <c r="U476" s="52"/>
      <c r="V476" s="52"/>
      <c r="W476" s="52"/>
      <c r="X476" s="52"/>
      <c r="Y476" s="52"/>
      <c r="Z476" s="52"/>
      <c r="AA476" s="52"/>
      <c r="AB476" s="52"/>
      <c r="AC476" s="52"/>
      <c r="AD476" s="52"/>
      <c r="AE476" s="52"/>
      <c r="AF476" s="52"/>
    </row>
    <row r="477" spans="1:32" ht="16.5" customHeight="1" x14ac:dyDescent="0.3">
      <c r="A477" s="56"/>
      <c r="B477" s="56"/>
      <c r="C477" s="56"/>
      <c r="D477" s="56"/>
      <c r="E477" s="56"/>
      <c r="F477" s="56"/>
      <c r="G477" s="56"/>
      <c r="H477" s="49"/>
      <c r="I477" s="49"/>
      <c r="J477" s="49"/>
      <c r="K477" s="49"/>
      <c r="L477" s="49"/>
      <c r="M477" s="49"/>
      <c r="N477" s="49"/>
      <c r="O477" s="52"/>
      <c r="P477" s="52"/>
      <c r="Q477" s="52"/>
      <c r="R477" s="52"/>
      <c r="S477" s="52"/>
      <c r="T477" s="52"/>
      <c r="U477" s="52"/>
      <c r="V477" s="52"/>
      <c r="W477" s="52"/>
      <c r="X477" s="52"/>
      <c r="Y477" s="52"/>
      <c r="Z477" s="52"/>
      <c r="AA477" s="52"/>
      <c r="AB477" s="52"/>
      <c r="AC477" s="52"/>
      <c r="AD477" s="52"/>
      <c r="AE477" s="52"/>
      <c r="AF477" s="52"/>
    </row>
    <row r="478" spans="1:32" ht="16.5" customHeight="1" x14ac:dyDescent="0.3">
      <c r="A478" s="56"/>
      <c r="B478" s="56"/>
      <c r="C478" s="56"/>
      <c r="D478" s="56"/>
      <c r="E478" s="56"/>
      <c r="F478" s="56"/>
      <c r="G478" s="56"/>
      <c r="H478" s="49"/>
      <c r="I478" s="49"/>
      <c r="J478" s="49"/>
      <c r="K478" s="49"/>
      <c r="L478" s="49"/>
      <c r="M478" s="49"/>
      <c r="N478" s="49"/>
      <c r="O478" s="52"/>
      <c r="P478" s="52"/>
      <c r="Q478" s="52"/>
      <c r="R478" s="52"/>
      <c r="S478" s="52"/>
      <c r="T478" s="52"/>
      <c r="U478" s="52"/>
      <c r="V478" s="52"/>
      <c r="W478" s="52"/>
      <c r="X478" s="52"/>
      <c r="Y478" s="52"/>
      <c r="Z478" s="52"/>
      <c r="AA478" s="52"/>
      <c r="AB478" s="52"/>
      <c r="AC478" s="52"/>
      <c r="AD478" s="52"/>
      <c r="AE478" s="52"/>
      <c r="AF478" s="52"/>
    </row>
    <row r="479" spans="1:32" ht="16.5" customHeight="1" x14ac:dyDescent="0.3">
      <c r="A479" s="56"/>
      <c r="B479" s="56"/>
      <c r="C479" s="56"/>
      <c r="D479" s="56"/>
      <c r="E479" s="56"/>
      <c r="F479" s="56"/>
      <c r="G479" s="56"/>
      <c r="H479" s="49"/>
      <c r="I479" s="49"/>
      <c r="J479" s="49"/>
      <c r="K479" s="49"/>
      <c r="L479" s="49"/>
      <c r="M479" s="49"/>
      <c r="N479" s="49"/>
      <c r="O479" s="52"/>
      <c r="P479" s="52"/>
      <c r="Q479" s="52"/>
      <c r="R479" s="52"/>
      <c r="S479" s="52"/>
      <c r="T479" s="52"/>
      <c r="U479" s="52"/>
      <c r="V479" s="52"/>
      <c r="W479" s="52"/>
      <c r="X479" s="52"/>
      <c r="Y479" s="52"/>
      <c r="Z479" s="52"/>
      <c r="AA479" s="52"/>
      <c r="AB479" s="52"/>
      <c r="AC479" s="52"/>
      <c r="AD479" s="52"/>
      <c r="AE479" s="52"/>
      <c r="AF479" s="52"/>
    </row>
    <row r="480" spans="1:32" ht="16.5" customHeight="1" x14ac:dyDescent="0.3">
      <c r="A480" s="56"/>
      <c r="B480" s="56"/>
      <c r="C480" s="56"/>
      <c r="D480" s="56"/>
      <c r="E480" s="56"/>
      <c r="F480" s="56"/>
      <c r="G480" s="56"/>
      <c r="H480" s="49"/>
      <c r="I480" s="49"/>
      <c r="J480" s="49"/>
      <c r="K480" s="49"/>
      <c r="L480" s="49"/>
      <c r="M480" s="49"/>
      <c r="N480" s="49"/>
      <c r="O480" s="52"/>
      <c r="P480" s="52"/>
      <c r="Q480" s="52"/>
      <c r="R480" s="52"/>
      <c r="S480" s="52"/>
      <c r="T480" s="52"/>
      <c r="U480" s="52"/>
      <c r="V480" s="52"/>
      <c r="W480" s="52"/>
      <c r="X480" s="52"/>
      <c r="Y480" s="52"/>
      <c r="Z480" s="52"/>
      <c r="AA480" s="52"/>
      <c r="AB480" s="52"/>
      <c r="AC480" s="52"/>
      <c r="AD480" s="52"/>
      <c r="AE480" s="52"/>
      <c r="AF480" s="52"/>
    </row>
    <row r="481" spans="1:32" ht="16.5" customHeight="1" x14ac:dyDescent="0.3">
      <c r="A481" s="56"/>
      <c r="B481" s="56"/>
      <c r="C481" s="56"/>
      <c r="D481" s="56"/>
      <c r="E481" s="56"/>
      <c r="F481" s="56"/>
      <c r="G481" s="56"/>
      <c r="H481" s="49"/>
      <c r="I481" s="49"/>
      <c r="J481" s="49"/>
      <c r="K481" s="49"/>
      <c r="L481" s="49"/>
      <c r="M481" s="49"/>
      <c r="N481" s="49"/>
      <c r="O481" s="52"/>
      <c r="P481" s="52"/>
      <c r="Q481" s="52"/>
      <c r="R481" s="52"/>
      <c r="S481" s="52"/>
      <c r="T481" s="52"/>
      <c r="U481" s="52"/>
      <c r="V481" s="52"/>
      <c r="W481" s="52"/>
      <c r="X481" s="52"/>
      <c r="Y481" s="52"/>
      <c r="Z481" s="52"/>
      <c r="AA481" s="52"/>
      <c r="AB481" s="52"/>
      <c r="AC481" s="52"/>
      <c r="AD481" s="52"/>
      <c r="AE481" s="52"/>
      <c r="AF481" s="52"/>
    </row>
    <row r="482" spans="1:32" ht="16.5" customHeight="1" x14ac:dyDescent="0.3">
      <c r="A482" s="56"/>
      <c r="B482" s="56"/>
      <c r="C482" s="56"/>
      <c r="D482" s="56"/>
      <c r="E482" s="56"/>
      <c r="F482" s="56"/>
      <c r="G482" s="56"/>
      <c r="H482" s="49"/>
      <c r="I482" s="49"/>
      <c r="J482" s="49"/>
      <c r="K482" s="49"/>
      <c r="L482" s="49"/>
      <c r="M482" s="49"/>
      <c r="N482" s="49"/>
      <c r="O482" s="52"/>
      <c r="P482" s="52"/>
      <c r="Q482" s="52"/>
      <c r="R482" s="52"/>
      <c r="S482" s="52"/>
      <c r="T482" s="52"/>
      <c r="U482" s="52"/>
      <c r="V482" s="52"/>
      <c r="W482" s="52"/>
      <c r="X482" s="52"/>
      <c r="Y482" s="52"/>
      <c r="Z482" s="52"/>
      <c r="AA482" s="52"/>
      <c r="AB482" s="52"/>
      <c r="AC482" s="52"/>
      <c r="AD482" s="52"/>
      <c r="AE482" s="52"/>
      <c r="AF482" s="52"/>
    </row>
    <row r="483" spans="1:32" ht="16.5" customHeight="1" x14ac:dyDescent="0.3">
      <c r="A483" s="56"/>
      <c r="B483" s="56"/>
      <c r="C483" s="56"/>
      <c r="D483" s="56"/>
      <c r="E483" s="56"/>
      <c r="F483" s="56"/>
      <c r="G483" s="56"/>
      <c r="H483" s="49"/>
      <c r="I483" s="49"/>
      <c r="J483" s="49"/>
      <c r="K483" s="49"/>
      <c r="L483" s="49"/>
      <c r="M483" s="49"/>
      <c r="N483" s="49"/>
      <c r="O483" s="52"/>
      <c r="P483" s="52"/>
      <c r="Q483" s="52"/>
      <c r="R483" s="52"/>
      <c r="S483" s="52"/>
      <c r="T483" s="52"/>
      <c r="U483" s="52"/>
      <c r="V483" s="52"/>
      <c r="W483" s="52"/>
      <c r="X483" s="52"/>
      <c r="Y483" s="52"/>
      <c r="Z483" s="52"/>
      <c r="AA483" s="52"/>
      <c r="AB483" s="52"/>
      <c r="AC483" s="52"/>
      <c r="AD483" s="52"/>
      <c r="AE483" s="52"/>
      <c r="AF483" s="52"/>
    </row>
    <row r="484" spans="1:32" ht="16.5" customHeight="1" x14ac:dyDescent="0.3">
      <c r="A484" s="56"/>
      <c r="B484" s="56"/>
      <c r="C484" s="56"/>
      <c r="D484" s="56"/>
      <c r="E484" s="56"/>
      <c r="F484" s="56"/>
      <c r="G484" s="56"/>
      <c r="H484" s="49"/>
      <c r="I484" s="49"/>
      <c r="J484" s="49"/>
      <c r="K484" s="49"/>
      <c r="L484" s="49"/>
      <c r="M484" s="49"/>
      <c r="N484" s="49"/>
      <c r="O484" s="52"/>
      <c r="P484" s="52"/>
      <c r="Q484" s="52"/>
      <c r="R484" s="52"/>
      <c r="S484" s="52"/>
      <c r="T484" s="52"/>
      <c r="U484" s="52"/>
      <c r="V484" s="52"/>
      <c r="W484" s="52"/>
      <c r="X484" s="52"/>
      <c r="Y484" s="52"/>
      <c r="Z484" s="52"/>
      <c r="AA484" s="52"/>
      <c r="AB484" s="52"/>
      <c r="AC484" s="52"/>
      <c r="AD484" s="52"/>
      <c r="AE484" s="52"/>
      <c r="AF484" s="52"/>
    </row>
    <row r="485" spans="1:32" ht="16.5" customHeight="1" x14ac:dyDescent="0.3">
      <c r="A485" s="56"/>
      <c r="B485" s="56"/>
      <c r="C485" s="56"/>
      <c r="D485" s="56"/>
      <c r="E485" s="56"/>
      <c r="F485" s="56"/>
      <c r="G485" s="56"/>
      <c r="H485" s="49"/>
      <c r="I485" s="49"/>
      <c r="J485" s="49"/>
      <c r="K485" s="49"/>
      <c r="L485" s="49"/>
      <c r="M485" s="49"/>
      <c r="N485" s="49"/>
      <c r="O485" s="52"/>
      <c r="P485" s="52"/>
      <c r="Q485" s="52"/>
      <c r="R485" s="52"/>
      <c r="S485" s="52"/>
      <c r="T485" s="52"/>
      <c r="U485" s="52"/>
      <c r="V485" s="52"/>
      <c r="W485" s="52"/>
      <c r="X485" s="52"/>
      <c r="Y485" s="52"/>
      <c r="Z485" s="52"/>
      <c r="AA485" s="52"/>
      <c r="AB485" s="52"/>
      <c r="AC485" s="52"/>
      <c r="AD485" s="52"/>
      <c r="AE485" s="52"/>
      <c r="AF485" s="52"/>
    </row>
    <row r="486" spans="1:32" ht="16.5" customHeight="1" x14ac:dyDescent="0.3">
      <c r="A486" s="56"/>
      <c r="B486" s="56"/>
      <c r="C486" s="56"/>
      <c r="D486" s="56"/>
      <c r="E486" s="56"/>
      <c r="F486" s="56"/>
      <c r="G486" s="56"/>
      <c r="H486" s="49"/>
      <c r="I486" s="49"/>
      <c r="J486" s="49"/>
      <c r="K486" s="49"/>
      <c r="L486" s="49"/>
      <c r="M486" s="49"/>
      <c r="N486" s="49"/>
      <c r="O486" s="52"/>
      <c r="P486" s="52"/>
      <c r="Q486" s="52"/>
      <c r="R486" s="52"/>
      <c r="S486" s="52"/>
      <c r="T486" s="52"/>
      <c r="U486" s="52"/>
      <c r="V486" s="52"/>
      <c r="W486" s="52"/>
      <c r="X486" s="52"/>
      <c r="Y486" s="52"/>
      <c r="Z486" s="52"/>
      <c r="AA486" s="52"/>
      <c r="AB486" s="52"/>
      <c r="AC486" s="52"/>
      <c r="AD486" s="52"/>
      <c r="AE486" s="52"/>
      <c r="AF486" s="52"/>
    </row>
    <row r="487" spans="1:32" ht="16.5" customHeight="1" x14ac:dyDescent="0.3">
      <c r="A487" s="56"/>
      <c r="B487" s="56"/>
      <c r="C487" s="56"/>
      <c r="D487" s="56"/>
      <c r="E487" s="56"/>
      <c r="F487" s="56"/>
      <c r="G487" s="56"/>
      <c r="H487" s="49"/>
      <c r="I487" s="49"/>
      <c r="J487" s="49"/>
      <c r="K487" s="49"/>
      <c r="L487" s="49"/>
      <c r="M487" s="49"/>
      <c r="N487" s="49"/>
      <c r="O487" s="52"/>
      <c r="P487" s="52"/>
      <c r="Q487" s="52"/>
      <c r="R487" s="52"/>
      <c r="S487" s="52"/>
      <c r="T487" s="52"/>
      <c r="U487" s="52"/>
      <c r="V487" s="52"/>
      <c r="W487" s="52"/>
      <c r="X487" s="52"/>
      <c r="Y487" s="52"/>
      <c r="Z487" s="52"/>
      <c r="AA487" s="52"/>
      <c r="AB487" s="52"/>
      <c r="AC487" s="52"/>
      <c r="AD487" s="52"/>
      <c r="AE487" s="52"/>
      <c r="AF487" s="52"/>
    </row>
    <row r="488" spans="1:32" ht="16.5" customHeight="1" x14ac:dyDescent="0.3">
      <c r="A488" s="56"/>
      <c r="B488" s="56"/>
      <c r="C488" s="56"/>
      <c r="D488" s="56"/>
      <c r="E488" s="56"/>
      <c r="F488" s="56"/>
      <c r="G488" s="56"/>
      <c r="H488" s="49"/>
      <c r="I488" s="49"/>
      <c r="J488" s="49"/>
      <c r="K488" s="49"/>
      <c r="L488" s="49"/>
      <c r="M488" s="49"/>
      <c r="N488" s="49"/>
      <c r="O488" s="52"/>
      <c r="P488" s="52"/>
      <c r="Q488" s="52"/>
      <c r="R488" s="52"/>
      <c r="S488" s="52"/>
      <c r="T488" s="52"/>
      <c r="U488" s="52"/>
      <c r="V488" s="52"/>
      <c r="W488" s="52"/>
      <c r="X488" s="52"/>
      <c r="Y488" s="52"/>
      <c r="Z488" s="52"/>
      <c r="AA488" s="52"/>
      <c r="AB488" s="52"/>
      <c r="AC488" s="52"/>
      <c r="AD488" s="52"/>
      <c r="AE488" s="52"/>
      <c r="AF488" s="52"/>
    </row>
    <row r="489" spans="1:32" ht="16.5" customHeight="1" x14ac:dyDescent="0.3">
      <c r="A489" s="56"/>
      <c r="B489" s="56"/>
      <c r="C489" s="56"/>
      <c r="D489" s="56"/>
      <c r="E489" s="56"/>
      <c r="F489" s="56"/>
      <c r="G489" s="56"/>
      <c r="H489" s="49"/>
      <c r="I489" s="49"/>
      <c r="J489" s="49"/>
      <c r="K489" s="49"/>
      <c r="L489" s="49"/>
      <c r="M489" s="49"/>
      <c r="N489" s="49"/>
      <c r="O489" s="52"/>
      <c r="P489" s="52"/>
      <c r="Q489" s="52"/>
      <c r="R489" s="52"/>
      <c r="S489" s="52"/>
      <c r="T489" s="52"/>
      <c r="U489" s="52"/>
      <c r="V489" s="52"/>
      <c r="W489" s="52"/>
      <c r="X489" s="52"/>
      <c r="Y489" s="52"/>
      <c r="Z489" s="52"/>
      <c r="AA489" s="52"/>
      <c r="AB489" s="52"/>
      <c r="AC489" s="52"/>
      <c r="AD489" s="52"/>
      <c r="AE489" s="52"/>
      <c r="AF489" s="52"/>
    </row>
    <row r="490" spans="1:32" ht="16.5" customHeight="1" x14ac:dyDescent="0.3">
      <c r="A490" s="56"/>
      <c r="B490" s="56"/>
      <c r="C490" s="56"/>
      <c r="D490" s="56"/>
      <c r="E490" s="56"/>
      <c r="F490" s="56"/>
      <c r="G490" s="56"/>
      <c r="H490" s="49"/>
      <c r="I490" s="49"/>
      <c r="J490" s="49"/>
      <c r="K490" s="49"/>
      <c r="L490" s="49"/>
      <c r="M490" s="49"/>
      <c r="N490" s="49"/>
      <c r="O490" s="52"/>
      <c r="P490" s="52"/>
      <c r="Q490" s="52"/>
      <c r="R490" s="52"/>
      <c r="S490" s="52"/>
      <c r="T490" s="52"/>
      <c r="U490" s="52"/>
      <c r="V490" s="52"/>
      <c r="W490" s="52"/>
      <c r="X490" s="52"/>
      <c r="Y490" s="52"/>
      <c r="Z490" s="52"/>
      <c r="AA490" s="52"/>
      <c r="AB490" s="52"/>
      <c r="AC490" s="52"/>
      <c r="AD490" s="52"/>
      <c r="AE490" s="52"/>
      <c r="AF490" s="52"/>
    </row>
    <row r="491" spans="1:32" ht="16.5" customHeight="1" x14ac:dyDescent="0.3">
      <c r="A491" s="56"/>
      <c r="B491" s="56"/>
      <c r="C491" s="56"/>
      <c r="D491" s="56"/>
      <c r="E491" s="56"/>
      <c r="F491" s="56"/>
      <c r="G491" s="56"/>
      <c r="H491" s="49"/>
      <c r="I491" s="49"/>
      <c r="J491" s="49"/>
      <c r="K491" s="49"/>
      <c r="L491" s="49"/>
      <c r="M491" s="49"/>
      <c r="N491" s="49"/>
      <c r="O491" s="52"/>
      <c r="P491" s="52"/>
      <c r="Q491" s="52"/>
      <c r="R491" s="52"/>
      <c r="S491" s="52"/>
      <c r="T491" s="52"/>
      <c r="U491" s="52"/>
      <c r="V491" s="52"/>
      <c r="W491" s="52"/>
      <c r="X491" s="52"/>
      <c r="Y491" s="52"/>
      <c r="Z491" s="52"/>
      <c r="AA491" s="52"/>
      <c r="AB491" s="52"/>
      <c r="AC491" s="52"/>
      <c r="AD491" s="52"/>
      <c r="AE491" s="52"/>
      <c r="AF491" s="52"/>
    </row>
    <row r="492" spans="1:32" ht="16.5" customHeight="1" x14ac:dyDescent="0.3">
      <c r="A492" s="56"/>
      <c r="B492" s="56"/>
      <c r="C492" s="56"/>
      <c r="D492" s="56"/>
      <c r="E492" s="56"/>
      <c r="F492" s="56"/>
      <c r="G492" s="56"/>
      <c r="H492" s="49"/>
      <c r="I492" s="49"/>
      <c r="J492" s="49"/>
      <c r="K492" s="49"/>
      <c r="L492" s="49"/>
      <c r="M492" s="49"/>
      <c r="N492" s="49"/>
      <c r="O492" s="52"/>
      <c r="P492" s="52"/>
      <c r="Q492" s="52"/>
      <c r="R492" s="52"/>
      <c r="S492" s="52"/>
      <c r="T492" s="52"/>
      <c r="U492" s="52"/>
      <c r="V492" s="52"/>
      <c r="W492" s="52"/>
      <c r="X492" s="52"/>
      <c r="Y492" s="52"/>
      <c r="Z492" s="52"/>
      <c r="AA492" s="52"/>
      <c r="AB492" s="52"/>
      <c r="AC492" s="52"/>
      <c r="AD492" s="52"/>
      <c r="AE492" s="52"/>
      <c r="AF492" s="52"/>
    </row>
    <row r="493" spans="1:32" ht="16.5" customHeight="1" x14ac:dyDescent="0.3">
      <c r="A493" s="56"/>
      <c r="B493" s="56"/>
      <c r="C493" s="56"/>
      <c r="D493" s="56"/>
      <c r="E493" s="56"/>
      <c r="F493" s="56"/>
      <c r="G493" s="56"/>
      <c r="H493" s="49"/>
      <c r="I493" s="49"/>
      <c r="J493" s="49"/>
      <c r="K493" s="49"/>
      <c r="L493" s="49"/>
      <c r="M493" s="49"/>
      <c r="N493" s="49"/>
      <c r="O493" s="52"/>
      <c r="P493" s="52"/>
      <c r="Q493" s="52"/>
      <c r="R493" s="52"/>
      <c r="S493" s="52"/>
      <c r="T493" s="52"/>
      <c r="U493" s="52"/>
      <c r="V493" s="52"/>
      <c r="W493" s="52"/>
      <c r="X493" s="52"/>
      <c r="Y493" s="52"/>
      <c r="Z493" s="52"/>
      <c r="AA493" s="52"/>
      <c r="AB493" s="52"/>
      <c r="AC493" s="52"/>
      <c r="AD493" s="52"/>
      <c r="AE493" s="52"/>
      <c r="AF493" s="52"/>
    </row>
    <row r="494" spans="1:32" ht="16.5" customHeight="1" x14ac:dyDescent="0.3">
      <c r="A494" s="56"/>
      <c r="B494" s="56"/>
      <c r="C494" s="56"/>
      <c r="D494" s="56"/>
      <c r="E494" s="56"/>
      <c r="F494" s="56"/>
      <c r="G494" s="56"/>
      <c r="H494" s="49"/>
      <c r="I494" s="49"/>
      <c r="J494" s="49"/>
      <c r="K494" s="49"/>
      <c r="L494" s="49"/>
      <c r="M494" s="49"/>
      <c r="N494" s="49"/>
      <c r="O494" s="52"/>
      <c r="P494" s="52"/>
      <c r="Q494" s="52"/>
      <c r="R494" s="52"/>
      <c r="S494" s="52"/>
      <c r="T494" s="52"/>
      <c r="U494" s="52"/>
      <c r="V494" s="52"/>
      <c r="W494" s="52"/>
      <c r="X494" s="52"/>
      <c r="Y494" s="52"/>
      <c r="Z494" s="52"/>
      <c r="AA494" s="52"/>
      <c r="AB494" s="52"/>
      <c r="AC494" s="52"/>
      <c r="AD494" s="52"/>
      <c r="AE494" s="52"/>
      <c r="AF494" s="52"/>
    </row>
    <row r="495" spans="1:32" ht="16.5" customHeight="1" x14ac:dyDescent="0.3">
      <c r="A495" s="56"/>
      <c r="B495" s="56"/>
      <c r="C495" s="56"/>
      <c r="D495" s="56"/>
      <c r="E495" s="56"/>
      <c r="F495" s="56"/>
      <c r="G495" s="56"/>
      <c r="H495" s="49"/>
      <c r="I495" s="49"/>
      <c r="J495" s="49"/>
      <c r="K495" s="49"/>
      <c r="L495" s="49"/>
      <c r="M495" s="49"/>
      <c r="N495" s="49"/>
      <c r="O495" s="52"/>
      <c r="P495" s="52"/>
      <c r="Q495" s="52"/>
      <c r="R495" s="52"/>
      <c r="S495" s="52"/>
      <c r="T495" s="52"/>
      <c r="U495" s="52"/>
      <c r="V495" s="52"/>
      <c r="W495" s="52"/>
      <c r="X495" s="52"/>
      <c r="Y495" s="52"/>
      <c r="Z495" s="52"/>
      <c r="AA495" s="52"/>
      <c r="AB495" s="52"/>
      <c r="AC495" s="52"/>
      <c r="AD495" s="52"/>
      <c r="AE495" s="52"/>
      <c r="AF495" s="52"/>
    </row>
    <row r="496" spans="1:32" ht="16.5" customHeight="1" x14ac:dyDescent="0.3">
      <c r="A496" s="56"/>
      <c r="B496" s="56"/>
      <c r="C496" s="56"/>
      <c r="D496" s="56"/>
      <c r="E496" s="56"/>
      <c r="F496" s="56"/>
      <c r="G496" s="56"/>
      <c r="H496" s="49"/>
      <c r="I496" s="49"/>
      <c r="J496" s="49"/>
      <c r="K496" s="49"/>
      <c r="L496" s="49"/>
      <c r="M496" s="49"/>
      <c r="N496" s="49"/>
      <c r="O496" s="52"/>
      <c r="P496" s="52"/>
      <c r="Q496" s="52"/>
      <c r="R496" s="52"/>
      <c r="S496" s="52"/>
      <c r="T496" s="52"/>
      <c r="U496" s="52"/>
      <c r="V496" s="52"/>
      <c r="W496" s="52"/>
      <c r="X496" s="52"/>
      <c r="Y496" s="52"/>
      <c r="Z496" s="52"/>
      <c r="AA496" s="52"/>
      <c r="AB496" s="52"/>
      <c r="AC496" s="52"/>
      <c r="AD496" s="52"/>
      <c r="AE496" s="52"/>
      <c r="AF496" s="52"/>
    </row>
    <row r="497" spans="1:32" ht="16.5" customHeight="1" x14ac:dyDescent="0.3">
      <c r="A497" s="56"/>
      <c r="B497" s="56"/>
      <c r="C497" s="56"/>
      <c r="D497" s="56"/>
      <c r="E497" s="56"/>
      <c r="F497" s="56"/>
      <c r="G497" s="56"/>
      <c r="H497" s="49"/>
      <c r="I497" s="49"/>
      <c r="J497" s="49"/>
      <c r="K497" s="49"/>
      <c r="L497" s="49"/>
      <c r="M497" s="49"/>
      <c r="N497" s="49"/>
      <c r="O497" s="52"/>
      <c r="P497" s="52"/>
      <c r="Q497" s="52"/>
      <c r="R497" s="52"/>
      <c r="S497" s="52"/>
      <c r="T497" s="52"/>
      <c r="U497" s="52"/>
      <c r="V497" s="52"/>
      <c r="W497" s="52"/>
      <c r="X497" s="52"/>
      <c r="Y497" s="52"/>
      <c r="Z497" s="52"/>
      <c r="AA497" s="52"/>
      <c r="AB497" s="52"/>
      <c r="AC497" s="52"/>
      <c r="AD497" s="52"/>
      <c r="AE497" s="52"/>
      <c r="AF497" s="52"/>
    </row>
    <row r="498" spans="1:32" ht="16.5" customHeight="1" x14ac:dyDescent="0.3">
      <c r="A498" s="56"/>
      <c r="B498" s="56"/>
      <c r="C498" s="56"/>
      <c r="D498" s="56"/>
      <c r="E498" s="56"/>
      <c r="F498" s="56"/>
      <c r="G498" s="56"/>
      <c r="H498" s="49"/>
      <c r="I498" s="49"/>
      <c r="J498" s="49"/>
      <c r="K498" s="49"/>
      <c r="L498" s="49"/>
      <c r="M498" s="49"/>
      <c r="N498" s="49"/>
      <c r="O498" s="52"/>
      <c r="P498" s="52"/>
      <c r="Q498" s="52"/>
      <c r="R498" s="52"/>
      <c r="S498" s="52"/>
      <c r="T498" s="52"/>
      <c r="U498" s="52"/>
      <c r="V498" s="52"/>
      <c r="W498" s="52"/>
      <c r="X498" s="52"/>
      <c r="Y498" s="52"/>
      <c r="Z498" s="52"/>
      <c r="AA498" s="52"/>
      <c r="AB498" s="52"/>
      <c r="AC498" s="52"/>
      <c r="AD498" s="52"/>
      <c r="AE498" s="52"/>
      <c r="AF498" s="52"/>
    </row>
    <row r="499" spans="1:32" ht="16.5" customHeight="1" x14ac:dyDescent="0.3">
      <c r="A499" s="56"/>
      <c r="B499" s="56"/>
      <c r="C499" s="56"/>
      <c r="D499" s="56"/>
      <c r="E499" s="56"/>
      <c r="F499" s="56"/>
      <c r="G499" s="56"/>
      <c r="H499" s="49"/>
      <c r="I499" s="49"/>
      <c r="J499" s="49"/>
      <c r="K499" s="49"/>
      <c r="L499" s="49"/>
      <c r="M499" s="49"/>
      <c r="N499" s="49"/>
      <c r="O499" s="52"/>
      <c r="P499" s="52"/>
      <c r="Q499" s="52"/>
      <c r="R499" s="52"/>
      <c r="S499" s="52"/>
      <c r="T499" s="52"/>
      <c r="U499" s="52"/>
      <c r="V499" s="52"/>
      <c r="W499" s="52"/>
      <c r="X499" s="52"/>
      <c r="Y499" s="52"/>
      <c r="Z499" s="52"/>
      <c r="AA499" s="52"/>
      <c r="AB499" s="52"/>
      <c r="AC499" s="52"/>
      <c r="AD499" s="52"/>
      <c r="AE499" s="52"/>
      <c r="AF499" s="52"/>
    </row>
    <row r="500" spans="1:32" ht="16.5" customHeight="1" x14ac:dyDescent="0.3">
      <c r="A500" s="56"/>
      <c r="B500" s="56"/>
      <c r="C500" s="56"/>
      <c r="D500" s="56"/>
      <c r="E500" s="56"/>
      <c r="F500" s="56"/>
      <c r="G500" s="56"/>
      <c r="H500" s="49"/>
      <c r="I500" s="49"/>
      <c r="J500" s="49"/>
      <c r="K500" s="49"/>
      <c r="L500" s="49"/>
      <c r="M500" s="49"/>
      <c r="N500" s="49"/>
      <c r="O500" s="52"/>
      <c r="P500" s="52"/>
      <c r="Q500" s="52"/>
      <c r="R500" s="52"/>
      <c r="S500" s="52"/>
      <c r="T500" s="52"/>
      <c r="U500" s="52"/>
      <c r="V500" s="52"/>
      <c r="W500" s="52"/>
      <c r="X500" s="52"/>
      <c r="Y500" s="52"/>
      <c r="Z500" s="52"/>
      <c r="AA500" s="52"/>
      <c r="AB500" s="52"/>
      <c r="AC500" s="52"/>
      <c r="AD500" s="52"/>
      <c r="AE500" s="52"/>
      <c r="AF500" s="52"/>
    </row>
    <row r="501" spans="1:32" ht="16.5" customHeight="1" x14ac:dyDescent="0.3">
      <c r="A501" s="56"/>
      <c r="B501" s="56"/>
      <c r="C501" s="56"/>
      <c r="D501" s="56"/>
      <c r="E501" s="56"/>
      <c r="F501" s="56"/>
      <c r="G501" s="56"/>
      <c r="H501" s="49"/>
      <c r="I501" s="49"/>
      <c r="J501" s="49"/>
      <c r="K501" s="49"/>
      <c r="L501" s="49"/>
      <c r="M501" s="49"/>
      <c r="N501" s="49"/>
      <c r="O501" s="52"/>
      <c r="P501" s="52"/>
      <c r="Q501" s="52"/>
      <c r="R501" s="52"/>
      <c r="S501" s="52"/>
      <c r="T501" s="52"/>
      <c r="U501" s="52"/>
      <c r="V501" s="52"/>
      <c r="W501" s="52"/>
      <c r="X501" s="52"/>
      <c r="Y501" s="52"/>
      <c r="Z501" s="52"/>
      <c r="AA501" s="52"/>
      <c r="AB501" s="52"/>
      <c r="AC501" s="52"/>
      <c r="AD501" s="52"/>
      <c r="AE501" s="52"/>
      <c r="AF501" s="52"/>
    </row>
    <row r="502" spans="1:32" ht="16.5" customHeight="1" x14ac:dyDescent="0.3">
      <c r="A502" s="56"/>
      <c r="B502" s="56"/>
      <c r="C502" s="56"/>
      <c r="D502" s="56"/>
      <c r="E502" s="56"/>
      <c r="F502" s="56"/>
      <c r="G502" s="56"/>
      <c r="H502" s="49"/>
      <c r="I502" s="49"/>
      <c r="J502" s="49"/>
      <c r="K502" s="49"/>
      <c r="L502" s="49"/>
      <c r="M502" s="49"/>
      <c r="N502" s="49"/>
      <c r="O502" s="52"/>
      <c r="P502" s="52"/>
      <c r="Q502" s="52"/>
      <c r="R502" s="52"/>
      <c r="S502" s="52"/>
      <c r="T502" s="52"/>
      <c r="U502" s="52"/>
      <c r="V502" s="52"/>
      <c r="W502" s="52"/>
      <c r="X502" s="52"/>
      <c r="Y502" s="52"/>
      <c r="Z502" s="52"/>
      <c r="AA502" s="52"/>
      <c r="AB502" s="52"/>
      <c r="AC502" s="52"/>
      <c r="AD502" s="52"/>
      <c r="AE502" s="52"/>
      <c r="AF502" s="52"/>
    </row>
    <row r="503" spans="1:32" ht="16.5" customHeight="1" x14ac:dyDescent="0.3">
      <c r="A503" s="56"/>
      <c r="B503" s="56"/>
      <c r="C503" s="56"/>
      <c r="D503" s="56"/>
      <c r="E503" s="56"/>
      <c r="F503" s="56"/>
      <c r="G503" s="56"/>
      <c r="H503" s="49"/>
      <c r="I503" s="49"/>
      <c r="J503" s="49"/>
      <c r="K503" s="49"/>
      <c r="L503" s="49"/>
      <c r="M503" s="49"/>
      <c r="N503" s="49"/>
      <c r="O503" s="52"/>
      <c r="P503" s="52"/>
      <c r="Q503" s="52"/>
      <c r="R503" s="52"/>
      <c r="S503" s="52"/>
      <c r="T503" s="52"/>
      <c r="U503" s="52"/>
      <c r="V503" s="52"/>
      <c r="W503" s="52"/>
      <c r="X503" s="52"/>
      <c r="Y503" s="52"/>
      <c r="Z503" s="52"/>
      <c r="AA503" s="52"/>
      <c r="AB503" s="52"/>
      <c r="AC503" s="52"/>
      <c r="AD503" s="52"/>
      <c r="AE503" s="52"/>
      <c r="AF503" s="52"/>
    </row>
    <row r="504" spans="1:32" ht="16.5" customHeight="1" x14ac:dyDescent="0.3">
      <c r="A504" s="56"/>
      <c r="B504" s="56"/>
      <c r="C504" s="56"/>
      <c r="D504" s="56"/>
      <c r="E504" s="56"/>
      <c r="F504" s="56"/>
      <c r="G504" s="56"/>
      <c r="H504" s="49"/>
      <c r="I504" s="49"/>
      <c r="J504" s="49"/>
      <c r="K504" s="49"/>
      <c r="L504" s="49"/>
      <c r="M504" s="49"/>
      <c r="N504" s="49"/>
      <c r="O504" s="52"/>
      <c r="P504" s="52"/>
      <c r="Q504" s="52"/>
      <c r="R504" s="52"/>
      <c r="S504" s="52"/>
      <c r="T504" s="52"/>
      <c r="U504" s="52"/>
      <c r="V504" s="52"/>
      <c r="W504" s="52"/>
      <c r="X504" s="52"/>
      <c r="Y504" s="52"/>
      <c r="Z504" s="52"/>
      <c r="AA504" s="52"/>
      <c r="AB504" s="52"/>
      <c r="AC504" s="52"/>
      <c r="AD504" s="52"/>
      <c r="AE504" s="52"/>
      <c r="AF504" s="52"/>
    </row>
    <row r="505" spans="1:32" ht="16.5" customHeight="1" x14ac:dyDescent="0.3">
      <c r="A505" s="56"/>
      <c r="B505" s="56"/>
      <c r="C505" s="56"/>
      <c r="D505" s="56"/>
      <c r="E505" s="56"/>
      <c r="F505" s="56"/>
      <c r="G505" s="56"/>
      <c r="H505" s="49"/>
      <c r="I505" s="49"/>
      <c r="J505" s="49"/>
      <c r="K505" s="49"/>
      <c r="L505" s="49"/>
      <c r="M505" s="49"/>
      <c r="N505" s="49"/>
      <c r="O505" s="52"/>
      <c r="P505" s="52"/>
      <c r="Q505" s="52"/>
      <c r="R505" s="52"/>
      <c r="S505" s="52"/>
      <c r="T505" s="52"/>
      <c r="U505" s="52"/>
      <c r="V505" s="52"/>
      <c r="W505" s="52"/>
      <c r="X505" s="52"/>
      <c r="Y505" s="52"/>
      <c r="Z505" s="52"/>
      <c r="AA505" s="52"/>
      <c r="AB505" s="52"/>
      <c r="AC505" s="52"/>
      <c r="AD505" s="52"/>
      <c r="AE505" s="52"/>
      <c r="AF505" s="52"/>
    </row>
    <row r="506" spans="1:32" ht="16.5" customHeight="1" x14ac:dyDescent="0.3">
      <c r="A506" s="56"/>
      <c r="B506" s="56"/>
      <c r="C506" s="56"/>
      <c r="D506" s="56"/>
      <c r="E506" s="56"/>
      <c r="F506" s="56"/>
      <c r="G506" s="56"/>
      <c r="H506" s="49"/>
      <c r="I506" s="49"/>
      <c r="J506" s="49"/>
      <c r="K506" s="49"/>
      <c r="L506" s="49"/>
      <c r="M506" s="49"/>
      <c r="N506" s="49"/>
      <c r="O506" s="52"/>
      <c r="P506" s="52"/>
      <c r="Q506" s="52"/>
      <c r="R506" s="52"/>
      <c r="S506" s="52"/>
      <c r="T506" s="52"/>
      <c r="U506" s="52"/>
      <c r="V506" s="52"/>
      <c r="W506" s="52"/>
      <c r="X506" s="52"/>
      <c r="Y506" s="52"/>
      <c r="Z506" s="52"/>
      <c r="AA506" s="52"/>
      <c r="AB506" s="52"/>
      <c r="AC506" s="52"/>
      <c r="AD506" s="52"/>
      <c r="AE506" s="52"/>
      <c r="AF506" s="52"/>
    </row>
    <row r="507" spans="1:32" ht="16.5" customHeight="1" x14ac:dyDescent="0.3">
      <c r="A507" s="56"/>
      <c r="B507" s="56"/>
      <c r="C507" s="56"/>
      <c r="D507" s="56"/>
      <c r="E507" s="56"/>
      <c r="F507" s="56"/>
      <c r="G507" s="56"/>
      <c r="H507" s="49"/>
      <c r="I507" s="49"/>
      <c r="J507" s="49"/>
      <c r="K507" s="49"/>
      <c r="L507" s="49"/>
      <c r="M507" s="49"/>
      <c r="N507" s="49"/>
      <c r="O507" s="52"/>
      <c r="P507" s="52"/>
      <c r="Q507" s="52"/>
      <c r="R507" s="52"/>
      <c r="S507" s="52"/>
      <c r="T507" s="52"/>
      <c r="U507" s="52"/>
      <c r="V507" s="52"/>
      <c r="W507" s="52"/>
      <c r="X507" s="52"/>
      <c r="Y507" s="52"/>
      <c r="Z507" s="52"/>
      <c r="AA507" s="52"/>
      <c r="AB507" s="52"/>
      <c r="AC507" s="52"/>
      <c r="AD507" s="52"/>
      <c r="AE507" s="52"/>
      <c r="AF507" s="52"/>
    </row>
    <row r="508" spans="1:32" ht="16.5" customHeight="1" x14ac:dyDescent="0.3">
      <c r="A508" s="56"/>
      <c r="B508" s="56"/>
      <c r="C508" s="56"/>
      <c r="D508" s="56"/>
      <c r="E508" s="56"/>
      <c r="F508" s="56"/>
      <c r="G508" s="56"/>
      <c r="H508" s="49"/>
      <c r="I508" s="49"/>
      <c r="J508" s="49"/>
      <c r="K508" s="49"/>
      <c r="L508" s="49"/>
      <c r="M508" s="49"/>
      <c r="N508" s="49"/>
      <c r="O508" s="52"/>
      <c r="P508" s="52"/>
      <c r="Q508" s="52"/>
      <c r="R508" s="52"/>
      <c r="S508" s="52"/>
      <c r="T508" s="52"/>
      <c r="U508" s="52"/>
      <c r="V508" s="52"/>
      <c r="W508" s="52"/>
      <c r="X508" s="52"/>
      <c r="Y508" s="52"/>
      <c r="Z508" s="52"/>
      <c r="AA508" s="52"/>
      <c r="AB508" s="52"/>
      <c r="AC508" s="52"/>
      <c r="AD508" s="52"/>
      <c r="AE508" s="52"/>
      <c r="AF508" s="52"/>
    </row>
    <row r="509" spans="1:32" ht="16.5" customHeight="1" x14ac:dyDescent="0.3">
      <c r="A509" s="56"/>
      <c r="B509" s="56"/>
      <c r="C509" s="56"/>
      <c r="D509" s="56"/>
      <c r="E509" s="56"/>
      <c r="F509" s="56"/>
      <c r="G509" s="56"/>
      <c r="H509" s="49"/>
      <c r="I509" s="49"/>
      <c r="J509" s="49"/>
      <c r="K509" s="49"/>
      <c r="L509" s="49"/>
      <c r="M509" s="49"/>
      <c r="N509" s="49"/>
      <c r="O509" s="52"/>
      <c r="P509" s="52"/>
      <c r="Q509" s="52"/>
      <c r="R509" s="52"/>
      <c r="S509" s="52"/>
      <c r="T509" s="52"/>
      <c r="U509" s="52"/>
      <c r="V509" s="52"/>
      <c r="W509" s="52"/>
      <c r="X509" s="52"/>
      <c r="Y509" s="52"/>
      <c r="Z509" s="52"/>
      <c r="AA509" s="52"/>
      <c r="AB509" s="52"/>
      <c r="AC509" s="52"/>
      <c r="AD509" s="52"/>
      <c r="AE509" s="52"/>
      <c r="AF509" s="52"/>
    </row>
    <row r="510" spans="1:32" ht="16.5" customHeight="1" x14ac:dyDescent="0.3">
      <c r="A510" s="56"/>
      <c r="B510" s="56"/>
      <c r="C510" s="56"/>
      <c r="D510" s="56"/>
      <c r="E510" s="56"/>
      <c r="F510" s="56"/>
      <c r="G510" s="56"/>
      <c r="H510" s="49"/>
      <c r="I510" s="49"/>
      <c r="J510" s="49"/>
      <c r="K510" s="49"/>
      <c r="L510" s="49"/>
      <c r="M510" s="49"/>
      <c r="N510" s="49"/>
      <c r="O510" s="52"/>
      <c r="P510" s="52"/>
      <c r="Q510" s="52"/>
      <c r="R510" s="52"/>
      <c r="S510" s="52"/>
      <c r="T510" s="52"/>
      <c r="U510" s="52"/>
      <c r="V510" s="52"/>
      <c r="W510" s="52"/>
      <c r="X510" s="52"/>
      <c r="Y510" s="52"/>
      <c r="Z510" s="52"/>
      <c r="AA510" s="52"/>
      <c r="AB510" s="52"/>
      <c r="AC510" s="52"/>
      <c r="AD510" s="52"/>
      <c r="AE510" s="52"/>
      <c r="AF510" s="52"/>
    </row>
    <row r="511" spans="1:32" ht="16.5" customHeight="1" x14ac:dyDescent="0.3">
      <c r="A511" s="56"/>
      <c r="B511" s="56"/>
      <c r="C511" s="56"/>
      <c r="D511" s="56"/>
      <c r="E511" s="56"/>
      <c r="F511" s="56"/>
      <c r="G511" s="56"/>
      <c r="H511" s="49"/>
      <c r="I511" s="49"/>
      <c r="J511" s="49"/>
      <c r="K511" s="49"/>
      <c r="L511" s="49"/>
      <c r="M511" s="49"/>
      <c r="N511" s="49"/>
      <c r="O511" s="52"/>
      <c r="P511" s="52"/>
      <c r="Q511" s="52"/>
      <c r="R511" s="52"/>
      <c r="S511" s="52"/>
      <c r="T511" s="52"/>
      <c r="U511" s="52"/>
      <c r="V511" s="52"/>
      <c r="W511" s="52"/>
      <c r="X511" s="52"/>
      <c r="Y511" s="52"/>
      <c r="Z511" s="52"/>
      <c r="AA511" s="52"/>
      <c r="AB511" s="52"/>
      <c r="AC511" s="52"/>
      <c r="AD511" s="52"/>
      <c r="AE511" s="52"/>
      <c r="AF511" s="52"/>
    </row>
    <row r="512" spans="1:32" ht="16.5" customHeight="1" x14ac:dyDescent="0.3">
      <c r="A512" s="56"/>
      <c r="B512" s="56"/>
      <c r="C512" s="56"/>
      <c r="D512" s="56"/>
      <c r="E512" s="56"/>
      <c r="F512" s="56"/>
      <c r="G512" s="56"/>
      <c r="H512" s="49"/>
      <c r="I512" s="49"/>
      <c r="J512" s="49"/>
      <c r="K512" s="49"/>
      <c r="L512" s="49"/>
      <c r="M512" s="49"/>
      <c r="N512" s="49"/>
      <c r="O512" s="52"/>
      <c r="P512" s="52"/>
      <c r="Q512" s="52"/>
      <c r="R512" s="52"/>
      <c r="S512" s="52"/>
      <c r="T512" s="52"/>
      <c r="U512" s="52"/>
      <c r="V512" s="52"/>
      <c r="W512" s="52"/>
      <c r="X512" s="52"/>
      <c r="Y512" s="52"/>
      <c r="Z512" s="52"/>
      <c r="AA512" s="52"/>
      <c r="AB512" s="52"/>
      <c r="AC512" s="52"/>
      <c r="AD512" s="52"/>
      <c r="AE512" s="52"/>
      <c r="AF512" s="52"/>
    </row>
    <row r="513" spans="1:32" ht="16.5" customHeight="1" x14ac:dyDescent="0.3">
      <c r="A513" s="56"/>
      <c r="B513" s="56"/>
      <c r="C513" s="56"/>
      <c r="D513" s="56"/>
      <c r="E513" s="56"/>
      <c r="F513" s="56"/>
      <c r="G513" s="56"/>
      <c r="H513" s="49"/>
      <c r="I513" s="49"/>
      <c r="J513" s="49"/>
      <c r="K513" s="49"/>
      <c r="L513" s="49"/>
      <c r="M513" s="49"/>
      <c r="N513" s="49"/>
      <c r="O513" s="52"/>
      <c r="P513" s="52"/>
      <c r="Q513" s="52"/>
      <c r="R513" s="52"/>
      <c r="S513" s="52"/>
      <c r="T513" s="52"/>
      <c r="U513" s="52"/>
      <c r="V513" s="52"/>
      <c r="W513" s="52"/>
      <c r="X513" s="52"/>
      <c r="Y513" s="52"/>
      <c r="Z513" s="52"/>
      <c r="AA513" s="52"/>
      <c r="AB513" s="52"/>
      <c r="AC513" s="52"/>
      <c r="AD513" s="52"/>
      <c r="AE513" s="52"/>
      <c r="AF513" s="52"/>
    </row>
    <row r="514" spans="1:32" ht="16.5" customHeight="1" x14ac:dyDescent="0.3">
      <c r="A514" s="56"/>
      <c r="B514" s="56"/>
      <c r="C514" s="56"/>
      <c r="D514" s="56"/>
      <c r="E514" s="56"/>
      <c r="F514" s="56"/>
      <c r="G514" s="56"/>
      <c r="H514" s="49"/>
      <c r="I514" s="49"/>
      <c r="J514" s="49"/>
      <c r="K514" s="49"/>
      <c r="L514" s="49"/>
      <c r="M514" s="49"/>
      <c r="N514" s="49"/>
      <c r="O514" s="52"/>
      <c r="P514" s="52"/>
      <c r="Q514" s="52"/>
      <c r="R514" s="52"/>
      <c r="S514" s="52"/>
      <c r="T514" s="52"/>
      <c r="U514" s="52"/>
      <c r="V514" s="52"/>
      <c r="W514" s="52"/>
      <c r="X514" s="52"/>
      <c r="Y514" s="52"/>
      <c r="Z514" s="52"/>
      <c r="AA514" s="52"/>
      <c r="AB514" s="52"/>
      <c r="AC514" s="52"/>
      <c r="AD514" s="52"/>
      <c r="AE514" s="52"/>
      <c r="AF514" s="52"/>
    </row>
    <row r="515" spans="1:32" ht="16.5" customHeight="1" x14ac:dyDescent="0.3">
      <c r="A515" s="56"/>
      <c r="B515" s="56"/>
      <c r="C515" s="56"/>
      <c r="D515" s="56"/>
      <c r="E515" s="56"/>
      <c r="F515" s="56"/>
      <c r="G515" s="56"/>
      <c r="H515" s="49"/>
      <c r="I515" s="49"/>
      <c r="J515" s="49"/>
      <c r="K515" s="49"/>
      <c r="L515" s="49"/>
      <c r="M515" s="49"/>
      <c r="N515" s="49"/>
      <c r="O515" s="52"/>
      <c r="P515" s="52"/>
      <c r="Q515" s="52"/>
      <c r="R515" s="52"/>
      <c r="S515" s="52"/>
      <c r="T515" s="52"/>
      <c r="U515" s="52"/>
      <c r="V515" s="52"/>
      <c r="W515" s="52"/>
      <c r="X515" s="52"/>
      <c r="Y515" s="52"/>
      <c r="Z515" s="52"/>
      <c r="AA515" s="52"/>
      <c r="AB515" s="52"/>
      <c r="AC515" s="52"/>
      <c r="AD515" s="52"/>
      <c r="AE515" s="52"/>
      <c r="AF515" s="52"/>
    </row>
    <row r="516" spans="1:32" ht="16.5" customHeight="1" x14ac:dyDescent="0.3">
      <c r="A516" s="56"/>
      <c r="B516" s="56"/>
      <c r="C516" s="56"/>
      <c r="D516" s="56"/>
      <c r="E516" s="56"/>
      <c r="F516" s="56"/>
      <c r="G516" s="56"/>
      <c r="H516" s="49"/>
      <c r="I516" s="49"/>
      <c r="J516" s="49"/>
      <c r="K516" s="49"/>
      <c r="L516" s="49"/>
      <c r="M516" s="49"/>
      <c r="N516" s="49"/>
      <c r="O516" s="52"/>
      <c r="P516" s="52"/>
      <c r="Q516" s="52"/>
      <c r="R516" s="52"/>
      <c r="S516" s="52"/>
      <c r="T516" s="52"/>
      <c r="U516" s="52"/>
      <c r="V516" s="52"/>
      <c r="W516" s="52"/>
      <c r="X516" s="52"/>
      <c r="Y516" s="52"/>
      <c r="Z516" s="52"/>
      <c r="AA516" s="52"/>
      <c r="AB516" s="52"/>
      <c r="AC516" s="52"/>
      <c r="AD516" s="52"/>
      <c r="AE516" s="52"/>
      <c r="AF516" s="52"/>
    </row>
    <row r="517" spans="1:32" ht="16.5" customHeight="1" x14ac:dyDescent="0.3">
      <c r="A517" s="56"/>
      <c r="B517" s="56"/>
      <c r="C517" s="56"/>
      <c r="D517" s="56"/>
      <c r="E517" s="56"/>
      <c r="F517" s="56"/>
      <c r="G517" s="56"/>
      <c r="H517" s="49"/>
      <c r="I517" s="49"/>
      <c r="J517" s="49"/>
      <c r="K517" s="49"/>
      <c r="L517" s="49"/>
      <c r="M517" s="49"/>
      <c r="N517" s="49"/>
      <c r="O517" s="52"/>
      <c r="P517" s="52"/>
      <c r="Q517" s="52"/>
      <c r="R517" s="52"/>
      <c r="S517" s="52"/>
      <c r="T517" s="52"/>
      <c r="U517" s="52"/>
      <c r="V517" s="52"/>
      <c r="W517" s="52"/>
      <c r="X517" s="52"/>
      <c r="Y517" s="52"/>
      <c r="Z517" s="52"/>
      <c r="AA517" s="52"/>
      <c r="AB517" s="52"/>
      <c r="AC517" s="52"/>
      <c r="AD517" s="52"/>
      <c r="AE517" s="52"/>
      <c r="AF517" s="52"/>
    </row>
    <row r="518" spans="1:32" ht="16.5" customHeight="1" x14ac:dyDescent="0.3">
      <c r="A518" s="56"/>
      <c r="B518" s="56"/>
      <c r="C518" s="56"/>
      <c r="D518" s="56"/>
      <c r="E518" s="56"/>
      <c r="F518" s="56"/>
      <c r="G518" s="56"/>
      <c r="H518" s="49"/>
      <c r="I518" s="49"/>
      <c r="J518" s="49"/>
      <c r="K518" s="49"/>
      <c r="L518" s="49"/>
      <c r="M518" s="49"/>
      <c r="N518" s="49"/>
      <c r="O518" s="52"/>
      <c r="P518" s="52"/>
      <c r="Q518" s="52"/>
      <c r="R518" s="52"/>
      <c r="S518" s="52"/>
      <c r="T518" s="52"/>
      <c r="U518" s="52"/>
      <c r="V518" s="52"/>
      <c r="W518" s="52"/>
      <c r="X518" s="52"/>
      <c r="Y518" s="52"/>
      <c r="Z518" s="52"/>
      <c r="AA518" s="52"/>
      <c r="AB518" s="52"/>
      <c r="AC518" s="52"/>
      <c r="AD518" s="52"/>
      <c r="AE518" s="52"/>
      <c r="AF518" s="52"/>
    </row>
    <row r="519" spans="1:32" ht="16.5" customHeight="1" x14ac:dyDescent="0.3">
      <c r="A519" s="56"/>
      <c r="B519" s="56"/>
      <c r="C519" s="56"/>
      <c r="D519" s="56"/>
      <c r="E519" s="56"/>
      <c r="F519" s="56"/>
      <c r="G519" s="56"/>
      <c r="H519" s="49"/>
      <c r="I519" s="49"/>
      <c r="J519" s="49"/>
      <c r="K519" s="49"/>
      <c r="L519" s="49"/>
      <c r="M519" s="49"/>
      <c r="N519" s="49"/>
      <c r="O519" s="52"/>
      <c r="P519" s="52"/>
      <c r="Q519" s="52"/>
      <c r="R519" s="52"/>
      <c r="S519" s="52"/>
      <c r="T519" s="52"/>
      <c r="U519" s="52"/>
      <c r="V519" s="52"/>
      <c r="W519" s="52"/>
      <c r="X519" s="52"/>
      <c r="Y519" s="52"/>
      <c r="Z519" s="52"/>
      <c r="AA519" s="52"/>
      <c r="AB519" s="52"/>
      <c r="AC519" s="52"/>
      <c r="AD519" s="52"/>
      <c r="AE519" s="52"/>
      <c r="AF519" s="52"/>
    </row>
    <row r="520" spans="1:32" ht="16.5" customHeight="1" x14ac:dyDescent="0.3">
      <c r="A520" s="56"/>
      <c r="B520" s="56"/>
      <c r="C520" s="56"/>
      <c r="D520" s="56"/>
      <c r="E520" s="56"/>
      <c r="F520" s="56"/>
      <c r="G520" s="56"/>
      <c r="H520" s="49"/>
      <c r="I520" s="49"/>
      <c r="J520" s="49"/>
      <c r="K520" s="49"/>
      <c r="L520" s="49"/>
      <c r="M520" s="49"/>
      <c r="N520" s="49"/>
      <c r="O520" s="52"/>
      <c r="P520" s="52"/>
      <c r="Q520" s="52"/>
      <c r="R520" s="52"/>
      <c r="S520" s="52"/>
      <c r="T520" s="52"/>
      <c r="U520" s="52"/>
      <c r="V520" s="52"/>
      <c r="W520" s="52"/>
      <c r="X520" s="52"/>
      <c r="Y520" s="52"/>
      <c r="Z520" s="52"/>
      <c r="AA520" s="52"/>
      <c r="AB520" s="52"/>
      <c r="AC520" s="52"/>
      <c r="AD520" s="52"/>
      <c r="AE520" s="52"/>
      <c r="AF520" s="52"/>
    </row>
    <row r="521" spans="1:32" ht="16.5" customHeight="1" x14ac:dyDescent="0.3">
      <c r="A521" s="56"/>
      <c r="B521" s="56"/>
      <c r="C521" s="56"/>
      <c r="D521" s="56"/>
      <c r="E521" s="56"/>
      <c r="F521" s="56"/>
      <c r="G521" s="56"/>
      <c r="H521" s="49"/>
      <c r="I521" s="49"/>
      <c r="J521" s="49"/>
      <c r="K521" s="49"/>
      <c r="L521" s="49"/>
      <c r="M521" s="49"/>
      <c r="N521" s="49"/>
      <c r="O521" s="52"/>
      <c r="P521" s="52"/>
      <c r="Q521" s="52"/>
      <c r="R521" s="52"/>
      <c r="S521" s="52"/>
      <c r="T521" s="52"/>
      <c r="U521" s="52"/>
      <c r="V521" s="52"/>
      <c r="W521" s="52"/>
      <c r="X521" s="52"/>
      <c r="Y521" s="52"/>
      <c r="Z521" s="52"/>
      <c r="AA521" s="52"/>
      <c r="AB521" s="52"/>
      <c r="AC521" s="52"/>
      <c r="AD521" s="52"/>
      <c r="AE521" s="52"/>
      <c r="AF521" s="52"/>
    </row>
    <row r="522" spans="1:32" ht="16.5" customHeight="1" x14ac:dyDescent="0.3">
      <c r="A522" s="56"/>
      <c r="B522" s="56"/>
      <c r="C522" s="56"/>
      <c r="D522" s="56"/>
      <c r="E522" s="56"/>
      <c r="F522" s="56"/>
      <c r="G522" s="56"/>
      <c r="H522" s="49"/>
      <c r="I522" s="49"/>
      <c r="J522" s="49"/>
      <c r="K522" s="49"/>
      <c r="L522" s="49"/>
      <c r="M522" s="49"/>
      <c r="N522" s="49"/>
      <c r="O522" s="52"/>
      <c r="P522" s="52"/>
      <c r="Q522" s="52"/>
      <c r="R522" s="52"/>
      <c r="S522" s="52"/>
      <c r="T522" s="52"/>
      <c r="U522" s="52"/>
      <c r="V522" s="52"/>
      <c r="W522" s="52"/>
      <c r="X522" s="52"/>
      <c r="Y522" s="52"/>
      <c r="Z522" s="52"/>
      <c r="AA522" s="52"/>
      <c r="AB522" s="52"/>
      <c r="AC522" s="52"/>
      <c r="AD522" s="52"/>
      <c r="AE522" s="52"/>
      <c r="AF522" s="52"/>
    </row>
    <row r="523" spans="1:32" ht="16.5" customHeight="1" x14ac:dyDescent="0.3">
      <c r="A523" s="56"/>
      <c r="B523" s="56"/>
      <c r="C523" s="56"/>
      <c r="D523" s="56"/>
      <c r="E523" s="56"/>
      <c r="F523" s="56"/>
      <c r="G523" s="56"/>
      <c r="H523" s="49"/>
      <c r="I523" s="49"/>
      <c r="J523" s="49"/>
      <c r="K523" s="49"/>
      <c r="L523" s="49"/>
      <c r="M523" s="49"/>
      <c r="N523" s="49"/>
      <c r="O523" s="52"/>
      <c r="P523" s="52"/>
      <c r="Q523" s="52"/>
      <c r="R523" s="52"/>
      <c r="S523" s="52"/>
      <c r="T523" s="52"/>
      <c r="U523" s="52"/>
      <c r="V523" s="52"/>
      <c r="W523" s="52"/>
      <c r="X523" s="52"/>
      <c r="Y523" s="52"/>
      <c r="Z523" s="52"/>
      <c r="AA523" s="52"/>
      <c r="AB523" s="52"/>
      <c r="AC523" s="52"/>
      <c r="AD523" s="52"/>
      <c r="AE523" s="52"/>
      <c r="AF523" s="52"/>
    </row>
    <row r="524" spans="1:32" ht="16.5" customHeight="1" x14ac:dyDescent="0.3">
      <c r="A524" s="56"/>
      <c r="B524" s="56"/>
      <c r="C524" s="56"/>
      <c r="D524" s="56"/>
      <c r="E524" s="56"/>
      <c r="F524" s="56"/>
      <c r="G524" s="56"/>
      <c r="H524" s="49"/>
      <c r="I524" s="49"/>
      <c r="J524" s="49"/>
      <c r="K524" s="49"/>
      <c r="L524" s="49"/>
      <c r="M524" s="49"/>
      <c r="N524" s="49"/>
      <c r="O524" s="52"/>
      <c r="P524" s="52"/>
      <c r="Q524" s="52"/>
      <c r="R524" s="52"/>
      <c r="S524" s="52"/>
      <c r="T524" s="52"/>
      <c r="U524" s="52"/>
      <c r="V524" s="52"/>
      <c r="W524" s="52"/>
      <c r="X524" s="52"/>
      <c r="Y524" s="52"/>
      <c r="Z524" s="52"/>
      <c r="AA524" s="52"/>
      <c r="AB524" s="52"/>
      <c r="AC524" s="52"/>
      <c r="AD524" s="52"/>
      <c r="AE524" s="52"/>
      <c r="AF524" s="52"/>
    </row>
    <row r="525" spans="1:32" ht="16.5" customHeight="1" x14ac:dyDescent="0.3">
      <c r="A525" s="56"/>
      <c r="B525" s="56"/>
      <c r="C525" s="56"/>
      <c r="D525" s="56"/>
      <c r="E525" s="56"/>
      <c r="F525" s="56"/>
      <c r="G525" s="56"/>
      <c r="H525" s="49"/>
      <c r="I525" s="49"/>
      <c r="J525" s="49"/>
      <c r="K525" s="49"/>
      <c r="L525" s="49"/>
      <c r="M525" s="49"/>
      <c r="N525" s="49"/>
      <c r="O525" s="52"/>
      <c r="P525" s="52"/>
      <c r="Q525" s="52"/>
      <c r="R525" s="52"/>
      <c r="S525" s="52"/>
      <c r="T525" s="52"/>
      <c r="U525" s="52"/>
      <c r="V525" s="52"/>
      <c r="W525" s="52"/>
      <c r="X525" s="52"/>
      <c r="Y525" s="52"/>
      <c r="Z525" s="52"/>
      <c r="AA525" s="52"/>
      <c r="AB525" s="52"/>
      <c r="AC525" s="52"/>
      <c r="AD525" s="52"/>
      <c r="AE525" s="52"/>
      <c r="AF525" s="52"/>
    </row>
    <row r="526" spans="1:32" ht="16.5" customHeight="1" x14ac:dyDescent="0.3">
      <c r="A526" s="56"/>
      <c r="B526" s="56"/>
      <c r="C526" s="56"/>
      <c r="D526" s="56"/>
      <c r="E526" s="56"/>
      <c r="F526" s="56"/>
      <c r="G526" s="56"/>
      <c r="H526" s="49"/>
      <c r="I526" s="49"/>
      <c r="J526" s="49"/>
      <c r="K526" s="49"/>
      <c r="L526" s="49"/>
      <c r="M526" s="49"/>
      <c r="N526" s="49"/>
      <c r="O526" s="52"/>
      <c r="P526" s="52"/>
      <c r="Q526" s="52"/>
      <c r="R526" s="52"/>
      <c r="S526" s="52"/>
      <c r="T526" s="52"/>
      <c r="U526" s="52"/>
      <c r="V526" s="52"/>
      <c r="W526" s="52"/>
      <c r="X526" s="52"/>
      <c r="Y526" s="52"/>
      <c r="Z526" s="52"/>
      <c r="AA526" s="52"/>
      <c r="AB526" s="52"/>
      <c r="AC526" s="52"/>
      <c r="AD526" s="52"/>
      <c r="AE526" s="52"/>
      <c r="AF526" s="52"/>
    </row>
    <row r="527" spans="1:32" ht="16.5" customHeight="1" x14ac:dyDescent="0.3">
      <c r="A527" s="56"/>
      <c r="B527" s="56"/>
      <c r="C527" s="56"/>
      <c r="D527" s="56"/>
      <c r="E527" s="56"/>
      <c r="F527" s="56"/>
      <c r="G527" s="56"/>
      <c r="H527" s="49"/>
      <c r="I527" s="49"/>
      <c r="J527" s="49"/>
      <c r="K527" s="49"/>
      <c r="L527" s="49"/>
      <c r="M527" s="49"/>
      <c r="N527" s="49"/>
      <c r="O527" s="52"/>
      <c r="P527" s="52"/>
      <c r="Q527" s="52"/>
      <c r="R527" s="52"/>
      <c r="S527" s="52"/>
      <c r="T527" s="52"/>
      <c r="U527" s="52"/>
      <c r="V527" s="52"/>
      <c r="W527" s="52"/>
      <c r="X527" s="52"/>
      <c r="Y527" s="52"/>
      <c r="Z527" s="52"/>
      <c r="AA527" s="52"/>
      <c r="AB527" s="52"/>
      <c r="AC527" s="52"/>
      <c r="AD527" s="52"/>
      <c r="AE527" s="52"/>
      <c r="AF527" s="52"/>
    </row>
    <row r="528" spans="1:32" ht="16.5" customHeight="1" x14ac:dyDescent="0.3">
      <c r="A528" s="56"/>
      <c r="B528" s="56"/>
      <c r="C528" s="56"/>
      <c r="D528" s="56"/>
      <c r="E528" s="56"/>
      <c r="F528" s="56"/>
      <c r="G528" s="56"/>
      <c r="H528" s="49"/>
      <c r="I528" s="49"/>
      <c r="J528" s="49"/>
      <c r="K528" s="49"/>
      <c r="L528" s="49"/>
      <c r="M528" s="49"/>
      <c r="N528" s="49"/>
      <c r="O528" s="52"/>
      <c r="P528" s="52"/>
      <c r="Q528" s="52"/>
      <c r="R528" s="52"/>
      <c r="S528" s="52"/>
      <c r="T528" s="52"/>
      <c r="U528" s="52"/>
      <c r="V528" s="52"/>
      <c r="W528" s="52"/>
      <c r="X528" s="52"/>
      <c r="Y528" s="52"/>
      <c r="Z528" s="52"/>
      <c r="AA528" s="52"/>
      <c r="AB528" s="52"/>
      <c r="AC528" s="52"/>
      <c r="AD528" s="52"/>
      <c r="AE528" s="52"/>
      <c r="AF528" s="52"/>
    </row>
    <row r="529" spans="1:32" ht="16.5" customHeight="1" x14ac:dyDescent="0.3">
      <c r="A529" s="56"/>
      <c r="B529" s="56"/>
      <c r="C529" s="56"/>
      <c r="D529" s="56"/>
      <c r="E529" s="56"/>
      <c r="F529" s="56"/>
      <c r="G529" s="56"/>
      <c r="H529" s="49"/>
      <c r="I529" s="49"/>
      <c r="J529" s="49"/>
      <c r="K529" s="49"/>
      <c r="L529" s="49"/>
      <c r="M529" s="49"/>
      <c r="N529" s="49"/>
      <c r="O529" s="52"/>
      <c r="P529" s="52"/>
      <c r="Q529" s="52"/>
      <c r="R529" s="52"/>
      <c r="S529" s="52"/>
      <c r="T529" s="52"/>
      <c r="U529" s="52"/>
      <c r="V529" s="52"/>
      <c r="W529" s="52"/>
      <c r="X529" s="52"/>
      <c r="Y529" s="52"/>
      <c r="Z529" s="52"/>
      <c r="AA529" s="52"/>
      <c r="AB529" s="52"/>
      <c r="AC529" s="52"/>
      <c r="AD529" s="52"/>
      <c r="AE529" s="52"/>
      <c r="AF529" s="52"/>
    </row>
    <row r="530" spans="1:32" ht="16.5" customHeight="1" x14ac:dyDescent="0.3">
      <c r="A530" s="56"/>
      <c r="B530" s="56"/>
      <c r="C530" s="56"/>
      <c r="D530" s="56"/>
      <c r="E530" s="56"/>
      <c r="F530" s="56"/>
      <c r="G530" s="56"/>
      <c r="H530" s="49"/>
      <c r="I530" s="49"/>
      <c r="J530" s="49"/>
      <c r="K530" s="49"/>
      <c r="L530" s="49"/>
      <c r="M530" s="49"/>
      <c r="N530" s="49"/>
      <c r="O530" s="52"/>
      <c r="P530" s="52"/>
      <c r="Q530" s="52"/>
      <c r="R530" s="52"/>
      <c r="S530" s="52"/>
      <c r="T530" s="52"/>
      <c r="U530" s="52"/>
      <c r="V530" s="52"/>
      <c r="W530" s="52"/>
      <c r="X530" s="52"/>
      <c r="Y530" s="52"/>
      <c r="Z530" s="52"/>
      <c r="AA530" s="52"/>
      <c r="AB530" s="52"/>
      <c r="AC530" s="52"/>
      <c r="AD530" s="52"/>
      <c r="AE530" s="52"/>
      <c r="AF530" s="52"/>
    </row>
    <row r="531" spans="1:32" ht="16.5" customHeight="1" x14ac:dyDescent="0.3">
      <c r="A531" s="56"/>
      <c r="B531" s="56"/>
      <c r="C531" s="56"/>
      <c r="D531" s="56"/>
      <c r="E531" s="56"/>
      <c r="F531" s="56"/>
      <c r="G531" s="56"/>
      <c r="H531" s="49"/>
      <c r="I531" s="49"/>
      <c r="J531" s="49"/>
      <c r="K531" s="49"/>
      <c r="L531" s="49"/>
      <c r="M531" s="49"/>
      <c r="N531" s="49"/>
      <c r="O531" s="52"/>
      <c r="P531" s="52"/>
      <c r="Q531" s="52"/>
      <c r="R531" s="52"/>
      <c r="S531" s="52"/>
      <c r="T531" s="52"/>
      <c r="U531" s="52"/>
      <c r="V531" s="52"/>
      <c r="W531" s="52"/>
      <c r="X531" s="52"/>
      <c r="Y531" s="52"/>
      <c r="Z531" s="52"/>
      <c r="AA531" s="52"/>
      <c r="AB531" s="52"/>
      <c r="AC531" s="52"/>
      <c r="AD531" s="52"/>
      <c r="AE531" s="52"/>
      <c r="AF531" s="52"/>
    </row>
    <row r="532" spans="1:32" ht="16.5" customHeight="1" x14ac:dyDescent="0.3">
      <c r="A532" s="56"/>
      <c r="B532" s="56"/>
      <c r="C532" s="56"/>
      <c r="D532" s="56"/>
      <c r="E532" s="56"/>
      <c r="F532" s="56"/>
      <c r="G532" s="56"/>
      <c r="H532" s="49"/>
      <c r="I532" s="49"/>
      <c r="J532" s="49"/>
      <c r="K532" s="49"/>
      <c r="L532" s="49"/>
      <c r="M532" s="49"/>
      <c r="N532" s="49"/>
      <c r="O532" s="52"/>
      <c r="P532" s="52"/>
      <c r="Q532" s="52"/>
      <c r="R532" s="52"/>
      <c r="S532" s="52"/>
      <c r="T532" s="52"/>
      <c r="U532" s="52"/>
      <c r="V532" s="52"/>
      <c r="W532" s="52"/>
      <c r="X532" s="52"/>
      <c r="Y532" s="52"/>
      <c r="Z532" s="52"/>
      <c r="AA532" s="52"/>
      <c r="AB532" s="52"/>
      <c r="AC532" s="52"/>
      <c r="AD532" s="52"/>
      <c r="AE532" s="52"/>
      <c r="AF532" s="52"/>
    </row>
    <row r="533" spans="1:32" ht="16.5" customHeight="1" x14ac:dyDescent="0.3">
      <c r="A533" s="56"/>
      <c r="B533" s="56"/>
      <c r="C533" s="56"/>
      <c r="D533" s="56"/>
      <c r="E533" s="56"/>
      <c r="F533" s="56"/>
      <c r="G533" s="56"/>
      <c r="H533" s="49"/>
      <c r="I533" s="49"/>
      <c r="J533" s="49"/>
      <c r="K533" s="49"/>
      <c r="L533" s="49"/>
      <c r="M533" s="49"/>
      <c r="N533" s="49"/>
      <c r="O533" s="52"/>
      <c r="P533" s="52"/>
      <c r="Q533" s="52"/>
      <c r="R533" s="52"/>
      <c r="S533" s="52"/>
      <c r="T533" s="52"/>
      <c r="U533" s="52"/>
      <c r="V533" s="52"/>
      <c r="W533" s="52"/>
      <c r="X533" s="52"/>
      <c r="Y533" s="52"/>
      <c r="Z533" s="52"/>
      <c r="AA533" s="52"/>
      <c r="AB533" s="52"/>
      <c r="AC533" s="52"/>
      <c r="AD533" s="52"/>
      <c r="AE533" s="52"/>
      <c r="AF533" s="52"/>
    </row>
    <row r="534" spans="1:32" ht="16.5" customHeight="1" x14ac:dyDescent="0.3">
      <c r="A534" s="56"/>
      <c r="B534" s="56"/>
      <c r="C534" s="56"/>
      <c r="D534" s="56"/>
      <c r="E534" s="56"/>
      <c r="F534" s="56"/>
      <c r="G534" s="56"/>
      <c r="H534" s="49"/>
      <c r="I534" s="49"/>
      <c r="J534" s="49"/>
      <c r="K534" s="49"/>
      <c r="L534" s="49"/>
      <c r="M534" s="49"/>
      <c r="N534" s="49"/>
      <c r="O534" s="52"/>
      <c r="P534" s="52"/>
      <c r="Q534" s="52"/>
      <c r="R534" s="52"/>
      <c r="S534" s="52"/>
      <c r="T534" s="52"/>
      <c r="U534" s="52"/>
      <c r="V534" s="52"/>
      <c r="W534" s="52"/>
      <c r="X534" s="52"/>
      <c r="Y534" s="52"/>
      <c r="Z534" s="52"/>
      <c r="AA534" s="52"/>
      <c r="AB534" s="52"/>
      <c r="AC534" s="52"/>
      <c r="AD534" s="52"/>
      <c r="AE534" s="52"/>
      <c r="AF534" s="52"/>
    </row>
    <row r="535" spans="1:32" ht="16.5" customHeight="1" x14ac:dyDescent="0.3">
      <c r="A535" s="56"/>
      <c r="B535" s="56"/>
      <c r="C535" s="56"/>
      <c r="D535" s="56"/>
      <c r="E535" s="56"/>
      <c r="F535" s="56"/>
      <c r="G535" s="56"/>
      <c r="H535" s="49"/>
      <c r="I535" s="49"/>
      <c r="J535" s="49"/>
      <c r="K535" s="49"/>
      <c r="L535" s="49"/>
      <c r="M535" s="49"/>
      <c r="N535" s="49"/>
      <c r="O535" s="52"/>
      <c r="P535" s="52"/>
      <c r="Q535" s="52"/>
      <c r="R535" s="52"/>
      <c r="S535" s="52"/>
      <c r="T535" s="52"/>
      <c r="U535" s="52"/>
      <c r="V535" s="52"/>
      <c r="W535" s="52"/>
      <c r="X535" s="52"/>
      <c r="Y535" s="52"/>
      <c r="Z535" s="52"/>
      <c r="AA535" s="52"/>
      <c r="AB535" s="52"/>
      <c r="AC535" s="52"/>
      <c r="AD535" s="52"/>
      <c r="AE535" s="52"/>
      <c r="AF535" s="52"/>
    </row>
    <row r="536" spans="1:32" ht="16.5" customHeight="1" x14ac:dyDescent="0.3">
      <c r="A536" s="56"/>
      <c r="B536" s="56"/>
      <c r="C536" s="56"/>
      <c r="D536" s="56"/>
      <c r="E536" s="56"/>
      <c r="F536" s="56"/>
      <c r="G536" s="56"/>
      <c r="H536" s="49"/>
      <c r="I536" s="49"/>
      <c r="J536" s="49"/>
      <c r="K536" s="49"/>
      <c r="L536" s="49"/>
      <c r="M536" s="49"/>
      <c r="N536" s="49"/>
      <c r="O536" s="52"/>
      <c r="P536" s="52"/>
      <c r="Q536" s="52"/>
      <c r="R536" s="52"/>
      <c r="S536" s="52"/>
      <c r="T536" s="52"/>
      <c r="U536" s="52"/>
      <c r="V536" s="52"/>
      <c r="W536" s="52"/>
      <c r="X536" s="52"/>
      <c r="Y536" s="52"/>
      <c r="Z536" s="52"/>
      <c r="AA536" s="52"/>
      <c r="AB536" s="52"/>
      <c r="AC536" s="52"/>
      <c r="AD536" s="52"/>
      <c r="AE536" s="52"/>
      <c r="AF536" s="52"/>
    </row>
    <row r="537" spans="1:32" ht="16.5" customHeight="1" x14ac:dyDescent="0.3">
      <c r="A537" s="56"/>
      <c r="B537" s="56"/>
      <c r="C537" s="56"/>
      <c r="D537" s="56"/>
      <c r="E537" s="56"/>
      <c r="F537" s="56"/>
      <c r="G537" s="56"/>
      <c r="H537" s="49"/>
      <c r="I537" s="49"/>
      <c r="J537" s="49"/>
      <c r="K537" s="49"/>
      <c r="L537" s="49"/>
      <c r="M537" s="49"/>
      <c r="N537" s="49"/>
      <c r="O537" s="52"/>
      <c r="P537" s="52"/>
      <c r="Q537" s="52"/>
      <c r="R537" s="52"/>
      <c r="S537" s="52"/>
      <c r="T537" s="52"/>
      <c r="U537" s="52"/>
      <c r="V537" s="52"/>
      <c r="W537" s="52"/>
      <c r="X537" s="52"/>
      <c r="Y537" s="52"/>
      <c r="Z537" s="52"/>
      <c r="AA537" s="52"/>
      <c r="AB537" s="52"/>
      <c r="AC537" s="52"/>
      <c r="AD537" s="52"/>
      <c r="AE537" s="52"/>
      <c r="AF537" s="52"/>
    </row>
    <row r="538" spans="1:32" ht="16.5" customHeight="1" x14ac:dyDescent="0.3">
      <c r="A538" s="56"/>
      <c r="B538" s="56"/>
      <c r="C538" s="56"/>
      <c r="D538" s="56"/>
      <c r="E538" s="56"/>
      <c r="F538" s="56"/>
      <c r="G538" s="56"/>
      <c r="H538" s="49"/>
      <c r="I538" s="49"/>
      <c r="J538" s="49"/>
      <c r="K538" s="49"/>
      <c r="L538" s="49"/>
      <c r="M538" s="49"/>
      <c r="N538" s="49"/>
      <c r="O538" s="52"/>
      <c r="P538" s="52"/>
      <c r="Q538" s="52"/>
      <c r="R538" s="52"/>
      <c r="S538" s="52"/>
      <c r="T538" s="52"/>
      <c r="U538" s="52"/>
      <c r="V538" s="52"/>
      <c r="W538" s="52"/>
      <c r="X538" s="52"/>
      <c r="Y538" s="52"/>
      <c r="Z538" s="52"/>
      <c r="AA538" s="52"/>
      <c r="AB538" s="52"/>
      <c r="AC538" s="52"/>
      <c r="AD538" s="52"/>
      <c r="AE538" s="52"/>
      <c r="AF538" s="52"/>
    </row>
    <row r="539" spans="1:32" ht="16.5" customHeight="1" x14ac:dyDescent="0.3">
      <c r="A539" s="56"/>
      <c r="B539" s="56"/>
      <c r="C539" s="56"/>
      <c r="D539" s="56"/>
      <c r="E539" s="56"/>
      <c r="F539" s="56"/>
      <c r="G539" s="56"/>
      <c r="H539" s="49"/>
      <c r="I539" s="49"/>
      <c r="J539" s="49"/>
      <c r="K539" s="49"/>
      <c r="L539" s="49"/>
      <c r="M539" s="49"/>
      <c r="N539" s="49"/>
      <c r="O539" s="52"/>
      <c r="P539" s="52"/>
      <c r="Q539" s="52"/>
      <c r="R539" s="52"/>
      <c r="S539" s="52"/>
      <c r="T539" s="52"/>
      <c r="U539" s="52"/>
      <c r="V539" s="52"/>
      <c r="W539" s="52"/>
      <c r="X539" s="52"/>
      <c r="Y539" s="52"/>
      <c r="Z539" s="52"/>
      <c r="AA539" s="52"/>
      <c r="AB539" s="52"/>
      <c r="AC539" s="52"/>
      <c r="AD539" s="52"/>
      <c r="AE539" s="52"/>
      <c r="AF539" s="52"/>
    </row>
    <row r="540" spans="1:32" ht="16.5" customHeight="1" x14ac:dyDescent="0.3">
      <c r="A540" s="56"/>
      <c r="B540" s="56"/>
      <c r="C540" s="56"/>
      <c r="D540" s="56"/>
      <c r="E540" s="56"/>
      <c r="F540" s="56"/>
      <c r="G540" s="56"/>
      <c r="H540" s="49"/>
      <c r="I540" s="49"/>
      <c r="J540" s="49"/>
      <c r="K540" s="49"/>
      <c r="L540" s="49"/>
      <c r="M540" s="49"/>
      <c r="N540" s="49"/>
      <c r="O540" s="52"/>
      <c r="P540" s="52"/>
      <c r="Q540" s="52"/>
      <c r="R540" s="52"/>
      <c r="S540" s="52"/>
      <c r="T540" s="52"/>
      <c r="U540" s="52"/>
      <c r="V540" s="52"/>
      <c r="W540" s="52"/>
      <c r="X540" s="52"/>
      <c r="Y540" s="52"/>
      <c r="Z540" s="52"/>
      <c r="AA540" s="52"/>
      <c r="AB540" s="52"/>
      <c r="AC540" s="52"/>
      <c r="AD540" s="52"/>
      <c r="AE540" s="52"/>
      <c r="AF540" s="52"/>
    </row>
    <row r="541" spans="1:32" ht="16.5" customHeight="1" x14ac:dyDescent="0.3">
      <c r="A541" s="56"/>
      <c r="B541" s="56"/>
      <c r="C541" s="56"/>
      <c r="D541" s="56"/>
      <c r="E541" s="56"/>
      <c r="F541" s="56"/>
      <c r="G541" s="56"/>
      <c r="H541" s="49"/>
      <c r="I541" s="49"/>
      <c r="J541" s="49"/>
      <c r="K541" s="49"/>
      <c r="L541" s="49"/>
      <c r="M541" s="49"/>
      <c r="N541" s="49"/>
      <c r="O541" s="52"/>
      <c r="P541" s="52"/>
      <c r="Q541" s="52"/>
      <c r="R541" s="52"/>
      <c r="S541" s="52"/>
      <c r="T541" s="52"/>
      <c r="U541" s="52"/>
      <c r="V541" s="52"/>
      <c r="W541" s="52"/>
      <c r="X541" s="52"/>
      <c r="Y541" s="52"/>
      <c r="Z541" s="52"/>
      <c r="AA541" s="52"/>
      <c r="AB541" s="52"/>
      <c r="AC541" s="52"/>
      <c r="AD541" s="52"/>
      <c r="AE541" s="52"/>
      <c r="AF541" s="52"/>
    </row>
    <row r="542" spans="1:32" ht="16.5" customHeight="1" x14ac:dyDescent="0.3">
      <c r="A542" s="56"/>
      <c r="B542" s="56"/>
      <c r="C542" s="56"/>
      <c r="D542" s="56"/>
      <c r="E542" s="56"/>
      <c r="F542" s="56"/>
      <c r="G542" s="56"/>
      <c r="H542" s="49"/>
      <c r="I542" s="49"/>
      <c r="J542" s="49"/>
      <c r="K542" s="49"/>
      <c r="L542" s="49"/>
      <c r="M542" s="49"/>
      <c r="N542" s="49"/>
      <c r="O542" s="52"/>
      <c r="P542" s="52"/>
      <c r="Q542" s="52"/>
      <c r="R542" s="52"/>
      <c r="S542" s="52"/>
      <c r="T542" s="52"/>
      <c r="U542" s="52"/>
      <c r="V542" s="52"/>
      <c r="W542" s="52"/>
      <c r="X542" s="52"/>
      <c r="Y542" s="52"/>
      <c r="Z542" s="52"/>
      <c r="AA542" s="52"/>
      <c r="AB542" s="52"/>
      <c r="AC542" s="52"/>
      <c r="AD542" s="52"/>
      <c r="AE542" s="52"/>
      <c r="AF542" s="52"/>
    </row>
    <row r="543" spans="1:32" ht="16.5" customHeight="1" x14ac:dyDescent="0.3">
      <c r="A543" s="56"/>
      <c r="B543" s="56"/>
      <c r="C543" s="56"/>
      <c r="D543" s="56"/>
      <c r="E543" s="56"/>
      <c r="F543" s="56"/>
      <c r="G543" s="56"/>
      <c r="H543" s="49"/>
      <c r="I543" s="49"/>
      <c r="J543" s="49"/>
      <c r="K543" s="49"/>
      <c r="L543" s="49"/>
      <c r="M543" s="49"/>
      <c r="N543" s="49"/>
      <c r="O543" s="52"/>
      <c r="P543" s="52"/>
      <c r="Q543" s="52"/>
      <c r="R543" s="52"/>
      <c r="S543" s="52"/>
      <c r="T543" s="52"/>
      <c r="U543" s="52"/>
      <c r="V543" s="52"/>
      <c r="W543" s="52"/>
      <c r="X543" s="52"/>
      <c r="Y543" s="52"/>
      <c r="Z543" s="52"/>
      <c r="AA543" s="52"/>
      <c r="AB543" s="52"/>
      <c r="AC543" s="52"/>
      <c r="AD543" s="52"/>
      <c r="AE543" s="52"/>
      <c r="AF543" s="52"/>
    </row>
    <row r="544" spans="1:32" ht="16.5" customHeight="1" x14ac:dyDescent="0.3">
      <c r="A544" s="56"/>
      <c r="B544" s="56"/>
      <c r="C544" s="56"/>
      <c r="D544" s="56"/>
      <c r="E544" s="56"/>
      <c r="F544" s="56"/>
      <c r="G544" s="56"/>
      <c r="H544" s="49"/>
      <c r="I544" s="49"/>
      <c r="J544" s="49"/>
      <c r="K544" s="49"/>
      <c r="L544" s="49"/>
      <c r="M544" s="49"/>
      <c r="N544" s="49"/>
      <c r="O544" s="52"/>
      <c r="P544" s="52"/>
      <c r="Q544" s="52"/>
      <c r="R544" s="52"/>
      <c r="S544" s="52"/>
      <c r="T544" s="52"/>
      <c r="U544" s="52"/>
      <c r="V544" s="52"/>
      <c r="W544" s="52"/>
      <c r="X544" s="52"/>
      <c r="Y544" s="52"/>
      <c r="Z544" s="52"/>
      <c r="AA544" s="52"/>
      <c r="AB544" s="52"/>
      <c r="AC544" s="52"/>
      <c r="AD544" s="52"/>
      <c r="AE544" s="52"/>
      <c r="AF544" s="52"/>
    </row>
    <row r="545" spans="1:32" ht="16.5" customHeight="1" x14ac:dyDescent="0.3">
      <c r="A545" s="56"/>
      <c r="B545" s="56"/>
      <c r="C545" s="56"/>
      <c r="D545" s="56"/>
      <c r="E545" s="56"/>
      <c r="F545" s="56"/>
      <c r="G545" s="56"/>
      <c r="H545" s="49"/>
      <c r="I545" s="49"/>
      <c r="J545" s="49"/>
      <c r="K545" s="49"/>
      <c r="L545" s="49"/>
      <c r="M545" s="49"/>
      <c r="N545" s="49"/>
      <c r="O545" s="52"/>
      <c r="P545" s="52"/>
      <c r="Q545" s="52"/>
      <c r="R545" s="52"/>
      <c r="S545" s="52"/>
      <c r="T545" s="52"/>
      <c r="U545" s="52"/>
      <c r="V545" s="52"/>
      <c r="W545" s="52"/>
      <c r="X545" s="52"/>
      <c r="Y545" s="52"/>
      <c r="Z545" s="52"/>
      <c r="AA545" s="52"/>
      <c r="AB545" s="52"/>
      <c r="AC545" s="52"/>
      <c r="AD545" s="52"/>
      <c r="AE545" s="52"/>
      <c r="AF545" s="52"/>
    </row>
    <row r="546" spans="1:32" ht="16.5" customHeight="1" x14ac:dyDescent="0.3">
      <c r="A546" s="56"/>
      <c r="B546" s="56"/>
      <c r="C546" s="56"/>
      <c r="D546" s="56"/>
      <c r="E546" s="56"/>
      <c r="F546" s="56"/>
      <c r="G546" s="56"/>
      <c r="H546" s="49"/>
      <c r="I546" s="49"/>
      <c r="J546" s="49"/>
      <c r="K546" s="49"/>
      <c r="L546" s="49"/>
      <c r="M546" s="49"/>
      <c r="N546" s="49"/>
      <c r="O546" s="52"/>
      <c r="P546" s="52"/>
      <c r="Q546" s="52"/>
      <c r="R546" s="52"/>
      <c r="S546" s="52"/>
      <c r="T546" s="52"/>
      <c r="U546" s="52"/>
      <c r="V546" s="52"/>
      <c r="W546" s="52"/>
      <c r="X546" s="52"/>
      <c r="Y546" s="52"/>
      <c r="Z546" s="52"/>
      <c r="AA546" s="52"/>
      <c r="AB546" s="52"/>
      <c r="AC546" s="52"/>
      <c r="AD546" s="52"/>
      <c r="AE546" s="52"/>
      <c r="AF546" s="52"/>
    </row>
    <row r="547" spans="1:32" ht="16.5" customHeight="1" x14ac:dyDescent="0.3">
      <c r="A547" s="56"/>
      <c r="B547" s="56"/>
      <c r="C547" s="56"/>
      <c r="D547" s="56"/>
      <c r="E547" s="56"/>
      <c r="F547" s="56"/>
      <c r="G547" s="56"/>
      <c r="H547" s="49"/>
      <c r="I547" s="49"/>
      <c r="J547" s="49"/>
      <c r="K547" s="49"/>
      <c r="L547" s="49"/>
      <c r="M547" s="49"/>
      <c r="N547" s="49"/>
      <c r="O547" s="52"/>
      <c r="P547" s="52"/>
      <c r="Q547" s="52"/>
      <c r="R547" s="52"/>
      <c r="S547" s="52"/>
      <c r="T547" s="52"/>
      <c r="U547" s="52"/>
      <c r="V547" s="52"/>
      <c r="W547" s="52"/>
      <c r="X547" s="52"/>
      <c r="Y547" s="52"/>
      <c r="Z547" s="52"/>
      <c r="AA547" s="52"/>
      <c r="AB547" s="52"/>
      <c r="AC547" s="52"/>
      <c r="AD547" s="52"/>
      <c r="AE547" s="52"/>
      <c r="AF547" s="52"/>
    </row>
    <row r="548" spans="1:32" ht="16.5" customHeight="1" x14ac:dyDescent="0.3">
      <c r="A548" s="56"/>
      <c r="B548" s="56"/>
      <c r="C548" s="56"/>
      <c r="D548" s="56"/>
      <c r="E548" s="56"/>
      <c r="F548" s="56"/>
      <c r="G548" s="56"/>
      <c r="H548" s="49"/>
      <c r="I548" s="49"/>
      <c r="J548" s="49"/>
      <c r="K548" s="49"/>
      <c r="L548" s="49"/>
      <c r="M548" s="49"/>
      <c r="N548" s="49"/>
      <c r="O548" s="52"/>
      <c r="P548" s="52"/>
      <c r="Q548" s="52"/>
      <c r="R548" s="52"/>
      <c r="S548" s="52"/>
      <c r="T548" s="52"/>
      <c r="U548" s="52"/>
      <c r="V548" s="52"/>
      <c r="W548" s="52"/>
      <c r="X548" s="52"/>
      <c r="Y548" s="52"/>
      <c r="Z548" s="52"/>
      <c r="AA548" s="52"/>
      <c r="AB548" s="52"/>
      <c r="AC548" s="52"/>
      <c r="AD548" s="52"/>
      <c r="AE548" s="52"/>
      <c r="AF548" s="52"/>
    </row>
    <row r="549" spans="1:32" ht="16.5" customHeight="1" x14ac:dyDescent="0.3">
      <c r="A549" s="56"/>
      <c r="B549" s="56"/>
      <c r="C549" s="56"/>
      <c r="D549" s="56"/>
      <c r="E549" s="56"/>
      <c r="F549" s="56"/>
      <c r="G549" s="56"/>
      <c r="H549" s="49"/>
      <c r="I549" s="49"/>
      <c r="J549" s="49"/>
      <c r="K549" s="49"/>
      <c r="L549" s="49"/>
      <c r="M549" s="49"/>
      <c r="N549" s="49"/>
      <c r="O549" s="52"/>
      <c r="P549" s="52"/>
      <c r="Q549" s="52"/>
      <c r="R549" s="52"/>
      <c r="S549" s="52"/>
      <c r="T549" s="52"/>
      <c r="U549" s="52"/>
      <c r="V549" s="52"/>
      <c r="W549" s="52"/>
      <c r="X549" s="52"/>
      <c r="Y549" s="52"/>
      <c r="Z549" s="52"/>
      <c r="AA549" s="52"/>
      <c r="AB549" s="52"/>
      <c r="AC549" s="52"/>
      <c r="AD549" s="52"/>
      <c r="AE549" s="52"/>
      <c r="AF549" s="52"/>
    </row>
    <row r="550" spans="1:32" ht="16.5" customHeight="1" x14ac:dyDescent="0.3">
      <c r="A550" s="56"/>
      <c r="B550" s="56"/>
      <c r="C550" s="56"/>
      <c r="D550" s="56"/>
      <c r="E550" s="56"/>
      <c r="F550" s="56"/>
      <c r="G550" s="56"/>
      <c r="H550" s="49"/>
      <c r="I550" s="49"/>
      <c r="J550" s="49"/>
      <c r="K550" s="49"/>
      <c r="L550" s="49"/>
      <c r="M550" s="49"/>
      <c r="N550" s="49"/>
      <c r="O550" s="52"/>
      <c r="P550" s="52"/>
      <c r="Q550" s="52"/>
      <c r="R550" s="52"/>
      <c r="S550" s="52"/>
      <c r="T550" s="52"/>
      <c r="U550" s="52"/>
      <c r="V550" s="52"/>
      <c r="W550" s="52"/>
      <c r="X550" s="52"/>
      <c r="Y550" s="52"/>
      <c r="Z550" s="52"/>
      <c r="AA550" s="52"/>
      <c r="AB550" s="52"/>
      <c r="AC550" s="52"/>
      <c r="AD550" s="52"/>
      <c r="AE550" s="52"/>
      <c r="AF550" s="52"/>
    </row>
    <row r="551" spans="1:32" ht="16.5" customHeight="1" x14ac:dyDescent="0.3">
      <c r="A551" s="56"/>
      <c r="B551" s="56"/>
      <c r="C551" s="56"/>
      <c r="D551" s="56"/>
      <c r="E551" s="56"/>
      <c r="F551" s="56"/>
      <c r="G551" s="56"/>
      <c r="H551" s="49"/>
      <c r="I551" s="49"/>
      <c r="J551" s="49"/>
      <c r="K551" s="49"/>
      <c r="L551" s="49"/>
      <c r="M551" s="49"/>
      <c r="N551" s="49"/>
      <c r="O551" s="52"/>
      <c r="P551" s="52"/>
      <c r="Q551" s="52"/>
      <c r="R551" s="52"/>
      <c r="S551" s="52"/>
      <c r="T551" s="52"/>
      <c r="U551" s="52"/>
      <c r="V551" s="52"/>
      <c r="W551" s="52"/>
      <c r="X551" s="52"/>
      <c r="Y551" s="52"/>
      <c r="Z551" s="52"/>
      <c r="AA551" s="52"/>
      <c r="AB551" s="52"/>
      <c r="AC551" s="52"/>
      <c r="AD551" s="52"/>
      <c r="AE551" s="52"/>
      <c r="AF551" s="52"/>
    </row>
    <row r="552" spans="1:32" ht="16.5" customHeight="1" x14ac:dyDescent="0.3">
      <c r="A552" s="56"/>
      <c r="B552" s="56"/>
      <c r="C552" s="56"/>
      <c r="D552" s="56"/>
      <c r="E552" s="56"/>
      <c r="F552" s="56"/>
      <c r="G552" s="56"/>
      <c r="H552" s="49"/>
      <c r="I552" s="49"/>
      <c r="J552" s="49"/>
      <c r="K552" s="49"/>
      <c r="L552" s="49"/>
      <c r="M552" s="49"/>
      <c r="N552" s="49"/>
      <c r="O552" s="52"/>
      <c r="P552" s="52"/>
      <c r="Q552" s="52"/>
      <c r="R552" s="52"/>
      <c r="S552" s="52"/>
      <c r="T552" s="52"/>
      <c r="U552" s="52"/>
      <c r="V552" s="52"/>
      <c r="W552" s="52"/>
      <c r="X552" s="52"/>
      <c r="Y552" s="52"/>
      <c r="Z552" s="52"/>
      <c r="AA552" s="52"/>
      <c r="AB552" s="52"/>
      <c r="AC552" s="52"/>
      <c r="AD552" s="52"/>
      <c r="AE552" s="52"/>
      <c r="AF552" s="52"/>
    </row>
    <row r="553" spans="1:32" ht="16.5" customHeight="1" x14ac:dyDescent="0.3">
      <c r="A553" s="56"/>
      <c r="B553" s="56"/>
      <c r="C553" s="56"/>
      <c r="D553" s="56"/>
      <c r="E553" s="56"/>
      <c r="F553" s="56"/>
      <c r="G553" s="56"/>
      <c r="H553" s="49"/>
      <c r="I553" s="49"/>
      <c r="J553" s="49"/>
      <c r="K553" s="49"/>
      <c r="L553" s="49"/>
      <c r="M553" s="49"/>
      <c r="N553" s="49"/>
      <c r="O553" s="52"/>
      <c r="P553" s="52"/>
      <c r="Q553" s="52"/>
      <c r="R553" s="52"/>
      <c r="S553" s="52"/>
      <c r="T553" s="52"/>
      <c r="U553" s="52"/>
      <c r="V553" s="52"/>
      <c r="W553" s="52"/>
      <c r="X553" s="52"/>
      <c r="Y553" s="52"/>
      <c r="Z553" s="52"/>
      <c r="AA553" s="52"/>
      <c r="AB553" s="52"/>
      <c r="AC553" s="52"/>
      <c r="AD553" s="52"/>
      <c r="AE553" s="52"/>
      <c r="AF553" s="52"/>
    </row>
    <row r="554" spans="1:32" ht="16.5" customHeight="1" x14ac:dyDescent="0.3">
      <c r="A554" s="56"/>
      <c r="B554" s="56"/>
      <c r="C554" s="56"/>
      <c r="D554" s="56"/>
      <c r="E554" s="56"/>
      <c r="F554" s="56"/>
      <c r="G554" s="56"/>
      <c r="H554" s="49"/>
      <c r="I554" s="49"/>
      <c r="J554" s="49"/>
      <c r="K554" s="49"/>
      <c r="L554" s="49"/>
      <c r="M554" s="49"/>
      <c r="N554" s="49"/>
      <c r="O554" s="52"/>
      <c r="P554" s="52"/>
      <c r="Q554" s="52"/>
      <c r="R554" s="52"/>
      <c r="S554" s="52"/>
      <c r="T554" s="52"/>
      <c r="U554" s="52"/>
      <c r="V554" s="52"/>
      <c r="W554" s="52"/>
      <c r="X554" s="52"/>
      <c r="Y554" s="52"/>
      <c r="Z554" s="52"/>
      <c r="AA554" s="52"/>
      <c r="AB554" s="52"/>
      <c r="AC554" s="52"/>
      <c r="AD554" s="52"/>
      <c r="AE554" s="52"/>
      <c r="AF554" s="52"/>
    </row>
    <row r="555" spans="1:32" ht="16.5" customHeight="1" x14ac:dyDescent="0.3">
      <c r="A555" s="56"/>
      <c r="B555" s="56"/>
      <c r="C555" s="56"/>
      <c r="D555" s="56"/>
      <c r="E555" s="56"/>
      <c r="F555" s="56"/>
      <c r="G555" s="56"/>
      <c r="H555" s="49"/>
      <c r="I555" s="49"/>
      <c r="J555" s="49"/>
      <c r="K555" s="49"/>
      <c r="L555" s="49"/>
      <c r="M555" s="49"/>
      <c r="N555" s="49"/>
      <c r="O555" s="52"/>
      <c r="P555" s="52"/>
      <c r="Q555" s="52"/>
      <c r="R555" s="52"/>
      <c r="S555" s="52"/>
      <c r="T555" s="52"/>
      <c r="U555" s="52"/>
      <c r="V555" s="52"/>
      <c r="W555" s="52"/>
      <c r="X555" s="52"/>
      <c r="Y555" s="52"/>
      <c r="Z555" s="52"/>
      <c r="AA555" s="52"/>
      <c r="AB555" s="52"/>
      <c r="AC555" s="52"/>
      <c r="AD555" s="52"/>
      <c r="AE555" s="52"/>
      <c r="AF555" s="52"/>
    </row>
    <row r="556" spans="1:32" ht="16.5" customHeight="1" x14ac:dyDescent="0.3">
      <c r="A556" s="56"/>
      <c r="B556" s="56"/>
      <c r="C556" s="56"/>
      <c r="D556" s="56"/>
      <c r="E556" s="56"/>
      <c r="F556" s="56"/>
      <c r="G556" s="56"/>
      <c r="H556" s="49"/>
      <c r="I556" s="49"/>
      <c r="J556" s="49"/>
      <c r="K556" s="49"/>
      <c r="L556" s="49"/>
      <c r="M556" s="49"/>
      <c r="N556" s="49"/>
      <c r="O556" s="52"/>
      <c r="P556" s="52"/>
      <c r="Q556" s="52"/>
      <c r="R556" s="52"/>
      <c r="S556" s="52"/>
      <c r="T556" s="52"/>
      <c r="U556" s="52"/>
      <c r="V556" s="52"/>
      <c r="W556" s="52"/>
      <c r="X556" s="52"/>
      <c r="Y556" s="52"/>
      <c r="Z556" s="52"/>
      <c r="AA556" s="52"/>
      <c r="AB556" s="52"/>
      <c r="AC556" s="52"/>
      <c r="AD556" s="52"/>
      <c r="AE556" s="52"/>
      <c r="AF556" s="52"/>
    </row>
    <row r="557" spans="1:32" ht="16.5" customHeight="1" x14ac:dyDescent="0.3">
      <c r="A557" s="56"/>
      <c r="B557" s="56"/>
      <c r="C557" s="56"/>
      <c r="D557" s="56"/>
      <c r="E557" s="56"/>
      <c r="F557" s="56"/>
      <c r="G557" s="56"/>
      <c r="H557" s="49"/>
      <c r="I557" s="49"/>
      <c r="J557" s="49"/>
      <c r="K557" s="49"/>
      <c r="L557" s="49"/>
      <c r="M557" s="49"/>
      <c r="N557" s="49"/>
      <c r="O557" s="52"/>
      <c r="P557" s="52"/>
      <c r="Q557" s="52"/>
      <c r="R557" s="52"/>
      <c r="S557" s="52"/>
      <c r="T557" s="52"/>
      <c r="U557" s="52"/>
      <c r="V557" s="52"/>
      <c r="W557" s="52"/>
      <c r="X557" s="52"/>
      <c r="Y557" s="52"/>
      <c r="Z557" s="52"/>
      <c r="AA557" s="52"/>
      <c r="AB557" s="52"/>
      <c r="AC557" s="52"/>
      <c r="AD557" s="52"/>
      <c r="AE557" s="52"/>
      <c r="AF557" s="52"/>
    </row>
    <row r="558" spans="1:32" ht="16.5" customHeight="1" x14ac:dyDescent="0.3">
      <c r="A558" s="56"/>
      <c r="B558" s="56"/>
      <c r="C558" s="56"/>
      <c r="D558" s="56"/>
      <c r="E558" s="56"/>
      <c r="F558" s="56"/>
      <c r="G558" s="56"/>
      <c r="H558" s="49"/>
      <c r="I558" s="49"/>
      <c r="J558" s="49"/>
      <c r="K558" s="49"/>
      <c r="L558" s="49"/>
      <c r="M558" s="49"/>
      <c r="N558" s="49"/>
      <c r="O558" s="52"/>
      <c r="P558" s="52"/>
      <c r="Q558" s="52"/>
      <c r="R558" s="52"/>
      <c r="S558" s="52"/>
      <c r="T558" s="52"/>
      <c r="U558" s="52"/>
      <c r="V558" s="52"/>
      <c r="W558" s="52"/>
      <c r="X558" s="52"/>
      <c r="Y558" s="52"/>
      <c r="Z558" s="52"/>
      <c r="AA558" s="52"/>
      <c r="AB558" s="52"/>
      <c r="AC558" s="52"/>
      <c r="AD558" s="52"/>
      <c r="AE558" s="52"/>
      <c r="AF558" s="52"/>
    </row>
    <row r="559" spans="1:32" ht="16.5" customHeight="1" x14ac:dyDescent="0.3">
      <c r="A559" s="56"/>
      <c r="B559" s="56"/>
      <c r="C559" s="56"/>
      <c r="D559" s="56"/>
      <c r="E559" s="56"/>
      <c r="F559" s="56"/>
      <c r="G559" s="56"/>
      <c r="H559" s="49"/>
      <c r="I559" s="49"/>
      <c r="J559" s="49"/>
      <c r="K559" s="49"/>
      <c r="L559" s="49"/>
      <c r="M559" s="49"/>
      <c r="N559" s="49"/>
      <c r="O559" s="52"/>
      <c r="P559" s="52"/>
      <c r="Q559" s="52"/>
      <c r="R559" s="52"/>
      <c r="S559" s="52"/>
      <c r="T559" s="52"/>
      <c r="U559" s="52"/>
      <c r="V559" s="52"/>
      <c r="W559" s="52"/>
      <c r="X559" s="52"/>
      <c r="Y559" s="52"/>
      <c r="Z559" s="52"/>
      <c r="AA559" s="52"/>
      <c r="AB559" s="52"/>
      <c r="AC559" s="52"/>
      <c r="AD559" s="52"/>
      <c r="AE559" s="52"/>
      <c r="AF559" s="52"/>
    </row>
    <row r="560" spans="1:32" ht="16.5" customHeight="1" x14ac:dyDescent="0.3">
      <c r="A560" s="56"/>
      <c r="B560" s="56"/>
      <c r="C560" s="56"/>
      <c r="D560" s="56"/>
      <c r="E560" s="56"/>
      <c r="F560" s="56"/>
      <c r="G560" s="56"/>
      <c r="H560" s="49"/>
      <c r="I560" s="49"/>
      <c r="J560" s="49"/>
      <c r="K560" s="49"/>
      <c r="L560" s="49"/>
      <c r="M560" s="49"/>
      <c r="N560" s="49"/>
      <c r="O560" s="52"/>
      <c r="P560" s="52"/>
      <c r="Q560" s="52"/>
      <c r="R560" s="52"/>
      <c r="S560" s="52"/>
      <c r="T560" s="52"/>
      <c r="U560" s="52"/>
      <c r="V560" s="52"/>
      <c r="W560" s="52"/>
      <c r="X560" s="52"/>
      <c r="Y560" s="52"/>
      <c r="Z560" s="52"/>
      <c r="AA560" s="52"/>
      <c r="AB560" s="52"/>
      <c r="AC560" s="52"/>
      <c r="AD560" s="52"/>
      <c r="AE560" s="52"/>
      <c r="AF560" s="52"/>
    </row>
    <row r="561" spans="1:32" ht="16.5" customHeight="1" x14ac:dyDescent="0.3">
      <c r="A561" s="56"/>
      <c r="B561" s="56"/>
      <c r="C561" s="56"/>
      <c r="D561" s="56"/>
      <c r="E561" s="56"/>
      <c r="F561" s="56"/>
      <c r="G561" s="56"/>
      <c r="H561" s="49"/>
      <c r="I561" s="49"/>
      <c r="J561" s="49"/>
      <c r="K561" s="49"/>
      <c r="L561" s="49"/>
      <c r="M561" s="49"/>
      <c r="N561" s="49"/>
      <c r="O561" s="52"/>
      <c r="P561" s="52"/>
      <c r="Q561" s="52"/>
      <c r="R561" s="52"/>
      <c r="S561" s="52"/>
      <c r="T561" s="52"/>
      <c r="U561" s="52"/>
      <c r="V561" s="52"/>
      <c r="W561" s="52"/>
      <c r="X561" s="52"/>
      <c r="Y561" s="52"/>
      <c r="Z561" s="52"/>
      <c r="AA561" s="52"/>
      <c r="AB561" s="52"/>
      <c r="AC561" s="52"/>
      <c r="AD561" s="52"/>
      <c r="AE561" s="52"/>
      <c r="AF561" s="52"/>
    </row>
    <row r="562" spans="1:32" ht="16.5" customHeight="1" x14ac:dyDescent="0.3">
      <c r="A562" s="56"/>
      <c r="B562" s="56"/>
      <c r="C562" s="56"/>
      <c r="D562" s="56"/>
      <c r="E562" s="56"/>
      <c r="F562" s="56"/>
      <c r="G562" s="56"/>
      <c r="H562" s="49"/>
      <c r="I562" s="49"/>
      <c r="J562" s="49"/>
      <c r="K562" s="49"/>
      <c r="L562" s="49"/>
      <c r="M562" s="49"/>
      <c r="N562" s="49"/>
      <c r="O562" s="52"/>
      <c r="P562" s="52"/>
      <c r="Q562" s="52"/>
      <c r="R562" s="52"/>
      <c r="S562" s="52"/>
      <c r="T562" s="52"/>
      <c r="U562" s="52"/>
      <c r="V562" s="52"/>
      <c r="W562" s="52"/>
      <c r="X562" s="52"/>
      <c r="Y562" s="52"/>
      <c r="Z562" s="52"/>
      <c r="AA562" s="52"/>
      <c r="AB562" s="52"/>
      <c r="AC562" s="52"/>
      <c r="AD562" s="52"/>
      <c r="AE562" s="52"/>
      <c r="AF562" s="52"/>
    </row>
    <row r="563" spans="1:32" ht="16.5" customHeight="1" x14ac:dyDescent="0.3">
      <c r="A563" s="56"/>
      <c r="B563" s="56"/>
      <c r="C563" s="56"/>
      <c r="D563" s="56"/>
      <c r="E563" s="56"/>
      <c r="F563" s="56"/>
      <c r="G563" s="56"/>
      <c r="H563" s="49"/>
      <c r="I563" s="49"/>
      <c r="J563" s="49"/>
      <c r="K563" s="49"/>
      <c r="L563" s="49"/>
      <c r="M563" s="49"/>
      <c r="N563" s="49"/>
      <c r="O563" s="52"/>
      <c r="P563" s="52"/>
      <c r="Q563" s="52"/>
      <c r="R563" s="52"/>
      <c r="S563" s="52"/>
      <c r="T563" s="52"/>
      <c r="U563" s="52"/>
      <c r="V563" s="52"/>
      <c r="W563" s="52"/>
      <c r="X563" s="52"/>
      <c r="Y563" s="52"/>
      <c r="Z563" s="52"/>
      <c r="AA563" s="52"/>
      <c r="AB563" s="52"/>
      <c r="AC563" s="52"/>
      <c r="AD563" s="52"/>
      <c r="AE563" s="52"/>
      <c r="AF563" s="52"/>
    </row>
    <row r="564" spans="1:32" ht="16.5" customHeight="1" x14ac:dyDescent="0.3">
      <c r="A564" s="56"/>
      <c r="B564" s="56"/>
      <c r="C564" s="56"/>
      <c r="D564" s="56"/>
      <c r="E564" s="56"/>
      <c r="F564" s="56"/>
      <c r="G564" s="56"/>
      <c r="H564" s="49"/>
      <c r="I564" s="49"/>
      <c r="J564" s="49"/>
      <c r="K564" s="49"/>
      <c r="L564" s="49"/>
      <c r="M564" s="49"/>
      <c r="N564" s="49"/>
      <c r="O564" s="52"/>
      <c r="P564" s="52"/>
      <c r="Q564" s="52"/>
      <c r="R564" s="52"/>
      <c r="S564" s="52"/>
      <c r="T564" s="52"/>
      <c r="U564" s="52"/>
      <c r="V564" s="52"/>
      <c r="W564" s="52"/>
      <c r="X564" s="52"/>
      <c r="Y564" s="52"/>
      <c r="Z564" s="52"/>
      <c r="AA564" s="52"/>
      <c r="AB564" s="52"/>
      <c r="AC564" s="52"/>
      <c r="AD564" s="52"/>
      <c r="AE564" s="52"/>
      <c r="AF564" s="52"/>
    </row>
    <row r="565" spans="1:32" ht="16.5" customHeight="1" x14ac:dyDescent="0.3">
      <c r="A565" s="56"/>
      <c r="B565" s="56"/>
      <c r="C565" s="56"/>
      <c r="D565" s="56"/>
      <c r="E565" s="56"/>
      <c r="F565" s="56"/>
      <c r="G565" s="56"/>
      <c r="H565" s="49"/>
      <c r="I565" s="49"/>
      <c r="J565" s="49"/>
      <c r="K565" s="49"/>
      <c r="L565" s="49"/>
      <c r="M565" s="49"/>
      <c r="N565" s="49"/>
      <c r="O565" s="52"/>
      <c r="P565" s="52"/>
      <c r="Q565" s="52"/>
      <c r="R565" s="52"/>
      <c r="S565" s="52"/>
      <c r="T565" s="52"/>
      <c r="U565" s="52"/>
      <c r="V565" s="52"/>
      <c r="W565" s="52"/>
      <c r="X565" s="52"/>
      <c r="Y565" s="52"/>
      <c r="Z565" s="52"/>
      <c r="AA565" s="52"/>
      <c r="AB565" s="52"/>
      <c r="AC565" s="52"/>
      <c r="AD565" s="52"/>
      <c r="AE565" s="52"/>
      <c r="AF565" s="52"/>
    </row>
    <row r="566" spans="1:32" ht="16.5" customHeight="1" x14ac:dyDescent="0.3">
      <c r="A566" s="56"/>
      <c r="B566" s="56"/>
      <c r="C566" s="56"/>
      <c r="D566" s="56"/>
      <c r="E566" s="56"/>
      <c r="F566" s="56"/>
      <c r="G566" s="56"/>
      <c r="H566" s="49"/>
      <c r="I566" s="49"/>
      <c r="J566" s="49"/>
      <c r="K566" s="49"/>
      <c r="L566" s="49"/>
      <c r="M566" s="49"/>
      <c r="N566" s="49"/>
      <c r="O566" s="52"/>
      <c r="P566" s="52"/>
      <c r="Q566" s="52"/>
      <c r="R566" s="52"/>
      <c r="S566" s="52"/>
      <c r="T566" s="52"/>
      <c r="U566" s="52"/>
      <c r="V566" s="52"/>
      <c r="W566" s="52"/>
      <c r="X566" s="52"/>
      <c r="Y566" s="52"/>
      <c r="Z566" s="52"/>
      <c r="AA566" s="52"/>
      <c r="AB566" s="52"/>
      <c r="AC566" s="52"/>
      <c r="AD566" s="52"/>
      <c r="AE566" s="52"/>
      <c r="AF566" s="52"/>
    </row>
    <row r="567" spans="1:32" ht="16.5" customHeight="1" x14ac:dyDescent="0.3">
      <c r="A567" s="56"/>
      <c r="B567" s="56"/>
      <c r="C567" s="56"/>
      <c r="D567" s="56"/>
      <c r="E567" s="56"/>
      <c r="F567" s="56"/>
      <c r="G567" s="56"/>
      <c r="H567" s="49"/>
      <c r="I567" s="49"/>
      <c r="J567" s="49"/>
      <c r="K567" s="49"/>
      <c r="L567" s="49"/>
      <c r="M567" s="49"/>
      <c r="N567" s="49"/>
      <c r="O567" s="52"/>
      <c r="P567" s="52"/>
      <c r="Q567" s="52"/>
      <c r="R567" s="52"/>
      <c r="S567" s="52"/>
      <c r="T567" s="52"/>
      <c r="U567" s="52"/>
      <c r="V567" s="52"/>
      <c r="W567" s="52"/>
      <c r="X567" s="52"/>
      <c r="Y567" s="52"/>
      <c r="Z567" s="52"/>
      <c r="AA567" s="52"/>
      <c r="AB567" s="52"/>
      <c r="AC567" s="52"/>
      <c r="AD567" s="52"/>
      <c r="AE567" s="52"/>
      <c r="AF567" s="52"/>
    </row>
    <row r="568" spans="1:32" ht="16.5" customHeight="1" x14ac:dyDescent="0.3">
      <c r="A568" s="56"/>
      <c r="B568" s="56"/>
      <c r="C568" s="56"/>
      <c r="D568" s="56"/>
      <c r="E568" s="56"/>
      <c r="F568" s="56"/>
      <c r="G568" s="56"/>
      <c r="H568" s="49"/>
      <c r="I568" s="49"/>
      <c r="J568" s="49"/>
      <c r="K568" s="49"/>
      <c r="L568" s="49"/>
      <c r="M568" s="49"/>
      <c r="N568" s="49"/>
      <c r="O568" s="52"/>
      <c r="P568" s="52"/>
      <c r="Q568" s="52"/>
      <c r="R568" s="52"/>
      <c r="S568" s="52"/>
      <c r="T568" s="52"/>
      <c r="U568" s="52"/>
      <c r="V568" s="52"/>
      <c r="W568" s="52"/>
      <c r="X568" s="52"/>
      <c r="Y568" s="52"/>
      <c r="Z568" s="52"/>
      <c r="AA568" s="52"/>
      <c r="AB568" s="52"/>
      <c r="AC568" s="52"/>
      <c r="AD568" s="52"/>
      <c r="AE568" s="52"/>
      <c r="AF568" s="52"/>
    </row>
    <row r="569" spans="1:32" ht="16.5" customHeight="1" x14ac:dyDescent="0.3">
      <c r="A569" s="56"/>
      <c r="B569" s="56"/>
      <c r="C569" s="56"/>
      <c r="D569" s="56"/>
      <c r="E569" s="56"/>
      <c r="F569" s="56"/>
      <c r="G569" s="56"/>
      <c r="H569" s="49"/>
      <c r="I569" s="49"/>
      <c r="J569" s="49"/>
      <c r="K569" s="49"/>
      <c r="L569" s="49"/>
      <c r="M569" s="49"/>
      <c r="N569" s="49"/>
      <c r="O569" s="52"/>
      <c r="P569" s="52"/>
      <c r="Q569" s="52"/>
      <c r="R569" s="52"/>
      <c r="S569" s="52"/>
      <c r="T569" s="52"/>
      <c r="U569" s="52"/>
      <c r="V569" s="52"/>
      <c r="W569" s="52"/>
      <c r="X569" s="52"/>
      <c r="Y569" s="52"/>
      <c r="Z569" s="52"/>
      <c r="AA569" s="52"/>
      <c r="AB569" s="52"/>
      <c r="AC569" s="52"/>
      <c r="AD569" s="52"/>
      <c r="AE569" s="52"/>
      <c r="AF569" s="52"/>
    </row>
    <row r="570" spans="1:32" ht="16.5" customHeight="1" x14ac:dyDescent="0.3">
      <c r="A570" s="56"/>
      <c r="B570" s="56"/>
      <c r="C570" s="56"/>
      <c r="D570" s="56"/>
      <c r="E570" s="56"/>
      <c r="F570" s="56"/>
      <c r="G570" s="56"/>
      <c r="H570" s="49"/>
      <c r="I570" s="49"/>
      <c r="J570" s="49"/>
      <c r="K570" s="49"/>
      <c r="L570" s="49"/>
      <c r="M570" s="49"/>
      <c r="N570" s="49"/>
      <c r="O570" s="52"/>
      <c r="P570" s="52"/>
      <c r="Q570" s="52"/>
      <c r="R570" s="52"/>
      <c r="S570" s="52"/>
      <c r="T570" s="52"/>
      <c r="U570" s="52"/>
      <c r="V570" s="52"/>
      <c r="W570" s="52"/>
      <c r="X570" s="52"/>
      <c r="Y570" s="52"/>
      <c r="Z570" s="52"/>
      <c r="AA570" s="52"/>
      <c r="AB570" s="52"/>
      <c r="AC570" s="52"/>
      <c r="AD570" s="52"/>
      <c r="AE570" s="52"/>
      <c r="AF570" s="52"/>
    </row>
    <row r="571" spans="1:32" ht="16.5" customHeight="1" x14ac:dyDescent="0.3">
      <c r="A571" s="56"/>
      <c r="B571" s="56"/>
      <c r="C571" s="56"/>
      <c r="D571" s="56"/>
      <c r="E571" s="56"/>
      <c r="F571" s="56"/>
      <c r="G571" s="56"/>
      <c r="H571" s="49"/>
      <c r="I571" s="49"/>
      <c r="J571" s="49"/>
      <c r="K571" s="49"/>
      <c r="L571" s="49"/>
      <c r="M571" s="49"/>
      <c r="N571" s="49"/>
      <c r="O571" s="52"/>
      <c r="P571" s="52"/>
      <c r="Q571" s="52"/>
      <c r="R571" s="52"/>
      <c r="S571" s="52"/>
      <c r="T571" s="52"/>
      <c r="U571" s="52"/>
      <c r="V571" s="52"/>
      <c r="W571" s="52"/>
      <c r="X571" s="52"/>
      <c r="Y571" s="52"/>
      <c r="Z571" s="52"/>
      <c r="AA571" s="52"/>
      <c r="AB571" s="52"/>
      <c r="AC571" s="52"/>
      <c r="AD571" s="52"/>
      <c r="AE571" s="52"/>
      <c r="AF571" s="52"/>
    </row>
    <row r="572" spans="1:32" ht="16.5" customHeight="1" x14ac:dyDescent="0.3">
      <c r="A572" s="56"/>
      <c r="B572" s="56"/>
      <c r="C572" s="56"/>
      <c r="D572" s="56"/>
      <c r="E572" s="56"/>
      <c r="F572" s="56"/>
      <c r="G572" s="56"/>
      <c r="H572" s="49"/>
      <c r="I572" s="49"/>
      <c r="J572" s="49"/>
      <c r="K572" s="49"/>
      <c r="L572" s="49"/>
      <c r="M572" s="49"/>
      <c r="N572" s="49"/>
      <c r="O572" s="52"/>
      <c r="P572" s="52"/>
      <c r="Q572" s="52"/>
      <c r="R572" s="52"/>
      <c r="S572" s="52"/>
      <c r="T572" s="52"/>
      <c r="U572" s="52"/>
      <c r="V572" s="52"/>
      <c r="W572" s="52"/>
      <c r="X572" s="52"/>
      <c r="Y572" s="52"/>
      <c r="Z572" s="52"/>
      <c r="AA572" s="52"/>
      <c r="AB572" s="52"/>
      <c r="AC572" s="52"/>
      <c r="AD572" s="52"/>
      <c r="AE572" s="52"/>
      <c r="AF572" s="52"/>
    </row>
    <row r="573" spans="1:32" ht="16.5" customHeight="1" x14ac:dyDescent="0.3">
      <c r="A573" s="56"/>
      <c r="B573" s="56"/>
      <c r="C573" s="56"/>
      <c r="D573" s="56"/>
      <c r="E573" s="56"/>
      <c r="F573" s="56"/>
      <c r="G573" s="56"/>
      <c r="H573" s="49"/>
      <c r="I573" s="49"/>
      <c r="J573" s="49"/>
      <c r="K573" s="49"/>
      <c r="L573" s="49"/>
      <c r="M573" s="49"/>
      <c r="N573" s="49"/>
      <c r="O573" s="52"/>
      <c r="P573" s="52"/>
      <c r="Q573" s="52"/>
      <c r="R573" s="52"/>
      <c r="S573" s="52"/>
      <c r="T573" s="52"/>
      <c r="U573" s="52"/>
      <c r="V573" s="52"/>
      <c r="W573" s="52"/>
      <c r="X573" s="52"/>
      <c r="Y573" s="52"/>
      <c r="Z573" s="52"/>
      <c r="AA573" s="52"/>
      <c r="AB573" s="52"/>
      <c r="AC573" s="52"/>
      <c r="AD573" s="52"/>
      <c r="AE573" s="52"/>
      <c r="AF573" s="52"/>
    </row>
    <row r="574" spans="1:32" ht="16.5" customHeight="1" x14ac:dyDescent="0.3">
      <c r="A574" s="56"/>
      <c r="B574" s="56"/>
      <c r="C574" s="56"/>
      <c r="D574" s="56"/>
      <c r="E574" s="56"/>
      <c r="F574" s="56"/>
      <c r="G574" s="56"/>
      <c r="H574" s="49"/>
      <c r="I574" s="49"/>
      <c r="J574" s="49"/>
      <c r="K574" s="49"/>
      <c r="L574" s="49"/>
      <c r="M574" s="49"/>
      <c r="N574" s="49"/>
      <c r="O574" s="52"/>
      <c r="P574" s="52"/>
      <c r="Q574" s="52"/>
      <c r="R574" s="52"/>
      <c r="S574" s="52"/>
      <c r="T574" s="52"/>
      <c r="U574" s="52"/>
      <c r="V574" s="52"/>
      <c r="W574" s="52"/>
      <c r="X574" s="52"/>
      <c r="Y574" s="52"/>
      <c r="Z574" s="52"/>
      <c r="AA574" s="52"/>
      <c r="AB574" s="52"/>
      <c r="AC574" s="52"/>
      <c r="AD574" s="52"/>
      <c r="AE574" s="52"/>
      <c r="AF574" s="52"/>
    </row>
    <row r="575" spans="1:32" ht="16.5" customHeight="1" x14ac:dyDescent="0.3">
      <c r="A575" s="56"/>
      <c r="B575" s="56"/>
      <c r="C575" s="56"/>
      <c r="D575" s="56"/>
      <c r="E575" s="56"/>
      <c r="F575" s="56"/>
      <c r="G575" s="56"/>
      <c r="H575" s="49"/>
      <c r="I575" s="49"/>
      <c r="J575" s="49"/>
      <c r="K575" s="49"/>
      <c r="L575" s="49"/>
      <c r="M575" s="49"/>
      <c r="N575" s="49"/>
      <c r="O575" s="52"/>
      <c r="P575" s="52"/>
      <c r="Q575" s="52"/>
      <c r="R575" s="52"/>
      <c r="S575" s="52"/>
      <c r="T575" s="52"/>
      <c r="U575" s="52"/>
      <c r="V575" s="52"/>
      <c r="W575" s="52"/>
      <c r="X575" s="52"/>
      <c r="Y575" s="52"/>
      <c r="Z575" s="52"/>
      <c r="AA575" s="52"/>
      <c r="AB575" s="52"/>
      <c r="AC575" s="52"/>
      <c r="AD575" s="52"/>
      <c r="AE575" s="52"/>
      <c r="AF575" s="52"/>
    </row>
    <row r="576" spans="1:32" ht="16.5" customHeight="1" x14ac:dyDescent="0.3">
      <c r="A576" s="56"/>
      <c r="B576" s="56"/>
      <c r="C576" s="56"/>
      <c r="D576" s="56"/>
      <c r="E576" s="56"/>
      <c r="F576" s="56"/>
      <c r="G576" s="56"/>
      <c r="H576" s="49"/>
      <c r="I576" s="49"/>
      <c r="J576" s="49"/>
      <c r="K576" s="49"/>
      <c r="L576" s="49"/>
      <c r="M576" s="49"/>
      <c r="N576" s="49"/>
      <c r="O576" s="52"/>
      <c r="P576" s="52"/>
      <c r="Q576" s="52"/>
      <c r="R576" s="52"/>
      <c r="S576" s="52"/>
      <c r="T576" s="52"/>
      <c r="U576" s="52"/>
      <c r="V576" s="52"/>
      <c r="W576" s="52"/>
      <c r="X576" s="52"/>
      <c r="Y576" s="52"/>
      <c r="Z576" s="52"/>
      <c r="AA576" s="52"/>
      <c r="AB576" s="52"/>
      <c r="AC576" s="52"/>
      <c r="AD576" s="52"/>
      <c r="AE576" s="52"/>
      <c r="AF576" s="52"/>
    </row>
    <row r="577" spans="1:32" ht="16.5" customHeight="1" x14ac:dyDescent="0.3">
      <c r="A577" s="56"/>
      <c r="B577" s="56"/>
      <c r="C577" s="56"/>
      <c r="D577" s="56"/>
      <c r="E577" s="56"/>
      <c r="F577" s="56"/>
      <c r="G577" s="56"/>
      <c r="H577" s="49"/>
      <c r="I577" s="49"/>
      <c r="J577" s="49"/>
      <c r="K577" s="49"/>
      <c r="L577" s="49"/>
      <c r="M577" s="49"/>
      <c r="N577" s="49"/>
      <c r="O577" s="52"/>
      <c r="P577" s="52"/>
      <c r="Q577" s="52"/>
      <c r="R577" s="52"/>
      <c r="S577" s="52"/>
      <c r="T577" s="52"/>
      <c r="U577" s="52"/>
      <c r="V577" s="52"/>
      <c r="W577" s="52"/>
      <c r="X577" s="52"/>
      <c r="Y577" s="52"/>
      <c r="Z577" s="52"/>
      <c r="AA577" s="52"/>
      <c r="AB577" s="52"/>
      <c r="AC577" s="52"/>
      <c r="AD577" s="52"/>
      <c r="AE577" s="52"/>
      <c r="AF577" s="52"/>
    </row>
    <row r="578" spans="1:32" ht="16.5" customHeight="1" x14ac:dyDescent="0.3">
      <c r="A578" s="56"/>
      <c r="B578" s="56"/>
      <c r="C578" s="56"/>
      <c r="D578" s="56"/>
      <c r="E578" s="56"/>
      <c r="F578" s="56"/>
      <c r="G578" s="56"/>
      <c r="H578" s="49"/>
      <c r="I578" s="49"/>
      <c r="J578" s="49"/>
      <c r="K578" s="49"/>
      <c r="L578" s="49"/>
      <c r="M578" s="49"/>
      <c r="N578" s="49"/>
      <c r="O578" s="52"/>
      <c r="P578" s="52"/>
      <c r="Q578" s="52"/>
      <c r="R578" s="52"/>
      <c r="S578" s="52"/>
      <c r="T578" s="52"/>
      <c r="U578" s="52"/>
      <c r="V578" s="52"/>
      <c r="W578" s="52"/>
      <c r="X578" s="52"/>
      <c r="Y578" s="52"/>
      <c r="Z578" s="52"/>
      <c r="AA578" s="52"/>
      <c r="AB578" s="52"/>
      <c r="AC578" s="52"/>
      <c r="AD578" s="52"/>
      <c r="AE578" s="52"/>
      <c r="AF578" s="52"/>
    </row>
    <row r="579" spans="1:32" ht="16.5" customHeight="1" x14ac:dyDescent="0.3">
      <c r="A579" s="56"/>
      <c r="B579" s="56"/>
      <c r="C579" s="56"/>
      <c r="D579" s="56"/>
      <c r="E579" s="56"/>
      <c r="F579" s="56"/>
      <c r="G579" s="56"/>
      <c r="H579" s="49"/>
      <c r="I579" s="49"/>
      <c r="J579" s="49"/>
      <c r="K579" s="49"/>
      <c r="L579" s="49"/>
      <c r="M579" s="49"/>
      <c r="N579" s="49"/>
      <c r="O579" s="52"/>
      <c r="P579" s="52"/>
      <c r="Q579" s="52"/>
      <c r="R579" s="52"/>
      <c r="S579" s="52"/>
      <c r="T579" s="52"/>
      <c r="U579" s="52"/>
      <c r="V579" s="52"/>
      <c r="W579" s="52"/>
      <c r="X579" s="52"/>
      <c r="Y579" s="52"/>
      <c r="Z579" s="52"/>
      <c r="AA579" s="52"/>
      <c r="AB579" s="52"/>
      <c r="AC579" s="52"/>
      <c r="AD579" s="52"/>
      <c r="AE579" s="52"/>
      <c r="AF579" s="52"/>
    </row>
    <row r="580" spans="1:32" ht="16.5" customHeight="1" x14ac:dyDescent="0.3">
      <c r="A580" s="56"/>
      <c r="B580" s="56"/>
      <c r="C580" s="56"/>
      <c r="D580" s="56"/>
      <c r="E580" s="56"/>
      <c r="F580" s="56"/>
      <c r="G580" s="56"/>
      <c r="H580" s="49"/>
      <c r="I580" s="49"/>
      <c r="J580" s="49"/>
      <c r="K580" s="49"/>
      <c r="L580" s="49"/>
      <c r="M580" s="49"/>
      <c r="N580" s="49"/>
      <c r="O580" s="52"/>
      <c r="P580" s="52"/>
      <c r="Q580" s="52"/>
      <c r="R580" s="52"/>
      <c r="S580" s="52"/>
      <c r="T580" s="52"/>
      <c r="U580" s="52"/>
      <c r="V580" s="52"/>
      <c r="W580" s="52"/>
      <c r="X580" s="52"/>
      <c r="Y580" s="52"/>
      <c r="Z580" s="52"/>
      <c r="AA580" s="52"/>
      <c r="AB580" s="52"/>
      <c r="AC580" s="52"/>
      <c r="AD580" s="52"/>
      <c r="AE580" s="52"/>
      <c r="AF580" s="52"/>
    </row>
    <row r="581" spans="1:32" ht="16.5" customHeight="1" x14ac:dyDescent="0.3">
      <c r="A581" s="56"/>
      <c r="B581" s="56"/>
      <c r="C581" s="56"/>
      <c r="D581" s="56"/>
      <c r="E581" s="56"/>
      <c r="F581" s="56"/>
      <c r="G581" s="56"/>
      <c r="H581" s="49"/>
      <c r="I581" s="49"/>
      <c r="J581" s="49"/>
      <c r="K581" s="49"/>
      <c r="L581" s="49"/>
      <c r="M581" s="49"/>
      <c r="N581" s="49"/>
      <c r="O581" s="52"/>
      <c r="P581" s="52"/>
      <c r="Q581" s="52"/>
      <c r="R581" s="52"/>
      <c r="S581" s="52"/>
      <c r="T581" s="52"/>
      <c r="U581" s="52"/>
      <c r="V581" s="52"/>
      <c r="W581" s="52"/>
      <c r="X581" s="52"/>
      <c r="Y581" s="52"/>
      <c r="Z581" s="52"/>
      <c r="AA581" s="52"/>
      <c r="AB581" s="52"/>
      <c r="AC581" s="52"/>
      <c r="AD581" s="52"/>
      <c r="AE581" s="52"/>
      <c r="AF581" s="52"/>
    </row>
    <row r="582" spans="1:32" ht="16.5" customHeight="1" x14ac:dyDescent="0.3">
      <c r="A582" s="56"/>
      <c r="B582" s="56"/>
      <c r="C582" s="56"/>
      <c r="D582" s="56"/>
      <c r="E582" s="56"/>
      <c r="F582" s="56"/>
      <c r="G582" s="56"/>
      <c r="H582" s="49"/>
      <c r="I582" s="49"/>
      <c r="J582" s="49"/>
      <c r="K582" s="49"/>
      <c r="L582" s="49"/>
      <c r="M582" s="49"/>
      <c r="N582" s="49"/>
      <c r="O582" s="52"/>
      <c r="P582" s="52"/>
      <c r="Q582" s="52"/>
      <c r="R582" s="52"/>
      <c r="S582" s="52"/>
      <c r="T582" s="52"/>
      <c r="U582" s="52"/>
      <c r="V582" s="52"/>
      <c r="W582" s="52"/>
      <c r="X582" s="52"/>
      <c r="Y582" s="52"/>
      <c r="Z582" s="52"/>
      <c r="AA582" s="52"/>
      <c r="AB582" s="52"/>
      <c r="AC582" s="52"/>
      <c r="AD582" s="52"/>
      <c r="AE582" s="52"/>
      <c r="AF582" s="52"/>
    </row>
    <row r="583" spans="1:32" ht="16.5" customHeight="1" x14ac:dyDescent="0.3">
      <c r="A583" s="56"/>
      <c r="B583" s="56"/>
      <c r="C583" s="56"/>
      <c r="D583" s="56"/>
      <c r="E583" s="56"/>
      <c r="F583" s="56"/>
      <c r="G583" s="56"/>
      <c r="H583" s="49"/>
      <c r="I583" s="49"/>
      <c r="J583" s="49"/>
      <c r="K583" s="49"/>
      <c r="L583" s="49"/>
      <c r="M583" s="49"/>
      <c r="N583" s="49"/>
      <c r="O583" s="52"/>
      <c r="P583" s="52"/>
      <c r="Q583" s="52"/>
      <c r="R583" s="52"/>
      <c r="S583" s="52"/>
      <c r="T583" s="52"/>
      <c r="U583" s="52"/>
      <c r="V583" s="52"/>
      <c r="W583" s="52"/>
      <c r="X583" s="52"/>
      <c r="Y583" s="52"/>
      <c r="Z583" s="52"/>
      <c r="AA583" s="52"/>
      <c r="AB583" s="52"/>
      <c r="AC583" s="52"/>
      <c r="AD583" s="52"/>
      <c r="AE583" s="52"/>
      <c r="AF583" s="52"/>
    </row>
    <row r="584" spans="1:32" ht="16.5" customHeight="1" x14ac:dyDescent="0.3">
      <c r="A584" s="56"/>
      <c r="B584" s="56"/>
      <c r="C584" s="56"/>
      <c r="D584" s="56"/>
      <c r="E584" s="56"/>
      <c r="F584" s="56"/>
      <c r="G584" s="56"/>
      <c r="H584" s="49"/>
      <c r="I584" s="49"/>
      <c r="J584" s="49"/>
      <c r="K584" s="49"/>
      <c r="L584" s="49"/>
      <c r="M584" s="49"/>
      <c r="N584" s="49"/>
      <c r="O584" s="52"/>
      <c r="P584" s="52"/>
      <c r="Q584" s="52"/>
      <c r="R584" s="52"/>
      <c r="S584" s="52"/>
      <c r="T584" s="52"/>
      <c r="U584" s="52"/>
      <c r="V584" s="52"/>
      <c r="W584" s="52"/>
      <c r="X584" s="52"/>
      <c r="Y584" s="52"/>
      <c r="Z584" s="52"/>
      <c r="AA584" s="52"/>
      <c r="AB584" s="52"/>
      <c r="AC584" s="52"/>
      <c r="AD584" s="52"/>
      <c r="AE584" s="52"/>
      <c r="AF584" s="52"/>
    </row>
    <row r="585" spans="1:32" ht="16.5" customHeight="1" x14ac:dyDescent="0.3">
      <c r="A585" s="56"/>
      <c r="B585" s="56"/>
      <c r="C585" s="56"/>
      <c r="D585" s="56"/>
      <c r="E585" s="56"/>
      <c r="F585" s="56"/>
      <c r="G585" s="56"/>
      <c r="H585" s="49"/>
      <c r="I585" s="49"/>
      <c r="J585" s="49"/>
      <c r="K585" s="49"/>
      <c r="L585" s="49"/>
      <c r="M585" s="49"/>
      <c r="N585" s="49"/>
      <c r="O585" s="52"/>
      <c r="P585" s="52"/>
      <c r="Q585" s="52"/>
      <c r="R585" s="52"/>
      <c r="S585" s="52"/>
      <c r="T585" s="52"/>
      <c r="U585" s="52"/>
      <c r="V585" s="52"/>
      <c r="W585" s="52"/>
      <c r="X585" s="52"/>
      <c r="Y585" s="52"/>
      <c r="Z585" s="52"/>
      <c r="AA585" s="52"/>
      <c r="AB585" s="52"/>
      <c r="AC585" s="52"/>
      <c r="AD585" s="52"/>
      <c r="AE585" s="52"/>
      <c r="AF585" s="52"/>
    </row>
    <row r="586" spans="1:32" ht="16.5" customHeight="1" x14ac:dyDescent="0.3">
      <c r="A586" s="56"/>
      <c r="B586" s="56"/>
      <c r="C586" s="56"/>
      <c r="D586" s="56"/>
      <c r="E586" s="56"/>
      <c r="F586" s="56"/>
      <c r="G586" s="56"/>
      <c r="H586" s="49"/>
      <c r="I586" s="49"/>
      <c r="J586" s="49"/>
      <c r="K586" s="49"/>
      <c r="L586" s="49"/>
      <c r="M586" s="49"/>
      <c r="N586" s="49"/>
      <c r="O586" s="52"/>
      <c r="P586" s="52"/>
      <c r="Q586" s="52"/>
      <c r="R586" s="52"/>
      <c r="S586" s="52"/>
      <c r="T586" s="52"/>
      <c r="U586" s="52"/>
      <c r="V586" s="52"/>
      <c r="W586" s="52"/>
      <c r="X586" s="52"/>
      <c r="Y586" s="52"/>
      <c r="Z586" s="52"/>
      <c r="AA586" s="52"/>
      <c r="AB586" s="52"/>
      <c r="AC586" s="52"/>
      <c r="AD586" s="52"/>
      <c r="AE586" s="52"/>
      <c r="AF586" s="52"/>
    </row>
    <row r="587" spans="1:32" ht="16.5" customHeight="1" x14ac:dyDescent="0.3">
      <c r="A587" s="56"/>
      <c r="B587" s="56"/>
      <c r="C587" s="56"/>
      <c r="D587" s="56"/>
      <c r="E587" s="56"/>
      <c r="F587" s="56"/>
      <c r="G587" s="56"/>
      <c r="H587" s="49"/>
      <c r="I587" s="49"/>
      <c r="J587" s="49"/>
      <c r="K587" s="49"/>
      <c r="L587" s="49"/>
      <c r="M587" s="49"/>
      <c r="N587" s="49"/>
      <c r="O587" s="52"/>
      <c r="P587" s="52"/>
      <c r="Q587" s="52"/>
      <c r="R587" s="52"/>
      <c r="S587" s="52"/>
      <c r="T587" s="52"/>
      <c r="U587" s="52"/>
      <c r="V587" s="52"/>
      <c r="W587" s="52"/>
      <c r="X587" s="52"/>
      <c r="Y587" s="52"/>
      <c r="Z587" s="52"/>
      <c r="AA587" s="52"/>
      <c r="AB587" s="52"/>
      <c r="AC587" s="52"/>
      <c r="AD587" s="52"/>
      <c r="AE587" s="52"/>
      <c r="AF587" s="52"/>
    </row>
    <row r="588" spans="1:32" ht="16.5" customHeight="1" x14ac:dyDescent="0.3">
      <c r="A588" s="56"/>
      <c r="B588" s="56"/>
      <c r="C588" s="56"/>
      <c r="D588" s="56"/>
      <c r="E588" s="56"/>
      <c r="F588" s="56"/>
      <c r="G588" s="56"/>
      <c r="H588" s="49"/>
      <c r="I588" s="49"/>
      <c r="J588" s="49"/>
      <c r="K588" s="49"/>
      <c r="L588" s="49"/>
      <c r="M588" s="49"/>
      <c r="N588" s="49"/>
      <c r="O588" s="52"/>
      <c r="P588" s="52"/>
      <c r="Q588" s="52"/>
      <c r="R588" s="52"/>
      <c r="S588" s="52"/>
      <c r="T588" s="52"/>
      <c r="U588" s="52"/>
      <c r="V588" s="52"/>
      <c r="W588" s="52"/>
      <c r="X588" s="52"/>
      <c r="Y588" s="52"/>
      <c r="Z588" s="52"/>
      <c r="AA588" s="52"/>
      <c r="AB588" s="52"/>
      <c r="AC588" s="52"/>
      <c r="AD588" s="52"/>
      <c r="AE588" s="52"/>
      <c r="AF588" s="52"/>
    </row>
    <row r="589" spans="1:32" ht="16.5" customHeight="1" x14ac:dyDescent="0.3">
      <c r="A589" s="56"/>
      <c r="B589" s="56"/>
      <c r="C589" s="56"/>
      <c r="D589" s="56"/>
      <c r="E589" s="56"/>
      <c r="F589" s="56"/>
      <c r="G589" s="56"/>
      <c r="H589" s="49"/>
      <c r="I589" s="49"/>
      <c r="J589" s="49"/>
      <c r="K589" s="49"/>
      <c r="L589" s="49"/>
      <c r="M589" s="49"/>
      <c r="N589" s="49"/>
      <c r="O589" s="52"/>
      <c r="P589" s="52"/>
      <c r="Q589" s="52"/>
      <c r="R589" s="52"/>
      <c r="S589" s="52"/>
      <c r="T589" s="52"/>
      <c r="U589" s="52"/>
      <c r="V589" s="52"/>
      <c r="W589" s="52"/>
      <c r="X589" s="52"/>
      <c r="Y589" s="52"/>
      <c r="Z589" s="52"/>
      <c r="AA589" s="52"/>
      <c r="AB589" s="52"/>
      <c r="AC589" s="52"/>
      <c r="AD589" s="52"/>
      <c r="AE589" s="52"/>
      <c r="AF589" s="52"/>
    </row>
    <row r="590" spans="1:32" ht="16.5" customHeight="1" x14ac:dyDescent="0.3">
      <c r="A590" s="56"/>
      <c r="B590" s="56"/>
      <c r="C590" s="56"/>
      <c r="D590" s="56"/>
      <c r="E590" s="56"/>
      <c r="F590" s="56"/>
      <c r="G590" s="56"/>
      <c r="H590" s="49"/>
      <c r="I590" s="49"/>
      <c r="J590" s="49"/>
      <c r="K590" s="49"/>
      <c r="L590" s="49"/>
      <c r="M590" s="49"/>
      <c r="N590" s="49"/>
      <c r="O590" s="52"/>
      <c r="P590" s="52"/>
      <c r="Q590" s="52"/>
      <c r="R590" s="52"/>
      <c r="S590" s="52"/>
      <c r="T590" s="52"/>
      <c r="U590" s="52"/>
      <c r="V590" s="52"/>
      <c r="W590" s="52"/>
      <c r="X590" s="52"/>
      <c r="Y590" s="52"/>
      <c r="Z590" s="52"/>
      <c r="AA590" s="52"/>
      <c r="AB590" s="52"/>
      <c r="AC590" s="52"/>
      <c r="AD590" s="52"/>
      <c r="AE590" s="52"/>
      <c r="AF590" s="52"/>
    </row>
    <row r="591" spans="1:32" ht="16.5" customHeight="1" x14ac:dyDescent="0.3">
      <c r="A591" s="56"/>
      <c r="B591" s="56"/>
      <c r="C591" s="56"/>
      <c r="D591" s="56"/>
      <c r="E591" s="56"/>
      <c r="F591" s="56"/>
      <c r="G591" s="56"/>
      <c r="H591" s="49"/>
      <c r="I591" s="49"/>
      <c r="J591" s="49"/>
      <c r="K591" s="49"/>
      <c r="L591" s="49"/>
      <c r="M591" s="49"/>
      <c r="N591" s="49"/>
      <c r="O591" s="52"/>
      <c r="P591" s="52"/>
      <c r="Q591" s="52"/>
      <c r="R591" s="52"/>
      <c r="S591" s="52"/>
      <c r="T591" s="52"/>
      <c r="U591" s="52"/>
      <c r="V591" s="52"/>
      <c r="W591" s="52"/>
      <c r="X591" s="52"/>
      <c r="Y591" s="52"/>
      <c r="Z591" s="52"/>
      <c r="AA591" s="52"/>
      <c r="AB591" s="52"/>
      <c r="AC591" s="52"/>
      <c r="AD591" s="52"/>
      <c r="AE591" s="52"/>
      <c r="AF591" s="52"/>
    </row>
    <row r="592" spans="1:32" ht="16.5" customHeight="1" x14ac:dyDescent="0.3">
      <c r="A592" s="56"/>
      <c r="B592" s="56"/>
      <c r="C592" s="56"/>
      <c r="D592" s="56"/>
      <c r="E592" s="56"/>
      <c r="F592" s="56"/>
      <c r="G592" s="56"/>
      <c r="H592" s="49"/>
      <c r="I592" s="49"/>
      <c r="J592" s="49"/>
      <c r="K592" s="49"/>
      <c r="L592" s="49"/>
      <c r="M592" s="49"/>
      <c r="N592" s="49"/>
      <c r="O592" s="52"/>
      <c r="P592" s="52"/>
      <c r="Q592" s="52"/>
      <c r="R592" s="52"/>
      <c r="S592" s="52"/>
      <c r="T592" s="52"/>
      <c r="U592" s="52"/>
      <c r="V592" s="52"/>
      <c r="W592" s="52"/>
      <c r="X592" s="52"/>
      <c r="Y592" s="52"/>
      <c r="Z592" s="52"/>
      <c r="AA592" s="52"/>
      <c r="AB592" s="52"/>
      <c r="AC592" s="52"/>
      <c r="AD592" s="52"/>
      <c r="AE592" s="52"/>
      <c r="AF592" s="52"/>
    </row>
    <row r="593" spans="1:32" ht="16.5" customHeight="1" x14ac:dyDescent="0.3">
      <c r="A593" s="56"/>
      <c r="B593" s="56"/>
      <c r="C593" s="56"/>
      <c r="D593" s="56"/>
      <c r="E593" s="56"/>
      <c r="F593" s="56"/>
      <c r="G593" s="56"/>
      <c r="H593" s="49"/>
      <c r="I593" s="49"/>
      <c r="J593" s="49"/>
      <c r="K593" s="49"/>
      <c r="L593" s="49"/>
      <c r="M593" s="49"/>
      <c r="N593" s="49"/>
      <c r="O593" s="52"/>
      <c r="P593" s="52"/>
      <c r="Q593" s="52"/>
      <c r="R593" s="52"/>
      <c r="S593" s="52"/>
      <c r="T593" s="52"/>
      <c r="U593" s="52"/>
      <c r="V593" s="52"/>
      <c r="W593" s="52"/>
      <c r="X593" s="52"/>
      <c r="Y593" s="52"/>
      <c r="Z593" s="52"/>
      <c r="AA593" s="52"/>
      <c r="AB593" s="52"/>
      <c r="AC593" s="52"/>
      <c r="AD593" s="52"/>
      <c r="AE593" s="52"/>
      <c r="AF593" s="52"/>
    </row>
    <row r="594" spans="1:32" ht="16.5" customHeight="1" x14ac:dyDescent="0.3">
      <c r="A594" s="56"/>
      <c r="B594" s="56"/>
      <c r="C594" s="56"/>
      <c r="D594" s="56"/>
      <c r="E594" s="56"/>
      <c r="F594" s="56"/>
      <c r="G594" s="56"/>
      <c r="H594" s="49"/>
      <c r="I594" s="49"/>
      <c r="J594" s="49"/>
      <c r="K594" s="49"/>
      <c r="L594" s="49"/>
      <c r="M594" s="49"/>
      <c r="N594" s="49"/>
      <c r="O594" s="52"/>
      <c r="P594" s="52"/>
      <c r="Q594" s="52"/>
      <c r="R594" s="52"/>
      <c r="S594" s="52"/>
      <c r="T594" s="52"/>
      <c r="U594" s="52"/>
      <c r="V594" s="52"/>
      <c r="W594" s="52"/>
      <c r="X594" s="52"/>
      <c r="Y594" s="52"/>
      <c r="Z594" s="52"/>
      <c r="AA594" s="52"/>
      <c r="AB594" s="52"/>
      <c r="AC594" s="52"/>
      <c r="AD594" s="52"/>
      <c r="AE594" s="52"/>
      <c r="AF594" s="52"/>
    </row>
    <row r="595" spans="1:32" ht="16.5" customHeight="1" x14ac:dyDescent="0.3">
      <c r="A595" s="56"/>
      <c r="B595" s="56"/>
      <c r="C595" s="56"/>
      <c r="D595" s="56"/>
      <c r="E595" s="56"/>
      <c r="F595" s="56"/>
      <c r="G595" s="56"/>
      <c r="H595" s="49"/>
      <c r="I595" s="49"/>
      <c r="J595" s="49"/>
      <c r="K595" s="49"/>
      <c r="L595" s="49"/>
      <c r="M595" s="49"/>
      <c r="N595" s="49"/>
      <c r="O595" s="52"/>
      <c r="P595" s="52"/>
      <c r="Q595" s="52"/>
      <c r="R595" s="52"/>
      <c r="S595" s="52"/>
      <c r="T595" s="52"/>
      <c r="U595" s="52"/>
      <c r="V595" s="52"/>
      <c r="W595" s="52"/>
      <c r="X595" s="52"/>
      <c r="Y595" s="52"/>
      <c r="Z595" s="52"/>
      <c r="AA595" s="52"/>
      <c r="AB595" s="52"/>
      <c r="AC595" s="52"/>
      <c r="AD595" s="52"/>
      <c r="AE595" s="52"/>
      <c r="AF595" s="52"/>
    </row>
    <row r="596" spans="1:32" ht="16.5" customHeight="1" x14ac:dyDescent="0.3">
      <c r="A596" s="56"/>
      <c r="B596" s="56"/>
      <c r="C596" s="56"/>
      <c r="D596" s="56"/>
      <c r="E596" s="56"/>
      <c r="F596" s="56"/>
      <c r="G596" s="56"/>
      <c r="H596" s="49"/>
      <c r="I596" s="49"/>
      <c r="J596" s="49"/>
      <c r="K596" s="49"/>
      <c r="L596" s="49"/>
      <c r="M596" s="49"/>
      <c r="N596" s="49"/>
      <c r="O596" s="52"/>
      <c r="P596" s="52"/>
      <c r="Q596" s="52"/>
      <c r="R596" s="52"/>
      <c r="S596" s="52"/>
      <c r="T596" s="52"/>
      <c r="U596" s="52"/>
      <c r="V596" s="52"/>
      <c r="W596" s="52"/>
      <c r="X596" s="52"/>
      <c r="Y596" s="52"/>
      <c r="Z596" s="52"/>
      <c r="AA596" s="52"/>
      <c r="AB596" s="52"/>
      <c r="AC596" s="52"/>
      <c r="AD596" s="52"/>
      <c r="AE596" s="52"/>
      <c r="AF596" s="52"/>
    </row>
    <row r="597" spans="1:32" ht="16.5" customHeight="1" x14ac:dyDescent="0.3">
      <c r="A597" s="56"/>
      <c r="B597" s="56"/>
      <c r="C597" s="56"/>
      <c r="D597" s="56"/>
      <c r="E597" s="56"/>
      <c r="F597" s="56"/>
      <c r="G597" s="56"/>
      <c r="H597" s="49"/>
      <c r="I597" s="49"/>
      <c r="J597" s="49"/>
      <c r="K597" s="49"/>
      <c r="L597" s="49"/>
      <c r="M597" s="49"/>
      <c r="N597" s="49"/>
      <c r="O597" s="52"/>
      <c r="P597" s="52"/>
      <c r="Q597" s="52"/>
      <c r="R597" s="52"/>
      <c r="S597" s="52"/>
      <c r="T597" s="52"/>
      <c r="U597" s="52"/>
      <c r="V597" s="52"/>
      <c r="W597" s="52"/>
      <c r="X597" s="52"/>
      <c r="Y597" s="52"/>
      <c r="Z597" s="52"/>
      <c r="AA597" s="52"/>
      <c r="AB597" s="52"/>
      <c r="AC597" s="52"/>
      <c r="AD597" s="52"/>
      <c r="AE597" s="52"/>
      <c r="AF597" s="52"/>
    </row>
    <row r="598" spans="1:32" ht="16.5" customHeight="1" x14ac:dyDescent="0.3">
      <c r="A598" s="56"/>
      <c r="B598" s="56"/>
      <c r="C598" s="56"/>
      <c r="D598" s="56"/>
      <c r="E598" s="56"/>
      <c r="F598" s="56"/>
      <c r="G598" s="56"/>
      <c r="H598" s="49"/>
      <c r="I598" s="49"/>
      <c r="J598" s="49"/>
      <c r="K598" s="49"/>
      <c r="L598" s="49"/>
      <c r="M598" s="49"/>
      <c r="N598" s="49"/>
      <c r="O598" s="52"/>
      <c r="P598" s="52"/>
      <c r="Q598" s="52"/>
      <c r="R598" s="52"/>
      <c r="S598" s="52"/>
      <c r="T598" s="52"/>
      <c r="U598" s="52"/>
      <c r="V598" s="52"/>
      <c r="W598" s="52"/>
      <c r="X598" s="52"/>
      <c r="Y598" s="52"/>
      <c r="Z598" s="52"/>
      <c r="AA598" s="52"/>
      <c r="AB598" s="52"/>
      <c r="AC598" s="52"/>
      <c r="AD598" s="52"/>
      <c r="AE598" s="52"/>
      <c r="AF598" s="52"/>
    </row>
    <row r="599" spans="1:32" ht="16.5" customHeight="1" x14ac:dyDescent="0.3">
      <c r="A599" s="56"/>
      <c r="B599" s="56"/>
      <c r="C599" s="56"/>
      <c r="D599" s="56"/>
      <c r="E599" s="56"/>
      <c r="F599" s="56"/>
      <c r="G599" s="56"/>
      <c r="H599" s="49"/>
      <c r="I599" s="49"/>
      <c r="J599" s="49"/>
      <c r="K599" s="49"/>
      <c r="L599" s="49"/>
      <c r="M599" s="49"/>
      <c r="N599" s="49"/>
      <c r="O599" s="52"/>
      <c r="P599" s="52"/>
      <c r="Q599" s="52"/>
      <c r="R599" s="52"/>
      <c r="S599" s="52"/>
      <c r="T599" s="52"/>
      <c r="U599" s="52"/>
      <c r="V599" s="52"/>
      <c r="W599" s="52"/>
      <c r="X599" s="52"/>
      <c r="Y599" s="52"/>
      <c r="Z599" s="52"/>
      <c r="AA599" s="52"/>
      <c r="AB599" s="52"/>
      <c r="AC599" s="52"/>
      <c r="AD599" s="52"/>
      <c r="AE599" s="52"/>
      <c r="AF599" s="52"/>
    </row>
    <row r="600" spans="1:32" ht="16.5" customHeight="1" x14ac:dyDescent="0.3">
      <c r="A600" s="56"/>
      <c r="B600" s="56"/>
      <c r="C600" s="56"/>
      <c r="D600" s="56"/>
      <c r="E600" s="56"/>
      <c r="F600" s="56"/>
      <c r="G600" s="56"/>
      <c r="H600" s="49"/>
      <c r="I600" s="49"/>
      <c r="J600" s="49"/>
      <c r="K600" s="49"/>
      <c r="L600" s="49"/>
      <c r="M600" s="49"/>
      <c r="N600" s="49"/>
      <c r="O600" s="52"/>
      <c r="P600" s="52"/>
      <c r="Q600" s="52"/>
      <c r="R600" s="52"/>
      <c r="S600" s="52"/>
      <c r="T600" s="52"/>
      <c r="U600" s="52"/>
      <c r="V600" s="52"/>
      <c r="W600" s="52"/>
      <c r="X600" s="52"/>
      <c r="Y600" s="52"/>
      <c r="Z600" s="52"/>
      <c r="AA600" s="52"/>
      <c r="AB600" s="52"/>
      <c r="AC600" s="52"/>
      <c r="AD600" s="52"/>
      <c r="AE600" s="52"/>
      <c r="AF600" s="52"/>
    </row>
    <row r="601" spans="1:32" ht="16.5" customHeight="1" x14ac:dyDescent="0.3">
      <c r="A601" s="56"/>
      <c r="B601" s="56"/>
      <c r="C601" s="56"/>
      <c r="D601" s="56"/>
      <c r="E601" s="56"/>
      <c r="F601" s="56"/>
      <c r="G601" s="56"/>
      <c r="H601" s="49"/>
      <c r="I601" s="49"/>
      <c r="J601" s="49"/>
      <c r="K601" s="49"/>
      <c r="L601" s="49"/>
      <c r="M601" s="49"/>
      <c r="N601" s="49"/>
      <c r="O601" s="52"/>
      <c r="P601" s="52"/>
      <c r="Q601" s="52"/>
      <c r="R601" s="52"/>
      <c r="S601" s="52"/>
      <c r="T601" s="52"/>
      <c r="U601" s="52"/>
      <c r="V601" s="52"/>
      <c r="W601" s="52"/>
      <c r="X601" s="52"/>
      <c r="Y601" s="52"/>
      <c r="Z601" s="52"/>
      <c r="AA601" s="52"/>
      <c r="AB601" s="52"/>
      <c r="AC601" s="52"/>
      <c r="AD601" s="52"/>
      <c r="AE601" s="52"/>
      <c r="AF601" s="52"/>
    </row>
    <row r="602" spans="1:32" ht="16.5" customHeight="1" x14ac:dyDescent="0.3">
      <c r="A602" s="56"/>
      <c r="B602" s="56"/>
      <c r="C602" s="56"/>
      <c r="D602" s="56"/>
      <c r="E602" s="56"/>
      <c r="F602" s="56"/>
      <c r="G602" s="56"/>
      <c r="H602" s="49"/>
      <c r="I602" s="49"/>
      <c r="J602" s="49"/>
      <c r="K602" s="49"/>
      <c r="L602" s="49"/>
      <c r="M602" s="49"/>
      <c r="N602" s="49"/>
      <c r="O602" s="52"/>
      <c r="P602" s="52"/>
      <c r="Q602" s="52"/>
      <c r="R602" s="52"/>
      <c r="S602" s="52"/>
      <c r="T602" s="52"/>
      <c r="U602" s="52"/>
      <c r="V602" s="52"/>
      <c r="W602" s="52"/>
      <c r="X602" s="52"/>
      <c r="Y602" s="52"/>
      <c r="Z602" s="52"/>
      <c r="AA602" s="52"/>
      <c r="AB602" s="52"/>
      <c r="AC602" s="52"/>
      <c r="AD602" s="52"/>
      <c r="AE602" s="52"/>
      <c r="AF602" s="52"/>
    </row>
    <row r="603" spans="1:32" ht="16.5" customHeight="1" x14ac:dyDescent="0.3">
      <c r="A603" s="56"/>
      <c r="B603" s="56"/>
      <c r="C603" s="56"/>
      <c r="D603" s="56"/>
      <c r="E603" s="56"/>
      <c r="F603" s="56"/>
      <c r="G603" s="56"/>
      <c r="H603" s="49"/>
      <c r="I603" s="49"/>
      <c r="J603" s="49"/>
      <c r="K603" s="49"/>
      <c r="L603" s="49"/>
      <c r="M603" s="49"/>
      <c r="N603" s="49"/>
      <c r="O603" s="52"/>
      <c r="P603" s="52"/>
      <c r="Q603" s="52"/>
      <c r="R603" s="52"/>
      <c r="S603" s="52"/>
      <c r="T603" s="52"/>
      <c r="U603" s="52"/>
      <c r="V603" s="52"/>
      <c r="W603" s="52"/>
      <c r="X603" s="52"/>
      <c r="Y603" s="52"/>
      <c r="Z603" s="52"/>
      <c r="AA603" s="52"/>
      <c r="AB603" s="52"/>
      <c r="AC603" s="52"/>
      <c r="AD603" s="52"/>
      <c r="AE603" s="52"/>
      <c r="AF603" s="52"/>
    </row>
    <row r="604" spans="1:32" ht="16.5" customHeight="1" x14ac:dyDescent="0.3">
      <c r="A604" s="56"/>
      <c r="B604" s="56"/>
      <c r="C604" s="56"/>
      <c r="D604" s="56"/>
      <c r="E604" s="56"/>
      <c r="F604" s="56"/>
      <c r="G604" s="56"/>
      <c r="H604" s="49"/>
      <c r="I604" s="49"/>
      <c r="J604" s="49"/>
      <c r="K604" s="49"/>
      <c r="L604" s="49"/>
      <c r="M604" s="49"/>
      <c r="N604" s="49"/>
      <c r="O604" s="52"/>
      <c r="P604" s="52"/>
      <c r="Q604" s="52"/>
      <c r="R604" s="52"/>
      <c r="S604" s="52"/>
      <c r="T604" s="52"/>
      <c r="U604" s="52"/>
      <c r="V604" s="52"/>
      <c r="W604" s="52"/>
      <c r="X604" s="52"/>
      <c r="Y604" s="52"/>
      <c r="Z604" s="52"/>
      <c r="AA604" s="52"/>
      <c r="AB604" s="52"/>
      <c r="AC604" s="52"/>
      <c r="AD604" s="52"/>
      <c r="AE604" s="52"/>
      <c r="AF604" s="52"/>
    </row>
    <row r="605" spans="1:32" ht="16.5" customHeight="1" x14ac:dyDescent="0.3">
      <c r="A605" s="56"/>
      <c r="B605" s="56"/>
      <c r="C605" s="56"/>
      <c r="D605" s="56"/>
      <c r="E605" s="56"/>
      <c r="F605" s="56"/>
      <c r="G605" s="56"/>
      <c r="H605" s="49"/>
      <c r="I605" s="49"/>
      <c r="J605" s="49"/>
      <c r="K605" s="49"/>
      <c r="L605" s="49"/>
      <c r="M605" s="49"/>
      <c r="N605" s="49"/>
      <c r="O605" s="52"/>
      <c r="P605" s="52"/>
      <c r="Q605" s="52"/>
      <c r="R605" s="52"/>
      <c r="S605" s="52"/>
      <c r="T605" s="52"/>
      <c r="U605" s="52"/>
      <c r="V605" s="52"/>
      <c r="W605" s="52"/>
      <c r="X605" s="52"/>
      <c r="Y605" s="52"/>
      <c r="Z605" s="52"/>
      <c r="AA605" s="52"/>
      <c r="AB605" s="52"/>
      <c r="AC605" s="52"/>
      <c r="AD605" s="52"/>
      <c r="AE605" s="52"/>
      <c r="AF605" s="52"/>
    </row>
    <row r="606" spans="1:32" ht="16.5" customHeight="1" x14ac:dyDescent="0.3">
      <c r="A606" s="56"/>
      <c r="B606" s="56"/>
      <c r="C606" s="56"/>
      <c r="D606" s="56"/>
      <c r="E606" s="56"/>
      <c r="F606" s="56"/>
      <c r="G606" s="56"/>
      <c r="H606" s="49"/>
      <c r="I606" s="49"/>
      <c r="J606" s="49"/>
      <c r="K606" s="49"/>
      <c r="L606" s="49"/>
      <c r="M606" s="49"/>
      <c r="N606" s="49"/>
      <c r="O606" s="52"/>
      <c r="P606" s="52"/>
      <c r="Q606" s="52"/>
      <c r="R606" s="52"/>
      <c r="S606" s="52"/>
      <c r="T606" s="52"/>
      <c r="U606" s="52"/>
      <c r="V606" s="52"/>
      <c r="W606" s="52"/>
      <c r="X606" s="52"/>
      <c r="Y606" s="52"/>
      <c r="Z606" s="52"/>
      <c r="AA606" s="52"/>
      <c r="AB606" s="52"/>
      <c r="AC606" s="52"/>
      <c r="AD606" s="52"/>
      <c r="AE606" s="52"/>
      <c r="AF606" s="52"/>
    </row>
    <row r="607" spans="1:32" ht="16.5" customHeight="1" x14ac:dyDescent="0.3">
      <c r="A607" s="56"/>
      <c r="B607" s="56"/>
      <c r="C607" s="56"/>
      <c r="D607" s="56"/>
      <c r="E607" s="56"/>
      <c r="F607" s="56"/>
      <c r="G607" s="56"/>
      <c r="H607" s="49"/>
      <c r="I607" s="49"/>
      <c r="J607" s="49"/>
      <c r="K607" s="49"/>
      <c r="L607" s="49"/>
      <c r="M607" s="49"/>
      <c r="N607" s="49"/>
      <c r="O607" s="52"/>
      <c r="P607" s="52"/>
      <c r="Q607" s="52"/>
      <c r="R607" s="52"/>
      <c r="S607" s="52"/>
      <c r="T607" s="52"/>
      <c r="U607" s="52"/>
      <c r="V607" s="52"/>
      <c r="W607" s="52"/>
      <c r="X607" s="52"/>
      <c r="Y607" s="52"/>
      <c r="Z607" s="52"/>
      <c r="AA607" s="52"/>
      <c r="AB607" s="52"/>
      <c r="AC607" s="52"/>
      <c r="AD607" s="52"/>
      <c r="AE607" s="52"/>
      <c r="AF607" s="52"/>
    </row>
    <row r="608" spans="1:32" ht="16.5" customHeight="1" x14ac:dyDescent="0.3">
      <c r="A608" s="56"/>
      <c r="B608" s="56"/>
      <c r="C608" s="56"/>
      <c r="D608" s="56"/>
      <c r="E608" s="56"/>
      <c r="F608" s="56"/>
      <c r="G608" s="56"/>
      <c r="H608" s="49"/>
      <c r="I608" s="49"/>
      <c r="J608" s="49"/>
      <c r="K608" s="49"/>
      <c r="L608" s="49"/>
      <c r="M608" s="49"/>
      <c r="N608" s="49"/>
      <c r="O608" s="52"/>
      <c r="P608" s="52"/>
      <c r="Q608" s="52"/>
      <c r="R608" s="52"/>
      <c r="S608" s="52"/>
      <c r="T608" s="52"/>
      <c r="U608" s="52"/>
      <c r="V608" s="52"/>
      <c r="W608" s="52"/>
      <c r="X608" s="52"/>
      <c r="Y608" s="52"/>
      <c r="Z608" s="52"/>
      <c r="AA608" s="52"/>
      <c r="AB608" s="52"/>
      <c r="AC608" s="52"/>
      <c r="AD608" s="52"/>
      <c r="AE608" s="52"/>
      <c r="AF608" s="52"/>
    </row>
    <row r="609" spans="1:32" ht="16.5" customHeight="1" x14ac:dyDescent="0.3">
      <c r="A609" s="56"/>
      <c r="B609" s="56"/>
      <c r="C609" s="56"/>
      <c r="D609" s="56"/>
      <c r="E609" s="56"/>
      <c r="F609" s="56"/>
      <c r="G609" s="56"/>
      <c r="H609" s="49"/>
      <c r="I609" s="49"/>
      <c r="J609" s="49"/>
      <c r="K609" s="49"/>
      <c r="L609" s="49"/>
      <c r="M609" s="49"/>
      <c r="N609" s="49"/>
      <c r="O609" s="52"/>
      <c r="P609" s="52"/>
      <c r="Q609" s="52"/>
      <c r="R609" s="52"/>
      <c r="S609" s="52"/>
      <c r="T609" s="52"/>
      <c r="U609" s="52"/>
      <c r="V609" s="52"/>
      <c r="W609" s="52"/>
      <c r="X609" s="52"/>
      <c r="Y609" s="52"/>
      <c r="Z609" s="52"/>
      <c r="AA609" s="52"/>
      <c r="AB609" s="52"/>
      <c r="AC609" s="52"/>
      <c r="AD609" s="52"/>
      <c r="AE609" s="52"/>
      <c r="AF609" s="52"/>
    </row>
    <row r="610" spans="1:32" ht="16.5" customHeight="1" x14ac:dyDescent="0.3">
      <c r="A610" s="56"/>
      <c r="B610" s="56"/>
      <c r="C610" s="56"/>
      <c r="D610" s="56"/>
      <c r="E610" s="56"/>
      <c r="F610" s="56"/>
      <c r="G610" s="56"/>
      <c r="H610" s="49"/>
      <c r="I610" s="49"/>
      <c r="J610" s="49"/>
      <c r="K610" s="49"/>
      <c r="L610" s="49"/>
      <c r="M610" s="49"/>
      <c r="N610" s="49"/>
      <c r="O610" s="52"/>
      <c r="P610" s="52"/>
      <c r="Q610" s="52"/>
      <c r="R610" s="52"/>
      <c r="S610" s="52"/>
      <c r="T610" s="52"/>
      <c r="U610" s="52"/>
      <c r="V610" s="52"/>
      <c r="W610" s="52"/>
      <c r="X610" s="52"/>
      <c r="Y610" s="52"/>
      <c r="Z610" s="52"/>
      <c r="AA610" s="52"/>
      <c r="AB610" s="52"/>
      <c r="AC610" s="52"/>
      <c r="AD610" s="52"/>
      <c r="AE610" s="52"/>
      <c r="AF610" s="52"/>
    </row>
    <row r="611" spans="1:32" ht="16.5" customHeight="1" x14ac:dyDescent="0.3">
      <c r="A611" s="56"/>
      <c r="B611" s="56"/>
      <c r="C611" s="56"/>
      <c r="D611" s="56"/>
      <c r="E611" s="56"/>
      <c r="F611" s="56"/>
      <c r="G611" s="56"/>
      <c r="H611" s="49"/>
      <c r="I611" s="49"/>
      <c r="J611" s="49"/>
      <c r="K611" s="49"/>
      <c r="L611" s="49"/>
      <c r="M611" s="49"/>
      <c r="N611" s="49"/>
      <c r="O611" s="52"/>
      <c r="P611" s="52"/>
      <c r="Q611" s="52"/>
      <c r="R611" s="52"/>
      <c r="S611" s="52"/>
      <c r="T611" s="52"/>
      <c r="U611" s="52"/>
      <c r="V611" s="52"/>
      <c r="W611" s="52"/>
      <c r="X611" s="52"/>
      <c r="Y611" s="52"/>
      <c r="Z611" s="52"/>
      <c r="AA611" s="52"/>
      <c r="AB611" s="52"/>
      <c r="AC611" s="52"/>
      <c r="AD611" s="52"/>
      <c r="AE611" s="52"/>
      <c r="AF611" s="52"/>
    </row>
    <row r="612" spans="1:32" ht="16.5" customHeight="1" x14ac:dyDescent="0.3">
      <c r="A612" s="56"/>
      <c r="B612" s="56"/>
      <c r="C612" s="56"/>
      <c r="D612" s="56"/>
      <c r="E612" s="56"/>
      <c r="F612" s="56"/>
      <c r="G612" s="56"/>
      <c r="H612" s="49"/>
      <c r="I612" s="49"/>
      <c r="J612" s="49"/>
      <c r="K612" s="49"/>
      <c r="L612" s="49"/>
      <c r="M612" s="49"/>
      <c r="N612" s="49"/>
      <c r="O612" s="52"/>
      <c r="P612" s="52"/>
      <c r="Q612" s="52"/>
      <c r="R612" s="52"/>
      <c r="S612" s="52"/>
      <c r="T612" s="52"/>
      <c r="U612" s="52"/>
      <c r="V612" s="52"/>
      <c r="W612" s="52"/>
      <c r="X612" s="52"/>
      <c r="Y612" s="52"/>
      <c r="Z612" s="52"/>
      <c r="AA612" s="52"/>
      <c r="AB612" s="52"/>
      <c r="AC612" s="52"/>
      <c r="AD612" s="52"/>
      <c r="AE612" s="52"/>
      <c r="AF612" s="52"/>
    </row>
    <row r="613" spans="1:32" ht="16.5" customHeight="1" x14ac:dyDescent="0.3">
      <c r="A613" s="56"/>
      <c r="B613" s="56"/>
      <c r="C613" s="56"/>
      <c r="D613" s="56"/>
      <c r="E613" s="56"/>
      <c r="F613" s="56"/>
      <c r="G613" s="56"/>
      <c r="H613" s="49"/>
      <c r="I613" s="49"/>
      <c r="J613" s="49"/>
      <c r="K613" s="49"/>
      <c r="L613" s="49"/>
      <c r="M613" s="49"/>
      <c r="N613" s="49"/>
      <c r="O613" s="52"/>
      <c r="P613" s="52"/>
      <c r="Q613" s="52"/>
      <c r="R613" s="52"/>
      <c r="S613" s="52"/>
      <c r="T613" s="52"/>
      <c r="U613" s="52"/>
      <c r="V613" s="52"/>
      <c r="W613" s="52"/>
      <c r="X613" s="52"/>
      <c r="Y613" s="52"/>
      <c r="Z613" s="52"/>
      <c r="AA613" s="52"/>
      <c r="AB613" s="52"/>
      <c r="AC613" s="52"/>
      <c r="AD613" s="52"/>
      <c r="AE613" s="52"/>
      <c r="AF613" s="52"/>
    </row>
    <row r="614" spans="1:32" ht="16.5" customHeight="1" x14ac:dyDescent="0.3">
      <c r="A614" s="56"/>
      <c r="B614" s="56"/>
      <c r="C614" s="56"/>
      <c r="D614" s="56"/>
      <c r="E614" s="56"/>
      <c r="F614" s="56"/>
      <c r="G614" s="56"/>
      <c r="H614" s="49"/>
      <c r="I614" s="49"/>
      <c r="J614" s="49"/>
      <c r="K614" s="49"/>
      <c r="L614" s="49"/>
      <c r="M614" s="49"/>
      <c r="N614" s="49"/>
      <c r="O614" s="52"/>
      <c r="P614" s="52"/>
      <c r="Q614" s="52"/>
      <c r="R614" s="52"/>
      <c r="S614" s="52"/>
      <c r="T614" s="52"/>
      <c r="U614" s="52"/>
      <c r="V614" s="52"/>
      <c r="W614" s="52"/>
      <c r="X614" s="52"/>
      <c r="Y614" s="52"/>
      <c r="Z614" s="52"/>
      <c r="AA614" s="52"/>
      <c r="AB614" s="52"/>
      <c r="AC614" s="52"/>
      <c r="AD614" s="52"/>
      <c r="AE614" s="52"/>
      <c r="AF614" s="52"/>
    </row>
    <row r="615" spans="1:32" ht="16.5" customHeight="1" x14ac:dyDescent="0.3">
      <c r="A615" s="56"/>
      <c r="B615" s="56"/>
      <c r="C615" s="56"/>
      <c r="D615" s="56"/>
      <c r="E615" s="56"/>
      <c r="F615" s="56"/>
      <c r="G615" s="56"/>
      <c r="H615" s="49"/>
      <c r="I615" s="49"/>
      <c r="J615" s="49"/>
      <c r="K615" s="49"/>
      <c r="L615" s="49"/>
      <c r="M615" s="49"/>
      <c r="N615" s="49"/>
      <c r="O615" s="52"/>
      <c r="P615" s="52"/>
      <c r="Q615" s="52"/>
      <c r="R615" s="52"/>
      <c r="S615" s="52"/>
      <c r="T615" s="52"/>
      <c r="U615" s="52"/>
      <c r="V615" s="52"/>
      <c r="W615" s="52"/>
      <c r="X615" s="52"/>
      <c r="Y615" s="52"/>
      <c r="Z615" s="52"/>
      <c r="AA615" s="52"/>
      <c r="AB615" s="52"/>
      <c r="AC615" s="52"/>
      <c r="AD615" s="52"/>
      <c r="AE615" s="52"/>
      <c r="AF615" s="52"/>
    </row>
    <row r="616" spans="1:32" ht="16.5" customHeight="1" x14ac:dyDescent="0.3">
      <c r="A616" s="56"/>
      <c r="B616" s="56"/>
      <c r="C616" s="56"/>
      <c r="D616" s="56"/>
      <c r="E616" s="56"/>
      <c r="F616" s="56"/>
      <c r="G616" s="56"/>
      <c r="H616" s="49"/>
      <c r="I616" s="49"/>
      <c r="J616" s="49"/>
      <c r="K616" s="49"/>
      <c r="L616" s="49"/>
      <c r="M616" s="49"/>
      <c r="N616" s="49"/>
      <c r="O616" s="52"/>
      <c r="P616" s="52"/>
      <c r="Q616" s="52"/>
      <c r="R616" s="52"/>
      <c r="S616" s="52"/>
      <c r="T616" s="52"/>
      <c r="U616" s="52"/>
      <c r="V616" s="52"/>
      <c r="W616" s="52"/>
      <c r="X616" s="52"/>
      <c r="Y616" s="52"/>
      <c r="Z616" s="52"/>
      <c r="AA616" s="52"/>
      <c r="AB616" s="52"/>
      <c r="AC616" s="52"/>
      <c r="AD616" s="52"/>
      <c r="AE616" s="52"/>
      <c r="AF616" s="52"/>
    </row>
    <row r="617" spans="1:32" ht="16.5" customHeight="1" x14ac:dyDescent="0.3">
      <c r="A617" s="56"/>
      <c r="B617" s="56"/>
      <c r="C617" s="56"/>
      <c r="D617" s="56"/>
      <c r="E617" s="56"/>
      <c r="F617" s="56"/>
      <c r="G617" s="56"/>
      <c r="H617" s="49"/>
      <c r="I617" s="49"/>
      <c r="J617" s="49"/>
      <c r="K617" s="49"/>
      <c r="L617" s="49"/>
      <c r="M617" s="49"/>
      <c r="N617" s="49"/>
      <c r="O617" s="52"/>
      <c r="P617" s="52"/>
      <c r="Q617" s="52"/>
      <c r="R617" s="52"/>
      <c r="S617" s="52"/>
      <c r="T617" s="52"/>
      <c r="U617" s="52"/>
      <c r="V617" s="52"/>
      <c r="W617" s="52"/>
      <c r="X617" s="52"/>
      <c r="Y617" s="52"/>
      <c r="Z617" s="52"/>
      <c r="AA617" s="52"/>
      <c r="AB617" s="52"/>
      <c r="AC617" s="52"/>
      <c r="AD617" s="52"/>
      <c r="AE617" s="52"/>
      <c r="AF617" s="52"/>
    </row>
    <row r="618" spans="1:32" ht="16.5" customHeight="1" x14ac:dyDescent="0.3">
      <c r="A618" s="56"/>
      <c r="B618" s="56"/>
      <c r="C618" s="56"/>
      <c r="D618" s="56"/>
      <c r="E618" s="56"/>
      <c r="F618" s="56"/>
      <c r="G618" s="56"/>
      <c r="H618" s="49"/>
      <c r="I618" s="49"/>
      <c r="J618" s="49"/>
      <c r="K618" s="49"/>
      <c r="L618" s="49"/>
      <c r="M618" s="49"/>
      <c r="N618" s="49"/>
      <c r="O618" s="52"/>
      <c r="P618" s="52"/>
      <c r="Q618" s="52"/>
      <c r="R618" s="52"/>
      <c r="S618" s="52"/>
      <c r="T618" s="52"/>
      <c r="U618" s="52"/>
      <c r="V618" s="52"/>
      <c r="W618" s="52"/>
      <c r="X618" s="52"/>
      <c r="Y618" s="52"/>
      <c r="Z618" s="52"/>
      <c r="AA618" s="52"/>
      <c r="AB618" s="52"/>
      <c r="AC618" s="52"/>
      <c r="AD618" s="52"/>
      <c r="AE618" s="52"/>
      <c r="AF618" s="52"/>
    </row>
    <row r="619" spans="1:32" ht="16.5" customHeight="1" x14ac:dyDescent="0.3">
      <c r="A619" s="56"/>
      <c r="B619" s="56"/>
      <c r="C619" s="56"/>
      <c r="D619" s="56"/>
      <c r="E619" s="56"/>
      <c r="F619" s="56"/>
      <c r="G619" s="56"/>
      <c r="H619" s="49"/>
      <c r="I619" s="49"/>
      <c r="J619" s="49"/>
      <c r="K619" s="49"/>
      <c r="L619" s="49"/>
      <c r="M619" s="49"/>
      <c r="N619" s="49"/>
      <c r="O619" s="52"/>
      <c r="P619" s="52"/>
      <c r="Q619" s="52"/>
      <c r="R619" s="52"/>
      <c r="S619" s="52"/>
      <c r="T619" s="52"/>
      <c r="U619" s="52"/>
      <c r="V619" s="52"/>
      <c r="W619" s="52"/>
      <c r="X619" s="52"/>
      <c r="Y619" s="52"/>
      <c r="Z619" s="52"/>
      <c r="AA619" s="52"/>
      <c r="AB619" s="52"/>
      <c r="AC619" s="52"/>
      <c r="AD619" s="52"/>
      <c r="AE619" s="52"/>
      <c r="AF619" s="52"/>
    </row>
    <row r="620" spans="1:32" ht="16.5" customHeight="1" x14ac:dyDescent="0.3">
      <c r="A620" s="56"/>
      <c r="B620" s="56"/>
      <c r="C620" s="56"/>
      <c r="D620" s="56"/>
      <c r="E620" s="56"/>
      <c r="F620" s="56"/>
      <c r="G620" s="56"/>
      <c r="H620" s="49"/>
      <c r="I620" s="49"/>
      <c r="J620" s="49"/>
      <c r="K620" s="49"/>
      <c r="L620" s="49"/>
      <c r="M620" s="49"/>
      <c r="N620" s="49"/>
      <c r="O620" s="52"/>
      <c r="P620" s="52"/>
      <c r="Q620" s="52"/>
      <c r="R620" s="52"/>
      <c r="S620" s="52"/>
      <c r="T620" s="52"/>
      <c r="U620" s="52"/>
      <c r="V620" s="52"/>
      <c r="W620" s="52"/>
      <c r="X620" s="52"/>
      <c r="Y620" s="52"/>
      <c r="Z620" s="52"/>
      <c r="AA620" s="52"/>
      <c r="AB620" s="52"/>
      <c r="AC620" s="52"/>
      <c r="AD620" s="52"/>
      <c r="AE620" s="52"/>
      <c r="AF620" s="52"/>
    </row>
    <row r="621" spans="1:32" ht="16.5" customHeight="1" x14ac:dyDescent="0.3">
      <c r="A621" s="56"/>
      <c r="B621" s="56"/>
      <c r="C621" s="56"/>
      <c r="D621" s="56"/>
      <c r="E621" s="56"/>
      <c r="F621" s="56"/>
      <c r="G621" s="56"/>
      <c r="H621" s="49"/>
      <c r="I621" s="49"/>
      <c r="J621" s="49"/>
      <c r="K621" s="49"/>
      <c r="L621" s="49"/>
      <c r="M621" s="49"/>
      <c r="N621" s="49"/>
      <c r="O621" s="52"/>
      <c r="P621" s="52"/>
      <c r="Q621" s="52"/>
      <c r="R621" s="52"/>
      <c r="S621" s="52"/>
      <c r="T621" s="52"/>
      <c r="U621" s="52"/>
      <c r="V621" s="52"/>
      <c r="W621" s="52"/>
      <c r="X621" s="52"/>
      <c r="Y621" s="52"/>
      <c r="Z621" s="52"/>
      <c r="AA621" s="52"/>
      <c r="AB621" s="52"/>
      <c r="AC621" s="52"/>
      <c r="AD621" s="52"/>
      <c r="AE621" s="52"/>
      <c r="AF621" s="52"/>
    </row>
    <row r="622" spans="1:32" ht="16.5" customHeight="1" x14ac:dyDescent="0.3">
      <c r="A622" s="56"/>
      <c r="B622" s="56"/>
      <c r="C622" s="56"/>
      <c r="D622" s="56"/>
      <c r="E622" s="56"/>
      <c r="F622" s="56"/>
      <c r="G622" s="56"/>
      <c r="H622" s="49"/>
      <c r="I622" s="49"/>
      <c r="J622" s="49"/>
      <c r="K622" s="49"/>
      <c r="L622" s="49"/>
      <c r="M622" s="49"/>
      <c r="N622" s="49"/>
      <c r="O622" s="52"/>
      <c r="P622" s="52"/>
      <c r="Q622" s="52"/>
      <c r="R622" s="52"/>
      <c r="S622" s="52"/>
      <c r="T622" s="52"/>
      <c r="U622" s="52"/>
      <c r="V622" s="52"/>
      <c r="W622" s="52"/>
      <c r="X622" s="52"/>
      <c r="Y622" s="52"/>
      <c r="Z622" s="52"/>
      <c r="AA622" s="52"/>
      <c r="AB622" s="52"/>
      <c r="AC622" s="52"/>
      <c r="AD622" s="52"/>
      <c r="AE622" s="52"/>
      <c r="AF622" s="52"/>
    </row>
    <row r="623" spans="1:32" ht="16.5" customHeight="1" x14ac:dyDescent="0.3">
      <c r="A623" s="56"/>
      <c r="B623" s="56"/>
      <c r="C623" s="56"/>
      <c r="D623" s="56"/>
      <c r="E623" s="56"/>
      <c r="F623" s="56"/>
      <c r="G623" s="56"/>
      <c r="H623" s="49"/>
      <c r="I623" s="49"/>
      <c r="J623" s="49"/>
      <c r="K623" s="49"/>
      <c r="L623" s="49"/>
      <c r="M623" s="49"/>
      <c r="N623" s="49"/>
      <c r="O623" s="52"/>
      <c r="P623" s="52"/>
      <c r="Q623" s="52"/>
      <c r="R623" s="52"/>
      <c r="S623" s="52"/>
      <c r="T623" s="52"/>
      <c r="U623" s="52"/>
      <c r="V623" s="52"/>
      <c r="W623" s="52"/>
      <c r="X623" s="52"/>
      <c r="Y623" s="52"/>
      <c r="Z623" s="52"/>
      <c r="AA623" s="52"/>
      <c r="AB623" s="52"/>
      <c r="AC623" s="52"/>
      <c r="AD623" s="52"/>
      <c r="AE623" s="52"/>
      <c r="AF623" s="52"/>
    </row>
    <row r="624" spans="1:32" ht="16.5" customHeight="1" x14ac:dyDescent="0.3">
      <c r="A624" s="56"/>
      <c r="B624" s="56"/>
      <c r="C624" s="56"/>
      <c r="D624" s="56"/>
      <c r="E624" s="56"/>
      <c r="F624" s="56"/>
      <c r="G624" s="56"/>
      <c r="H624" s="49"/>
      <c r="I624" s="49"/>
      <c r="J624" s="49"/>
      <c r="K624" s="49"/>
      <c r="L624" s="49"/>
      <c r="M624" s="49"/>
      <c r="N624" s="49"/>
      <c r="O624" s="52"/>
      <c r="P624" s="52"/>
      <c r="Q624" s="52"/>
      <c r="R624" s="52"/>
      <c r="S624" s="52"/>
      <c r="T624" s="52"/>
      <c r="U624" s="52"/>
      <c r="V624" s="52"/>
      <c r="W624" s="52"/>
      <c r="X624" s="52"/>
      <c r="Y624" s="52"/>
      <c r="Z624" s="52"/>
      <c r="AA624" s="52"/>
      <c r="AB624" s="52"/>
      <c r="AC624" s="52"/>
      <c r="AD624" s="52"/>
      <c r="AE624" s="52"/>
      <c r="AF624" s="52"/>
    </row>
    <row r="625" spans="1:32" ht="16.5" customHeight="1" x14ac:dyDescent="0.3">
      <c r="A625" s="56"/>
      <c r="B625" s="56"/>
      <c r="C625" s="56"/>
      <c r="D625" s="56"/>
      <c r="E625" s="56"/>
      <c r="F625" s="56"/>
      <c r="G625" s="56"/>
      <c r="H625" s="49"/>
      <c r="I625" s="49"/>
      <c r="J625" s="49"/>
      <c r="K625" s="49"/>
      <c r="L625" s="49"/>
      <c r="M625" s="49"/>
      <c r="N625" s="49"/>
      <c r="O625" s="52"/>
      <c r="P625" s="52"/>
      <c r="Q625" s="52"/>
      <c r="R625" s="52"/>
      <c r="S625" s="52"/>
      <c r="T625" s="52"/>
      <c r="U625" s="52"/>
      <c r="V625" s="52"/>
      <c r="W625" s="52"/>
      <c r="X625" s="52"/>
      <c r="Y625" s="52"/>
      <c r="Z625" s="52"/>
      <c r="AA625" s="52"/>
      <c r="AB625" s="52"/>
      <c r="AC625" s="52"/>
      <c r="AD625" s="52"/>
      <c r="AE625" s="52"/>
      <c r="AF625" s="52"/>
    </row>
    <row r="626" spans="1:32" ht="16.5" customHeight="1" x14ac:dyDescent="0.3">
      <c r="A626" s="56"/>
      <c r="B626" s="56"/>
      <c r="C626" s="56"/>
      <c r="D626" s="56"/>
      <c r="E626" s="56"/>
      <c r="F626" s="56"/>
      <c r="G626" s="56"/>
      <c r="H626" s="49"/>
      <c r="I626" s="49"/>
      <c r="J626" s="49"/>
      <c r="K626" s="49"/>
      <c r="L626" s="49"/>
      <c r="M626" s="49"/>
      <c r="N626" s="49"/>
      <c r="O626" s="52"/>
      <c r="P626" s="52"/>
      <c r="Q626" s="52"/>
      <c r="R626" s="52"/>
      <c r="S626" s="52"/>
      <c r="T626" s="52"/>
      <c r="U626" s="52"/>
      <c r="V626" s="52"/>
      <c r="W626" s="52"/>
      <c r="X626" s="52"/>
      <c r="Y626" s="52"/>
      <c r="Z626" s="52"/>
      <c r="AA626" s="52"/>
      <c r="AB626" s="52"/>
      <c r="AC626" s="52"/>
      <c r="AD626" s="52"/>
      <c r="AE626" s="52"/>
      <c r="AF626" s="52"/>
    </row>
    <row r="627" spans="1:32" ht="16.5" customHeight="1" x14ac:dyDescent="0.3">
      <c r="A627" s="56"/>
      <c r="B627" s="56"/>
      <c r="C627" s="56"/>
      <c r="D627" s="56"/>
      <c r="E627" s="56"/>
      <c r="F627" s="56"/>
      <c r="G627" s="56"/>
      <c r="H627" s="49"/>
      <c r="I627" s="49"/>
      <c r="J627" s="49"/>
      <c r="K627" s="49"/>
      <c r="L627" s="49"/>
      <c r="M627" s="49"/>
      <c r="N627" s="49"/>
      <c r="O627" s="52"/>
      <c r="P627" s="52"/>
      <c r="Q627" s="52"/>
      <c r="R627" s="52"/>
      <c r="S627" s="52"/>
      <c r="T627" s="52"/>
      <c r="U627" s="52"/>
      <c r="V627" s="52"/>
      <c r="W627" s="52"/>
      <c r="X627" s="52"/>
      <c r="Y627" s="52"/>
      <c r="Z627" s="52"/>
      <c r="AA627" s="52"/>
      <c r="AB627" s="52"/>
      <c r="AC627" s="52"/>
      <c r="AD627" s="52"/>
      <c r="AE627" s="52"/>
      <c r="AF627" s="52"/>
    </row>
    <row r="628" spans="1:32" ht="16.5" customHeight="1" x14ac:dyDescent="0.3">
      <c r="A628" s="56"/>
      <c r="B628" s="56"/>
      <c r="C628" s="56"/>
      <c r="D628" s="56"/>
      <c r="E628" s="56"/>
      <c r="F628" s="56"/>
      <c r="G628" s="56"/>
      <c r="H628" s="49"/>
      <c r="I628" s="49"/>
      <c r="J628" s="49"/>
      <c r="K628" s="49"/>
      <c r="L628" s="49"/>
      <c r="M628" s="49"/>
      <c r="N628" s="49"/>
      <c r="O628" s="52"/>
      <c r="P628" s="52"/>
      <c r="Q628" s="52"/>
      <c r="R628" s="52"/>
      <c r="S628" s="52"/>
      <c r="T628" s="52"/>
      <c r="U628" s="52"/>
      <c r="V628" s="52"/>
      <c r="W628" s="52"/>
      <c r="X628" s="52"/>
      <c r="Y628" s="52"/>
      <c r="Z628" s="52"/>
      <c r="AA628" s="52"/>
      <c r="AB628" s="52"/>
      <c r="AC628" s="52"/>
      <c r="AD628" s="52"/>
      <c r="AE628" s="52"/>
      <c r="AF628" s="52"/>
    </row>
    <row r="629" spans="1:32" ht="16.5" customHeight="1" x14ac:dyDescent="0.3">
      <c r="A629" s="56"/>
      <c r="B629" s="56"/>
      <c r="C629" s="56"/>
      <c r="D629" s="56"/>
      <c r="E629" s="56"/>
      <c r="F629" s="56"/>
      <c r="G629" s="56"/>
      <c r="H629" s="49"/>
      <c r="I629" s="49"/>
      <c r="J629" s="49"/>
      <c r="K629" s="49"/>
      <c r="L629" s="49"/>
      <c r="M629" s="49"/>
      <c r="N629" s="49"/>
      <c r="O629" s="52"/>
      <c r="P629" s="52"/>
      <c r="Q629" s="52"/>
      <c r="R629" s="52"/>
      <c r="S629" s="52"/>
      <c r="T629" s="52"/>
      <c r="U629" s="52"/>
      <c r="V629" s="52"/>
      <c r="W629" s="52"/>
      <c r="X629" s="52"/>
      <c r="Y629" s="52"/>
      <c r="Z629" s="52"/>
      <c r="AA629" s="52"/>
      <c r="AB629" s="52"/>
      <c r="AC629" s="52"/>
      <c r="AD629" s="52"/>
      <c r="AE629" s="52"/>
      <c r="AF629" s="52"/>
    </row>
    <row r="630" spans="1:32" ht="16.5" customHeight="1" x14ac:dyDescent="0.3">
      <c r="A630" s="56"/>
      <c r="B630" s="56"/>
      <c r="C630" s="56"/>
      <c r="D630" s="56"/>
      <c r="E630" s="56"/>
      <c r="F630" s="56"/>
      <c r="G630" s="56"/>
      <c r="H630" s="49"/>
      <c r="I630" s="49"/>
      <c r="J630" s="49"/>
      <c r="K630" s="49"/>
      <c r="L630" s="49"/>
      <c r="M630" s="49"/>
      <c r="N630" s="49"/>
      <c r="O630" s="52"/>
      <c r="P630" s="52"/>
      <c r="Q630" s="52"/>
      <c r="R630" s="52"/>
      <c r="S630" s="52"/>
      <c r="T630" s="52"/>
      <c r="U630" s="52"/>
      <c r="V630" s="52"/>
      <c r="W630" s="52"/>
      <c r="X630" s="52"/>
      <c r="Y630" s="52"/>
      <c r="Z630" s="52"/>
      <c r="AA630" s="52"/>
      <c r="AB630" s="52"/>
      <c r="AC630" s="52"/>
      <c r="AD630" s="52"/>
      <c r="AE630" s="52"/>
      <c r="AF630" s="52"/>
    </row>
    <row r="631" spans="1:32" ht="16.5" customHeight="1" x14ac:dyDescent="0.3">
      <c r="A631" s="56"/>
      <c r="B631" s="56"/>
      <c r="C631" s="56"/>
      <c r="D631" s="56"/>
      <c r="E631" s="56"/>
      <c r="F631" s="56"/>
      <c r="G631" s="56"/>
      <c r="H631" s="49"/>
      <c r="I631" s="49"/>
      <c r="J631" s="49"/>
      <c r="K631" s="49"/>
      <c r="L631" s="49"/>
      <c r="M631" s="49"/>
      <c r="N631" s="49"/>
      <c r="O631" s="52"/>
      <c r="P631" s="52"/>
      <c r="Q631" s="52"/>
      <c r="R631" s="52"/>
      <c r="S631" s="52"/>
      <c r="T631" s="52"/>
      <c r="U631" s="52"/>
      <c r="V631" s="52"/>
      <c r="W631" s="52"/>
      <c r="X631" s="52"/>
      <c r="Y631" s="52"/>
      <c r="Z631" s="52"/>
      <c r="AA631" s="52"/>
      <c r="AB631" s="52"/>
      <c r="AC631" s="52"/>
      <c r="AD631" s="52"/>
      <c r="AE631" s="52"/>
      <c r="AF631" s="52"/>
    </row>
    <row r="632" spans="1:32" ht="16.5" customHeight="1" x14ac:dyDescent="0.3">
      <c r="A632" s="56"/>
      <c r="B632" s="56"/>
      <c r="C632" s="56"/>
      <c r="D632" s="56"/>
      <c r="E632" s="56"/>
      <c r="F632" s="56"/>
      <c r="G632" s="56"/>
      <c r="H632" s="49"/>
      <c r="I632" s="49"/>
      <c r="J632" s="49"/>
      <c r="K632" s="49"/>
      <c r="L632" s="49"/>
      <c r="M632" s="49"/>
      <c r="N632" s="49"/>
      <c r="O632" s="52"/>
      <c r="P632" s="52"/>
      <c r="Q632" s="52"/>
      <c r="R632" s="52"/>
      <c r="S632" s="52"/>
      <c r="T632" s="52"/>
      <c r="U632" s="52"/>
      <c r="V632" s="52"/>
      <c r="W632" s="52"/>
      <c r="X632" s="52"/>
      <c r="Y632" s="52"/>
      <c r="Z632" s="52"/>
      <c r="AA632" s="52"/>
      <c r="AB632" s="52"/>
      <c r="AC632" s="52"/>
      <c r="AD632" s="52"/>
      <c r="AE632" s="52"/>
      <c r="AF632" s="52"/>
    </row>
    <row r="633" spans="1:32" ht="16.5" customHeight="1" x14ac:dyDescent="0.3">
      <c r="A633" s="56"/>
      <c r="B633" s="56"/>
      <c r="C633" s="56"/>
      <c r="D633" s="56"/>
      <c r="E633" s="56"/>
      <c r="F633" s="56"/>
      <c r="G633" s="56"/>
      <c r="H633" s="49"/>
      <c r="I633" s="49"/>
      <c r="J633" s="49"/>
      <c r="K633" s="49"/>
      <c r="L633" s="49"/>
      <c r="M633" s="49"/>
      <c r="N633" s="49"/>
      <c r="O633" s="52"/>
      <c r="P633" s="52"/>
      <c r="Q633" s="52"/>
      <c r="R633" s="52"/>
      <c r="S633" s="52"/>
      <c r="T633" s="52"/>
      <c r="U633" s="52"/>
      <c r="V633" s="52"/>
      <c r="W633" s="52"/>
      <c r="X633" s="52"/>
      <c r="Y633" s="52"/>
      <c r="Z633" s="52"/>
      <c r="AA633" s="52"/>
      <c r="AB633" s="52"/>
      <c r="AC633" s="52"/>
      <c r="AD633" s="52"/>
      <c r="AE633" s="52"/>
      <c r="AF633" s="52"/>
    </row>
    <row r="634" spans="1:32" ht="16.5" customHeight="1" x14ac:dyDescent="0.3">
      <c r="A634" s="56"/>
      <c r="B634" s="56"/>
      <c r="C634" s="56"/>
      <c r="D634" s="56"/>
      <c r="E634" s="56"/>
      <c r="F634" s="56"/>
      <c r="G634" s="56"/>
      <c r="H634" s="49"/>
      <c r="I634" s="49"/>
      <c r="J634" s="49"/>
      <c r="K634" s="49"/>
      <c r="L634" s="49"/>
      <c r="M634" s="49"/>
      <c r="N634" s="49"/>
      <c r="O634" s="52"/>
      <c r="P634" s="52"/>
      <c r="Q634" s="52"/>
      <c r="R634" s="52"/>
      <c r="S634" s="52"/>
      <c r="T634" s="52"/>
      <c r="U634" s="52"/>
      <c r="V634" s="52"/>
      <c r="W634" s="52"/>
      <c r="X634" s="52"/>
      <c r="Y634" s="52"/>
      <c r="Z634" s="52"/>
      <c r="AA634" s="52"/>
      <c r="AB634" s="52"/>
      <c r="AC634" s="52"/>
      <c r="AD634" s="52"/>
      <c r="AE634" s="52"/>
      <c r="AF634" s="52"/>
    </row>
    <row r="635" spans="1:32" ht="16.5" customHeight="1" x14ac:dyDescent="0.3">
      <c r="A635" s="56"/>
      <c r="B635" s="56"/>
      <c r="C635" s="56"/>
      <c r="D635" s="56"/>
      <c r="E635" s="56"/>
      <c r="F635" s="56"/>
      <c r="G635" s="56"/>
      <c r="H635" s="49"/>
      <c r="I635" s="49"/>
      <c r="J635" s="49"/>
      <c r="K635" s="49"/>
      <c r="L635" s="49"/>
      <c r="M635" s="49"/>
      <c r="N635" s="49"/>
      <c r="O635" s="52"/>
      <c r="P635" s="52"/>
      <c r="Q635" s="52"/>
      <c r="R635" s="52"/>
      <c r="S635" s="52"/>
      <c r="T635" s="52"/>
      <c r="U635" s="52"/>
      <c r="V635" s="52"/>
      <c r="W635" s="52"/>
      <c r="X635" s="52"/>
      <c r="Y635" s="52"/>
      <c r="Z635" s="52"/>
      <c r="AA635" s="52"/>
      <c r="AB635" s="52"/>
      <c r="AC635" s="52"/>
      <c r="AD635" s="52"/>
      <c r="AE635" s="52"/>
      <c r="AF635" s="52"/>
    </row>
    <row r="636" spans="1:32" ht="16.5" customHeight="1" x14ac:dyDescent="0.3">
      <c r="A636" s="56"/>
      <c r="B636" s="56"/>
      <c r="C636" s="56"/>
      <c r="D636" s="56"/>
      <c r="E636" s="56"/>
      <c r="F636" s="56"/>
      <c r="G636" s="56"/>
      <c r="H636" s="49"/>
      <c r="I636" s="49"/>
      <c r="J636" s="49"/>
      <c r="K636" s="49"/>
      <c r="L636" s="49"/>
      <c r="M636" s="49"/>
      <c r="N636" s="49"/>
      <c r="O636" s="52"/>
      <c r="P636" s="52"/>
      <c r="Q636" s="52"/>
      <c r="R636" s="52"/>
      <c r="S636" s="52"/>
      <c r="T636" s="52"/>
      <c r="U636" s="52"/>
      <c r="V636" s="52"/>
      <c r="W636" s="52"/>
      <c r="X636" s="52"/>
      <c r="Y636" s="52"/>
      <c r="Z636" s="52"/>
      <c r="AA636" s="52"/>
      <c r="AB636" s="52"/>
      <c r="AC636" s="52"/>
      <c r="AD636" s="52"/>
      <c r="AE636" s="52"/>
      <c r="AF636" s="52"/>
    </row>
    <row r="637" spans="1:32" ht="16.5" customHeight="1" x14ac:dyDescent="0.3">
      <c r="A637" s="56"/>
      <c r="B637" s="56"/>
      <c r="C637" s="56"/>
      <c r="D637" s="56"/>
      <c r="E637" s="56"/>
      <c r="F637" s="56"/>
      <c r="G637" s="56"/>
      <c r="H637" s="49"/>
      <c r="I637" s="49"/>
      <c r="J637" s="49"/>
      <c r="K637" s="49"/>
      <c r="L637" s="49"/>
      <c r="M637" s="49"/>
      <c r="N637" s="49"/>
      <c r="O637" s="52"/>
      <c r="P637" s="52"/>
      <c r="Q637" s="52"/>
      <c r="R637" s="52"/>
      <c r="S637" s="52"/>
      <c r="T637" s="52"/>
      <c r="U637" s="52"/>
      <c r="V637" s="52"/>
      <c r="W637" s="52"/>
      <c r="X637" s="52"/>
      <c r="Y637" s="52"/>
      <c r="Z637" s="52"/>
      <c r="AA637" s="52"/>
      <c r="AB637" s="52"/>
      <c r="AC637" s="52"/>
      <c r="AD637" s="52"/>
      <c r="AE637" s="52"/>
      <c r="AF637" s="52"/>
    </row>
    <row r="638" spans="1:32" ht="16.5" customHeight="1" x14ac:dyDescent="0.3">
      <c r="A638" s="56"/>
      <c r="B638" s="56"/>
      <c r="C638" s="56"/>
      <c r="D638" s="56"/>
      <c r="E638" s="56"/>
      <c r="F638" s="56"/>
      <c r="G638" s="56"/>
      <c r="H638" s="49"/>
      <c r="I638" s="49"/>
      <c r="J638" s="49"/>
      <c r="K638" s="49"/>
      <c r="L638" s="49"/>
      <c r="M638" s="49"/>
      <c r="N638" s="49"/>
      <c r="O638" s="52"/>
      <c r="P638" s="52"/>
      <c r="Q638" s="52"/>
      <c r="R638" s="52"/>
      <c r="S638" s="52"/>
      <c r="T638" s="52"/>
      <c r="U638" s="52"/>
      <c r="V638" s="52"/>
      <c r="W638" s="52"/>
      <c r="X638" s="52"/>
      <c r="Y638" s="52"/>
      <c r="Z638" s="52"/>
      <c r="AA638" s="52"/>
      <c r="AB638" s="52"/>
      <c r="AC638" s="52"/>
      <c r="AD638" s="52"/>
      <c r="AE638" s="52"/>
      <c r="AF638" s="52"/>
    </row>
    <row r="639" spans="1:32" ht="16.5" customHeight="1" x14ac:dyDescent="0.3">
      <c r="A639" s="56"/>
      <c r="B639" s="56"/>
      <c r="C639" s="56"/>
      <c r="D639" s="56"/>
      <c r="E639" s="56"/>
      <c r="F639" s="56"/>
      <c r="G639" s="56"/>
      <c r="H639" s="49"/>
      <c r="I639" s="49"/>
      <c r="J639" s="49"/>
      <c r="K639" s="49"/>
      <c r="L639" s="49"/>
      <c r="M639" s="49"/>
      <c r="N639" s="49"/>
      <c r="O639" s="52"/>
      <c r="P639" s="52"/>
      <c r="Q639" s="52"/>
      <c r="R639" s="52"/>
      <c r="S639" s="52"/>
      <c r="T639" s="52"/>
      <c r="U639" s="52"/>
      <c r="V639" s="52"/>
      <c r="W639" s="52"/>
      <c r="X639" s="52"/>
      <c r="Y639" s="52"/>
      <c r="Z639" s="52"/>
      <c r="AA639" s="52"/>
      <c r="AB639" s="52"/>
      <c r="AC639" s="52"/>
      <c r="AD639" s="52"/>
      <c r="AE639" s="52"/>
      <c r="AF639" s="52"/>
    </row>
    <row r="640" spans="1:32" ht="16.5" customHeight="1" x14ac:dyDescent="0.3">
      <c r="A640" s="56"/>
      <c r="B640" s="56"/>
      <c r="C640" s="56"/>
      <c r="D640" s="56"/>
      <c r="E640" s="56"/>
      <c r="F640" s="56"/>
      <c r="G640" s="56"/>
      <c r="H640" s="49"/>
      <c r="I640" s="49"/>
      <c r="J640" s="49"/>
      <c r="K640" s="49"/>
      <c r="L640" s="49"/>
      <c r="M640" s="49"/>
      <c r="N640" s="49"/>
      <c r="O640" s="52"/>
      <c r="P640" s="52"/>
      <c r="Q640" s="52"/>
      <c r="R640" s="52"/>
      <c r="S640" s="52"/>
      <c r="T640" s="52"/>
      <c r="U640" s="52"/>
      <c r="V640" s="52"/>
      <c r="W640" s="52"/>
      <c r="X640" s="52"/>
      <c r="Y640" s="52"/>
      <c r="Z640" s="52"/>
      <c r="AA640" s="52"/>
      <c r="AB640" s="52"/>
      <c r="AC640" s="52"/>
      <c r="AD640" s="52"/>
      <c r="AE640" s="52"/>
      <c r="AF640" s="52"/>
    </row>
    <row r="641" spans="1:32" ht="16.5" customHeight="1" x14ac:dyDescent="0.3">
      <c r="A641" s="56"/>
      <c r="B641" s="56"/>
      <c r="C641" s="56"/>
      <c r="D641" s="56"/>
      <c r="E641" s="56"/>
      <c r="F641" s="56"/>
      <c r="G641" s="56"/>
      <c r="H641" s="49"/>
      <c r="I641" s="49"/>
      <c r="J641" s="49"/>
      <c r="K641" s="49"/>
      <c r="L641" s="49"/>
      <c r="M641" s="49"/>
      <c r="N641" s="49"/>
      <c r="O641" s="52"/>
      <c r="P641" s="52"/>
      <c r="Q641" s="52"/>
      <c r="R641" s="52"/>
      <c r="S641" s="52"/>
      <c r="T641" s="52"/>
      <c r="U641" s="52"/>
      <c r="V641" s="52"/>
      <c r="W641" s="52"/>
      <c r="X641" s="52"/>
      <c r="Y641" s="52"/>
      <c r="Z641" s="52"/>
      <c r="AA641" s="52"/>
      <c r="AB641" s="52"/>
      <c r="AC641" s="52"/>
      <c r="AD641" s="52"/>
      <c r="AE641" s="52"/>
      <c r="AF641" s="52"/>
    </row>
    <row r="642" spans="1:32" ht="16.5" customHeight="1" x14ac:dyDescent="0.3">
      <c r="A642" s="56"/>
      <c r="B642" s="56"/>
      <c r="C642" s="56"/>
      <c r="D642" s="56"/>
      <c r="E642" s="56"/>
      <c r="F642" s="56"/>
      <c r="G642" s="56"/>
      <c r="H642" s="49"/>
      <c r="I642" s="49"/>
      <c r="J642" s="49"/>
      <c r="K642" s="49"/>
      <c r="L642" s="49"/>
      <c r="M642" s="49"/>
      <c r="N642" s="49"/>
      <c r="O642" s="52"/>
      <c r="P642" s="52"/>
      <c r="Q642" s="52"/>
      <c r="R642" s="52"/>
      <c r="S642" s="52"/>
      <c r="T642" s="52"/>
      <c r="U642" s="52"/>
      <c r="V642" s="52"/>
      <c r="W642" s="52"/>
      <c r="X642" s="52"/>
      <c r="Y642" s="52"/>
      <c r="Z642" s="52"/>
      <c r="AA642" s="52"/>
      <c r="AB642" s="52"/>
      <c r="AC642" s="52"/>
      <c r="AD642" s="52"/>
      <c r="AE642" s="52"/>
      <c r="AF642" s="52"/>
    </row>
    <row r="643" spans="1:32" ht="16.5" customHeight="1" x14ac:dyDescent="0.3">
      <c r="A643" s="56"/>
      <c r="B643" s="56"/>
      <c r="C643" s="56"/>
      <c r="D643" s="56"/>
      <c r="E643" s="56"/>
      <c r="F643" s="56"/>
      <c r="G643" s="56"/>
      <c r="H643" s="49"/>
      <c r="I643" s="49"/>
      <c r="J643" s="49"/>
      <c r="K643" s="49"/>
      <c r="L643" s="49"/>
      <c r="M643" s="49"/>
      <c r="N643" s="49"/>
      <c r="O643" s="52"/>
      <c r="P643" s="52"/>
      <c r="Q643" s="52"/>
      <c r="R643" s="52"/>
      <c r="S643" s="52"/>
      <c r="T643" s="52"/>
      <c r="U643" s="52"/>
      <c r="V643" s="52"/>
      <c r="W643" s="52"/>
      <c r="X643" s="52"/>
      <c r="Y643" s="52"/>
      <c r="Z643" s="52"/>
      <c r="AA643" s="52"/>
      <c r="AB643" s="52"/>
      <c r="AC643" s="52"/>
      <c r="AD643" s="52"/>
      <c r="AE643" s="52"/>
      <c r="AF643" s="52"/>
    </row>
    <row r="644" spans="1:32" ht="16.5" customHeight="1" x14ac:dyDescent="0.3">
      <c r="A644" s="56"/>
      <c r="B644" s="56"/>
      <c r="C644" s="56"/>
      <c r="D644" s="56"/>
      <c r="E644" s="56"/>
      <c r="F644" s="56"/>
      <c r="G644" s="56"/>
      <c r="H644" s="49"/>
      <c r="I644" s="49"/>
      <c r="J644" s="49"/>
      <c r="K644" s="49"/>
      <c r="L644" s="49"/>
      <c r="M644" s="49"/>
      <c r="N644" s="49"/>
      <c r="O644" s="52"/>
      <c r="P644" s="52"/>
      <c r="Q644" s="52"/>
      <c r="R644" s="52"/>
      <c r="S644" s="52"/>
      <c r="T644" s="52"/>
      <c r="U644" s="52"/>
      <c r="V644" s="52"/>
      <c r="W644" s="52"/>
      <c r="X644" s="52"/>
      <c r="Y644" s="52"/>
      <c r="Z644" s="52"/>
      <c r="AA644" s="52"/>
      <c r="AB644" s="52"/>
      <c r="AC644" s="52"/>
      <c r="AD644" s="52"/>
      <c r="AE644" s="52"/>
      <c r="AF644" s="52"/>
    </row>
    <row r="645" spans="1:32" ht="16.5" customHeight="1" x14ac:dyDescent="0.3">
      <c r="A645" s="56"/>
      <c r="B645" s="56"/>
      <c r="C645" s="56"/>
      <c r="D645" s="56"/>
      <c r="E645" s="56"/>
      <c r="F645" s="56"/>
      <c r="G645" s="56"/>
      <c r="H645" s="49"/>
      <c r="I645" s="49"/>
      <c r="J645" s="49"/>
      <c r="K645" s="49"/>
      <c r="L645" s="49"/>
      <c r="M645" s="49"/>
      <c r="N645" s="49"/>
      <c r="O645" s="52"/>
      <c r="P645" s="52"/>
      <c r="Q645" s="52"/>
      <c r="R645" s="52"/>
      <c r="S645" s="52"/>
      <c r="T645" s="52"/>
      <c r="U645" s="52"/>
      <c r="V645" s="52"/>
      <c r="W645" s="52"/>
      <c r="X645" s="52"/>
      <c r="Y645" s="52"/>
      <c r="Z645" s="52"/>
      <c r="AA645" s="52"/>
      <c r="AB645" s="52"/>
      <c r="AC645" s="52"/>
      <c r="AD645" s="52"/>
      <c r="AE645" s="52"/>
      <c r="AF645" s="52"/>
    </row>
    <row r="646" spans="1:32" ht="16.5" customHeight="1" x14ac:dyDescent="0.3">
      <c r="A646" s="56"/>
      <c r="B646" s="56"/>
      <c r="C646" s="56"/>
      <c r="D646" s="56"/>
      <c r="E646" s="56"/>
      <c r="F646" s="56"/>
      <c r="G646" s="56"/>
      <c r="H646" s="49"/>
      <c r="I646" s="49"/>
      <c r="J646" s="49"/>
      <c r="K646" s="49"/>
      <c r="L646" s="49"/>
      <c r="M646" s="49"/>
      <c r="N646" s="49"/>
      <c r="O646" s="52"/>
      <c r="P646" s="52"/>
      <c r="Q646" s="52"/>
      <c r="R646" s="52"/>
      <c r="S646" s="52"/>
      <c r="T646" s="52"/>
      <c r="U646" s="52"/>
      <c r="V646" s="52"/>
      <c r="W646" s="52"/>
      <c r="X646" s="52"/>
      <c r="Y646" s="52"/>
      <c r="Z646" s="52"/>
      <c r="AA646" s="52"/>
      <c r="AB646" s="52"/>
      <c r="AC646" s="52"/>
      <c r="AD646" s="52"/>
      <c r="AE646" s="52"/>
      <c r="AF646" s="52"/>
    </row>
    <row r="647" spans="1:32" ht="16.5" customHeight="1" x14ac:dyDescent="0.3">
      <c r="A647" s="56"/>
      <c r="B647" s="56"/>
      <c r="C647" s="56"/>
      <c r="D647" s="56"/>
      <c r="E647" s="56"/>
      <c r="F647" s="56"/>
      <c r="G647" s="56"/>
      <c r="H647" s="49"/>
      <c r="I647" s="49"/>
      <c r="J647" s="49"/>
      <c r="K647" s="49"/>
      <c r="L647" s="49"/>
      <c r="M647" s="49"/>
      <c r="N647" s="49"/>
      <c r="O647" s="52"/>
      <c r="P647" s="52"/>
      <c r="Q647" s="52"/>
      <c r="R647" s="52"/>
      <c r="S647" s="52"/>
      <c r="T647" s="52"/>
      <c r="U647" s="52"/>
      <c r="V647" s="52"/>
      <c r="W647" s="52"/>
      <c r="X647" s="52"/>
      <c r="Y647" s="52"/>
      <c r="Z647" s="52"/>
      <c r="AA647" s="52"/>
      <c r="AB647" s="52"/>
      <c r="AC647" s="52"/>
      <c r="AD647" s="52"/>
      <c r="AE647" s="52"/>
      <c r="AF647" s="52"/>
    </row>
    <row r="648" spans="1:32" ht="16.5" customHeight="1" x14ac:dyDescent="0.3">
      <c r="A648" s="56"/>
      <c r="B648" s="56"/>
      <c r="C648" s="56"/>
      <c r="D648" s="56"/>
      <c r="E648" s="56"/>
      <c r="F648" s="56"/>
      <c r="G648" s="56"/>
      <c r="H648" s="49"/>
      <c r="I648" s="49"/>
      <c r="J648" s="49"/>
      <c r="K648" s="49"/>
      <c r="L648" s="49"/>
      <c r="M648" s="49"/>
      <c r="N648" s="49"/>
      <c r="O648" s="52"/>
      <c r="P648" s="52"/>
      <c r="Q648" s="52"/>
      <c r="R648" s="52"/>
      <c r="S648" s="52"/>
      <c r="T648" s="52"/>
      <c r="U648" s="52"/>
      <c r="V648" s="52"/>
      <c r="W648" s="52"/>
      <c r="X648" s="52"/>
      <c r="Y648" s="52"/>
      <c r="Z648" s="52"/>
      <c r="AA648" s="52"/>
      <c r="AB648" s="52"/>
      <c r="AC648" s="52"/>
      <c r="AD648" s="52"/>
      <c r="AE648" s="52"/>
      <c r="AF648" s="52"/>
    </row>
    <row r="649" spans="1:32" ht="16.5" customHeight="1" x14ac:dyDescent="0.3">
      <c r="A649" s="56"/>
      <c r="B649" s="56"/>
      <c r="C649" s="56"/>
      <c r="D649" s="56"/>
      <c r="E649" s="56"/>
      <c r="F649" s="56"/>
      <c r="G649" s="56"/>
      <c r="H649" s="49"/>
      <c r="I649" s="49"/>
      <c r="J649" s="49"/>
      <c r="K649" s="49"/>
      <c r="L649" s="49"/>
      <c r="M649" s="49"/>
      <c r="N649" s="49"/>
      <c r="O649" s="52"/>
      <c r="P649" s="52"/>
      <c r="Q649" s="52"/>
      <c r="R649" s="52"/>
      <c r="S649" s="52"/>
      <c r="T649" s="52"/>
      <c r="U649" s="52"/>
      <c r="V649" s="52"/>
      <c r="W649" s="52"/>
      <c r="X649" s="52"/>
      <c r="Y649" s="52"/>
      <c r="Z649" s="52"/>
      <c r="AA649" s="52"/>
      <c r="AB649" s="52"/>
      <c r="AC649" s="52"/>
      <c r="AD649" s="52"/>
      <c r="AE649" s="52"/>
      <c r="AF649" s="52"/>
    </row>
    <row r="650" spans="1:32" ht="16.5" customHeight="1" x14ac:dyDescent="0.3">
      <c r="A650" s="56"/>
      <c r="B650" s="56"/>
      <c r="C650" s="56"/>
      <c r="D650" s="56"/>
      <c r="E650" s="56"/>
      <c r="F650" s="56"/>
      <c r="G650" s="56"/>
      <c r="H650" s="49"/>
      <c r="I650" s="49"/>
      <c r="J650" s="49"/>
      <c r="K650" s="49"/>
      <c r="L650" s="49"/>
      <c r="M650" s="49"/>
      <c r="N650" s="49"/>
      <c r="O650" s="52"/>
      <c r="P650" s="52"/>
      <c r="Q650" s="52"/>
      <c r="R650" s="52"/>
      <c r="S650" s="52"/>
      <c r="T650" s="52"/>
      <c r="U650" s="52"/>
      <c r="V650" s="52"/>
      <c r="W650" s="52"/>
      <c r="X650" s="52"/>
      <c r="Y650" s="52"/>
      <c r="Z650" s="52"/>
      <c r="AA650" s="52"/>
      <c r="AB650" s="52"/>
      <c r="AC650" s="52"/>
      <c r="AD650" s="52"/>
      <c r="AE650" s="52"/>
      <c r="AF650" s="52"/>
    </row>
    <row r="651" spans="1:32" ht="16.5" customHeight="1" x14ac:dyDescent="0.3">
      <c r="A651" s="56"/>
      <c r="B651" s="56"/>
      <c r="C651" s="56"/>
      <c r="D651" s="56"/>
      <c r="E651" s="56"/>
      <c r="F651" s="56"/>
      <c r="G651" s="56"/>
      <c r="H651" s="49"/>
      <c r="I651" s="49"/>
      <c r="J651" s="49"/>
      <c r="K651" s="49"/>
      <c r="L651" s="49"/>
      <c r="M651" s="49"/>
      <c r="N651" s="49"/>
      <c r="O651" s="52"/>
      <c r="P651" s="52"/>
      <c r="Q651" s="52"/>
      <c r="R651" s="52"/>
      <c r="S651" s="52"/>
      <c r="T651" s="52"/>
      <c r="U651" s="52"/>
      <c r="V651" s="52"/>
      <c r="W651" s="52"/>
      <c r="X651" s="52"/>
      <c r="Y651" s="52"/>
      <c r="Z651" s="52"/>
      <c r="AA651" s="52"/>
      <c r="AB651" s="52"/>
      <c r="AC651" s="52"/>
      <c r="AD651" s="52"/>
      <c r="AE651" s="52"/>
      <c r="AF651" s="52"/>
    </row>
    <row r="652" spans="1:32" ht="16.5" customHeight="1" x14ac:dyDescent="0.3">
      <c r="A652" s="56"/>
      <c r="B652" s="56"/>
      <c r="C652" s="56"/>
      <c r="D652" s="56"/>
      <c r="E652" s="56"/>
      <c r="F652" s="56"/>
      <c r="G652" s="56"/>
      <c r="H652" s="49"/>
      <c r="I652" s="49"/>
      <c r="J652" s="49"/>
      <c r="K652" s="49"/>
      <c r="L652" s="49"/>
      <c r="M652" s="49"/>
      <c r="N652" s="49"/>
      <c r="O652" s="52"/>
      <c r="P652" s="52"/>
      <c r="Q652" s="52"/>
      <c r="R652" s="52"/>
      <c r="S652" s="52"/>
      <c r="T652" s="52"/>
      <c r="U652" s="52"/>
      <c r="V652" s="52"/>
      <c r="W652" s="52"/>
      <c r="X652" s="52"/>
      <c r="Y652" s="52"/>
      <c r="Z652" s="52"/>
      <c r="AA652" s="52"/>
      <c r="AB652" s="52"/>
      <c r="AC652" s="52"/>
      <c r="AD652" s="52"/>
      <c r="AE652" s="52"/>
      <c r="AF652" s="52"/>
    </row>
    <row r="653" spans="1:32" ht="16.5" customHeight="1" x14ac:dyDescent="0.3">
      <c r="A653" s="56"/>
      <c r="B653" s="56"/>
      <c r="C653" s="56"/>
      <c r="D653" s="56"/>
      <c r="E653" s="56"/>
      <c r="F653" s="56"/>
      <c r="G653" s="56"/>
      <c r="H653" s="49"/>
      <c r="I653" s="49"/>
      <c r="J653" s="49"/>
      <c r="K653" s="49"/>
      <c r="L653" s="49"/>
      <c r="M653" s="49"/>
      <c r="N653" s="49"/>
      <c r="O653" s="52"/>
      <c r="P653" s="52"/>
      <c r="Q653" s="52"/>
      <c r="R653" s="52"/>
      <c r="S653" s="52"/>
      <c r="T653" s="52"/>
      <c r="U653" s="52"/>
      <c r="V653" s="52"/>
      <c r="W653" s="52"/>
      <c r="X653" s="52"/>
      <c r="Y653" s="52"/>
      <c r="Z653" s="52"/>
      <c r="AA653" s="52"/>
      <c r="AB653" s="52"/>
      <c r="AC653" s="52"/>
      <c r="AD653" s="52"/>
      <c r="AE653" s="52"/>
      <c r="AF653" s="52"/>
    </row>
    <row r="654" spans="1:32" ht="16.5" customHeight="1" x14ac:dyDescent="0.3">
      <c r="A654" s="56"/>
      <c r="B654" s="56"/>
      <c r="C654" s="56"/>
      <c r="D654" s="56"/>
      <c r="E654" s="56"/>
      <c r="F654" s="56"/>
      <c r="G654" s="56"/>
      <c r="H654" s="49"/>
      <c r="I654" s="49"/>
      <c r="J654" s="49"/>
      <c r="K654" s="49"/>
      <c r="L654" s="49"/>
      <c r="M654" s="49"/>
      <c r="N654" s="49"/>
      <c r="O654" s="52"/>
      <c r="P654" s="52"/>
      <c r="Q654" s="52"/>
      <c r="R654" s="52"/>
      <c r="S654" s="52"/>
      <c r="T654" s="52"/>
      <c r="U654" s="52"/>
      <c r="V654" s="52"/>
      <c r="W654" s="52"/>
      <c r="X654" s="52"/>
      <c r="Y654" s="52"/>
      <c r="Z654" s="52"/>
      <c r="AA654" s="52"/>
      <c r="AB654" s="52"/>
      <c r="AC654" s="52"/>
      <c r="AD654" s="52"/>
      <c r="AE654" s="52"/>
      <c r="AF654" s="52"/>
    </row>
    <row r="655" spans="1:32" ht="16.5" customHeight="1" x14ac:dyDescent="0.3">
      <c r="A655" s="56"/>
      <c r="B655" s="56"/>
      <c r="C655" s="56"/>
      <c r="D655" s="56"/>
      <c r="E655" s="56"/>
      <c r="F655" s="56"/>
      <c r="G655" s="56"/>
      <c r="H655" s="49"/>
      <c r="I655" s="49"/>
      <c r="J655" s="49"/>
      <c r="K655" s="49"/>
      <c r="L655" s="49"/>
      <c r="M655" s="49"/>
      <c r="N655" s="49"/>
      <c r="O655" s="52"/>
      <c r="P655" s="52"/>
      <c r="Q655" s="52"/>
      <c r="R655" s="52"/>
      <c r="S655" s="52"/>
      <c r="T655" s="52"/>
      <c r="U655" s="52"/>
      <c r="V655" s="52"/>
      <c r="W655" s="52"/>
      <c r="X655" s="52"/>
      <c r="Y655" s="52"/>
      <c r="Z655" s="52"/>
      <c r="AA655" s="52"/>
      <c r="AB655" s="52"/>
      <c r="AC655" s="52"/>
      <c r="AD655" s="52"/>
      <c r="AE655" s="52"/>
      <c r="AF655" s="52"/>
    </row>
    <row r="656" spans="1:32" ht="16.5" customHeight="1" x14ac:dyDescent="0.3">
      <c r="A656" s="56"/>
      <c r="B656" s="56"/>
      <c r="C656" s="56"/>
      <c r="D656" s="56"/>
      <c r="E656" s="56"/>
      <c r="F656" s="56"/>
      <c r="G656" s="56"/>
      <c r="H656" s="49"/>
      <c r="I656" s="49"/>
      <c r="J656" s="49"/>
      <c r="K656" s="49"/>
      <c r="L656" s="49"/>
      <c r="M656" s="49"/>
      <c r="N656" s="49"/>
      <c r="O656" s="52"/>
      <c r="P656" s="52"/>
      <c r="Q656" s="52"/>
      <c r="R656" s="52"/>
      <c r="S656" s="52"/>
      <c r="T656" s="52"/>
      <c r="U656" s="52"/>
      <c r="V656" s="52"/>
      <c r="W656" s="52"/>
      <c r="X656" s="52"/>
      <c r="Y656" s="52"/>
      <c r="Z656" s="52"/>
      <c r="AA656" s="52"/>
      <c r="AB656" s="52"/>
      <c r="AC656" s="52"/>
      <c r="AD656" s="52"/>
      <c r="AE656" s="52"/>
      <c r="AF656" s="52"/>
    </row>
    <row r="657" spans="1:32" ht="16.5" customHeight="1" x14ac:dyDescent="0.3">
      <c r="A657" s="56"/>
      <c r="B657" s="56"/>
      <c r="C657" s="56"/>
      <c r="D657" s="56"/>
      <c r="E657" s="56"/>
      <c r="F657" s="56"/>
      <c r="G657" s="56"/>
      <c r="H657" s="49"/>
      <c r="I657" s="49"/>
      <c r="J657" s="49"/>
      <c r="K657" s="49"/>
      <c r="L657" s="49"/>
      <c r="M657" s="49"/>
      <c r="N657" s="49"/>
      <c r="O657" s="52"/>
      <c r="P657" s="52"/>
      <c r="Q657" s="52"/>
      <c r="R657" s="52"/>
      <c r="S657" s="52"/>
      <c r="T657" s="52"/>
      <c r="U657" s="52"/>
      <c r="V657" s="52"/>
      <c r="W657" s="52"/>
      <c r="X657" s="52"/>
      <c r="Y657" s="52"/>
      <c r="Z657" s="52"/>
      <c r="AA657" s="52"/>
      <c r="AB657" s="52"/>
      <c r="AC657" s="52"/>
      <c r="AD657" s="52"/>
      <c r="AE657" s="52"/>
      <c r="AF657" s="52"/>
    </row>
    <row r="658" spans="1:32" ht="16.5" customHeight="1" x14ac:dyDescent="0.3">
      <c r="A658" s="56"/>
      <c r="B658" s="56"/>
      <c r="C658" s="56"/>
      <c r="D658" s="56"/>
      <c r="E658" s="56"/>
      <c r="F658" s="56"/>
      <c r="G658" s="56"/>
      <c r="H658" s="49"/>
      <c r="I658" s="49"/>
      <c r="J658" s="49"/>
      <c r="K658" s="49"/>
      <c r="L658" s="49"/>
      <c r="M658" s="49"/>
      <c r="N658" s="49"/>
      <c r="O658" s="52"/>
      <c r="P658" s="52"/>
      <c r="Q658" s="52"/>
      <c r="R658" s="52"/>
      <c r="S658" s="52"/>
      <c r="T658" s="52"/>
      <c r="U658" s="52"/>
      <c r="V658" s="52"/>
      <c r="W658" s="52"/>
      <c r="X658" s="52"/>
      <c r="Y658" s="52"/>
      <c r="Z658" s="52"/>
      <c r="AA658" s="52"/>
      <c r="AB658" s="52"/>
      <c r="AC658" s="52"/>
      <c r="AD658" s="52"/>
      <c r="AE658" s="52"/>
      <c r="AF658" s="52"/>
    </row>
    <row r="659" spans="1:32" ht="16.5" customHeight="1" x14ac:dyDescent="0.3">
      <c r="A659" s="56"/>
      <c r="B659" s="56"/>
      <c r="C659" s="56"/>
      <c r="D659" s="56"/>
      <c r="E659" s="56"/>
      <c r="F659" s="56"/>
      <c r="G659" s="56"/>
      <c r="H659" s="49"/>
      <c r="I659" s="49"/>
      <c r="J659" s="49"/>
      <c r="K659" s="49"/>
      <c r="L659" s="49"/>
      <c r="M659" s="49"/>
      <c r="N659" s="49"/>
      <c r="O659" s="52"/>
      <c r="P659" s="52"/>
      <c r="Q659" s="52"/>
      <c r="R659" s="52"/>
      <c r="S659" s="52"/>
      <c r="T659" s="52"/>
      <c r="U659" s="52"/>
      <c r="V659" s="52"/>
      <c r="W659" s="52"/>
      <c r="X659" s="52"/>
      <c r="Y659" s="52"/>
      <c r="Z659" s="52"/>
      <c r="AA659" s="52"/>
      <c r="AB659" s="52"/>
      <c r="AC659" s="52"/>
      <c r="AD659" s="52"/>
      <c r="AE659" s="52"/>
      <c r="AF659" s="52"/>
    </row>
    <row r="660" spans="1:32" ht="16.5" customHeight="1" x14ac:dyDescent="0.3">
      <c r="A660" s="56"/>
      <c r="B660" s="56"/>
      <c r="C660" s="56"/>
      <c r="D660" s="56"/>
      <c r="E660" s="56"/>
      <c r="F660" s="56"/>
      <c r="G660" s="56"/>
      <c r="H660" s="49"/>
      <c r="I660" s="49"/>
      <c r="J660" s="49"/>
      <c r="K660" s="49"/>
      <c r="L660" s="49"/>
      <c r="M660" s="49"/>
      <c r="N660" s="49"/>
      <c r="O660" s="52"/>
      <c r="P660" s="52"/>
      <c r="Q660" s="52"/>
      <c r="R660" s="52"/>
      <c r="S660" s="52"/>
      <c r="T660" s="52"/>
      <c r="U660" s="52"/>
      <c r="V660" s="52"/>
      <c r="W660" s="52"/>
      <c r="X660" s="52"/>
      <c r="Y660" s="52"/>
      <c r="Z660" s="52"/>
      <c r="AA660" s="52"/>
      <c r="AB660" s="52"/>
      <c r="AC660" s="52"/>
      <c r="AD660" s="52"/>
      <c r="AE660" s="52"/>
      <c r="AF660" s="52"/>
    </row>
    <row r="661" spans="1:32" ht="16.5" customHeight="1" x14ac:dyDescent="0.3">
      <c r="A661" s="56"/>
      <c r="B661" s="56"/>
      <c r="C661" s="56"/>
      <c r="D661" s="56"/>
      <c r="E661" s="56"/>
      <c r="F661" s="56"/>
      <c r="G661" s="56"/>
      <c r="H661" s="49"/>
      <c r="I661" s="49"/>
      <c r="J661" s="49"/>
      <c r="K661" s="49"/>
      <c r="L661" s="49"/>
      <c r="M661" s="49"/>
      <c r="N661" s="49"/>
      <c r="O661" s="52"/>
      <c r="P661" s="52"/>
      <c r="Q661" s="52"/>
      <c r="R661" s="52"/>
      <c r="S661" s="52"/>
      <c r="T661" s="52"/>
      <c r="U661" s="52"/>
      <c r="V661" s="52"/>
      <c r="W661" s="52"/>
      <c r="X661" s="52"/>
      <c r="Y661" s="52"/>
      <c r="Z661" s="52"/>
      <c r="AA661" s="52"/>
      <c r="AB661" s="52"/>
      <c r="AC661" s="52"/>
      <c r="AD661" s="52"/>
      <c r="AE661" s="52"/>
      <c r="AF661" s="52"/>
    </row>
    <row r="662" spans="1:32" ht="16.5" customHeight="1" x14ac:dyDescent="0.3">
      <c r="A662" s="56"/>
      <c r="B662" s="56"/>
      <c r="C662" s="56"/>
      <c r="D662" s="56"/>
      <c r="E662" s="56"/>
      <c r="F662" s="56"/>
      <c r="G662" s="56"/>
      <c r="H662" s="49"/>
      <c r="I662" s="49"/>
      <c r="J662" s="49"/>
      <c r="K662" s="49"/>
      <c r="L662" s="49"/>
      <c r="M662" s="49"/>
      <c r="N662" s="49"/>
      <c r="O662" s="52"/>
      <c r="P662" s="52"/>
      <c r="Q662" s="52"/>
      <c r="R662" s="52"/>
      <c r="S662" s="52"/>
      <c r="T662" s="52"/>
      <c r="U662" s="52"/>
      <c r="V662" s="52"/>
      <c r="W662" s="52"/>
      <c r="X662" s="52"/>
      <c r="Y662" s="52"/>
      <c r="Z662" s="52"/>
      <c r="AA662" s="52"/>
      <c r="AB662" s="52"/>
      <c r="AC662" s="52"/>
      <c r="AD662" s="52"/>
      <c r="AE662" s="52"/>
      <c r="AF662" s="52"/>
    </row>
    <row r="663" spans="1:32" ht="16.5" customHeight="1" x14ac:dyDescent="0.3">
      <c r="A663" s="56"/>
      <c r="B663" s="56"/>
      <c r="C663" s="56"/>
      <c r="D663" s="56"/>
      <c r="E663" s="56"/>
      <c r="F663" s="56"/>
      <c r="G663" s="56"/>
      <c r="H663" s="49"/>
      <c r="I663" s="49"/>
      <c r="J663" s="49"/>
      <c r="K663" s="49"/>
      <c r="L663" s="49"/>
      <c r="M663" s="49"/>
      <c r="N663" s="49"/>
      <c r="O663" s="52"/>
      <c r="P663" s="52"/>
      <c r="Q663" s="52"/>
      <c r="R663" s="52"/>
      <c r="S663" s="52"/>
      <c r="T663" s="52"/>
      <c r="U663" s="52"/>
      <c r="V663" s="52"/>
      <c r="W663" s="52"/>
      <c r="X663" s="52"/>
      <c r="Y663" s="52"/>
      <c r="Z663" s="52"/>
      <c r="AA663" s="52"/>
      <c r="AB663" s="52"/>
      <c r="AC663" s="52"/>
      <c r="AD663" s="52"/>
      <c r="AE663" s="52"/>
      <c r="AF663" s="52"/>
    </row>
    <row r="664" spans="1:32" ht="16.5" customHeight="1" x14ac:dyDescent="0.3">
      <c r="A664" s="56"/>
      <c r="B664" s="56"/>
      <c r="C664" s="56"/>
      <c r="D664" s="56"/>
      <c r="E664" s="56"/>
      <c r="F664" s="56"/>
      <c r="G664" s="56"/>
      <c r="H664" s="49"/>
      <c r="I664" s="49"/>
      <c r="J664" s="49"/>
      <c r="K664" s="49"/>
      <c r="L664" s="49"/>
      <c r="M664" s="49"/>
      <c r="N664" s="49"/>
      <c r="O664" s="52"/>
      <c r="P664" s="52"/>
      <c r="Q664" s="52"/>
      <c r="R664" s="52"/>
      <c r="S664" s="52"/>
      <c r="T664" s="52"/>
      <c r="U664" s="52"/>
      <c r="V664" s="52"/>
      <c r="W664" s="52"/>
      <c r="X664" s="52"/>
      <c r="Y664" s="52"/>
      <c r="Z664" s="52"/>
      <c r="AA664" s="52"/>
      <c r="AB664" s="52"/>
      <c r="AC664" s="52"/>
      <c r="AD664" s="52"/>
      <c r="AE664" s="52"/>
      <c r="AF664" s="52"/>
    </row>
    <row r="665" spans="1:32" ht="16.5" customHeight="1" x14ac:dyDescent="0.3">
      <c r="A665" s="56"/>
      <c r="B665" s="56"/>
      <c r="C665" s="56"/>
      <c r="D665" s="56"/>
      <c r="E665" s="56"/>
      <c r="F665" s="56"/>
      <c r="G665" s="56"/>
      <c r="H665" s="49"/>
      <c r="I665" s="49"/>
      <c r="J665" s="49"/>
      <c r="K665" s="49"/>
      <c r="L665" s="49"/>
      <c r="M665" s="49"/>
      <c r="N665" s="49"/>
      <c r="O665" s="52"/>
      <c r="P665" s="52"/>
      <c r="Q665" s="52"/>
      <c r="R665" s="52"/>
      <c r="S665" s="52"/>
      <c r="T665" s="52"/>
      <c r="U665" s="52"/>
      <c r="V665" s="52"/>
      <c r="W665" s="52"/>
      <c r="X665" s="52"/>
      <c r="Y665" s="52"/>
      <c r="Z665" s="52"/>
      <c r="AA665" s="52"/>
      <c r="AB665" s="52"/>
      <c r="AC665" s="52"/>
      <c r="AD665" s="52"/>
      <c r="AE665" s="52"/>
      <c r="AF665" s="52"/>
    </row>
    <row r="666" spans="1:32" ht="16.5" customHeight="1" x14ac:dyDescent="0.3">
      <c r="A666" s="56"/>
      <c r="B666" s="56"/>
      <c r="C666" s="56"/>
      <c r="D666" s="56"/>
      <c r="E666" s="56"/>
      <c r="F666" s="56"/>
      <c r="G666" s="56"/>
      <c r="H666" s="49"/>
      <c r="I666" s="49"/>
      <c r="J666" s="49"/>
      <c r="K666" s="49"/>
      <c r="L666" s="49"/>
      <c r="M666" s="49"/>
      <c r="N666" s="49"/>
      <c r="O666" s="52"/>
      <c r="P666" s="52"/>
      <c r="Q666" s="52"/>
      <c r="R666" s="52"/>
      <c r="S666" s="52"/>
      <c r="T666" s="52"/>
      <c r="U666" s="52"/>
      <c r="V666" s="52"/>
      <c r="W666" s="52"/>
      <c r="X666" s="52"/>
      <c r="Y666" s="52"/>
      <c r="Z666" s="52"/>
      <c r="AA666" s="52"/>
      <c r="AB666" s="52"/>
      <c r="AC666" s="52"/>
      <c r="AD666" s="52"/>
      <c r="AE666" s="52"/>
      <c r="AF666" s="52"/>
    </row>
    <row r="667" spans="1:32" ht="16.5" customHeight="1" x14ac:dyDescent="0.3">
      <c r="A667" s="56"/>
      <c r="B667" s="56"/>
      <c r="C667" s="56"/>
      <c r="D667" s="56"/>
      <c r="E667" s="56"/>
      <c r="F667" s="56"/>
      <c r="G667" s="56"/>
      <c r="H667" s="49"/>
      <c r="I667" s="49"/>
      <c r="J667" s="49"/>
      <c r="K667" s="49"/>
      <c r="L667" s="49"/>
      <c r="M667" s="49"/>
      <c r="N667" s="49"/>
      <c r="O667" s="52"/>
      <c r="P667" s="52"/>
      <c r="Q667" s="52"/>
      <c r="R667" s="52"/>
      <c r="S667" s="52"/>
      <c r="T667" s="52"/>
      <c r="U667" s="52"/>
      <c r="V667" s="52"/>
      <c r="W667" s="52"/>
      <c r="X667" s="52"/>
      <c r="Y667" s="52"/>
      <c r="Z667" s="52"/>
      <c r="AA667" s="52"/>
      <c r="AB667" s="52"/>
      <c r="AC667" s="52"/>
      <c r="AD667" s="52"/>
      <c r="AE667" s="52"/>
      <c r="AF667" s="52"/>
    </row>
    <row r="668" spans="1:32" ht="16.5" customHeight="1" x14ac:dyDescent="0.3">
      <c r="A668" s="56"/>
      <c r="B668" s="56"/>
      <c r="C668" s="56"/>
      <c r="D668" s="56"/>
      <c r="E668" s="56"/>
      <c r="F668" s="56"/>
      <c r="G668" s="56"/>
      <c r="H668" s="49"/>
      <c r="I668" s="49"/>
      <c r="J668" s="49"/>
      <c r="K668" s="49"/>
      <c r="L668" s="49"/>
      <c r="M668" s="49"/>
      <c r="N668" s="49"/>
      <c r="O668" s="52"/>
      <c r="P668" s="52"/>
      <c r="Q668" s="52"/>
      <c r="R668" s="52"/>
      <c r="S668" s="52"/>
      <c r="T668" s="52"/>
      <c r="U668" s="52"/>
      <c r="V668" s="52"/>
      <c r="W668" s="52"/>
      <c r="X668" s="52"/>
      <c r="Y668" s="52"/>
      <c r="Z668" s="52"/>
      <c r="AA668" s="52"/>
      <c r="AB668" s="52"/>
      <c r="AC668" s="52"/>
      <c r="AD668" s="52"/>
      <c r="AE668" s="52"/>
      <c r="AF668" s="52"/>
    </row>
    <row r="669" spans="1:32" ht="16.5" customHeight="1" x14ac:dyDescent="0.3">
      <c r="A669" s="56"/>
      <c r="B669" s="56"/>
      <c r="C669" s="56"/>
      <c r="D669" s="56"/>
      <c r="E669" s="56"/>
      <c r="F669" s="56"/>
      <c r="G669" s="56"/>
      <c r="H669" s="49"/>
      <c r="I669" s="49"/>
      <c r="J669" s="49"/>
      <c r="K669" s="49"/>
      <c r="L669" s="49"/>
      <c r="M669" s="49"/>
      <c r="N669" s="49"/>
      <c r="O669" s="52"/>
      <c r="P669" s="52"/>
      <c r="Q669" s="52"/>
      <c r="R669" s="52"/>
      <c r="S669" s="52"/>
      <c r="T669" s="52"/>
      <c r="U669" s="52"/>
      <c r="V669" s="52"/>
      <c r="W669" s="52"/>
      <c r="X669" s="52"/>
      <c r="Y669" s="52"/>
      <c r="Z669" s="52"/>
      <c r="AA669" s="52"/>
      <c r="AB669" s="52"/>
      <c r="AC669" s="52"/>
      <c r="AD669" s="52"/>
      <c r="AE669" s="52"/>
      <c r="AF669" s="52"/>
    </row>
    <row r="670" spans="1:32" ht="16.5" customHeight="1" x14ac:dyDescent="0.3">
      <c r="A670" s="56"/>
      <c r="B670" s="56"/>
      <c r="C670" s="56"/>
      <c r="D670" s="56"/>
      <c r="E670" s="56"/>
      <c r="F670" s="56"/>
      <c r="G670" s="56"/>
      <c r="H670" s="49"/>
      <c r="I670" s="49"/>
      <c r="J670" s="49"/>
      <c r="K670" s="49"/>
      <c r="L670" s="49"/>
      <c r="M670" s="49"/>
      <c r="N670" s="49"/>
      <c r="O670" s="52"/>
      <c r="P670" s="52"/>
      <c r="Q670" s="52"/>
      <c r="R670" s="52"/>
      <c r="S670" s="52"/>
      <c r="T670" s="52"/>
      <c r="U670" s="52"/>
      <c r="V670" s="52"/>
      <c r="W670" s="52"/>
      <c r="X670" s="52"/>
      <c r="Y670" s="52"/>
      <c r="Z670" s="52"/>
      <c r="AA670" s="52"/>
      <c r="AB670" s="52"/>
      <c r="AC670" s="52"/>
      <c r="AD670" s="52"/>
      <c r="AE670" s="52"/>
      <c r="AF670" s="52"/>
    </row>
    <row r="671" spans="1:32" ht="16.5" customHeight="1" x14ac:dyDescent="0.3">
      <c r="A671" s="56"/>
      <c r="B671" s="56"/>
      <c r="C671" s="56"/>
      <c r="D671" s="56"/>
      <c r="E671" s="56"/>
      <c r="F671" s="56"/>
      <c r="G671" s="56"/>
      <c r="H671" s="49"/>
      <c r="I671" s="49"/>
      <c r="J671" s="49"/>
      <c r="K671" s="49"/>
      <c r="L671" s="49"/>
      <c r="M671" s="49"/>
      <c r="N671" s="49"/>
      <c r="O671" s="52"/>
      <c r="P671" s="52"/>
      <c r="Q671" s="52"/>
      <c r="R671" s="52"/>
      <c r="S671" s="52"/>
      <c r="T671" s="52"/>
      <c r="U671" s="52"/>
      <c r="V671" s="52"/>
      <c r="W671" s="52"/>
      <c r="X671" s="52"/>
      <c r="Y671" s="52"/>
      <c r="Z671" s="52"/>
      <c r="AA671" s="52"/>
      <c r="AB671" s="52"/>
      <c r="AC671" s="52"/>
      <c r="AD671" s="52"/>
      <c r="AE671" s="52"/>
      <c r="AF671" s="52"/>
    </row>
    <row r="672" spans="1:32" ht="16.5" customHeight="1" x14ac:dyDescent="0.3">
      <c r="A672" s="56"/>
      <c r="B672" s="56"/>
      <c r="C672" s="56"/>
      <c r="D672" s="56"/>
      <c r="E672" s="56"/>
      <c r="F672" s="56"/>
      <c r="G672" s="56"/>
      <c r="H672" s="49"/>
      <c r="I672" s="49"/>
      <c r="J672" s="49"/>
      <c r="K672" s="49"/>
      <c r="L672" s="49"/>
      <c r="M672" s="49"/>
      <c r="N672" s="49"/>
      <c r="O672" s="52"/>
      <c r="P672" s="52"/>
      <c r="Q672" s="52"/>
      <c r="R672" s="52"/>
      <c r="S672" s="52"/>
      <c r="T672" s="52"/>
      <c r="U672" s="52"/>
      <c r="V672" s="52"/>
      <c r="W672" s="52"/>
      <c r="X672" s="52"/>
      <c r="Y672" s="52"/>
      <c r="Z672" s="52"/>
      <c r="AA672" s="52"/>
      <c r="AB672" s="52"/>
      <c r="AC672" s="52"/>
      <c r="AD672" s="52"/>
      <c r="AE672" s="52"/>
      <c r="AF672" s="52"/>
    </row>
    <row r="673" spans="1:32" ht="16.5" customHeight="1" x14ac:dyDescent="0.3">
      <c r="A673" s="56"/>
      <c r="B673" s="56"/>
      <c r="C673" s="56"/>
      <c r="D673" s="56"/>
      <c r="E673" s="56"/>
      <c r="F673" s="56"/>
      <c r="G673" s="56"/>
      <c r="H673" s="49"/>
      <c r="I673" s="49"/>
      <c r="J673" s="49"/>
      <c r="K673" s="49"/>
      <c r="L673" s="49"/>
      <c r="M673" s="49"/>
      <c r="N673" s="49"/>
      <c r="O673" s="52"/>
      <c r="P673" s="52"/>
      <c r="Q673" s="52"/>
      <c r="R673" s="52"/>
      <c r="S673" s="52"/>
      <c r="T673" s="52"/>
      <c r="U673" s="52"/>
      <c r="V673" s="52"/>
      <c r="W673" s="52"/>
      <c r="X673" s="52"/>
      <c r="Y673" s="52"/>
      <c r="Z673" s="52"/>
      <c r="AA673" s="52"/>
      <c r="AB673" s="52"/>
      <c r="AC673" s="52"/>
      <c r="AD673" s="52"/>
      <c r="AE673" s="52"/>
      <c r="AF673" s="52"/>
    </row>
    <row r="674" spans="1:32" ht="16.5" customHeight="1" x14ac:dyDescent="0.3">
      <c r="A674" s="56"/>
      <c r="B674" s="56"/>
      <c r="C674" s="56"/>
      <c r="D674" s="56"/>
      <c r="E674" s="56"/>
      <c r="F674" s="56"/>
      <c r="G674" s="56"/>
      <c r="H674" s="49"/>
      <c r="I674" s="49"/>
      <c r="J674" s="49"/>
      <c r="K674" s="49"/>
      <c r="L674" s="49"/>
      <c r="M674" s="49"/>
      <c r="N674" s="49"/>
      <c r="O674" s="52"/>
      <c r="P674" s="52"/>
      <c r="Q674" s="52"/>
      <c r="R674" s="52"/>
      <c r="S674" s="52"/>
      <c r="T674" s="52"/>
      <c r="U674" s="52"/>
      <c r="V674" s="52"/>
      <c r="W674" s="52"/>
      <c r="X674" s="52"/>
      <c r="Y674" s="52"/>
      <c r="Z674" s="52"/>
      <c r="AA674" s="52"/>
      <c r="AB674" s="52"/>
      <c r="AC674" s="52"/>
      <c r="AD674" s="52"/>
      <c r="AE674" s="52"/>
      <c r="AF674" s="52"/>
    </row>
    <row r="675" spans="1:32" ht="16.5" customHeight="1" x14ac:dyDescent="0.3">
      <c r="A675" s="56"/>
      <c r="B675" s="56"/>
      <c r="C675" s="56"/>
      <c r="D675" s="56"/>
      <c r="E675" s="56"/>
      <c r="F675" s="56"/>
      <c r="G675" s="56"/>
      <c r="H675" s="49"/>
      <c r="I675" s="49"/>
      <c r="J675" s="49"/>
      <c r="K675" s="49"/>
      <c r="L675" s="49"/>
      <c r="M675" s="49"/>
      <c r="N675" s="49"/>
      <c r="O675" s="52"/>
      <c r="P675" s="52"/>
      <c r="Q675" s="52"/>
      <c r="R675" s="52"/>
      <c r="S675" s="52"/>
      <c r="T675" s="52"/>
      <c r="U675" s="52"/>
      <c r="V675" s="52"/>
      <c r="W675" s="52"/>
      <c r="X675" s="52"/>
      <c r="Y675" s="52"/>
      <c r="Z675" s="52"/>
      <c r="AA675" s="52"/>
      <c r="AB675" s="52"/>
      <c r="AC675" s="52"/>
      <c r="AD675" s="52"/>
      <c r="AE675" s="52"/>
      <c r="AF675" s="52"/>
    </row>
    <row r="676" spans="1:32" ht="16.5" customHeight="1" x14ac:dyDescent="0.3">
      <c r="A676" s="56"/>
      <c r="B676" s="56"/>
      <c r="C676" s="56"/>
      <c r="D676" s="56"/>
      <c r="E676" s="56"/>
      <c r="F676" s="56"/>
      <c r="G676" s="56"/>
      <c r="H676" s="49"/>
      <c r="I676" s="49"/>
      <c r="J676" s="49"/>
      <c r="K676" s="49"/>
      <c r="L676" s="49"/>
      <c r="M676" s="49"/>
      <c r="N676" s="49"/>
      <c r="O676" s="52"/>
      <c r="P676" s="52"/>
      <c r="Q676" s="52"/>
      <c r="R676" s="52"/>
      <c r="S676" s="52"/>
      <c r="T676" s="52"/>
      <c r="U676" s="52"/>
      <c r="V676" s="52"/>
      <c r="W676" s="52"/>
      <c r="X676" s="52"/>
      <c r="Y676" s="52"/>
      <c r="Z676" s="52"/>
      <c r="AA676" s="52"/>
      <c r="AB676" s="52"/>
      <c r="AC676" s="52"/>
      <c r="AD676" s="52"/>
      <c r="AE676" s="52"/>
      <c r="AF676" s="52"/>
    </row>
    <row r="677" spans="1:32" ht="16.5" customHeight="1" x14ac:dyDescent="0.3">
      <c r="A677" s="56"/>
      <c r="B677" s="56"/>
      <c r="C677" s="56"/>
      <c r="D677" s="56"/>
      <c r="E677" s="56"/>
      <c r="F677" s="56"/>
      <c r="G677" s="56"/>
      <c r="H677" s="49"/>
      <c r="I677" s="49"/>
      <c r="J677" s="49"/>
      <c r="K677" s="49"/>
      <c r="L677" s="49"/>
      <c r="M677" s="49"/>
      <c r="N677" s="49"/>
      <c r="O677" s="52"/>
      <c r="P677" s="52"/>
      <c r="Q677" s="52"/>
      <c r="R677" s="52"/>
      <c r="S677" s="52"/>
      <c r="T677" s="52"/>
      <c r="U677" s="52"/>
      <c r="V677" s="52"/>
      <c r="W677" s="52"/>
      <c r="X677" s="52"/>
      <c r="Y677" s="52"/>
      <c r="Z677" s="52"/>
      <c r="AA677" s="52"/>
      <c r="AB677" s="52"/>
      <c r="AC677" s="52"/>
      <c r="AD677" s="52"/>
      <c r="AE677" s="52"/>
      <c r="AF677" s="52"/>
    </row>
    <row r="678" spans="1:32" ht="16.5" customHeight="1" x14ac:dyDescent="0.3">
      <c r="A678" s="56"/>
      <c r="B678" s="56"/>
      <c r="C678" s="56"/>
      <c r="D678" s="56"/>
      <c r="E678" s="56"/>
      <c r="F678" s="56"/>
      <c r="G678" s="56"/>
      <c r="H678" s="49"/>
      <c r="I678" s="49"/>
      <c r="J678" s="49"/>
      <c r="K678" s="49"/>
      <c r="L678" s="49"/>
      <c r="M678" s="49"/>
      <c r="N678" s="49"/>
      <c r="O678" s="52"/>
      <c r="P678" s="52"/>
      <c r="Q678" s="52"/>
      <c r="R678" s="52"/>
      <c r="S678" s="52"/>
      <c r="T678" s="52"/>
      <c r="U678" s="52"/>
      <c r="V678" s="52"/>
      <c r="W678" s="52"/>
      <c r="X678" s="52"/>
      <c r="Y678" s="52"/>
      <c r="Z678" s="52"/>
      <c r="AA678" s="52"/>
      <c r="AB678" s="52"/>
      <c r="AC678" s="52"/>
      <c r="AD678" s="52"/>
      <c r="AE678" s="52"/>
      <c r="AF678" s="52"/>
    </row>
    <row r="679" spans="1:32" ht="16.5" customHeight="1" x14ac:dyDescent="0.3">
      <c r="A679" s="56"/>
      <c r="B679" s="56"/>
      <c r="C679" s="56"/>
      <c r="D679" s="56"/>
      <c r="E679" s="56"/>
      <c r="F679" s="56"/>
      <c r="G679" s="56"/>
      <c r="H679" s="49"/>
      <c r="I679" s="49"/>
      <c r="J679" s="49"/>
      <c r="K679" s="49"/>
      <c r="L679" s="49"/>
      <c r="M679" s="49"/>
      <c r="N679" s="49"/>
      <c r="O679" s="52"/>
      <c r="P679" s="52"/>
      <c r="Q679" s="52"/>
      <c r="R679" s="52"/>
      <c r="S679" s="52"/>
      <c r="T679" s="52"/>
      <c r="U679" s="52"/>
      <c r="V679" s="52"/>
      <c r="W679" s="52"/>
      <c r="X679" s="52"/>
      <c r="Y679" s="52"/>
      <c r="Z679" s="52"/>
      <c r="AA679" s="52"/>
      <c r="AB679" s="52"/>
      <c r="AC679" s="52"/>
      <c r="AD679" s="52"/>
      <c r="AE679" s="52"/>
      <c r="AF679" s="52"/>
    </row>
    <row r="680" spans="1:32" ht="16.5" customHeight="1" x14ac:dyDescent="0.3">
      <c r="A680" s="56"/>
      <c r="B680" s="56"/>
      <c r="C680" s="56"/>
      <c r="D680" s="56"/>
      <c r="E680" s="56"/>
      <c r="F680" s="56"/>
      <c r="G680" s="56"/>
      <c r="H680" s="49"/>
      <c r="I680" s="49"/>
      <c r="J680" s="49"/>
      <c r="K680" s="49"/>
      <c r="L680" s="49"/>
      <c r="M680" s="49"/>
      <c r="N680" s="49"/>
      <c r="O680" s="52"/>
      <c r="P680" s="52"/>
      <c r="Q680" s="52"/>
      <c r="R680" s="52"/>
      <c r="S680" s="52"/>
      <c r="T680" s="52"/>
      <c r="U680" s="52"/>
      <c r="V680" s="52"/>
      <c r="W680" s="52"/>
      <c r="X680" s="52"/>
      <c r="Y680" s="52"/>
      <c r="Z680" s="52"/>
      <c r="AA680" s="52"/>
      <c r="AB680" s="52"/>
      <c r="AC680" s="52"/>
      <c r="AD680" s="52"/>
      <c r="AE680" s="52"/>
      <c r="AF680" s="52"/>
    </row>
    <row r="681" spans="1:32" ht="16.5" customHeight="1" x14ac:dyDescent="0.3">
      <c r="A681" s="56"/>
      <c r="B681" s="56"/>
      <c r="C681" s="56"/>
      <c r="D681" s="56"/>
      <c r="E681" s="56"/>
      <c r="F681" s="56"/>
      <c r="G681" s="56"/>
      <c r="H681" s="49"/>
      <c r="I681" s="49"/>
      <c r="J681" s="49"/>
      <c r="K681" s="49"/>
      <c r="L681" s="49"/>
      <c r="M681" s="49"/>
      <c r="N681" s="49"/>
      <c r="O681" s="52"/>
      <c r="P681" s="52"/>
      <c r="Q681" s="52"/>
      <c r="R681" s="52"/>
      <c r="S681" s="52"/>
      <c r="T681" s="52"/>
      <c r="U681" s="52"/>
      <c r="V681" s="52"/>
      <c r="W681" s="52"/>
      <c r="X681" s="52"/>
      <c r="Y681" s="52"/>
      <c r="Z681" s="52"/>
      <c r="AA681" s="52"/>
      <c r="AB681" s="52"/>
      <c r="AC681" s="52"/>
      <c r="AD681" s="52"/>
      <c r="AE681" s="52"/>
      <c r="AF681" s="52"/>
    </row>
    <row r="682" spans="1:32" ht="16.5" customHeight="1" x14ac:dyDescent="0.3">
      <c r="A682" s="56"/>
      <c r="B682" s="56"/>
      <c r="C682" s="56"/>
      <c r="D682" s="56"/>
      <c r="E682" s="56"/>
      <c r="F682" s="56"/>
      <c r="G682" s="56"/>
      <c r="H682" s="49"/>
      <c r="I682" s="49"/>
      <c r="J682" s="49"/>
      <c r="K682" s="49"/>
      <c r="L682" s="49"/>
      <c r="M682" s="49"/>
      <c r="N682" s="49"/>
      <c r="O682" s="52"/>
      <c r="P682" s="52"/>
      <c r="Q682" s="52"/>
      <c r="R682" s="52"/>
      <c r="S682" s="52"/>
      <c r="T682" s="52"/>
      <c r="U682" s="52"/>
      <c r="V682" s="52"/>
      <c r="W682" s="52"/>
      <c r="X682" s="52"/>
      <c r="Y682" s="52"/>
      <c r="Z682" s="52"/>
      <c r="AA682" s="52"/>
      <c r="AB682" s="52"/>
      <c r="AC682" s="52"/>
      <c r="AD682" s="52"/>
      <c r="AE682" s="52"/>
      <c r="AF682" s="52"/>
    </row>
    <row r="683" spans="1:32" ht="16.5" customHeight="1" x14ac:dyDescent="0.3">
      <c r="A683" s="56"/>
      <c r="B683" s="56"/>
      <c r="C683" s="56"/>
      <c r="D683" s="56"/>
      <c r="E683" s="56"/>
      <c r="F683" s="56"/>
      <c r="G683" s="56"/>
      <c r="H683" s="49"/>
      <c r="I683" s="49"/>
      <c r="J683" s="49"/>
      <c r="K683" s="49"/>
      <c r="L683" s="49"/>
      <c r="M683" s="49"/>
      <c r="N683" s="49"/>
      <c r="O683" s="52"/>
      <c r="P683" s="52"/>
      <c r="Q683" s="52"/>
      <c r="R683" s="52"/>
      <c r="S683" s="52"/>
      <c r="T683" s="52"/>
      <c r="U683" s="52"/>
      <c r="V683" s="52"/>
      <c r="W683" s="52"/>
      <c r="X683" s="52"/>
      <c r="Y683" s="52"/>
      <c r="Z683" s="52"/>
      <c r="AA683" s="52"/>
      <c r="AB683" s="52"/>
      <c r="AC683" s="52"/>
      <c r="AD683" s="52"/>
      <c r="AE683" s="52"/>
      <c r="AF683" s="52"/>
    </row>
    <row r="684" spans="1:32" ht="16.5" customHeight="1" x14ac:dyDescent="0.3">
      <c r="A684" s="56"/>
      <c r="B684" s="56"/>
      <c r="C684" s="56"/>
      <c r="D684" s="56"/>
      <c r="E684" s="56"/>
      <c r="F684" s="56"/>
      <c r="G684" s="56"/>
      <c r="H684" s="49"/>
      <c r="I684" s="49"/>
      <c r="J684" s="49"/>
      <c r="K684" s="49"/>
      <c r="L684" s="49"/>
      <c r="M684" s="49"/>
      <c r="N684" s="49"/>
      <c r="O684" s="52"/>
      <c r="P684" s="52"/>
      <c r="Q684" s="52"/>
      <c r="R684" s="52"/>
      <c r="S684" s="52"/>
      <c r="T684" s="52"/>
      <c r="U684" s="52"/>
      <c r="V684" s="52"/>
      <c r="W684" s="52"/>
      <c r="X684" s="52"/>
      <c r="Y684" s="52"/>
      <c r="Z684" s="52"/>
      <c r="AA684" s="52"/>
      <c r="AB684" s="52"/>
      <c r="AC684" s="52"/>
      <c r="AD684" s="52"/>
      <c r="AE684" s="52"/>
      <c r="AF684" s="52"/>
    </row>
    <row r="685" spans="1:32" ht="16.5" customHeight="1" x14ac:dyDescent="0.3">
      <c r="A685" s="56"/>
      <c r="B685" s="56"/>
      <c r="C685" s="56"/>
      <c r="D685" s="56"/>
      <c r="E685" s="56"/>
      <c r="F685" s="56"/>
      <c r="G685" s="56"/>
      <c r="H685" s="49"/>
      <c r="I685" s="49"/>
      <c r="J685" s="49"/>
      <c r="K685" s="49"/>
      <c r="L685" s="49"/>
      <c r="M685" s="49"/>
      <c r="N685" s="49"/>
      <c r="O685" s="52"/>
      <c r="P685" s="52"/>
      <c r="Q685" s="52"/>
      <c r="R685" s="52"/>
      <c r="S685" s="52"/>
      <c r="T685" s="52"/>
      <c r="U685" s="52"/>
      <c r="V685" s="52"/>
      <c r="W685" s="52"/>
      <c r="X685" s="52"/>
      <c r="Y685" s="52"/>
      <c r="Z685" s="52"/>
      <c r="AA685" s="52"/>
      <c r="AB685" s="52"/>
      <c r="AC685" s="52"/>
      <c r="AD685" s="52"/>
      <c r="AE685" s="52"/>
      <c r="AF685" s="52"/>
    </row>
    <row r="686" spans="1:32" ht="16.5" customHeight="1" x14ac:dyDescent="0.3">
      <c r="A686" s="56"/>
      <c r="B686" s="56"/>
      <c r="C686" s="56"/>
      <c r="D686" s="56"/>
      <c r="E686" s="56"/>
      <c r="F686" s="56"/>
      <c r="G686" s="56"/>
      <c r="H686" s="49"/>
      <c r="I686" s="49"/>
      <c r="J686" s="49"/>
      <c r="K686" s="49"/>
      <c r="L686" s="49"/>
      <c r="M686" s="49"/>
      <c r="N686" s="49"/>
      <c r="O686" s="52"/>
      <c r="P686" s="52"/>
      <c r="Q686" s="52"/>
      <c r="R686" s="52"/>
      <c r="S686" s="52"/>
      <c r="T686" s="52"/>
      <c r="U686" s="52"/>
      <c r="V686" s="52"/>
      <c r="W686" s="52"/>
      <c r="X686" s="52"/>
      <c r="Y686" s="52"/>
      <c r="Z686" s="52"/>
      <c r="AA686" s="52"/>
      <c r="AB686" s="52"/>
      <c r="AC686" s="52"/>
      <c r="AD686" s="52"/>
      <c r="AE686" s="52"/>
      <c r="AF686" s="52"/>
    </row>
    <row r="687" spans="1:32" ht="16.5" customHeight="1" x14ac:dyDescent="0.3">
      <c r="A687" s="56"/>
      <c r="B687" s="56"/>
      <c r="C687" s="56"/>
      <c r="D687" s="56"/>
      <c r="E687" s="56"/>
      <c r="F687" s="56"/>
      <c r="G687" s="56"/>
      <c r="H687" s="49"/>
      <c r="I687" s="49"/>
      <c r="J687" s="49"/>
      <c r="K687" s="49"/>
      <c r="L687" s="49"/>
      <c r="M687" s="49"/>
      <c r="N687" s="49"/>
      <c r="O687" s="52"/>
      <c r="P687" s="52"/>
      <c r="Q687" s="52"/>
      <c r="R687" s="52"/>
      <c r="S687" s="52"/>
      <c r="T687" s="52"/>
      <c r="U687" s="52"/>
      <c r="V687" s="52"/>
      <c r="W687" s="52"/>
      <c r="X687" s="52"/>
      <c r="Y687" s="52"/>
      <c r="Z687" s="52"/>
      <c r="AA687" s="52"/>
      <c r="AB687" s="52"/>
      <c r="AC687" s="52"/>
      <c r="AD687" s="52"/>
      <c r="AE687" s="52"/>
      <c r="AF687" s="52"/>
    </row>
    <row r="688" spans="1:32" ht="16.5" customHeight="1" x14ac:dyDescent="0.3">
      <c r="A688" s="56"/>
      <c r="B688" s="56"/>
      <c r="C688" s="56"/>
      <c r="D688" s="56"/>
      <c r="E688" s="56"/>
      <c r="F688" s="56"/>
      <c r="G688" s="56"/>
      <c r="H688" s="49"/>
      <c r="I688" s="49"/>
      <c r="J688" s="49"/>
      <c r="K688" s="49"/>
      <c r="L688" s="49"/>
      <c r="M688" s="49"/>
      <c r="N688" s="49"/>
      <c r="O688" s="52"/>
      <c r="P688" s="52"/>
      <c r="Q688" s="52"/>
      <c r="R688" s="52"/>
      <c r="S688" s="52"/>
      <c r="T688" s="52"/>
      <c r="U688" s="52"/>
      <c r="V688" s="52"/>
      <c r="W688" s="52"/>
      <c r="X688" s="52"/>
      <c r="Y688" s="52"/>
      <c r="Z688" s="52"/>
      <c r="AA688" s="52"/>
      <c r="AB688" s="52"/>
      <c r="AC688" s="52"/>
      <c r="AD688" s="52"/>
      <c r="AE688" s="52"/>
      <c r="AF688" s="52"/>
    </row>
    <row r="689" spans="1:32" ht="16.5" customHeight="1" x14ac:dyDescent="0.3">
      <c r="A689" s="56"/>
      <c r="B689" s="56"/>
      <c r="C689" s="56"/>
      <c r="D689" s="56"/>
      <c r="E689" s="56"/>
      <c r="F689" s="56"/>
      <c r="G689" s="56"/>
      <c r="H689" s="49"/>
      <c r="I689" s="49"/>
      <c r="J689" s="49"/>
      <c r="K689" s="49"/>
      <c r="L689" s="49"/>
      <c r="M689" s="49"/>
      <c r="N689" s="49"/>
      <c r="O689" s="52"/>
      <c r="P689" s="52"/>
      <c r="Q689" s="52"/>
      <c r="R689" s="52"/>
      <c r="S689" s="52"/>
      <c r="T689" s="52"/>
      <c r="U689" s="52"/>
      <c r="V689" s="52"/>
      <c r="W689" s="52"/>
      <c r="X689" s="52"/>
      <c r="Y689" s="52"/>
      <c r="Z689" s="52"/>
      <c r="AA689" s="52"/>
      <c r="AB689" s="52"/>
      <c r="AC689" s="52"/>
      <c r="AD689" s="52"/>
      <c r="AE689" s="52"/>
      <c r="AF689" s="52"/>
    </row>
    <row r="690" spans="1:32" ht="16.5" customHeight="1" x14ac:dyDescent="0.3">
      <c r="A690" s="56"/>
      <c r="B690" s="56"/>
      <c r="C690" s="56"/>
      <c r="D690" s="56"/>
      <c r="E690" s="56"/>
      <c r="F690" s="56"/>
      <c r="G690" s="56"/>
      <c r="H690" s="49"/>
      <c r="I690" s="49"/>
      <c r="J690" s="49"/>
      <c r="K690" s="49"/>
      <c r="L690" s="49"/>
      <c r="M690" s="49"/>
      <c r="N690" s="49"/>
      <c r="O690" s="52"/>
      <c r="P690" s="52"/>
      <c r="Q690" s="52"/>
      <c r="R690" s="52"/>
      <c r="S690" s="52"/>
      <c r="T690" s="52"/>
      <c r="U690" s="52"/>
      <c r="V690" s="52"/>
      <c r="W690" s="52"/>
      <c r="X690" s="52"/>
      <c r="Y690" s="52"/>
      <c r="Z690" s="52"/>
      <c r="AA690" s="52"/>
      <c r="AB690" s="52"/>
      <c r="AC690" s="52"/>
      <c r="AD690" s="52"/>
      <c r="AE690" s="52"/>
      <c r="AF690" s="52"/>
    </row>
    <row r="691" spans="1:32" ht="16.5" customHeight="1" x14ac:dyDescent="0.3">
      <c r="A691" s="56"/>
      <c r="B691" s="56"/>
      <c r="C691" s="56"/>
      <c r="D691" s="56"/>
      <c r="E691" s="56"/>
      <c r="F691" s="56"/>
      <c r="G691" s="56"/>
      <c r="H691" s="49"/>
      <c r="I691" s="49"/>
      <c r="J691" s="49"/>
      <c r="K691" s="49"/>
      <c r="L691" s="49"/>
      <c r="M691" s="49"/>
      <c r="N691" s="49"/>
      <c r="O691" s="52"/>
      <c r="P691" s="52"/>
      <c r="Q691" s="52"/>
      <c r="R691" s="52"/>
      <c r="S691" s="52"/>
      <c r="T691" s="52"/>
      <c r="U691" s="52"/>
      <c r="V691" s="52"/>
      <c r="W691" s="52"/>
      <c r="X691" s="52"/>
      <c r="Y691" s="52"/>
      <c r="Z691" s="52"/>
      <c r="AA691" s="52"/>
      <c r="AB691" s="52"/>
      <c r="AC691" s="52"/>
      <c r="AD691" s="52"/>
      <c r="AE691" s="52"/>
      <c r="AF691" s="52"/>
    </row>
    <row r="692" spans="1:32" ht="16.5" customHeight="1" x14ac:dyDescent="0.3">
      <c r="A692" s="56"/>
      <c r="B692" s="56"/>
      <c r="C692" s="56"/>
      <c r="D692" s="56"/>
      <c r="E692" s="56"/>
      <c r="F692" s="56"/>
      <c r="G692" s="56"/>
      <c r="H692" s="49"/>
      <c r="I692" s="49"/>
      <c r="J692" s="49"/>
      <c r="K692" s="49"/>
      <c r="L692" s="49"/>
      <c r="M692" s="49"/>
      <c r="N692" s="49"/>
      <c r="O692" s="52"/>
      <c r="P692" s="52"/>
      <c r="Q692" s="52"/>
      <c r="R692" s="52"/>
      <c r="S692" s="52"/>
      <c r="T692" s="52"/>
      <c r="U692" s="52"/>
      <c r="V692" s="52"/>
      <c r="W692" s="52"/>
      <c r="X692" s="52"/>
      <c r="Y692" s="52"/>
      <c r="Z692" s="52"/>
      <c r="AA692" s="52"/>
      <c r="AB692" s="52"/>
      <c r="AC692" s="52"/>
      <c r="AD692" s="52"/>
      <c r="AE692" s="52"/>
      <c r="AF692" s="52"/>
    </row>
    <row r="693" spans="1:32" ht="16.5" customHeight="1" x14ac:dyDescent="0.3">
      <c r="A693" s="56"/>
      <c r="B693" s="56"/>
      <c r="C693" s="56"/>
      <c r="D693" s="56"/>
      <c r="E693" s="56"/>
      <c r="F693" s="56"/>
      <c r="G693" s="56"/>
      <c r="H693" s="49"/>
      <c r="I693" s="49"/>
      <c r="J693" s="49"/>
      <c r="K693" s="49"/>
      <c r="L693" s="49"/>
      <c r="M693" s="49"/>
      <c r="N693" s="49"/>
      <c r="O693" s="52"/>
      <c r="P693" s="52"/>
      <c r="Q693" s="52"/>
      <c r="R693" s="52"/>
      <c r="S693" s="52"/>
      <c r="T693" s="52"/>
      <c r="U693" s="52"/>
      <c r="V693" s="52"/>
      <c r="W693" s="52"/>
      <c r="X693" s="52"/>
      <c r="Y693" s="52"/>
      <c r="Z693" s="52"/>
      <c r="AA693" s="52"/>
      <c r="AB693" s="52"/>
      <c r="AC693" s="52"/>
      <c r="AD693" s="52"/>
      <c r="AE693" s="52"/>
      <c r="AF693" s="52"/>
    </row>
    <row r="694" spans="1:32" ht="16.5" customHeight="1" x14ac:dyDescent="0.3">
      <c r="A694" s="56"/>
      <c r="B694" s="56"/>
      <c r="C694" s="56"/>
      <c r="D694" s="56"/>
      <c r="E694" s="56"/>
      <c r="F694" s="56"/>
      <c r="G694" s="56"/>
      <c r="H694" s="49"/>
      <c r="I694" s="49"/>
      <c r="J694" s="49"/>
      <c r="K694" s="49"/>
      <c r="L694" s="49"/>
      <c r="M694" s="49"/>
      <c r="N694" s="49"/>
      <c r="O694" s="52"/>
      <c r="P694" s="52"/>
      <c r="Q694" s="52"/>
      <c r="R694" s="52"/>
      <c r="S694" s="52"/>
      <c r="T694" s="52"/>
      <c r="U694" s="52"/>
      <c r="V694" s="52"/>
      <c r="W694" s="52"/>
      <c r="X694" s="52"/>
      <c r="Y694" s="52"/>
      <c r="Z694" s="52"/>
      <c r="AA694" s="52"/>
      <c r="AB694" s="52"/>
      <c r="AC694" s="52"/>
      <c r="AD694" s="52"/>
      <c r="AE694" s="52"/>
      <c r="AF694" s="52"/>
    </row>
    <row r="695" spans="1:32" ht="16.5" customHeight="1" x14ac:dyDescent="0.3">
      <c r="A695" s="56"/>
      <c r="B695" s="56"/>
      <c r="C695" s="56"/>
      <c r="D695" s="56"/>
      <c r="E695" s="56"/>
      <c r="F695" s="56"/>
      <c r="G695" s="56"/>
      <c r="H695" s="49"/>
      <c r="I695" s="49"/>
      <c r="J695" s="49"/>
      <c r="K695" s="49"/>
      <c r="L695" s="49"/>
      <c r="M695" s="49"/>
      <c r="N695" s="49"/>
      <c r="O695" s="52"/>
      <c r="P695" s="52"/>
      <c r="Q695" s="52"/>
      <c r="R695" s="52"/>
      <c r="S695" s="52"/>
      <c r="T695" s="52"/>
      <c r="U695" s="52"/>
      <c r="V695" s="52"/>
      <c r="W695" s="52"/>
      <c r="X695" s="52"/>
      <c r="Y695" s="52"/>
      <c r="Z695" s="52"/>
      <c r="AA695" s="52"/>
      <c r="AB695" s="52"/>
      <c r="AC695" s="52"/>
      <c r="AD695" s="52"/>
      <c r="AE695" s="52"/>
      <c r="AF695" s="52"/>
    </row>
    <row r="696" spans="1:32" ht="16.5" customHeight="1" x14ac:dyDescent="0.3">
      <c r="A696" s="56"/>
      <c r="B696" s="56"/>
      <c r="C696" s="56"/>
      <c r="D696" s="56"/>
      <c r="E696" s="56"/>
      <c r="F696" s="56"/>
      <c r="G696" s="56"/>
      <c r="H696" s="49"/>
      <c r="I696" s="49"/>
      <c r="J696" s="49"/>
      <c r="K696" s="49"/>
      <c r="L696" s="49"/>
      <c r="M696" s="49"/>
      <c r="N696" s="49"/>
      <c r="O696" s="52"/>
      <c r="P696" s="52"/>
      <c r="Q696" s="52"/>
      <c r="R696" s="52"/>
      <c r="S696" s="52"/>
      <c r="T696" s="52"/>
      <c r="U696" s="52"/>
      <c r="V696" s="52"/>
      <c r="W696" s="52"/>
      <c r="X696" s="52"/>
      <c r="Y696" s="52"/>
      <c r="Z696" s="52"/>
      <c r="AA696" s="52"/>
      <c r="AB696" s="52"/>
      <c r="AC696" s="52"/>
      <c r="AD696" s="52"/>
      <c r="AE696" s="52"/>
      <c r="AF696" s="52"/>
    </row>
    <row r="697" spans="1:32" ht="16.5" customHeight="1" x14ac:dyDescent="0.3">
      <c r="A697" s="56"/>
      <c r="B697" s="56"/>
      <c r="C697" s="56"/>
      <c r="D697" s="56"/>
      <c r="E697" s="56"/>
      <c r="F697" s="56"/>
      <c r="G697" s="56"/>
      <c r="H697" s="49"/>
      <c r="I697" s="49"/>
      <c r="J697" s="49"/>
      <c r="K697" s="49"/>
      <c r="L697" s="49"/>
      <c r="M697" s="49"/>
      <c r="N697" s="49"/>
      <c r="O697" s="52"/>
      <c r="P697" s="52"/>
      <c r="Q697" s="52"/>
      <c r="R697" s="52"/>
      <c r="S697" s="52"/>
      <c r="T697" s="52"/>
      <c r="U697" s="52"/>
      <c r="V697" s="52"/>
      <c r="W697" s="52"/>
      <c r="X697" s="52"/>
      <c r="Y697" s="52"/>
      <c r="Z697" s="52"/>
      <c r="AA697" s="52"/>
      <c r="AB697" s="52"/>
      <c r="AC697" s="52"/>
      <c r="AD697" s="52"/>
      <c r="AE697" s="52"/>
      <c r="AF697" s="52"/>
    </row>
    <row r="698" spans="1:32" ht="16.5" customHeight="1" x14ac:dyDescent="0.3">
      <c r="A698" s="56"/>
      <c r="B698" s="56"/>
      <c r="C698" s="56"/>
      <c r="D698" s="56"/>
      <c r="E698" s="56"/>
      <c r="F698" s="56"/>
      <c r="G698" s="56"/>
      <c r="H698" s="49"/>
      <c r="I698" s="49"/>
      <c r="J698" s="49"/>
      <c r="K698" s="49"/>
      <c r="L698" s="49"/>
      <c r="M698" s="49"/>
      <c r="N698" s="49"/>
      <c r="O698" s="52"/>
      <c r="P698" s="52"/>
      <c r="Q698" s="52"/>
      <c r="R698" s="52"/>
      <c r="S698" s="52"/>
      <c r="T698" s="52"/>
      <c r="U698" s="52"/>
      <c r="V698" s="52"/>
      <c r="W698" s="52"/>
      <c r="X698" s="52"/>
      <c r="Y698" s="52"/>
      <c r="Z698" s="52"/>
      <c r="AA698" s="52"/>
      <c r="AB698" s="52"/>
      <c r="AC698" s="52"/>
      <c r="AD698" s="52"/>
      <c r="AE698" s="52"/>
      <c r="AF698" s="52"/>
    </row>
    <row r="699" spans="1:32" ht="16.5" customHeight="1" x14ac:dyDescent="0.3">
      <c r="A699" s="56"/>
      <c r="B699" s="56"/>
      <c r="C699" s="56"/>
      <c r="D699" s="56"/>
      <c r="E699" s="56"/>
      <c r="F699" s="56"/>
      <c r="G699" s="56"/>
      <c r="H699" s="49"/>
      <c r="I699" s="49"/>
      <c r="J699" s="49"/>
      <c r="K699" s="49"/>
      <c r="L699" s="49"/>
      <c r="M699" s="49"/>
      <c r="N699" s="49"/>
      <c r="O699" s="52"/>
      <c r="P699" s="52"/>
      <c r="Q699" s="52"/>
      <c r="R699" s="52"/>
      <c r="S699" s="52"/>
      <c r="T699" s="52"/>
      <c r="U699" s="52"/>
      <c r="V699" s="52"/>
      <c r="W699" s="52"/>
      <c r="X699" s="52"/>
      <c r="Y699" s="52"/>
      <c r="Z699" s="52"/>
      <c r="AA699" s="52"/>
      <c r="AB699" s="52"/>
      <c r="AC699" s="52"/>
      <c r="AD699" s="52"/>
      <c r="AE699" s="52"/>
      <c r="AF699" s="52"/>
    </row>
    <row r="700" spans="1:32" ht="16.5" customHeight="1" x14ac:dyDescent="0.3">
      <c r="A700" s="56"/>
      <c r="B700" s="56"/>
      <c r="C700" s="56"/>
      <c r="D700" s="56"/>
      <c r="E700" s="56"/>
      <c r="F700" s="56"/>
      <c r="G700" s="56"/>
      <c r="H700" s="49"/>
      <c r="I700" s="49"/>
      <c r="J700" s="49"/>
      <c r="K700" s="49"/>
      <c r="L700" s="49"/>
      <c r="M700" s="49"/>
      <c r="N700" s="49"/>
      <c r="O700" s="52"/>
      <c r="P700" s="52"/>
      <c r="Q700" s="52"/>
      <c r="R700" s="52"/>
      <c r="S700" s="52"/>
      <c r="T700" s="52"/>
      <c r="U700" s="52"/>
      <c r="V700" s="52"/>
      <c r="W700" s="52"/>
      <c r="X700" s="52"/>
      <c r="Y700" s="52"/>
      <c r="Z700" s="52"/>
      <c r="AA700" s="52"/>
      <c r="AB700" s="52"/>
      <c r="AC700" s="52"/>
      <c r="AD700" s="52"/>
      <c r="AE700" s="52"/>
      <c r="AF700" s="52"/>
    </row>
    <row r="701" spans="1:32" ht="16.5" customHeight="1" x14ac:dyDescent="0.3">
      <c r="A701" s="56"/>
      <c r="B701" s="56"/>
      <c r="C701" s="56"/>
      <c r="D701" s="56"/>
      <c r="E701" s="56"/>
      <c r="F701" s="56"/>
      <c r="G701" s="56"/>
      <c r="H701" s="49"/>
      <c r="I701" s="49"/>
      <c r="J701" s="49"/>
      <c r="K701" s="49"/>
      <c r="L701" s="49"/>
      <c r="M701" s="49"/>
      <c r="N701" s="49"/>
      <c r="O701" s="52"/>
      <c r="P701" s="52"/>
      <c r="Q701" s="52"/>
      <c r="R701" s="52"/>
      <c r="S701" s="52"/>
      <c r="T701" s="52"/>
      <c r="U701" s="52"/>
      <c r="V701" s="52"/>
      <c r="W701" s="52"/>
      <c r="X701" s="52"/>
      <c r="Y701" s="52"/>
      <c r="Z701" s="52"/>
      <c r="AA701" s="52"/>
      <c r="AB701" s="52"/>
      <c r="AC701" s="52"/>
      <c r="AD701" s="52"/>
      <c r="AE701" s="52"/>
      <c r="AF701" s="52"/>
    </row>
    <row r="702" spans="1:32" ht="16.5" customHeight="1" x14ac:dyDescent="0.3">
      <c r="A702" s="56"/>
      <c r="B702" s="56"/>
      <c r="C702" s="56"/>
      <c r="D702" s="56"/>
      <c r="E702" s="56"/>
      <c r="F702" s="56"/>
      <c r="G702" s="56"/>
      <c r="H702" s="49"/>
      <c r="I702" s="49"/>
      <c r="J702" s="49"/>
      <c r="K702" s="49"/>
      <c r="L702" s="49"/>
      <c r="M702" s="49"/>
      <c r="N702" s="49"/>
      <c r="O702" s="52"/>
      <c r="P702" s="52"/>
      <c r="Q702" s="52"/>
      <c r="R702" s="52"/>
      <c r="S702" s="52"/>
      <c r="T702" s="52"/>
      <c r="U702" s="52"/>
      <c r="V702" s="52"/>
      <c r="W702" s="52"/>
      <c r="X702" s="52"/>
      <c r="Y702" s="52"/>
      <c r="Z702" s="52"/>
      <c r="AA702" s="52"/>
      <c r="AB702" s="52"/>
      <c r="AC702" s="52"/>
      <c r="AD702" s="52"/>
      <c r="AE702" s="52"/>
      <c r="AF702" s="52"/>
    </row>
    <row r="703" spans="1:32" ht="16.5" customHeight="1" x14ac:dyDescent="0.3">
      <c r="A703" s="56"/>
      <c r="B703" s="56"/>
      <c r="C703" s="56"/>
      <c r="D703" s="56"/>
      <c r="E703" s="56"/>
      <c r="F703" s="56"/>
      <c r="G703" s="56"/>
      <c r="H703" s="49"/>
      <c r="I703" s="49"/>
      <c r="J703" s="49"/>
      <c r="K703" s="49"/>
      <c r="L703" s="49"/>
      <c r="M703" s="49"/>
      <c r="N703" s="49"/>
      <c r="O703" s="52"/>
      <c r="P703" s="52"/>
      <c r="Q703" s="52"/>
      <c r="R703" s="52"/>
      <c r="S703" s="52"/>
      <c r="T703" s="52"/>
      <c r="U703" s="52"/>
      <c r="V703" s="52"/>
      <c r="W703" s="52"/>
      <c r="X703" s="52"/>
      <c r="Y703" s="52"/>
      <c r="Z703" s="52"/>
      <c r="AA703" s="52"/>
      <c r="AB703" s="52"/>
      <c r="AC703" s="52"/>
      <c r="AD703" s="52"/>
      <c r="AE703" s="52"/>
      <c r="AF703" s="52"/>
    </row>
    <row r="704" spans="1:32" ht="16.5" customHeight="1" x14ac:dyDescent="0.3">
      <c r="A704" s="56"/>
      <c r="B704" s="56"/>
      <c r="C704" s="56"/>
      <c r="D704" s="56"/>
      <c r="E704" s="56"/>
      <c r="F704" s="56"/>
      <c r="G704" s="56"/>
      <c r="H704" s="49"/>
      <c r="I704" s="49"/>
      <c r="J704" s="49"/>
      <c r="K704" s="49"/>
      <c r="L704" s="49"/>
      <c r="M704" s="49"/>
      <c r="N704" s="49"/>
      <c r="O704" s="52"/>
      <c r="P704" s="52"/>
      <c r="Q704" s="52"/>
      <c r="R704" s="52"/>
      <c r="S704" s="52"/>
      <c r="T704" s="52"/>
      <c r="U704" s="52"/>
      <c r="V704" s="52"/>
      <c r="W704" s="52"/>
      <c r="X704" s="52"/>
      <c r="Y704" s="52"/>
      <c r="Z704" s="52"/>
      <c r="AA704" s="52"/>
      <c r="AB704" s="52"/>
      <c r="AC704" s="52"/>
      <c r="AD704" s="52"/>
      <c r="AE704" s="52"/>
      <c r="AF704" s="52"/>
    </row>
    <row r="705" spans="1:32" ht="16.5" customHeight="1" x14ac:dyDescent="0.3">
      <c r="A705" s="56"/>
      <c r="B705" s="56"/>
      <c r="C705" s="56"/>
      <c r="D705" s="56"/>
      <c r="E705" s="56"/>
      <c r="F705" s="56"/>
      <c r="G705" s="56"/>
      <c r="H705" s="49"/>
      <c r="I705" s="49"/>
      <c r="J705" s="49"/>
      <c r="K705" s="49"/>
      <c r="L705" s="49"/>
      <c r="M705" s="49"/>
      <c r="N705" s="49"/>
      <c r="O705" s="52"/>
      <c r="P705" s="52"/>
      <c r="Q705" s="52"/>
      <c r="R705" s="52"/>
      <c r="S705" s="52"/>
      <c r="T705" s="52"/>
      <c r="U705" s="52"/>
      <c r="V705" s="52"/>
      <c r="W705" s="52"/>
      <c r="X705" s="52"/>
      <c r="Y705" s="52"/>
      <c r="Z705" s="52"/>
      <c r="AA705" s="52"/>
      <c r="AB705" s="52"/>
      <c r="AC705" s="52"/>
      <c r="AD705" s="52"/>
      <c r="AE705" s="52"/>
      <c r="AF705" s="52"/>
    </row>
    <row r="706" spans="1:32" ht="16.5" customHeight="1" x14ac:dyDescent="0.3">
      <c r="A706" s="56"/>
      <c r="B706" s="56"/>
      <c r="C706" s="56"/>
      <c r="D706" s="56"/>
      <c r="E706" s="56"/>
      <c r="F706" s="56"/>
      <c r="G706" s="56"/>
      <c r="H706" s="49"/>
      <c r="I706" s="49"/>
      <c r="J706" s="49"/>
      <c r="K706" s="49"/>
      <c r="L706" s="49"/>
      <c r="M706" s="49"/>
      <c r="N706" s="49"/>
      <c r="O706" s="52"/>
      <c r="P706" s="52"/>
      <c r="Q706" s="52"/>
      <c r="R706" s="52"/>
      <c r="S706" s="52"/>
      <c r="T706" s="52"/>
      <c r="U706" s="52"/>
      <c r="V706" s="52"/>
      <c r="W706" s="52"/>
      <c r="X706" s="52"/>
      <c r="Y706" s="52"/>
      <c r="Z706" s="52"/>
      <c r="AA706" s="52"/>
      <c r="AB706" s="52"/>
      <c r="AC706" s="52"/>
      <c r="AD706" s="52"/>
      <c r="AE706" s="52"/>
      <c r="AF706" s="52"/>
    </row>
    <row r="707" spans="1:32" ht="16.5" customHeight="1" x14ac:dyDescent="0.3">
      <c r="A707" s="56"/>
      <c r="B707" s="56"/>
      <c r="C707" s="56"/>
      <c r="D707" s="56"/>
      <c r="E707" s="56"/>
      <c r="F707" s="56"/>
      <c r="G707" s="56"/>
      <c r="H707" s="49"/>
      <c r="I707" s="49"/>
      <c r="J707" s="49"/>
      <c r="K707" s="49"/>
      <c r="L707" s="49"/>
      <c r="M707" s="49"/>
      <c r="N707" s="49"/>
      <c r="O707" s="52"/>
      <c r="P707" s="52"/>
      <c r="Q707" s="52"/>
      <c r="R707" s="52"/>
      <c r="S707" s="52"/>
      <c r="T707" s="52"/>
      <c r="U707" s="52"/>
      <c r="V707" s="52"/>
      <c r="W707" s="52"/>
      <c r="X707" s="52"/>
      <c r="Y707" s="52"/>
      <c r="Z707" s="52"/>
      <c r="AA707" s="52"/>
      <c r="AB707" s="52"/>
      <c r="AC707" s="52"/>
      <c r="AD707" s="52"/>
      <c r="AE707" s="52"/>
      <c r="AF707" s="52"/>
    </row>
    <row r="708" spans="1:32" ht="16.5" customHeight="1" x14ac:dyDescent="0.3">
      <c r="A708" s="56"/>
      <c r="B708" s="56"/>
      <c r="C708" s="56"/>
      <c r="D708" s="56"/>
      <c r="E708" s="56"/>
      <c r="F708" s="56"/>
      <c r="G708" s="56"/>
      <c r="H708" s="49"/>
      <c r="I708" s="49"/>
      <c r="J708" s="49"/>
      <c r="K708" s="49"/>
      <c r="L708" s="49"/>
      <c r="M708" s="49"/>
      <c r="N708" s="49"/>
      <c r="O708" s="52"/>
      <c r="P708" s="52"/>
      <c r="Q708" s="52"/>
      <c r="R708" s="52"/>
      <c r="S708" s="52"/>
      <c r="T708" s="52"/>
      <c r="U708" s="52"/>
      <c r="V708" s="52"/>
      <c r="W708" s="52"/>
      <c r="X708" s="52"/>
      <c r="Y708" s="52"/>
      <c r="Z708" s="52"/>
      <c r="AA708" s="52"/>
      <c r="AB708" s="52"/>
      <c r="AC708" s="52"/>
      <c r="AD708" s="52"/>
      <c r="AE708" s="52"/>
      <c r="AF708" s="52"/>
    </row>
    <row r="709" spans="1:32" ht="16.5" customHeight="1" x14ac:dyDescent="0.3">
      <c r="A709" s="56"/>
      <c r="B709" s="56"/>
      <c r="C709" s="56"/>
      <c r="D709" s="56"/>
      <c r="E709" s="56"/>
      <c r="F709" s="56"/>
      <c r="G709" s="56"/>
      <c r="H709" s="49"/>
      <c r="I709" s="49"/>
      <c r="J709" s="49"/>
      <c r="K709" s="49"/>
      <c r="L709" s="49"/>
      <c r="M709" s="49"/>
      <c r="N709" s="49"/>
      <c r="O709" s="52"/>
      <c r="P709" s="52"/>
      <c r="Q709" s="52"/>
      <c r="R709" s="52"/>
      <c r="S709" s="52"/>
      <c r="T709" s="52"/>
      <c r="U709" s="52"/>
      <c r="V709" s="52"/>
      <c r="W709" s="52"/>
      <c r="X709" s="52"/>
      <c r="Y709" s="52"/>
      <c r="Z709" s="52"/>
      <c r="AA709" s="52"/>
      <c r="AB709" s="52"/>
      <c r="AC709" s="52"/>
      <c r="AD709" s="52"/>
      <c r="AE709" s="52"/>
      <c r="AF709" s="52"/>
    </row>
    <row r="710" spans="1:32" ht="16.5" customHeight="1" x14ac:dyDescent="0.3">
      <c r="A710" s="56"/>
      <c r="B710" s="56"/>
      <c r="C710" s="56"/>
      <c r="D710" s="56"/>
      <c r="E710" s="56"/>
      <c r="F710" s="56"/>
      <c r="G710" s="56"/>
      <c r="H710" s="49"/>
      <c r="I710" s="49"/>
      <c r="J710" s="49"/>
      <c r="K710" s="49"/>
      <c r="L710" s="49"/>
      <c r="M710" s="49"/>
      <c r="N710" s="49"/>
      <c r="O710" s="52"/>
      <c r="P710" s="52"/>
      <c r="Q710" s="52"/>
      <c r="R710" s="52"/>
      <c r="S710" s="52"/>
      <c r="T710" s="52"/>
      <c r="U710" s="52"/>
      <c r="V710" s="52"/>
      <c r="W710" s="52"/>
      <c r="X710" s="52"/>
      <c r="Y710" s="52"/>
      <c r="Z710" s="52"/>
      <c r="AA710" s="52"/>
      <c r="AB710" s="52"/>
      <c r="AC710" s="52"/>
      <c r="AD710" s="52"/>
      <c r="AE710" s="52"/>
      <c r="AF710" s="52"/>
    </row>
    <row r="711" spans="1:32" ht="16.5" customHeight="1" x14ac:dyDescent="0.3">
      <c r="A711" s="56"/>
      <c r="B711" s="56"/>
      <c r="C711" s="56"/>
      <c r="D711" s="56"/>
      <c r="E711" s="56"/>
      <c r="F711" s="56"/>
      <c r="G711" s="56"/>
      <c r="H711" s="49"/>
      <c r="I711" s="49"/>
      <c r="J711" s="49"/>
      <c r="K711" s="49"/>
      <c r="L711" s="49"/>
      <c r="M711" s="49"/>
      <c r="N711" s="49"/>
      <c r="O711" s="52"/>
      <c r="P711" s="52"/>
      <c r="Q711" s="52"/>
      <c r="R711" s="52"/>
      <c r="S711" s="52"/>
      <c r="T711" s="52"/>
      <c r="U711" s="52"/>
      <c r="V711" s="52"/>
      <c r="W711" s="52"/>
      <c r="X711" s="52"/>
      <c r="Y711" s="52"/>
      <c r="Z711" s="52"/>
      <c r="AA711" s="52"/>
      <c r="AB711" s="52"/>
      <c r="AC711" s="52"/>
      <c r="AD711" s="52"/>
      <c r="AE711" s="52"/>
      <c r="AF711" s="52"/>
    </row>
    <row r="712" spans="1:32" ht="16.5" customHeight="1" x14ac:dyDescent="0.3">
      <c r="A712" s="56"/>
      <c r="B712" s="56"/>
      <c r="C712" s="56"/>
      <c r="D712" s="56"/>
      <c r="E712" s="56"/>
      <c r="F712" s="56"/>
      <c r="G712" s="56"/>
      <c r="H712" s="49"/>
      <c r="I712" s="49"/>
      <c r="J712" s="49"/>
      <c r="K712" s="49"/>
      <c r="L712" s="49"/>
      <c r="M712" s="49"/>
      <c r="N712" s="49"/>
      <c r="O712" s="52"/>
      <c r="P712" s="52"/>
      <c r="Q712" s="52"/>
      <c r="R712" s="52"/>
      <c r="S712" s="52"/>
      <c r="T712" s="52"/>
      <c r="U712" s="52"/>
      <c r="V712" s="52"/>
      <c r="W712" s="52"/>
      <c r="X712" s="52"/>
      <c r="Y712" s="52"/>
      <c r="Z712" s="52"/>
      <c r="AA712" s="52"/>
      <c r="AB712" s="52"/>
      <c r="AC712" s="52"/>
      <c r="AD712" s="52"/>
      <c r="AE712" s="52"/>
      <c r="AF712" s="52"/>
    </row>
    <row r="713" spans="1:32" ht="16.5" customHeight="1" x14ac:dyDescent="0.3">
      <c r="A713" s="56"/>
      <c r="B713" s="56"/>
      <c r="C713" s="56"/>
      <c r="D713" s="56"/>
      <c r="E713" s="56"/>
      <c r="F713" s="56"/>
      <c r="G713" s="56"/>
      <c r="H713" s="49"/>
      <c r="I713" s="49"/>
      <c r="J713" s="49"/>
      <c r="K713" s="49"/>
      <c r="L713" s="49"/>
      <c r="M713" s="49"/>
      <c r="N713" s="49"/>
      <c r="O713" s="52"/>
      <c r="P713" s="52"/>
      <c r="Q713" s="52"/>
      <c r="R713" s="52"/>
      <c r="S713" s="52"/>
      <c r="T713" s="52"/>
      <c r="U713" s="52"/>
      <c r="V713" s="52"/>
      <c r="W713" s="52"/>
      <c r="X713" s="52"/>
      <c r="Y713" s="52"/>
      <c r="Z713" s="52"/>
      <c r="AA713" s="52"/>
      <c r="AB713" s="52"/>
      <c r="AC713" s="52"/>
      <c r="AD713" s="52"/>
      <c r="AE713" s="52"/>
      <c r="AF713" s="52"/>
    </row>
    <row r="714" spans="1:32" ht="16.5" customHeight="1" x14ac:dyDescent="0.3">
      <c r="A714" s="56"/>
      <c r="B714" s="56"/>
      <c r="C714" s="56"/>
      <c r="D714" s="56"/>
      <c r="E714" s="56"/>
      <c r="F714" s="56"/>
      <c r="G714" s="56"/>
      <c r="H714" s="49"/>
      <c r="I714" s="49"/>
      <c r="J714" s="49"/>
      <c r="K714" s="49"/>
      <c r="L714" s="49"/>
      <c r="M714" s="49"/>
      <c r="N714" s="49"/>
      <c r="O714" s="52"/>
      <c r="P714" s="52"/>
      <c r="Q714" s="52"/>
      <c r="R714" s="52"/>
      <c r="S714" s="52"/>
      <c r="T714" s="52"/>
      <c r="U714" s="52"/>
      <c r="V714" s="52"/>
      <c r="W714" s="52"/>
      <c r="X714" s="52"/>
      <c r="Y714" s="52"/>
      <c r="Z714" s="52"/>
      <c r="AA714" s="52"/>
      <c r="AB714" s="52"/>
      <c r="AC714" s="52"/>
      <c r="AD714" s="52"/>
      <c r="AE714" s="52"/>
      <c r="AF714" s="52"/>
    </row>
    <row r="715" spans="1:32" ht="16.5" customHeight="1" x14ac:dyDescent="0.3">
      <c r="A715" s="56"/>
      <c r="B715" s="56"/>
      <c r="C715" s="56"/>
      <c r="D715" s="56"/>
      <c r="E715" s="56"/>
      <c r="F715" s="56"/>
      <c r="G715" s="56"/>
      <c r="H715" s="49"/>
      <c r="I715" s="49"/>
      <c r="J715" s="49"/>
      <c r="K715" s="49"/>
      <c r="L715" s="49"/>
      <c r="M715" s="49"/>
      <c r="N715" s="49"/>
      <c r="O715" s="52"/>
      <c r="P715" s="52"/>
      <c r="Q715" s="52"/>
      <c r="R715" s="52"/>
      <c r="S715" s="52"/>
      <c r="T715" s="52"/>
      <c r="U715" s="52"/>
      <c r="V715" s="52"/>
      <c r="W715" s="52"/>
      <c r="X715" s="52"/>
      <c r="Y715" s="52"/>
      <c r="Z715" s="52"/>
      <c r="AA715" s="52"/>
      <c r="AB715" s="52"/>
      <c r="AC715" s="52"/>
      <c r="AD715" s="52"/>
      <c r="AE715" s="52"/>
      <c r="AF715" s="52"/>
    </row>
    <row r="716" spans="1:32" ht="16.5" customHeight="1" x14ac:dyDescent="0.3">
      <c r="A716" s="56"/>
      <c r="B716" s="56"/>
      <c r="C716" s="56"/>
      <c r="D716" s="56"/>
      <c r="E716" s="56"/>
      <c r="F716" s="56"/>
      <c r="G716" s="56"/>
      <c r="H716" s="49"/>
      <c r="I716" s="49"/>
      <c r="J716" s="49"/>
      <c r="K716" s="49"/>
      <c r="L716" s="49"/>
      <c r="M716" s="49"/>
      <c r="N716" s="49"/>
      <c r="O716" s="52"/>
      <c r="P716" s="52"/>
      <c r="Q716" s="52"/>
      <c r="R716" s="52"/>
      <c r="S716" s="52"/>
      <c r="T716" s="52"/>
      <c r="U716" s="52"/>
      <c r="V716" s="52"/>
      <c r="W716" s="52"/>
      <c r="X716" s="52"/>
      <c r="Y716" s="52"/>
      <c r="Z716" s="52"/>
      <c r="AA716" s="52"/>
      <c r="AB716" s="52"/>
      <c r="AC716" s="52"/>
      <c r="AD716" s="52"/>
      <c r="AE716" s="52"/>
      <c r="AF716" s="52"/>
    </row>
    <row r="717" spans="1:32" ht="16.5" customHeight="1" x14ac:dyDescent="0.3">
      <c r="A717" s="56"/>
      <c r="B717" s="56"/>
      <c r="C717" s="56"/>
      <c r="D717" s="56"/>
      <c r="E717" s="56"/>
      <c r="F717" s="56"/>
      <c r="G717" s="56"/>
      <c r="H717" s="49"/>
      <c r="I717" s="49"/>
      <c r="J717" s="49"/>
      <c r="K717" s="49"/>
      <c r="L717" s="49"/>
      <c r="M717" s="49"/>
      <c r="N717" s="49"/>
      <c r="O717" s="52"/>
      <c r="P717" s="52"/>
      <c r="Q717" s="52"/>
      <c r="R717" s="52"/>
      <c r="S717" s="52"/>
      <c r="T717" s="52"/>
      <c r="U717" s="52"/>
      <c r="V717" s="52"/>
      <c r="W717" s="52"/>
      <c r="X717" s="52"/>
      <c r="Y717" s="52"/>
      <c r="Z717" s="52"/>
      <c r="AA717" s="52"/>
      <c r="AB717" s="52"/>
      <c r="AC717" s="52"/>
      <c r="AD717" s="52"/>
      <c r="AE717" s="52"/>
      <c r="AF717" s="52"/>
    </row>
    <row r="718" spans="1:32" ht="16.5" customHeight="1" x14ac:dyDescent="0.3">
      <c r="A718" s="56"/>
      <c r="B718" s="56"/>
      <c r="C718" s="56"/>
      <c r="D718" s="56"/>
      <c r="E718" s="56"/>
      <c r="F718" s="56"/>
      <c r="G718" s="56"/>
      <c r="H718" s="49"/>
      <c r="I718" s="49"/>
      <c r="J718" s="49"/>
      <c r="K718" s="49"/>
      <c r="L718" s="49"/>
      <c r="M718" s="49"/>
      <c r="N718" s="49"/>
      <c r="O718" s="52"/>
      <c r="P718" s="52"/>
      <c r="Q718" s="52"/>
      <c r="R718" s="52"/>
      <c r="S718" s="52"/>
      <c r="T718" s="52"/>
      <c r="U718" s="52"/>
      <c r="V718" s="52"/>
      <c r="W718" s="52"/>
      <c r="X718" s="52"/>
      <c r="Y718" s="52"/>
      <c r="Z718" s="52"/>
      <c r="AA718" s="52"/>
      <c r="AB718" s="52"/>
      <c r="AC718" s="52"/>
      <c r="AD718" s="52"/>
      <c r="AE718" s="52"/>
      <c r="AF718" s="52"/>
    </row>
    <row r="719" spans="1:32" ht="16.5" customHeight="1" x14ac:dyDescent="0.3">
      <c r="A719" s="56"/>
      <c r="B719" s="56"/>
      <c r="C719" s="56"/>
      <c r="D719" s="56"/>
      <c r="E719" s="56"/>
      <c r="F719" s="56"/>
      <c r="G719" s="56"/>
      <c r="H719" s="49"/>
      <c r="I719" s="49"/>
      <c r="J719" s="49"/>
      <c r="K719" s="49"/>
      <c r="L719" s="49"/>
      <c r="M719" s="49"/>
      <c r="N719" s="49"/>
      <c r="O719" s="52"/>
      <c r="P719" s="52"/>
      <c r="Q719" s="52"/>
      <c r="R719" s="52"/>
      <c r="S719" s="52"/>
      <c r="T719" s="52"/>
      <c r="U719" s="52"/>
      <c r="V719" s="52"/>
      <c r="W719" s="52"/>
      <c r="X719" s="52"/>
      <c r="Y719" s="52"/>
      <c r="Z719" s="52"/>
      <c r="AA719" s="52"/>
      <c r="AB719" s="52"/>
      <c r="AC719" s="52"/>
      <c r="AD719" s="52"/>
      <c r="AE719" s="52"/>
      <c r="AF719" s="52"/>
    </row>
    <row r="720" spans="1:32" ht="16.5" customHeight="1" x14ac:dyDescent="0.3">
      <c r="A720" s="56"/>
      <c r="B720" s="56"/>
      <c r="C720" s="56"/>
      <c r="D720" s="56"/>
      <c r="E720" s="56"/>
      <c r="F720" s="56"/>
      <c r="G720" s="56"/>
      <c r="H720" s="49"/>
      <c r="I720" s="49"/>
      <c r="J720" s="49"/>
      <c r="K720" s="49"/>
      <c r="L720" s="49"/>
      <c r="M720" s="49"/>
      <c r="N720" s="49"/>
      <c r="O720" s="52"/>
      <c r="P720" s="52"/>
      <c r="Q720" s="52"/>
      <c r="R720" s="52"/>
      <c r="S720" s="52"/>
      <c r="T720" s="52"/>
      <c r="U720" s="52"/>
      <c r="V720" s="52"/>
      <c r="W720" s="52"/>
      <c r="X720" s="52"/>
      <c r="Y720" s="52"/>
      <c r="Z720" s="52"/>
      <c r="AA720" s="52"/>
      <c r="AB720" s="52"/>
      <c r="AC720" s="52"/>
      <c r="AD720" s="52"/>
      <c r="AE720" s="52"/>
      <c r="AF720" s="52"/>
    </row>
    <row r="721" spans="1:32" ht="16.5" customHeight="1" x14ac:dyDescent="0.3">
      <c r="A721" s="56"/>
      <c r="B721" s="56"/>
      <c r="C721" s="56"/>
      <c r="D721" s="56"/>
      <c r="E721" s="56"/>
      <c r="F721" s="56"/>
      <c r="G721" s="56"/>
      <c r="H721" s="49"/>
      <c r="I721" s="49"/>
      <c r="J721" s="49"/>
      <c r="K721" s="49"/>
      <c r="L721" s="49"/>
      <c r="M721" s="49"/>
      <c r="N721" s="49"/>
      <c r="O721" s="52"/>
      <c r="P721" s="52"/>
      <c r="Q721" s="52"/>
      <c r="R721" s="52"/>
      <c r="S721" s="52"/>
      <c r="T721" s="52"/>
      <c r="U721" s="52"/>
      <c r="V721" s="52"/>
      <c r="W721" s="52"/>
      <c r="X721" s="52"/>
      <c r="Y721" s="52"/>
      <c r="Z721" s="52"/>
      <c r="AA721" s="52"/>
      <c r="AB721" s="52"/>
      <c r="AC721" s="52"/>
      <c r="AD721" s="52"/>
      <c r="AE721" s="52"/>
      <c r="AF721" s="52"/>
    </row>
    <row r="722" spans="1:32" ht="16.5" customHeight="1" x14ac:dyDescent="0.3">
      <c r="A722" s="56"/>
      <c r="B722" s="56"/>
      <c r="C722" s="56"/>
      <c r="D722" s="56"/>
      <c r="E722" s="56"/>
      <c r="F722" s="56"/>
      <c r="G722" s="56"/>
      <c r="H722" s="49"/>
      <c r="I722" s="49"/>
      <c r="J722" s="49"/>
      <c r="K722" s="49"/>
      <c r="L722" s="49"/>
      <c r="M722" s="49"/>
      <c r="N722" s="49"/>
      <c r="O722" s="52"/>
      <c r="P722" s="52"/>
      <c r="Q722" s="52"/>
      <c r="R722" s="52"/>
      <c r="S722" s="52"/>
      <c r="T722" s="52"/>
      <c r="U722" s="52"/>
      <c r="V722" s="52"/>
      <c r="W722" s="52"/>
      <c r="X722" s="52"/>
      <c r="Y722" s="52"/>
      <c r="Z722" s="52"/>
      <c r="AA722" s="52"/>
      <c r="AB722" s="52"/>
      <c r="AC722" s="52"/>
      <c r="AD722" s="52"/>
      <c r="AE722" s="52"/>
      <c r="AF722" s="52"/>
    </row>
    <row r="723" spans="1:32" ht="16.5" customHeight="1" x14ac:dyDescent="0.3">
      <c r="A723" s="56"/>
      <c r="B723" s="56"/>
      <c r="C723" s="56"/>
      <c r="D723" s="56"/>
      <c r="E723" s="56"/>
      <c r="F723" s="56"/>
      <c r="G723" s="56"/>
      <c r="H723" s="49"/>
      <c r="I723" s="49"/>
      <c r="J723" s="49"/>
      <c r="K723" s="49"/>
      <c r="L723" s="49"/>
      <c r="M723" s="49"/>
      <c r="N723" s="49"/>
      <c r="O723" s="52"/>
      <c r="P723" s="52"/>
      <c r="Q723" s="52"/>
      <c r="R723" s="52"/>
      <c r="S723" s="52"/>
      <c r="T723" s="52"/>
      <c r="U723" s="52"/>
      <c r="V723" s="52"/>
      <c r="W723" s="52"/>
      <c r="X723" s="52"/>
      <c r="Y723" s="52"/>
      <c r="Z723" s="52"/>
      <c r="AA723" s="52"/>
      <c r="AB723" s="52"/>
      <c r="AC723" s="52"/>
      <c r="AD723" s="52"/>
      <c r="AE723" s="52"/>
      <c r="AF723" s="52"/>
    </row>
    <row r="724" spans="1:32" ht="16.5" customHeight="1" x14ac:dyDescent="0.3">
      <c r="A724" s="56"/>
      <c r="B724" s="56"/>
      <c r="C724" s="56"/>
      <c r="D724" s="56"/>
      <c r="E724" s="56"/>
      <c r="F724" s="56"/>
      <c r="G724" s="56"/>
      <c r="H724" s="49"/>
      <c r="I724" s="49"/>
      <c r="J724" s="49"/>
      <c r="K724" s="49"/>
      <c r="L724" s="49"/>
      <c r="M724" s="49"/>
      <c r="N724" s="49"/>
      <c r="O724" s="52"/>
      <c r="P724" s="52"/>
      <c r="Q724" s="52"/>
      <c r="R724" s="52"/>
      <c r="S724" s="52"/>
      <c r="T724" s="52"/>
      <c r="U724" s="52"/>
      <c r="V724" s="52"/>
      <c r="W724" s="52"/>
      <c r="X724" s="52"/>
      <c r="Y724" s="52"/>
      <c r="Z724" s="52"/>
      <c r="AA724" s="52"/>
      <c r="AB724" s="52"/>
      <c r="AC724" s="52"/>
      <c r="AD724" s="52"/>
      <c r="AE724" s="52"/>
      <c r="AF724" s="52"/>
    </row>
    <row r="725" spans="1:32" ht="16.5" customHeight="1" x14ac:dyDescent="0.3">
      <c r="A725" s="56"/>
      <c r="B725" s="56"/>
      <c r="C725" s="56"/>
      <c r="D725" s="56"/>
      <c r="E725" s="56"/>
      <c r="F725" s="56"/>
      <c r="G725" s="56"/>
      <c r="H725" s="49"/>
      <c r="I725" s="49"/>
      <c r="J725" s="49"/>
      <c r="K725" s="49"/>
      <c r="L725" s="49"/>
      <c r="M725" s="49"/>
      <c r="N725" s="49"/>
      <c r="O725" s="52"/>
      <c r="P725" s="52"/>
      <c r="Q725" s="52"/>
      <c r="R725" s="52"/>
      <c r="S725" s="52"/>
      <c r="T725" s="52"/>
      <c r="U725" s="52"/>
      <c r="V725" s="52"/>
      <c r="W725" s="52"/>
      <c r="X725" s="52"/>
      <c r="Y725" s="52"/>
      <c r="Z725" s="52"/>
      <c r="AA725" s="52"/>
      <c r="AB725" s="52"/>
      <c r="AC725" s="52"/>
      <c r="AD725" s="52"/>
      <c r="AE725" s="52"/>
      <c r="AF725" s="52"/>
    </row>
    <row r="726" spans="1:32" ht="16.5" customHeight="1" x14ac:dyDescent="0.3">
      <c r="A726" s="56"/>
      <c r="B726" s="56"/>
      <c r="C726" s="56"/>
      <c r="D726" s="56"/>
      <c r="E726" s="56"/>
      <c r="F726" s="56"/>
      <c r="G726" s="56"/>
      <c r="H726" s="49"/>
      <c r="I726" s="49"/>
      <c r="J726" s="49"/>
      <c r="K726" s="49"/>
      <c r="L726" s="49"/>
      <c r="M726" s="49"/>
      <c r="N726" s="49"/>
      <c r="O726" s="52"/>
      <c r="P726" s="52"/>
      <c r="Q726" s="52"/>
      <c r="R726" s="52"/>
      <c r="S726" s="52"/>
      <c r="T726" s="52"/>
      <c r="U726" s="52"/>
      <c r="V726" s="52"/>
      <c r="W726" s="52"/>
      <c r="X726" s="52"/>
      <c r="Y726" s="52"/>
      <c r="Z726" s="52"/>
      <c r="AA726" s="52"/>
      <c r="AB726" s="52"/>
      <c r="AC726" s="52"/>
      <c r="AD726" s="52"/>
      <c r="AE726" s="52"/>
      <c r="AF726" s="52"/>
    </row>
    <row r="727" spans="1:32" ht="16.5" customHeight="1" x14ac:dyDescent="0.3">
      <c r="A727" s="56"/>
      <c r="B727" s="56"/>
      <c r="C727" s="56"/>
      <c r="D727" s="56"/>
      <c r="E727" s="56"/>
      <c r="F727" s="56"/>
      <c r="G727" s="56"/>
      <c r="H727" s="49"/>
      <c r="I727" s="49"/>
      <c r="J727" s="49"/>
      <c r="K727" s="49"/>
      <c r="L727" s="49"/>
      <c r="M727" s="49"/>
      <c r="N727" s="49"/>
      <c r="O727" s="52"/>
      <c r="P727" s="52"/>
      <c r="Q727" s="52"/>
      <c r="R727" s="52"/>
      <c r="S727" s="52"/>
      <c r="T727" s="52"/>
      <c r="U727" s="52"/>
      <c r="V727" s="52"/>
      <c r="W727" s="52"/>
      <c r="X727" s="52"/>
      <c r="Y727" s="52"/>
      <c r="Z727" s="52"/>
      <c r="AA727" s="52"/>
      <c r="AB727" s="52"/>
      <c r="AC727" s="52"/>
      <c r="AD727" s="52"/>
      <c r="AE727" s="52"/>
      <c r="AF727" s="52"/>
    </row>
    <row r="728" spans="1:32" ht="16.5" customHeight="1" x14ac:dyDescent="0.3">
      <c r="A728" s="56"/>
      <c r="B728" s="56"/>
      <c r="C728" s="56"/>
      <c r="D728" s="56"/>
      <c r="E728" s="56"/>
      <c r="F728" s="56"/>
      <c r="G728" s="56"/>
      <c r="H728" s="49"/>
      <c r="I728" s="49"/>
      <c r="J728" s="49"/>
      <c r="K728" s="49"/>
      <c r="L728" s="49"/>
      <c r="M728" s="49"/>
      <c r="N728" s="49"/>
      <c r="O728" s="52"/>
      <c r="P728" s="52"/>
      <c r="Q728" s="52"/>
      <c r="R728" s="52"/>
      <c r="S728" s="52"/>
      <c r="T728" s="52"/>
      <c r="U728" s="52"/>
      <c r="V728" s="52"/>
      <c r="W728" s="52"/>
      <c r="X728" s="52"/>
      <c r="Y728" s="52"/>
      <c r="Z728" s="52"/>
      <c r="AA728" s="52"/>
      <c r="AB728" s="52"/>
      <c r="AC728" s="52"/>
      <c r="AD728" s="52"/>
      <c r="AE728" s="52"/>
      <c r="AF728" s="52"/>
    </row>
    <row r="729" spans="1:32" ht="16.5" customHeight="1" x14ac:dyDescent="0.3">
      <c r="A729" s="56"/>
      <c r="B729" s="56"/>
      <c r="C729" s="56"/>
      <c r="D729" s="56"/>
      <c r="E729" s="56"/>
      <c r="F729" s="56"/>
      <c r="G729" s="56"/>
      <c r="H729" s="49"/>
      <c r="I729" s="49"/>
      <c r="J729" s="49"/>
      <c r="K729" s="49"/>
      <c r="L729" s="49"/>
      <c r="M729" s="49"/>
      <c r="N729" s="49"/>
      <c r="O729" s="52"/>
      <c r="P729" s="52"/>
      <c r="Q729" s="52"/>
      <c r="R729" s="52"/>
      <c r="S729" s="52"/>
      <c r="T729" s="52"/>
      <c r="U729" s="52"/>
      <c r="V729" s="52"/>
      <c r="W729" s="52"/>
      <c r="X729" s="52"/>
      <c r="Y729" s="52"/>
      <c r="Z729" s="52"/>
      <c r="AA729" s="52"/>
      <c r="AB729" s="52"/>
      <c r="AC729" s="52"/>
      <c r="AD729" s="52"/>
      <c r="AE729" s="52"/>
      <c r="AF729" s="52"/>
    </row>
    <row r="730" spans="1:32" ht="16.5" customHeight="1" x14ac:dyDescent="0.3">
      <c r="A730" s="56"/>
      <c r="B730" s="56"/>
      <c r="C730" s="56"/>
      <c r="D730" s="56"/>
      <c r="E730" s="56"/>
      <c r="F730" s="56"/>
      <c r="G730" s="56"/>
      <c r="H730" s="49"/>
      <c r="I730" s="49"/>
      <c r="J730" s="49"/>
      <c r="K730" s="49"/>
      <c r="L730" s="49"/>
      <c r="M730" s="49"/>
      <c r="N730" s="49"/>
      <c r="O730" s="52"/>
      <c r="P730" s="52"/>
      <c r="Q730" s="52"/>
      <c r="R730" s="52"/>
      <c r="S730" s="52"/>
      <c r="T730" s="52"/>
      <c r="U730" s="52"/>
      <c r="V730" s="52"/>
      <c r="W730" s="52"/>
      <c r="X730" s="52"/>
      <c r="Y730" s="52"/>
      <c r="Z730" s="52"/>
      <c r="AA730" s="52"/>
      <c r="AB730" s="52"/>
      <c r="AC730" s="52"/>
      <c r="AD730" s="52"/>
      <c r="AE730" s="52"/>
      <c r="AF730" s="52"/>
    </row>
    <row r="731" spans="1:32" ht="16.5" customHeight="1" x14ac:dyDescent="0.3">
      <c r="A731" s="56"/>
      <c r="B731" s="56"/>
      <c r="C731" s="56"/>
      <c r="D731" s="56"/>
      <c r="E731" s="56"/>
      <c r="F731" s="56"/>
      <c r="G731" s="56"/>
      <c r="H731" s="49"/>
      <c r="I731" s="49"/>
      <c r="J731" s="49"/>
      <c r="K731" s="49"/>
      <c r="L731" s="49"/>
      <c r="M731" s="49"/>
      <c r="N731" s="49"/>
      <c r="O731" s="52"/>
      <c r="P731" s="52"/>
      <c r="Q731" s="52"/>
      <c r="R731" s="52"/>
      <c r="S731" s="52"/>
      <c r="T731" s="52"/>
      <c r="U731" s="52"/>
      <c r="V731" s="52"/>
      <c r="W731" s="52"/>
      <c r="X731" s="52"/>
      <c r="Y731" s="52"/>
      <c r="Z731" s="52"/>
      <c r="AA731" s="52"/>
      <c r="AB731" s="52"/>
      <c r="AC731" s="52"/>
      <c r="AD731" s="52"/>
      <c r="AE731" s="52"/>
      <c r="AF731" s="52"/>
    </row>
    <row r="732" spans="1:32" ht="16.5" customHeight="1" x14ac:dyDescent="0.3">
      <c r="A732" s="56"/>
      <c r="B732" s="56"/>
      <c r="C732" s="56"/>
      <c r="D732" s="56"/>
      <c r="E732" s="56"/>
      <c r="F732" s="56"/>
      <c r="G732" s="56"/>
      <c r="H732" s="49"/>
      <c r="I732" s="49"/>
      <c r="J732" s="49"/>
      <c r="K732" s="49"/>
      <c r="L732" s="49"/>
      <c r="M732" s="49"/>
      <c r="N732" s="49"/>
      <c r="O732" s="52"/>
      <c r="P732" s="52"/>
      <c r="Q732" s="52"/>
      <c r="R732" s="52"/>
      <c r="S732" s="52"/>
      <c r="T732" s="52"/>
      <c r="U732" s="52"/>
      <c r="V732" s="52"/>
      <c r="W732" s="52"/>
      <c r="X732" s="52"/>
      <c r="Y732" s="52"/>
      <c r="Z732" s="52"/>
      <c r="AA732" s="52"/>
      <c r="AB732" s="52"/>
      <c r="AC732" s="52"/>
      <c r="AD732" s="52"/>
      <c r="AE732" s="52"/>
      <c r="AF732" s="52"/>
    </row>
    <row r="733" spans="1:32" ht="16.5" customHeight="1" x14ac:dyDescent="0.3">
      <c r="A733" s="56"/>
      <c r="B733" s="56"/>
      <c r="C733" s="56"/>
      <c r="D733" s="56"/>
      <c r="E733" s="56"/>
      <c r="F733" s="56"/>
      <c r="G733" s="56"/>
      <c r="H733" s="49"/>
      <c r="I733" s="49"/>
      <c r="J733" s="49"/>
      <c r="K733" s="49"/>
      <c r="L733" s="49"/>
      <c r="M733" s="49"/>
      <c r="N733" s="49"/>
      <c r="O733" s="52"/>
      <c r="P733" s="52"/>
      <c r="Q733" s="52"/>
      <c r="R733" s="52"/>
      <c r="S733" s="52"/>
      <c r="T733" s="52"/>
      <c r="U733" s="52"/>
      <c r="V733" s="52"/>
      <c r="W733" s="52"/>
      <c r="X733" s="52"/>
      <c r="Y733" s="52"/>
      <c r="Z733" s="52"/>
      <c r="AA733" s="52"/>
      <c r="AB733" s="52"/>
      <c r="AC733" s="52"/>
      <c r="AD733" s="52"/>
      <c r="AE733" s="52"/>
      <c r="AF733" s="52"/>
    </row>
    <row r="734" spans="1:32" ht="16.5" customHeight="1" x14ac:dyDescent="0.3">
      <c r="A734" s="56"/>
      <c r="B734" s="56"/>
      <c r="C734" s="56"/>
      <c r="D734" s="56"/>
      <c r="E734" s="56"/>
      <c r="F734" s="56"/>
      <c r="G734" s="56"/>
      <c r="H734" s="49"/>
      <c r="I734" s="49"/>
      <c r="J734" s="49"/>
      <c r="K734" s="49"/>
      <c r="L734" s="49"/>
      <c r="M734" s="49"/>
      <c r="N734" s="49"/>
      <c r="O734" s="52"/>
      <c r="P734" s="52"/>
      <c r="Q734" s="52"/>
      <c r="R734" s="52"/>
      <c r="S734" s="52"/>
      <c r="T734" s="52"/>
      <c r="U734" s="52"/>
      <c r="V734" s="52"/>
      <c r="W734" s="52"/>
      <c r="X734" s="52"/>
      <c r="Y734" s="52"/>
      <c r="Z734" s="52"/>
      <c r="AA734" s="52"/>
      <c r="AB734" s="52"/>
      <c r="AC734" s="52"/>
      <c r="AD734" s="52"/>
      <c r="AE734" s="52"/>
      <c r="AF734" s="52"/>
    </row>
    <row r="735" spans="1:32" ht="16.5" customHeight="1" x14ac:dyDescent="0.3">
      <c r="A735" s="56"/>
      <c r="B735" s="56"/>
      <c r="C735" s="56"/>
      <c r="D735" s="56"/>
      <c r="E735" s="56"/>
      <c r="F735" s="56"/>
      <c r="G735" s="56"/>
      <c r="H735" s="49"/>
      <c r="I735" s="49"/>
      <c r="J735" s="49"/>
      <c r="K735" s="49"/>
      <c r="L735" s="49"/>
      <c r="M735" s="49"/>
      <c r="N735" s="49"/>
      <c r="O735" s="52"/>
      <c r="P735" s="52"/>
      <c r="Q735" s="52"/>
      <c r="R735" s="52"/>
      <c r="S735" s="52"/>
      <c r="T735" s="52"/>
      <c r="U735" s="52"/>
      <c r="V735" s="52"/>
      <c r="W735" s="52"/>
      <c r="X735" s="52"/>
      <c r="Y735" s="52"/>
      <c r="Z735" s="52"/>
      <c r="AA735" s="52"/>
      <c r="AB735" s="52"/>
      <c r="AC735" s="52"/>
      <c r="AD735" s="52"/>
      <c r="AE735" s="52"/>
      <c r="AF735" s="52"/>
    </row>
    <row r="736" spans="1:32" ht="16.5" customHeight="1" x14ac:dyDescent="0.3">
      <c r="A736" s="56"/>
      <c r="B736" s="56"/>
      <c r="C736" s="56"/>
      <c r="D736" s="56"/>
      <c r="E736" s="56"/>
      <c r="F736" s="56"/>
      <c r="G736" s="56"/>
      <c r="H736" s="49"/>
      <c r="I736" s="49"/>
      <c r="J736" s="49"/>
      <c r="K736" s="49"/>
      <c r="L736" s="49"/>
      <c r="M736" s="49"/>
      <c r="N736" s="49"/>
      <c r="O736" s="52"/>
      <c r="P736" s="52"/>
      <c r="Q736" s="52"/>
      <c r="R736" s="52"/>
      <c r="S736" s="52"/>
      <c r="T736" s="52"/>
      <c r="U736" s="52"/>
      <c r="V736" s="52"/>
      <c r="W736" s="52"/>
      <c r="X736" s="52"/>
      <c r="Y736" s="52"/>
      <c r="Z736" s="52"/>
      <c r="AA736" s="52"/>
      <c r="AB736" s="52"/>
      <c r="AC736" s="52"/>
      <c r="AD736" s="52"/>
      <c r="AE736" s="52"/>
      <c r="AF736" s="52"/>
    </row>
    <row r="737" spans="1:32" ht="16.5" customHeight="1" x14ac:dyDescent="0.3">
      <c r="A737" s="56"/>
      <c r="B737" s="56"/>
      <c r="C737" s="56"/>
      <c r="D737" s="56"/>
      <c r="E737" s="56"/>
      <c r="F737" s="56"/>
      <c r="G737" s="56"/>
      <c r="H737" s="49"/>
      <c r="I737" s="49"/>
      <c r="J737" s="49"/>
      <c r="K737" s="49"/>
      <c r="L737" s="49"/>
      <c r="M737" s="49"/>
      <c r="N737" s="49"/>
      <c r="O737" s="52"/>
      <c r="P737" s="52"/>
      <c r="Q737" s="52"/>
      <c r="R737" s="52"/>
      <c r="S737" s="52"/>
      <c r="T737" s="52"/>
      <c r="U737" s="52"/>
      <c r="V737" s="52"/>
      <c r="W737" s="52"/>
      <c r="X737" s="52"/>
      <c r="Y737" s="52"/>
      <c r="Z737" s="52"/>
      <c r="AA737" s="52"/>
      <c r="AB737" s="52"/>
      <c r="AC737" s="52"/>
      <c r="AD737" s="52"/>
      <c r="AE737" s="52"/>
      <c r="AF737" s="52"/>
    </row>
    <row r="738" spans="1:32" ht="16.5" customHeight="1" x14ac:dyDescent="0.3">
      <c r="A738" s="56"/>
      <c r="B738" s="56"/>
      <c r="C738" s="56"/>
      <c r="D738" s="56"/>
      <c r="E738" s="56"/>
      <c r="F738" s="56"/>
      <c r="G738" s="56"/>
      <c r="H738" s="49"/>
      <c r="I738" s="49"/>
      <c r="J738" s="49"/>
      <c r="K738" s="49"/>
      <c r="L738" s="49"/>
      <c r="M738" s="49"/>
      <c r="N738" s="49"/>
      <c r="O738" s="52"/>
      <c r="P738" s="52"/>
      <c r="Q738" s="52"/>
      <c r="R738" s="52"/>
      <c r="S738" s="52"/>
      <c r="T738" s="52"/>
      <c r="U738" s="52"/>
      <c r="V738" s="52"/>
      <c r="W738" s="52"/>
      <c r="X738" s="52"/>
      <c r="Y738" s="52"/>
      <c r="Z738" s="52"/>
      <c r="AA738" s="52"/>
      <c r="AB738" s="52"/>
      <c r="AC738" s="52"/>
      <c r="AD738" s="52"/>
      <c r="AE738" s="52"/>
      <c r="AF738" s="52"/>
    </row>
    <row r="739" spans="1:32" ht="16.5" customHeight="1" x14ac:dyDescent="0.3">
      <c r="A739" s="56"/>
      <c r="B739" s="56"/>
      <c r="C739" s="56"/>
      <c r="D739" s="56"/>
      <c r="E739" s="56"/>
      <c r="F739" s="56"/>
      <c r="G739" s="56"/>
      <c r="H739" s="49"/>
      <c r="I739" s="49"/>
      <c r="J739" s="49"/>
      <c r="K739" s="49"/>
      <c r="L739" s="49"/>
      <c r="M739" s="49"/>
      <c r="N739" s="49"/>
      <c r="O739" s="52"/>
      <c r="P739" s="52"/>
      <c r="Q739" s="52"/>
      <c r="R739" s="52"/>
      <c r="S739" s="52"/>
      <c r="T739" s="52"/>
      <c r="U739" s="52"/>
      <c r="V739" s="52"/>
      <c r="W739" s="52"/>
      <c r="X739" s="52"/>
      <c r="Y739" s="52"/>
      <c r="Z739" s="52"/>
      <c r="AA739" s="52"/>
      <c r="AB739" s="52"/>
      <c r="AC739" s="52"/>
      <c r="AD739" s="52"/>
      <c r="AE739" s="52"/>
      <c r="AF739" s="52"/>
    </row>
    <row r="740" spans="1:32" ht="16.5" customHeight="1" x14ac:dyDescent="0.3">
      <c r="A740" s="56"/>
      <c r="B740" s="56"/>
      <c r="C740" s="56"/>
      <c r="D740" s="56"/>
      <c r="E740" s="56"/>
      <c r="F740" s="56"/>
      <c r="G740" s="56"/>
      <c r="H740" s="49"/>
      <c r="I740" s="49"/>
      <c r="J740" s="49"/>
      <c r="K740" s="49"/>
      <c r="L740" s="49"/>
      <c r="M740" s="49"/>
      <c r="N740" s="49"/>
      <c r="O740" s="52"/>
      <c r="P740" s="52"/>
      <c r="Q740" s="52"/>
      <c r="R740" s="52"/>
      <c r="S740" s="52"/>
      <c r="T740" s="52"/>
      <c r="U740" s="52"/>
      <c r="V740" s="52"/>
      <c r="W740" s="52"/>
      <c r="X740" s="52"/>
      <c r="Y740" s="52"/>
      <c r="Z740" s="52"/>
      <c r="AA740" s="52"/>
      <c r="AB740" s="52"/>
      <c r="AC740" s="52"/>
      <c r="AD740" s="52"/>
      <c r="AE740" s="52"/>
      <c r="AF740" s="52"/>
    </row>
    <row r="741" spans="1:32" ht="16.5" customHeight="1" x14ac:dyDescent="0.3">
      <c r="A741" s="56"/>
      <c r="B741" s="56"/>
      <c r="C741" s="56"/>
      <c r="D741" s="56"/>
      <c r="E741" s="56"/>
      <c r="F741" s="56"/>
      <c r="G741" s="56"/>
      <c r="H741" s="49"/>
      <c r="I741" s="49"/>
      <c r="J741" s="49"/>
      <c r="K741" s="49"/>
      <c r="L741" s="49"/>
      <c r="M741" s="49"/>
      <c r="N741" s="49"/>
      <c r="O741" s="52"/>
      <c r="P741" s="52"/>
      <c r="Q741" s="52"/>
      <c r="R741" s="52"/>
      <c r="S741" s="52"/>
      <c r="T741" s="52"/>
      <c r="U741" s="52"/>
      <c r="V741" s="52"/>
      <c r="W741" s="52"/>
      <c r="X741" s="52"/>
      <c r="Y741" s="52"/>
      <c r="Z741" s="52"/>
      <c r="AA741" s="52"/>
      <c r="AB741" s="52"/>
      <c r="AC741" s="52"/>
      <c r="AD741" s="52"/>
      <c r="AE741" s="52"/>
      <c r="AF741" s="52"/>
    </row>
    <row r="742" spans="1:32" ht="16.5" customHeight="1" x14ac:dyDescent="0.3">
      <c r="A742" s="56"/>
      <c r="B742" s="56"/>
      <c r="C742" s="56"/>
      <c r="D742" s="56"/>
      <c r="E742" s="56"/>
      <c r="F742" s="56"/>
      <c r="G742" s="56"/>
      <c r="H742" s="49"/>
      <c r="I742" s="49"/>
      <c r="J742" s="49"/>
      <c r="K742" s="49"/>
      <c r="L742" s="49"/>
      <c r="M742" s="49"/>
      <c r="N742" s="49"/>
      <c r="O742" s="52"/>
      <c r="P742" s="52"/>
      <c r="Q742" s="52"/>
      <c r="R742" s="52"/>
      <c r="S742" s="52"/>
      <c r="T742" s="52"/>
      <c r="U742" s="52"/>
      <c r="V742" s="52"/>
      <c r="W742" s="52"/>
      <c r="X742" s="52"/>
      <c r="Y742" s="52"/>
      <c r="Z742" s="52"/>
      <c r="AA742" s="52"/>
      <c r="AB742" s="52"/>
      <c r="AC742" s="52"/>
      <c r="AD742" s="52"/>
      <c r="AE742" s="52"/>
      <c r="AF742" s="52"/>
    </row>
    <row r="743" spans="1:32" ht="16.5" customHeight="1" x14ac:dyDescent="0.3">
      <c r="A743" s="56"/>
      <c r="B743" s="56"/>
      <c r="C743" s="56"/>
      <c r="D743" s="56"/>
      <c r="E743" s="56"/>
      <c r="F743" s="56"/>
      <c r="G743" s="56"/>
      <c r="H743" s="49"/>
      <c r="I743" s="49"/>
      <c r="J743" s="49"/>
      <c r="K743" s="49"/>
      <c r="L743" s="49"/>
      <c r="M743" s="49"/>
      <c r="N743" s="49"/>
      <c r="O743" s="52"/>
      <c r="P743" s="52"/>
      <c r="Q743" s="52"/>
      <c r="R743" s="52"/>
      <c r="S743" s="52"/>
      <c r="T743" s="52"/>
      <c r="U743" s="52"/>
      <c r="V743" s="52"/>
      <c r="W743" s="52"/>
      <c r="X743" s="52"/>
      <c r="Y743" s="52"/>
      <c r="Z743" s="52"/>
      <c r="AA743" s="52"/>
      <c r="AB743" s="52"/>
      <c r="AC743" s="52"/>
      <c r="AD743" s="52"/>
      <c r="AE743" s="52"/>
      <c r="AF743" s="52"/>
    </row>
    <row r="744" spans="1:32" ht="16.5" customHeight="1" x14ac:dyDescent="0.3">
      <c r="A744" s="56"/>
      <c r="B744" s="56"/>
      <c r="C744" s="56"/>
      <c r="D744" s="56"/>
      <c r="E744" s="56"/>
      <c r="F744" s="56"/>
      <c r="G744" s="56"/>
      <c r="H744" s="49"/>
      <c r="I744" s="49"/>
      <c r="J744" s="49"/>
      <c r="K744" s="49"/>
      <c r="L744" s="49"/>
      <c r="M744" s="49"/>
      <c r="N744" s="49"/>
      <c r="O744" s="52"/>
      <c r="P744" s="52"/>
      <c r="Q744" s="52"/>
      <c r="R744" s="52"/>
      <c r="S744" s="52"/>
      <c r="T744" s="52"/>
      <c r="U744" s="52"/>
      <c r="V744" s="52"/>
      <c r="W744" s="52"/>
      <c r="X744" s="52"/>
      <c r="Y744" s="52"/>
      <c r="Z744" s="52"/>
      <c r="AA744" s="52"/>
      <c r="AB744" s="52"/>
      <c r="AC744" s="52"/>
      <c r="AD744" s="52"/>
      <c r="AE744" s="52"/>
      <c r="AF744" s="52"/>
    </row>
    <row r="745" spans="1:32" ht="16.5" customHeight="1" x14ac:dyDescent="0.3">
      <c r="A745" s="56"/>
      <c r="B745" s="56"/>
      <c r="C745" s="56"/>
      <c r="D745" s="56"/>
      <c r="E745" s="56"/>
      <c r="F745" s="56"/>
      <c r="G745" s="56"/>
      <c r="H745" s="49"/>
      <c r="I745" s="49"/>
      <c r="J745" s="49"/>
      <c r="K745" s="49"/>
      <c r="L745" s="49"/>
      <c r="M745" s="49"/>
      <c r="N745" s="49"/>
      <c r="O745" s="52"/>
      <c r="P745" s="52"/>
      <c r="Q745" s="52"/>
      <c r="R745" s="52"/>
      <c r="S745" s="52"/>
      <c r="T745" s="52"/>
      <c r="U745" s="52"/>
      <c r="V745" s="52"/>
      <c r="W745" s="52"/>
      <c r="X745" s="52"/>
      <c r="Y745" s="52"/>
      <c r="Z745" s="52"/>
      <c r="AA745" s="52"/>
      <c r="AB745" s="52"/>
      <c r="AC745" s="52"/>
      <c r="AD745" s="52"/>
      <c r="AE745" s="52"/>
      <c r="AF745" s="52"/>
    </row>
    <row r="746" spans="1:32" ht="16.5" customHeight="1" x14ac:dyDescent="0.3">
      <c r="A746" s="56"/>
      <c r="B746" s="56"/>
      <c r="C746" s="56"/>
      <c r="D746" s="56"/>
      <c r="E746" s="56"/>
      <c r="F746" s="56"/>
      <c r="G746" s="56"/>
      <c r="H746" s="49"/>
      <c r="I746" s="49"/>
      <c r="J746" s="49"/>
      <c r="K746" s="49"/>
      <c r="L746" s="49"/>
      <c r="M746" s="49"/>
      <c r="N746" s="49"/>
      <c r="O746" s="52"/>
      <c r="P746" s="52"/>
      <c r="Q746" s="52"/>
      <c r="R746" s="52"/>
      <c r="S746" s="52"/>
      <c r="T746" s="52"/>
      <c r="U746" s="52"/>
      <c r="V746" s="52"/>
      <c r="W746" s="52"/>
      <c r="X746" s="52"/>
      <c r="Y746" s="52"/>
      <c r="Z746" s="52"/>
      <c r="AA746" s="52"/>
      <c r="AB746" s="52"/>
      <c r="AC746" s="52"/>
      <c r="AD746" s="52"/>
      <c r="AE746" s="52"/>
      <c r="AF746" s="52"/>
    </row>
    <row r="747" spans="1:32" ht="16.5" customHeight="1" x14ac:dyDescent="0.3">
      <c r="A747" s="56"/>
      <c r="B747" s="56"/>
      <c r="C747" s="56"/>
      <c r="D747" s="56"/>
      <c r="E747" s="56"/>
      <c r="F747" s="56"/>
      <c r="G747" s="56"/>
      <c r="H747" s="49"/>
      <c r="I747" s="49"/>
      <c r="J747" s="49"/>
      <c r="K747" s="49"/>
      <c r="L747" s="49"/>
      <c r="M747" s="49"/>
      <c r="N747" s="49"/>
      <c r="O747" s="52"/>
      <c r="P747" s="52"/>
      <c r="Q747" s="52"/>
      <c r="R747" s="52"/>
      <c r="S747" s="52"/>
      <c r="T747" s="52"/>
      <c r="U747" s="52"/>
      <c r="V747" s="52"/>
      <c r="W747" s="52"/>
      <c r="X747" s="52"/>
      <c r="Y747" s="52"/>
      <c r="Z747" s="52"/>
      <c r="AA747" s="52"/>
      <c r="AB747" s="52"/>
      <c r="AC747" s="52"/>
      <c r="AD747" s="52"/>
      <c r="AE747" s="52"/>
      <c r="AF747" s="52"/>
    </row>
    <row r="748" spans="1:32" ht="16.5" customHeight="1" x14ac:dyDescent="0.3">
      <c r="A748" s="56"/>
      <c r="B748" s="56"/>
      <c r="C748" s="56"/>
      <c r="D748" s="56"/>
      <c r="E748" s="56"/>
      <c r="F748" s="56"/>
      <c r="G748" s="56"/>
      <c r="H748" s="49"/>
      <c r="I748" s="49"/>
      <c r="J748" s="49"/>
      <c r="K748" s="49"/>
      <c r="L748" s="49"/>
      <c r="M748" s="49"/>
      <c r="N748" s="49"/>
      <c r="O748" s="52"/>
      <c r="P748" s="52"/>
      <c r="Q748" s="52"/>
      <c r="R748" s="52"/>
      <c r="S748" s="52"/>
      <c r="T748" s="52"/>
      <c r="U748" s="52"/>
      <c r="V748" s="52"/>
      <c r="W748" s="52"/>
      <c r="X748" s="52"/>
      <c r="Y748" s="52"/>
      <c r="Z748" s="52"/>
      <c r="AA748" s="52"/>
      <c r="AB748" s="52"/>
      <c r="AC748" s="52"/>
      <c r="AD748" s="52"/>
      <c r="AE748" s="52"/>
      <c r="AF748" s="52"/>
    </row>
    <row r="749" spans="1:32" ht="16.5" customHeight="1" x14ac:dyDescent="0.3">
      <c r="A749" s="56"/>
      <c r="B749" s="56"/>
      <c r="C749" s="56"/>
      <c r="D749" s="56"/>
      <c r="E749" s="56"/>
      <c r="F749" s="56"/>
      <c r="G749" s="56"/>
      <c r="H749" s="49"/>
      <c r="I749" s="49"/>
      <c r="J749" s="49"/>
      <c r="K749" s="49"/>
      <c r="L749" s="49"/>
      <c r="M749" s="49"/>
      <c r="N749" s="49"/>
      <c r="O749" s="52"/>
      <c r="P749" s="52"/>
      <c r="Q749" s="52"/>
      <c r="R749" s="52"/>
      <c r="S749" s="52"/>
      <c r="T749" s="52"/>
      <c r="U749" s="52"/>
      <c r="V749" s="52"/>
      <c r="W749" s="52"/>
      <c r="X749" s="52"/>
      <c r="Y749" s="52"/>
      <c r="Z749" s="52"/>
      <c r="AA749" s="52"/>
      <c r="AB749" s="52"/>
      <c r="AC749" s="52"/>
      <c r="AD749" s="52"/>
      <c r="AE749" s="52"/>
      <c r="AF749" s="52"/>
    </row>
    <row r="750" spans="1:32" ht="16.5" customHeight="1" x14ac:dyDescent="0.3">
      <c r="A750" s="56"/>
      <c r="B750" s="56"/>
      <c r="C750" s="56"/>
      <c r="D750" s="56"/>
      <c r="E750" s="56"/>
      <c r="F750" s="56"/>
      <c r="G750" s="56"/>
      <c r="H750" s="49"/>
      <c r="I750" s="49"/>
      <c r="J750" s="49"/>
      <c r="K750" s="49"/>
      <c r="L750" s="49"/>
      <c r="M750" s="49"/>
      <c r="N750" s="49"/>
      <c r="O750" s="52"/>
      <c r="P750" s="52"/>
      <c r="Q750" s="52"/>
      <c r="R750" s="52"/>
      <c r="S750" s="52"/>
      <c r="T750" s="52"/>
      <c r="U750" s="52"/>
      <c r="V750" s="52"/>
      <c r="W750" s="52"/>
      <c r="X750" s="52"/>
      <c r="Y750" s="52"/>
      <c r="Z750" s="52"/>
      <c r="AA750" s="52"/>
      <c r="AB750" s="52"/>
      <c r="AC750" s="52"/>
      <c r="AD750" s="52"/>
      <c r="AE750" s="52"/>
      <c r="AF750" s="52"/>
    </row>
    <row r="751" spans="1:32" ht="16.5" customHeight="1" x14ac:dyDescent="0.3">
      <c r="A751" s="56"/>
      <c r="B751" s="56"/>
      <c r="C751" s="56"/>
      <c r="D751" s="56"/>
      <c r="E751" s="56"/>
      <c r="F751" s="56"/>
      <c r="G751" s="56"/>
      <c r="H751" s="49"/>
      <c r="I751" s="49"/>
      <c r="J751" s="49"/>
      <c r="K751" s="49"/>
      <c r="L751" s="49"/>
      <c r="M751" s="49"/>
      <c r="N751" s="49"/>
      <c r="O751" s="52"/>
      <c r="P751" s="52"/>
      <c r="Q751" s="52"/>
      <c r="R751" s="52"/>
      <c r="S751" s="52"/>
      <c r="T751" s="52"/>
      <c r="U751" s="52"/>
      <c r="V751" s="52"/>
      <c r="W751" s="52"/>
      <c r="X751" s="52"/>
      <c r="Y751" s="52"/>
      <c r="Z751" s="52"/>
      <c r="AA751" s="52"/>
      <c r="AB751" s="52"/>
      <c r="AC751" s="52"/>
      <c r="AD751" s="52"/>
      <c r="AE751" s="52"/>
      <c r="AF751" s="52"/>
    </row>
    <row r="752" spans="1:32" ht="16.5" customHeight="1" x14ac:dyDescent="0.3">
      <c r="A752" s="56"/>
      <c r="B752" s="56"/>
      <c r="C752" s="56"/>
      <c r="D752" s="56"/>
      <c r="E752" s="56"/>
      <c r="F752" s="56"/>
      <c r="G752" s="56"/>
      <c r="H752" s="49"/>
      <c r="I752" s="49"/>
      <c r="J752" s="49"/>
      <c r="K752" s="49"/>
      <c r="L752" s="49"/>
      <c r="M752" s="49"/>
      <c r="N752" s="49"/>
      <c r="O752" s="52"/>
      <c r="P752" s="52"/>
      <c r="Q752" s="52"/>
      <c r="R752" s="52"/>
      <c r="S752" s="52"/>
      <c r="T752" s="52"/>
      <c r="U752" s="52"/>
      <c r="V752" s="52"/>
      <c r="W752" s="52"/>
      <c r="X752" s="52"/>
      <c r="Y752" s="52"/>
      <c r="Z752" s="52"/>
      <c r="AA752" s="52"/>
      <c r="AB752" s="52"/>
      <c r="AC752" s="52"/>
      <c r="AD752" s="52"/>
      <c r="AE752" s="52"/>
      <c r="AF752" s="52"/>
    </row>
    <row r="753" spans="1:32" ht="16.5" customHeight="1" x14ac:dyDescent="0.3">
      <c r="A753" s="56"/>
      <c r="B753" s="56"/>
      <c r="C753" s="56"/>
      <c r="D753" s="56"/>
      <c r="E753" s="56"/>
      <c r="F753" s="56"/>
      <c r="G753" s="56"/>
      <c r="H753" s="49"/>
      <c r="I753" s="49"/>
      <c r="J753" s="49"/>
      <c r="K753" s="49"/>
      <c r="L753" s="49"/>
      <c r="M753" s="49"/>
      <c r="N753" s="49"/>
      <c r="O753" s="52"/>
      <c r="P753" s="52"/>
      <c r="Q753" s="52"/>
      <c r="R753" s="52"/>
      <c r="S753" s="52"/>
      <c r="T753" s="52"/>
      <c r="U753" s="52"/>
      <c r="V753" s="52"/>
      <c r="W753" s="52"/>
      <c r="X753" s="52"/>
      <c r="Y753" s="52"/>
      <c r="Z753" s="52"/>
      <c r="AA753" s="52"/>
      <c r="AB753" s="52"/>
      <c r="AC753" s="52"/>
      <c r="AD753" s="52"/>
      <c r="AE753" s="52"/>
      <c r="AF753" s="52"/>
    </row>
    <row r="754" spans="1:32" ht="16.5" customHeight="1" x14ac:dyDescent="0.3">
      <c r="A754" s="56"/>
      <c r="B754" s="56"/>
      <c r="C754" s="56"/>
      <c r="D754" s="56"/>
      <c r="E754" s="56"/>
      <c r="F754" s="56"/>
      <c r="G754" s="56"/>
      <c r="H754" s="49"/>
      <c r="I754" s="49"/>
      <c r="J754" s="49"/>
      <c r="K754" s="49"/>
      <c r="L754" s="49"/>
      <c r="M754" s="49"/>
      <c r="N754" s="49"/>
      <c r="O754" s="52"/>
      <c r="P754" s="52"/>
      <c r="Q754" s="52"/>
      <c r="R754" s="52"/>
      <c r="S754" s="52"/>
      <c r="T754" s="52"/>
      <c r="U754" s="52"/>
      <c r="V754" s="52"/>
      <c r="W754" s="52"/>
      <c r="X754" s="52"/>
      <c r="Y754" s="52"/>
      <c r="Z754" s="52"/>
      <c r="AA754" s="52"/>
      <c r="AB754" s="52"/>
      <c r="AC754" s="52"/>
      <c r="AD754" s="52"/>
      <c r="AE754" s="52"/>
      <c r="AF754" s="52"/>
    </row>
    <row r="755" spans="1:32" ht="16.5" customHeight="1" x14ac:dyDescent="0.3">
      <c r="A755" s="56"/>
      <c r="B755" s="56"/>
      <c r="C755" s="56"/>
      <c r="D755" s="56"/>
      <c r="E755" s="56"/>
      <c r="F755" s="56"/>
      <c r="G755" s="56"/>
      <c r="H755" s="49"/>
      <c r="I755" s="49"/>
      <c r="J755" s="49"/>
      <c r="K755" s="49"/>
      <c r="L755" s="49"/>
      <c r="M755" s="49"/>
      <c r="N755" s="49"/>
      <c r="O755" s="52"/>
      <c r="P755" s="52"/>
      <c r="Q755" s="52"/>
      <c r="R755" s="52"/>
      <c r="S755" s="52"/>
      <c r="T755" s="52"/>
      <c r="U755" s="52"/>
      <c r="V755" s="52"/>
      <c r="W755" s="52"/>
      <c r="X755" s="52"/>
      <c r="Y755" s="52"/>
      <c r="Z755" s="52"/>
      <c r="AA755" s="52"/>
      <c r="AB755" s="52"/>
      <c r="AC755" s="52"/>
      <c r="AD755" s="52"/>
      <c r="AE755" s="52"/>
      <c r="AF755" s="52"/>
    </row>
    <row r="756" spans="1:32" ht="16.5" customHeight="1" x14ac:dyDescent="0.3">
      <c r="A756" s="56"/>
      <c r="B756" s="56"/>
      <c r="C756" s="56"/>
      <c r="D756" s="56"/>
      <c r="E756" s="56"/>
      <c r="F756" s="56"/>
      <c r="G756" s="56"/>
      <c r="H756" s="49"/>
      <c r="I756" s="49"/>
      <c r="J756" s="49"/>
      <c r="K756" s="49"/>
      <c r="L756" s="49"/>
      <c r="M756" s="49"/>
      <c r="N756" s="49"/>
      <c r="O756" s="52"/>
      <c r="P756" s="52"/>
      <c r="Q756" s="52"/>
      <c r="R756" s="52"/>
      <c r="S756" s="52"/>
      <c r="T756" s="52"/>
      <c r="U756" s="52"/>
      <c r="V756" s="52"/>
      <c r="W756" s="52"/>
      <c r="X756" s="52"/>
      <c r="Y756" s="52"/>
      <c r="Z756" s="52"/>
      <c r="AA756" s="52"/>
      <c r="AB756" s="52"/>
      <c r="AC756" s="52"/>
      <c r="AD756" s="52"/>
      <c r="AE756" s="52"/>
      <c r="AF756" s="52"/>
    </row>
    <row r="757" spans="1:32" ht="16.5" customHeight="1" x14ac:dyDescent="0.3">
      <c r="A757" s="56"/>
      <c r="B757" s="56"/>
      <c r="C757" s="56"/>
      <c r="D757" s="56"/>
      <c r="E757" s="56"/>
      <c r="F757" s="56"/>
      <c r="G757" s="56"/>
      <c r="H757" s="49"/>
      <c r="I757" s="49"/>
      <c r="J757" s="49"/>
      <c r="K757" s="49"/>
      <c r="L757" s="49"/>
      <c r="M757" s="49"/>
      <c r="N757" s="49"/>
      <c r="O757" s="52"/>
      <c r="P757" s="52"/>
      <c r="Q757" s="52"/>
      <c r="R757" s="52"/>
      <c r="S757" s="52"/>
      <c r="T757" s="52"/>
      <c r="U757" s="52"/>
      <c r="V757" s="52"/>
      <c r="W757" s="52"/>
      <c r="X757" s="52"/>
      <c r="Y757" s="52"/>
      <c r="Z757" s="52"/>
      <c r="AA757" s="52"/>
      <c r="AB757" s="52"/>
      <c r="AC757" s="52"/>
      <c r="AD757" s="52"/>
      <c r="AE757" s="52"/>
      <c r="AF757" s="52"/>
    </row>
    <row r="758" spans="1:32" ht="16.5" customHeight="1" x14ac:dyDescent="0.3">
      <c r="A758" s="56"/>
      <c r="B758" s="56"/>
      <c r="C758" s="56"/>
      <c r="D758" s="56"/>
      <c r="E758" s="56"/>
      <c r="F758" s="56"/>
      <c r="G758" s="56"/>
      <c r="H758" s="49"/>
      <c r="I758" s="49"/>
      <c r="J758" s="49"/>
      <c r="K758" s="49"/>
      <c r="L758" s="49"/>
      <c r="M758" s="49"/>
      <c r="N758" s="49"/>
      <c r="O758" s="52"/>
      <c r="P758" s="52"/>
      <c r="Q758" s="52"/>
      <c r="R758" s="52"/>
      <c r="S758" s="52"/>
      <c r="T758" s="52"/>
      <c r="U758" s="52"/>
      <c r="V758" s="52"/>
      <c r="W758" s="52"/>
      <c r="X758" s="52"/>
      <c r="Y758" s="52"/>
      <c r="Z758" s="52"/>
      <c r="AA758" s="52"/>
      <c r="AB758" s="52"/>
      <c r="AC758" s="52"/>
      <c r="AD758" s="52"/>
      <c r="AE758" s="52"/>
      <c r="AF758" s="52"/>
    </row>
    <row r="759" spans="1:32" ht="16.5" customHeight="1" x14ac:dyDescent="0.3">
      <c r="A759" s="56"/>
      <c r="B759" s="56"/>
      <c r="C759" s="56"/>
      <c r="D759" s="56"/>
      <c r="E759" s="56"/>
      <c r="F759" s="56"/>
      <c r="G759" s="56"/>
      <c r="H759" s="49"/>
      <c r="I759" s="49"/>
      <c r="J759" s="49"/>
      <c r="K759" s="49"/>
      <c r="L759" s="49"/>
      <c r="M759" s="49"/>
      <c r="N759" s="49"/>
      <c r="O759" s="52"/>
      <c r="P759" s="52"/>
      <c r="Q759" s="52"/>
      <c r="R759" s="52"/>
      <c r="S759" s="52"/>
      <c r="T759" s="52"/>
      <c r="U759" s="52"/>
      <c r="V759" s="52"/>
      <c r="W759" s="52"/>
      <c r="X759" s="52"/>
      <c r="Y759" s="52"/>
      <c r="Z759" s="52"/>
      <c r="AA759" s="52"/>
      <c r="AB759" s="52"/>
      <c r="AC759" s="52"/>
      <c r="AD759" s="52"/>
      <c r="AE759" s="52"/>
      <c r="AF759" s="52"/>
    </row>
    <row r="760" spans="1:32" ht="16.5" customHeight="1" x14ac:dyDescent="0.3">
      <c r="A760" s="56"/>
      <c r="B760" s="56"/>
      <c r="C760" s="56"/>
      <c r="D760" s="56"/>
      <c r="E760" s="56"/>
      <c r="F760" s="56"/>
      <c r="G760" s="56"/>
      <c r="H760" s="49"/>
      <c r="I760" s="49"/>
      <c r="J760" s="49"/>
      <c r="K760" s="49"/>
      <c r="L760" s="49"/>
      <c r="M760" s="49"/>
      <c r="N760" s="49"/>
      <c r="O760" s="52"/>
      <c r="P760" s="52"/>
      <c r="Q760" s="52"/>
      <c r="R760" s="52"/>
      <c r="S760" s="52"/>
      <c r="T760" s="52"/>
      <c r="U760" s="52"/>
      <c r="V760" s="52"/>
      <c r="W760" s="52"/>
      <c r="X760" s="52"/>
      <c r="Y760" s="52"/>
      <c r="Z760" s="52"/>
      <c r="AA760" s="52"/>
      <c r="AB760" s="52"/>
      <c r="AC760" s="52"/>
      <c r="AD760" s="52"/>
      <c r="AE760" s="52"/>
      <c r="AF760" s="52"/>
    </row>
    <row r="761" spans="1:32" ht="16.5" customHeight="1" x14ac:dyDescent="0.3">
      <c r="A761" s="56"/>
      <c r="B761" s="56"/>
      <c r="C761" s="56"/>
      <c r="D761" s="56"/>
      <c r="E761" s="56"/>
      <c r="F761" s="56"/>
      <c r="G761" s="56"/>
      <c r="H761" s="49"/>
      <c r="I761" s="49"/>
      <c r="J761" s="49"/>
      <c r="K761" s="49"/>
      <c r="L761" s="49"/>
      <c r="M761" s="49"/>
      <c r="N761" s="49"/>
      <c r="O761" s="52"/>
      <c r="P761" s="52"/>
      <c r="Q761" s="52"/>
      <c r="R761" s="52"/>
      <c r="S761" s="52"/>
      <c r="T761" s="52"/>
      <c r="U761" s="52"/>
      <c r="V761" s="52"/>
      <c r="W761" s="52"/>
      <c r="X761" s="52"/>
      <c r="Y761" s="52"/>
      <c r="Z761" s="52"/>
      <c r="AA761" s="52"/>
      <c r="AB761" s="52"/>
      <c r="AC761" s="52"/>
      <c r="AD761" s="52"/>
      <c r="AE761" s="52"/>
      <c r="AF761" s="52"/>
    </row>
    <row r="762" spans="1:32" ht="16.5" customHeight="1" x14ac:dyDescent="0.3">
      <c r="A762" s="56"/>
      <c r="B762" s="56"/>
      <c r="C762" s="56"/>
      <c r="D762" s="56"/>
      <c r="E762" s="56"/>
      <c r="F762" s="56"/>
      <c r="G762" s="56"/>
      <c r="H762" s="49"/>
      <c r="I762" s="49"/>
      <c r="J762" s="49"/>
      <c r="K762" s="49"/>
      <c r="L762" s="49"/>
      <c r="M762" s="49"/>
      <c r="N762" s="49"/>
      <c r="O762" s="52"/>
      <c r="P762" s="52"/>
      <c r="Q762" s="52"/>
      <c r="R762" s="52"/>
      <c r="S762" s="52"/>
      <c r="T762" s="52"/>
      <c r="U762" s="52"/>
      <c r="V762" s="52"/>
      <c r="W762" s="52"/>
      <c r="X762" s="52"/>
      <c r="Y762" s="52"/>
      <c r="Z762" s="52"/>
      <c r="AA762" s="52"/>
      <c r="AB762" s="52"/>
      <c r="AC762" s="52"/>
      <c r="AD762" s="52"/>
      <c r="AE762" s="52"/>
      <c r="AF762" s="52"/>
    </row>
    <row r="763" spans="1:32" ht="16.5" customHeight="1" x14ac:dyDescent="0.3">
      <c r="A763" s="56"/>
      <c r="B763" s="56"/>
      <c r="C763" s="56"/>
      <c r="D763" s="56"/>
      <c r="E763" s="56"/>
      <c r="F763" s="56"/>
      <c r="G763" s="56"/>
      <c r="H763" s="49"/>
      <c r="I763" s="49"/>
      <c r="J763" s="49"/>
      <c r="K763" s="49"/>
      <c r="L763" s="49"/>
      <c r="M763" s="49"/>
      <c r="N763" s="49"/>
      <c r="O763" s="52"/>
      <c r="P763" s="52"/>
      <c r="Q763" s="52"/>
      <c r="R763" s="52"/>
      <c r="S763" s="52"/>
      <c r="T763" s="52"/>
      <c r="U763" s="52"/>
      <c r="V763" s="52"/>
      <c r="W763" s="52"/>
      <c r="X763" s="52"/>
      <c r="Y763" s="52"/>
      <c r="Z763" s="52"/>
      <c r="AA763" s="52"/>
      <c r="AB763" s="52"/>
      <c r="AC763" s="52"/>
      <c r="AD763" s="52"/>
      <c r="AE763" s="52"/>
      <c r="AF763" s="52"/>
    </row>
    <row r="764" spans="1:32" ht="16.5" customHeight="1" x14ac:dyDescent="0.3">
      <c r="A764" s="56"/>
      <c r="B764" s="56"/>
      <c r="C764" s="56"/>
      <c r="D764" s="56"/>
      <c r="E764" s="56"/>
      <c r="F764" s="56"/>
      <c r="G764" s="56"/>
      <c r="H764" s="49"/>
      <c r="I764" s="49"/>
      <c r="J764" s="49"/>
      <c r="K764" s="49"/>
      <c r="L764" s="49"/>
      <c r="M764" s="49"/>
      <c r="N764" s="49"/>
      <c r="O764" s="52"/>
      <c r="P764" s="52"/>
      <c r="Q764" s="52"/>
      <c r="R764" s="52"/>
      <c r="S764" s="52"/>
      <c r="T764" s="52"/>
      <c r="U764" s="52"/>
      <c r="V764" s="52"/>
      <c r="W764" s="52"/>
      <c r="X764" s="52"/>
      <c r="Y764" s="52"/>
      <c r="Z764" s="52"/>
      <c r="AA764" s="52"/>
      <c r="AB764" s="52"/>
      <c r="AC764" s="52"/>
      <c r="AD764" s="52"/>
      <c r="AE764" s="52"/>
      <c r="AF764" s="52"/>
    </row>
    <row r="765" spans="1:32" ht="16.5" customHeight="1" x14ac:dyDescent="0.3">
      <c r="A765" s="56"/>
      <c r="B765" s="56"/>
      <c r="C765" s="56"/>
      <c r="D765" s="56"/>
      <c r="E765" s="56"/>
      <c r="F765" s="56"/>
      <c r="G765" s="56"/>
      <c r="H765" s="49"/>
      <c r="I765" s="49"/>
      <c r="J765" s="49"/>
      <c r="K765" s="49"/>
      <c r="L765" s="49"/>
      <c r="M765" s="49"/>
      <c r="N765" s="49"/>
      <c r="O765" s="52"/>
      <c r="P765" s="52"/>
      <c r="Q765" s="52"/>
      <c r="R765" s="52"/>
      <c r="S765" s="52"/>
      <c r="T765" s="52"/>
      <c r="U765" s="52"/>
      <c r="V765" s="52"/>
      <c r="W765" s="52"/>
      <c r="X765" s="52"/>
      <c r="Y765" s="52"/>
      <c r="Z765" s="52"/>
      <c r="AA765" s="52"/>
      <c r="AB765" s="52"/>
      <c r="AC765" s="52"/>
      <c r="AD765" s="52"/>
      <c r="AE765" s="52"/>
      <c r="AF765" s="52"/>
    </row>
    <row r="766" spans="1:32" ht="16.5" customHeight="1" x14ac:dyDescent="0.3">
      <c r="A766" s="56"/>
      <c r="B766" s="56"/>
      <c r="C766" s="56"/>
      <c r="D766" s="56"/>
      <c r="E766" s="56"/>
      <c r="F766" s="56"/>
      <c r="G766" s="56"/>
      <c r="H766" s="49"/>
      <c r="I766" s="49"/>
      <c r="J766" s="49"/>
      <c r="K766" s="49"/>
      <c r="L766" s="49"/>
      <c r="M766" s="49"/>
      <c r="N766" s="49"/>
      <c r="O766" s="52"/>
      <c r="P766" s="52"/>
      <c r="Q766" s="52"/>
      <c r="R766" s="52"/>
      <c r="S766" s="52"/>
      <c r="T766" s="52"/>
      <c r="U766" s="52"/>
      <c r="V766" s="52"/>
      <c r="W766" s="52"/>
      <c r="X766" s="52"/>
      <c r="Y766" s="52"/>
      <c r="Z766" s="52"/>
      <c r="AA766" s="52"/>
      <c r="AB766" s="52"/>
      <c r="AC766" s="52"/>
      <c r="AD766" s="52"/>
      <c r="AE766" s="52"/>
      <c r="AF766" s="52"/>
    </row>
    <row r="767" spans="1:32" ht="16.5" customHeight="1" x14ac:dyDescent="0.3">
      <c r="A767" s="56"/>
      <c r="B767" s="56"/>
      <c r="C767" s="56"/>
      <c r="D767" s="56"/>
      <c r="E767" s="56"/>
      <c r="F767" s="56"/>
      <c r="G767" s="56"/>
      <c r="H767" s="49"/>
      <c r="I767" s="49"/>
      <c r="J767" s="49"/>
      <c r="K767" s="49"/>
      <c r="L767" s="49"/>
      <c r="M767" s="49"/>
      <c r="N767" s="49"/>
      <c r="O767" s="52"/>
      <c r="P767" s="52"/>
      <c r="Q767" s="52"/>
      <c r="R767" s="52"/>
      <c r="S767" s="52"/>
      <c r="T767" s="52"/>
      <c r="U767" s="52"/>
      <c r="V767" s="52"/>
      <c r="W767" s="52"/>
      <c r="X767" s="52"/>
      <c r="Y767" s="52"/>
      <c r="Z767" s="52"/>
      <c r="AA767" s="52"/>
      <c r="AB767" s="52"/>
      <c r="AC767" s="52"/>
      <c r="AD767" s="52"/>
      <c r="AE767" s="52"/>
      <c r="AF767" s="52"/>
    </row>
    <row r="768" spans="1:32" ht="16.5" customHeight="1" x14ac:dyDescent="0.3">
      <c r="A768" s="56"/>
      <c r="B768" s="56"/>
      <c r="C768" s="56"/>
      <c r="D768" s="56"/>
      <c r="E768" s="56"/>
      <c r="F768" s="56"/>
      <c r="G768" s="56"/>
      <c r="H768" s="49"/>
      <c r="I768" s="49"/>
      <c r="J768" s="49"/>
      <c r="K768" s="49"/>
      <c r="L768" s="49"/>
      <c r="M768" s="49"/>
      <c r="N768" s="49"/>
      <c r="O768" s="52"/>
      <c r="P768" s="52"/>
      <c r="Q768" s="52"/>
      <c r="R768" s="52"/>
      <c r="S768" s="52"/>
      <c r="T768" s="52"/>
      <c r="U768" s="52"/>
      <c r="V768" s="52"/>
      <c r="W768" s="52"/>
      <c r="X768" s="52"/>
      <c r="Y768" s="52"/>
      <c r="Z768" s="52"/>
      <c r="AA768" s="52"/>
      <c r="AB768" s="52"/>
      <c r="AC768" s="52"/>
      <c r="AD768" s="52"/>
      <c r="AE768" s="52"/>
      <c r="AF768" s="52"/>
    </row>
    <row r="769" spans="1:32" ht="16.5" customHeight="1" x14ac:dyDescent="0.3">
      <c r="A769" s="56"/>
      <c r="B769" s="56"/>
      <c r="C769" s="56"/>
      <c r="D769" s="56"/>
      <c r="E769" s="56"/>
      <c r="F769" s="56"/>
      <c r="G769" s="56"/>
      <c r="H769" s="49"/>
      <c r="I769" s="49"/>
      <c r="J769" s="49"/>
      <c r="K769" s="49"/>
      <c r="L769" s="49"/>
      <c r="M769" s="49"/>
      <c r="N769" s="49"/>
      <c r="O769" s="52"/>
      <c r="P769" s="52"/>
      <c r="Q769" s="52"/>
      <c r="R769" s="52"/>
      <c r="S769" s="52"/>
      <c r="T769" s="52"/>
      <c r="U769" s="52"/>
      <c r="V769" s="52"/>
      <c r="W769" s="52"/>
      <c r="X769" s="52"/>
      <c r="Y769" s="52"/>
      <c r="Z769" s="52"/>
      <c r="AA769" s="52"/>
      <c r="AB769" s="52"/>
      <c r="AC769" s="52"/>
      <c r="AD769" s="52"/>
      <c r="AE769" s="52"/>
      <c r="AF769" s="52"/>
    </row>
    <row r="770" spans="1:32" ht="16.5" customHeight="1" x14ac:dyDescent="0.3">
      <c r="A770" s="56"/>
      <c r="B770" s="56"/>
      <c r="C770" s="56"/>
      <c r="D770" s="56"/>
      <c r="E770" s="56"/>
      <c r="F770" s="56"/>
      <c r="G770" s="56"/>
      <c r="H770" s="49"/>
      <c r="I770" s="49"/>
      <c r="J770" s="49"/>
      <c r="K770" s="49"/>
      <c r="L770" s="49"/>
      <c r="M770" s="49"/>
      <c r="N770" s="49"/>
      <c r="O770" s="52"/>
      <c r="P770" s="52"/>
      <c r="Q770" s="52"/>
      <c r="R770" s="52"/>
      <c r="S770" s="52"/>
      <c r="T770" s="52"/>
      <c r="U770" s="52"/>
      <c r="V770" s="52"/>
      <c r="W770" s="52"/>
      <c r="X770" s="52"/>
      <c r="Y770" s="52"/>
      <c r="Z770" s="52"/>
      <c r="AA770" s="52"/>
      <c r="AB770" s="52"/>
      <c r="AC770" s="52"/>
      <c r="AD770" s="52"/>
      <c r="AE770" s="52"/>
      <c r="AF770" s="52"/>
    </row>
    <row r="771" spans="1:32" ht="16.5" customHeight="1" x14ac:dyDescent="0.3">
      <c r="A771" s="56"/>
      <c r="B771" s="56"/>
      <c r="C771" s="56"/>
      <c r="D771" s="56"/>
      <c r="E771" s="56"/>
      <c r="F771" s="56"/>
      <c r="G771" s="56"/>
      <c r="H771" s="49"/>
      <c r="I771" s="49"/>
      <c r="J771" s="49"/>
      <c r="K771" s="49"/>
      <c r="L771" s="49"/>
      <c r="M771" s="49"/>
      <c r="N771" s="49"/>
      <c r="O771" s="52"/>
      <c r="P771" s="52"/>
      <c r="Q771" s="52"/>
      <c r="R771" s="52"/>
      <c r="S771" s="52"/>
      <c r="T771" s="52"/>
      <c r="U771" s="52"/>
      <c r="V771" s="52"/>
      <c r="W771" s="52"/>
      <c r="X771" s="52"/>
      <c r="Y771" s="52"/>
      <c r="Z771" s="52"/>
      <c r="AA771" s="52"/>
      <c r="AB771" s="52"/>
      <c r="AC771" s="52"/>
      <c r="AD771" s="52"/>
      <c r="AE771" s="52"/>
      <c r="AF771" s="52"/>
    </row>
    <row r="772" spans="1:32" ht="16.5" customHeight="1" x14ac:dyDescent="0.3">
      <c r="A772" s="56"/>
      <c r="B772" s="56"/>
      <c r="C772" s="56"/>
      <c r="D772" s="56"/>
      <c r="E772" s="56"/>
      <c r="F772" s="56"/>
      <c r="G772" s="56"/>
      <c r="H772" s="49"/>
      <c r="I772" s="49"/>
      <c r="J772" s="49"/>
      <c r="K772" s="49"/>
      <c r="L772" s="49"/>
      <c r="M772" s="49"/>
      <c r="N772" s="49"/>
      <c r="O772" s="52"/>
      <c r="P772" s="52"/>
      <c r="Q772" s="52"/>
      <c r="R772" s="52"/>
      <c r="S772" s="52"/>
      <c r="T772" s="52"/>
      <c r="U772" s="52"/>
      <c r="V772" s="52"/>
      <c r="W772" s="52"/>
      <c r="X772" s="52"/>
      <c r="Y772" s="52"/>
      <c r="Z772" s="52"/>
      <c r="AA772" s="52"/>
      <c r="AB772" s="52"/>
      <c r="AC772" s="52"/>
      <c r="AD772" s="52"/>
      <c r="AE772" s="52"/>
      <c r="AF772" s="52"/>
    </row>
    <row r="773" spans="1:32" ht="16.5" customHeight="1" x14ac:dyDescent="0.3">
      <c r="A773" s="56"/>
      <c r="B773" s="56"/>
      <c r="C773" s="56"/>
      <c r="D773" s="56"/>
      <c r="E773" s="56"/>
      <c r="F773" s="56"/>
      <c r="G773" s="56"/>
      <c r="H773" s="49"/>
      <c r="I773" s="49"/>
      <c r="J773" s="49"/>
      <c r="K773" s="49"/>
      <c r="L773" s="49"/>
      <c r="M773" s="49"/>
      <c r="N773" s="49"/>
      <c r="O773" s="52"/>
      <c r="P773" s="52"/>
      <c r="Q773" s="52"/>
      <c r="R773" s="52"/>
      <c r="S773" s="52"/>
      <c r="T773" s="52"/>
      <c r="U773" s="52"/>
      <c r="V773" s="52"/>
      <c r="W773" s="52"/>
      <c r="X773" s="52"/>
      <c r="Y773" s="52"/>
      <c r="Z773" s="52"/>
      <c r="AA773" s="52"/>
      <c r="AB773" s="52"/>
      <c r="AC773" s="52"/>
      <c r="AD773" s="52"/>
      <c r="AE773" s="52"/>
      <c r="AF773" s="52"/>
    </row>
    <row r="774" spans="1:32" ht="16.5" customHeight="1" x14ac:dyDescent="0.3">
      <c r="A774" s="56"/>
      <c r="B774" s="56"/>
      <c r="C774" s="56"/>
      <c r="D774" s="56"/>
      <c r="E774" s="56"/>
      <c r="F774" s="56"/>
      <c r="G774" s="56"/>
      <c r="H774" s="49"/>
      <c r="I774" s="49"/>
      <c r="J774" s="49"/>
      <c r="K774" s="49"/>
      <c r="L774" s="49"/>
      <c r="M774" s="49"/>
      <c r="N774" s="49"/>
      <c r="O774" s="52"/>
      <c r="P774" s="52"/>
      <c r="Q774" s="52"/>
      <c r="R774" s="52"/>
      <c r="S774" s="52"/>
      <c r="T774" s="52"/>
      <c r="U774" s="52"/>
      <c r="V774" s="52"/>
      <c r="W774" s="52"/>
      <c r="X774" s="52"/>
      <c r="Y774" s="52"/>
      <c r="Z774" s="52"/>
      <c r="AA774" s="52"/>
      <c r="AB774" s="52"/>
      <c r="AC774" s="52"/>
      <c r="AD774" s="52"/>
      <c r="AE774" s="52"/>
      <c r="AF774" s="52"/>
    </row>
    <row r="775" spans="1:32" ht="16.5" customHeight="1" x14ac:dyDescent="0.3">
      <c r="A775" s="56"/>
      <c r="B775" s="56"/>
      <c r="C775" s="56"/>
      <c r="D775" s="56"/>
      <c r="E775" s="56"/>
      <c r="F775" s="56"/>
      <c r="G775" s="56"/>
      <c r="H775" s="49"/>
      <c r="I775" s="49"/>
      <c r="J775" s="49"/>
      <c r="K775" s="49"/>
      <c r="L775" s="49"/>
      <c r="M775" s="49"/>
      <c r="N775" s="49"/>
      <c r="O775" s="52"/>
      <c r="P775" s="52"/>
      <c r="Q775" s="52"/>
      <c r="R775" s="52"/>
      <c r="S775" s="52"/>
      <c r="T775" s="52"/>
      <c r="U775" s="52"/>
      <c r="V775" s="52"/>
      <c r="W775" s="52"/>
      <c r="X775" s="52"/>
      <c r="Y775" s="52"/>
      <c r="Z775" s="52"/>
      <c r="AA775" s="52"/>
      <c r="AB775" s="52"/>
      <c r="AC775" s="52"/>
      <c r="AD775" s="52"/>
      <c r="AE775" s="52"/>
      <c r="AF775" s="52"/>
    </row>
    <row r="776" spans="1:32" ht="16.5" customHeight="1" x14ac:dyDescent="0.3">
      <c r="A776" s="56"/>
      <c r="B776" s="56"/>
      <c r="C776" s="56"/>
      <c r="D776" s="56"/>
      <c r="E776" s="56"/>
      <c r="F776" s="56"/>
      <c r="G776" s="56"/>
      <c r="H776" s="49"/>
      <c r="I776" s="49"/>
      <c r="J776" s="49"/>
      <c r="K776" s="49"/>
      <c r="L776" s="49"/>
      <c r="M776" s="49"/>
      <c r="N776" s="49"/>
      <c r="O776" s="52"/>
      <c r="P776" s="52"/>
      <c r="Q776" s="52"/>
      <c r="R776" s="52"/>
      <c r="S776" s="52"/>
      <c r="T776" s="52"/>
      <c r="U776" s="52"/>
      <c r="V776" s="52"/>
      <c r="W776" s="52"/>
      <c r="X776" s="52"/>
      <c r="Y776" s="52"/>
      <c r="Z776" s="52"/>
      <c r="AA776" s="52"/>
      <c r="AB776" s="52"/>
      <c r="AC776" s="52"/>
      <c r="AD776" s="52"/>
      <c r="AE776" s="52"/>
      <c r="AF776" s="52"/>
    </row>
    <row r="777" spans="1:32" ht="16.5" customHeight="1" x14ac:dyDescent="0.3">
      <c r="A777" s="56"/>
      <c r="B777" s="56"/>
      <c r="C777" s="56"/>
      <c r="D777" s="56"/>
      <c r="E777" s="56"/>
      <c r="F777" s="56"/>
      <c r="G777" s="56"/>
      <c r="H777" s="49"/>
      <c r="I777" s="49"/>
      <c r="J777" s="49"/>
      <c r="K777" s="49"/>
      <c r="L777" s="49"/>
      <c r="M777" s="49"/>
      <c r="N777" s="49"/>
      <c r="O777" s="52"/>
      <c r="P777" s="52"/>
      <c r="Q777" s="52"/>
      <c r="R777" s="52"/>
      <c r="S777" s="52"/>
      <c r="T777" s="52"/>
      <c r="U777" s="52"/>
      <c r="V777" s="52"/>
      <c r="W777" s="52"/>
      <c r="X777" s="52"/>
      <c r="Y777" s="52"/>
      <c r="Z777" s="52"/>
      <c r="AA777" s="52"/>
      <c r="AB777" s="52"/>
      <c r="AC777" s="52"/>
      <c r="AD777" s="52"/>
      <c r="AE777" s="52"/>
      <c r="AF777" s="52"/>
    </row>
    <row r="778" spans="1:32" ht="16.5" customHeight="1" x14ac:dyDescent="0.3">
      <c r="A778" s="56"/>
      <c r="B778" s="56"/>
      <c r="C778" s="56"/>
      <c r="D778" s="56"/>
      <c r="E778" s="56"/>
      <c r="F778" s="56"/>
      <c r="G778" s="56"/>
      <c r="H778" s="49"/>
      <c r="I778" s="49"/>
      <c r="J778" s="49"/>
      <c r="K778" s="49"/>
      <c r="L778" s="49"/>
      <c r="M778" s="49"/>
      <c r="N778" s="49"/>
      <c r="O778" s="52"/>
      <c r="P778" s="52"/>
      <c r="Q778" s="52"/>
      <c r="R778" s="52"/>
      <c r="S778" s="52"/>
      <c r="T778" s="52"/>
      <c r="U778" s="52"/>
      <c r="V778" s="52"/>
      <c r="W778" s="52"/>
      <c r="X778" s="52"/>
      <c r="Y778" s="52"/>
      <c r="Z778" s="52"/>
      <c r="AA778" s="52"/>
      <c r="AB778" s="52"/>
      <c r="AC778" s="52"/>
      <c r="AD778" s="52"/>
      <c r="AE778" s="52"/>
      <c r="AF778" s="52"/>
    </row>
    <row r="779" spans="1:32" ht="16.5" customHeight="1" x14ac:dyDescent="0.3">
      <c r="A779" s="56"/>
      <c r="B779" s="56"/>
      <c r="C779" s="56"/>
      <c r="D779" s="56"/>
      <c r="E779" s="56"/>
      <c r="F779" s="56"/>
      <c r="G779" s="56"/>
      <c r="H779" s="49"/>
      <c r="I779" s="49"/>
      <c r="J779" s="49"/>
      <c r="K779" s="49"/>
      <c r="L779" s="49"/>
      <c r="M779" s="49"/>
      <c r="N779" s="49"/>
      <c r="O779" s="52"/>
      <c r="P779" s="52"/>
      <c r="Q779" s="52"/>
      <c r="R779" s="52"/>
      <c r="S779" s="52"/>
      <c r="T779" s="52"/>
      <c r="U779" s="52"/>
      <c r="V779" s="52"/>
      <c r="W779" s="52"/>
      <c r="X779" s="52"/>
      <c r="Y779" s="52"/>
      <c r="Z779" s="52"/>
      <c r="AA779" s="52"/>
      <c r="AB779" s="52"/>
      <c r="AC779" s="52"/>
      <c r="AD779" s="52"/>
      <c r="AE779" s="52"/>
      <c r="AF779" s="52"/>
    </row>
    <row r="780" spans="1:32" ht="16.5" customHeight="1" x14ac:dyDescent="0.3">
      <c r="A780" s="56"/>
      <c r="B780" s="56"/>
      <c r="C780" s="56"/>
      <c r="D780" s="56"/>
      <c r="E780" s="56"/>
      <c r="F780" s="56"/>
      <c r="G780" s="56"/>
      <c r="H780" s="49"/>
      <c r="I780" s="49"/>
      <c r="J780" s="49"/>
      <c r="K780" s="49"/>
      <c r="L780" s="49"/>
      <c r="M780" s="49"/>
      <c r="N780" s="49"/>
      <c r="O780" s="52"/>
      <c r="P780" s="52"/>
      <c r="Q780" s="52"/>
      <c r="R780" s="52"/>
      <c r="S780" s="52"/>
      <c r="T780" s="52"/>
      <c r="U780" s="52"/>
      <c r="V780" s="52"/>
      <c r="W780" s="52"/>
      <c r="X780" s="52"/>
      <c r="Y780" s="52"/>
      <c r="Z780" s="52"/>
      <c r="AA780" s="52"/>
      <c r="AB780" s="52"/>
      <c r="AC780" s="52"/>
      <c r="AD780" s="52"/>
      <c r="AE780" s="52"/>
      <c r="AF780" s="52"/>
    </row>
    <row r="781" spans="1:32" ht="16.5" customHeight="1" x14ac:dyDescent="0.3">
      <c r="A781" s="56"/>
      <c r="B781" s="56"/>
      <c r="C781" s="56"/>
      <c r="D781" s="56"/>
      <c r="E781" s="56"/>
      <c r="F781" s="56"/>
      <c r="G781" s="56"/>
      <c r="H781" s="49"/>
      <c r="I781" s="49"/>
      <c r="J781" s="49"/>
      <c r="K781" s="49"/>
      <c r="L781" s="49"/>
      <c r="M781" s="49"/>
      <c r="N781" s="49"/>
      <c r="O781" s="52"/>
      <c r="P781" s="52"/>
      <c r="Q781" s="52"/>
      <c r="R781" s="52"/>
      <c r="S781" s="52"/>
      <c r="T781" s="52"/>
      <c r="U781" s="52"/>
      <c r="V781" s="52"/>
      <c r="W781" s="52"/>
      <c r="X781" s="52"/>
      <c r="Y781" s="52"/>
      <c r="Z781" s="52"/>
      <c r="AA781" s="52"/>
      <c r="AB781" s="52"/>
      <c r="AC781" s="52"/>
      <c r="AD781" s="52"/>
      <c r="AE781" s="52"/>
      <c r="AF781" s="52"/>
    </row>
    <row r="782" spans="1:32" ht="16.5" customHeight="1" x14ac:dyDescent="0.3">
      <c r="A782" s="56"/>
      <c r="B782" s="56"/>
      <c r="C782" s="56"/>
      <c r="D782" s="56"/>
      <c r="E782" s="56"/>
      <c r="F782" s="56"/>
      <c r="G782" s="56"/>
      <c r="H782" s="49"/>
      <c r="I782" s="49"/>
      <c r="J782" s="49"/>
      <c r="K782" s="49"/>
      <c r="L782" s="49"/>
      <c r="M782" s="49"/>
      <c r="N782" s="49"/>
      <c r="O782" s="52"/>
      <c r="P782" s="52"/>
      <c r="Q782" s="52"/>
      <c r="R782" s="52"/>
      <c r="S782" s="52"/>
      <c r="T782" s="52"/>
      <c r="U782" s="52"/>
      <c r="V782" s="52"/>
      <c r="W782" s="52"/>
      <c r="X782" s="52"/>
      <c r="Y782" s="52"/>
      <c r="Z782" s="52"/>
      <c r="AA782" s="52"/>
      <c r="AB782" s="52"/>
      <c r="AC782" s="52"/>
      <c r="AD782" s="52"/>
      <c r="AE782" s="52"/>
      <c r="AF782" s="52"/>
    </row>
    <row r="783" spans="1:32" ht="16.5" customHeight="1" x14ac:dyDescent="0.3">
      <c r="A783" s="56"/>
      <c r="B783" s="56"/>
      <c r="C783" s="56"/>
      <c r="D783" s="56"/>
      <c r="E783" s="56"/>
      <c r="F783" s="56"/>
      <c r="G783" s="56"/>
      <c r="H783" s="49"/>
      <c r="I783" s="49"/>
      <c r="J783" s="49"/>
      <c r="K783" s="49"/>
      <c r="L783" s="49"/>
      <c r="M783" s="49"/>
      <c r="N783" s="49"/>
      <c r="O783" s="52"/>
      <c r="P783" s="52"/>
      <c r="Q783" s="52"/>
      <c r="R783" s="52"/>
      <c r="S783" s="52"/>
      <c r="T783" s="52"/>
      <c r="U783" s="52"/>
      <c r="V783" s="52"/>
      <c r="W783" s="52"/>
      <c r="X783" s="52"/>
      <c r="Y783" s="52"/>
      <c r="Z783" s="52"/>
      <c r="AA783" s="52"/>
      <c r="AB783" s="52"/>
      <c r="AC783" s="52"/>
      <c r="AD783" s="52"/>
      <c r="AE783" s="52"/>
      <c r="AF783" s="52"/>
    </row>
    <row r="784" spans="1:32" ht="16.5" customHeight="1" x14ac:dyDescent="0.3">
      <c r="A784" s="56"/>
      <c r="B784" s="56"/>
      <c r="C784" s="56"/>
      <c r="D784" s="56"/>
      <c r="E784" s="56"/>
      <c r="F784" s="56"/>
      <c r="G784" s="56"/>
      <c r="H784" s="49"/>
      <c r="I784" s="49"/>
      <c r="J784" s="49"/>
      <c r="K784" s="49"/>
      <c r="L784" s="49"/>
      <c r="M784" s="49"/>
      <c r="N784" s="49"/>
      <c r="O784" s="52"/>
      <c r="P784" s="52"/>
      <c r="Q784" s="52"/>
      <c r="R784" s="52"/>
      <c r="S784" s="52"/>
      <c r="T784" s="52"/>
      <c r="U784" s="52"/>
      <c r="V784" s="52"/>
      <c r="W784" s="52"/>
      <c r="X784" s="52"/>
      <c r="Y784" s="52"/>
      <c r="Z784" s="52"/>
      <c r="AA784" s="52"/>
      <c r="AB784" s="52"/>
      <c r="AC784" s="52"/>
      <c r="AD784" s="52"/>
      <c r="AE784" s="52"/>
      <c r="AF784" s="52"/>
    </row>
    <row r="785" spans="1:32" ht="16.5" customHeight="1" x14ac:dyDescent="0.3">
      <c r="A785" s="56"/>
      <c r="B785" s="56"/>
      <c r="C785" s="56"/>
      <c r="D785" s="56"/>
      <c r="E785" s="56"/>
      <c r="F785" s="56"/>
      <c r="G785" s="56"/>
      <c r="H785" s="49"/>
      <c r="I785" s="49"/>
      <c r="J785" s="49"/>
      <c r="K785" s="49"/>
      <c r="L785" s="49"/>
      <c r="M785" s="49"/>
      <c r="N785" s="49"/>
      <c r="O785" s="52"/>
      <c r="P785" s="52"/>
      <c r="Q785" s="52"/>
      <c r="R785" s="52"/>
      <c r="S785" s="52"/>
      <c r="T785" s="52"/>
      <c r="U785" s="52"/>
      <c r="V785" s="52"/>
      <c r="W785" s="52"/>
      <c r="X785" s="52"/>
      <c r="Y785" s="52"/>
      <c r="Z785" s="52"/>
      <c r="AA785" s="52"/>
      <c r="AB785" s="52"/>
      <c r="AC785" s="52"/>
      <c r="AD785" s="52"/>
      <c r="AE785" s="52"/>
      <c r="AF785" s="52"/>
    </row>
    <row r="786" spans="1:32" ht="16.5" customHeight="1" x14ac:dyDescent="0.3">
      <c r="A786" s="56"/>
      <c r="B786" s="56"/>
      <c r="C786" s="56"/>
      <c r="D786" s="56"/>
      <c r="E786" s="56"/>
      <c r="F786" s="56"/>
      <c r="G786" s="56"/>
      <c r="H786" s="49"/>
      <c r="I786" s="49"/>
      <c r="J786" s="49"/>
      <c r="K786" s="49"/>
      <c r="L786" s="49"/>
      <c r="M786" s="49"/>
      <c r="N786" s="49"/>
      <c r="O786" s="52"/>
      <c r="P786" s="52"/>
      <c r="Q786" s="52"/>
      <c r="R786" s="52"/>
      <c r="S786" s="52"/>
      <c r="T786" s="52"/>
      <c r="U786" s="52"/>
      <c r="V786" s="52"/>
      <c r="W786" s="52"/>
      <c r="X786" s="52"/>
      <c r="Y786" s="52"/>
      <c r="Z786" s="52"/>
      <c r="AA786" s="52"/>
      <c r="AB786" s="52"/>
      <c r="AC786" s="52"/>
      <c r="AD786" s="52"/>
      <c r="AE786" s="52"/>
      <c r="AF786" s="52"/>
    </row>
    <row r="787" spans="1:32" ht="16.5" customHeight="1" x14ac:dyDescent="0.3">
      <c r="A787" s="56"/>
      <c r="B787" s="56"/>
      <c r="C787" s="56"/>
      <c r="D787" s="56"/>
      <c r="E787" s="56"/>
      <c r="F787" s="56"/>
      <c r="G787" s="56"/>
      <c r="H787" s="49"/>
      <c r="I787" s="49"/>
      <c r="J787" s="49"/>
      <c r="K787" s="49"/>
      <c r="L787" s="49"/>
      <c r="M787" s="49"/>
      <c r="N787" s="49"/>
      <c r="O787" s="52"/>
      <c r="P787" s="52"/>
      <c r="Q787" s="52"/>
      <c r="R787" s="52"/>
      <c r="S787" s="52"/>
      <c r="T787" s="52"/>
      <c r="U787" s="52"/>
      <c r="V787" s="52"/>
      <c r="W787" s="52"/>
      <c r="X787" s="52"/>
      <c r="Y787" s="52"/>
      <c r="Z787" s="52"/>
      <c r="AA787" s="52"/>
      <c r="AB787" s="52"/>
      <c r="AC787" s="52"/>
      <c r="AD787" s="52"/>
      <c r="AE787" s="52"/>
      <c r="AF787" s="52"/>
    </row>
    <row r="788" spans="1:32" ht="16.5" customHeight="1" x14ac:dyDescent="0.3">
      <c r="A788" s="56"/>
      <c r="B788" s="56"/>
      <c r="C788" s="56"/>
      <c r="D788" s="56"/>
      <c r="E788" s="56"/>
      <c r="F788" s="56"/>
      <c r="G788" s="56"/>
      <c r="H788" s="49"/>
      <c r="I788" s="49"/>
      <c r="J788" s="49"/>
      <c r="K788" s="49"/>
      <c r="L788" s="49"/>
      <c r="M788" s="49"/>
      <c r="N788" s="49"/>
      <c r="O788" s="52"/>
      <c r="P788" s="52"/>
      <c r="Q788" s="52"/>
      <c r="R788" s="52"/>
      <c r="S788" s="52"/>
      <c r="T788" s="52"/>
      <c r="U788" s="52"/>
      <c r="V788" s="52"/>
      <c r="W788" s="52"/>
      <c r="X788" s="52"/>
      <c r="Y788" s="52"/>
      <c r="Z788" s="52"/>
      <c r="AA788" s="52"/>
      <c r="AB788" s="52"/>
      <c r="AC788" s="52"/>
      <c r="AD788" s="52"/>
      <c r="AE788" s="52"/>
      <c r="AF788" s="52"/>
    </row>
    <row r="789" spans="1:32" ht="16.5" customHeight="1" x14ac:dyDescent="0.3">
      <c r="A789" s="56"/>
      <c r="B789" s="56"/>
      <c r="C789" s="56"/>
      <c r="D789" s="56"/>
      <c r="E789" s="56"/>
      <c r="F789" s="56"/>
      <c r="G789" s="56"/>
      <c r="H789" s="49"/>
      <c r="I789" s="49"/>
      <c r="J789" s="49"/>
      <c r="K789" s="49"/>
      <c r="L789" s="49"/>
      <c r="M789" s="49"/>
      <c r="N789" s="49"/>
      <c r="O789" s="52"/>
      <c r="P789" s="52"/>
      <c r="Q789" s="52"/>
      <c r="R789" s="52"/>
      <c r="S789" s="52"/>
      <c r="T789" s="52"/>
      <c r="U789" s="52"/>
      <c r="V789" s="52"/>
      <c r="W789" s="52"/>
      <c r="X789" s="52"/>
      <c r="Y789" s="52"/>
      <c r="Z789" s="52"/>
      <c r="AA789" s="52"/>
      <c r="AB789" s="52"/>
      <c r="AC789" s="52"/>
      <c r="AD789" s="52"/>
      <c r="AE789" s="52"/>
      <c r="AF789" s="52"/>
    </row>
    <row r="790" spans="1:32" ht="16.5" customHeight="1" x14ac:dyDescent="0.3">
      <c r="A790" s="56"/>
      <c r="B790" s="56"/>
      <c r="C790" s="56"/>
      <c r="D790" s="56"/>
      <c r="E790" s="56"/>
      <c r="F790" s="56"/>
      <c r="G790" s="56"/>
      <c r="H790" s="49"/>
      <c r="I790" s="49"/>
      <c r="J790" s="49"/>
      <c r="K790" s="49"/>
      <c r="L790" s="49"/>
      <c r="M790" s="49"/>
      <c r="N790" s="49"/>
      <c r="O790" s="52"/>
      <c r="P790" s="52"/>
      <c r="Q790" s="52"/>
      <c r="R790" s="52"/>
      <c r="S790" s="52"/>
      <c r="T790" s="52"/>
      <c r="U790" s="52"/>
      <c r="V790" s="52"/>
      <c r="W790" s="52"/>
      <c r="X790" s="52"/>
      <c r="Y790" s="52"/>
      <c r="Z790" s="52"/>
      <c r="AA790" s="52"/>
      <c r="AB790" s="52"/>
      <c r="AC790" s="52"/>
      <c r="AD790" s="52"/>
      <c r="AE790" s="52"/>
      <c r="AF790" s="52"/>
    </row>
    <row r="791" spans="1:32" ht="16.5" customHeight="1" x14ac:dyDescent="0.3">
      <c r="A791" s="56"/>
      <c r="B791" s="56"/>
      <c r="C791" s="56"/>
      <c r="D791" s="56"/>
      <c r="E791" s="56"/>
      <c r="F791" s="56"/>
      <c r="G791" s="56"/>
      <c r="H791" s="49"/>
      <c r="I791" s="49"/>
      <c r="J791" s="49"/>
      <c r="K791" s="49"/>
      <c r="L791" s="49"/>
      <c r="M791" s="49"/>
      <c r="N791" s="49"/>
      <c r="O791" s="52"/>
      <c r="P791" s="52"/>
      <c r="Q791" s="52"/>
      <c r="R791" s="52"/>
      <c r="S791" s="52"/>
      <c r="T791" s="52"/>
      <c r="U791" s="52"/>
      <c r="V791" s="52"/>
      <c r="W791" s="52"/>
      <c r="X791" s="52"/>
      <c r="Y791" s="52"/>
      <c r="Z791" s="52"/>
      <c r="AA791" s="52"/>
      <c r="AB791" s="52"/>
      <c r="AC791" s="52"/>
      <c r="AD791" s="52"/>
      <c r="AE791" s="52"/>
      <c r="AF791" s="52"/>
    </row>
    <row r="792" spans="1:32" ht="16.5" customHeight="1" x14ac:dyDescent="0.3">
      <c r="A792" s="56"/>
      <c r="B792" s="56"/>
      <c r="C792" s="56"/>
      <c r="D792" s="56"/>
      <c r="E792" s="56"/>
      <c r="F792" s="56"/>
      <c r="G792" s="56"/>
      <c r="H792" s="49"/>
      <c r="I792" s="49"/>
      <c r="J792" s="49"/>
      <c r="K792" s="49"/>
      <c r="L792" s="49"/>
      <c r="M792" s="49"/>
      <c r="N792" s="49"/>
      <c r="O792" s="52"/>
      <c r="P792" s="52"/>
      <c r="Q792" s="52"/>
      <c r="R792" s="52"/>
      <c r="S792" s="52"/>
      <c r="T792" s="52"/>
      <c r="U792" s="52"/>
      <c r="V792" s="52"/>
      <c r="W792" s="52"/>
      <c r="X792" s="52"/>
      <c r="Y792" s="52"/>
      <c r="Z792" s="52"/>
      <c r="AA792" s="52"/>
      <c r="AB792" s="52"/>
      <c r="AC792" s="52"/>
      <c r="AD792" s="52"/>
      <c r="AE792" s="52"/>
      <c r="AF792" s="52"/>
    </row>
    <row r="793" spans="1:32" ht="16.5" customHeight="1" x14ac:dyDescent="0.3">
      <c r="A793" s="56"/>
      <c r="B793" s="56"/>
      <c r="C793" s="56"/>
      <c r="D793" s="56"/>
      <c r="E793" s="56"/>
      <c r="F793" s="56"/>
      <c r="G793" s="56"/>
      <c r="H793" s="49"/>
      <c r="I793" s="49"/>
      <c r="J793" s="49"/>
      <c r="K793" s="49"/>
      <c r="L793" s="49"/>
      <c r="M793" s="49"/>
      <c r="N793" s="49"/>
      <c r="O793" s="52"/>
      <c r="P793" s="52"/>
      <c r="Q793" s="52"/>
      <c r="R793" s="52"/>
      <c r="S793" s="52"/>
      <c r="T793" s="52"/>
      <c r="U793" s="52"/>
      <c r="V793" s="52"/>
      <c r="W793" s="52"/>
      <c r="X793" s="52"/>
      <c r="Y793" s="52"/>
      <c r="Z793" s="52"/>
      <c r="AA793" s="52"/>
      <c r="AB793" s="52"/>
      <c r="AC793" s="52"/>
      <c r="AD793" s="52"/>
      <c r="AE793" s="52"/>
      <c r="AF793" s="52"/>
    </row>
    <row r="794" spans="1:32" ht="16.5" customHeight="1" x14ac:dyDescent="0.3">
      <c r="A794" s="56"/>
      <c r="B794" s="56"/>
      <c r="C794" s="56"/>
      <c r="D794" s="56"/>
      <c r="E794" s="56"/>
      <c r="F794" s="56"/>
      <c r="G794" s="56"/>
      <c r="H794" s="49"/>
      <c r="I794" s="49"/>
      <c r="J794" s="49"/>
      <c r="K794" s="49"/>
      <c r="L794" s="49"/>
      <c r="M794" s="49"/>
      <c r="N794" s="49"/>
      <c r="O794" s="52"/>
      <c r="P794" s="52"/>
      <c r="Q794" s="52"/>
      <c r="R794" s="52"/>
      <c r="S794" s="52"/>
      <c r="T794" s="52"/>
      <c r="U794" s="52"/>
      <c r="V794" s="52"/>
      <c r="W794" s="52"/>
      <c r="X794" s="52"/>
      <c r="Y794" s="52"/>
      <c r="Z794" s="52"/>
      <c r="AA794" s="52"/>
      <c r="AB794" s="52"/>
      <c r="AC794" s="52"/>
      <c r="AD794" s="52"/>
      <c r="AE794" s="52"/>
      <c r="AF794" s="52"/>
    </row>
    <row r="795" spans="1:32" ht="16.5" customHeight="1" x14ac:dyDescent="0.3">
      <c r="A795" s="56"/>
      <c r="B795" s="56"/>
      <c r="C795" s="56"/>
      <c r="D795" s="56"/>
      <c r="E795" s="56"/>
      <c r="F795" s="56"/>
      <c r="G795" s="56"/>
      <c r="H795" s="49"/>
      <c r="I795" s="49"/>
      <c r="J795" s="49"/>
      <c r="K795" s="49"/>
      <c r="L795" s="49"/>
      <c r="M795" s="49"/>
      <c r="N795" s="49"/>
      <c r="O795" s="52"/>
      <c r="P795" s="52"/>
      <c r="Q795" s="52"/>
      <c r="R795" s="52"/>
      <c r="S795" s="52"/>
      <c r="T795" s="52"/>
      <c r="U795" s="52"/>
      <c r="V795" s="52"/>
      <c r="W795" s="52"/>
      <c r="X795" s="52"/>
      <c r="Y795" s="52"/>
      <c r="Z795" s="52"/>
      <c r="AA795" s="52"/>
      <c r="AB795" s="52"/>
      <c r="AC795" s="52"/>
      <c r="AD795" s="52"/>
      <c r="AE795" s="52"/>
      <c r="AF795" s="52"/>
    </row>
    <row r="796" spans="1:32" ht="16.5" customHeight="1" x14ac:dyDescent="0.3">
      <c r="A796" s="56"/>
      <c r="B796" s="56"/>
      <c r="C796" s="56"/>
      <c r="D796" s="56"/>
      <c r="E796" s="56"/>
      <c r="F796" s="56"/>
      <c r="G796" s="56"/>
      <c r="H796" s="49"/>
      <c r="I796" s="49"/>
      <c r="J796" s="49"/>
      <c r="K796" s="49"/>
      <c r="L796" s="49"/>
      <c r="M796" s="49"/>
      <c r="N796" s="49"/>
      <c r="O796" s="52"/>
      <c r="P796" s="52"/>
      <c r="Q796" s="52"/>
      <c r="R796" s="52"/>
      <c r="S796" s="52"/>
      <c r="T796" s="52"/>
      <c r="U796" s="52"/>
      <c r="V796" s="52"/>
      <c r="W796" s="52"/>
      <c r="X796" s="52"/>
      <c r="Y796" s="52"/>
      <c r="Z796" s="52"/>
      <c r="AA796" s="52"/>
      <c r="AB796" s="52"/>
      <c r="AC796" s="52"/>
      <c r="AD796" s="52"/>
      <c r="AE796" s="52"/>
      <c r="AF796" s="52"/>
    </row>
    <row r="797" spans="1:32" ht="16.5" customHeight="1" x14ac:dyDescent="0.3">
      <c r="A797" s="56"/>
      <c r="B797" s="56"/>
      <c r="C797" s="56"/>
      <c r="D797" s="56"/>
      <c r="E797" s="56"/>
      <c r="F797" s="56"/>
      <c r="G797" s="56"/>
      <c r="H797" s="49"/>
      <c r="I797" s="49"/>
      <c r="J797" s="49"/>
      <c r="K797" s="49"/>
      <c r="L797" s="49"/>
      <c r="M797" s="49"/>
      <c r="N797" s="49"/>
      <c r="O797" s="52"/>
      <c r="P797" s="52"/>
      <c r="Q797" s="52"/>
      <c r="R797" s="52"/>
      <c r="S797" s="52"/>
      <c r="T797" s="52"/>
      <c r="U797" s="52"/>
      <c r="V797" s="52"/>
      <c r="W797" s="52"/>
      <c r="X797" s="52"/>
      <c r="Y797" s="52"/>
      <c r="Z797" s="52"/>
      <c r="AA797" s="52"/>
      <c r="AB797" s="52"/>
      <c r="AC797" s="52"/>
      <c r="AD797" s="52"/>
      <c r="AE797" s="52"/>
      <c r="AF797" s="52"/>
    </row>
    <row r="798" spans="1:32" ht="16.5" customHeight="1" x14ac:dyDescent="0.3">
      <c r="A798" s="56"/>
      <c r="B798" s="56"/>
      <c r="C798" s="56"/>
      <c r="D798" s="56"/>
      <c r="E798" s="56"/>
      <c r="F798" s="56"/>
      <c r="G798" s="56"/>
      <c r="H798" s="49"/>
      <c r="I798" s="49"/>
      <c r="J798" s="49"/>
      <c r="K798" s="49"/>
      <c r="L798" s="49"/>
      <c r="M798" s="49"/>
      <c r="N798" s="49"/>
      <c r="O798" s="52"/>
      <c r="P798" s="52"/>
      <c r="Q798" s="52"/>
      <c r="R798" s="52"/>
      <c r="S798" s="52"/>
      <c r="T798" s="52"/>
      <c r="U798" s="52"/>
      <c r="V798" s="52"/>
      <c r="W798" s="52"/>
      <c r="X798" s="52"/>
      <c r="Y798" s="52"/>
      <c r="Z798" s="52"/>
      <c r="AA798" s="52"/>
      <c r="AB798" s="52"/>
      <c r="AC798" s="52"/>
      <c r="AD798" s="52"/>
      <c r="AE798" s="52"/>
      <c r="AF798" s="52"/>
    </row>
    <row r="799" spans="1:32" ht="16.5" customHeight="1" x14ac:dyDescent="0.3">
      <c r="A799" s="56"/>
      <c r="B799" s="56"/>
      <c r="C799" s="56"/>
      <c r="D799" s="56"/>
      <c r="E799" s="56"/>
      <c r="F799" s="56"/>
      <c r="G799" s="56"/>
      <c r="H799" s="49"/>
      <c r="I799" s="49"/>
      <c r="J799" s="49"/>
      <c r="K799" s="49"/>
      <c r="L799" s="49"/>
      <c r="M799" s="49"/>
      <c r="N799" s="49"/>
      <c r="O799" s="52"/>
      <c r="P799" s="52"/>
      <c r="Q799" s="52"/>
      <c r="R799" s="52"/>
      <c r="S799" s="52"/>
      <c r="T799" s="52"/>
      <c r="U799" s="52"/>
      <c r="V799" s="52"/>
      <c r="W799" s="52"/>
      <c r="X799" s="52"/>
      <c r="Y799" s="52"/>
      <c r="Z799" s="52"/>
      <c r="AA799" s="52"/>
      <c r="AB799" s="52"/>
      <c r="AC799" s="52"/>
      <c r="AD799" s="52"/>
      <c r="AE799" s="52"/>
      <c r="AF799" s="52"/>
    </row>
    <row r="800" spans="1:32" ht="16.5" customHeight="1" x14ac:dyDescent="0.3">
      <c r="A800" s="56"/>
      <c r="B800" s="56"/>
      <c r="C800" s="56"/>
      <c r="D800" s="56"/>
      <c r="E800" s="56"/>
      <c r="F800" s="56"/>
      <c r="G800" s="56"/>
      <c r="H800" s="49"/>
      <c r="I800" s="49"/>
      <c r="J800" s="49"/>
      <c r="K800" s="49"/>
      <c r="L800" s="49"/>
      <c r="M800" s="49"/>
      <c r="N800" s="49"/>
      <c r="O800" s="52"/>
      <c r="P800" s="52"/>
      <c r="Q800" s="52"/>
      <c r="R800" s="52"/>
      <c r="S800" s="52"/>
      <c r="T800" s="52"/>
      <c r="U800" s="52"/>
      <c r="V800" s="52"/>
      <c r="W800" s="52"/>
      <c r="X800" s="52"/>
      <c r="Y800" s="52"/>
      <c r="Z800" s="52"/>
      <c r="AA800" s="52"/>
      <c r="AB800" s="52"/>
      <c r="AC800" s="52"/>
      <c r="AD800" s="52"/>
      <c r="AE800" s="52"/>
      <c r="AF800" s="52"/>
    </row>
    <row r="801" spans="1:32" ht="16.5" customHeight="1" x14ac:dyDescent="0.3">
      <c r="A801" s="56"/>
      <c r="B801" s="56"/>
      <c r="C801" s="56"/>
      <c r="D801" s="56"/>
      <c r="E801" s="56"/>
      <c r="F801" s="56"/>
      <c r="G801" s="56"/>
      <c r="H801" s="49"/>
      <c r="I801" s="49"/>
      <c r="J801" s="49"/>
      <c r="K801" s="49"/>
      <c r="L801" s="49"/>
      <c r="M801" s="49"/>
      <c r="N801" s="49"/>
      <c r="O801" s="52"/>
      <c r="P801" s="52"/>
      <c r="Q801" s="52"/>
      <c r="R801" s="52"/>
      <c r="S801" s="52"/>
      <c r="T801" s="52"/>
      <c r="U801" s="52"/>
      <c r="V801" s="52"/>
      <c r="W801" s="52"/>
      <c r="X801" s="52"/>
      <c r="Y801" s="52"/>
      <c r="Z801" s="52"/>
      <c r="AA801" s="52"/>
      <c r="AB801" s="52"/>
      <c r="AC801" s="52"/>
      <c r="AD801" s="52"/>
      <c r="AE801" s="52"/>
      <c r="AF801" s="52"/>
    </row>
    <row r="802" spans="1:32" ht="16.5" customHeight="1" x14ac:dyDescent="0.3">
      <c r="A802" s="56"/>
      <c r="B802" s="56"/>
      <c r="C802" s="56"/>
      <c r="D802" s="56"/>
      <c r="E802" s="56"/>
      <c r="F802" s="56"/>
      <c r="G802" s="56"/>
      <c r="H802" s="49"/>
      <c r="I802" s="49"/>
      <c r="J802" s="49"/>
      <c r="K802" s="49"/>
      <c r="L802" s="49"/>
      <c r="M802" s="49"/>
      <c r="N802" s="49"/>
      <c r="O802" s="52"/>
      <c r="P802" s="52"/>
      <c r="Q802" s="52"/>
      <c r="R802" s="52"/>
      <c r="S802" s="52"/>
      <c r="T802" s="52"/>
      <c r="U802" s="52"/>
      <c r="V802" s="52"/>
      <c r="W802" s="52"/>
      <c r="X802" s="52"/>
      <c r="Y802" s="52"/>
      <c r="Z802" s="52"/>
      <c r="AA802" s="52"/>
      <c r="AB802" s="52"/>
      <c r="AC802" s="52"/>
      <c r="AD802" s="52"/>
      <c r="AE802" s="52"/>
      <c r="AF802" s="52"/>
    </row>
    <row r="803" spans="1:32" ht="16.5" customHeight="1" x14ac:dyDescent="0.3">
      <c r="A803" s="56"/>
      <c r="B803" s="56"/>
      <c r="C803" s="56"/>
      <c r="D803" s="56"/>
      <c r="E803" s="56"/>
      <c r="F803" s="56"/>
      <c r="G803" s="56"/>
      <c r="H803" s="49"/>
      <c r="I803" s="49"/>
      <c r="J803" s="49"/>
      <c r="K803" s="49"/>
      <c r="L803" s="49"/>
      <c r="M803" s="49"/>
      <c r="N803" s="49"/>
      <c r="O803" s="52"/>
      <c r="P803" s="52"/>
      <c r="Q803" s="52"/>
      <c r="R803" s="52"/>
      <c r="S803" s="52"/>
      <c r="T803" s="52"/>
      <c r="U803" s="52"/>
      <c r="V803" s="52"/>
      <c r="W803" s="52"/>
      <c r="X803" s="52"/>
      <c r="Y803" s="52"/>
      <c r="Z803" s="52"/>
      <c r="AA803" s="52"/>
      <c r="AB803" s="52"/>
      <c r="AC803" s="52"/>
      <c r="AD803" s="52"/>
      <c r="AE803" s="52"/>
      <c r="AF803" s="52"/>
    </row>
    <row r="804" spans="1:32" ht="16.5" customHeight="1" x14ac:dyDescent="0.3">
      <c r="A804" s="56"/>
      <c r="B804" s="56"/>
      <c r="C804" s="56"/>
      <c r="D804" s="56"/>
      <c r="E804" s="56"/>
      <c r="F804" s="56"/>
      <c r="G804" s="56"/>
      <c r="H804" s="49"/>
      <c r="I804" s="49"/>
      <c r="J804" s="49"/>
      <c r="K804" s="49"/>
      <c r="L804" s="49"/>
      <c r="M804" s="49"/>
      <c r="N804" s="49"/>
      <c r="O804" s="52"/>
      <c r="P804" s="52"/>
      <c r="Q804" s="52"/>
      <c r="R804" s="52"/>
      <c r="S804" s="52"/>
      <c r="T804" s="52"/>
      <c r="U804" s="52"/>
      <c r="V804" s="52"/>
      <c r="W804" s="52"/>
      <c r="X804" s="52"/>
      <c r="Y804" s="52"/>
      <c r="Z804" s="52"/>
      <c r="AA804" s="52"/>
      <c r="AB804" s="52"/>
      <c r="AC804" s="52"/>
      <c r="AD804" s="52"/>
      <c r="AE804" s="52"/>
      <c r="AF804" s="52"/>
    </row>
    <row r="805" spans="1:32" ht="16.5" customHeight="1" x14ac:dyDescent="0.3">
      <c r="A805" s="56"/>
      <c r="B805" s="56"/>
      <c r="C805" s="56"/>
      <c r="D805" s="56"/>
      <c r="E805" s="56"/>
      <c r="F805" s="56"/>
      <c r="G805" s="56"/>
      <c r="H805" s="49"/>
      <c r="I805" s="49"/>
      <c r="J805" s="49"/>
      <c r="K805" s="49"/>
      <c r="L805" s="49"/>
      <c r="M805" s="49"/>
      <c r="N805" s="49"/>
      <c r="O805" s="52"/>
      <c r="P805" s="52"/>
      <c r="Q805" s="52"/>
      <c r="R805" s="52"/>
      <c r="S805" s="52"/>
      <c r="T805" s="52"/>
      <c r="U805" s="52"/>
      <c r="V805" s="52"/>
      <c r="W805" s="52"/>
      <c r="X805" s="52"/>
      <c r="Y805" s="52"/>
      <c r="Z805" s="52"/>
      <c r="AA805" s="52"/>
      <c r="AB805" s="52"/>
      <c r="AC805" s="52"/>
      <c r="AD805" s="52"/>
      <c r="AE805" s="52"/>
      <c r="AF805" s="52"/>
    </row>
    <row r="806" spans="1:32" ht="16.5" customHeight="1" x14ac:dyDescent="0.3">
      <c r="A806" s="56"/>
      <c r="B806" s="56"/>
      <c r="C806" s="56"/>
      <c r="D806" s="56"/>
      <c r="E806" s="56"/>
      <c r="F806" s="56"/>
      <c r="G806" s="56"/>
      <c r="H806" s="49"/>
      <c r="I806" s="49"/>
      <c r="J806" s="49"/>
      <c r="K806" s="49"/>
      <c r="L806" s="49"/>
      <c r="M806" s="49"/>
      <c r="N806" s="49"/>
      <c r="O806" s="52"/>
      <c r="P806" s="52"/>
      <c r="Q806" s="52"/>
      <c r="R806" s="52"/>
      <c r="S806" s="52"/>
      <c r="T806" s="52"/>
      <c r="U806" s="52"/>
      <c r="V806" s="52"/>
      <c r="W806" s="52"/>
      <c r="X806" s="52"/>
      <c r="Y806" s="52"/>
      <c r="Z806" s="52"/>
      <c r="AA806" s="52"/>
      <c r="AB806" s="52"/>
      <c r="AC806" s="52"/>
      <c r="AD806" s="52"/>
      <c r="AE806" s="52"/>
      <c r="AF806" s="52"/>
    </row>
    <row r="807" spans="1:32" ht="16.5" customHeight="1" x14ac:dyDescent="0.3">
      <c r="A807" s="56"/>
      <c r="B807" s="56"/>
      <c r="C807" s="56"/>
      <c r="D807" s="56"/>
      <c r="E807" s="56"/>
      <c r="F807" s="56"/>
      <c r="G807" s="56"/>
      <c r="H807" s="49"/>
      <c r="I807" s="49"/>
      <c r="J807" s="49"/>
      <c r="K807" s="49"/>
      <c r="L807" s="49"/>
      <c r="M807" s="49"/>
      <c r="N807" s="49"/>
      <c r="O807" s="52"/>
      <c r="P807" s="52"/>
      <c r="Q807" s="52"/>
      <c r="R807" s="52"/>
      <c r="S807" s="52"/>
      <c r="T807" s="52"/>
      <c r="U807" s="52"/>
      <c r="V807" s="52"/>
      <c r="W807" s="52"/>
      <c r="X807" s="52"/>
      <c r="Y807" s="52"/>
      <c r="Z807" s="52"/>
      <c r="AA807" s="52"/>
      <c r="AB807" s="52"/>
      <c r="AC807" s="52"/>
      <c r="AD807" s="52"/>
      <c r="AE807" s="52"/>
      <c r="AF807" s="52"/>
    </row>
    <row r="808" spans="1:32" ht="16.5" customHeight="1" x14ac:dyDescent="0.3">
      <c r="A808" s="56"/>
      <c r="B808" s="56"/>
      <c r="C808" s="56"/>
      <c r="D808" s="56"/>
      <c r="E808" s="56"/>
      <c r="F808" s="56"/>
      <c r="G808" s="56"/>
      <c r="H808" s="49"/>
      <c r="I808" s="49"/>
      <c r="J808" s="49"/>
      <c r="K808" s="49"/>
      <c r="L808" s="49"/>
      <c r="M808" s="49"/>
      <c r="N808" s="49"/>
      <c r="O808" s="52"/>
      <c r="P808" s="52"/>
      <c r="Q808" s="52"/>
      <c r="R808" s="52"/>
      <c r="S808" s="52"/>
      <c r="T808" s="52"/>
      <c r="U808" s="52"/>
      <c r="V808" s="52"/>
      <c r="W808" s="52"/>
      <c r="X808" s="52"/>
      <c r="Y808" s="52"/>
      <c r="Z808" s="52"/>
      <c r="AA808" s="52"/>
      <c r="AB808" s="52"/>
      <c r="AC808" s="52"/>
      <c r="AD808" s="52"/>
      <c r="AE808" s="52"/>
      <c r="AF808" s="52"/>
    </row>
    <row r="809" spans="1:32" ht="16.5" customHeight="1" x14ac:dyDescent="0.3">
      <c r="A809" s="56"/>
      <c r="B809" s="56"/>
      <c r="C809" s="56"/>
      <c r="D809" s="56"/>
      <c r="E809" s="56"/>
      <c r="F809" s="56"/>
      <c r="G809" s="56"/>
      <c r="H809" s="49"/>
      <c r="I809" s="49"/>
      <c r="J809" s="49"/>
      <c r="K809" s="49"/>
      <c r="L809" s="49"/>
      <c r="M809" s="49"/>
      <c r="N809" s="49"/>
      <c r="O809" s="52"/>
      <c r="P809" s="52"/>
      <c r="Q809" s="52"/>
      <c r="R809" s="52"/>
      <c r="S809" s="52"/>
      <c r="T809" s="52"/>
      <c r="U809" s="52"/>
      <c r="V809" s="52"/>
      <c r="W809" s="52"/>
      <c r="X809" s="52"/>
      <c r="Y809" s="52"/>
      <c r="Z809" s="52"/>
      <c r="AA809" s="52"/>
      <c r="AB809" s="52"/>
      <c r="AC809" s="52"/>
      <c r="AD809" s="52"/>
      <c r="AE809" s="52"/>
      <c r="AF809" s="52"/>
    </row>
    <row r="810" spans="1:32" ht="16.5" customHeight="1" x14ac:dyDescent="0.3">
      <c r="A810" s="56"/>
      <c r="B810" s="56"/>
      <c r="C810" s="56"/>
      <c r="D810" s="56"/>
      <c r="E810" s="56"/>
      <c r="F810" s="56"/>
      <c r="G810" s="56"/>
      <c r="H810" s="49"/>
      <c r="I810" s="49"/>
      <c r="J810" s="49"/>
      <c r="K810" s="49"/>
      <c r="L810" s="49"/>
      <c r="M810" s="49"/>
      <c r="N810" s="49"/>
      <c r="O810" s="52"/>
      <c r="P810" s="52"/>
      <c r="Q810" s="52"/>
      <c r="R810" s="52"/>
      <c r="S810" s="52"/>
      <c r="T810" s="52"/>
      <c r="U810" s="52"/>
      <c r="V810" s="52"/>
      <c r="W810" s="52"/>
      <c r="X810" s="52"/>
      <c r="Y810" s="52"/>
      <c r="Z810" s="52"/>
      <c r="AA810" s="52"/>
      <c r="AB810" s="52"/>
      <c r="AC810" s="52"/>
      <c r="AD810" s="52"/>
      <c r="AE810" s="52"/>
      <c r="AF810" s="52"/>
    </row>
    <row r="811" spans="1:32" ht="16.5" customHeight="1" x14ac:dyDescent="0.3">
      <c r="A811" s="56"/>
      <c r="B811" s="56"/>
      <c r="C811" s="56"/>
      <c r="D811" s="56"/>
      <c r="E811" s="56"/>
      <c r="F811" s="56"/>
      <c r="G811" s="56"/>
      <c r="H811" s="49"/>
      <c r="I811" s="49"/>
      <c r="J811" s="49"/>
      <c r="K811" s="49"/>
      <c r="L811" s="49"/>
      <c r="M811" s="49"/>
      <c r="N811" s="49"/>
      <c r="O811" s="52"/>
      <c r="P811" s="52"/>
      <c r="Q811" s="52"/>
      <c r="R811" s="52"/>
      <c r="S811" s="52"/>
      <c r="T811" s="52"/>
      <c r="U811" s="52"/>
      <c r="V811" s="52"/>
      <c r="W811" s="52"/>
      <c r="X811" s="52"/>
      <c r="Y811" s="52"/>
      <c r="Z811" s="52"/>
      <c r="AA811" s="52"/>
      <c r="AB811" s="52"/>
      <c r="AC811" s="52"/>
      <c r="AD811" s="52"/>
      <c r="AE811" s="52"/>
      <c r="AF811" s="52"/>
    </row>
    <row r="812" spans="1:32" ht="16.5" customHeight="1" x14ac:dyDescent="0.3">
      <c r="A812" s="56"/>
      <c r="B812" s="56"/>
      <c r="C812" s="56"/>
      <c r="D812" s="56"/>
      <c r="E812" s="56"/>
      <c r="F812" s="56"/>
      <c r="G812" s="56"/>
      <c r="H812" s="49"/>
      <c r="I812" s="49"/>
      <c r="J812" s="49"/>
      <c r="K812" s="49"/>
      <c r="L812" s="49"/>
      <c r="M812" s="49"/>
      <c r="N812" s="49"/>
      <c r="O812" s="52"/>
      <c r="P812" s="52"/>
      <c r="Q812" s="52"/>
      <c r="R812" s="52"/>
      <c r="S812" s="52"/>
      <c r="T812" s="52"/>
      <c r="U812" s="52"/>
      <c r="V812" s="52"/>
      <c r="W812" s="52"/>
      <c r="X812" s="52"/>
      <c r="Y812" s="52"/>
      <c r="Z812" s="52"/>
      <c r="AA812" s="52"/>
      <c r="AB812" s="52"/>
      <c r="AC812" s="52"/>
      <c r="AD812" s="52"/>
      <c r="AE812" s="52"/>
      <c r="AF812" s="52"/>
    </row>
    <row r="813" spans="1:32" ht="16.5" customHeight="1" x14ac:dyDescent="0.3">
      <c r="A813" s="56"/>
      <c r="B813" s="56"/>
      <c r="C813" s="56"/>
      <c r="D813" s="56"/>
      <c r="E813" s="56"/>
      <c r="F813" s="56"/>
      <c r="G813" s="56"/>
      <c r="H813" s="49"/>
      <c r="I813" s="49"/>
      <c r="J813" s="49"/>
      <c r="K813" s="49"/>
      <c r="L813" s="49"/>
      <c r="M813" s="49"/>
      <c r="N813" s="49"/>
      <c r="O813" s="52"/>
      <c r="P813" s="52"/>
      <c r="Q813" s="52"/>
      <c r="R813" s="52"/>
      <c r="S813" s="52"/>
      <c r="T813" s="52"/>
      <c r="U813" s="52"/>
      <c r="V813" s="52"/>
      <c r="W813" s="52"/>
      <c r="X813" s="52"/>
      <c r="Y813" s="52"/>
      <c r="Z813" s="52"/>
      <c r="AA813" s="52"/>
      <c r="AB813" s="52"/>
      <c r="AC813" s="52"/>
      <c r="AD813" s="52"/>
      <c r="AE813" s="52"/>
      <c r="AF813" s="52"/>
    </row>
    <row r="814" spans="1:32" ht="16.5" customHeight="1" x14ac:dyDescent="0.3">
      <c r="A814" s="56"/>
      <c r="B814" s="56"/>
      <c r="C814" s="56"/>
      <c r="D814" s="56"/>
      <c r="E814" s="56"/>
      <c r="F814" s="56"/>
      <c r="G814" s="56"/>
      <c r="H814" s="49"/>
      <c r="I814" s="49"/>
      <c r="J814" s="49"/>
      <c r="K814" s="49"/>
      <c r="L814" s="49"/>
      <c r="M814" s="49"/>
      <c r="N814" s="49"/>
      <c r="O814" s="52"/>
      <c r="P814" s="52"/>
      <c r="Q814" s="52"/>
      <c r="R814" s="52"/>
      <c r="S814" s="52"/>
      <c r="T814" s="52"/>
      <c r="U814" s="52"/>
      <c r="V814" s="52"/>
      <c r="W814" s="52"/>
      <c r="X814" s="52"/>
      <c r="Y814" s="52"/>
      <c r="Z814" s="52"/>
      <c r="AA814" s="52"/>
      <c r="AB814" s="52"/>
      <c r="AC814" s="52"/>
      <c r="AD814" s="52"/>
      <c r="AE814" s="52"/>
      <c r="AF814" s="52"/>
    </row>
    <row r="815" spans="1:32" ht="16.5" customHeight="1" x14ac:dyDescent="0.3">
      <c r="A815" s="56"/>
      <c r="B815" s="56"/>
      <c r="C815" s="56"/>
      <c r="D815" s="56"/>
      <c r="E815" s="56"/>
      <c r="F815" s="56"/>
      <c r="G815" s="56"/>
      <c r="H815" s="49"/>
      <c r="I815" s="49"/>
      <c r="J815" s="49"/>
      <c r="K815" s="49"/>
      <c r="L815" s="49"/>
      <c r="M815" s="49"/>
      <c r="N815" s="49"/>
      <c r="O815" s="52"/>
      <c r="P815" s="52"/>
      <c r="Q815" s="52"/>
      <c r="R815" s="52"/>
      <c r="S815" s="52"/>
      <c r="T815" s="52"/>
      <c r="U815" s="52"/>
      <c r="V815" s="52"/>
      <c r="W815" s="52"/>
      <c r="X815" s="52"/>
      <c r="Y815" s="52"/>
      <c r="Z815" s="52"/>
      <c r="AA815" s="52"/>
      <c r="AB815" s="52"/>
      <c r="AC815" s="52"/>
      <c r="AD815" s="52"/>
      <c r="AE815" s="52"/>
      <c r="AF815" s="52"/>
    </row>
    <row r="816" spans="1:32" ht="16.5" customHeight="1" x14ac:dyDescent="0.3">
      <c r="A816" s="56"/>
      <c r="B816" s="56"/>
      <c r="C816" s="56"/>
      <c r="D816" s="56"/>
      <c r="E816" s="56"/>
      <c r="F816" s="56"/>
      <c r="G816" s="56"/>
      <c r="H816" s="49"/>
      <c r="I816" s="49"/>
      <c r="J816" s="49"/>
      <c r="K816" s="49"/>
      <c r="L816" s="49"/>
      <c r="M816" s="49"/>
      <c r="N816" s="49"/>
      <c r="O816" s="52"/>
      <c r="P816" s="52"/>
      <c r="Q816" s="52"/>
      <c r="R816" s="52"/>
      <c r="S816" s="52"/>
      <c r="T816" s="52"/>
      <c r="U816" s="52"/>
      <c r="V816" s="52"/>
      <c r="W816" s="52"/>
      <c r="X816" s="52"/>
      <c r="Y816" s="52"/>
      <c r="Z816" s="52"/>
      <c r="AA816" s="52"/>
      <c r="AB816" s="52"/>
      <c r="AC816" s="52"/>
      <c r="AD816" s="52"/>
      <c r="AE816" s="52"/>
      <c r="AF816" s="52"/>
    </row>
    <row r="817" spans="1:32" ht="16.5" customHeight="1" x14ac:dyDescent="0.3">
      <c r="A817" s="56"/>
      <c r="B817" s="56"/>
      <c r="C817" s="56"/>
      <c r="D817" s="56"/>
      <c r="E817" s="56"/>
      <c r="F817" s="56"/>
      <c r="G817" s="56"/>
      <c r="H817" s="49"/>
      <c r="I817" s="49"/>
      <c r="J817" s="49"/>
      <c r="K817" s="49"/>
      <c r="L817" s="49"/>
      <c r="M817" s="49"/>
      <c r="N817" s="49"/>
      <c r="O817" s="52"/>
      <c r="P817" s="52"/>
      <c r="Q817" s="52"/>
      <c r="R817" s="52"/>
      <c r="S817" s="52"/>
      <c r="T817" s="52"/>
      <c r="U817" s="52"/>
      <c r="V817" s="52"/>
      <c r="W817" s="52"/>
      <c r="X817" s="52"/>
      <c r="Y817" s="52"/>
      <c r="Z817" s="52"/>
      <c r="AA817" s="52"/>
      <c r="AB817" s="52"/>
      <c r="AC817" s="52"/>
      <c r="AD817" s="52"/>
      <c r="AE817" s="52"/>
      <c r="AF817" s="52"/>
    </row>
    <row r="818" spans="1:32" ht="16.5" customHeight="1" x14ac:dyDescent="0.3">
      <c r="A818" s="56"/>
      <c r="B818" s="56"/>
      <c r="C818" s="56"/>
      <c r="D818" s="56"/>
      <c r="E818" s="56"/>
      <c r="F818" s="56"/>
      <c r="G818" s="56"/>
      <c r="H818" s="49"/>
      <c r="I818" s="49"/>
      <c r="J818" s="49"/>
      <c r="K818" s="49"/>
      <c r="L818" s="49"/>
      <c r="M818" s="49"/>
      <c r="N818" s="49"/>
      <c r="O818" s="52"/>
      <c r="P818" s="52"/>
      <c r="Q818" s="52"/>
      <c r="R818" s="52"/>
      <c r="S818" s="52"/>
      <c r="T818" s="52"/>
      <c r="U818" s="52"/>
      <c r="V818" s="52"/>
      <c r="W818" s="52"/>
      <c r="X818" s="52"/>
      <c r="Y818" s="52"/>
      <c r="Z818" s="52"/>
      <c r="AA818" s="52"/>
      <c r="AB818" s="52"/>
      <c r="AC818" s="52"/>
      <c r="AD818" s="52"/>
      <c r="AE818" s="52"/>
      <c r="AF818" s="52"/>
    </row>
    <row r="819" spans="1:32" ht="16.5" customHeight="1" x14ac:dyDescent="0.3">
      <c r="A819" s="56"/>
      <c r="B819" s="56"/>
      <c r="C819" s="56"/>
      <c r="D819" s="56"/>
      <c r="E819" s="56"/>
      <c r="F819" s="56"/>
      <c r="G819" s="56"/>
      <c r="H819" s="49"/>
      <c r="I819" s="49"/>
      <c r="J819" s="49"/>
      <c r="K819" s="49"/>
      <c r="L819" s="49"/>
      <c r="M819" s="49"/>
      <c r="N819" s="49"/>
      <c r="O819" s="52"/>
      <c r="P819" s="52"/>
      <c r="Q819" s="52"/>
      <c r="R819" s="52"/>
      <c r="S819" s="52"/>
      <c r="T819" s="52"/>
      <c r="U819" s="52"/>
      <c r="V819" s="52"/>
      <c r="W819" s="52"/>
      <c r="X819" s="52"/>
      <c r="Y819" s="52"/>
      <c r="Z819" s="52"/>
      <c r="AA819" s="52"/>
      <c r="AB819" s="52"/>
      <c r="AC819" s="52"/>
      <c r="AD819" s="52"/>
      <c r="AE819" s="52"/>
      <c r="AF819" s="52"/>
    </row>
    <row r="820" spans="1:32" ht="16.5" customHeight="1" x14ac:dyDescent="0.3">
      <c r="A820" s="56"/>
      <c r="B820" s="56"/>
      <c r="C820" s="56"/>
      <c r="D820" s="56"/>
      <c r="E820" s="56"/>
      <c r="F820" s="56"/>
      <c r="G820" s="56"/>
      <c r="H820" s="49"/>
      <c r="I820" s="49"/>
      <c r="J820" s="49"/>
      <c r="K820" s="49"/>
      <c r="L820" s="49"/>
      <c r="M820" s="49"/>
      <c r="N820" s="49"/>
      <c r="O820" s="52"/>
      <c r="P820" s="52"/>
      <c r="Q820" s="52"/>
      <c r="R820" s="52"/>
      <c r="S820" s="52"/>
      <c r="T820" s="52"/>
      <c r="U820" s="52"/>
      <c r="V820" s="52"/>
      <c r="W820" s="52"/>
      <c r="X820" s="52"/>
      <c r="Y820" s="52"/>
      <c r="Z820" s="52"/>
      <c r="AA820" s="52"/>
      <c r="AB820" s="52"/>
      <c r="AC820" s="52"/>
      <c r="AD820" s="52"/>
      <c r="AE820" s="52"/>
      <c r="AF820" s="52"/>
    </row>
    <row r="821" spans="1:32" ht="16.5" customHeight="1" x14ac:dyDescent="0.3">
      <c r="A821" s="56"/>
      <c r="B821" s="56"/>
      <c r="C821" s="56"/>
      <c r="D821" s="56"/>
      <c r="E821" s="56"/>
      <c r="F821" s="56"/>
      <c r="G821" s="56"/>
      <c r="H821" s="49"/>
      <c r="I821" s="49"/>
      <c r="J821" s="49"/>
      <c r="K821" s="49"/>
      <c r="L821" s="49"/>
      <c r="M821" s="49"/>
      <c r="N821" s="49"/>
      <c r="O821" s="52"/>
      <c r="P821" s="52"/>
      <c r="Q821" s="52"/>
      <c r="R821" s="52"/>
      <c r="S821" s="52"/>
      <c r="T821" s="52"/>
      <c r="U821" s="52"/>
      <c r="V821" s="52"/>
      <c r="W821" s="52"/>
      <c r="X821" s="52"/>
      <c r="Y821" s="52"/>
      <c r="Z821" s="52"/>
      <c r="AA821" s="52"/>
      <c r="AB821" s="52"/>
      <c r="AC821" s="52"/>
      <c r="AD821" s="52"/>
      <c r="AE821" s="52"/>
      <c r="AF821" s="52"/>
    </row>
    <row r="822" spans="1:32" ht="16.5" customHeight="1" x14ac:dyDescent="0.3">
      <c r="A822" s="56"/>
      <c r="B822" s="56"/>
      <c r="C822" s="56"/>
      <c r="D822" s="56"/>
      <c r="E822" s="56"/>
      <c r="F822" s="56"/>
      <c r="G822" s="56"/>
      <c r="H822" s="49"/>
      <c r="I822" s="49"/>
      <c r="J822" s="49"/>
      <c r="K822" s="49"/>
      <c r="L822" s="49"/>
      <c r="M822" s="49"/>
      <c r="N822" s="49"/>
      <c r="O822" s="52"/>
      <c r="P822" s="52"/>
      <c r="Q822" s="52"/>
      <c r="R822" s="52"/>
      <c r="S822" s="52"/>
      <c r="T822" s="52"/>
      <c r="U822" s="52"/>
      <c r="V822" s="52"/>
      <c r="W822" s="52"/>
      <c r="X822" s="52"/>
      <c r="Y822" s="52"/>
      <c r="Z822" s="52"/>
      <c r="AA822" s="52"/>
      <c r="AB822" s="52"/>
      <c r="AC822" s="52"/>
      <c r="AD822" s="52"/>
      <c r="AE822" s="52"/>
      <c r="AF822" s="52"/>
    </row>
    <row r="823" spans="1:32" ht="16.5" customHeight="1" x14ac:dyDescent="0.3">
      <c r="A823" s="56"/>
      <c r="B823" s="56"/>
      <c r="C823" s="56"/>
      <c r="D823" s="56"/>
      <c r="E823" s="56"/>
      <c r="F823" s="56"/>
      <c r="G823" s="56"/>
      <c r="H823" s="49"/>
      <c r="I823" s="49"/>
      <c r="J823" s="49"/>
      <c r="K823" s="49"/>
      <c r="L823" s="49"/>
      <c r="M823" s="49"/>
      <c r="N823" s="49"/>
      <c r="O823" s="52"/>
      <c r="P823" s="52"/>
      <c r="Q823" s="52"/>
      <c r="R823" s="52"/>
      <c r="S823" s="52"/>
      <c r="T823" s="52"/>
      <c r="U823" s="52"/>
      <c r="V823" s="52"/>
      <c r="W823" s="52"/>
      <c r="X823" s="52"/>
      <c r="Y823" s="52"/>
      <c r="Z823" s="52"/>
      <c r="AA823" s="52"/>
      <c r="AB823" s="52"/>
      <c r="AC823" s="52"/>
      <c r="AD823" s="52"/>
      <c r="AE823" s="52"/>
      <c r="AF823" s="52"/>
    </row>
    <row r="824" spans="1:32" ht="16.5" customHeight="1" x14ac:dyDescent="0.3">
      <c r="A824" s="56"/>
      <c r="B824" s="56"/>
      <c r="C824" s="56"/>
      <c r="D824" s="56"/>
      <c r="E824" s="56"/>
      <c r="F824" s="56"/>
      <c r="G824" s="56"/>
      <c r="H824" s="49"/>
      <c r="I824" s="49"/>
      <c r="J824" s="49"/>
      <c r="K824" s="49"/>
      <c r="L824" s="49"/>
      <c r="M824" s="49"/>
      <c r="N824" s="49"/>
      <c r="O824" s="52"/>
      <c r="P824" s="52"/>
      <c r="Q824" s="52"/>
      <c r="R824" s="52"/>
      <c r="S824" s="52"/>
      <c r="T824" s="52"/>
      <c r="U824" s="52"/>
      <c r="V824" s="52"/>
      <c r="W824" s="52"/>
      <c r="X824" s="52"/>
      <c r="Y824" s="52"/>
      <c r="Z824" s="52"/>
      <c r="AA824" s="52"/>
      <c r="AB824" s="52"/>
      <c r="AC824" s="52"/>
      <c r="AD824" s="52"/>
      <c r="AE824" s="52"/>
      <c r="AF824" s="52"/>
    </row>
    <row r="825" spans="1:32" ht="16.5" customHeight="1" x14ac:dyDescent="0.3">
      <c r="A825" s="56"/>
      <c r="B825" s="56"/>
      <c r="C825" s="56"/>
      <c r="D825" s="56"/>
      <c r="E825" s="56"/>
      <c r="F825" s="56"/>
      <c r="G825" s="56"/>
      <c r="H825" s="49"/>
      <c r="I825" s="49"/>
      <c r="J825" s="49"/>
      <c r="K825" s="49"/>
      <c r="L825" s="49"/>
      <c r="M825" s="49"/>
      <c r="N825" s="49"/>
      <c r="O825" s="52"/>
      <c r="P825" s="52"/>
      <c r="Q825" s="52"/>
      <c r="R825" s="52"/>
      <c r="S825" s="52"/>
      <c r="T825" s="52"/>
      <c r="U825" s="52"/>
      <c r="V825" s="52"/>
      <c r="W825" s="52"/>
      <c r="X825" s="52"/>
      <c r="Y825" s="52"/>
      <c r="Z825" s="52"/>
      <c r="AA825" s="52"/>
      <c r="AB825" s="52"/>
      <c r="AC825" s="52"/>
      <c r="AD825" s="52"/>
      <c r="AE825" s="52"/>
      <c r="AF825" s="52"/>
    </row>
    <row r="826" spans="1:32" ht="16.5" customHeight="1" x14ac:dyDescent="0.3">
      <c r="A826" s="56"/>
      <c r="B826" s="56"/>
      <c r="C826" s="56"/>
      <c r="D826" s="56"/>
      <c r="E826" s="56"/>
      <c r="F826" s="56"/>
      <c r="G826" s="56"/>
      <c r="H826" s="49"/>
      <c r="I826" s="49"/>
      <c r="J826" s="49"/>
      <c r="K826" s="49"/>
      <c r="L826" s="49"/>
      <c r="M826" s="49"/>
      <c r="N826" s="49"/>
      <c r="O826" s="52"/>
      <c r="P826" s="52"/>
      <c r="Q826" s="52"/>
      <c r="R826" s="52"/>
      <c r="S826" s="52"/>
      <c r="T826" s="52"/>
      <c r="U826" s="52"/>
      <c r="V826" s="52"/>
      <c r="W826" s="52"/>
      <c r="X826" s="52"/>
      <c r="Y826" s="52"/>
      <c r="Z826" s="52"/>
      <c r="AA826" s="52"/>
      <c r="AB826" s="52"/>
      <c r="AC826" s="52"/>
      <c r="AD826" s="52"/>
      <c r="AE826" s="52"/>
      <c r="AF826" s="52"/>
    </row>
    <row r="827" spans="1:32" ht="16.5" customHeight="1" x14ac:dyDescent="0.3">
      <c r="A827" s="56"/>
      <c r="B827" s="56"/>
      <c r="C827" s="56"/>
      <c r="D827" s="56"/>
      <c r="E827" s="56"/>
      <c r="F827" s="56"/>
      <c r="G827" s="56"/>
      <c r="H827" s="49"/>
      <c r="I827" s="49"/>
      <c r="J827" s="49"/>
      <c r="K827" s="49"/>
      <c r="L827" s="49"/>
      <c r="M827" s="49"/>
      <c r="N827" s="49"/>
      <c r="O827" s="52"/>
      <c r="P827" s="52"/>
      <c r="Q827" s="52"/>
      <c r="R827" s="52"/>
      <c r="S827" s="52"/>
      <c r="T827" s="52"/>
      <c r="U827" s="52"/>
      <c r="V827" s="52"/>
      <c r="W827" s="52"/>
      <c r="X827" s="52"/>
      <c r="Y827" s="52"/>
      <c r="Z827" s="52"/>
      <c r="AA827" s="52"/>
      <c r="AB827" s="52"/>
      <c r="AC827" s="52"/>
      <c r="AD827" s="52"/>
      <c r="AE827" s="52"/>
      <c r="AF827" s="52"/>
    </row>
    <row r="828" spans="1:32" ht="16.5" customHeight="1" x14ac:dyDescent="0.3">
      <c r="A828" s="56"/>
      <c r="B828" s="56"/>
      <c r="C828" s="56"/>
      <c r="D828" s="56"/>
      <c r="E828" s="56"/>
      <c r="F828" s="56"/>
      <c r="G828" s="56"/>
      <c r="H828" s="49"/>
      <c r="I828" s="49"/>
      <c r="J828" s="49"/>
      <c r="K828" s="49"/>
      <c r="L828" s="49"/>
      <c r="M828" s="49"/>
      <c r="N828" s="49"/>
      <c r="O828" s="52"/>
      <c r="P828" s="52"/>
      <c r="Q828" s="52"/>
      <c r="R828" s="52"/>
      <c r="S828" s="52"/>
      <c r="T828" s="52"/>
      <c r="U828" s="52"/>
      <c r="V828" s="52"/>
      <c r="W828" s="52"/>
      <c r="X828" s="52"/>
      <c r="Y828" s="52"/>
      <c r="Z828" s="52"/>
      <c r="AA828" s="52"/>
      <c r="AB828" s="52"/>
      <c r="AC828" s="52"/>
      <c r="AD828" s="52"/>
      <c r="AE828" s="52"/>
      <c r="AF828" s="52"/>
    </row>
    <row r="829" spans="1:32" ht="16.5" customHeight="1" x14ac:dyDescent="0.3">
      <c r="A829" s="56"/>
      <c r="B829" s="56"/>
      <c r="C829" s="56"/>
      <c r="D829" s="56"/>
      <c r="E829" s="56"/>
      <c r="F829" s="56"/>
      <c r="G829" s="56"/>
      <c r="H829" s="49"/>
      <c r="I829" s="49"/>
      <c r="J829" s="49"/>
      <c r="K829" s="49"/>
      <c r="L829" s="49"/>
      <c r="M829" s="49"/>
      <c r="N829" s="49"/>
      <c r="O829" s="52"/>
      <c r="P829" s="52"/>
      <c r="Q829" s="52"/>
      <c r="R829" s="52"/>
      <c r="S829" s="52"/>
      <c r="T829" s="52"/>
      <c r="U829" s="52"/>
      <c r="V829" s="52"/>
      <c r="W829" s="52"/>
      <c r="X829" s="52"/>
      <c r="Y829" s="52"/>
      <c r="Z829" s="52"/>
      <c r="AA829" s="52"/>
      <c r="AB829" s="52"/>
      <c r="AC829" s="52"/>
      <c r="AD829" s="52"/>
      <c r="AE829" s="52"/>
      <c r="AF829" s="52"/>
    </row>
    <row r="830" spans="1:32" ht="16.5" customHeight="1" x14ac:dyDescent="0.3">
      <c r="A830" s="56"/>
      <c r="B830" s="56"/>
      <c r="C830" s="56"/>
      <c r="D830" s="56"/>
      <c r="E830" s="56"/>
      <c r="F830" s="56"/>
      <c r="G830" s="56"/>
      <c r="H830" s="49"/>
      <c r="I830" s="49"/>
      <c r="J830" s="49"/>
      <c r="K830" s="49"/>
      <c r="L830" s="49"/>
      <c r="M830" s="49"/>
      <c r="N830" s="49"/>
      <c r="O830" s="52"/>
      <c r="P830" s="52"/>
      <c r="Q830" s="52"/>
      <c r="R830" s="52"/>
      <c r="S830" s="52"/>
      <c r="T830" s="52"/>
      <c r="U830" s="52"/>
      <c r="V830" s="52"/>
      <c r="W830" s="52"/>
      <c r="X830" s="52"/>
      <c r="Y830" s="52"/>
      <c r="Z830" s="52"/>
      <c r="AA830" s="52"/>
      <c r="AB830" s="52"/>
      <c r="AC830" s="52"/>
      <c r="AD830" s="52"/>
      <c r="AE830" s="52"/>
      <c r="AF830" s="52"/>
    </row>
    <row r="831" spans="1:32" ht="16.5" customHeight="1" x14ac:dyDescent="0.3">
      <c r="A831" s="56"/>
      <c r="B831" s="56"/>
      <c r="C831" s="56"/>
      <c r="D831" s="56"/>
      <c r="E831" s="56"/>
      <c r="F831" s="56"/>
      <c r="G831" s="56"/>
      <c r="H831" s="49"/>
      <c r="I831" s="49"/>
      <c r="J831" s="49"/>
      <c r="K831" s="49"/>
      <c r="L831" s="49"/>
      <c r="M831" s="49"/>
      <c r="N831" s="49"/>
      <c r="O831" s="52"/>
      <c r="P831" s="52"/>
      <c r="Q831" s="52"/>
      <c r="R831" s="52"/>
      <c r="S831" s="52"/>
      <c r="T831" s="52"/>
      <c r="U831" s="52"/>
      <c r="V831" s="52"/>
      <c r="W831" s="52"/>
      <c r="X831" s="52"/>
      <c r="Y831" s="52"/>
      <c r="Z831" s="52"/>
      <c r="AA831" s="52"/>
      <c r="AB831" s="52"/>
      <c r="AC831" s="52"/>
      <c r="AD831" s="52"/>
      <c r="AE831" s="52"/>
      <c r="AF831" s="52"/>
    </row>
    <row r="832" spans="1:32" ht="16.5" customHeight="1" x14ac:dyDescent="0.3">
      <c r="A832" s="56"/>
      <c r="B832" s="56"/>
      <c r="C832" s="56"/>
      <c r="D832" s="56"/>
      <c r="E832" s="56"/>
      <c r="F832" s="56"/>
      <c r="G832" s="56"/>
      <c r="H832" s="49"/>
      <c r="I832" s="49"/>
      <c r="J832" s="49"/>
      <c r="K832" s="49"/>
      <c r="L832" s="49"/>
      <c r="M832" s="49"/>
      <c r="N832" s="49"/>
      <c r="O832" s="52"/>
      <c r="P832" s="52"/>
      <c r="Q832" s="52"/>
      <c r="R832" s="52"/>
      <c r="S832" s="52"/>
      <c r="T832" s="52"/>
      <c r="U832" s="52"/>
      <c r="V832" s="52"/>
      <c r="W832" s="52"/>
      <c r="X832" s="52"/>
      <c r="Y832" s="52"/>
      <c r="Z832" s="52"/>
      <c r="AA832" s="52"/>
      <c r="AB832" s="52"/>
      <c r="AC832" s="52"/>
      <c r="AD832" s="52"/>
      <c r="AE832" s="52"/>
      <c r="AF832" s="52"/>
    </row>
    <row r="833" spans="1:32" ht="16.5" customHeight="1" x14ac:dyDescent="0.3">
      <c r="A833" s="56"/>
      <c r="B833" s="56"/>
      <c r="C833" s="56"/>
      <c r="D833" s="56"/>
      <c r="E833" s="56"/>
      <c r="F833" s="56"/>
      <c r="G833" s="56"/>
      <c r="H833" s="49"/>
      <c r="I833" s="49"/>
      <c r="J833" s="49"/>
      <c r="K833" s="49"/>
      <c r="L833" s="49"/>
      <c r="M833" s="49"/>
      <c r="N833" s="49"/>
      <c r="O833" s="52"/>
      <c r="P833" s="52"/>
      <c r="Q833" s="52"/>
      <c r="R833" s="52"/>
      <c r="S833" s="52"/>
      <c r="T833" s="52"/>
      <c r="U833" s="52"/>
      <c r="V833" s="52"/>
      <c r="W833" s="52"/>
      <c r="X833" s="52"/>
      <c r="Y833" s="52"/>
      <c r="Z833" s="52"/>
      <c r="AA833" s="52"/>
      <c r="AB833" s="52"/>
      <c r="AC833" s="52"/>
      <c r="AD833" s="52"/>
      <c r="AE833" s="52"/>
      <c r="AF833" s="52"/>
    </row>
    <row r="834" spans="1:32" ht="16.5" customHeight="1" x14ac:dyDescent="0.3">
      <c r="A834" s="56"/>
      <c r="B834" s="56"/>
      <c r="C834" s="56"/>
      <c r="D834" s="56"/>
      <c r="E834" s="56"/>
      <c r="F834" s="56"/>
      <c r="G834" s="56"/>
      <c r="H834" s="49"/>
      <c r="I834" s="49"/>
      <c r="J834" s="49"/>
      <c r="K834" s="49"/>
      <c r="L834" s="49"/>
      <c r="M834" s="49"/>
      <c r="N834" s="49"/>
      <c r="O834" s="52"/>
      <c r="P834" s="52"/>
      <c r="Q834" s="52"/>
      <c r="R834" s="52"/>
      <c r="S834" s="52"/>
      <c r="T834" s="52"/>
      <c r="U834" s="52"/>
      <c r="V834" s="52"/>
      <c r="W834" s="52"/>
      <c r="X834" s="52"/>
      <c r="Y834" s="52"/>
      <c r="Z834" s="52"/>
      <c r="AA834" s="52"/>
      <c r="AB834" s="52"/>
      <c r="AC834" s="52"/>
      <c r="AD834" s="52"/>
      <c r="AE834" s="52"/>
      <c r="AF834" s="52"/>
    </row>
    <row r="835" spans="1:32" ht="16.5" customHeight="1" x14ac:dyDescent="0.3">
      <c r="A835" s="56"/>
      <c r="B835" s="56"/>
      <c r="C835" s="56"/>
      <c r="D835" s="56"/>
      <c r="E835" s="56"/>
      <c r="F835" s="56"/>
      <c r="G835" s="56"/>
      <c r="H835" s="49"/>
      <c r="I835" s="49"/>
      <c r="J835" s="49"/>
      <c r="K835" s="49"/>
      <c r="L835" s="49"/>
      <c r="M835" s="49"/>
      <c r="N835" s="49"/>
      <c r="O835" s="52"/>
      <c r="P835" s="52"/>
      <c r="Q835" s="52"/>
      <c r="R835" s="52"/>
      <c r="S835" s="52"/>
      <c r="T835" s="52"/>
      <c r="U835" s="52"/>
      <c r="V835" s="52"/>
      <c r="W835" s="52"/>
      <c r="X835" s="52"/>
      <c r="Y835" s="52"/>
      <c r="Z835" s="52"/>
      <c r="AA835" s="52"/>
      <c r="AB835" s="52"/>
      <c r="AC835" s="52"/>
      <c r="AD835" s="52"/>
      <c r="AE835" s="52"/>
      <c r="AF835" s="52"/>
    </row>
    <row r="836" spans="1:32" ht="16.5" customHeight="1" x14ac:dyDescent="0.3">
      <c r="A836" s="56"/>
      <c r="B836" s="56"/>
      <c r="C836" s="56"/>
      <c r="D836" s="56"/>
      <c r="E836" s="56"/>
      <c r="F836" s="56"/>
      <c r="G836" s="56"/>
      <c r="H836" s="49"/>
      <c r="I836" s="49"/>
      <c r="J836" s="49"/>
      <c r="K836" s="49"/>
      <c r="L836" s="49"/>
      <c r="M836" s="49"/>
      <c r="N836" s="49"/>
      <c r="O836" s="52"/>
      <c r="P836" s="52"/>
      <c r="Q836" s="52"/>
      <c r="R836" s="52"/>
      <c r="S836" s="52"/>
      <c r="T836" s="52"/>
      <c r="U836" s="52"/>
      <c r="V836" s="52"/>
      <c r="W836" s="52"/>
      <c r="X836" s="52"/>
      <c r="Y836" s="52"/>
      <c r="Z836" s="52"/>
      <c r="AA836" s="52"/>
      <c r="AB836" s="52"/>
      <c r="AC836" s="52"/>
      <c r="AD836" s="52"/>
      <c r="AE836" s="52"/>
      <c r="AF836" s="52"/>
    </row>
    <row r="837" spans="1:32" ht="16.5" customHeight="1" x14ac:dyDescent="0.3">
      <c r="A837" s="56"/>
      <c r="B837" s="56"/>
      <c r="C837" s="56"/>
      <c r="D837" s="56"/>
      <c r="E837" s="56"/>
      <c r="F837" s="56"/>
      <c r="G837" s="56"/>
      <c r="H837" s="49"/>
      <c r="I837" s="49"/>
      <c r="J837" s="49"/>
      <c r="K837" s="49"/>
      <c r="L837" s="49"/>
      <c r="M837" s="49"/>
      <c r="N837" s="49"/>
      <c r="O837" s="52"/>
      <c r="P837" s="52"/>
      <c r="Q837" s="52"/>
      <c r="R837" s="52"/>
      <c r="S837" s="52"/>
      <c r="T837" s="52"/>
      <c r="U837" s="52"/>
      <c r="V837" s="52"/>
      <c r="W837" s="52"/>
      <c r="X837" s="52"/>
      <c r="Y837" s="52"/>
      <c r="Z837" s="52"/>
      <c r="AA837" s="52"/>
      <c r="AB837" s="52"/>
      <c r="AC837" s="52"/>
      <c r="AD837" s="52"/>
      <c r="AE837" s="52"/>
      <c r="AF837" s="52"/>
    </row>
    <row r="838" spans="1:32" ht="16.5" customHeight="1" x14ac:dyDescent="0.3">
      <c r="A838" s="56"/>
      <c r="B838" s="56"/>
      <c r="C838" s="56"/>
      <c r="D838" s="56"/>
      <c r="E838" s="56"/>
      <c r="F838" s="56"/>
      <c r="G838" s="56"/>
      <c r="H838" s="49"/>
      <c r="I838" s="49"/>
      <c r="J838" s="49"/>
      <c r="K838" s="49"/>
      <c r="L838" s="49"/>
      <c r="M838" s="49"/>
      <c r="N838" s="49"/>
      <c r="O838" s="52"/>
      <c r="P838" s="52"/>
      <c r="Q838" s="52"/>
      <c r="R838" s="52"/>
      <c r="S838" s="52"/>
      <c r="T838" s="52"/>
      <c r="U838" s="52"/>
      <c r="V838" s="52"/>
      <c r="W838" s="52"/>
      <c r="X838" s="52"/>
      <c r="Y838" s="52"/>
      <c r="Z838" s="52"/>
      <c r="AA838" s="52"/>
      <c r="AB838" s="52"/>
      <c r="AC838" s="52"/>
      <c r="AD838" s="52"/>
      <c r="AE838" s="52"/>
      <c r="AF838" s="52"/>
    </row>
    <row r="839" spans="1:32" ht="16.5" customHeight="1" x14ac:dyDescent="0.3">
      <c r="A839" s="56"/>
      <c r="B839" s="56"/>
      <c r="C839" s="56"/>
      <c r="D839" s="56"/>
      <c r="E839" s="56"/>
      <c r="F839" s="56"/>
      <c r="G839" s="56"/>
      <c r="H839" s="49"/>
      <c r="I839" s="49"/>
      <c r="J839" s="49"/>
      <c r="K839" s="49"/>
      <c r="L839" s="49"/>
      <c r="M839" s="49"/>
      <c r="N839" s="49"/>
      <c r="O839" s="52"/>
      <c r="P839" s="52"/>
      <c r="Q839" s="52"/>
      <c r="R839" s="52"/>
      <c r="S839" s="52"/>
      <c r="T839" s="52"/>
      <c r="U839" s="52"/>
      <c r="V839" s="52"/>
      <c r="W839" s="52"/>
      <c r="X839" s="52"/>
      <c r="Y839" s="52"/>
      <c r="Z839" s="52"/>
      <c r="AA839" s="52"/>
      <c r="AB839" s="52"/>
      <c r="AC839" s="52"/>
      <c r="AD839" s="52"/>
      <c r="AE839" s="52"/>
      <c r="AF839" s="52"/>
    </row>
    <row r="840" spans="1:32" ht="16.5" customHeight="1" x14ac:dyDescent="0.3">
      <c r="A840" s="56"/>
      <c r="B840" s="56"/>
      <c r="C840" s="56"/>
      <c r="D840" s="56"/>
      <c r="E840" s="56"/>
      <c r="F840" s="56"/>
      <c r="G840" s="56"/>
      <c r="H840" s="49"/>
      <c r="I840" s="49"/>
      <c r="J840" s="49"/>
      <c r="K840" s="49"/>
      <c r="L840" s="49"/>
      <c r="M840" s="49"/>
      <c r="N840" s="49"/>
      <c r="O840" s="52"/>
      <c r="P840" s="52"/>
      <c r="Q840" s="52"/>
      <c r="R840" s="52"/>
      <c r="S840" s="52"/>
      <c r="T840" s="52"/>
      <c r="U840" s="52"/>
      <c r="V840" s="52"/>
      <c r="W840" s="52"/>
      <c r="X840" s="52"/>
      <c r="Y840" s="52"/>
      <c r="Z840" s="52"/>
      <c r="AA840" s="52"/>
      <c r="AB840" s="52"/>
      <c r="AC840" s="52"/>
      <c r="AD840" s="52"/>
      <c r="AE840" s="52"/>
      <c r="AF840" s="52"/>
    </row>
    <row r="841" spans="1:32" ht="16.5" customHeight="1" x14ac:dyDescent="0.3">
      <c r="A841" s="56"/>
      <c r="B841" s="56"/>
      <c r="C841" s="56"/>
      <c r="D841" s="56"/>
      <c r="E841" s="56"/>
      <c r="F841" s="56"/>
      <c r="G841" s="56"/>
      <c r="H841" s="49"/>
      <c r="I841" s="49"/>
      <c r="J841" s="49"/>
      <c r="K841" s="49"/>
      <c r="L841" s="49"/>
      <c r="M841" s="49"/>
      <c r="N841" s="49"/>
      <c r="O841" s="52"/>
      <c r="P841" s="52"/>
      <c r="Q841" s="52"/>
      <c r="R841" s="52"/>
      <c r="S841" s="52"/>
      <c r="T841" s="52"/>
      <c r="U841" s="52"/>
      <c r="V841" s="52"/>
      <c r="W841" s="52"/>
      <c r="X841" s="52"/>
      <c r="Y841" s="52"/>
      <c r="Z841" s="52"/>
      <c r="AA841" s="52"/>
      <c r="AB841" s="52"/>
      <c r="AC841" s="52"/>
      <c r="AD841" s="52"/>
      <c r="AE841" s="52"/>
      <c r="AF841" s="52"/>
    </row>
    <row r="842" spans="1:32" ht="16.5" customHeight="1" x14ac:dyDescent="0.3">
      <c r="A842" s="56"/>
      <c r="B842" s="56"/>
      <c r="C842" s="56"/>
      <c r="D842" s="56"/>
      <c r="E842" s="56"/>
      <c r="F842" s="56"/>
      <c r="G842" s="56"/>
      <c r="H842" s="49"/>
      <c r="I842" s="49"/>
      <c r="J842" s="49"/>
      <c r="K842" s="49"/>
      <c r="L842" s="49"/>
      <c r="M842" s="49"/>
      <c r="N842" s="49"/>
      <c r="O842" s="52"/>
      <c r="P842" s="52"/>
      <c r="Q842" s="52"/>
      <c r="R842" s="52"/>
      <c r="S842" s="52"/>
      <c r="T842" s="52"/>
      <c r="U842" s="52"/>
      <c r="V842" s="52"/>
      <c r="W842" s="52"/>
      <c r="X842" s="52"/>
      <c r="Y842" s="52"/>
      <c r="Z842" s="52"/>
      <c r="AA842" s="52"/>
      <c r="AB842" s="52"/>
      <c r="AC842" s="52"/>
      <c r="AD842" s="52"/>
      <c r="AE842" s="52"/>
      <c r="AF842" s="52"/>
    </row>
    <row r="843" spans="1:32" ht="16.5" customHeight="1" x14ac:dyDescent="0.3">
      <c r="A843" s="56"/>
      <c r="B843" s="56"/>
      <c r="C843" s="56"/>
      <c r="D843" s="56"/>
      <c r="E843" s="56"/>
      <c r="F843" s="56"/>
      <c r="G843" s="56"/>
      <c r="H843" s="49"/>
      <c r="I843" s="49"/>
      <c r="J843" s="49"/>
      <c r="K843" s="49"/>
      <c r="L843" s="49"/>
      <c r="M843" s="49"/>
      <c r="N843" s="49"/>
      <c r="O843" s="52"/>
      <c r="P843" s="52"/>
      <c r="Q843" s="52"/>
      <c r="R843" s="52"/>
      <c r="S843" s="52"/>
      <c r="T843" s="52"/>
      <c r="U843" s="52"/>
      <c r="V843" s="52"/>
      <c r="W843" s="52"/>
      <c r="X843" s="52"/>
      <c r="Y843" s="52"/>
      <c r="Z843" s="52"/>
      <c r="AA843" s="52"/>
      <c r="AB843" s="52"/>
      <c r="AC843" s="52"/>
      <c r="AD843" s="52"/>
      <c r="AE843" s="52"/>
      <c r="AF843" s="52"/>
    </row>
    <row r="844" spans="1:32" ht="16.5" customHeight="1" x14ac:dyDescent="0.3">
      <c r="A844" s="56"/>
      <c r="B844" s="56"/>
      <c r="C844" s="56"/>
      <c r="D844" s="56"/>
      <c r="E844" s="56"/>
      <c r="F844" s="56"/>
      <c r="G844" s="56"/>
      <c r="H844" s="49"/>
      <c r="I844" s="49"/>
      <c r="J844" s="49"/>
      <c r="K844" s="49"/>
      <c r="L844" s="49"/>
      <c r="M844" s="49"/>
      <c r="N844" s="49"/>
      <c r="O844" s="52"/>
      <c r="P844" s="52"/>
      <c r="Q844" s="52"/>
      <c r="R844" s="52"/>
      <c r="S844" s="52"/>
      <c r="T844" s="52"/>
      <c r="U844" s="52"/>
      <c r="V844" s="52"/>
      <c r="W844" s="52"/>
      <c r="X844" s="52"/>
      <c r="Y844" s="52"/>
      <c r="Z844" s="52"/>
      <c r="AA844" s="52"/>
      <c r="AB844" s="52"/>
      <c r="AC844" s="52"/>
      <c r="AD844" s="52"/>
      <c r="AE844" s="52"/>
      <c r="AF844" s="52"/>
    </row>
    <row r="845" spans="1:32" ht="16.5" customHeight="1" x14ac:dyDescent="0.3">
      <c r="A845" s="56"/>
      <c r="B845" s="56"/>
      <c r="C845" s="56"/>
      <c r="D845" s="56"/>
      <c r="E845" s="56"/>
      <c r="F845" s="56"/>
      <c r="G845" s="56"/>
      <c r="H845" s="49"/>
      <c r="I845" s="49"/>
      <c r="J845" s="49"/>
      <c r="K845" s="49"/>
      <c r="L845" s="49"/>
      <c r="M845" s="49"/>
      <c r="N845" s="49"/>
      <c r="O845" s="52"/>
      <c r="P845" s="52"/>
      <c r="Q845" s="52"/>
      <c r="R845" s="52"/>
      <c r="S845" s="52"/>
      <c r="T845" s="52"/>
      <c r="U845" s="52"/>
      <c r="V845" s="52"/>
      <c r="W845" s="52"/>
      <c r="X845" s="52"/>
      <c r="Y845" s="52"/>
      <c r="Z845" s="52"/>
      <c r="AA845" s="52"/>
      <c r="AB845" s="52"/>
      <c r="AC845" s="52"/>
      <c r="AD845" s="52"/>
      <c r="AE845" s="52"/>
      <c r="AF845" s="52"/>
    </row>
    <row r="846" spans="1:32" ht="16.5" customHeight="1" x14ac:dyDescent="0.3">
      <c r="A846" s="56"/>
      <c r="B846" s="56"/>
      <c r="C846" s="56"/>
      <c r="D846" s="56"/>
      <c r="E846" s="56"/>
      <c r="F846" s="56"/>
      <c r="G846" s="56"/>
      <c r="H846" s="49"/>
      <c r="I846" s="49"/>
      <c r="J846" s="49"/>
      <c r="K846" s="49"/>
      <c r="L846" s="49"/>
      <c r="M846" s="49"/>
      <c r="N846" s="49"/>
      <c r="O846" s="52"/>
      <c r="P846" s="52"/>
      <c r="Q846" s="52"/>
      <c r="R846" s="52"/>
      <c r="S846" s="52"/>
      <c r="T846" s="52"/>
      <c r="U846" s="52"/>
      <c r="V846" s="52"/>
      <c r="W846" s="52"/>
      <c r="X846" s="52"/>
      <c r="Y846" s="52"/>
      <c r="Z846" s="52"/>
      <c r="AA846" s="52"/>
      <c r="AB846" s="52"/>
      <c r="AC846" s="52"/>
      <c r="AD846" s="52"/>
      <c r="AE846" s="52"/>
      <c r="AF846" s="52"/>
    </row>
    <row r="847" spans="1:32" ht="16.5" customHeight="1" x14ac:dyDescent="0.3">
      <c r="A847" s="56"/>
      <c r="B847" s="56"/>
      <c r="C847" s="56"/>
      <c r="D847" s="56"/>
      <c r="E847" s="56"/>
      <c r="F847" s="56"/>
      <c r="G847" s="56"/>
      <c r="H847" s="49"/>
      <c r="I847" s="49"/>
      <c r="J847" s="49"/>
      <c r="K847" s="49"/>
      <c r="L847" s="49"/>
      <c r="M847" s="49"/>
      <c r="N847" s="49"/>
      <c r="O847" s="52"/>
      <c r="P847" s="52"/>
      <c r="Q847" s="52"/>
      <c r="R847" s="52"/>
      <c r="S847" s="52"/>
      <c r="T847" s="52"/>
      <c r="U847" s="52"/>
      <c r="V847" s="52"/>
      <c r="W847" s="52"/>
      <c r="X847" s="52"/>
      <c r="Y847" s="52"/>
      <c r="Z847" s="52"/>
      <c r="AA847" s="52"/>
      <c r="AB847" s="52"/>
      <c r="AC847" s="52"/>
      <c r="AD847" s="52"/>
      <c r="AE847" s="52"/>
      <c r="AF847" s="52"/>
    </row>
    <row r="848" spans="1:32" ht="16.5" customHeight="1" x14ac:dyDescent="0.3">
      <c r="A848" s="56"/>
      <c r="B848" s="56"/>
      <c r="C848" s="56"/>
      <c r="D848" s="56"/>
      <c r="E848" s="56"/>
      <c r="F848" s="56"/>
      <c r="G848" s="56"/>
      <c r="H848" s="49"/>
      <c r="I848" s="49"/>
      <c r="J848" s="49"/>
      <c r="K848" s="49"/>
      <c r="L848" s="49"/>
      <c r="M848" s="49"/>
      <c r="N848" s="49"/>
      <c r="O848" s="52"/>
      <c r="P848" s="52"/>
      <c r="Q848" s="52"/>
      <c r="R848" s="52"/>
      <c r="S848" s="52"/>
      <c r="T848" s="52"/>
      <c r="U848" s="52"/>
      <c r="V848" s="52"/>
      <c r="W848" s="52"/>
      <c r="X848" s="52"/>
      <c r="Y848" s="52"/>
      <c r="Z848" s="52"/>
      <c r="AA848" s="52"/>
      <c r="AB848" s="52"/>
      <c r="AC848" s="52"/>
      <c r="AD848" s="52"/>
      <c r="AE848" s="52"/>
      <c r="AF848" s="52"/>
    </row>
    <row r="849" spans="1:32" ht="16.5" customHeight="1" x14ac:dyDescent="0.3">
      <c r="A849" s="56"/>
      <c r="B849" s="56"/>
      <c r="C849" s="56"/>
      <c r="D849" s="56"/>
      <c r="E849" s="56"/>
      <c r="F849" s="56"/>
      <c r="G849" s="56"/>
      <c r="H849" s="49"/>
      <c r="I849" s="49"/>
      <c r="J849" s="49"/>
      <c r="K849" s="49"/>
      <c r="L849" s="49"/>
      <c r="M849" s="49"/>
      <c r="N849" s="49"/>
      <c r="O849" s="52"/>
      <c r="P849" s="52"/>
      <c r="Q849" s="52"/>
      <c r="R849" s="52"/>
      <c r="S849" s="52"/>
      <c r="T849" s="52"/>
      <c r="U849" s="52"/>
      <c r="V849" s="52"/>
      <c r="W849" s="52"/>
      <c r="X849" s="52"/>
      <c r="Y849" s="52"/>
      <c r="Z849" s="52"/>
      <c r="AA849" s="52"/>
      <c r="AB849" s="52"/>
      <c r="AC849" s="52"/>
      <c r="AD849" s="52"/>
      <c r="AE849" s="52"/>
      <c r="AF849" s="52"/>
    </row>
    <row r="850" spans="1:32" ht="16.5" customHeight="1" x14ac:dyDescent="0.3">
      <c r="A850" s="56"/>
      <c r="B850" s="56"/>
      <c r="C850" s="56"/>
      <c r="D850" s="56"/>
      <c r="E850" s="56"/>
      <c r="F850" s="56"/>
      <c r="G850" s="56"/>
      <c r="H850" s="49"/>
      <c r="I850" s="49"/>
      <c r="J850" s="49"/>
      <c r="K850" s="49"/>
      <c r="L850" s="49"/>
      <c r="M850" s="49"/>
      <c r="N850" s="49"/>
      <c r="O850" s="52"/>
      <c r="P850" s="52"/>
      <c r="Q850" s="52"/>
      <c r="R850" s="52"/>
      <c r="S850" s="52"/>
      <c r="T850" s="52"/>
      <c r="U850" s="52"/>
      <c r="V850" s="52"/>
      <c r="W850" s="52"/>
      <c r="X850" s="52"/>
      <c r="Y850" s="52"/>
      <c r="Z850" s="52"/>
      <c r="AA850" s="52"/>
      <c r="AB850" s="52"/>
      <c r="AC850" s="52"/>
      <c r="AD850" s="52"/>
      <c r="AE850" s="52"/>
      <c r="AF850" s="52"/>
    </row>
    <row r="851" spans="1:32" ht="16.5" customHeight="1" x14ac:dyDescent="0.3">
      <c r="A851" s="56"/>
      <c r="B851" s="56"/>
      <c r="C851" s="56"/>
      <c r="D851" s="56"/>
      <c r="E851" s="56"/>
      <c r="F851" s="56"/>
      <c r="G851" s="56"/>
      <c r="H851" s="49"/>
      <c r="I851" s="49"/>
      <c r="J851" s="49"/>
      <c r="K851" s="49"/>
      <c r="L851" s="49"/>
      <c r="M851" s="49"/>
      <c r="N851" s="49"/>
      <c r="O851" s="52"/>
      <c r="P851" s="52"/>
      <c r="Q851" s="52"/>
      <c r="R851" s="52"/>
      <c r="S851" s="52"/>
      <c r="T851" s="52"/>
      <c r="U851" s="52"/>
      <c r="V851" s="52"/>
      <c r="W851" s="52"/>
      <c r="X851" s="52"/>
      <c r="Y851" s="52"/>
      <c r="Z851" s="52"/>
      <c r="AA851" s="52"/>
      <c r="AB851" s="52"/>
      <c r="AC851" s="52"/>
      <c r="AD851" s="52"/>
      <c r="AE851" s="52"/>
      <c r="AF851" s="52"/>
    </row>
    <row r="852" spans="1:32" ht="16.5" customHeight="1" x14ac:dyDescent="0.3">
      <c r="A852" s="56"/>
      <c r="B852" s="56"/>
      <c r="C852" s="56"/>
      <c r="D852" s="56"/>
      <c r="E852" s="56"/>
      <c r="F852" s="56"/>
      <c r="G852" s="56"/>
      <c r="H852" s="49"/>
      <c r="I852" s="49"/>
      <c r="J852" s="49"/>
      <c r="K852" s="49"/>
      <c r="L852" s="49"/>
      <c r="M852" s="49"/>
      <c r="N852" s="49"/>
      <c r="O852" s="52"/>
      <c r="P852" s="52"/>
      <c r="Q852" s="52"/>
      <c r="R852" s="52"/>
      <c r="S852" s="52"/>
      <c r="T852" s="52"/>
      <c r="U852" s="52"/>
      <c r="V852" s="52"/>
      <c r="W852" s="52"/>
      <c r="X852" s="52"/>
      <c r="Y852" s="52"/>
      <c r="Z852" s="52"/>
      <c r="AA852" s="52"/>
      <c r="AB852" s="52"/>
      <c r="AC852" s="52"/>
      <c r="AD852" s="52"/>
      <c r="AE852" s="52"/>
      <c r="AF852" s="52"/>
    </row>
    <row r="853" spans="1:32" ht="16.5" customHeight="1" x14ac:dyDescent="0.3">
      <c r="A853" s="56"/>
      <c r="B853" s="56"/>
      <c r="C853" s="56"/>
      <c r="D853" s="56"/>
      <c r="E853" s="56"/>
      <c r="F853" s="56"/>
      <c r="G853" s="56"/>
      <c r="H853" s="49"/>
      <c r="I853" s="49"/>
      <c r="J853" s="49"/>
      <c r="K853" s="49"/>
      <c r="L853" s="49"/>
      <c r="M853" s="49"/>
      <c r="N853" s="49"/>
      <c r="O853" s="52"/>
      <c r="P853" s="52"/>
      <c r="Q853" s="52"/>
      <c r="R853" s="52"/>
      <c r="S853" s="52"/>
      <c r="T853" s="52"/>
      <c r="U853" s="52"/>
      <c r="V853" s="52"/>
      <c r="W853" s="52"/>
      <c r="X853" s="52"/>
      <c r="Y853" s="52"/>
      <c r="Z853" s="52"/>
      <c r="AA853" s="52"/>
      <c r="AB853" s="52"/>
      <c r="AC853" s="52"/>
      <c r="AD853" s="52"/>
      <c r="AE853" s="52"/>
      <c r="AF853" s="52"/>
    </row>
    <row r="854" spans="1:32" ht="16.5" customHeight="1" x14ac:dyDescent="0.3">
      <c r="A854" s="56"/>
      <c r="B854" s="56"/>
      <c r="C854" s="56"/>
      <c r="D854" s="56"/>
      <c r="E854" s="56"/>
      <c r="F854" s="56"/>
      <c r="G854" s="56"/>
      <c r="H854" s="49"/>
      <c r="I854" s="49"/>
      <c r="J854" s="49"/>
      <c r="K854" s="49"/>
      <c r="L854" s="49"/>
      <c r="M854" s="49"/>
      <c r="N854" s="49"/>
      <c r="O854" s="52"/>
      <c r="P854" s="52"/>
      <c r="Q854" s="52"/>
      <c r="R854" s="52"/>
      <c r="S854" s="52"/>
      <c r="T854" s="52"/>
      <c r="U854" s="52"/>
      <c r="V854" s="52"/>
      <c r="W854" s="52"/>
      <c r="X854" s="52"/>
      <c r="Y854" s="52"/>
      <c r="Z854" s="52"/>
      <c r="AA854" s="52"/>
      <c r="AB854" s="52"/>
      <c r="AC854" s="52"/>
      <c r="AD854" s="52"/>
      <c r="AE854" s="52"/>
      <c r="AF854" s="52"/>
    </row>
    <row r="855" spans="1:32" ht="16.5" customHeight="1" x14ac:dyDescent="0.3">
      <c r="A855" s="56"/>
      <c r="B855" s="56"/>
      <c r="C855" s="56"/>
      <c r="D855" s="56"/>
      <c r="E855" s="56"/>
      <c r="F855" s="56"/>
      <c r="G855" s="56"/>
      <c r="H855" s="49"/>
      <c r="I855" s="49"/>
      <c r="J855" s="49"/>
      <c r="K855" s="49"/>
      <c r="L855" s="49"/>
      <c r="M855" s="49"/>
      <c r="N855" s="49"/>
      <c r="O855" s="52"/>
      <c r="P855" s="52"/>
      <c r="Q855" s="52"/>
      <c r="R855" s="52"/>
      <c r="S855" s="52"/>
      <c r="T855" s="52"/>
      <c r="U855" s="52"/>
      <c r="V855" s="52"/>
      <c r="W855" s="52"/>
      <c r="X855" s="52"/>
      <c r="Y855" s="52"/>
      <c r="Z855" s="52"/>
      <c r="AA855" s="52"/>
      <c r="AB855" s="52"/>
      <c r="AC855" s="52"/>
      <c r="AD855" s="52"/>
      <c r="AE855" s="52"/>
      <c r="AF855" s="52"/>
    </row>
    <row r="856" spans="1:32" ht="16.5" customHeight="1" x14ac:dyDescent="0.3">
      <c r="A856" s="56"/>
      <c r="B856" s="56"/>
      <c r="C856" s="56"/>
      <c r="D856" s="56"/>
      <c r="E856" s="56"/>
      <c r="F856" s="56"/>
      <c r="G856" s="56"/>
      <c r="H856" s="49"/>
      <c r="I856" s="49"/>
      <c r="J856" s="49"/>
      <c r="K856" s="49"/>
      <c r="L856" s="49"/>
      <c r="M856" s="49"/>
      <c r="N856" s="49"/>
      <c r="O856" s="52"/>
      <c r="P856" s="52"/>
      <c r="Q856" s="52"/>
      <c r="R856" s="52"/>
      <c r="S856" s="52"/>
      <c r="T856" s="52"/>
      <c r="U856" s="52"/>
      <c r="V856" s="52"/>
      <c r="W856" s="52"/>
      <c r="X856" s="52"/>
      <c r="Y856" s="52"/>
      <c r="Z856" s="52"/>
      <c r="AA856" s="52"/>
      <c r="AB856" s="52"/>
      <c r="AC856" s="52"/>
      <c r="AD856" s="52"/>
      <c r="AE856" s="52"/>
      <c r="AF856" s="52"/>
    </row>
    <row r="857" spans="1:32" ht="16.5" customHeight="1" x14ac:dyDescent="0.3">
      <c r="A857" s="56"/>
      <c r="B857" s="56"/>
      <c r="C857" s="56"/>
      <c r="D857" s="56"/>
      <c r="E857" s="56"/>
      <c r="F857" s="56"/>
      <c r="G857" s="56"/>
      <c r="H857" s="49"/>
      <c r="I857" s="49"/>
      <c r="J857" s="49"/>
      <c r="K857" s="49"/>
      <c r="L857" s="49"/>
      <c r="M857" s="49"/>
      <c r="N857" s="49"/>
      <c r="O857" s="52"/>
      <c r="P857" s="52"/>
      <c r="Q857" s="52"/>
      <c r="R857" s="52"/>
      <c r="S857" s="52"/>
      <c r="T857" s="52"/>
      <c r="U857" s="52"/>
      <c r="V857" s="52"/>
      <c r="W857" s="52"/>
      <c r="X857" s="52"/>
      <c r="Y857" s="52"/>
      <c r="Z857" s="52"/>
      <c r="AA857" s="52"/>
      <c r="AB857" s="52"/>
      <c r="AC857" s="52"/>
      <c r="AD857" s="52"/>
      <c r="AE857" s="52"/>
      <c r="AF857" s="52"/>
    </row>
    <row r="858" spans="1:32" ht="16.5" customHeight="1" x14ac:dyDescent="0.3">
      <c r="A858" s="56"/>
      <c r="B858" s="56"/>
      <c r="C858" s="56"/>
      <c r="D858" s="56"/>
      <c r="E858" s="56"/>
      <c r="F858" s="56"/>
      <c r="G858" s="56"/>
      <c r="H858" s="49"/>
      <c r="I858" s="49"/>
      <c r="J858" s="49"/>
      <c r="K858" s="49"/>
      <c r="L858" s="49"/>
      <c r="M858" s="49"/>
      <c r="N858" s="49"/>
      <c r="O858" s="52"/>
      <c r="P858" s="52"/>
      <c r="Q858" s="52"/>
      <c r="R858" s="52"/>
      <c r="S858" s="52"/>
      <c r="T858" s="52"/>
      <c r="U858" s="52"/>
      <c r="V858" s="52"/>
      <c r="W858" s="52"/>
      <c r="X858" s="52"/>
      <c r="Y858" s="52"/>
      <c r="Z858" s="52"/>
      <c r="AA858" s="52"/>
      <c r="AB858" s="52"/>
      <c r="AC858" s="52"/>
      <c r="AD858" s="52"/>
      <c r="AE858" s="52"/>
      <c r="AF858" s="52"/>
    </row>
    <row r="859" spans="1:32" ht="16.5" customHeight="1" x14ac:dyDescent="0.3">
      <c r="A859" s="56"/>
      <c r="B859" s="56"/>
      <c r="C859" s="56"/>
      <c r="D859" s="56"/>
      <c r="E859" s="56"/>
      <c r="F859" s="56"/>
      <c r="G859" s="56"/>
      <c r="H859" s="49"/>
      <c r="I859" s="49"/>
      <c r="J859" s="49"/>
      <c r="K859" s="49"/>
      <c r="L859" s="49"/>
      <c r="M859" s="49"/>
      <c r="N859" s="49"/>
      <c r="O859" s="52"/>
      <c r="P859" s="52"/>
      <c r="Q859" s="52"/>
      <c r="R859" s="52"/>
      <c r="S859" s="52"/>
      <c r="T859" s="52"/>
      <c r="U859" s="52"/>
      <c r="V859" s="52"/>
      <c r="W859" s="52"/>
      <c r="X859" s="52"/>
      <c r="Y859" s="52"/>
      <c r="Z859" s="52"/>
      <c r="AA859" s="52"/>
      <c r="AB859" s="52"/>
      <c r="AC859" s="52"/>
      <c r="AD859" s="52"/>
      <c r="AE859" s="52"/>
      <c r="AF859" s="52"/>
    </row>
    <row r="860" spans="1:32" ht="16.5" customHeight="1" x14ac:dyDescent="0.3">
      <c r="A860" s="56"/>
      <c r="B860" s="56"/>
      <c r="C860" s="56"/>
      <c r="D860" s="56"/>
      <c r="E860" s="56"/>
      <c r="F860" s="56"/>
      <c r="G860" s="56"/>
      <c r="H860" s="49"/>
      <c r="I860" s="49"/>
      <c r="J860" s="49"/>
      <c r="K860" s="49"/>
      <c r="L860" s="49"/>
      <c r="M860" s="49"/>
      <c r="N860" s="49"/>
      <c r="O860" s="52"/>
      <c r="P860" s="52"/>
      <c r="Q860" s="52"/>
      <c r="R860" s="52"/>
      <c r="S860" s="52"/>
      <c r="T860" s="52"/>
      <c r="U860" s="52"/>
      <c r="V860" s="52"/>
      <c r="W860" s="52"/>
      <c r="X860" s="52"/>
      <c r="Y860" s="52"/>
      <c r="Z860" s="52"/>
      <c r="AA860" s="52"/>
      <c r="AB860" s="52"/>
      <c r="AC860" s="52"/>
      <c r="AD860" s="52"/>
      <c r="AE860" s="52"/>
      <c r="AF860" s="52"/>
    </row>
    <row r="861" spans="1:32" ht="16.5" customHeight="1" x14ac:dyDescent="0.3">
      <c r="A861" s="56"/>
      <c r="B861" s="56"/>
      <c r="C861" s="56"/>
      <c r="D861" s="56"/>
      <c r="E861" s="56"/>
      <c r="F861" s="56"/>
      <c r="G861" s="56"/>
      <c r="H861" s="49"/>
      <c r="I861" s="49"/>
      <c r="J861" s="49"/>
      <c r="K861" s="49"/>
      <c r="L861" s="49"/>
      <c r="M861" s="49"/>
      <c r="N861" s="49"/>
      <c r="O861" s="52"/>
      <c r="P861" s="52"/>
      <c r="Q861" s="52"/>
      <c r="R861" s="52"/>
      <c r="S861" s="52"/>
      <c r="T861" s="52"/>
      <c r="U861" s="52"/>
      <c r="V861" s="52"/>
      <c r="W861" s="52"/>
      <c r="X861" s="52"/>
      <c r="Y861" s="52"/>
      <c r="Z861" s="52"/>
      <c r="AA861" s="52"/>
      <c r="AB861" s="52"/>
      <c r="AC861" s="52"/>
      <c r="AD861" s="52"/>
      <c r="AE861" s="52"/>
      <c r="AF861" s="52"/>
    </row>
    <row r="862" spans="1:32" ht="16.5" customHeight="1" x14ac:dyDescent="0.3">
      <c r="A862" s="56"/>
      <c r="B862" s="56"/>
      <c r="C862" s="56"/>
      <c r="D862" s="56"/>
      <c r="E862" s="56"/>
      <c r="F862" s="56"/>
      <c r="G862" s="56"/>
      <c r="H862" s="49"/>
      <c r="I862" s="49"/>
      <c r="J862" s="49"/>
      <c r="K862" s="49"/>
      <c r="L862" s="49"/>
      <c r="M862" s="49"/>
      <c r="N862" s="49"/>
      <c r="O862" s="52"/>
      <c r="P862" s="52"/>
      <c r="Q862" s="52"/>
      <c r="R862" s="52"/>
      <c r="S862" s="52"/>
      <c r="T862" s="52"/>
      <c r="U862" s="52"/>
      <c r="V862" s="52"/>
      <c r="W862" s="52"/>
      <c r="X862" s="52"/>
      <c r="Y862" s="52"/>
      <c r="Z862" s="52"/>
      <c r="AA862" s="52"/>
      <c r="AB862" s="52"/>
      <c r="AC862" s="52"/>
      <c r="AD862" s="52"/>
      <c r="AE862" s="52"/>
      <c r="AF862" s="52"/>
    </row>
    <row r="863" spans="1:32" ht="16.5" customHeight="1" x14ac:dyDescent="0.3">
      <c r="A863" s="56"/>
      <c r="B863" s="56"/>
      <c r="C863" s="56"/>
      <c r="D863" s="56"/>
      <c r="E863" s="56"/>
      <c r="F863" s="56"/>
      <c r="G863" s="56"/>
      <c r="H863" s="49"/>
      <c r="I863" s="49"/>
      <c r="J863" s="49"/>
      <c r="K863" s="49"/>
      <c r="L863" s="49"/>
      <c r="M863" s="49"/>
      <c r="N863" s="49"/>
      <c r="O863" s="52"/>
      <c r="P863" s="52"/>
      <c r="Q863" s="52"/>
      <c r="R863" s="52"/>
      <c r="S863" s="52"/>
      <c r="T863" s="52"/>
      <c r="U863" s="52"/>
      <c r="V863" s="52"/>
      <c r="W863" s="52"/>
      <c r="X863" s="52"/>
      <c r="Y863" s="52"/>
      <c r="Z863" s="52"/>
      <c r="AA863" s="52"/>
      <c r="AB863" s="52"/>
      <c r="AC863" s="52"/>
      <c r="AD863" s="52"/>
      <c r="AE863" s="52"/>
      <c r="AF863" s="52"/>
    </row>
    <row r="864" spans="1:32" ht="16.5" customHeight="1" x14ac:dyDescent="0.3">
      <c r="A864" s="56"/>
      <c r="B864" s="56"/>
      <c r="C864" s="56"/>
      <c r="D864" s="56"/>
      <c r="E864" s="56"/>
      <c r="F864" s="56"/>
      <c r="G864" s="56"/>
      <c r="H864" s="49"/>
      <c r="I864" s="49"/>
      <c r="J864" s="49"/>
      <c r="K864" s="49"/>
      <c r="L864" s="49"/>
      <c r="M864" s="49"/>
      <c r="N864" s="49"/>
      <c r="O864" s="52"/>
      <c r="P864" s="52"/>
      <c r="Q864" s="52"/>
      <c r="R864" s="52"/>
      <c r="S864" s="52"/>
      <c r="T864" s="52"/>
      <c r="U864" s="52"/>
      <c r="V864" s="52"/>
      <c r="W864" s="52"/>
      <c r="X864" s="52"/>
      <c r="Y864" s="52"/>
      <c r="Z864" s="52"/>
      <c r="AA864" s="52"/>
      <c r="AB864" s="52"/>
      <c r="AC864" s="52"/>
      <c r="AD864" s="52"/>
      <c r="AE864" s="52"/>
      <c r="AF864" s="52"/>
    </row>
    <row r="865" spans="1:32" ht="16.5" customHeight="1" x14ac:dyDescent="0.3">
      <c r="A865" s="56"/>
      <c r="B865" s="56"/>
      <c r="C865" s="56"/>
      <c r="D865" s="56"/>
      <c r="E865" s="56"/>
      <c r="F865" s="56"/>
      <c r="G865" s="56"/>
      <c r="H865" s="49"/>
      <c r="I865" s="49"/>
      <c r="J865" s="49"/>
      <c r="K865" s="49"/>
      <c r="L865" s="49"/>
      <c r="M865" s="49"/>
      <c r="N865" s="49"/>
      <c r="O865" s="52"/>
      <c r="P865" s="52"/>
      <c r="Q865" s="52"/>
      <c r="R865" s="52"/>
      <c r="S865" s="52"/>
      <c r="T865" s="52"/>
      <c r="U865" s="52"/>
      <c r="V865" s="52"/>
      <c r="W865" s="52"/>
      <c r="X865" s="52"/>
      <c r="Y865" s="52"/>
      <c r="Z865" s="52"/>
      <c r="AA865" s="52"/>
      <c r="AB865" s="52"/>
      <c r="AC865" s="52"/>
      <c r="AD865" s="52"/>
      <c r="AE865" s="52"/>
      <c r="AF865" s="52"/>
    </row>
    <row r="866" spans="1:32" ht="16.5" customHeight="1" x14ac:dyDescent="0.3">
      <c r="A866" s="56"/>
      <c r="B866" s="56"/>
      <c r="C866" s="56"/>
      <c r="D866" s="56"/>
      <c r="E866" s="56"/>
      <c r="F866" s="56"/>
      <c r="G866" s="56"/>
      <c r="H866" s="49"/>
      <c r="I866" s="49"/>
      <c r="J866" s="49"/>
      <c r="K866" s="49"/>
      <c r="L866" s="49"/>
      <c r="M866" s="49"/>
      <c r="N866" s="49"/>
      <c r="O866" s="52"/>
      <c r="P866" s="52"/>
      <c r="Q866" s="52"/>
      <c r="R866" s="52"/>
      <c r="S866" s="52"/>
      <c r="T866" s="52"/>
      <c r="U866" s="52"/>
      <c r="V866" s="52"/>
      <c r="W866" s="52"/>
      <c r="X866" s="52"/>
      <c r="Y866" s="52"/>
      <c r="Z866" s="52"/>
      <c r="AA866" s="52"/>
      <c r="AB866" s="52"/>
      <c r="AC866" s="52"/>
      <c r="AD866" s="52"/>
      <c r="AE866" s="52"/>
      <c r="AF866" s="52"/>
    </row>
    <row r="867" spans="1:32" ht="16.5" customHeight="1" x14ac:dyDescent="0.3">
      <c r="A867" s="56"/>
      <c r="B867" s="56"/>
      <c r="C867" s="56"/>
      <c r="D867" s="56"/>
      <c r="E867" s="56"/>
      <c r="F867" s="56"/>
      <c r="G867" s="56"/>
      <c r="H867" s="49"/>
      <c r="I867" s="49"/>
      <c r="J867" s="49"/>
      <c r="K867" s="49"/>
      <c r="L867" s="49"/>
      <c r="M867" s="49"/>
      <c r="N867" s="49"/>
      <c r="O867" s="52"/>
      <c r="P867" s="52"/>
      <c r="Q867" s="52"/>
      <c r="R867" s="52"/>
      <c r="S867" s="52"/>
      <c r="T867" s="52"/>
      <c r="U867" s="52"/>
      <c r="V867" s="52"/>
      <c r="W867" s="52"/>
      <c r="X867" s="52"/>
      <c r="Y867" s="52"/>
      <c r="Z867" s="52"/>
      <c r="AA867" s="52"/>
      <c r="AB867" s="52"/>
      <c r="AC867" s="52"/>
      <c r="AD867" s="52"/>
      <c r="AE867" s="52"/>
      <c r="AF867" s="52"/>
    </row>
    <row r="868" spans="1:32" ht="16.5" customHeight="1" x14ac:dyDescent="0.3">
      <c r="A868" s="56"/>
      <c r="B868" s="56"/>
      <c r="C868" s="56"/>
      <c r="D868" s="56"/>
      <c r="E868" s="56"/>
      <c r="F868" s="56"/>
      <c r="G868" s="56"/>
      <c r="H868" s="49"/>
      <c r="I868" s="49"/>
      <c r="J868" s="49"/>
      <c r="K868" s="49"/>
      <c r="L868" s="49"/>
      <c r="M868" s="49"/>
      <c r="N868" s="49"/>
      <c r="O868" s="52"/>
      <c r="P868" s="52"/>
      <c r="Q868" s="52"/>
      <c r="R868" s="52"/>
      <c r="S868" s="52"/>
      <c r="T868" s="52"/>
      <c r="U868" s="52"/>
      <c r="V868" s="52"/>
      <c r="W868" s="52"/>
      <c r="X868" s="52"/>
      <c r="Y868" s="52"/>
      <c r="Z868" s="52"/>
      <c r="AA868" s="52"/>
      <c r="AB868" s="52"/>
      <c r="AC868" s="52"/>
      <c r="AD868" s="52"/>
      <c r="AE868" s="52"/>
      <c r="AF868" s="52"/>
    </row>
    <row r="869" spans="1:32" ht="16.5" customHeight="1" x14ac:dyDescent="0.3">
      <c r="A869" s="56"/>
      <c r="B869" s="56"/>
      <c r="C869" s="56"/>
      <c r="D869" s="56"/>
      <c r="E869" s="56"/>
      <c r="F869" s="56"/>
      <c r="G869" s="56"/>
      <c r="H869" s="49"/>
      <c r="I869" s="49"/>
      <c r="J869" s="49"/>
      <c r="K869" s="49"/>
      <c r="L869" s="49"/>
      <c r="M869" s="49"/>
      <c r="N869" s="49"/>
      <c r="O869" s="52"/>
      <c r="P869" s="52"/>
      <c r="Q869" s="52"/>
      <c r="R869" s="52"/>
      <c r="S869" s="52"/>
      <c r="T869" s="52"/>
      <c r="U869" s="52"/>
      <c r="V869" s="52"/>
      <c r="W869" s="52"/>
      <c r="X869" s="52"/>
      <c r="Y869" s="52"/>
      <c r="Z869" s="52"/>
      <c r="AA869" s="52"/>
      <c r="AB869" s="52"/>
      <c r="AC869" s="52"/>
      <c r="AD869" s="52"/>
      <c r="AE869" s="52"/>
      <c r="AF869" s="52"/>
    </row>
    <row r="870" spans="1:32" ht="16.5" customHeight="1" x14ac:dyDescent="0.3">
      <c r="A870" s="56"/>
      <c r="B870" s="56"/>
      <c r="C870" s="56"/>
      <c r="D870" s="56"/>
      <c r="E870" s="56"/>
      <c r="F870" s="56"/>
      <c r="G870" s="56"/>
      <c r="H870" s="49"/>
      <c r="I870" s="49"/>
      <c r="J870" s="49"/>
      <c r="K870" s="49"/>
      <c r="L870" s="49"/>
      <c r="M870" s="49"/>
      <c r="N870" s="49"/>
      <c r="O870" s="52"/>
      <c r="P870" s="52"/>
      <c r="Q870" s="52"/>
      <c r="R870" s="52"/>
      <c r="S870" s="52"/>
      <c r="T870" s="52"/>
      <c r="U870" s="52"/>
      <c r="V870" s="52"/>
      <c r="W870" s="52"/>
      <c r="X870" s="52"/>
      <c r="Y870" s="52"/>
      <c r="Z870" s="52"/>
      <c r="AA870" s="52"/>
      <c r="AB870" s="52"/>
      <c r="AC870" s="52"/>
      <c r="AD870" s="52"/>
      <c r="AE870" s="52"/>
      <c r="AF870" s="52"/>
    </row>
    <row r="871" spans="1:32" ht="16.5" customHeight="1" x14ac:dyDescent="0.3">
      <c r="A871" s="56"/>
      <c r="B871" s="56"/>
      <c r="C871" s="56"/>
      <c r="D871" s="56"/>
      <c r="E871" s="56"/>
      <c r="F871" s="56"/>
      <c r="G871" s="56"/>
      <c r="H871" s="49"/>
      <c r="I871" s="49"/>
      <c r="J871" s="49"/>
      <c r="K871" s="49"/>
      <c r="L871" s="49"/>
      <c r="M871" s="49"/>
      <c r="N871" s="49"/>
      <c r="O871" s="52"/>
      <c r="P871" s="52"/>
      <c r="Q871" s="52"/>
      <c r="R871" s="52"/>
      <c r="S871" s="52"/>
      <c r="T871" s="52"/>
      <c r="U871" s="52"/>
      <c r="V871" s="52"/>
      <c r="W871" s="52"/>
      <c r="X871" s="52"/>
      <c r="Y871" s="52"/>
      <c r="Z871" s="52"/>
      <c r="AA871" s="52"/>
      <c r="AB871" s="52"/>
      <c r="AC871" s="52"/>
      <c r="AD871" s="52"/>
      <c r="AE871" s="52"/>
      <c r="AF871" s="52"/>
    </row>
    <row r="872" spans="1:32" ht="16.5" customHeight="1" x14ac:dyDescent="0.3">
      <c r="A872" s="56"/>
      <c r="B872" s="56"/>
      <c r="C872" s="56"/>
      <c r="D872" s="56"/>
      <c r="E872" s="56"/>
      <c r="F872" s="56"/>
      <c r="G872" s="56"/>
      <c r="H872" s="49"/>
      <c r="I872" s="49"/>
      <c r="J872" s="49"/>
      <c r="K872" s="49"/>
      <c r="L872" s="49"/>
      <c r="M872" s="49"/>
      <c r="N872" s="49"/>
      <c r="O872" s="52"/>
      <c r="P872" s="52"/>
      <c r="Q872" s="52"/>
      <c r="R872" s="52"/>
      <c r="S872" s="52"/>
      <c r="T872" s="52"/>
      <c r="U872" s="52"/>
      <c r="V872" s="52"/>
      <c r="W872" s="52"/>
      <c r="X872" s="52"/>
      <c r="Y872" s="52"/>
      <c r="Z872" s="52"/>
      <c r="AA872" s="52"/>
      <c r="AB872" s="52"/>
      <c r="AC872" s="52"/>
      <c r="AD872" s="52"/>
      <c r="AE872" s="52"/>
      <c r="AF872" s="52"/>
    </row>
    <row r="873" spans="1:32" ht="16.5" customHeight="1" x14ac:dyDescent="0.3">
      <c r="A873" s="56"/>
      <c r="B873" s="56"/>
      <c r="C873" s="56"/>
      <c r="D873" s="56"/>
      <c r="E873" s="56"/>
      <c r="F873" s="56"/>
      <c r="G873" s="56"/>
      <c r="H873" s="49"/>
      <c r="I873" s="49"/>
      <c r="J873" s="49"/>
      <c r="K873" s="49"/>
      <c r="L873" s="49"/>
      <c r="M873" s="49"/>
      <c r="N873" s="49"/>
      <c r="O873" s="52"/>
      <c r="P873" s="52"/>
      <c r="Q873" s="52"/>
      <c r="R873" s="52"/>
      <c r="S873" s="52"/>
      <c r="T873" s="52"/>
      <c r="U873" s="52"/>
      <c r="V873" s="52"/>
      <c r="W873" s="52"/>
      <c r="X873" s="52"/>
      <c r="Y873" s="52"/>
      <c r="Z873" s="52"/>
      <c r="AA873" s="52"/>
      <c r="AB873" s="52"/>
      <c r="AC873" s="52"/>
      <c r="AD873" s="52"/>
      <c r="AE873" s="52"/>
      <c r="AF873" s="52"/>
    </row>
    <row r="874" spans="1:32" ht="16.5" customHeight="1" x14ac:dyDescent="0.3">
      <c r="A874" s="56"/>
      <c r="B874" s="56"/>
      <c r="C874" s="56"/>
      <c r="D874" s="56"/>
      <c r="E874" s="56"/>
      <c r="F874" s="56"/>
      <c r="G874" s="56"/>
      <c r="H874" s="49"/>
      <c r="I874" s="49"/>
      <c r="J874" s="49"/>
      <c r="K874" s="49"/>
      <c r="L874" s="49"/>
      <c r="M874" s="49"/>
      <c r="N874" s="49"/>
      <c r="O874" s="52"/>
      <c r="P874" s="52"/>
      <c r="Q874" s="52"/>
      <c r="R874" s="52"/>
      <c r="S874" s="52"/>
      <c r="T874" s="52"/>
      <c r="U874" s="52"/>
      <c r="V874" s="52"/>
      <c r="W874" s="52"/>
      <c r="X874" s="52"/>
      <c r="Y874" s="52"/>
      <c r="Z874" s="52"/>
      <c r="AA874" s="52"/>
      <c r="AB874" s="52"/>
      <c r="AC874" s="52"/>
      <c r="AD874" s="52"/>
      <c r="AE874" s="52"/>
      <c r="AF874" s="52"/>
    </row>
    <row r="875" spans="1:32" ht="16.5" customHeight="1" x14ac:dyDescent="0.3">
      <c r="A875" s="56"/>
      <c r="B875" s="56"/>
      <c r="C875" s="56"/>
      <c r="D875" s="56"/>
      <c r="E875" s="56"/>
      <c r="F875" s="56"/>
      <c r="G875" s="56"/>
      <c r="H875" s="49"/>
      <c r="I875" s="49"/>
      <c r="J875" s="49"/>
      <c r="K875" s="49"/>
      <c r="L875" s="49"/>
      <c r="M875" s="49"/>
      <c r="N875" s="49"/>
      <c r="O875" s="52"/>
      <c r="P875" s="52"/>
      <c r="Q875" s="52"/>
      <c r="R875" s="52"/>
      <c r="S875" s="52"/>
      <c r="T875" s="52"/>
      <c r="U875" s="52"/>
      <c r="V875" s="52"/>
      <c r="W875" s="52"/>
      <c r="X875" s="52"/>
      <c r="Y875" s="52"/>
      <c r="Z875" s="52"/>
      <c r="AA875" s="52"/>
      <c r="AB875" s="52"/>
      <c r="AC875" s="52"/>
      <c r="AD875" s="52"/>
      <c r="AE875" s="52"/>
      <c r="AF875" s="52"/>
    </row>
    <row r="876" spans="1:32" ht="16.5" customHeight="1" x14ac:dyDescent="0.3">
      <c r="A876" s="56"/>
      <c r="B876" s="56"/>
      <c r="C876" s="56"/>
      <c r="D876" s="56"/>
      <c r="E876" s="56"/>
      <c r="F876" s="56"/>
      <c r="G876" s="56"/>
      <c r="H876" s="49"/>
      <c r="I876" s="49"/>
      <c r="J876" s="49"/>
      <c r="K876" s="49"/>
      <c r="L876" s="49"/>
      <c r="M876" s="49"/>
      <c r="N876" s="49"/>
      <c r="O876" s="52"/>
      <c r="P876" s="52"/>
      <c r="Q876" s="52"/>
      <c r="R876" s="52"/>
      <c r="S876" s="52"/>
      <c r="T876" s="52"/>
      <c r="U876" s="52"/>
      <c r="V876" s="52"/>
      <c r="W876" s="52"/>
      <c r="X876" s="52"/>
      <c r="Y876" s="52"/>
      <c r="Z876" s="52"/>
      <c r="AA876" s="52"/>
      <c r="AB876" s="52"/>
      <c r="AC876" s="52"/>
      <c r="AD876" s="52"/>
      <c r="AE876" s="52"/>
      <c r="AF876" s="52"/>
    </row>
    <row r="877" spans="1:32" ht="16.5" customHeight="1" x14ac:dyDescent="0.3">
      <c r="A877" s="56"/>
      <c r="B877" s="56"/>
      <c r="C877" s="56"/>
      <c r="D877" s="56"/>
      <c r="E877" s="56"/>
      <c r="F877" s="56"/>
      <c r="G877" s="56"/>
      <c r="H877" s="49"/>
      <c r="I877" s="49"/>
      <c r="J877" s="49"/>
      <c r="K877" s="49"/>
      <c r="L877" s="49"/>
      <c r="M877" s="49"/>
      <c r="N877" s="49"/>
      <c r="O877" s="52"/>
      <c r="P877" s="52"/>
      <c r="Q877" s="52"/>
      <c r="R877" s="52"/>
      <c r="S877" s="52"/>
      <c r="T877" s="52"/>
      <c r="U877" s="52"/>
      <c r="V877" s="52"/>
      <c r="W877" s="52"/>
      <c r="X877" s="52"/>
      <c r="Y877" s="52"/>
      <c r="Z877" s="52"/>
      <c r="AA877" s="52"/>
      <c r="AB877" s="52"/>
      <c r="AC877" s="52"/>
      <c r="AD877" s="52"/>
      <c r="AE877" s="52"/>
      <c r="AF877" s="52"/>
    </row>
    <row r="878" spans="1:32" ht="16.5" customHeight="1" x14ac:dyDescent="0.3">
      <c r="A878" s="56"/>
      <c r="B878" s="56"/>
      <c r="C878" s="56"/>
      <c r="D878" s="56"/>
      <c r="E878" s="56"/>
      <c r="F878" s="56"/>
      <c r="G878" s="56"/>
      <c r="H878" s="49"/>
      <c r="I878" s="49"/>
      <c r="J878" s="49"/>
      <c r="K878" s="49"/>
      <c r="L878" s="49"/>
      <c r="M878" s="49"/>
      <c r="N878" s="49"/>
      <c r="O878" s="52"/>
      <c r="P878" s="52"/>
      <c r="Q878" s="52"/>
      <c r="R878" s="52"/>
      <c r="S878" s="52"/>
      <c r="T878" s="52"/>
      <c r="U878" s="52"/>
      <c r="V878" s="52"/>
      <c r="W878" s="52"/>
      <c r="X878" s="52"/>
      <c r="Y878" s="52"/>
      <c r="Z878" s="52"/>
      <c r="AA878" s="52"/>
      <c r="AB878" s="52"/>
      <c r="AC878" s="52"/>
      <c r="AD878" s="52"/>
      <c r="AE878" s="52"/>
      <c r="AF878" s="52"/>
    </row>
    <row r="879" spans="1:32" ht="16.5" customHeight="1" x14ac:dyDescent="0.3">
      <c r="A879" s="56"/>
      <c r="B879" s="56"/>
      <c r="C879" s="56"/>
      <c r="D879" s="56"/>
      <c r="E879" s="56"/>
      <c r="F879" s="56"/>
      <c r="G879" s="56"/>
      <c r="H879" s="49"/>
      <c r="I879" s="49"/>
      <c r="J879" s="49"/>
      <c r="K879" s="49"/>
      <c r="L879" s="49"/>
      <c r="M879" s="49"/>
      <c r="N879" s="49"/>
      <c r="O879" s="52"/>
      <c r="P879" s="52"/>
      <c r="Q879" s="52"/>
      <c r="R879" s="52"/>
      <c r="S879" s="52"/>
      <c r="T879" s="52"/>
      <c r="U879" s="52"/>
      <c r="V879" s="52"/>
      <c r="W879" s="52"/>
      <c r="X879" s="52"/>
      <c r="Y879" s="52"/>
      <c r="Z879" s="52"/>
      <c r="AA879" s="52"/>
      <c r="AB879" s="52"/>
      <c r="AC879" s="52"/>
      <c r="AD879" s="52"/>
      <c r="AE879" s="52"/>
      <c r="AF879" s="52"/>
    </row>
    <row r="880" spans="1:32" ht="16.5" customHeight="1" x14ac:dyDescent="0.3">
      <c r="A880" s="56"/>
      <c r="B880" s="56"/>
      <c r="C880" s="56"/>
      <c r="D880" s="56"/>
      <c r="E880" s="56"/>
      <c r="F880" s="56"/>
      <c r="G880" s="56"/>
      <c r="H880" s="49"/>
      <c r="I880" s="49"/>
      <c r="J880" s="49"/>
      <c r="K880" s="49"/>
      <c r="L880" s="49"/>
      <c r="M880" s="49"/>
      <c r="N880" s="49"/>
      <c r="O880" s="52"/>
      <c r="P880" s="52"/>
      <c r="Q880" s="52"/>
      <c r="R880" s="52"/>
      <c r="S880" s="52"/>
      <c r="T880" s="52"/>
      <c r="U880" s="52"/>
      <c r="V880" s="52"/>
      <c r="W880" s="52"/>
      <c r="X880" s="52"/>
      <c r="Y880" s="52"/>
      <c r="Z880" s="52"/>
      <c r="AA880" s="52"/>
      <c r="AB880" s="52"/>
      <c r="AC880" s="52"/>
      <c r="AD880" s="52"/>
      <c r="AE880" s="52"/>
      <c r="AF880" s="52"/>
    </row>
    <row r="881" spans="1:32" ht="16.5" customHeight="1" x14ac:dyDescent="0.3">
      <c r="A881" s="56"/>
      <c r="B881" s="56"/>
      <c r="C881" s="56"/>
      <c r="D881" s="56"/>
      <c r="E881" s="56"/>
      <c r="F881" s="56"/>
      <c r="G881" s="56"/>
      <c r="H881" s="49"/>
      <c r="I881" s="49"/>
      <c r="J881" s="49"/>
      <c r="K881" s="49"/>
      <c r="L881" s="49"/>
      <c r="M881" s="49"/>
      <c r="N881" s="49"/>
      <c r="O881" s="52"/>
      <c r="P881" s="52"/>
      <c r="Q881" s="52"/>
      <c r="R881" s="52"/>
      <c r="S881" s="52"/>
      <c r="T881" s="52"/>
      <c r="U881" s="52"/>
      <c r="V881" s="52"/>
      <c r="W881" s="52"/>
      <c r="X881" s="52"/>
      <c r="Y881" s="52"/>
      <c r="Z881" s="52"/>
      <c r="AA881" s="52"/>
      <c r="AB881" s="52"/>
      <c r="AC881" s="52"/>
      <c r="AD881" s="52"/>
      <c r="AE881" s="52"/>
      <c r="AF881" s="52"/>
    </row>
    <row r="882" spans="1:32" ht="16.5" customHeight="1" x14ac:dyDescent="0.3">
      <c r="A882" s="56"/>
      <c r="B882" s="56"/>
      <c r="C882" s="56"/>
      <c r="D882" s="56"/>
      <c r="E882" s="56"/>
      <c r="F882" s="56"/>
      <c r="G882" s="56"/>
      <c r="H882" s="49"/>
      <c r="I882" s="49"/>
      <c r="J882" s="49"/>
      <c r="K882" s="49"/>
      <c r="L882" s="49"/>
      <c r="M882" s="49"/>
      <c r="N882" s="49"/>
      <c r="O882" s="52"/>
      <c r="P882" s="52"/>
      <c r="Q882" s="52"/>
      <c r="R882" s="52"/>
      <c r="S882" s="52"/>
      <c r="T882" s="52"/>
      <c r="U882" s="52"/>
      <c r="V882" s="52"/>
      <c r="W882" s="52"/>
      <c r="X882" s="52"/>
      <c r="Y882" s="52"/>
      <c r="Z882" s="52"/>
      <c r="AA882" s="52"/>
      <c r="AB882" s="52"/>
      <c r="AC882" s="52"/>
      <c r="AD882" s="52"/>
      <c r="AE882" s="52"/>
      <c r="AF882" s="52"/>
    </row>
    <row r="883" spans="1:32" ht="16.5" customHeight="1" x14ac:dyDescent="0.3">
      <c r="A883" s="56"/>
      <c r="B883" s="56"/>
      <c r="C883" s="56"/>
      <c r="D883" s="56"/>
      <c r="E883" s="56"/>
      <c r="F883" s="56"/>
      <c r="G883" s="56"/>
      <c r="H883" s="49"/>
      <c r="I883" s="49"/>
      <c r="J883" s="49"/>
      <c r="K883" s="49"/>
      <c r="L883" s="49"/>
      <c r="M883" s="49"/>
      <c r="N883" s="49"/>
      <c r="O883" s="52"/>
      <c r="P883" s="52"/>
      <c r="Q883" s="52"/>
      <c r="R883" s="52"/>
      <c r="S883" s="52"/>
      <c r="T883" s="52"/>
      <c r="U883" s="52"/>
      <c r="V883" s="52"/>
      <c r="W883" s="52"/>
      <c r="X883" s="52"/>
      <c r="Y883" s="52"/>
      <c r="Z883" s="52"/>
      <c r="AA883" s="52"/>
      <c r="AB883" s="52"/>
      <c r="AC883" s="52"/>
      <c r="AD883" s="52"/>
      <c r="AE883" s="52"/>
      <c r="AF883" s="52"/>
    </row>
    <row r="884" spans="1:32" ht="16.5" customHeight="1" x14ac:dyDescent="0.3">
      <c r="A884" s="56"/>
      <c r="B884" s="56"/>
      <c r="C884" s="56"/>
      <c r="D884" s="56"/>
      <c r="E884" s="56"/>
      <c r="F884" s="56"/>
      <c r="G884" s="56"/>
      <c r="H884" s="49"/>
      <c r="I884" s="49"/>
      <c r="J884" s="49"/>
      <c r="K884" s="49"/>
      <c r="L884" s="49"/>
      <c r="M884" s="49"/>
      <c r="N884" s="49"/>
      <c r="O884" s="52"/>
      <c r="P884" s="52"/>
      <c r="Q884" s="52"/>
      <c r="R884" s="52"/>
      <c r="S884" s="52"/>
      <c r="T884" s="52"/>
      <c r="U884" s="52"/>
      <c r="V884" s="52"/>
      <c r="W884" s="52"/>
      <c r="X884" s="52"/>
      <c r="Y884" s="52"/>
      <c r="Z884" s="52"/>
      <c r="AA884" s="52"/>
      <c r="AB884" s="52"/>
      <c r="AC884" s="52"/>
      <c r="AD884" s="52"/>
      <c r="AE884" s="52"/>
      <c r="AF884" s="52"/>
    </row>
    <row r="885" spans="1:32" ht="16.5" customHeight="1" x14ac:dyDescent="0.3">
      <c r="A885" s="56"/>
      <c r="B885" s="56"/>
      <c r="C885" s="56"/>
      <c r="D885" s="56"/>
      <c r="E885" s="56"/>
      <c r="F885" s="56"/>
      <c r="G885" s="56"/>
      <c r="H885" s="49"/>
      <c r="I885" s="49"/>
      <c r="J885" s="49"/>
      <c r="K885" s="49"/>
      <c r="L885" s="49"/>
      <c r="M885" s="49"/>
      <c r="N885" s="49"/>
      <c r="O885" s="52"/>
      <c r="P885" s="52"/>
      <c r="Q885" s="52"/>
      <c r="R885" s="52"/>
      <c r="S885" s="52"/>
      <c r="T885" s="52"/>
      <c r="U885" s="52"/>
      <c r="V885" s="52"/>
      <c r="W885" s="52"/>
      <c r="X885" s="52"/>
      <c r="Y885" s="52"/>
      <c r="Z885" s="52"/>
      <c r="AA885" s="52"/>
      <c r="AB885" s="52"/>
      <c r="AC885" s="52"/>
      <c r="AD885" s="52"/>
      <c r="AE885" s="52"/>
      <c r="AF885" s="52"/>
    </row>
    <row r="886" spans="1:32" ht="16.5" customHeight="1" x14ac:dyDescent="0.3">
      <c r="A886" s="56"/>
      <c r="B886" s="56"/>
      <c r="C886" s="56"/>
      <c r="D886" s="56"/>
      <c r="E886" s="56"/>
      <c r="F886" s="56"/>
      <c r="G886" s="56"/>
      <c r="H886" s="49"/>
      <c r="I886" s="49"/>
      <c r="J886" s="49"/>
      <c r="K886" s="49"/>
      <c r="L886" s="49"/>
      <c r="M886" s="49"/>
      <c r="N886" s="49"/>
      <c r="O886" s="52"/>
      <c r="P886" s="52"/>
      <c r="Q886" s="52"/>
      <c r="R886" s="52"/>
      <c r="S886" s="52"/>
      <c r="T886" s="52"/>
      <c r="U886" s="52"/>
      <c r="V886" s="52"/>
      <c r="W886" s="52"/>
      <c r="X886" s="52"/>
      <c r="Y886" s="52"/>
      <c r="Z886" s="52"/>
      <c r="AA886" s="52"/>
      <c r="AB886" s="52"/>
      <c r="AC886" s="52"/>
      <c r="AD886" s="52"/>
      <c r="AE886" s="52"/>
      <c r="AF886" s="52"/>
    </row>
    <row r="887" spans="1:32" ht="16.5" customHeight="1" x14ac:dyDescent="0.3">
      <c r="A887" s="56"/>
      <c r="B887" s="56"/>
      <c r="C887" s="56"/>
      <c r="D887" s="56"/>
      <c r="E887" s="56"/>
      <c r="F887" s="56"/>
      <c r="G887" s="56"/>
      <c r="H887" s="49"/>
      <c r="I887" s="49"/>
      <c r="J887" s="49"/>
      <c r="K887" s="49"/>
      <c r="L887" s="49"/>
      <c r="M887" s="49"/>
      <c r="N887" s="49"/>
      <c r="O887" s="52"/>
      <c r="P887" s="52"/>
      <c r="Q887" s="52"/>
      <c r="R887" s="52"/>
      <c r="S887" s="52"/>
      <c r="T887" s="52"/>
      <c r="U887" s="52"/>
      <c r="V887" s="52"/>
      <c r="W887" s="52"/>
      <c r="X887" s="52"/>
      <c r="Y887" s="52"/>
      <c r="Z887" s="52"/>
      <c r="AA887" s="52"/>
      <c r="AB887" s="52"/>
      <c r="AC887" s="52"/>
      <c r="AD887" s="52"/>
      <c r="AE887" s="52"/>
      <c r="AF887" s="52"/>
    </row>
    <row r="888" spans="1:32" ht="16.5" customHeight="1" x14ac:dyDescent="0.3">
      <c r="A888" s="56"/>
      <c r="B888" s="56"/>
      <c r="C888" s="56"/>
      <c r="D888" s="56"/>
      <c r="E888" s="56"/>
      <c r="F888" s="56"/>
      <c r="G888" s="56"/>
      <c r="H888" s="49"/>
      <c r="I888" s="49"/>
      <c r="J888" s="49"/>
      <c r="K888" s="49"/>
      <c r="L888" s="49"/>
      <c r="M888" s="49"/>
      <c r="N888" s="49"/>
      <c r="O888" s="52"/>
      <c r="P888" s="52"/>
      <c r="Q888" s="52"/>
      <c r="R888" s="52"/>
      <c r="S888" s="52"/>
      <c r="T888" s="52"/>
      <c r="U888" s="52"/>
      <c r="V888" s="52"/>
      <c r="W888" s="52"/>
      <c r="X888" s="52"/>
      <c r="Y888" s="52"/>
      <c r="Z888" s="52"/>
      <c r="AA888" s="52"/>
      <c r="AB888" s="52"/>
      <c r="AC888" s="52"/>
      <c r="AD888" s="52"/>
      <c r="AE888" s="52"/>
      <c r="AF888" s="52"/>
    </row>
    <row r="889" spans="1:32" ht="16.5" customHeight="1" x14ac:dyDescent="0.3">
      <c r="A889" s="56"/>
      <c r="B889" s="56"/>
      <c r="C889" s="56"/>
      <c r="D889" s="56"/>
      <c r="E889" s="56"/>
      <c r="F889" s="56"/>
      <c r="G889" s="56"/>
      <c r="H889" s="49"/>
      <c r="I889" s="49"/>
      <c r="J889" s="49"/>
      <c r="K889" s="49"/>
      <c r="L889" s="49"/>
      <c r="M889" s="49"/>
      <c r="N889" s="49"/>
      <c r="O889" s="52"/>
      <c r="P889" s="52"/>
      <c r="Q889" s="52"/>
      <c r="R889" s="52"/>
      <c r="S889" s="52"/>
      <c r="T889" s="52"/>
      <c r="U889" s="52"/>
      <c r="V889" s="52"/>
      <c r="W889" s="52"/>
      <c r="X889" s="52"/>
      <c r="Y889" s="52"/>
      <c r="Z889" s="52"/>
      <c r="AA889" s="52"/>
      <c r="AB889" s="52"/>
      <c r="AC889" s="52"/>
      <c r="AD889" s="52"/>
      <c r="AE889" s="52"/>
      <c r="AF889" s="52"/>
    </row>
    <row r="890" spans="1:32" ht="16.5" customHeight="1" x14ac:dyDescent="0.3">
      <c r="A890" s="56"/>
      <c r="B890" s="56"/>
      <c r="C890" s="56"/>
      <c r="D890" s="56"/>
      <c r="E890" s="56"/>
      <c r="F890" s="56"/>
      <c r="G890" s="56"/>
      <c r="H890" s="49"/>
      <c r="I890" s="49"/>
      <c r="J890" s="49"/>
      <c r="K890" s="49"/>
      <c r="L890" s="49"/>
      <c r="M890" s="49"/>
      <c r="N890" s="49"/>
      <c r="O890" s="52"/>
      <c r="P890" s="52"/>
      <c r="Q890" s="52"/>
      <c r="R890" s="52"/>
      <c r="S890" s="52"/>
      <c r="T890" s="52"/>
      <c r="U890" s="52"/>
      <c r="V890" s="52"/>
      <c r="W890" s="52"/>
      <c r="X890" s="52"/>
      <c r="Y890" s="52"/>
      <c r="Z890" s="52"/>
      <c r="AA890" s="52"/>
      <c r="AB890" s="52"/>
      <c r="AC890" s="52"/>
      <c r="AD890" s="52"/>
      <c r="AE890" s="52"/>
      <c r="AF890" s="52"/>
    </row>
    <row r="891" spans="1:32" ht="16.5" customHeight="1" x14ac:dyDescent="0.3">
      <c r="A891" s="56"/>
      <c r="B891" s="56"/>
      <c r="C891" s="56"/>
      <c r="D891" s="56"/>
      <c r="E891" s="56"/>
      <c r="F891" s="56"/>
      <c r="G891" s="56"/>
      <c r="H891" s="49"/>
      <c r="I891" s="49"/>
      <c r="J891" s="49"/>
      <c r="K891" s="49"/>
      <c r="L891" s="49"/>
      <c r="M891" s="49"/>
      <c r="N891" s="49"/>
      <c r="O891" s="52"/>
      <c r="P891" s="52"/>
      <c r="Q891" s="52"/>
      <c r="R891" s="52"/>
      <c r="S891" s="52"/>
      <c r="T891" s="52"/>
      <c r="U891" s="52"/>
      <c r="V891" s="52"/>
      <c r="W891" s="52"/>
      <c r="X891" s="52"/>
      <c r="Y891" s="52"/>
      <c r="Z891" s="52"/>
      <c r="AA891" s="52"/>
      <c r="AB891" s="52"/>
      <c r="AC891" s="52"/>
      <c r="AD891" s="52"/>
      <c r="AE891" s="52"/>
      <c r="AF891" s="52"/>
    </row>
    <row r="892" spans="1:32" ht="16.5" customHeight="1" x14ac:dyDescent="0.3">
      <c r="A892" s="56"/>
      <c r="B892" s="56"/>
      <c r="C892" s="56"/>
      <c r="D892" s="56"/>
      <c r="E892" s="56"/>
      <c r="F892" s="56"/>
      <c r="G892" s="56"/>
      <c r="H892" s="49"/>
      <c r="I892" s="49"/>
      <c r="J892" s="49"/>
      <c r="K892" s="49"/>
      <c r="L892" s="49"/>
      <c r="M892" s="49"/>
      <c r="N892" s="49"/>
      <c r="O892" s="52"/>
      <c r="P892" s="52"/>
      <c r="Q892" s="52"/>
      <c r="R892" s="52"/>
      <c r="S892" s="52"/>
      <c r="T892" s="52"/>
      <c r="U892" s="52"/>
      <c r="V892" s="52"/>
      <c r="W892" s="52"/>
      <c r="X892" s="52"/>
      <c r="Y892" s="52"/>
      <c r="Z892" s="52"/>
      <c r="AA892" s="52"/>
      <c r="AB892" s="52"/>
      <c r="AC892" s="52"/>
      <c r="AD892" s="52"/>
      <c r="AE892" s="52"/>
      <c r="AF892" s="52"/>
    </row>
    <row r="893" spans="1:32" ht="16.5" customHeight="1" x14ac:dyDescent="0.3">
      <c r="A893" s="56"/>
      <c r="B893" s="56"/>
      <c r="C893" s="56"/>
      <c r="D893" s="56"/>
      <c r="E893" s="56"/>
      <c r="F893" s="56"/>
      <c r="G893" s="56"/>
      <c r="H893" s="49"/>
      <c r="I893" s="49"/>
      <c r="J893" s="49"/>
      <c r="K893" s="49"/>
      <c r="L893" s="49"/>
      <c r="M893" s="49"/>
      <c r="N893" s="49"/>
      <c r="O893" s="52"/>
      <c r="P893" s="52"/>
      <c r="Q893" s="52"/>
      <c r="R893" s="52"/>
      <c r="S893" s="52"/>
      <c r="T893" s="52"/>
      <c r="U893" s="52"/>
      <c r="V893" s="52"/>
      <c r="W893" s="52"/>
      <c r="X893" s="52"/>
      <c r="Y893" s="52"/>
      <c r="Z893" s="52"/>
      <c r="AA893" s="52"/>
      <c r="AB893" s="52"/>
      <c r="AC893" s="52"/>
      <c r="AD893" s="52"/>
      <c r="AE893" s="52"/>
      <c r="AF893" s="52"/>
    </row>
    <row r="894" spans="1:32" ht="16.5" customHeight="1" x14ac:dyDescent="0.3">
      <c r="A894" s="56"/>
      <c r="B894" s="56"/>
      <c r="C894" s="56"/>
      <c r="D894" s="56"/>
      <c r="E894" s="56"/>
      <c r="F894" s="56"/>
      <c r="G894" s="56"/>
      <c r="H894" s="49"/>
      <c r="I894" s="49"/>
      <c r="J894" s="49"/>
      <c r="K894" s="49"/>
      <c r="L894" s="49"/>
      <c r="M894" s="49"/>
      <c r="N894" s="49"/>
      <c r="O894" s="52"/>
      <c r="P894" s="52"/>
      <c r="Q894" s="52"/>
      <c r="R894" s="52"/>
      <c r="S894" s="52"/>
      <c r="T894" s="52"/>
      <c r="U894" s="52"/>
      <c r="V894" s="52"/>
      <c r="W894" s="52"/>
      <c r="X894" s="52"/>
      <c r="Y894" s="52"/>
      <c r="Z894" s="52"/>
      <c r="AA894" s="52"/>
      <c r="AB894" s="52"/>
      <c r="AC894" s="52"/>
      <c r="AD894" s="52"/>
      <c r="AE894" s="52"/>
      <c r="AF894" s="52"/>
    </row>
    <row r="895" spans="1:32" ht="16.5" customHeight="1" x14ac:dyDescent="0.3">
      <c r="A895" s="56"/>
      <c r="B895" s="56"/>
      <c r="C895" s="56"/>
      <c r="D895" s="56"/>
      <c r="E895" s="56"/>
      <c r="F895" s="56"/>
      <c r="G895" s="56"/>
      <c r="H895" s="49"/>
      <c r="I895" s="49"/>
      <c r="J895" s="49"/>
      <c r="K895" s="49"/>
      <c r="L895" s="49"/>
      <c r="M895" s="49"/>
      <c r="N895" s="49"/>
      <c r="O895" s="52"/>
      <c r="P895" s="52"/>
      <c r="Q895" s="52"/>
      <c r="R895" s="52"/>
      <c r="S895" s="52"/>
      <c r="T895" s="52"/>
      <c r="U895" s="52"/>
      <c r="V895" s="52"/>
      <c r="W895" s="52"/>
      <c r="X895" s="52"/>
      <c r="Y895" s="52"/>
      <c r="Z895" s="52"/>
      <c r="AA895" s="52"/>
      <c r="AB895" s="52"/>
      <c r="AC895" s="52"/>
      <c r="AD895" s="52"/>
      <c r="AE895" s="52"/>
      <c r="AF895" s="52"/>
    </row>
    <row r="896" spans="1:32" ht="16.5" customHeight="1" x14ac:dyDescent="0.3">
      <c r="A896" s="56"/>
      <c r="B896" s="56"/>
      <c r="C896" s="56"/>
      <c r="D896" s="56"/>
      <c r="E896" s="56"/>
      <c r="F896" s="56"/>
      <c r="G896" s="56"/>
      <c r="H896" s="49"/>
      <c r="I896" s="49"/>
      <c r="J896" s="49"/>
      <c r="K896" s="49"/>
      <c r="L896" s="49"/>
      <c r="M896" s="49"/>
      <c r="N896" s="49"/>
      <c r="O896" s="52"/>
      <c r="P896" s="52"/>
      <c r="Q896" s="52"/>
      <c r="R896" s="52"/>
      <c r="S896" s="52"/>
      <c r="T896" s="52"/>
      <c r="U896" s="52"/>
      <c r="V896" s="52"/>
      <c r="W896" s="52"/>
      <c r="X896" s="52"/>
      <c r="Y896" s="52"/>
      <c r="Z896" s="52"/>
      <c r="AA896" s="52"/>
      <c r="AB896" s="52"/>
      <c r="AC896" s="52"/>
      <c r="AD896" s="52"/>
      <c r="AE896" s="52"/>
      <c r="AF896" s="52"/>
    </row>
    <row r="897" spans="1:32" ht="16.5" customHeight="1" x14ac:dyDescent="0.3">
      <c r="A897" s="56"/>
      <c r="B897" s="56"/>
      <c r="C897" s="56"/>
      <c r="D897" s="56"/>
      <c r="E897" s="56"/>
      <c r="F897" s="56"/>
      <c r="G897" s="56"/>
      <c r="H897" s="49"/>
      <c r="I897" s="49"/>
      <c r="J897" s="49"/>
      <c r="K897" s="49"/>
      <c r="L897" s="49"/>
      <c r="M897" s="49"/>
      <c r="N897" s="49"/>
      <c r="O897" s="52"/>
      <c r="P897" s="52"/>
      <c r="Q897" s="52"/>
      <c r="R897" s="52"/>
      <c r="S897" s="52"/>
      <c r="T897" s="52"/>
      <c r="U897" s="52"/>
      <c r="V897" s="52"/>
      <c r="W897" s="52"/>
      <c r="X897" s="52"/>
      <c r="Y897" s="52"/>
      <c r="Z897" s="52"/>
      <c r="AA897" s="52"/>
      <c r="AB897" s="52"/>
      <c r="AC897" s="52"/>
      <c r="AD897" s="52"/>
      <c r="AE897" s="52"/>
      <c r="AF897" s="52"/>
    </row>
    <row r="898" spans="1:32" ht="16.5" customHeight="1" x14ac:dyDescent="0.3">
      <c r="A898" s="56"/>
      <c r="B898" s="56"/>
      <c r="C898" s="56"/>
      <c r="D898" s="56"/>
      <c r="E898" s="56"/>
      <c r="F898" s="56"/>
      <c r="G898" s="56"/>
      <c r="H898" s="49"/>
      <c r="I898" s="49"/>
      <c r="J898" s="49"/>
      <c r="K898" s="49"/>
      <c r="L898" s="49"/>
      <c r="M898" s="49"/>
      <c r="N898" s="49"/>
      <c r="O898" s="52"/>
      <c r="P898" s="52"/>
      <c r="Q898" s="52"/>
      <c r="R898" s="52"/>
      <c r="S898" s="52"/>
      <c r="T898" s="52"/>
      <c r="U898" s="52"/>
      <c r="V898" s="52"/>
      <c r="W898" s="52"/>
      <c r="X898" s="52"/>
      <c r="Y898" s="52"/>
      <c r="Z898" s="52"/>
      <c r="AA898" s="52"/>
      <c r="AB898" s="52"/>
      <c r="AC898" s="52"/>
      <c r="AD898" s="52"/>
      <c r="AE898" s="52"/>
      <c r="AF898" s="52"/>
    </row>
    <row r="899" spans="1:32" ht="16.5" customHeight="1" x14ac:dyDescent="0.3">
      <c r="A899" s="56"/>
      <c r="B899" s="56"/>
      <c r="C899" s="56"/>
      <c r="D899" s="56"/>
      <c r="E899" s="56"/>
      <c r="F899" s="56"/>
      <c r="G899" s="56"/>
      <c r="H899" s="49"/>
      <c r="I899" s="49"/>
      <c r="J899" s="49"/>
      <c r="K899" s="49"/>
      <c r="L899" s="49"/>
      <c r="M899" s="49"/>
      <c r="N899" s="49"/>
      <c r="O899" s="52"/>
      <c r="P899" s="52"/>
      <c r="Q899" s="52"/>
      <c r="R899" s="52"/>
      <c r="S899" s="52"/>
      <c r="T899" s="52"/>
      <c r="U899" s="52"/>
      <c r="V899" s="52"/>
      <c r="W899" s="52"/>
      <c r="X899" s="52"/>
      <c r="Y899" s="52"/>
      <c r="Z899" s="52"/>
      <c r="AA899" s="52"/>
      <c r="AB899" s="52"/>
      <c r="AC899" s="52"/>
      <c r="AD899" s="52"/>
      <c r="AE899" s="52"/>
      <c r="AF899" s="52"/>
    </row>
    <row r="900" spans="1:32" ht="16.5" customHeight="1" x14ac:dyDescent="0.3">
      <c r="A900" s="56"/>
      <c r="B900" s="56"/>
      <c r="C900" s="56"/>
      <c r="D900" s="56"/>
      <c r="E900" s="56"/>
      <c r="F900" s="56"/>
      <c r="G900" s="56"/>
      <c r="H900" s="49"/>
      <c r="I900" s="49"/>
      <c r="J900" s="49"/>
      <c r="K900" s="49"/>
      <c r="L900" s="49"/>
      <c r="M900" s="49"/>
      <c r="N900" s="49"/>
      <c r="O900" s="52"/>
      <c r="P900" s="52"/>
      <c r="Q900" s="52"/>
      <c r="R900" s="52"/>
      <c r="S900" s="52"/>
      <c r="T900" s="52"/>
      <c r="U900" s="52"/>
      <c r="V900" s="52"/>
      <c r="W900" s="52"/>
      <c r="X900" s="52"/>
      <c r="Y900" s="52"/>
      <c r="Z900" s="52"/>
      <c r="AA900" s="52"/>
      <c r="AB900" s="52"/>
      <c r="AC900" s="52"/>
      <c r="AD900" s="52"/>
      <c r="AE900" s="52"/>
      <c r="AF900" s="52"/>
    </row>
    <row r="901" spans="1:32" ht="16.5" customHeight="1" x14ac:dyDescent="0.3">
      <c r="A901" s="56"/>
      <c r="B901" s="56"/>
      <c r="C901" s="56"/>
      <c r="D901" s="56"/>
      <c r="E901" s="56"/>
      <c r="F901" s="56"/>
      <c r="G901" s="56"/>
      <c r="H901" s="49"/>
      <c r="I901" s="49"/>
      <c r="J901" s="49"/>
      <c r="K901" s="49"/>
      <c r="L901" s="49"/>
      <c r="M901" s="49"/>
      <c r="N901" s="49"/>
      <c r="O901" s="52"/>
      <c r="P901" s="52"/>
      <c r="Q901" s="52"/>
      <c r="R901" s="52"/>
      <c r="S901" s="52"/>
      <c r="T901" s="52"/>
      <c r="U901" s="52"/>
      <c r="V901" s="52"/>
      <c r="W901" s="52"/>
      <c r="X901" s="52"/>
      <c r="Y901" s="52"/>
      <c r="Z901" s="52"/>
      <c r="AA901" s="52"/>
      <c r="AB901" s="52"/>
      <c r="AC901" s="52"/>
      <c r="AD901" s="52"/>
      <c r="AE901" s="52"/>
      <c r="AF901" s="52"/>
    </row>
    <row r="902" spans="1:32" ht="16.5" customHeight="1" x14ac:dyDescent="0.3">
      <c r="A902" s="56"/>
      <c r="B902" s="56"/>
      <c r="C902" s="56"/>
      <c r="D902" s="56"/>
      <c r="E902" s="56"/>
      <c r="F902" s="56"/>
      <c r="G902" s="56"/>
      <c r="H902" s="49"/>
      <c r="I902" s="49"/>
      <c r="J902" s="49"/>
      <c r="K902" s="49"/>
      <c r="L902" s="49"/>
      <c r="M902" s="49"/>
      <c r="N902" s="49"/>
      <c r="O902" s="52"/>
      <c r="P902" s="52"/>
      <c r="Q902" s="52"/>
      <c r="R902" s="52"/>
      <c r="S902" s="52"/>
      <c r="T902" s="52"/>
      <c r="U902" s="52"/>
      <c r="V902" s="52"/>
      <c r="W902" s="52"/>
      <c r="X902" s="52"/>
      <c r="Y902" s="52"/>
      <c r="Z902" s="52"/>
      <c r="AA902" s="52"/>
      <c r="AB902" s="52"/>
      <c r="AC902" s="52"/>
      <c r="AD902" s="52"/>
      <c r="AE902" s="52"/>
      <c r="AF902" s="52"/>
    </row>
    <row r="903" spans="1:32" ht="16.5" customHeight="1" x14ac:dyDescent="0.3">
      <c r="A903" s="56"/>
      <c r="B903" s="56"/>
      <c r="C903" s="56"/>
      <c r="D903" s="56"/>
      <c r="E903" s="56"/>
      <c r="F903" s="56"/>
      <c r="G903" s="56"/>
      <c r="H903" s="49"/>
      <c r="I903" s="49"/>
      <c r="J903" s="49"/>
      <c r="K903" s="49"/>
      <c r="L903" s="49"/>
      <c r="M903" s="49"/>
      <c r="N903" s="49"/>
      <c r="O903" s="52"/>
      <c r="P903" s="52"/>
      <c r="Q903" s="52"/>
      <c r="R903" s="52"/>
      <c r="S903" s="52"/>
      <c r="T903" s="52"/>
      <c r="U903" s="52"/>
      <c r="V903" s="52"/>
      <c r="W903" s="52"/>
      <c r="X903" s="52"/>
      <c r="Y903" s="52"/>
      <c r="Z903" s="52"/>
      <c r="AA903" s="52"/>
      <c r="AB903" s="52"/>
      <c r="AC903" s="52"/>
      <c r="AD903" s="52"/>
      <c r="AE903" s="52"/>
      <c r="AF903" s="52"/>
    </row>
    <row r="904" spans="1:32" ht="16.5" customHeight="1" x14ac:dyDescent="0.3">
      <c r="A904" s="56"/>
      <c r="B904" s="56"/>
      <c r="C904" s="56"/>
      <c r="D904" s="56"/>
      <c r="E904" s="56"/>
      <c r="F904" s="56"/>
      <c r="G904" s="56"/>
      <c r="H904" s="49"/>
      <c r="I904" s="49"/>
      <c r="J904" s="49"/>
      <c r="K904" s="49"/>
      <c r="L904" s="49"/>
      <c r="M904" s="49"/>
      <c r="N904" s="49"/>
      <c r="O904" s="52"/>
      <c r="P904" s="52"/>
      <c r="Q904" s="52"/>
      <c r="R904" s="52"/>
      <c r="S904" s="52"/>
      <c r="T904" s="52"/>
      <c r="U904" s="52"/>
      <c r="V904" s="52"/>
      <c r="W904" s="52"/>
      <c r="X904" s="52"/>
      <c r="Y904" s="52"/>
      <c r="Z904" s="52"/>
      <c r="AA904" s="52"/>
      <c r="AB904" s="52"/>
      <c r="AC904" s="52"/>
      <c r="AD904" s="52"/>
      <c r="AE904" s="52"/>
      <c r="AF904" s="52"/>
    </row>
    <row r="905" spans="1:32" ht="16.5" customHeight="1" x14ac:dyDescent="0.3">
      <c r="A905" s="56"/>
      <c r="B905" s="56"/>
      <c r="C905" s="56"/>
      <c r="D905" s="56"/>
      <c r="E905" s="56"/>
      <c r="F905" s="56"/>
      <c r="G905" s="56"/>
      <c r="H905" s="49"/>
      <c r="I905" s="49"/>
      <c r="J905" s="49"/>
      <c r="K905" s="49"/>
      <c r="L905" s="49"/>
      <c r="M905" s="49"/>
      <c r="N905" s="49"/>
      <c r="O905" s="52"/>
      <c r="P905" s="52"/>
      <c r="Q905" s="52"/>
      <c r="R905" s="52"/>
      <c r="S905" s="52"/>
      <c r="T905" s="52"/>
      <c r="U905" s="52"/>
      <c r="V905" s="52"/>
      <c r="W905" s="52"/>
      <c r="X905" s="52"/>
      <c r="Y905" s="52"/>
      <c r="Z905" s="52"/>
      <c r="AA905" s="52"/>
      <c r="AB905" s="52"/>
      <c r="AC905" s="52"/>
      <c r="AD905" s="52"/>
      <c r="AE905" s="52"/>
      <c r="AF905" s="52"/>
    </row>
    <row r="906" spans="1:32" ht="16.5" customHeight="1" x14ac:dyDescent="0.3">
      <c r="A906" s="56"/>
      <c r="B906" s="56"/>
      <c r="C906" s="56"/>
      <c r="D906" s="56"/>
      <c r="E906" s="56"/>
      <c r="F906" s="56"/>
      <c r="G906" s="56"/>
      <c r="H906" s="49"/>
      <c r="I906" s="49"/>
      <c r="J906" s="49"/>
      <c r="K906" s="49"/>
      <c r="L906" s="49"/>
      <c r="M906" s="49"/>
      <c r="N906" s="49"/>
      <c r="O906" s="52"/>
      <c r="P906" s="52"/>
      <c r="Q906" s="52"/>
      <c r="R906" s="52"/>
      <c r="S906" s="52"/>
      <c r="T906" s="52"/>
      <c r="U906" s="52"/>
      <c r="V906" s="52"/>
      <c r="W906" s="52"/>
      <c r="X906" s="52"/>
      <c r="Y906" s="52"/>
      <c r="Z906" s="52"/>
      <c r="AA906" s="52"/>
      <c r="AB906" s="52"/>
      <c r="AC906" s="52"/>
      <c r="AD906" s="52"/>
      <c r="AE906" s="52"/>
      <c r="AF906" s="52"/>
    </row>
    <row r="907" spans="1:32" ht="16.5" customHeight="1" x14ac:dyDescent="0.3">
      <c r="A907" s="56"/>
      <c r="B907" s="56"/>
      <c r="C907" s="56"/>
      <c r="D907" s="56"/>
      <c r="E907" s="56"/>
      <c r="F907" s="56"/>
      <c r="G907" s="56"/>
      <c r="H907" s="49"/>
      <c r="I907" s="49"/>
      <c r="J907" s="49"/>
      <c r="K907" s="49"/>
      <c r="L907" s="49"/>
      <c r="M907" s="49"/>
      <c r="N907" s="49"/>
      <c r="O907" s="52"/>
      <c r="P907" s="52"/>
      <c r="Q907" s="52"/>
      <c r="R907" s="52"/>
      <c r="S907" s="52"/>
      <c r="T907" s="52"/>
      <c r="U907" s="52"/>
      <c r="V907" s="52"/>
      <c r="W907" s="52"/>
      <c r="X907" s="52"/>
      <c r="Y907" s="52"/>
      <c r="Z907" s="52"/>
      <c r="AA907" s="52"/>
      <c r="AB907" s="52"/>
      <c r="AC907" s="52"/>
      <c r="AD907" s="52"/>
      <c r="AE907" s="52"/>
      <c r="AF907" s="52"/>
    </row>
    <row r="908" spans="1:32" ht="16.5" customHeight="1" x14ac:dyDescent="0.3">
      <c r="A908" s="56"/>
      <c r="B908" s="56"/>
      <c r="C908" s="56"/>
      <c r="D908" s="56"/>
      <c r="E908" s="56"/>
      <c r="F908" s="56"/>
      <c r="G908" s="56"/>
      <c r="H908" s="49"/>
      <c r="I908" s="49"/>
      <c r="J908" s="49"/>
      <c r="K908" s="49"/>
      <c r="L908" s="49"/>
      <c r="M908" s="49"/>
      <c r="N908" s="49"/>
      <c r="O908" s="52"/>
      <c r="P908" s="52"/>
      <c r="Q908" s="52"/>
      <c r="R908" s="52"/>
      <c r="S908" s="52"/>
      <c r="T908" s="52"/>
      <c r="U908" s="52"/>
      <c r="V908" s="52"/>
      <c r="W908" s="52"/>
      <c r="X908" s="52"/>
      <c r="Y908" s="52"/>
      <c r="Z908" s="52"/>
      <c r="AA908" s="52"/>
      <c r="AB908" s="52"/>
      <c r="AC908" s="52"/>
      <c r="AD908" s="52"/>
      <c r="AE908" s="52"/>
      <c r="AF908" s="52"/>
    </row>
    <row r="909" spans="1:32" ht="16.5" customHeight="1" x14ac:dyDescent="0.3">
      <c r="A909" s="56"/>
      <c r="B909" s="56"/>
      <c r="C909" s="56"/>
      <c r="D909" s="56"/>
      <c r="E909" s="56"/>
      <c r="F909" s="56"/>
      <c r="G909" s="56"/>
      <c r="H909" s="49"/>
      <c r="I909" s="49"/>
      <c r="J909" s="49"/>
      <c r="K909" s="49"/>
      <c r="L909" s="49"/>
      <c r="M909" s="49"/>
      <c r="N909" s="49"/>
      <c r="O909" s="52"/>
      <c r="P909" s="52"/>
      <c r="Q909" s="52"/>
      <c r="R909" s="52"/>
      <c r="S909" s="52"/>
      <c r="T909" s="52"/>
      <c r="U909" s="52"/>
      <c r="V909" s="52"/>
      <c r="W909" s="52"/>
      <c r="X909" s="52"/>
      <c r="Y909" s="52"/>
      <c r="Z909" s="52"/>
      <c r="AA909" s="52"/>
      <c r="AB909" s="52"/>
      <c r="AC909" s="52"/>
      <c r="AD909" s="52"/>
      <c r="AE909" s="52"/>
      <c r="AF909" s="52"/>
    </row>
    <row r="910" spans="1:32" ht="16.5" customHeight="1" x14ac:dyDescent="0.3">
      <c r="A910" s="56"/>
      <c r="B910" s="56"/>
      <c r="C910" s="56"/>
      <c r="D910" s="56"/>
      <c r="E910" s="56"/>
      <c r="F910" s="56"/>
      <c r="G910" s="56"/>
      <c r="H910" s="49"/>
      <c r="I910" s="49"/>
      <c r="J910" s="49"/>
      <c r="K910" s="49"/>
      <c r="L910" s="49"/>
      <c r="M910" s="49"/>
      <c r="N910" s="49"/>
      <c r="O910" s="52"/>
      <c r="P910" s="52"/>
      <c r="Q910" s="52"/>
      <c r="R910" s="52"/>
      <c r="S910" s="52"/>
      <c r="T910" s="52"/>
      <c r="U910" s="52"/>
      <c r="V910" s="52"/>
      <c r="W910" s="52"/>
      <c r="X910" s="52"/>
      <c r="Y910" s="52"/>
      <c r="Z910" s="52"/>
      <c r="AA910" s="52"/>
      <c r="AB910" s="52"/>
      <c r="AC910" s="52"/>
      <c r="AD910" s="52"/>
      <c r="AE910" s="52"/>
      <c r="AF910" s="52"/>
    </row>
    <row r="911" spans="1:32" ht="16.5" customHeight="1" x14ac:dyDescent="0.3">
      <c r="A911" s="56"/>
      <c r="B911" s="56"/>
      <c r="C911" s="56"/>
      <c r="D911" s="56"/>
      <c r="E911" s="56"/>
      <c r="F911" s="56"/>
      <c r="G911" s="56"/>
      <c r="H911" s="49"/>
      <c r="I911" s="49"/>
      <c r="J911" s="49"/>
      <c r="K911" s="49"/>
      <c r="L911" s="49"/>
      <c r="M911" s="49"/>
      <c r="N911" s="49"/>
      <c r="O911" s="52"/>
      <c r="P911" s="52"/>
      <c r="Q911" s="52"/>
      <c r="R911" s="52"/>
      <c r="S911" s="52"/>
      <c r="T911" s="52"/>
      <c r="U911" s="52"/>
      <c r="V911" s="52"/>
      <c r="W911" s="52"/>
      <c r="X911" s="52"/>
      <c r="Y911" s="52"/>
      <c r="Z911" s="52"/>
      <c r="AA911" s="52"/>
      <c r="AB911" s="52"/>
      <c r="AC911" s="52"/>
      <c r="AD911" s="52"/>
      <c r="AE911" s="52"/>
      <c r="AF911" s="52"/>
    </row>
    <row r="912" spans="1:32" ht="16.5" customHeight="1" x14ac:dyDescent="0.3">
      <c r="A912" s="56"/>
      <c r="B912" s="56"/>
      <c r="C912" s="56"/>
      <c r="D912" s="56"/>
      <c r="E912" s="56"/>
      <c r="F912" s="56"/>
      <c r="G912" s="56"/>
      <c r="H912" s="49"/>
      <c r="I912" s="49"/>
      <c r="J912" s="49"/>
      <c r="K912" s="49"/>
      <c r="L912" s="49"/>
      <c r="M912" s="49"/>
      <c r="N912" s="49"/>
      <c r="O912" s="52"/>
      <c r="P912" s="52"/>
      <c r="Q912" s="52"/>
      <c r="R912" s="52"/>
      <c r="S912" s="52"/>
      <c r="T912" s="52"/>
      <c r="U912" s="52"/>
      <c r="V912" s="52"/>
      <c r="W912" s="52"/>
      <c r="X912" s="52"/>
      <c r="Y912" s="52"/>
      <c r="Z912" s="52"/>
      <c r="AA912" s="52"/>
      <c r="AB912" s="52"/>
      <c r="AC912" s="52"/>
      <c r="AD912" s="52"/>
      <c r="AE912" s="52"/>
      <c r="AF912" s="52"/>
    </row>
    <row r="913" spans="1:32" ht="16.5" customHeight="1" x14ac:dyDescent="0.3">
      <c r="A913" s="56"/>
      <c r="B913" s="56"/>
      <c r="C913" s="56"/>
      <c r="D913" s="56"/>
      <c r="E913" s="56"/>
      <c r="F913" s="56"/>
      <c r="G913" s="56"/>
      <c r="H913" s="49"/>
      <c r="I913" s="49"/>
      <c r="J913" s="49"/>
      <c r="K913" s="49"/>
      <c r="L913" s="49"/>
      <c r="M913" s="49"/>
      <c r="N913" s="49"/>
      <c r="O913" s="52"/>
      <c r="P913" s="52"/>
      <c r="Q913" s="52"/>
      <c r="R913" s="52"/>
      <c r="S913" s="52"/>
      <c r="T913" s="52"/>
      <c r="U913" s="52"/>
      <c r="V913" s="52"/>
      <c r="W913" s="52"/>
      <c r="X913" s="52"/>
      <c r="Y913" s="52"/>
      <c r="Z913" s="52"/>
      <c r="AA913" s="52"/>
      <c r="AB913" s="52"/>
      <c r="AC913" s="52"/>
      <c r="AD913" s="52"/>
      <c r="AE913" s="52"/>
      <c r="AF913" s="52"/>
    </row>
    <row r="914" spans="1:32" ht="16.5" customHeight="1" x14ac:dyDescent="0.3">
      <c r="A914" s="56"/>
      <c r="B914" s="56"/>
      <c r="C914" s="56"/>
      <c r="D914" s="56"/>
      <c r="E914" s="56"/>
      <c r="F914" s="56"/>
      <c r="G914" s="56"/>
      <c r="H914" s="49"/>
      <c r="I914" s="49"/>
      <c r="J914" s="49"/>
      <c r="K914" s="49"/>
      <c r="L914" s="49"/>
      <c r="M914" s="49"/>
      <c r="N914" s="49"/>
      <c r="O914" s="52"/>
      <c r="P914" s="52"/>
      <c r="Q914" s="52"/>
      <c r="R914" s="52"/>
      <c r="S914" s="52"/>
      <c r="T914" s="52"/>
      <c r="U914" s="52"/>
      <c r="V914" s="52"/>
      <c r="W914" s="52"/>
      <c r="X914" s="52"/>
      <c r="Y914" s="52"/>
      <c r="Z914" s="52"/>
      <c r="AA914" s="52"/>
      <c r="AB914" s="52"/>
      <c r="AC914" s="52"/>
      <c r="AD914" s="52"/>
      <c r="AE914" s="52"/>
      <c r="AF914" s="52"/>
    </row>
    <row r="915" spans="1:32" ht="16.5" customHeight="1" x14ac:dyDescent="0.3">
      <c r="A915" s="56"/>
      <c r="B915" s="56"/>
      <c r="C915" s="56"/>
      <c r="D915" s="56"/>
      <c r="E915" s="56"/>
      <c r="F915" s="56"/>
      <c r="G915" s="56"/>
      <c r="H915" s="49"/>
      <c r="I915" s="49"/>
      <c r="J915" s="49"/>
      <c r="K915" s="49"/>
      <c r="L915" s="49"/>
      <c r="M915" s="49"/>
      <c r="N915" s="49"/>
      <c r="O915" s="52"/>
      <c r="P915" s="52"/>
      <c r="Q915" s="52"/>
      <c r="R915" s="52"/>
      <c r="S915" s="52"/>
      <c r="T915" s="52"/>
      <c r="U915" s="52"/>
      <c r="V915" s="52"/>
      <c r="W915" s="52"/>
      <c r="X915" s="52"/>
      <c r="Y915" s="52"/>
      <c r="Z915" s="52"/>
      <c r="AA915" s="52"/>
      <c r="AB915" s="52"/>
      <c r="AC915" s="52"/>
      <c r="AD915" s="52"/>
      <c r="AE915" s="52"/>
      <c r="AF915" s="52"/>
    </row>
    <row r="916" spans="1:32" ht="16.5" customHeight="1" x14ac:dyDescent="0.3">
      <c r="A916" s="56"/>
      <c r="B916" s="56"/>
      <c r="C916" s="56"/>
      <c r="D916" s="56"/>
      <c r="E916" s="56"/>
      <c r="F916" s="56"/>
      <c r="G916" s="56"/>
      <c r="H916" s="49"/>
      <c r="I916" s="49"/>
      <c r="J916" s="49"/>
      <c r="K916" s="49"/>
      <c r="L916" s="49"/>
      <c r="M916" s="49"/>
      <c r="N916" s="49"/>
      <c r="O916" s="52"/>
      <c r="P916" s="52"/>
      <c r="Q916" s="52"/>
      <c r="R916" s="52"/>
      <c r="S916" s="52"/>
      <c r="T916" s="52"/>
      <c r="U916" s="52"/>
      <c r="V916" s="52"/>
      <c r="W916" s="52"/>
      <c r="X916" s="52"/>
      <c r="Y916" s="52"/>
      <c r="Z916" s="52"/>
      <c r="AA916" s="52"/>
      <c r="AB916" s="52"/>
      <c r="AC916" s="52"/>
      <c r="AD916" s="52"/>
      <c r="AE916" s="52"/>
      <c r="AF916" s="52"/>
    </row>
    <row r="917" spans="1:32" ht="16.5" customHeight="1" x14ac:dyDescent="0.3">
      <c r="A917" s="56"/>
      <c r="B917" s="56"/>
      <c r="C917" s="56"/>
      <c r="D917" s="56"/>
      <c r="E917" s="56"/>
      <c r="F917" s="56"/>
      <c r="G917" s="56"/>
      <c r="H917" s="49"/>
      <c r="I917" s="49"/>
      <c r="J917" s="49"/>
      <c r="K917" s="49"/>
      <c r="L917" s="49"/>
      <c r="M917" s="49"/>
      <c r="N917" s="49"/>
      <c r="O917" s="52"/>
      <c r="P917" s="52"/>
      <c r="Q917" s="52"/>
      <c r="R917" s="52"/>
      <c r="S917" s="52"/>
      <c r="T917" s="52"/>
      <c r="U917" s="52"/>
      <c r="V917" s="52"/>
      <c r="W917" s="52"/>
      <c r="X917" s="52"/>
      <c r="Y917" s="52"/>
      <c r="Z917" s="52"/>
      <c r="AA917" s="52"/>
      <c r="AB917" s="52"/>
      <c r="AC917" s="52"/>
      <c r="AD917" s="52"/>
      <c r="AE917" s="52"/>
      <c r="AF917" s="52"/>
    </row>
    <row r="918" spans="1:32" ht="16.5" customHeight="1" x14ac:dyDescent="0.3">
      <c r="A918" s="56"/>
      <c r="B918" s="56"/>
      <c r="C918" s="56"/>
      <c r="D918" s="56"/>
      <c r="E918" s="56"/>
      <c r="F918" s="56"/>
      <c r="G918" s="56"/>
      <c r="H918" s="49"/>
      <c r="I918" s="49"/>
      <c r="J918" s="49"/>
      <c r="K918" s="49"/>
      <c r="L918" s="49"/>
      <c r="M918" s="49"/>
      <c r="N918" s="49"/>
      <c r="O918" s="52"/>
      <c r="P918" s="52"/>
      <c r="Q918" s="52"/>
      <c r="R918" s="52"/>
      <c r="S918" s="52"/>
      <c r="T918" s="52"/>
      <c r="U918" s="52"/>
      <c r="V918" s="52"/>
      <c r="W918" s="52"/>
      <c r="X918" s="52"/>
      <c r="Y918" s="52"/>
      <c r="Z918" s="52"/>
      <c r="AA918" s="52"/>
      <c r="AB918" s="52"/>
      <c r="AC918" s="52"/>
      <c r="AD918" s="52"/>
      <c r="AE918" s="52"/>
      <c r="AF918" s="52"/>
    </row>
    <row r="919" spans="1:32" ht="16.5" customHeight="1" x14ac:dyDescent="0.3">
      <c r="A919" s="56"/>
      <c r="B919" s="56"/>
      <c r="C919" s="56"/>
      <c r="D919" s="56"/>
      <c r="E919" s="56"/>
      <c r="F919" s="56"/>
      <c r="G919" s="56"/>
      <c r="H919" s="49"/>
      <c r="I919" s="49"/>
      <c r="J919" s="49"/>
      <c r="K919" s="49"/>
      <c r="L919" s="49"/>
      <c r="M919" s="49"/>
      <c r="N919" s="49"/>
      <c r="O919" s="52"/>
      <c r="P919" s="52"/>
      <c r="Q919" s="52"/>
      <c r="R919" s="52"/>
      <c r="S919" s="52"/>
      <c r="T919" s="52"/>
      <c r="U919" s="52"/>
      <c r="V919" s="52"/>
      <c r="W919" s="52"/>
      <c r="X919" s="52"/>
      <c r="Y919" s="52"/>
      <c r="Z919" s="52"/>
      <c r="AA919" s="52"/>
      <c r="AB919" s="52"/>
      <c r="AC919" s="52"/>
      <c r="AD919" s="52"/>
      <c r="AE919" s="52"/>
      <c r="AF919" s="52"/>
    </row>
    <row r="920" spans="1:32" ht="16.5" customHeight="1" x14ac:dyDescent="0.3">
      <c r="A920" s="56"/>
      <c r="B920" s="56"/>
      <c r="C920" s="56"/>
      <c r="D920" s="56"/>
      <c r="E920" s="56"/>
      <c r="F920" s="56"/>
      <c r="G920" s="56"/>
      <c r="H920" s="49"/>
      <c r="I920" s="49"/>
      <c r="J920" s="49"/>
      <c r="K920" s="49"/>
      <c r="L920" s="49"/>
      <c r="M920" s="49"/>
      <c r="N920" s="49"/>
      <c r="O920" s="52"/>
      <c r="P920" s="52"/>
      <c r="Q920" s="52"/>
      <c r="R920" s="52"/>
      <c r="S920" s="52"/>
      <c r="T920" s="52"/>
      <c r="U920" s="52"/>
      <c r="V920" s="52"/>
      <c r="W920" s="52"/>
      <c r="X920" s="52"/>
      <c r="Y920" s="52"/>
      <c r="Z920" s="52"/>
      <c r="AA920" s="52"/>
      <c r="AB920" s="52"/>
      <c r="AC920" s="52"/>
      <c r="AD920" s="52"/>
      <c r="AE920" s="52"/>
      <c r="AF920" s="52"/>
    </row>
    <row r="921" spans="1:32" ht="16.5" customHeight="1" x14ac:dyDescent="0.3">
      <c r="A921" s="56"/>
      <c r="B921" s="56"/>
      <c r="C921" s="56"/>
      <c r="D921" s="56"/>
      <c r="E921" s="56"/>
      <c r="F921" s="56"/>
      <c r="G921" s="56"/>
      <c r="H921" s="49"/>
      <c r="I921" s="49"/>
      <c r="J921" s="49"/>
      <c r="K921" s="49"/>
      <c r="L921" s="49"/>
      <c r="M921" s="49"/>
      <c r="N921" s="49"/>
      <c r="O921" s="52"/>
      <c r="P921" s="52"/>
      <c r="Q921" s="52"/>
      <c r="R921" s="52"/>
      <c r="S921" s="52"/>
      <c r="T921" s="52"/>
      <c r="U921" s="52"/>
      <c r="V921" s="52"/>
      <c r="W921" s="52"/>
      <c r="X921" s="52"/>
      <c r="Y921" s="52"/>
      <c r="Z921" s="52"/>
      <c r="AA921" s="52"/>
      <c r="AB921" s="52"/>
      <c r="AC921" s="52"/>
      <c r="AD921" s="52"/>
      <c r="AE921" s="52"/>
      <c r="AF921" s="52"/>
    </row>
    <row r="922" spans="1:32" ht="16.5" customHeight="1" x14ac:dyDescent="0.3">
      <c r="A922" s="56"/>
      <c r="B922" s="56"/>
      <c r="C922" s="56"/>
      <c r="D922" s="56"/>
      <c r="E922" s="56"/>
      <c r="F922" s="56"/>
      <c r="G922" s="56"/>
      <c r="H922" s="49"/>
      <c r="I922" s="49"/>
      <c r="J922" s="49"/>
      <c r="K922" s="49"/>
      <c r="L922" s="49"/>
      <c r="M922" s="49"/>
      <c r="N922" s="49"/>
      <c r="O922" s="52"/>
      <c r="P922" s="52"/>
      <c r="Q922" s="52"/>
      <c r="R922" s="52"/>
      <c r="S922" s="52"/>
      <c r="T922" s="52"/>
      <c r="U922" s="52"/>
      <c r="V922" s="52"/>
      <c r="W922" s="52"/>
      <c r="X922" s="52"/>
      <c r="Y922" s="52"/>
      <c r="Z922" s="52"/>
      <c r="AA922" s="52"/>
      <c r="AB922" s="52"/>
      <c r="AC922" s="52"/>
      <c r="AD922" s="52"/>
      <c r="AE922" s="52"/>
      <c r="AF922" s="52"/>
    </row>
    <row r="923" spans="1:32" ht="16.5" customHeight="1" x14ac:dyDescent="0.3">
      <c r="A923" s="56"/>
      <c r="B923" s="56"/>
      <c r="C923" s="56"/>
      <c r="D923" s="56"/>
      <c r="E923" s="56"/>
      <c r="F923" s="56"/>
      <c r="G923" s="56"/>
      <c r="H923" s="49"/>
      <c r="I923" s="49"/>
      <c r="J923" s="49"/>
      <c r="K923" s="49"/>
      <c r="L923" s="49"/>
      <c r="M923" s="49"/>
      <c r="N923" s="49"/>
      <c r="O923" s="52"/>
      <c r="P923" s="52"/>
      <c r="Q923" s="52"/>
      <c r="R923" s="52"/>
      <c r="S923" s="52"/>
      <c r="T923" s="52"/>
      <c r="U923" s="52"/>
      <c r="V923" s="52"/>
      <c r="W923" s="52"/>
      <c r="X923" s="52"/>
      <c r="Y923" s="52"/>
      <c r="Z923" s="52"/>
      <c r="AA923" s="52"/>
      <c r="AB923" s="52"/>
      <c r="AC923" s="52"/>
      <c r="AD923" s="52"/>
      <c r="AE923" s="52"/>
      <c r="AF923" s="52"/>
    </row>
    <row r="924" spans="1:32" ht="16.5" customHeight="1" x14ac:dyDescent="0.3">
      <c r="A924" s="56"/>
      <c r="B924" s="56"/>
      <c r="C924" s="56"/>
      <c r="D924" s="56"/>
      <c r="E924" s="56"/>
      <c r="F924" s="56"/>
      <c r="G924" s="56"/>
      <c r="H924" s="49"/>
      <c r="I924" s="49"/>
      <c r="J924" s="49"/>
      <c r="K924" s="49"/>
      <c r="L924" s="49"/>
      <c r="M924" s="49"/>
      <c r="N924" s="49"/>
      <c r="O924" s="52"/>
      <c r="P924" s="52"/>
      <c r="Q924" s="52"/>
      <c r="R924" s="52"/>
      <c r="S924" s="52"/>
      <c r="T924" s="52"/>
      <c r="U924" s="52"/>
      <c r="V924" s="52"/>
      <c r="W924" s="52"/>
      <c r="X924" s="52"/>
      <c r="Y924" s="52"/>
      <c r="Z924" s="52"/>
      <c r="AA924" s="52"/>
      <c r="AB924" s="52"/>
      <c r="AC924" s="52"/>
      <c r="AD924" s="52"/>
      <c r="AE924" s="52"/>
      <c r="AF924" s="52"/>
    </row>
    <row r="925" spans="1:32" ht="16.5" customHeight="1" x14ac:dyDescent="0.3">
      <c r="A925" s="56"/>
      <c r="B925" s="56"/>
      <c r="C925" s="56"/>
      <c r="D925" s="56"/>
      <c r="E925" s="56"/>
      <c r="F925" s="56"/>
      <c r="G925" s="56"/>
      <c r="H925" s="49"/>
      <c r="I925" s="49"/>
      <c r="J925" s="49"/>
      <c r="K925" s="49"/>
      <c r="L925" s="49"/>
      <c r="M925" s="49"/>
      <c r="N925" s="49"/>
      <c r="O925" s="52"/>
      <c r="P925" s="52"/>
      <c r="Q925" s="52"/>
      <c r="R925" s="52"/>
      <c r="S925" s="52"/>
      <c r="T925" s="52"/>
      <c r="U925" s="52"/>
      <c r="V925" s="52"/>
      <c r="W925" s="52"/>
      <c r="X925" s="52"/>
      <c r="Y925" s="52"/>
      <c r="Z925" s="52"/>
      <c r="AA925" s="52"/>
      <c r="AB925" s="52"/>
      <c r="AC925" s="52"/>
      <c r="AD925" s="52"/>
      <c r="AE925" s="52"/>
      <c r="AF925" s="52"/>
    </row>
    <row r="926" spans="1:32" ht="16.5" customHeight="1" x14ac:dyDescent="0.3">
      <c r="A926" s="56"/>
      <c r="B926" s="56"/>
      <c r="C926" s="56"/>
      <c r="D926" s="56"/>
      <c r="E926" s="56"/>
      <c r="F926" s="56"/>
      <c r="G926" s="56"/>
      <c r="H926" s="49"/>
      <c r="I926" s="49"/>
      <c r="J926" s="49"/>
      <c r="K926" s="49"/>
      <c r="L926" s="49"/>
      <c r="M926" s="49"/>
      <c r="N926" s="49"/>
      <c r="O926" s="52"/>
      <c r="P926" s="52"/>
      <c r="Q926" s="52"/>
      <c r="R926" s="52"/>
      <c r="S926" s="52"/>
      <c r="T926" s="52"/>
      <c r="U926" s="52"/>
      <c r="V926" s="52"/>
      <c r="W926" s="52"/>
      <c r="X926" s="52"/>
      <c r="Y926" s="52"/>
      <c r="Z926" s="52"/>
      <c r="AA926" s="52"/>
      <c r="AB926" s="52"/>
      <c r="AC926" s="52"/>
      <c r="AD926" s="52"/>
      <c r="AE926" s="52"/>
      <c r="AF926" s="52"/>
    </row>
    <row r="927" spans="1:32" ht="16.5" customHeight="1" x14ac:dyDescent="0.3">
      <c r="A927" s="56"/>
      <c r="B927" s="56"/>
      <c r="C927" s="56"/>
      <c r="D927" s="56"/>
      <c r="E927" s="56"/>
      <c r="F927" s="56"/>
      <c r="G927" s="56"/>
      <c r="H927" s="49"/>
      <c r="I927" s="49"/>
      <c r="J927" s="49"/>
      <c r="K927" s="49"/>
      <c r="L927" s="49"/>
      <c r="M927" s="49"/>
      <c r="N927" s="49"/>
      <c r="O927" s="52"/>
      <c r="P927" s="52"/>
      <c r="Q927" s="52"/>
      <c r="R927" s="52"/>
      <c r="S927" s="52"/>
      <c r="T927" s="52"/>
      <c r="U927" s="52"/>
      <c r="V927" s="52"/>
      <c r="W927" s="52"/>
      <c r="X927" s="52"/>
      <c r="Y927" s="52"/>
      <c r="Z927" s="52"/>
      <c r="AA927" s="52"/>
      <c r="AB927" s="52"/>
      <c r="AC927" s="52"/>
      <c r="AD927" s="52"/>
      <c r="AE927" s="52"/>
      <c r="AF927" s="52"/>
    </row>
    <row r="928" spans="1:32" ht="16.5" customHeight="1" x14ac:dyDescent="0.3">
      <c r="A928" s="56"/>
      <c r="B928" s="56"/>
      <c r="C928" s="56"/>
      <c r="D928" s="56"/>
      <c r="E928" s="56"/>
      <c r="F928" s="56"/>
      <c r="G928" s="56"/>
      <c r="H928" s="49"/>
      <c r="I928" s="49"/>
      <c r="J928" s="49"/>
      <c r="K928" s="49"/>
      <c r="L928" s="49"/>
      <c r="M928" s="49"/>
      <c r="N928" s="49"/>
      <c r="O928" s="52"/>
      <c r="P928" s="52"/>
      <c r="Q928" s="52"/>
      <c r="R928" s="52"/>
      <c r="S928" s="52"/>
      <c r="T928" s="52"/>
      <c r="U928" s="52"/>
      <c r="V928" s="52"/>
      <c r="W928" s="52"/>
      <c r="X928" s="52"/>
      <c r="Y928" s="52"/>
      <c r="Z928" s="52"/>
      <c r="AA928" s="52"/>
      <c r="AB928" s="52"/>
      <c r="AC928" s="52"/>
      <c r="AD928" s="52"/>
      <c r="AE928" s="52"/>
      <c r="AF928" s="52"/>
    </row>
    <row r="929" spans="1:32" ht="16.5" customHeight="1" x14ac:dyDescent="0.3">
      <c r="A929" s="56"/>
      <c r="B929" s="56"/>
      <c r="C929" s="56"/>
      <c r="D929" s="56"/>
      <c r="E929" s="56"/>
      <c r="F929" s="56"/>
      <c r="G929" s="56"/>
      <c r="H929" s="49"/>
      <c r="I929" s="49"/>
      <c r="J929" s="49"/>
      <c r="K929" s="49"/>
      <c r="L929" s="49"/>
      <c r="M929" s="49"/>
      <c r="N929" s="49"/>
      <c r="O929" s="52"/>
      <c r="P929" s="52"/>
      <c r="Q929" s="52"/>
      <c r="R929" s="52"/>
      <c r="S929" s="52"/>
      <c r="T929" s="52"/>
      <c r="U929" s="52"/>
      <c r="V929" s="52"/>
      <c r="W929" s="52"/>
      <c r="X929" s="52"/>
      <c r="Y929" s="52"/>
      <c r="Z929" s="52"/>
      <c r="AA929" s="52"/>
      <c r="AB929" s="52"/>
      <c r="AC929" s="52"/>
      <c r="AD929" s="52"/>
      <c r="AE929" s="52"/>
      <c r="AF929" s="52"/>
    </row>
    <row r="930" spans="1:32" ht="16.5" customHeight="1" x14ac:dyDescent="0.3">
      <c r="A930" s="56"/>
      <c r="B930" s="56"/>
      <c r="C930" s="56"/>
      <c r="D930" s="56"/>
      <c r="E930" s="56"/>
      <c r="F930" s="56"/>
      <c r="G930" s="56"/>
      <c r="H930" s="49"/>
      <c r="I930" s="49"/>
      <c r="J930" s="49"/>
      <c r="K930" s="49"/>
      <c r="L930" s="49"/>
      <c r="M930" s="49"/>
      <c r="N930" s="49"/>
      <c r="O930" s="52"/>
      <c r="P930" s="52"/>
      <c r="Q930" s="52"/>
      <c r="R930" s="52"/>
      <c r="S930" s="52"/>
      <c r="T930" s="52"/>
      <c r="U930" s="52"/>
      <c r="V930" s="52"/>
      <c r="W930" s="52"/>
      <c r="X930" s="52"/>
      <c r="Y930" s="52"/>
      <c r="Z930" s="52"/>
      <c r="AA930" s="52"/>
      <c r="AB930" s="52"/>
      <c r="AC930" s="52"/>
      <c r="AD930" s="52"/>
      <c r="AE930" s="52"/>
      <c r="AF930" s="52"/>
    </row>
    <row r="931" spans="1:32" ht="16.5" customHeight="1" x14ac:dyDescent="0.3">
      <c r="A931" s="56"/>
      <c r="B931" s="56"/>
      <c r="C931" s="56"/>
      <c r="D931" s="56"/>
      <c r="E931" s="56"/>
      <c r="F931" s="56"/>
      <c r="G931" s="56"/>
      <c r="H931" s="49"/>
      <c r="I931" s="49"/>
      <c r="J931" s="49"/>
      <c r="K931" s="49"/>
      <c r="L931" s="49"/>
      <c r="M931" s="49"/>
      <c r="N931" s="49"/>
      <c r="O931" s="52"/>
      <c r="P931" s="52"/>
      <c r="Q931" s="52"/>
      <c r="R931" s="52"/>
      <c r="S931" s="52"/>
      <c r="T931" s="52"/>
      <c r="U931" s="52"/>
      <c r="V931" s="52"/>
      <c r="W931" s="52"/>
      <c r="X931" s="52"/>
      <c r="Y931" s="52"/>
      <c r="Z931" s="52"/>
      <c r="AA931" s="52"/>
      <c r="AB931" s="52"/>
      <c r="AC931" s="52"/>
      <c r="AD931" s="52"/>
      <c r="AE931" s="52"/>
      <c r="AF931" s="52"/>
    </row>
    <row r="932" spans="1:32" ht="16.5" customHeight="1" x14ac:dyDescent="0.3">
      <c r="A932" s="56"/>
      <c r="B932" s="56"/>
      <c r="C932" s="56"/>
      <c r="D932" s="56"/>
      <c r="E932" s="56"/>
      <c r="F932" s="56"/>
      <c r="G932" s="56"/>
      <c r="H932" s="49"/>
      <c r="I932" s="49"/>
      <c r="J932" s="49"/>
      <c r="K932" s="49"/>
      <c r="L932" s="49"/>
      <c r="M932" s="49"/>
      <c r="N932" s="49"/>
      <c r="O932" s="52"/>
      <c r="P932" s="52"/>
      <c r="Q932" s="52"/>
      <c r="R932" s="52"/>
      <c r="S932" s="52"/>
      <c r="T932" s="52"/>
      <c r="U932" s="52"/>
      <c r="V932" s="52"/>
      <c r="W932" s="52"/>
      <c r="X932" s="52"/>
      <c r="Y932" s="52"/>
      <c r="Z932" s="52"/>
      <c r="AA932" s="52"/>
      <c r="AB932" s="52"/>
      <c r="AC932" s="52"/>
      <c r="AD932" s="52"/>
      <c r="AE932" s="52"/>
      <c r="AF932" s="52"/>
    </row>
    <row r="933" spans="1:32" ht="16.5" customHeight="1" x14ac:dyDescent="0.3">
      <c r="A933" s="56"/>
      <c r="B933" s="56"/>
      <c r="C933" s="56"/>
      <c r="D933" s="56"/>
      <c r="E933" s="56"/>
      <c r="F933" s="56"/>
      <c r="G933" s="56"/>
      <c r="H933" s="49"/>
      <c r="I933" s="49"/>
      <c r="J933" s="49"/>
      <c r="K933" s="49"/>
      <c r="L933" s="49"/>
      <c r="M933" s="49"/>
      <c r="N933" s="49"/>
      <c r="O933" s="52"/>
      <c r="P933" s="52"/>
      <c r="Q933" s="52"/>
      <c r="R933" s="52"/>
      <c r="S933" s="52"/>
      <c r="T933" s="52"/>
      <c r="U933" s="52"/>
      <c r="V933" s="52"/>
      <c r="W933" s="52"/>
      <c r="X933" s="52"/>
      <c r="Y933" s="52"/>
      <c r="Z933" s="52"/>
      <c r="AA933" s="52"/>
      <c r="AB933" s="52"/>
      <c r="AC933" s="52"/>
      <c r="AD933" s="52"/>
      <c r="AE933" s="52"/>
      <c r="AF933" s="52"/>
    </row>
    <row r="934" spans="1:32" ht="16.5" customHeight="1" x14ac:dyDescent="0.3">
      <c r="A934" s="56"/>
      <c r="B934" s="56"/>
      <c r="C934" s="56"/>
      <c r="D934" s="56"/>
      <c r="E934" s="56"/>
      <c r="F934" s="56"/>
      <c r="G934" s="56"/>
      <c r="H934" s="49"/>
      <c r="I934" s="49"/>
      <c r="J934" s="49"/>
      <c r="K934" s="49"/>
      <c r="L934" s="49"/>
      <c r="M934" s="49"/>
      <c r="N934" s="49"/>
      <c r="O934" s="52"/>
      <c r="P934" s="52"/>
      <c r="Q934" s="52"/>
      <c r="R934" s="52"/>
      <c r="S934" s="52"/>
      <c r="T934" s="52"/>
      <c r="U934" s="52"/>
      <c r="V934" s="52"/>
      <c r="W934" s="52"/>
      <c r="X934" s="52"/>
      <c r="Y934" s="52"/>
      <c r="Z934" s="52"/>
      <c r="AA934" s="52"/>
      <c r="AB934" s="52"/>
      <c r="AC934" s="52"/>
      <c r="AD934" s="52"/>
      <c r="AE934" s="52"/>
      <c r="AF934" s="52"/>
    </row>
    <row r="935" spans="1:32" ht="16.5" customHeight="1" x14ac:dyDescent="0.3">
      <c r="A935" s="56"/>
      <c r="B935" s="56"/>
      <c r="C935" s="56"/>
      <c r="D935" s="56"/>
      <c r="E935" s="56"/>
      <c r="F935" s="56"/>
      <c r="G935" s="56"/>
      <c r="H935" s="49"/>
      <c r="I935" s="49"/>
      <c r="J935" s="49"/>
      <c r="K935" s="49"/>
      <c r="L935" s="49"/>
      <c r="M935" s="49"/>
      <c r="N935" s="49"/>
      <c r="O935" s="52"/>
      <c r="P935" s="52"/>
      <c r="Q935" s="52"/>
      <c r="R935" s="52"/>
      <c r="S935" s="52"/>
      <c r="T935" s="52"/>
      <c r="U935" s="52"/>
      <c r="V935" s="52"/>
      <c r="W935" s="52"/>
      <c r="X935" s="52"/>
      <c r="Y935" s="52"/>
      <c r="Z935" s="52"/>
      <c r="AA935" s="52"/>
      <c r="AB935" s="52"/>
      <c r="AC935" s="52"/>
      <c r="AD935" s="52"/>
      <c r="AE935" s="52"/>
      <c r="AF935" s="52"/>
    </row>
    <row r="936" spans="1:32" ht="16.5" customHeight="1" x14ac:dyDescent="0.3">
      <c r="A936" s="56"/>
      <c r="B936" s="56"/>
      <c r="C936" s="56"/>
      <c r="D936" s="56"/>
      <c r="E936" s="56"/>
      <c r="F936" s="56"/>
      <c r="G936" s="56"/>
      <c r="H936" s="49"/>
      <c r="I936" s="49"/>
      <c r="J936" s="49"/>
      <c r="K936" s="49"/>
      <c r="L936" s="49"/>
      <c r="M936" s="49"/>
      <c r="N936" s="49"/>
      <c r="O936" s="52"/>
      <c r="P936" s="52"/>
      <c r="Q936" s="52"/>
      <c r="R936" s="52"/>
      <c r="S936" s="52"/>
      <c r="T936" s="52"/>
      <c r="U936" s="52"/>
      <c r="V936" s="52"/>
      <c r="W936" s="52"/>
      <c r="X936" s="52"/>
      <c r="Y936" s="52"/>
      <c r="Z936" s="52"/>
      <c r="AA936" s="52"/>
      <c r="AB936" s="52"/>
      <c r="AC936" s="52"/>
      <c r="AD936" s="52"/>
      <c r="AE936" s="52"/>
      <c r="AF936" s="52"/>
    </row>
    <row r="937" spans="1:32" ht="16.5" customHeight="1" x14ac:dyDescent="0.3">
      <c r="A937" s="56"/>
      <c r="B937" s="56"/>
      <c r="C937" s="56"/>
      <c r="D937" s="56"/>
      <c r="E937" s="56"/>
      <c r="F937" s="56"/>
      <c r="G937" s="56"/>
      <c r="H937" s="49"/>
      <c r="I937" s="49"/>
      <c r="J937" s="49"/>
      <c r="K937" s="49"/>
      <c r="L937" s="49"/>
      <c r="M937" s="49"/>
      <c r="N937" s="49"/>
      <c r="O937" s="52"/>
      <c r="P937" s="52"/>
      <c r="Q937" s="52"/>
      <c r="R937" s="52"/>
      <c r="S937" s="52"/>
      <c r="T937" s="52"/>
      <c r="U937" s="52"/>
      <c r="V937" s="52"/>
      <c r="W937" s="52"/>
      <c r="X937" s="52"/>
      <c r="Y937" s="52"/>
      <c r="Z937" s="52"/>
      <c r="AA937" s="52"/>
      <c r="AB937" s="52"/>
      <c r="AC937" s="52"/>
      <c r="AD937" s="52"/>
      <c r="AE937" s="52"/>
      <c r="AF937" s="52"/>
    </row>
    <row r="938" spans="1:32" ht="16.5" customHeight="1" x14ac:dyDescent="0.3">
      <c r="A938" s="56"/>
      <c r="B938" s="56"/>
      <c r="C938" s="56"/>
      <c r="D938" s="56"/>
      <c r="E938" s="56"/>
      <c r="F938" s="56"/>
      <c r="G938" s="56"/>
      <c r="H938" s="49"/>
      <c r="I938" s="49"/>
      <c r="J938" s="49"/>
      <c r="K938" s="49"/>
      <c r="L938" s="49"/>
      <c r="M938" s="49"/>
      <c r="N938" s="49"/>
      <c r="O938" s="52"/>
      <c r="P938" s="52"/>
      <c r="Q938" s="52"/>
      <c r="R938" s="52"/>
      <c r="S938" s="52"/>
      <c r="T938" s="52"/>
      <c r="U938" s="52"/>
      <c r="V938" s="52"/>
      <c r="W938" s="52"/>
      <c r="X938" s="52"/>
      <c r="Y938" s="52"/>
      <c r="Z938" s="52"/>
      <c r="AA938" s="52"/>
      <c r="AB938" s="52"/>
      <c r="AC938" s="52"/>
      <c r="AD938" s="52"/>
      <c r="AE938" s="52"/>
      <c r="AF938" s="52"/>
    </row>
    <row r="939" spans="1:32" ht="16.5" customHeight="1" x14ac:dyDescent="0.3">
      <c r="A939" s="56"/>
      <c r="B939" s="56"/>
      <c r="C939" s="56"/>
      <c r="D939" s="56"/>
      <c r="E939" s="56"/>
      <c r="F939" s="56"/>
      <c r="G939" s="56"/>
      <c r="H939" s="49"/>
      <c r="I939" s="49"/>
      <c r="J939" s="49"/>
      <c r="K939" s="49"/>
      <c r="L939" s="49"/>
      <c r="M939" s="49"/>
      <c r="N939" s="49"/>
      <c r="O939" s="52"/>
      <c r="P939" s="52"/>
      <c r="Q939" s="52"/>
      <c r="R939" s="52"/>
      <c r="S939" s="52"/>
      <c r="T939" s="52"/>
      <c r="U939" s="52"/>
      <c r="V939" s="52"/>
      <c r="W939" s="52"/>
      <c r="X939" s="52"/>
      <c r="Y939" s="52"/>
      <c r="Z939" s="52"/>
      <c r="AA939" s="52"/>
      <c r="AB939" s="52"/>
      <c r="AC939" s="52"/>
      <c r="AD939" s="52"/>
      <c r="AE939" s="52"/>
      <c r="AF939" s="52"/>
    </row>
    <row r="940" spans="1:32" ht="16.5" customHeight="1" x14ac:dyDescent="0.3">
      <c r="A940" s="56"/>
      <c r="B940" s="56"/>
      <c r="C940" s="56"/>
      <c r="D940" s="56"/>
      <c r="E940" s="56"/>
      <c r="F940" s="56"/>
      <c r="G940" s="56"/>
      <c r="H940" s="49"/>
      <c r="I940" s="49"/>
      <c r="J940" s="49"/>
      <c r="K940" s="49"/>
      <c r="L940" s="49"/>
      <c r="M940" s="49"/>
      <c r="N940" s="49"/>
      <c r="O940" s="52"/>
      <c r="P940" s="52"/>
      <c r="Q940" s="52"/>
      <c r="R940" s="52"/>
      <c r="S940" s="52"/>
      <c r="T940" s="52"/>
      <c r="U940" s="52"/>
      <c r="V940" s="52"/>
      <c r="W940" s="52"/>
      <c r="X940" s="52"/>
      <c r="Y940" s="52"/>
      <c r="Z940" s="52"/>
      <c r="AA940" s="52"/>
      <c r="AB940" s="52"/>
      <c r="AC940" s="52"/>
      <c r="AD940" s="52"/>
      <c r="AE940" s="52"/>
      <c r="AF940" s="52"/>
    </row>
    <row r="941" spans="1:32" ht="16.5" customHeight="1" x14ac:dyDescent="0.3">
      <c r="A941" s="56"/>
      <c r="B941" s="56"/>
      <c r="C941" s="56"/>
      <c r="D941" s="56"/>
      <c r="E941" s="56"/>
      <c r="F941" s="56"/>
      <c r="G941" s="56"/>
      <c r="H941" s="49"/>
      <c r="I941" s="49"/>
      <c r="J941" s="49"/>
      <c r="K941" s="49"/>
      <c r="L941" s="49"/>
      <c r="M941" s="49"/>
      <c r="N941" s="49"/>
      <c r="O941" s="52"/>
      <c r="P941" s="52"/>
      <c r="Q941" s="52"/>
      <c r="R941" s="52"/>
      <c r="S941" s="52"/>
      <c r="T941" s="52"/>
      <c r="U941" s="52"/>
      <c r="V941" s="52"/>
      <c r="W941" s="52"/>
      <c r="X941" s="52"/>
      <c r="Y941" s="52"/>
      <c r="Z941" s="52"/>
      <c r="AA941" s="52"/>
      <c r="AB941" s="52"/>
      <c r="AC941" s="52"/>
      <c r="AD941" s="52"/>
      <c r="AE941" s="52"/>
      <c r="AF941" s="52"/>
    </row>
    <row r="942" spans="1:32" ht="16.5" customHeight="1" x14ac:dyDescent="0.3">
      <c r="A942" s="56"/>
      <c r="B942" s="56"/>
      <c r="C942" s="56"/>
      <c r="D942" s="56"/>
      <c r="E942" s="56"/>
      <c r="F942" s="56"/>
      <c r="G942" s="56"/>
      <c r="H942" s="49"/>
      <c r="I942" s="49"/>
      <c r="J942" s="49"/>
      <c r="K942" s="49"/>
      <c r="L942" s="49"/>
      <c r="M942" s="49"/>
      <c r="N942" s="49"/>
      <c r="O942" s="52"/>
      <c r="P942" s="52"/>
      <c r="Q942" s="52"/>
      <c r="R942" s="52"/>
      <c r="S942" s="52"/>
      <c r="T942" s="52"/>
      <c r="U942" s="52"/>
      <c r="V942" s="52"/>
      <c r="W942" s="52"/>
      <c r="X942" s="52"/>
      <c r="Y942" s="52"/>
      <c r="Z942" s="52"/>
      <c r="AA942" s="52"/>
      <c r="AB942" s="52"/>
      <c r="AC942" s="52"/>
      <c r="AD942" s="52"/>
      <c r="AE942" s="52"/>
      <c r="AF942" s="52"/>
    </row>
    <row r="943" spans="1:32" ht="16.5" customHeight="1" x14ac:dyDescent="0.3">
      <c r="A943" s="56"/>
      <c r="B943" s="56"/>
      <c r="C943" s="56"/>
      <c r="D943" s="56"/>
      <c r="E943" s="56"/>
      <c r="F943" s="56"/>
      <c r="G943" s="56"/>
      <c r="H943" s="49"/>
      <c r="I943" s="49"/>
      <c r="J943" s="49"/>
      <c r="K943" s="49"/>
      <c r="L943" s="49"/>
      <c r="M943" s="49"/>
      <c r="N943" s="49"/>
      <c r="O943" s="52"/>
      <c r="P943" s="52"/>
      <c r="Q943" s="52"/>
      <c r="R943" s="52"/>
      <c r="S943" s="52"/>
      <c r="T943" s="52"/>
      <c r="U943" s="52"/>
      <c r="V943" s="52"/>
      <c r="W943" s="52"/>
      <c r="X943" s="52"/>
      <c r="Y943" s="52"/>
      <c r="Z943" s="52"/>
      <c r="AA943" s="52"/>
      <c r="AB943" s="52"/>
      <c r="AC943" s="52"/>
      <c r="AD943" s="52"/>
      <c r="AE943" s="52"/>
      <c r="AF943" s="52"/>
    </row>
    <row r="944" spans="1:32" ht="16.5" customHeight="1" x14ac:dyDescent="0.3">
      <c r="A944" s="56"/>
      <c r="B944" s="56"/>
      <c r="C944" s="56"/>
      <c r="D944" s="56"/>
      <c r="E944" s="56"/>
      <c r="F944" s="56"/>
      <c r="G944" s="56"/>
      <c r="H944" s="49"/>
      <c r="I944" s="49"/>
      <c r="J944" s="49"/>
      <c r="K944" s="49"/>
      <c r="L944" s="49"/>
      <c r="M944" s="49"/>
      <c r="N944" s="49"/>
      <c r="O944" s="52"/>
      <c r="P944" s="52"/>
      <c r="Q944" s="52"/>
      <c r="R944" s="52"/>
      <c r="S944" s="52"/>
      <c r="T944" s="52"/>
      <c r="U944" s="52"/>
      <c r="V944" s="52"/>
      <c r="W944" s="52"/>
      <c r="X944" s="52"/>
      <c r="Y944" s="52"/>
      <c r="Z944" s="52"/>
      <c r="AA944" s="52"/>
      <c r="AB944" s="52"/>
      <c r="AC944" s="52"/>
      <c r="AD944" s="52"/>
      <c r="AE944" s="52"/>
      <c r="AF944" s="52"/>
    </row>
    <row r="945" spans="1:32" ht="16.5" customHeight="1" x14ac:dyDescent="0.3">
      <c r="A945" s="56"/>
      <c r="B945" s="56"/>
      <c r="C945" s="56"/>
      <c r="D945" s="56"/>
      <c r="E945" s="56"/>
      <c r="F945" s="56"/>
      <c r="G945" s="56"/>
      <c r="H945" s="49"/>
      <c r="I945" s="49"/>
      <c r="J945" s="49"/>
      <c r="K945" s="49"/>
      <c r="L945" s="49"/>
      <c r="M945" s="49"/>
      <c r="N945" s="49"/>
      <c r="O945" s="52"/>
      <c r="P945" s="52"/>
      <c r="Q945" s="52"/>
      <c r="R945" s="52"/>
      <c r="S945" s="52"/>
      <c r="T945" s="52"/>
      <c r="U945" s="52"/>
      <c r="V945" s="52"/>
      <c r="W945" s="52"/>
      <c r="X945" s="52"/>
      <c r="Y945" s="52"/>
      <c r="Z945" s="52"/>
      <c r="AA945" s="52"/>
      <c r="AB945" s="52"/>
      <c r="AC945" s="52"/>
      <c r="AD945" s="52"/>
      <c r="AE945" s="52"/>
      <c r="AF945" s="52"/>
    </row>
    <row r="946" spans="1:32" ht="16.5" customHeight="1" x14ac:dyDescent="0.3">
      <c r="A946" s="56"/>
      <c r="B946" s="56"/>
      <c r="C946" s="56"/>
      <c r="D946" s="56"/>
      <c r="E946" s="56"/>
      <c r="F946" s="56"/>
      <c r="G946" s="56"/>
      <c r="H946" s="49"/>
      <c r="I946" s="49"/>
      <c r="J946" s="49"/>
      <c r="K946" s="49"/>
      <c r="L946" s="49"/>
      <c r="M946" s="49"/>
      <c r="N946" s="49"/>
      <c r="O946" s="52"/>
      <c r="P946" s="52"/>
      <c r="Q946" s="52"/>
      <c r="R946" s="52"/>
      <c r="S946" s="52"/>
      <c r="T946" s="52"/>
      <c r="U946" s="52"/>
      <c r="V946" s="52"/>
      <c r="W946" s="52"/>
      <c r="X946" s="52"/>
      <c r="Y946" s="52"/>
      <c r="Z946" s="52"/>
      <c r="AA946" s="52"/>
      <c r="AB946" s="52"/>
      <c r="AC946" s="52"/>
      <c r="AD946" s="52"/>
      <c r="AE946" s="52"/>
      <c r="AF946" s="52"/>
    </row>
    <row r="947" spans="1:32" ht="16.5" customHeight="1" x14ac:dyDescent="0.3">
      <c r="A947" s="56"/>
      <c r="B947" s="56"/>
      <c r="C947" s="56"/>
      <c r="D947" s="56"/>
      <c r="E947" s="56"/>
      <c r="F947" s="56"/>
      <c r="G947" s="56"/>
      <c r="H947" s="49"/>
      <c r="I947" s="49"/>
      <c r="J947" s="49"/>
      <c r="K947" s="49"/>
      <c r="L947" s="49"/>
      <c r="M947" s="49"/>
      <c r="N947" s="49"/>
      <c r="O947" s="52"/>
      <c r="P947" s="52"/>
      <c r="Q947" s="52"/>
      <c r="R947" s="52"/>
      <c r="S947" s="52"/>
      <c r="T947" s="52"/>
      <c r="U947" s="52"/>
      <c r="V947" s="52"/>
      <c r="W947" s="52"/>
      <c r="X947" s="52"/>
      <c r="Y947" s="52"/>
      <c r="Z947" s="52"/>
      <c r="AA947" s="52"/>
      <c r="AB947" s="52"/>
      <c r="AC947" s="52"/>
      <c r="AD947" s="52"/>
      <c r="AE947" s="52"/>
      <c r="AF947" s="52"/>
    </row>
    <row r="948" spans="1:32" ht="16.5" customHeight="1" x14ac:dyDescent="0.3">
      <c r="A948" s="56"/>
      <c r="B948" s="56"/>
      <c r="C948" s="56"/>
      <c r="D948" s="56"/>
      <c r="E948" s="56"/>
      <c r="F948" s="56"/>
      <c r="G948" s="56"/>
      <c r="H948" s="49"/>
      <c r="I948" s="49"/>
      <c r="J948" s="49"/>
      <c r="K948" s="49"/>
      <c r="L948" s="49"/>
      <c r="M948" s="49"/>
      <c r="N948" s="49"/>
      <c r="O948" s="52"/>
      <c r="P948" s="52"/>
      <c r="Q948" s="52"/>
      <c r="R948" s="52"/>
      <c r="S948" s="52"/>
      <c r="T948" s="52"/>
      <c r="U948" s="52"/>
      <c r="V948" s="52"/>
      <c r="W948" s="52"/>
      <c r="X948" s="52"/>
      <c r="Y948" s="52"/>
      <c r="Z948" s="52"/>
      <c r="AA948" s="52"/>
      <c r="AB948" s="52"/>
      <c r="AC948" s="52"/>
      <c r="AD948" s="52"/>
      <c r="AE948" s="52"/>
      <c r="AF948" s="52"/>
    </row>
    <row r="949" spans="1:32" ht="16.5" customHeight="1" x14ac:dyDescent="0.3">
      <c r="A949" s="56"/>
      <c r="B949" s="56"/>
      <c r="C949" s="56"/>
      <c r="D949" s="56"/>
      <c r="E949" s="56"/>
      <c r="F949" s="56"/>
      <c r="G949" s="56"/>
      <c r="H949" s="49"/>
      <c r="I949" s="49"/>
      <c r="J949" s="49"/>
      <c r="K949" s="49"/>
      <c r="L949" s="49"/>
      <c r="M949" s="49"/>
      <c r="N949" s="49"/>
      <c r="O949" s="52"/>
      <c r="P949" s="52"/>
      <c r="Q949" s="52"/>
      <c r="R949" s="52"/>
      <c r="S949" s="52"/>
      <c r="T949" s="52"/>
      <c r="U949" s="52"/>
      <c r="V949" s="52"/>
      <c r="W949" s="52"/>
      <c r="X949" s="52"/>
      <c r="Y949" s="52"/>
      <c r="Z949" s="52"/>
      <c r="AA949" s="52"/>
      <c r="AB949" s="52"/>
      <c r="AC949" s="52"/>
      <c r="AD949" s="52"/>
      <c r="AE949" s="52"/>
      <c r="AF949" s="52"/>
    </row>
    <row r="950" spans="1:32" ht="16.5" customHeight="1" x14ac:dyDescent="0.3">
      <c r="A950" s="56"/>
      <c r="B950" s="56"/>
      <c r="C950" s="56"/>
      <c r="D950" s="56"/>
      <c r="E950" s="56"/>
      <c r="F950" s="56"/>
      <c r="G950" s="56"/>
      <c r="H950" s="49"/>
      <c r="I950" s="49"/>
      <c r="J950" s="49"/>
      <c r="K950" s="49"/>
      <c r="L950" s="49"/>
      <c r="M950" s="49"/>
      <c r="N950" s="49"/>
      <c r="O950" s="52"/>
      <c r="P950" s="52"/>
      <c r="Q950" s="52"/>
      <c r="R950" s="52"/>
      <c r="S950" s="52"/>
      <c r="T950" s="52"/>
      <c r="U950" s="52"/>
      <c r="V950" s="52"/>
      <c r="W950" s="52"/>
      <c r="X950" s="52"/>
      <c r="Y950" s="52"/>
      <c r="Z950" s="52"/>
      <c r="AA950" s="52"/>
      <c r="AB950" s="52"/>
      <c r="AC950" s="52"/>
      <c r="AD950" s="52"/>
      <c r="AE950" s="52"/>
      <c r="AF950" s="52"/>
    </row>
    <row r="951" spans="1:32" ht="16.5" customHeight="1" x14ac:dyDescent="0.3">
      <c r="A951" s="56"/>
      <c r="B951" s="56"/>
      <c r="C951" s="56"/>
      <c r="D951" s="56"/>
      <c r="E951" s="56"/>
      <c r="F951" s="56"/>
      <c r="G951" s="56"/>
      <c r="H951" s="49"/>
      <c r="I951" s="49"/>
      <c r="J951" s="49"/>
      <c r="K951" s="49"/>
      <c r="L951" s="49"/>
      <c r="M951" s="49"/>
      <c r="N951" s="49"/>
      <c r="O951" s="52"/>
      <c r="P951" s="52"/>
      <c r="Q951" s="52"/>
      <c r="R951" s="52"/>
      <c r="S951" s="52"/>
      <c r="T951" s="52"/>
      <c r="U951" s="52"/>
      <c r="V951" s="52"/>
      <c r="W951" s="52"/>
      <c r="X951" s="52"/>
      <c r="Y951" s="52"/>
      <c r="Z951" s="52"/>
      <c r="AA951" s="52"/>
      <c r="AB951" s="52"/>
      <c r="AC951" s="52"/>
      <c r="AD951" s="52"/>
      <c r="AE951" s="52"/>
      <c r="AF951" s="52"/>
    </row>
    <row r="952" spans="1:32" ht="16.5" customHeight="1" x14ac:dyDescent="0.3">
      <c r="A952" s="56"/>
      <c r="B952" s="56"/>
      <c r="C952" s="56"/>
      <c r="D952" s="56"/>
      <c r="E952" s="56"/>
      <c r="F952" s="56"/>
      <c r="G952" s="56"/>
      <c r="H952" s="49"/>
      <c r="I952" s="49"/>
      <c r="J952" s="49"/>
      <c r="K952" s="49"/>
      <c r="L952" s="49"/>
      <c r="M952" s="49"/>
      <c r="N952" s="49"/>
      <c r="O952" s="52"/>
      <c r="P952" s="52"/>
      <c r="Q952" s="52"/>
      <c r="R952" s="52"/>
      <c r="S952" s="52"/>
      <c r="T952" s="52"/>
      <c r="U952" s="52"/>
      <c r="V952" s="52"/>
      <c r="W952" s="52"/>
      <c r="X952" s="52"/>
      <c r="Y952" s="52"/>
      <c r="Z952" s="52"/>
      <c r="AA952" s="52"/>
      <c r="AB952" s="52"/>
      <c r="AC952" s="52"/>
      <c r="AD952" s="52"/>
      <c r="AE952" s="52"/>
      <c r="AF952" s="52"/>
    </row>
    <row r="953" spans="1:32" ht="16.5" customHeight="1" x14ac:dyDescent="0.3">
      <c r="A953" s="56"/>
      <c r="B953" s="56"/>
      <c r="C953" s="56"/>
      <c r="D953" s="56"/>
      <c r="E953" s="56"/>
      <c r="F953" s="56"/>
      <c r="G953" s="56"/>
      <c r="H953" s="49"/>
      <c r="I953" s="49"/>
      <c r="J953" s="49"/>
      <c r="K953" s="49"/>
      <c r="L953" s="49"/>
      <c r="M953" s="49"/>
      <c r="N953" s="49"/>
      <c r="O953" s="52"/>
      <c r="P953" s="52"/>
      <c r="Q953" s="52"/>
      <c r="R953" s="52"/>
      <c r="S953" s="52"/>
      <c r="T953" s="52"/>
      <c r="U953" s="52"/>
      <c r="V953" s="52"/>
      <c r="W953" s="52"/>
      <c r="X953" s="52"/>
      <c r="Y953" s="52"/>
      <c r="Z953" s="52"/>
      <c r="AA953" s="52"/>
      <c r="AB953" s="52"/>
      <c r="AC953" s="52"/>
      <c r="AD953" s="52"/>
      <c r="AE953" s="52"/>
      <c r="AF953" s="52"/>
    </row>
    <row r="954" spans="1:32" ht="16.5" customHeight="1" x14ac:dyDescent="0.3">
      <c r="A954" s="56"/>
      <c r="B954" s="56"/>
      <c r="C954" s="56"/>
      <c r="D954" s="56"/>
      <c r="E954" s="56"/>
      <c r="F954" s="56"/>
      <c r="G954" s="56"/>
      <c r="H954" s="49"/>
      <c r="I954" s="49"/>
      <c r="J954" s="49"/>
      <c r="K954" s="49"/>
      <c r="L954" s="49"/>
      <c r="M954" s="49"/>
      <c r="N954" s="49"/>
      <c r="O954" s="52"/>
      <c r="P954" s="52"/>
      <c r="Q954" s="52"/>
      <c r="R954" s="52"/>
      <c r="S954" s="52"/>
      <c r="T954" s="52"/>
      <c r="U954" s="52"/>
      <c r="V954" s="52"/>
      <c r="W954" s="52"/>
      <c r="X954" s="52"/>
      <c r="Y954" s="52"/>
      <c r="Z954" s="52"/>
      <c r="AA954" s="52"/>
      <c r="AB954" s="52"/>
      <c r="AC954" s="52"/>
      <c r="AD954" s="52"/>
      <c r="AE954" s="52"/>
      <c r="AF954" s="52"/>
    </row>
    <row r="955" spans="1:32" ht="16.5" customHeight="1" x14ac:dyDescent="0.3">
      <c r="A955" s="56"/>
      <c r="B955" s="56"/>
      <c r="C955" s="56"/>
      <c r="D955" s="56"/>
      <c r="E955" s="56"/>
      <c r="F955" s="56"/>
      <c r="G955" s="56"/>
      <c r="H955" s="49"/>
      <c r="I955" s="49"/>
      <c r="J955" s="49"/>
      <c r="K955" s="49"/>
      <c r="L955" s="49"/>
      <c r="M955" s="49"/>
      <c r="N955" s="49"/>
      <c r="O955" s="52"/>
      <c r="P955" s="52"/>
      <c r="Q955" s="52"/>
      <c r="R955" s="52"/>
      <c r="S955" s="52"/>
      <c r="T955" s="52"/>
      <c r="U955" s="52"/>
      <c r="V955" s="52"/>
      <c r="W955" s="52"/>
      <c r="X955" s="52"/>
      <c r="Y955" s="52"/>
      <c r="Z955" s="52"/>
      <c r="AA955" s="52"/>
      <c r="AB955" s="52"/>
      <c r="AC955" s="52"/>
      <c r="AD955" s="52"/>
      <c r="AE955" s="52"/>
      <c r="AF955" s="52"/>
    </row>
    <row r="956" spans="1:32" ht="16.5" customHeight="1" x14ac:dyDescent="0.3">
      <c r="A956" s="56"/>
      <c r="B956" s="56"/>
      <c r="C956" s="56"/>
      <c r="D956" s="56"/>
      <c r="E956" s="56"/>
      <c r="F956" s="56"/>
      <c r="G956" s="56"/>
      <c r="H956" s="49"/>
      <c r="I956" s="49"/>
      <c r="J956" s="49"/>
      <c r="K956" s="49"/>
      <c r="L956" s="49"/>
      <c r="M956" s="49"/>
      <c r="N956" s="49"/>
      <c r="O956" s="52"/>
      <c r="P956" s="52"/>
      <c r="Q956" s="52"/>
      <c r="R956" s="52"/>
      <c r="S956" s="52"/>
      <c r="T956" s="52"/>
      <c r="U956" s="52"/>
      <c r="V956" s="52"/>
      <c r="W956" s="52"/>
      <c r="X956" s="52"/>
      <c r="Y956" s="52"/>
      <c r="Z956" s="52"/>
      <c r="AA956" s="52"/>
      <c r="AB956" s="52"/>
      <c r="AC956" s="52"/>
      <c r="AD956" s="52"/>
      <c r="AE956" s="52"/>
      <c r="AF956" s="52"/>
    </row>
    <row r="957" spans="1:32" ht="16.5" customHeight="1" x14ac:dyDescent="0.3">
      <c r="A957" s="56"/>
      <c r="B957" s="56"/>
      <c r="C957" s="56"/>
      <c r="D957" s="56"/>
      <c r="E957" s="56"/>
      <c r="F957" s="56"/>
      <c r="G957" s="56"/>
      <c r="H957" s="49"/>
      <c r="I957" s="49"/>
      <c r="J957" s="49"/>
      <c r="K957" s="49"/>
      <c r="L957" s="49"/>
      <c r="M957" s="49"/>
      <c r="N957" s="49"/>
      <c r="O957" s="52"/>
      <c r="P957" s="52"/>
      <c r="Q957" s="52"/>
      <c r="R957" s="52"/>
      <c r="S957" s="52"/>
      <c r="T957" s="52"/>
      <c r="U957" s="52"/>
      <c r="V957" s="52"/>
      <c r="W957" s="52"/>
      <c r="X957" s="52"/>
      <c r="Y957" s="52"/>
      <c r="Z957" s="52"/>
      <c r="AA957" s="52"/>
      <c r="AB957" s="52"/>
      <c r="AC957" s="52"/>
      <c r="AD957" s="52"/>
      <c r="AE957" s="52"/>
      <c r="AF957" s="52"/>
    </row>
    <row r="958" spans="1:32" ht="16.5" customHeight="1" x14ac:dyDescent="0.3">
      <c r="A958" s="56"/>
      <c r="B958" s="56"/>
      <c r="C958" s="56"/>
      <c r="D958" s="56"/>
      <c r="E958" s="56"/>
      <c r="F958" s="56"/>
      <c r="G958" s="56"/>
      <c r="H958" s="49"/>
      <c r="I958" s="49"/>
      <c r="J958" s="49"/>
      <c r="K958" s="49"/>
      <c r="L958" s="49"/>
      <c r="M958" s="49"/>
      <c r="N958" s="49"/>
      <c r="O958" s="52"/>
      <c r="P958" s="52"/>
      <c r="Q958" s="52"/>
      <c r="R958" s="52"/>
      <c r="S958" s="52"/>
      <c r="T958" s="52"/>
      <c r="U958" s="52"/>
      <c r="V958" s="52"/>
      <c r="W958" s="52"/>
      <c r="X958" s="52"/>
      <c r="Y958" s="52"/>
      <c r="Z958" s="52"/>
      <c r="AA958" s="52"/>
      <c r="AB958" s="52"/>
      <c r="AC958" s="52"/>
      <c r="AD958" s="52"/>
      <c r="AE958" s="52"/>
      <c r="AF958" s="52"/>
    </row>
    <row r="959" spans="1:32" ht="16.5" customHeight="1" x14ac:dyDescent="0.3">
      <c r="A959" s="56"/>
      <c r="B959" s="56"/>
      <c r="C959" s="56"/>
      <c r="D959" s="56"/>
      <c r="E959" s="56"/>
      <c r="F959" s="56"/>
      <c r="G959" s="56"/>
      <c r="H959" s="49"/>
      <c r="I959" s="49"/>
      <c r="J959" s="49"/>
      <c r="K959" s="49"/>
      <c r="L959" s="49"/>
      <c r="M959" s="49"/>
      <c r="N959" s="49"/>
      <c r="O959" s="52"/>
      <c r="P959" s="52"/>
      <c r="Q959" s="52"/>
      <c r="R959" s="52"/>
      <c r="S959" s="52"/>
      <c r="T959" s="52"/>
      <c r="U959" s="52"/>
      <c r="V959" s="52"/>
      <c r="W959" s="52"/>
      <c r="X959" s="52"/>
      <c r="Y959" s="52"/>
      <c r="Z959" s="52"/>
      <c r="AA959" s="52"/>
      <c r="AB959" s="52"/>
      <c r="AC959" s="52"/>
      <c r="AD959" s="52"/>
      <c r="AE959" s="52"/>
      <c r="AF959" s="52"/>
    </row>
    <row r="960" spans="1:32" ht="16.5" customHeight="1" x14ac:dyDescent="0.3">
      <c r="A960" s="56"/>
      <c r="B960" s="56"/>
      <c r="C960" s="56"/>
      <c r="D960" s="56"/>
      <c r="E960" s="56"/>
      <c r="F960" s="56"/>
      <c r="G960" s="56"/>
      <c r="H960" s="49"/>
      <c r="I960" s="49"/>
      <c r="J960" s="49"/>
      <c r="K960" s="49"/>
      <c r="L960" s="49"/>
      <c r="M960" s="49"/>
      <c r="N960" s="49"/>
      <c r="O960" s="52"/>
      <c r="P960" s="52"/>
      <c r="Q960" s="52"/>
      <c r="R960" s="52"/>
      <c r="S960" s="52"/>
      <c r="T960" s="52"/>
      <c r="U960" s="52"/>
      <c r="V960" s="52"/>
      <c r="W960" s="52"/>
      <c r="X960" s="52"/>
      <c r="Y960" s="52"/>
      <c r="Z960" s="52"/>
      <c r="AA960" s="52"/>
      <c r="AB960" s="52"/>
      <c r="AC960" s="52"/>
      <c r="AD960" s="52"/>
      <c r="AE960" s="52"/>
      <c r="AF960" s="52"/>
    </row>
    <row r="961" spans="1:32" ht="16.5" customHeight="1" x14ac:dyDescent="0.3">
      <c r="A961" s="56"/>
      <c r="B961" s="56"/>
      <c r="C961" s="56"/>
      <c r="D961" s="56"/>
      <c r="E961" s="56"/>
      <c r="F961" s="56"/>
      <c r="G961" s="56"/>
      <c r="H961" s="49"/>
      <c r="I961" s="49"/>
      <c r="J961" s="49"/>
      <c r="K961" s="49"/>
      <c r="L961" s="49"/>
      <c r="M961" s="49"/>
      <c r="N961" s="49"/>
      <c r="O961" s="52"/>
      <c r="P961" s="52"/>
      <c r="Q961" s="52"/>
      <c r="R961" s="52"/>
      <c r="S961" s="52"/>
      <c r="T961" s="52"/>
      <c r="U961" s="52"/>
      <c r="V961" s="52"/>
      <c r="W961" s="52"/>
      <c r="X961" s="52"/>
      <c r="Y961" s="52"/>
      <c r="Z961" s="52"/>
      <c r="AA961" s="52"/>
      <c r="AB961" s="52"/>
      <c r="AC961" s="52"/>
      <c r="AD961" s="52"/>
      <c r="AE961" s="52"/>
      <c r="AF961" s="52"/>
    </row>
    <row r="962" spans="1:32" ht="16.5" customHeight="1" x14ac:dyDescent="0.3">
      <c r="A962" s="56"/>
      <c r="B962" s="56"/>
      <c r="C962" s="56"/>
      <c r="D962" s="56"/>
      <c r="E962" s="56"/>
      <c r="F962" s="56"/>
      <c r="G962" s="56"/>
      <c r="H962" s="49"/>
      <c r="I962" s="49"/>
      <c r="J962" s="49"/>
      <c r="K962" s="49"/>
      <c r="L962" s="49"/>
      <c r="M962" s="49"/>
      <c r="N962" s="49"/>
      <c r="O962" s="52"/>
      <c r="P962" s="52"/>
      <c r="Q962" s="52"/>
      <c r="R962" s="52"/>
      <c r="S962" s="52"/>
      <c r="T962" s="52"/>
      <c r="U962" s="52"/>
      <c r="V962" s="52"/>
      <c r="W962" s="52"/>
      <c r="X962" s="52"/>
      <c r="Y962" s="52"/>
      <c r="Z962" s="52"/>
      <c r="AA962" s="52"/>
      <c r="AB962" s="52"/>
      <c r="AC962" s="52"/>
      <c r="AD962" s="52"/>
      <c r="AE962" s="52"/>
      <c r="AF962" s="52"/>
    </row>
    <row r="963" spans="1:32" ht="16.5" customHeight="1" x14ac:dyDescent="0.3">
      <c r="A963" s="56"/>
      <c r="B963" s="56"/>
      <c r="C963" s="56"/>
      <c r="D963" s="56"/>
      <c r="E963" s="56"/>
      <c r="F963" s="56"/>
      <c r="G963" s="56"/>
      <c r="H963" s="49"/>
      <c r="I963" s="49"/>
      <c r="J963" s="49"/>
      <c r="K963" s="49"/>
      <c r="L963" s="49"/>
      <c r="M963" s="49"/>
      <c r="N963" s="49"/>
      <c r="O963" s="52"/>
      <c r="P963" s="52"/>
      <c r="Q963" s="52"/>
      <c r="R963" s="52"/>
      <c r="S963" s="52"/>
      <c r="T963" s="52"/>
      <c r="U963" s="52"/>
      <c r="V963" s="52"/>
      <c r="W963" s="52"/>
      <c r="X963" s="52"/>
      <c r="Y963" s="52"/>
      <c r="Z963" s="52"/>
      <c r="AA963" s="52"/>
      <c r="AB963" s="52"/>
      <c r="AC963" s="52"/>
      <c r="AD963" s="52"/>
      <c r="AE963" s="52"/>
      <c r="AF963" s="52"/>
    </row>
    <row r="964" spans="1:32" ht="16.5" customHeight="1" x14ac:dyDescent="0.3">
      <c r="A964" s="56"/>
      <c r="B964" s="56"/>
      <c r="C964" s="56"/>
      <c r="D964" s="56"/>
      <c r="E964" s="56"/>
      <c r="F964" s="56"/>
      <c r="G964" s="56"/>
      <c r="H964" s="49"/>
      <c r="I964" s="49"/>
      <c r="J964" s="49"/>
      <c r="K964" s="49"/>
      <c r="L964" s="49"/>
      <c r="M964" s="49"/>
      <c r="N964" s="49"/>
      <c r="O964" s="52"/>
      <c r="P964" s="52"/>
      <c r="Q964" s="52"/>
      <c r="R964" s="52"/>
      <c r="S964" s="52"/>
      <c r="T964" s="52"/>
      <c r="U964" s="52"/>
      <c r="V964" s="52"/>
      <c r="W964" s="52"/>
      <c r="X964" s="52"/>
      <c r="Y964" s="52"/>
      <c r="Z964" s="52"/>
      <c r="AA964" s="52"/>
      <c r="AB964" s="52"/>
      <c r="AC964" s="52"/>
      <c r="AD964" s="52"/>
      <c r="AE964" s="52"/>
      <c r="AF964" s="52"/>
    </row>
    <row r="965" spans="1:32" ht="16.5" customHeight="1" x14ac:dyDescent="0.3">
      <c r="A965" s="56"/>
      <c r="B965" s="56"/>
      <c r="C965" s="56"/>
      <c r="D965" s="56"/>
      <c r="E965" s="56"/>
      <c r="F965" s="56"/>
      <c r="G965" s="56"/>
      <c r="H965" s="49"/>
      <c r="I965" s="49"/>
      <c r="J965" s="49"/>
      <c r="K965" s="49"/>
      <c r="L965" s="49"/>
      <c r="M965" s="49"/>
      <c r="N965" s="49"/>
      <c r="O965" s="52"/>
      <c r="P965" s="52"/>
      <c r="Q965" s="52"/>
      <c r="R965" s="52"/>
      <c r="S965" s="52"/>
      <c r="T965" s="52"/>
      <c r="U965" s="52"/>
      <c r="V965" s="52"/>
      <c r="W965" s="52"/>
      <c r="X965" s="52"/>
      <c r="Y965" s="52"/>
      <c r="Z965" s="52"/>
      <c r="AA965" s="52"/>
      <c r="AB965" s="52"/>
      <c r="AC965" s="52"/>
      <c r="AD965" s="52"/>
      <c r="AE965" s="52"/>
      <c r="AF965" s="52"/>
    </row>
    <row r="966" spans="1:32" ht="16.5" customHeight="1" x14ac:dyDescent="0.3">
      <c r="A966" s="56"/>
      <c r="B966" s="56"/>
      <c r="C966" s="56"/>
      <c r="D966" s="56"/>
      <c r="E966" s="56"/>
      <c r="F966" s="56"/>
      <c r="G966" s="56"/>
      <c r="H966" s="49"/>
      <c r="I966" s="49"/>
      <c r="J966" s="49"/>
      <c r="K966" s="49"/>
      <c r="L966" s="49"/>
      <c r="M966" s="49"/>
      <c r="N966" s="49"/>
      <c r="O966" s="52"/>
      <c r="P966" s="52"/>
      <c r="Q966" s="52"/>
      <c r="R966" s="52"/>
      <c r="S966" s="52"/>
      <c r="T966" s="52"/>
      <c r="U966" s="52"/>
      <c r="V966" s="52"/>
      <c r="W966" s="52"/>
      <c r="X966" s="52"/>
      <c r="Y966" s="52"/>
      <c r="Z966" s="52"/>
      <c r="AA966" s="52"/>
      <c r="AB966" s="52"/>
      <c r="AC966" s="52"/>
      <c r="AD966" s="52"/>
      <c r="AE966" s="52"/>
      <c r="AF966" s="52"/>
    </row>
    <row r="967" spans="1:32" ht="16.5" customHeight="1" x14ac:dyDescent="0.3">
      <c r="A967" s="56"/>
      <c r="B967" s="56"/>
      <c r="C967" s="56"/>
      <c r="D967" s="56"/>
      <c r="E967" s="56"/>
      <c r="F967" s="56"/>
      <c r="G967" s="56"/>
      <c r="H967" s="49"/>
      <c r="I967" s="49"/>
      <c r="J967" s="49"/>
      <c r="K967" s="49"/>
      <c r="L967" s="49"/>
      <c r="M967" s="49"/>
      <c r="N967" s="49"/>
      <c r="O967" s="52"/>
      <c r="P967" s="52"/>
      <c r="Q967" s="52"/>
      <c r="R967" s="52"/>
      <c r="S967" s="52"/>
      <c r="T967" s="52"/>
      <c r="U967" s="52"/>
      <c r="V967" s="52"/>
      <c r="W967" s="52"/>
      <c r="X967" s="52"/>
      <c r="Y967" s="52"/>
      <c r="Z967" s="52"/>
      <c r="AA967" s="52"/>
      <c r="AB967" s="52"/>
      <c r="AC967" s="52"/>
      <c r="AD967" s="52"/>
      <c r="AE967" s="52"/>
      <c r="AF967" s="52"/>
    </row>
    <row r="968" spans="1:32" ht="16.5" customHeight="1" x14ac:dyDescent="0.3">
      <c r="A968" s="56"/>
      <c r="B968" s="56"/>
      <c r="C968" s="56"/>
      <c r="D968" s="56"/>
      <c r="E968" s="56"/>
      <c r="F968" s="56"/>
      <c r="G968" s="56"/>
      <c r="H968" s="49"/>
      <c r="I968" s="49"/>
      <c r="J968" s="49"/>
      <c r="K968" s="49"/>
      <c r="L968" s="49"/>
      <c r="M968" s="49"/>
      <c r="N968" s="49"/>
      <c r="O968" s="52"/>
      <c r="P968" s="52"/>
      <c r="Q968" s="52"/>
      <c r="R968" s="52"/>
      <c r="S968" s="52"/>
      <c r="T968" s="52"/>
      <c r="U968" s="52"/>
      <c r="V968" s="52"/>
      <c r="W968" s="52"/>
      <c r="X968" s="52"/>
      <c r="Y968" s="52"/>
      <c r="Z968" s="52"/>
      <c r="AA968" s="52"/>
      <c r="AB968" s="52"/>
      <c r="AC968" s="52"/>
      <c r="AD968" s="52"/>
      <c r="AE968" s="52"/>
      <c r="AF968" s="52"/>
    </row>
    <row r="969" spans="1:32" ht="16.5" customHeight="1" x14ac:dyDescent="0.3">
      <c r="A969" s="56"/>
      <c r="B969" s="56"/>
      <c r="C969" s="56"/>
      <c r="D969" s="56"/>
      <c r="E969" s="56"/>
      <c r="F969" s="56"/>
      <c r="G969" s="56"/>
      <c r="H969" s="49"/>
      <c r="I969" s="49"/>
      <c r="J969" s="49"/>
      <c r="K969" s="49"/>
      <c r="L969" s="49"/>
      <c r="M969" s="49"/>
      <c r="N969" s="49"/>
      <c r="O969" s="52"/>
      <c r="P969" s="52"/>
      <c r="Q969" s="52"/>
      <c r="R969" s="52"/>
      <c r="S969" s="52"/>
      <c r="T969" s="52"/>
      <c r="U969" s="52"/>
      <c r="V969" s="52"/>
      <c r="W969" s="52"/>
      <c r="X969" s="52"/>
      <c r="Y969" s="52"/>
      <c r="Z969" s="52"/>
      <c r="AA969" s="52"/>
      <c r="AB969" s="52"/>
      <c r="AC969" s="52"/>
      <c r="AD969" s="52"/>
      <c r="AE969" s="52"/>
      <c r="AF969" s="52"/>
    </row>
    <row r="970" spans="1:32" ht="16.5" customHeight="1" x14ac:dyDescent="0.3">
      <c r="A970" s="56"/>
      <c r="B970" s="56"/>
      <c r="C970" s="56"/>
      <c r="D970" s="56"/>
      <c r="E970" s="56"/>
      <c r="F970" s="56"/>
      <c r="G970" s="56"/>
      <c r="H970" s="49"/>
      <c r="I970" s="49"/>
      <c r="J970" s="49"/>
      <c r="K970" s="49"/>
      <c r="L970" s="49"/>
      <c r="M970" s="49"/>
      <c r="N970" s="49"/>
      <c r="O970" s="52"/>
      <c r="P970" s="52"/>
      <c r="Q970" s="52"/>
      <c r="R970" s="52"/>
      <c r="S970" s="52"/>
      <c r="T970" s="52"/>
      <c r="U970" s="52"/>
      <c r="V970" s="52"/>
      <c r="W970" s="52"/>
      <c r="X970" s="52"/>
      <c r="Y970" s="52"/>
      <c r="Z970" s="52"/>
      <c r="AA970" s="52"/>
      <c r="AB970" s="52"/>
      <c r="AC970" s="52"/>
      <c r="AD970" s="52"/>
      <c r="AE970" s="52"/>
      <c r="AF970" s="52"/>
    </row>
    <row r="971" spans="1:32" ht="16.5" customHeight="1" x14ac:dyDescent="0.3">
      <c r="A971" s="56"/>
      <c r="B971" s="56"/>
      <c r="C971" s="56"/>
      <c r="D971" s="56"/>
      <c r="E971" s="56"/>
      <c r="F971" s="56"/>
      <c r="G971" s="56"/>
      <c r="H971" s="49"/>
      <c r="I971" s="49"/>
      <c r="J971" s="49"/>
      <c r="K971" s="49"/>
      <c r="L971" s="49"/>
      <c r="M971" s="49"/>
      <c r="N971" s="49"/>
      <c r="O971" s="52"/>
      <c r="P971" s="52"/>
      <c r="Q971" s="52"/>
      <c r="R971" s="52"/>
      <c r="S971" s="52"/>
      <c r="T971" s="52"/>
      <c r="U971" s="52"/>
      <c r="V971" s="52"/>
      <c r="W971" s="52"/>
      <c r="X971" s="52"/>
      <c r="Y971" s="52"/>
      <c r="Z971" s="52"/>
      <c r="AA971" s="52"/>
      <c r="AB971" s="52"/>
      <c r="AC971" s="52"/>
      <c r="AD971" s="52"/>
      <c r="AE971" s="52"/>
      <c r="AF971" s="52"/>
    </row>
    <row r="972" spans="1:32" ht="16.5" customHeight="1" x14ac:dyDescent="0.3">
      <c r="A972" s="56"/>
      <c r="B972" s="56"/>
      <c r="C972" s="56"/>
      <c r="D972" s="56"/>
      <c r="E972" s="56"/>
      <c r="F972" s="56"/>
      <c r="G972" s="56"/>
      <c r="H972" s="49"/>
      <c r="I972" s="49"/>
      <c r="J972" s="49"/>
      <c r="K972" s="49"/>
      <c r="L972" s="49"/>
      <c r="M972" s="49"/>
      <c r="N972" s="49"/>
      <c r="O972" s="52"/>
      <c r="P972" s="52"/>
      <c r="Q972" s="52"/>
      <c r="R972" s="52"/>
      <c r="S972" s="52"/>
      <c r="T972" s="52"/>
      <c r="U972" s="52"/>
      <c r="V972" s="52"/>
      <c r="W972" s="52"/>
      <c r="X972" s="52"/>
      <c r="Y972" s="52"/>
      <c r="Z972" s="52"/>
      <c r="AA972" s="52"/>
      <c r="AB972" s="52"/>
      <c r="AC972" s="52"/>
      <c r="AD972" s="52"/>
      <c r="AE972" s="52"/>
      <c r="AF972" s="52"/>
    </row>
    <row r="973" spans="1:32" ht="16.5" customHeight="1" x14ac:dyDescent="0.3">
      <c r="A973" s="56"/>
      <c r="B973" s="56"/>
      <c r="C973" s="56"/>
      <c r="D973" s="56"/>
      <c r="E973" s="56"/>
      <c r="F973" s="56"/>
      <c r="G973" s="56"/>
      <c r="H973" s="49"/>
      <c r="I973" s="49"/>
      <c r="J973" s="49"/>
      <c r="K973" s="49"/>
      <c r="L973" s="49"/>
      <c r="M973" s="49"/>
      <c r="N973" s="49"/>
      <c r="O973" s="52"/>
      <c r="P973" s="52"/>
      <c r="Q973" s="52"/>
      <c r="R973" s="52"/>
      <c r="S973" s="52"/>
      <c r="T973" s="52"/>
      <c r="U973" s="52"/>
      <c r="V973" s="52"/>
      <c r="W973" s="52"/>
      <c r="X973" s="52"/>
      <c r="Y973" s="52"/>
      <c r="Z973" s="52"/>
      <c r="AA973" s="52"/>
      <c r="AB973" s="52"/>
      <c r="AC973" s="52"/>
      <c r="AD973" s="52"/>
      <c r="AE973" s="52"/>
      <c r="AF973" s="52"/>
    </row>
    <row r="974" spans="1:32" ht="16.5" customHeight="1" x14ac:dyDescent="0.3">
      <c r="A974" s="56"/>
      <c r="B974" s="56"/>
      <c r="C974" s="56"/>
      <c r="D974" s="56"/>
      <c r="E974" s="56"/>
      <c r="F974" s="56"/>
      <c r="G974" s="56"/>
      <c r="H974" s="49"/>
      <c r="I974" s="49"/>
      <c r="J974" s="49"/>
      <c r="K974" s="49"/>
      <c r="L974" s="49"/>
      <c r="M974" s="49"/>
      <c r="N974" s="49"/>
      <c r="O974" s="52"/>
      <c r="P974" s="52"/>
      <c r="Q974" s="52"/>
      <c r="R974" s="52"/>
      <c r="S974" s="52"/>
      <c r="T974" s="52"/>
      <c r="U974" s="52"/>
      <c r="V974" s="52"/>
      <c r="W974" s="52"/>
      <c r="X974" s="52"/>
      <c r="Y974" s="52"/>
      <c r="Z974" s="52"/>
      <c r="AA974" s="52"/>
      <c r="AB974" s="52"/>
      <c r="AC974" s="52"/>
      <c r="AD974" s="52"/>
      <c r="AE974" s="52"/>
      <c r="AF974" s="52"/>
    </row>
    <row r="975" spans="1:32" ht="16.5" customHeight="1" x14ac:dyDescent="0.3">
      <c r="A975" s="56"/>
      <c r="B975" s="56"/>
      <c r="C975" s="56"/>
      <c r="D975" s="56"/>
      <c r="E975" s="56"/>
      <c r="F975" s="56"/>
      <c r="G975" s="56"/>
      <c r="H975" s="49"/>
      <c r="I975" s="49"/>
      <c r="J975" s="49"/>
      <c r="K975" s="49"/>
      <c r="L975" s="49"/>
      <c r="M975" s="49"/>
      <c r="N975" s="49"/>
      <c r="O975" s="52"/>
      <c r="P975" s="52"/>
      <c r="Q975" s="52"/>
      <c r="R975" s="52"/>
      <c r="S975" s="52"/>
      <c r="T975" s="52"/>
      <c r="U975" s="52"/>
      <c r="V975" s="52"/>
      <c r="W975" s="52"/>
      <c r="X975" s="52"/>
      <c r="Y975" s="52"/>
      <c r="Z975" s="52"/>
      <c r="AA975" s="52"/>
      <c r="AB975" s="52"/>
      <c r="AC975" s="52"/>
      <c r="AD975" s="52"/>
      <c r="AE975" s="52"/>
      <c r="AF975" s="52"/>
    </row>
    <row r="976" spans="1:32" ht="16.5" customHeight="1" x14ac:dyDescent="0.3">
      <c r="A976" s="56"/>
      <c r="B976" s="56"/>
      <c r="C976" s="56"/>
      <c r="D976" s="56"/>
      <c r="E976" s="56"/>
      <c r="F976" s="56"/>
      <c r="G976" s="56"/>
      <c r="H976" s="49"/>
      <c r="I976" s="49"/>
      <c r="J976" s="49"/>
      <c r="K976" s="49"/>
      <c r="L976" s="49"/>
      <c r="M976" s="49"/>
      <c r="N976" s="49"/>
      <c r="O976" s="52"/>
      <c r="P976" s="52"/>
      <c r="Q976" s="52"/>
      <c r="R976" s="52"/>
      <c r="S976" s="52"/>
      <c r="T976" s="52"/>
      <c r="U976" s="52"/>
      <c r="V976" s="52"/>
      <c r="W976" s="52"/>
      <c r="X976" s="52"/>
      <c r="Y976" s="52"/>
      <c r="Z976" s="52"/>
      <c r="AA976" s="52"/>
      <c r="AB976" s="52"/>
      <c r="AC976" s="52"/>
      <c r="AD976" s="52"/>
      <c r="AE976" s="52"/>
      <c r="AF976" s="52"/>
    </row>
    <row r="977" spans="1:32" ht="16.5" customHeight="1" x14ac:dyDescent="0.3">
      <c r="A977" s="56"/>
      <c r="B977" s="56"/>
      <c r="C977" s="56"/>
      <c r="D977" s="56"/>
      <c r="E977" s="56"/>
      <c r="F977" s="56"/>
      <c r="G977" s="56"/>
      <c r="H977" s="49"/>
      <c r="I977" s="49"/>
      <c r="J977" s="49"/>
      <c r="K977" s="49"/>
      <c r="L977" s="49"/>
      <c r="M977" s="49"/>
      <c r="N977" s="49"/>
      <c r="O977" s="52"/>
      <c r="P977" s="52"/>
      <c r="Q977" s="52"/>
      <c r="R977" s="52"/>
      <c r="S977" s="52"/>
      <c r="T977" s="52"/>
      <c r="U977" s="52"/>
      <c r="V977" s="52"/>
      <c r="W977" s="52"/>
      <c r="X977" s="52"/>
      <c r="Y977" s="52"/>
      <c r="Z977" s="52"/>
      <c r="AA977" s="52"/>
      <c r="AB977" s="52"/>
      <c r="AC977" s="52"/>
      <c r="AD977" s="52"/>
      <c r="AE977" s="52"/>
      <c r="AF977" s="52"/>
    </row>
    <row r="978" spans="1:32" ht="16.5" customHeight="1" x14ac:dyDescent="0.3">
      <c r="A978" s="56"/>
      <c r="B978" s="56"/>
      <c r="C978" s="56"/>
      <c r="D978" s="56"/>
      <c r="E978" s="56"/>
      <c r="F978" s="56"/>
      <c r="G978" s="56"/>
      <c r="H978" s="49"/>
      <c r="I978" s="49"/>
      <c r="J978" s="49"/>
      <c r="K978" s="49"/>
      <c r="L978" s="49"/>
      <c r="M978" s="49"/>
      <c r="N978" s="49"/>
      <c r="O978" s="52"/>
      <c r="P978" s="52"/>
      <c r="Q978" s="52"/>
      <c r="R978" s="52"/>
      <c r="S978" s="52"/>
      <c r="T978" s="52"/>
      <c r="U978" s="52"/>
      <c r="V978" s="52"/>
      <c r="W978" s="52"/>
      <c r="X978" s="52"/>
      <c r="Y978" s="52"/>
      <c r="Z978" s="52"/>
      <c r="AA978" s="52"/>
      <c r="AB978" s="52"/>
      <c r="AC978" s="52"/>
      <c r="AD978" s="52"/>
      <c r="AE978" s="52"/>
      <c r="AF978" s="52"/>
    </row>
    <row r="979" spans="1:32" ht="16.5" customHeight="1" x14ac:dyDescent="0.3">
      <c r="A979" s="56"/>
      <c r="B979" s="56"/>
      <c r="C979" s="56"/>
      <c r="D979" s="56"/>
      <c r="E979" s="56"/>
      <c r="F979" s="56"/>
      <c r="G979" s="56"/>
      <c r="H979" s="49"/>
      <c r="I979" s="49"/>
      <c r="J979" s="49"/>
      <c r="K979" s="49"/>
      <c r="L979" s="49"/>
      <c r="M979" s="49"/>
      <c r="N979" s="49"/>
      <c r="O979" s="52"/>
      <c r="P979" s="52"/>
      <c r="Q979" s="52"/>
      <c r="R979" s="52"/>
      <c r="S979" s="52"/>
      <c r="T979" s="52"/>
      <c r="U979" s="52"/>
      <c r="V979" s="52"/>
      <c r="W979" s="52"/>
      <c r="X979" s="52"/>
      <c r="Y979" s="52"/>
      <c r="Z979" s="52"/>
      <c r="AA979" s="52"/>
      <c r="AB979" s="52"/>
      <c r="AC979" s="52"/>
      <c r="AD979" s="52"/>
      <c r="AE979" s="52"/>
      <c r="AF979" s="52"/>
    </row>
    <row r="980" spans="1:32" ht="16.5" customHeight="1" x14ac:dyDescent="0.3">
      <c r="A980" s="56"/>
      <c r="B980" s="56"/>
      <c r="C980" s="56"/>
      <c r="D980" s="56"/>
      <c r="E980" s="56"/>
      <c r="F980" s="56"/>
      <c r="G980" s="56"/>
      <c r="H980" s="49"/>
      <c r="I980" s="49"/>
      <c r="J980" s="49"/>
      <c r="K980" s="49"/>
      <c r="L980" s="49"/>
      <c r="M980" s="49"/>
      <c r="N980" s="49"/>
      <c r="O980" s="52"/>
      <c r="P980" s="52"/>
      <c r="Q980" s="52"/>
      <c r="R980" s="52"/>
      <c r="S980" s="52"/>
      <c r="T980" s="52"/>
      <c r="U980" s="52"/>
      <c r="V980" s="52"/>
      <c r="W980" s="52"/>
      <c r="X980" s="52"/>
      <c r="Y980" s="52"/>
      <c r="Z980" s="52"/>
      <c r="AA980" s="52"/>
      <c r="AB980" s="52"/>
      <c r="AC980" s="52"/>
      <c r="AD980" s="52"/>
      <c r="AE980" s="52"/>
      <c r="AF980" s="52"/>
    </row>
    <row r="981" spans="1:32" ht="16.5" customHeight="1" x14ac:dyDescent="0.3">
      <c r="A981" s="56"/>
      <c r="B981" s="56"/>
      <c r="C981" s="56"/>
      <c r="D981" s="56"/>
      <c r="E981" s="56"/>
      <c r="F981" s="56"/>
      <c r="G981" s="56"/>
      <c r="H981" s="49"/>
      <c r="I981" s="49"/>
      <c r="J981" s="49"/>
      <c r="K981" s="49"/>
      <c r="L981" s="49"/>
      <c r="M981" s="49"/>
      <c r="N981" s="49"/>
      <c r="O981" s="52"/>
      <c r="P981" s="52"/>
      <c r="Q981" s="52"/>
      <c r="R981" s="52"/>
      <c r="S981" s="52"/>
      <c r="T981" s="52"/>
      <c r="U981" s="52"/>
      <c r="V981" s="52"/>
      <c r="W981" s="52"/>
      <c r="X981" s="52"/>
      <c r="Y981" s="52"/>
      <c r="Z981" s="52"/>
      <c r="AA981" s="52"/>
      <c r="AB981" s="52"/>
      <c r="AC981" s="52"/>
      <c r="AD981" s="52"/>
      <c r="AE981" s="52"/>
      <c r="AF981" s="52"/>
    </row>
    <row r="982" spans="1:32" ht="16.5" customHeight="1" x14ac:dyDescent="0.3">
      <c r="A982" s="56"/>
      <c r="B982" s="56"/>
      <c r="C982" s="56"/>
      <c r="D982" s="56"/>
      <c r="E982" s="56"/>
      <c r="F982" s="56"/>
      <c r="G982" s="56"/>
      <c r="H982" s="49"/>
      <c r="I982" s="49"/>
      <c r="J982" s="49"/>
      <c r="K982" s="49"/>
      <c r="L982" s="49"/>
      <c r="M982" s="49"/>
      <c r="N982" s="49"/>
      <c r="O982" s="52"/>
      <c r="P982" s="52"/>
      <c r="Q982" s="52"/>
      <c r="R982" s="52"/>
      <c r="S982" s="52"/>
      <c r="T982" s="52"/>
      <c r="U982" s="52"/>
      <c r="V982" s="52"/>
      <c r="W982" s="52"/>
      <c r="X982" s="52"/>
      <c r="Y982" s="52"/>
      <c r="Z982" s="52"/>
      <c r="AA982" s="52"/>
      <c r="AB982" s="52"/>
      <c r="AC982" s="52"/>
      <c r="AD982" s="52"/>
      <c r="AE982" s="52"/>
      <c r="AF982" s="52"/>
    </row>
    <row r="983" spans="1:32" ht="16.5" customHeight="1" x14ac:dyDescent="0.3">
      <c r="A983" s="56"/>
      <c r="B983" s="56"/>
      <c r="C983" s="56"/>
      <c r="D983" s="56"/>
      <c r="E983" s="56"/>
      <c r="F983" s="56"/>
      <c r="G983" s="56"/>
      <c r="H983" s="49"/>
      <c r="I983" s="49"/>
      <c r="J983" s="49"/>
      <c r="K983" s="49"/>
      <c r="L983" s="49"/>
      <c r="M983" s="49"/>
      <c r="N983" s="49"/>
      <c r="O983" s="52"/>
      <c r="P983" s="52"/>
      <c r="Q983" s="52"/>
      <c r="R983" s="52"/>
      <c r="S983" s="52"/>
      <c r="T983" s="52"/>
      <c r="U983" s="52"/>
      <c r="V983" s="52"/>
      <c r="W983" s="52"/>
      <c r="X983" s="52"/>
      <c r="Y983" s="52"/>
      <c r="Z983" s="52"/>
      <c r="AA983" s="52"/>
      <c r="AB983" s="52"/>
      <c r="AC983" s="52"/>
      <c r="AD983" s="52"/>
      <c r="AE983" s="52"/>
      <c r="AF983" s="52"/>
    </row>
    <row r="984" spans="1:32" ht="16.5" customHeight="1" x14ac:dyDescent="0.3">
      <c r="A984" s="56"/>
      <c r="B984" s="56"/>
      <c r="C984" s="56"/>
      <c r="D984" s="56"/>
      <c r="E984" s="56"/>
      <c r="F984" s="56"/>
      <c r="G984" s="56"/>
      <c r="H984" s="49"/>
      <c r="I984" s="49"/>
      <c r="J984" s="49"/>
      <c r="K984" s="49"/>
      <c r="L984" s="49"/>
      <c r="M984" s="49"/>
      <c r="N984" s="49"/>
      <c r="O984" s="52"/>
      <c r="P984" s="52"/>
      <c r="Q984" s="52"/>
      <c r="R984" s="52"/>
      <c r="S984" s="52"/>
      <c r="T984" s="52"/>
      <c r="U984" s="52"/>
      <c r="V984" s="52"/>
      <c r="W984" s="52"/>
      <c r="X984" s="52"/>
      <c r="Y984" s="52"/>
      <c r="Z984" s="52"/>
      <c r="AA984" s="52"/>
      <c r="AB984" s="52"/>
      <c r="AC984" s="52"/>
      <c r="AD984" s="52"/>
      <c r="AE984" s="52"/>
      <c r="AF984" s="52"/>
    </row>
    <row r="985" spans="1:32" ht="16.5" customHeight="1" x14ac:dyDescent="0.3">
      <c r="A985" s="56"/>
      <c r="B985" s="56"/>
      <c r="C985" s="56"/>
      <c r="D985" s="56"/>
      <c r="E985" s="56"/>
      <c r="F985" s="56"/>
      <c r="G985" s="56"/>
      <c r="H985" s="49"/>
      <c r="I985" s="49"/>
      <c r="J985" s="49"/>
      <c r="K985" s="49"/>
      <c r="L985" s="49"/>
      <c r="M985" s="49"/>
      <c r="N985" s="49"/>
      <c r="O985" s="52"/>
      <c r="P985" s="52"/>
      <c r="Q985" s="52"/>
      <c r="R985" s="52"/>
      <c r="S985" s="52"/>
      <c r="T985" s="52"/>
      <c r="U985" s="52"/>
      <c r="V985" s="52"/>
      <c r="W985" s="52"/>
      <c r="X985" s="52"/>
      <c r="Y985" s="52"/>
      <c r="Z985" s="52"/>
      <c r="AA985" s="52"/>
      <c r="AB985" s="52"/>
      <c r="AC985" s="52"/>
      <c r="AD985" s="52"/>
      <c r="AE985" s="52"/>
      <c r="AF985" s="52"/>
    </row>
    <row r="986" spans="1:32" ht="16.5" customHeight="1" x14ac:dyDescent="0.3">
      <c r="A986" s="56"/>
      <c r="B986" s="56"/>
      <c r="C986" s="56"/>
      <c r="D986" s="56"/>
      <c r="E986" s="56"/>
      <c r="F986" s="56"/>
      <c r="G986" s="56"/>
      <c r="H986" s="49"/>
      <c r="I986" s="49"/>
      <c r="J986" s="49"/>
      <c r="K986" s="49"/>
      <c r="L986" s="49"/>
      <c r="M986" s="49"/>
      <c r="N986" s="49"/>
      <c r="O986" s="52"/>
      <c r="P986" s="52"/>
      <c r="Q986" s="52"/>
      <c r="R986" s="52"/>
      <c r="S986" s="52"/>
      <c r="T986" s="52"/>
      <c r="U986" s="52"/>
      <c r="V986" s="52"/>
      <c r="W986" s="52"/>
      <c r="X986" s="52"/>
      <c r="Y986" s="52"/>
      <c r="Z986" s="52"/>
      <c r="AA986" s="52"/>
      <c r="AB986" s="52"/>
      <c r="AC986" s="52"/>
      <c r="AD986" s="52"/>
      <c r="AE986" s="52"/>
      <c r="AF986" s="52"/>
    </row>
    <row r="987" spans="1:32" ht="16.5" customHeight="1" x14ac:dyDescent="0.3">
      <c r="A987" s="56"/>
      <c r="B987" s="56"/>
      <c r="C987" s="56"/>
      <c r="D987" s="56"/>
      <c r="E987" s="56"/>
      <c r="F987" s="56"/>
      <c r="G987" s="56"/>
      <c r="H987" s="49"/>
      <c r="I987" s="49"/>
      <c r="J987" s="49"/>
      <c r="K987" s="49"/>
      <c r="L987" s="49"/>
      <c r="M987" s="49"/>
      <c r="N987" s="49"/>
      <c r="O987" s="52"/>
      <c r="P987" s="52"/>
      <c r="Q987" s="52"/>
      <c r="R987" s="52"/>
      <c r="S987" s="52"/>
      <c r="T987" s="52"/>
      <c r="U987" s="52"/>
      <c r="V987" s="52"/>
      <c r="W987" s="52"/>
      <c r="X987" s="52"/>
      <c r="Y987" s="52"/>
      <c r="Z987" s="52"/>
      <c r="AA987" s="52"/>
      <c r="AB987" s="52"/>
      <c r="AC987" s="52"/>
      <c r="AD987" s="52"/>
      <c r="AE987" s="52"/>
      <c r="AF987" s="52"/>
    </row>
    <row r="988" spans="1:32" ht="16.5" customHeight="1" x14ac:dyDescent="0.3">
      <c r="A988" s="56"/>
      <c r="B988" s="56"/>
      <c r="C988" s="56"/>
      <c r="D988" s="56"/>
      <c r="E988" s="56"/>
      <c r="F988" s="56"/>
      <c r="G988" s="56"/>
      <c r="H988" s="49"/>
      <c r="I988" s="49"/>
      <c r="J988" s="49"/>
      <c r="K988" s="49"/>
      <c r="L988" s="49"/>
      <c r="M988" s="49"/>
      <c r="N988" s="49"/>
      <c r="O988" s="52"/>
      <c r="P988" s="52"/>
      <c r="Q988" s="52"/>
      <c r="R988" s="52"/>
      <c r="S988" s="52"/>
      <c r="T988" s="52"/>
      <c r="U988" s="52"/>
      <c r="V988" s="52"/>
      <c r="W988" s="52"/>
      <c r="X988" s="52"/>
      <c r="Y988" s="52"/>
      <c r="Z988" s="52"/>
      <c r="AA988" s="52"/>
      <c r="AB988" s="52"/>
      <c r="AC988" s="52"/>
      <c r="AD988" s="52"/>
      <c r="AE988" s="52"/>
      <c r="AF988" s="52"/>
    </row>
    <row r="989" spans="1:32" ht="16.5" customHeight="1" x14ac:dyDescent="0.3">
      <c r="A989" s="56"/>
      <c r="B989" s="56"/>
      <c r="C989" s="56"/>
      <c r="D989" s="56"/>
      <c r="E989" s="56"/>
      <c r="F989" s="56"/>
      <c r="G989" s="56"/>
      <c r="H989" s="49"/>
      <c r="I989" s="49"/>
      <c r="J989" s="49"/>
      <c r="K989" s="49"/>
      <c r="L989" s="49"/>
      <c r="M989" s="49"/>
      <c r="N989" s="49"/>
      <c r="O989" s="52"/>
      <c r="P989" s="52"/>
      <c r="Q989" s="52"/>
      <c r="R989" s="52"/>
      <c r="S989" s="52"/>
      <c r="T989" s="52"/>
      <c r="U989" s="52"/>
      <c r="V989" s="52"/>
      <c r="W989" s="52"/>
      <c r="X989" s="52"/>
      <c r="Y989" s="52"/>
      <c r="Z989" s="52"/>
      <c r="AA989" s="52"/>
      <c r="AB989" s="52"/>
      <c r="AC989" s="52"/>
      <c r="AD989" s="52"/>
      <c r="AE989" s="52"/>
      <c r="AF989" s="52"/>
    </row>
    <row r="990" spans="1:32" ht="16.5" customHeight="1" x14ac:dyDescent="0.3">
      <c r="A990" s="56"/>
      <c r="B990" s="56"/>
      <c r="C990" s="56"/>
      <c r="D990" s="56"/>
      <c r="E990" s="56"/>
      <c r="F990" s="56"/>
      <c r="G990" s="56"/>
      <c r="H990" s="49"/>
      <c r="I990" s="49"/>
      <c r="J990" s="49"/>
      <c r="K990" s="49"/>
      <c r="L990" s="49"/>
      <c r="M990" s="49"/>
      <c r="N990" s="49"/>
      <c r="O990" s="52"/>
      <c r="P990" s="52"/>
      <c r="Q990" s="52"/>
      <c r="R990" s="52"/>
      <c r="S990" s="52"/>
      <c r="T990" s="52"/>
      <c r="U990" s="52"/>
      <c r="V990" s="52"/>
      <c r="W990" s="52"/>
      <c r="X990" s="52"/>
      <c r="Y990" s="52"/>
      <c r="Z990" s="52"/>
      <c r="AA990" s="52"/>
      <c r="AB990" s="52"/>
      <c r="AC990" s="52"/>
      <c r="AD990" s="52"/>
      <c r="AE990" s="52"/>
      <c r="AF990" s="52"/>
    </row>
    <row r="991" spans="1:32" ht="16.5" customHeight="1" x14ac:dyDescent="0.3">
      <c r="A991" s="56"/>
      <c r="B991" s="56"/>
      <c r="C991" s="56"/>
      <c r="D991" s="56"/>
      <c r="E991" s="56"/>
      <c r="F991" s="56"/>
      <c r="G991" s="56"/>
      <c r="H991" s="49"/>
      <c r="I991" s="49"/>
      <c r="J991" s="49"/>
      <c r="K991" s="49"/>
      <c r="L991" s="49"/>
      <c r="M991" s="49"/>
      <c r="N991" s="49"/>
      <c r="O991" s="52"/>
      <c r="P991" s="52"/>
      <c r="Q991" s="52"/>
      <c r="R991" s="52"/>
      <c r="S991" s="52"/>
      <c r="T991" s="52"/>
      <c r="U991" s="52"/>
      <c r="V991" s="52"/>
      <c r="W991" s="52"/>
      <c r="X991" s="52"/>
      <c r="Y991" s="52"/>
      <c r="Z991" s="52"/>
      <c r="AA991" s="52"/>
      <c r="AB991" s="52"/>
      <c r="AC991" s="52"/>
      <c r="AD991" s="52"/>
      <c r="AE991" s="52"/>
      <c r="AF991" s="52"/>
    </row>
    <row r="992" spans="1:32" ht="16.5" customHeight="1" x14ac:dyDescent="0.3">
      <c r="A992" s="56"/>
      <c r="B992" s="56"/>
      <c r="C992" s="56"/>
      <c r="D992" s="56"/>
      <c r="E992" s="56"/>
      <c r="F992" s="56"/>
      <c r="G992" s="56"/>
      <c r="H992" s="49"/>
      <c r="I992" s="49"/>
      <c r="J992" s="49"/>
      <c r="K992" s="49"/>
      <c r="L992" s="49"/>
      <c r="M992" s="49"/>
      <c r="N992" s="49"/>
      <c r="O992" s="52"/>
      <c r="P992" s="52"/>
      <c r="Q992" s="52"/>
      <c r="R992" s="52"/>
      <c r="S992" s="52"/>
      <c r="T992" s="52"/>
      <c r="U992" s="52"/>
      <c r="V992" s="52"/>
      <c r="W992" s="52"/>
      <c r="X992" s="52"/>
      <c r="Y992" s="52"/>
      <c r="Z992" s="52"/>
      <c r="AA992" s="52"/>
      <c r="AB992" s="52"/>
      <c r="AC992" s="52"/>
      <c r="AD992" s="52"/>
      <c r="AE992" s="52"/>
      <c r="AF992" s="52"/>
    </row>
    <row r="993" spans="1:32" ht="16.5" customHeight="1" x14ac:dyDescent="0.3">
      <c r="A993" s="56"/>
      <c r="B993" s="56"/>
      <c r="C993" s="56"/>
      <c r="D993" s="56"/>
      <c r="E993" s="56"/>
      <c r="F993" s="56"/>
      <c r="G993" s="56"/>
      <c r="H993" s="49"/>
      <c r="I993" s="49"/>
      <c r="J993" s="49"/>
      <c r="K993" s="49"/>
      <c r="L993" s="49"/>
      <c r="M993" s="49"/>
      <c r="N993" s="49"/>
      <c r="O993" s="52"/>
      <c r="P993" s="52"/>
      <c r="Q993" s="52"/>
      <c r="R993" s="52"/>
      <c r="S993" s="52"/>
      <c r="T993" s="52"/>
      <c r="U993" s="52"/>
      <c r="V993" s="52"/>
      <c r="W993" s="52"/>
      <c r="X993" s="52"/>
      <c r="Y993" s="52"/>
      <c r="Z993" s="52"/>
      <c r="AA993" s="52"/>
      <c r="AB993" s="52"/>
      <c r="AC993" s="52"/>
      <c r="AD993" s="52"/>
      <c r="AE993" s="52"/>
      <c r="AF993" s="52"/>
    </row>
    <row r="994" spans="1:32" ht="16.5" customHeight="1" x14ac:dyDescent="0.3">
      <c r="A994" s="56"/>
      <c r="B994" s="56"/>
      <c r="C994" s="56"/>
      <c r="D994" s="56"/>
      <c r="E994" s="56"/>
      <c r="F994" s="56"/>
      <c r="G994" s="56"/>
      <c r="H994" s="49"/>
      <c r="I994" s="49"/>
      <c r="J994" s="49"/>
      <c r="K994" s="49"/>
      <c r="L994" s="49"/>
      <c r="M994" s="49"/>
      <c r="N994" s="49"/>
      <c r="O994" s="52"/>
      <c r="P994" s="52"/>
      <c r="Q994" s="52"/>
      <c r="R994" s="52"/>
      <c r="S994" s="52"/>
      <c r="T994" s="52"/>
      <c r="U994" s="52"/>
      <c r="V994" s="52"/>
      <c r="W994" s="52"/>
      <c r="X994" s="52"/>
      <c r="Y994" s="52"/>
      <c r="Z994" s="52"/>
      <c r="AA994" s="52"/>
      <c r="AB994" s="52"/>
      <c r="AC994" s="52"/>
      <c r="AD994" s="52"/>
      <c r="AE994" s="52"/>
      <c r="AF994" s="52"/>
    </row>
    <row r="995" spans="1:32" ht="16.5" customHeight="1" x14ac:dyDescent="0.3">
      <c r="A995" s="56"/>
      <c r="B995" s="56"/>
      <c r="C995" s="56"/>
      <c r="D995" s="56"/>
      <c r="E995" s="56"/>
      <c r="F995" s="56"/>
      <c r="G995" s="56"/>
      <c r="H995" s="49"/>
      <c r="I995" s="49"/>
      <c r="J995" s="49"/>
      <c r="K995" s="49"/>
      <c r="L995" s="49"/>
      <c r="M995" s="49"/>
      <c r="N995" s="49"/>
      <c r="O995" s="52"/>
      <c r="P995" s="52"/>
      <c r="Q995" s="52"/>
      <c r="R995" s="52"/>
      <c r="S995" s="52"/>
      <c r="T995" s="52"/>
      <c r="U995" s="52"/>
      <c r="V995" s="52"/>
      <c r="W995" s="52"/>
      <c r="X995" s="52"/>
      <c r="Y995" s="52"/>
      <c r="Z995" s="52"/>
      <c r="AA995" s="52"/>
      <c r="AB995" s="52"/>
      <c r="AC995" s="52"/>
      <c r="AD995" s="52"/>
      <c r="AE995" s="52"/>
      <c r="AF995" s="52"/>
    </row>
    <row r="996" spans="1:32" ht="16.5" customHeight="1" x14ac:dyDescent="0.3">
      <c r="A996" s="56"/>
      <c r="B996" s="56"/>
      <c r="C996" s="56"/>
      <c r="D996" s="56"/>
      <c r="E996" s="56"/>
      <c r="F996" s="56"/>
      <c r="G996" s="56"/>
      <c r="H996" s="49"/>
      <c r="I996" s="49"/>
      <c r="J996" s="49"/>
      <c r="K996" s="49"/>
      <c r="L996" s="49"/>
      <c r="M996" s="49"/>
      <c r="N996" s="49"/>
      <c r="O996" s="52"/>
      <c r="P996" s="52"/>
      <c r="Q996" s="52"/>
      <c r="R996" s="52"/>
      <c r="S996" s="52"/>
      <c r="T996" s="52"/>
      <c r="U996" s="52"/>
      <c r="V996" s="52"/>
      <c r="W996" s="52"/>
      <c r="X996" s="52"/>
      <c r="Y996" s="52"/>
      <c r="Z996" s="52"/>
      <c r="AA996" s="52"/>
      <c r="AB996" s="52"/>
      <c r="AC996" s="52"/>
      <c r="AD996" s="52"/>
      <c r="AE996" s="52"/>
      <c r="AF996" s="52"/>
    </row>
    <row r="997" spans="1:32" ht="16.5" customHeight="1" x14ac:dyDescent="0.3">
      <c r="A997" s="56"/>
      <c r="B997" s="56"/>
      <c r="C997" s="56"/>
      <c r="D997" s="56"/>
      <c r="E997" s="56"/>
      <c r="F997" s="56"/>
      <c r="G997" s="56"/>
      <c r="H997" s="49"/>
      <c r="I997" s="49"/>
      <c r="J997" s="49"/>
      <c r="K997" s="49"/>
      <c r="L997" s="49"/>
      <c r="M997" s="49"/>
      <c r="N997" s="49"/>
      <c r="O997" s="52"/>
      <c r="P997" s="52"/>
      <c r="Q997" s="52"/>
      <c r="R997" s="52"/>
      <c r="S997" s="52"/>
      <c r="T997" s="52"/>
      <c r="U997" s="52"/>
      <c r="V997" s="52"/>
      <c r="W997" s="52"/>
      <c r="X997" s="52"/>
      <c r="Y997" s="52"/>
      <c r="Z997" s="52"/>
      <c r="AA997" s="52"/>
      <c r="AB997" s="52"/>
      <c r="AC997" s="52"/>
      <c r="AD997" s="52"/>
      <c r="AE997" s="52"/>
      <c r="AF997" s="52"/>
    </row>
    <row r="998" spans="1:32" ht="16.5" customHeight="1" x14ac:dyDescent="0.3">
      <c r="A998" s="56"/>
      <c r="B998" s="56"/>
      <c r="C998" s="56"/>
      <c r="D998" s="56"/>
      <c r="E998" s="56"/>
      <c r="F998" s="56"/>
      <c r="G998" s="56"/>
      <c r="H998" s="49"/>
      <c r="I998" s="49"/>
      <c r="J998" s="49"/>
      <c r="K998" s="49"/>
      <c r="L998" s="49"/>
      <c r="M998" s="49"/>
      <c r="N998" s="49"/>
      <c r="O998" s="52"/>
      <c r="P998" s="52"/>
      <c r="Q998" s="52"/>
      <c r="R998" s="52"/>
      <c r="S998" s="52"/>
      <c r="T998" s="52"/>
      <c r="U998" s="52"/>
      <c r="V998" s="52"/>
      <c r="W998" s="52"/>
      <c r="X998" s="52"/>
      <c r="Y998" s="52"/>
      <c r="Z998" s="52"/>
      <c r="AA998" s="52"/>
      <c r="AB998" s="52"/>
      <c r="AC998" s="52"/>
      <c r="AD998" s="52"/>
      <c r="AE998" s="52"/>
      <c r="AF998" s="52"/>
    </row>
    <row r="999" spans="1:32" ht="16.5" customHeight="1" x14ac:dyDescent="0.3">
      <c r="A999" s="56"/>
      <c r="B999" s="56"/>
      <c r="C999" s="56"/>
      <c r="D999" s="56"/>
      <c r="E999" s="56"/>
      <c r="F999" s="56"/>
      <c r="G999" s="56"/>
      <c r="H999" s="49"/>
      <c r="I999" s="49"/>
      <c r="J999" s="49"/>
      <c r="K999" s="49"/>
      <c r="L999" s="49"/>
      <c r="M999" s="49"/>
      <c r="N999" s="49"/>
      <c r="O999" s="52"/>
      <c r="P999" s="52"/>
      <c r="Q999" s="52"/>
      <c r="R999" s="52"/>
      <c r="S999" s="52"/>
      <c r="T999" s="52"/>
      <c r="U999" s="52"/>
      <c r="V999" s="52"/>
      <c r="W999" s="52"/>
      <c r="X999" s="52"/>
      <c r="Y999" s="52"/>
      <c r="Z999" s="52"/>
      <c r="AA999" s="52"/>
      <c r="AB999" s="52"/>
      <c r="AC999" s="52"/>
      <c r="AD999" s="52"/>
      <c r="AE999" s="52"/>
      <c r="AF999" s="52"/>
    </row>
    <row r="1000" spans="1:32" ht="16.5" customHeight="1" x14ac:dyDescent="0.3">
      <c r="A1000" s="56"/>
      <c r="B1000" s="56"/>
      <c r="C1000" s="56"/>
      <c r="D1000" s="56"/>
      <c r="E1000" s="56"/>
      <c r="F1000" s="56"/>
      <c r="G1000" s="56"/>
      <c r="H1000" s="49"/>
      <c r="I1000" s="49"/>
      <c r="J1000" s="49"/>
      <c r="K1000" s="49"/>
      <c r="L1000" s="49"/>
      <c r="M1000" s="49"/>
      <c r="N1000" s="49"/>
      <c r="O1000" s="52"/>
      <c r="P1000" s="52"/>
      <c r="Q1000" s="52"/>
      <c r="R1000" s="52"/>
      <c r="S1000" s="52"/>
      <c r="T1000" s="52"/>
      <c r="U1000" s="52"/>
      <c r="V1000" s="52"/>
      <c r="W1000" s="52"/>
      <c r="X1000" s="52"/>
      <c r="Y1000" s="52"/>
      <c r="Z1000" s="52"/>
      <c r="AA1000" s="52"/>
      <c r="AB1000" s="52"/>
      <c r="AC1000" s="52"/>
      <c r="AD1000" s="52"/>
      <c r="AE1000" s="52"/>
      <c r="AF1000" s="52"/>
    </row>
  </sheetData>
  <autoFilter ref="A6:AF85"/>
  <mergeCells count="3">
    <mergeCell ref="A1:M2"/>
    <mergeCell ref="A4:M4"/>
    <mergeCell ref="I5:M5"/>
  </mergeCells>
  <pageMargins left="0.70866141732283472" right="0.70866141732283472" top="0.74803149606299213" bottom="0.74803149606299213" header="0" footer="0"/>
  <pageSetup scale="55" orientation="portrait"/>
  <headerFooter>
    <oddFooter>&amp;LVersión 3  02/05/2022</oddFooter>
  </headerFooter>
  <extLst>
    <ext xmlns:x14="http://schemas.microsoft.com/office/spreadsheetml/2009/9/main" uri="{CCE6A557-97BC-4b89-ADB6-D9C93CAAB3DF}">
      <x14:dataValidations xmlns:xm="http://schemas.microsoft.com/office/excel/2006/main" count="3">
        <x14:dataValidation type="list" allowBlank="1" showErrorMessage="1">
          <x14:formula1>
            <xm:f>'Listas y tablas'!$Q$3:$Q$18</xm:f>
          </x14:formula1>
          <xm:sqref>B7:B84</xm:sqref>
        </x14:dataValidation>
        <x14:dataValidation type="list" allowBlank="1" showErrorMessage="1">
          <x14:formula1>
            <xm:f>'Listas y tablas'!$AK$3:$AK$8</xm:f>
          </x14:formula1>
          <xm:sqref>D7:D84</xm:sqref>
        </x14:dataValidation>
        <x14:dataValidation type="list" allowBlank="1" showErrorMessage="1">
          <x14:formula1>
            <xm:f>'Opciones Tratamiento'!$E$2:$E$3</xm:f>
          </x14:formula1>
          <xm:sqref>E7:E84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XEM1000"/>
  <sheetViews>
    <sheetView zoomScale="91" zoomScaleNormal="91" workbookViewId="0">
      <pane xSplit="4" ySplit="4" topLeftCell="F84" activePane="bottomRight" state="frozen"/>
      <selection pane="topRight" activeCell="E1" sqref="E1"/>
      <selection pane="bottomLeft" activeCell="A5" sqref="A5"/>
      <selection pane="bottomRight" activeCell="A84" sqref="A84:AM88"/>
    </sheetView>
  </sheetViews>
  <sheetFormatPr baseColWidth="10" defaultColWidth="14.42578125" defaultRowHeight="15" customHeight="1" x14ac:dyDescent="0.25"/>
  <cols>
    <col min="1" max="1" width="4" customWidth="1"/>
    <col min="2" max="4" width="27.5703125" customWidth="1"/>
    <col min="5" max="5" width="17.42578125" customWidth="1"/>
    <col min="6" max="6" width="14.42578125" customWidth="1"/>
    <col min="7" max="7" width="12.42578125" customWidth="1"/>
    <col min="8" max="8" width="16.5703125" customWidth="1"/>
    <col min="9" max="10" width="25.7109375" customWidth="1"/>
    <col min="11" max="11" width="10.42578125" customWidth="1"/>
    <col min="12" max="12" width="8.7109375" customWidth="1"/>
    <col min="13" max="13" width="10.140625" customWidth="1"/>
    <col min="14" max="15" width="4" customWidth="1"/>
    <col min="16" max="16" width="5.85546875" customWidth="1"/>
    <col min="17" max="17" width="36.5703125" customWidth="1"/>
    <col min="18" max="18" width="15.140625" hidden="1" customWidth="1"/>
    <col min="19" max="19" width="6.85546875" hidden="1" customWidth="1"/>
    <col min="20" max="20" width="5" hidden="1" customWidth="1"/>
    <col min="21" max="21" width="5.5703125" hidden="1" customWidth="1"/>
    <col min="22" max="22" width="7.140625" hidden="1" customWidth="1"/>
    <col min="23" max="23" width="6.7109375" hidden="1" customWidth="1"/>
    <col min="24" max="24" width="7.5703125" hidden="1" customWidth="1"/>
    <col min="25" max="25" width="13" hidden="1" customWidth="1"/>
    <col min="26" max="26" width="8.7109375" hidden="1" customWidth="1"/>
    <col min="27" max="27" width="10.42578125" hidden="1" customWidth="1"/>
    <col min="28" max="28" width="9.28515625" hidden="1" customWidth="1"/>
    <col min="29" max="29" width="11.28515625" hidden="1" customWidth="1"/>
    <col min="30" max="30" width="8.42578125" hidden="1" customWidth="1"/>
    <col min="31" max="31" width="7.28515625" hidden="1" customWidth="1"/>
    <col min="32" max="32" width="44.85546875" customWidth="1"/>
    <col min="33" max="33" width="18.28515625" customWidth="1"/>
    <col min="34" max="34" width="19.42578125" customWidth="1"/>
    <col min="35" max="35" width="48.28515625" customWidth="1"/>
    <col min="36" max="36" width="24" customWidth="1"/>
    <col min="37" max="37" width="19" customWidth="1"/>
    <col min="38" max="39" width="14.7109375" customWidth="1"/>
    <col min="40" max="40" width="42.7109375" customWidth="1"/>
    <col min="41" max="41" width="25.140625" customWidth="1"/>
    <col min="42" max="42" width="18.7109375" customWidth="1"/>
    <col min="43" max="43" width="34.7109375" customWidth="1"/>
    <col min="44" max="44" width="30.42578125" customWidth="1"/>
    <col min="45" max="45" width="18.7109375" customWidth="1"/>
  </cols>
  <sheetData>
    <row r="1" spans="1:64" ht="16.5" customHeight="1" x14ac:dyDescent="0.25">
      <c r="A1" s="559" t="s">
        <v>163</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60"/>
      <c r="AF1" s="32"/>
      <c r="AG1" s="32"/>
      <c r="AH1" s="32"/>
      <c r="AI1" s="49"/>
      <c r="AJ1" s="49"/>
      <c r="AK1" s="49"/>
      <c r="AL1" s="58"/>
      <c r="AM1" s="58"/>
      <c r="AN1" s="49"/>
      <c r="AO1" s="49"/>
      <c r="AP1" s="49"/>
      <c r="AQ1" s="49"/>
      <c r="AR1" s="49"/>
      <c r="AS1" s="49"/>
    </row>
    <row r="2" spans="1:64" ht="24" customHeight="1" x14ac:dyDescent="0.25">
      <c r="A2" s="552"/>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61"/>
      <c r="AF2" s="32"/>
      <c r="AG2" s="32"/>
      <c r="AH2" s="32"/>
      <c r="AI2" s="49"/>
      <c r="AJ2" s="49"/>
      <c r="AK2" s="49"/>
      <c r="AL2" s="58"/>
      <c r="AM2" s="58"/>
      <c r="AN2" s="49"/>
      <c r="AO2" s="49"/>
      <c r="AP2" s="49"/>
      <c r="AQ2" s="49"/>
      <c r="AR2" s="49"/>
      <c r="AS2" s="49"/>
    </row>
    <row r="3" spans="1:64" ht="16.5" customHeight="1" x14ac:dyDescent="0.25">
      <c r="A3" s="34"/>
      <c r="B3" s="34"/>
      <c r="C3" s="34"/>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49"/>
      <c r="AJ3" s="49"/>
      <c r="AK3" s="49"/>
      <c r="AL3" s="58"/>
      <c r="AM3" s="58"/>
      <c r="AN3" s="49"/>
      <c r="AO3" s="49"/>
      <c r="AP3" s="49"/>
      <c r="AQ3" s="49"/>
      <c r="AR3" s="49"/>
      <c r="AS3" s="49"/>
    </row>
    <row r="4" spans="1:64" ht="16.5" customHeight="1" x14ac:dyDescent="0.25">
      <c r="A4" s="545" t="s">
        <v>89</v>
      </c>
      <c r="B4" s="546"/>
      <c r="C4" s="546"/>
      <c r="D4" s="548"/>
      <c r="E4" s="545" t="s">
        <v>164</v>
      </c>
      <c r="F4" s="546"/>
      <c r="G4" s="546"/>
      <c r="H4" s="546"/>
      <c r="I4" s="546"/>
      <c r="J4" s="546"/>
      <c r="K4" s="546"/>
      <c r="L4" s="546"/>
      <c r="M4" s="548"/>
      <c r="N4" s="59"/>
      <c r="O4" s="545" t="s">
        <v>165</v>
      </c>
      <c r="P4" s="546"/>
      <c r="Q4" s="546"/>
      <c r="R4" s="546"/>
      <c r="S4" s="546"/>
      <c r="T4" s="546"/>
      <c r="U4" s="546"/>
      <c r="V4" s="546"/>
      <c r="W4" s="546"/>
      <c r="X4" s="548"/>
      <c r="Y4" s="555" t="s">
        <v>166</v>
      </c>
      <c r="Z4" s="550"/>
      <c r="AA4" s="550"/>
      <c r="AB4" s="550"/>
      <c r="AC4" s="550"/>
      <c r="AD4" s="550"/>
      <c r="AE4" s="551"/>
      <c r="AF4" s="555" t="s">
        <v>167</v>
      </c>
      <c r="AG4" s="550"/>
      <c r="AH4" s="551"/>
      <c r="AI4" s="558" t="s">
        <v>168</v>
      </c>
      <c r="AJ4" s="550"/>
      <c r="AK4" s="550"/>
      <c r="AL4" s="550"/>
      <c r="AM4" s="551"/>
      <c r="AN4" s="549" t="s">
        <v>169</v>
      </c>
      <c r="AO4" s="550"/>
      <c r="AP4" s="550"/>
      <c r="AQ4" s="550"/>
      <c r="AR4" s="550"/>
      <c r="AS4" s="551"/>
    </row>
    <row r="5" spans="1:64" ht="16.5" customHeight="1" x14ac:dyDescent="0.25">
      <c r="A5" s="60"/>
      <c r="B5" s="61"/>
      <c r="C5" s="62"/>
      <c r="D5" s="62"/>
      <c r="E5" s="62"/>
      <c r="F5" s="62"/>
      <c r="G5" s="62"/>
      <c r="H5" s="62"/>
      <c r="I5" s="62"/>
      <c r="J5" s="62"/>
      <c r="K5" s="62"/>
      <c r="L5" s="62"/>
      <c r="M5" s="62"/>
      <c r="N5" s="62"/>
      <c r="O5" s="36"/>
      <c r="P5" s="36"/>
      <c r="Q5" s="62"/>
      <c r="R5" s="62"/>
      <c r="S5" s="545" t="s">
        <v>173</v>
      </c>
      <c r="T5" s="546"/>
      <c r="U5" s="546"/>
      <c r="V5" s="546"/>
      <c r="W5" s="546"/>
      <c r="X5" s="548"/>
      <c r="Y5" s="556"/>
      <c r="Z5" s="516"/>
      <c r="AA5" s="516"/>
      <c r="AB5" s="516"/>
      <c r="AC5" s="516"/>
      <c r="AD5" s="516"/>
      <c r="AE5" s="557"/>
      <c r="AF5" s="556"/>
      <c r="AG5" s="516"/>
      <c r="AH5" s="557"/>
      <c r="AI5" s="552"/>
      <c r="AJ5" s="553"/>
      <c r="AK5" s="553"/>
      <c r="AL5" s="553"/>
      <c r="AM5" s="554"/>
      <c r="AN5" s="552"/>
      <c r="AO5" s="553"/>
      <c r="AP5" s="553"/>
      <c r="AQ5" s="553"/>
      <c r="AR5" s="553"/>
      <c r="AS5" s="554"/>
    </row>
    <row r="6" spans="1:64" ht="16.5" customHeight="1" x14ac:dyDescent="0.25">
      <c r="A6" s="63"/>
      <c r="B6" s="64"/>
      <c r="C6" s="65"/>
      <c r="D6" s="65"/>
      <c r="E6" s="65"/>
      <c r="F6" s="65"/>
      <c r="G6" s="65"/>
      <c r="H6" s="65"/>
      <c r="I6" s="65"/>
      <c r="J6" s="65"/>
      <c r="K6" s="65"/>
      <c r="L6" s="65"/>
      <c r="M6" s="65"/>
      <c r="N6" s="65"/>
      <c r="O6" s="66"/>
      <c r="P6" s="66"/>
      <c r="Q6" s="65"/>
      <c r="R6" s="65"/>
      <c r="S6" s="62"/>
      <c r="T6" s="62"/>
      <c r="U6" s="62"/>
      <c r="V6" s="62"/>
      <c r="W6" s="62"/>
      <c r="X6" s="62"/>
      <c r="Y6" s="552"/>
      <c r="Z6" s="553"/>
      <c r="AA6" s="553"/>
      <c r="AB6" s="553"/>
      <c r="AC6" s="553"/>
      <c r="AD6" s="553"/>
      <c r="AE6" s="554"/>
      <c r="AF6" s="552"/>
      <c r="AG6" s="553"/>
      <c r="AH6" s="554"/>
      <c r="AI6" s="67"/>
      <c r="AJ6" s="65"/>
      <c r="AK6" s="67"/>
      <c r="AL6" s="68"/>
      <c r="AM6" s="68"/>
      <c r="AN6" s="69"/>
      <c r="AO6" s="69"/>
      <c r="AP6" s="69"/>
      <c r="AQ6" s="69"/>
      <c r="AR6" s="69"/>
      <c r="AS6" s="69"/>
    </row>
    <row r="7" spans="1:64" ht="66.75" x14ac:dyDescent="0.25">
      <c r="A7" s="84" t="s">
        <v>13</v>
      </c>
      <c r="B7" s="39" t="s">
        <v>7</v>
      </c>
      <c r="C7" s="39" t="s">
        <v>95</v>
      </c>
      <c r="D7" s="39" t="s">
        <v>96</v>
      </c>
      <c r="E7" s="39" t="s">
        <v>23</v>
      </c>
      <c r="F7" s="39" t="s">
        <v>187</v>
      </c>
      <c r="G7" s="39" t="s">
        <v>188</v>
      </c>
      <c r="H7" s="39" t="s">
        <v>189</v>
      </c>
      <c r="I7" s="39" t="s">
        <v>190</v>
      </c>
      <c r="J7" s="39" t="s">
        <v>191</v>
      </c>
      <c r="K7" s="39" t="s">
        <v>192</v>
      </c>
      <c r="L7" s="39" t="s">
        <v>193</v>
      </c>
      <c r="M7" s="39" t="s">
        <v>29</v>
      </c>
      <c r="N7" s="38" t="s">
        <v>194</v>
      </c>
      <c r="O7" s="38" t="s">
        <v>195</v>
      </c>
      <c r="P7" s="38" t="s">
        <v>196</v>
      </c>
      <c r="Q7" s="39" t="s">
        <v>31</v>
      </c>
      <c r="R7" s="39" t="s">
        <v>33</v>
      </c>
      <c r="S7" s="38" t="s">
        <v>197</v>
      </c>
      <c r="T7" s="38" t="s">
        <v>198</v>
      </c>
      <c r="U7" s="38" t="s">
        <v>199</v>
      </c>
      <c r="V7" s="38" t="s">
        <v>200</v>
      </c>
      <c r="W7" s="38" t="s">
        <v>201</v>
      </c>
      <c r="X7" s="38" t="s">
        <v>202</v>
      </c>
      <c r="Y7" s="38" t="s">
        <v>203</v>
      </c>
      <c r="Z7" s="38" t="s">
        <v>204</v>
      </c>
      <c r="AA7" s="38" t="s">
        <v>205</v>
      </c>
      <c r="AB7" s="38" t="s">
        <v>206</v>
      </c>
      <c r="AC7" s="38" t="s">
        <v>205</v>
      </c>
      <c r="AD7" s="38" t="s">
        <v>207</v>
      </c>
      <c r="AE7" s="38" t="s">
        <v>50</v>
      </c>
      <c r="AF7" s="379" t="s">
        <v>208</v>
      </c>
      <c r="AG7" s="379" t="s">
        <v>209</v>
      </c>
      <c r="AH7" s="39" t="s">
        <v>210</v>
      </c>
      <c r="AI7" s="39" t="s">
        <v>211</v>
      </c>
      <c r="AJ7" s="39" t="s">
        <v>212</v>
      </c>
      <c r="AK7" s="39" t="s">
        <v>213</v>
      </c>
      <c r="AL7" s="85" t="s">
        <v>214</v>
      </c>
      <c r="AM7" s="85" t="s">
        <v>215</v>
      </c>
      <c r="AN7" s="86" t="s">
        <v>216</v>
      </c>
      <c r="AO7" s="86" t="s">
        <v>217</v>
      </c>
      <c r="AP7" s="86" t="s">
        <v>213</v>
      </c>
      <c r="AQ7" s="86" t="s">
        <v>218</v>
      </c>
      <c r="AR7" s="86" t="s">
        <v>219</v>
      </c>
      <c r="AS7" s="86" t="s">
        <v>220</v>
      </c>
    </row>
    <row r="8" spans="1:64" ht="66" customHeight="1" x14ac:dyDescent="0.25">
      <c r="A8" s="119">
        <v>9</v>
      </c>
      <c r="B8" s="120" t="s">
        <v>74</v>
      </c>
      <c r="C8" s="120" t="s">
        <v>107</v>
      </c>
      <c r="D8" s="120" t="s">
        <v>591</v>
      </c>
      <c r="E8" s="119" t="s">
        <v>268</v>
      </c>
      <c r="F8" s="119">
        <v>4</v>
      </c>
      <c r="G8" s="121" t="s">
        <v>437</v>
      </c>
      <c r="H8" s="122">
        <v>0.4</v>
      </c>
      <c r="I8" s="123" t="s">
        <v>266</v>
      </c>
      <c r="J8" s="122" t="s">
        <v>266</v>
      </c>
      <c r="K8" s="121" t="s">
        <v>450</v>
      </c>
      <c r="L8" s="122">
        <v>0.6</v>
      </c>
      <c r="M8" s="121" t="s">
        <v>450</v>
      </c>
      <c r="N8" s="124" t="s">
        <v>597</v>
      </c>
      <c r="O8" s="42">
        <v>9</v>
      </c>
      <c r="P8" s="42" t="s">
        <v>598</v>
      </c>
      <c r="Q8" s="125" t="s">
        <v>592</v>
      </c>
      <c r="R8" s="42" t="s">
        <v>331</v>
      </c>
      <c r="S8" s="126" t="s">
        <v>257</v>
      </c>
      <c r="T8" s="126" t="s">
        <v>258</v>
      </c>
      <c r="U8" s="127" t="s">
        <v>599</v>
      </c>
      <c r="V8" s="126" t="s">
        <v>271</v>
      </c>
      <c r="W8" s="126" t="s">
        <v>260</v>
      </c>
      <c r="X8" s="126" t="s">
        <v>261</v>
      </c>
      <c r="Y8" s="128">
        <v>0.24</v>
      </c>
      <c r="Z8" s="129" t="s">
        <v>437</v>
      </c>
      <c r="AA8" s="122">
        <v>0.24</v>
      </c>
      <c r="AB8" s="129" t="s">
        <v>472</v>
      </c>
      <c r="AC8" s="122">
        <v>4</v>
      </c>
      <c r="AD8" s="129" t="s">
        <v>435</v>
      </c>
      <c r="AE8" s="130" t="s">
        <v>262</v>
      </c>
      <c r="AF8" s="131" t="s">
        <v>588</v>
      </c>
      <c r="AG8" s="131" t="s">
        <v>587</v>
      </c>
      <c r="AH8" s="131" t="s">
        <v>272</v>
      </c>
      <c r="AI8" s="43" t="s">
        <v>589</v>
      </c>
      <c r="AJ8" s="43" t="s">
        <v>590</v>
      </c>
      <c r="AK8" s="43" t="s">
        <v>273</v>
      </c>
      <c r="AL8" s="132">
        <v>45323</v>
      </c>
      <c r="AM8" s="132">
        <v>45641</v>
      </c>
      <c r="AN8" s="43" t="s">
        <v>274</v>
      </c>
      <c r="AO8" s="43" t="s">
        <v>275</v>
      </c>
      <c r="AP8" s="43" t="s">
        <v>276</v>
      </c>
      <c r="AQ8" s="43" t="s">
        <v>277</v>
      </c>
      <c r="AR8" s="43" t="s">
        <v>278</v>
      </c>
      <c r="AS8" s="43" t="s">
        <v>279</v>
      </c>
    </row>
    <row r="9" spans="1:64" ht="111" customHeight="1" x14ac:dyDescent="0.25">
      <c r="A9" s="155">
        <v>13</v>
      </c>
      <c r="B9" s="156" t="s">
        <v>76</v>
      </c>
      <c r="C9" s="156" t="s">
        <v>112</v>
      </c>
      <c r="D9" s="156" t="s">
        <v>113</v>
      </c>
      <c r="E9" s="155" t="s">
        <v>270</v>
      </c>
      <c r="F9" s="155">
        <v>228</v>
      </c>
      <c r="G9" s="157" t="s">
        <v>449</v>
      </c>
      <c r="H9" s="158">
        <v>0.6</v>
      </c>
      <c r="I9" s="159" t="s">
        <v>266</v>
      </c>
      <c r="J9" s="158" t="s">
        <v>266</v>
      </c>
      <c r="K9" s="157" t="s">
        <v>450</v>
      </c>
      <c r="L9" s="158">
        <v>0.6</v>
      </c>
      <c r="M9" s="157" t="s">
        <v>450</v>
      </c>
      <c r="N9" s="124" t="s">
        <v>597</v>
      </c>
      <c r="O9" s="42" t="e">
        <v>#REF!</v>
      </c>
      <c r="P9" s="42" t="e">
        <v>#REF!</v>
      </c>
      <c r="Q9" s="125" t="s">
        <v>283</v>
      </c>
      <c r="R9" s="42" t="s">
        <v>331</v>
      </c>
      <c r="S9" s="126" t="s">
        <v>265</v>
      </c>
      <c r="T9" s="126" t="s">
        <v>258</v>
      </c>
      <c r="U9" s="127" t="s">
        <v>600</v>
      </c>
      <c r="V9" s="126" t="s">
        <v>259</v>
      </c>
      <c r="W9" s="126" t="s">
        <v>260</v>
      </c>
      <c r="X9" s="126" t="s">
        <v>261</v>
      </c>
      <c r="Y9" s="160" t="e">
        <v>#REF!</v>
      </c>
      <c r="Z9" s="161" t="s">
        <v>601</v>
      </c>
      <c r="AA9" s="158" t="e">
        <v>#REF!</v>
      </c>
      <c r="AB9" s="161" t="s">
        <v>601</v>
      </c>
      <c r="AC9" s="158" t="e">
        <v>#REF!</v>
      </c>
      <c r="AD9" s="161" t="s">
        <v>601</v>
      </c>
      <c r="AE9" s="162" t="s">
        <v>262</v>
      </c>
      <c r="AF9" s="131" t="s">
        <v>284</v>
      </c>
      <c r="AG9" s="131" t="s">
        <v>263</v>
      </c>
      <c r="AH9" s="131" t="s">
        <v>285</v>
      </c>
      <c r="AI9" s="43"/>
      <c r="AJ9" s="43"/>
      <c r="AK9" s="43"/>
      <c r="AL9" s="132"/>
      <c r="AM9" s="132"/>
      <c r="AN9" s="43"/>
      <c r="AO9" s="43"/>
      <c r="AP9" s="43"/>
      <c r="AQ9" s="43"/>
      <c r="AR9" s="43"/>
      <c r="AS9" s="43"/>
    </row>
    <row r="10" spans="1:64" ht="151.5" customHeight="1" x14ac:dyDescent="0.25">
      <c r="A10" s="43">
        <v>14</v>
      </c>
      <c r="B10" s="44" t="s">
        <v>76</v>
      </c>
      <c r="C10" s="44" t="s">
        <v>115</v>
      </c>
      <c r="D10" s="44" t="s">
        <v>116</v>
      </c>
      <c r="E10" s="43" t="s">
        <v>270</v>
      </c>
      <c r="F10" s="43">
        <v>400</v>
      </c>
      <c r="G10" s="124" t="s">
        <v>449</v>
      </c>
      <c r="H10" s="163">
        <v>0.6</v>
      </c>
      <c r="I10" s="164" t="s">
        <v>266</v>
      </c>
      <c r="J10" s="163" t="s">
        <v>266</v>
      </c>
      <c r="K10" s="124" t="s">
        <v>450</v>
      </c>
      <c r="L10" s="163">
        <v>0.6</v>
      </c>
      <c r="M10" s="124" t="s">
        <v>450</v>
      </c>
      <c r="N10" s="124" t="s">
        <v>597</v>
      </c>
      <c r="O10" s="42" t="e">
        <v>#REF!</v>
      </c>
      <c r="P10" s="42" t="e">
        <v>#REF!</v>
      </c>
      <c r="Q10" s="125" t="s">
        <v>286</v>
      </c>
      <c r="R10" s="42" t="s">
        <v>331</v>
      </c>
      <c r="S10" s="126" t="s">
        <v>257</v>
      </c>
      <c r="T10" s="126" t="s">
        <v>258</v>
      </c>
      <c r="U10" s="127" t="s">
        <v>599</v>
      </c>
      <c r="V10" s="126" t="s">
        <v>259</v>
      </c>
      <c r="W10" s="126" t="s">
        <v>260</v>
      </c>
      <c r="X10" s="126" t="s">
        <v>261</v>
      </c>
      <c r="Y10" s="165">
        <v>0.36</v>
      </c>
      <c r="Z10" s="166" t="s">
        <v>437</v>
      </c>
      <c r="AA10" s="127">
        <v>0.36</v>
      </c>
      <c r="AB10" s="166" t="s">
        <v>472</v>
      </c>
      <c r="AC10" s="127">
        <v>400</v>
      </c>
      <c r="AD10" s="166" t="s">
        <v>435</v>
      </c>
      <c r="AE10" s="126" t="s">
        <v>267</v>
      </c>
      <c r="AF10" s="131" t="s">
        <v>287</v>
      </c>
      <c r="AG10" s="131" t="s">
        <v>263</v>
      </c>
      <c r="AH10" s="131" t="s">
        <v>288</v>
      </c>
      <c r="AI10" s="43" t="s">
        <v>602</v>
      </c>
      <c r="AJ10" s="43" t="s">
        <v>603</v>
      </c>
      <c r="AK10" s="167" t="s">
        <v>604</v>
      </c>
      <c r="AL10" s="167">
        <v>45323</v>
      </c>
      <c r="AM10" s="132">
        <v>45657</v>
      </c>
      <c r="AN10" s="43"/>
      <c r="AO10" s="43"/>
      <c r="AP10" s="43"/>
      <c r="AQ10" s="43"/>
      <c r="AR10" s="43"/>
      <c r="AS10" s="43"/>
    </row>
    <row r="11" spans="1:64" ht="123" customHeight="1" x14ac:dyDescent="0.25">
      <c r="A11" s="43">
        <v>15</v>
      </c>
      <c r="B11" s="44" t="s">
        <v>76</v>
      </c>
      <c r="C11" s="44" t="s">
        <v>118</v>
      </c>
      <c r="D11" s="44" t="s">
        <v>119</v>
      </c>
      <c r="E11" s="43" t="s">
        <v>270</v>
      </c>
      <c r="F11" s="43">
        <v>230</v>
      </c>
      <c r="G11" s="124" t="s">
        <v>449</v>
      </c>
      <c r="H11" s="163">
        <v>0.6</v>
      </c>
      <c r="I11" s="164" t="s">
        <v>266</v>
      </c>
      <c r="J11" s="163" t="s">
        <v>266</v>
      </c>
      <c r="K11" s="124" t="s">
        <v>450</v>
      </c>
      <c r="L11" s="163">
        <v>0.6</v>
      </c>
      <c r="M11" s="124" t="s">
        <v>450</v>
      </c>
      <c r="N11" s="124" t="s">
        <v>597</v>
      </c>
      <c r="O11" s="42" t="e">
        <v>#REF!</v>
      </c>
      <c r="P11" s="42" t="e">
        <v>#REF!</v>
      </c>
      <c r="Q11" s="125" t="s">
        <v>605</v>
      </c>
      <c r="R11" s="42" t="s">
        <v>331</v>
      </c>
      <c r="S11" s="126" t="s">
        <v>257</v>
      </c>
      <c r="T11" s="126" t="s">
        <v>258</v>
      </c>
      <c r="U11" s="127" t="s">
        <v>599</v>
      </c>
      <c r="V11" s="126" t="s">
        <v>259</v>
      </c>
      <c r="W11" s="126" t="s">
        <v>260</v>
      </c>
      <c r="X11" s="126" t="s">
        <v>261</v>
      </c>
      <c r="Y11" s="165">
        <v>0.36</v>
      </c>
      <c r="Z11" s="166" t="s">
        <v>437</v>
      </c>
      <c r="AA11" s="127">
        <v>0.36</v>
      </c>
      <c r="AB11" s="166" t="s">
        <v>472</v>
      </c>
      <c r="AC11" s="127">
        <v>230</v>
      </c>
      <c r="AD11" s="166" t="s">
        <v>435</v>
      </c>
      <c r="AE11" s="126" t="s">
        <v>262</v>
      </c>
      <c r="AF11" s="131" t="s">
        <v>289</v>
      </c>
      <c r="AG11" s="131" t="s">
        <v>606</v>
      </c>
      <c r="AH11" s="43" t="s">
        <v>607</v>
      </c>
      <c r="AI11" s="131"/>
      <c r="AJ11" s="131"/>
      <c r="AK11" s="43"/>
      <c r="AL11" s="168"/>
      <c r="AM11" s="168"/>
      <c r="AN11" s="43"/>
      <c r="AO11" s="43"/>
      <c r="AP11" s="43"/>
      <c r="AQ11" s="43"/>
      <c r="AR11" s="43"/>
      <c r="AS11" s="43"/>
    </row>
    <row r="12" spans="1:64" ht="151.5" customHeight="1" x14ac:dyDescent="0.25">
      <c r="A12" s="119">
        <v>46</v>
      </c>
      <c r="B12" s="120" t="s">
        <v>608</v>
      </c>
      <c r="C12" s="120" t="s">
        <v>124</v>
      </c>
      <c r="D12" s="120" t="s">
        <v>125</v>
      </c>
      <c r="E12" s="43" t="s">
        <v>609</v>
      </c>
      <c r="F12" s="43">
        <v>13</v>
      </c>
      <c r="G12" s="121" t="s">
        <v>437</v>
      </c>
      <c r="H12" s="122">
        <v>0.4</v>
      </c>
      <c r="I12" s="123" t="s">
        <v>300</v>
      </c>
      <c r="J12" s="122" t="s">
        <v>300</v>
      </c>
      <c r="K12" s="121" t="s">
        <v>438</v>
      </c>
      <c r="L12" s="122">
        <v>0.4</v>
      </c>
      <c r="M12" s="121" t="s">
        <v>450</v>
      </c>
      <c r="N12" s="124" t="s">
        <v>597</v>
      </c>
      <c r="O12" s="42">
        <v>59</v>
      </c>
      <c r="P12" s="42" t="s">
        <v>610</v>
      </c>
      <c r="Q12" s="125" t="s">
        <v>301</v>
      </c>
      <c r="R12" s="42" t="s">
        <v>331</v>
      </c>
      <c r="S12" s="126" t="s">
        <v>257</v>
      </c>
      <c r="T12" s="126" t="s">
        <v>258</v>
      </c>
      <c r="U12" s="127" t="s">
        <v>599</v>
      </c>
      <c r="V12" s="126" t="s">
        <v>259</v>
      </c>
      <c r="W12" s="126" t="s">
        <v>260</v>
      </c>
      <c r="X12" s="126" t="s">
        <v>261</v>
      </c>
      <c r="Y12" s="128">
        <v>0.24</v>
      </c>
      <c r="Z12" s="129" t="s">
        <v>437</v>
      </c>
      <c r="AA12" s="122">
        <v>0.24</v>
      </c>
      <c r="AB12" s="129" t="s">
        <v>472</v>
      </c>
      <c r="AC12" s="122">
        <v>13</v>
      </c>
      <c r="AD12" s="129" t="s">
        <v>435</v>
      </c>
      <c r="AE12" s="130" t="s">
        <v>262</v>
      </c>
      <c r="AF12" s="43" t="s">
        <v>611</v>
      </c>
      <c r="AG12" s="131" t="s">
        <v>264</v>
      </c>
      <c r="AH12" s="43" t="s">
        <v>285</v>
      </c>
      <c r="AI12" s="43" t="s">
        <v>612</v>
      </c>
      <c r="AJ12" s="43" t="s">
        <v>613</v>
      </c>
      <c r="AK12" s="43" t="s">
        <v>614</v>
      </c>
      <c r="AL12" s="167">
        <v>45323</v>
      </c>
      <c r="AM12" s="167">
        <v>45657</v>
      </c>
      <c r="AN12" s="43"/>
      <c r="AO12" s="43"/>
      <c r="AP12" s="43"/>
      <c r="AQ12" s="43"/>
      <c r="AR12" s="43"/>
      <c r="AS12" s="43"/>
      <c r="AT12" t="s">
        <v>615</v>
      </c>
      <c r="AU12" t="s">
        <v>616</v>
      </c>
      <c r="AV12">
        <v>1</v>
      </c>
      <c r="AW12">
        <v>1</v>
      </c>
      <c r="AX12" t="s">
        <v>617</v>
      </c>
      <c r="AY12" t="s">
        <v>618</v>
      </c>
      <c r="AZ12" t="s">
        <v>280</v>
      </c>
      <c r="BA12" t="s">
        <v>280</v>
      </c>
      <c r="BC12" t="s">
        <v>619</v>
      </c>
      <c r="BD12" t="s">
        <v>428</v>
      </c>
      <c r="BE12" t="s">
        <v>620</v>
      </c>
      <c r="BF12" t="s">
        <v>429</v>
      </c>
      <c r="BG12" t="s">
        <v>280</v>
      </c>
      <c r="BH12" t="s">
        <v>280</v>
      </c>
      <c r="BI12" t="s">
        <v>298</v>
      </c>
      <c r="BJ12" t="s">
        <v>621</v>
      </c>
      <c r="BK12" t="s">
        <v>622</v>
      </c>
      <c r="BL12" t="s">
        <v>280</v>
      </c>
    </row>
    <row r="13" spans="1:64" ht="151.5" customHeight="1" x14ac:dyDescent="0.25">
      <c r="A13" s="155">
        <v>47</v>
      </c>
      <c r="B13" s="156" t="s">
        <v>608</v>
      </c>
      <c r="C13" s="156" t="s">
        <v>127</v>
      </c>
      <c r="D13" s="156" t="s">
        <v>128</v>
      </c>
      <c r="E13" s="43" t="s">
        <v>609</v>
      </c>
      <c r="F13" s="43">
        <v>13</v>
      </c>
      <c r="G13" s="157" t="s">
        <v>437</v>
      </c>
      <c r="H13" s="158">
        <v>0.4</v>
      </c>
      <c r="I13" s="159" t="s">
        <v>300</v>
      </c>
      <c r="J13" s="158" t="s">
        <v>300</v>
      </c>
      <c r="K13" s="157" t="s">
        <v>438</v>
      </c>
      <c r="L13" s="158">
        <v>0.4</v>
      </c>
      <c r="M13" s="157" t="s">
        <v>450</v>
      </c>
      <c r="N13" s="124" t="s">
        <v>597</v>
      </c>
      <c r="O13" s="42">
        <v>61</v>
      </c>
      <c r="P13" s="42" t="s">
        <v>623</v>
      </c>
      <c r="Q13" s="125" t="s">
        <v>303</v>
      </c>
      <c r="R13" s="42" t="s">
        <v>331</v>
      </c>
      <c r="S13" s="126" t="s">
        <v>257</v>
      </c>
      <c r="T13" s="126" t="s">
        <v>258</v>
      </c>
      <c r="U13" s="127" t="s">
        <v>599</v>
      </c>
      <c r="V13" s="126" t="s">
        <v>259</v>
      </c>
      <c r="W13" s="126" t="s">
        <v>260</v>
      </c>
      <c r="X13" s="126" t="s">
        <v>261</v>
      </c>
      <c r="Y13" s="160">
        <v>0.24</v>
      </c>
      <c r="Z13" s="161" t="s">
        <v>437</v>
      </c>
      <c r="AA13" s="158">
        <v>0.24</v>
      </c>
      <c r="AB13" s="161" t="s">
        <v>472</v>
      </c>
      <c r="AC13" s="158">
        <v>13</v>
      </c>
      <c r="AD13" s="161" t="s">
        <v>435</v>
      </c>
      <c r="AE13" s="162" t="s">
        <v>262</v>
      </c>
      <c r="AF13" s="43" t="s">
        <v>304</v>
      </c>
      <c r="AG13" s="131" t="s">
        <v>295</v>
      </c>
      <c r="AH13" s="131" t="s">
        <v>302</v>
      </c>
      <c r="AI13" s="43" t="s">
        <v>624</v>
      </c>
      <c r="AJ13" s="43" t="s">
        <v>625</v>
      </c>
      <c r="AK13" s="43" t="s">
        <v>614</v>
      </c>
      <c r="AL13" s="132">
        <v>45323</v>
      </c>
      <c r="AM13" s="132">
        <v>45442</v>
      </c>
      <c r="AN13" s="43"/>
      <c r="AO13" s="43"/>
      <c r="AP13" s="43"/>
      <c r="AQ13" s="43"/>
      <c r="AR13" s="43"/>
      <c r="AS13" s="43"/>
      <c r="AT13" t="s">
        <v>626</v>
      </c>
      <c r="AU13" t="s">
        <v>627</v>
      </c>
      <c r="AZ13" t="s">
        <v>280</v>
      </c>
      <c r="BA13" t="s">
        <v>280</v>
      </c>
      <c r="BC13" t="s">
        <v>628</v>
      </c>
      <c r="BD13" t="s">
        <v>428</v>
      </c>
      <c r="BG13" t="s">
        <v>280</v>
      </c>
      <c r="BH13" t="s">
        <v>280</v>
      </c>
      <c r="BI13" t="s">
        <v>298</v>
      </c>
      <c r="BJ13" t="s">
        <v>629</v>
      </c>
      <c r="BK13" t="s">
        <v>630</v>
      </c>
      <c r="BL13" t="s">
        <v>280</v>
      </c>
    </row>
    <row r="14" spans="1:64" ht="210" customHeight="1" x14ac:dyDescent="0.25">
      <c r="A14" s="43">
        <v>48</v>
      </c>
      <c r="B14" s="44" t="s">
        <v>608</v>
      </c>
      <c r="C14" s="44" t="s">
        <v>130</v>
      </c>
      <c r="D14" s="44" t="s">
        <v>131</v>
      </c>
      <c r="E14" s="43" t="s">
        <v>631</v>
      </c>
      <c r="F14" s="43">
        <v>10</v>
      </c>
      <c r="G14" s="124" t="s">
        <v>437</v>
      </c>
      <c r="H14" s="163">
        <v>0.4</v>
      </c>
      <c r="I14" s="164" t="s">
        <v>296</v>
      </c>
      <c r="J14" s="163" t="s">
        <v>296</v>
      </c>
      <c r="K14" s="124" t="s">
        <v>438</v>
      </c>
      <c r="L14" s="163">
        <v>0.4</v>
      </c>
      <c r="M14" s="124" t="s">
        <v>450</v>
      </c>
      <c r="N14" s="124" t="s">
        <v>597</v>
      </c>
      <c r="O14" s="42">
        <v>63</v>
      </c>
      <c r="P14" s="42" t="s">
        <v>632</v>
      </c>
      <c r="Q14" s="125" t="s">
        <v>305</v>
      </c>
      <c r="R14" s="42" t="s">
        <v>331</v>
      </c>
      <c r="S14" s="126" t="s">
        <v>257</v>
      </c>
      <c r="T14" s="126" t="s">
        <v>258</v>
      </c>
      <c r="U14" s="127" t="s">
        <v>599</v>
      </c>
      <c r="V14" s="126" t="s">
        <v>259</v>
      </c>
      <c r="W14" s="126" t="s">
        <v>260</v>
      </c>
      <c r="X14" s="126" t="s">
        <v>261</v>
      </c>
      <c r="Y14" s="165">
        <v>0.24</v>
      </c>
      <c r="Z14" s="166" t="s">
        <v>437</v>
      </c>
      <c r="AA14" s="127">
        <v>0.24</v>
      </c>
      <c r="AB14" s="166" t="s">
        <v>472</v>
      </c>
      <c r="AC14" s="127">
        <v>10</v>
      </c>
      <c r="AD14" s="166" t="s">
        <v>435</v>
      </c>
      <c r="AE14" s="126" t="s">
        <v>262</v>
      </c>
      <c r="AF14" s="131" t="s">
        <v>633</v>
      </c>
      <c r="AG14" s="131" t="s">
        <v>634</v>
      </c>
      <c r="AH14" s="131" t="s">
        <v>306</v>
      </c>
      <c r="AI14" s="43" t="s">
        <v>635</v>
      </c>
      <c r="AJ14" s="43" t="s">
        <v>636</v>
      </c>
      <c r="AK14" s="43" t="s">
        <v>307</v>
      </c>
      <c r="AL14" s="132">
        <v>45292</v>
      </c>
      <c r="AM14" s="132">
        <v>45626</v>
      </c>
      <c r="AN14" s="43"/>
      <c r="AO14" s="43"/>
      <c r="AP14" s="43"/>
      <c r="AQ14" s="43"/>
      <c r="AR14" s="43"/>
      <c r="AS14" s="43"/>
      <c r="AT14" t="s">
        <v>637</v>
      </c>
      <c r="AU14" t="s">
        <v>638</v>
      </c>
      <c r="AV14">
        <v>1</v>
      </c>
      <c r="AW14">
        <v>1</v>
      </c>
      <c r="AX14" t="s">
        <v>639</v>
      </c>
      <c r="AY14" t="s">
        <v>640</v>
      </c>
      <c r="AZ14" t="s">
        <v>280</v>
      </c>
      <c r="BC14" t="s">
        <v>641</v>
      </c>
      <c r="BD14" t="s">
        <v>428</v>
      </c>
      <c r="BE14" t="s">
        <v>642</v>
      </c>
      <c r="BF14" t="s">
        <v>429</v>
      </c>
      <c r="BG14" t="s">
        <v>280</v>
      </c>
      <c r="BH14" t="s">
        <v>280</v>
      </c>
      <c r="BI14" t="s">
        <v>298</v>
      </c>
      <c r="BJ14" t="s">
        <v>643</v>
      </c>
      <c r="BK14" t="s">
        <v>630</v>
      </c>
      <c r="BL14" t="s">
        <v>280</v>
      </c>
    </row>
    <row r="15" spans="1:64" ht="177" customHeight="1" x14ac:dyDescent="0.25">
      <c r="A15" s="43">
        <v>49</v>
      </c>
      <c r="B15" s="44" t="s">
        <v>608</v>
      </c>
      <c r="C15" s="44" t="s">
        <v>133</v>
      </c>
      <c r="D15" s="44" t="s">
        <v>134</v>
      </c>
      <c r="E15" s="43" t="s">
        <v>631</v>
      </c>
      <c r="F15" s="43">
        <v>500</v>
      </c>
      <c r="G15" s="124" t="s">
        <v>449</v>
      </c>
      <c r="H15" s="163">
        <v>0.6</v>
      </c>
      <c r="I15" s="164" t="s">
        <v>291</v>
      </c>
      <c r="J15" s="163" t="s">
        <v>291</v>
      </c>
      <c r="K15" s="124" t="s">
        <v>450</v>
      </c>
      <c r="L15" s="163">
        <v>0.6</v>
      </c>
      <c r="M15" s="124" t="s">
        <v>450</v>
      </c>
      <c r="N15" s="124" t="s">
        <v>597</v>
      </c>
      <c r="O15" s="42">
        <v>65</v>
      </c>
      <c r="P15" s="42" t="s">
        <v>644</v>
      </c>
      <c r="Q15" s="125" t="s">
        <v>314</v>
      </c>
      <c r="R15" s="42" t="s">
        <v>331</v>
      </c>
      <c r="S15" s="126" t="s">
        <v>257</v>
      </c>
      <c r="T15" s="126" t="s">
        <v>258</v>
      </c>
      <c r="U15" s="127" t="s">
        <v>599</v>
      </c>
      <c r="V15" s="126" t="s">
        <v>259</v>
      </c>
      <c r="W15" s="126" t="s">
        <v>294</v>
      </c>
      <c r="X15" s="126" t="s">
        <v>261</v>
      </c>
      <c r="Y15" s="165">
        <v>0.36</v>
      </c>
      <c r="Z15" s="166" t="s">
        <v>437</v>
      </c>
      <c r="AA15" s="127">
        <v>0.36</v>
      </c>
      <c r="AB15" s="166" t="s">
        <v>472</v>
      </c>
      <c r="AC15" s="127">
        <v>500</v>
      </c>
      <c r="AD15" s="166" t="s">
        <v>435</v>
      </c>
      <c r="AE15" s="126" t="s">
        <v>293</v>
      </c>
      <c r="AF15" s="131" t="s">
        <v>645</v>
      </c>
      <c r="AG15" s="131" t="s">
        <v>269</v>
      </c>
      <c r="AH15" s="131" t="s">
        <v>315</v>
      </c>
      <c r="AI15" s="43" t="s">
        <v>646</v>
      </c>
      <c r="AJ15" s="43" t="s">
        <v>647</v>
      </c>
      <c r="AK15" s="43" t="s">
        <v>307</v>
      </c>
      <c r="AL15" s="132">
        <v>45292</v>
      </c>
      <c r="AM15" s="132">
        <v>45626</v>
      </c>
      <c r="AN15" s="43"/>
      <c r="AO15" s="43"/>
      <c r="AP15" s="43"/>
      <c r="AQ15" s="43"/>
      <c r="AR15" s="43"/>
      <c r="AS15" s="43"/>
      <c r="AT15" t="s">
        <v>648</v>
      </c>
      <c r="AU15" t="s">
        <v>649</v>
      </c>
      <c r="AV15">
        <v>1</v>
      </c>
      <c r="AW15">
        <v>1</v>
      </c>
      <c r="AX15" t="s">
        <v>650</v>
      </c>
      <c r="AY15" t="s">
        <v>651</v>
      </c>
      <c r="AZ15" t="s">
        <v>280</v>
      </c>
      <c r="BA15" t="s">
        <v>280</v>
      </c>
      <c r="BC15" t="s">
        <v>652</v>
      </c>
      <c r="BD15" t="s">
        <v>428</v>
      </c>
      <c r="BE15" t="s">
        <v>653</v>
      </c>
      <c r="BF15" t="s">
        <v>429</v>
      </c>
      <c r="BG15" t="s">
        <v>280</v>
      </c>
      <c r="BH15" t="s">
        <v>280</v>
      </c>
      <c r="BI15" t="s">
        <v>298</v>
      </c>
      <c r="BJ15" t="s">
        <v>654</v>
      </c>
      <c r="BK15" t="s">
        <v>630</v>
      </c>
      <c r="BL15" t="s">
        <v>280</v>
      </c>
    </row>
    <row r="16" spans="1:64" ht="243" customHeight="1" x14ac:dyDescent="0.25">
      <c r="A16" s="119">
        <v>50</v>
      </c>
      <c r="B16" s="120" t="s">
        <v>608</v>
      </c>
      <c r="C16" s="120" t="s">
        <v>136</v>
      </c>
      <c r="D16" s="120" t="s">
        <v>137</v>
      </c>
      <c r="E16" s="119" t="s">
        <v>631</v>
      </c>
      <c r="F16" s="119">
        <v>38325</v>
      </c>
      <c r="G16" s="121" t="s">
        <v>471</v>
      </c>
      <c r="H16" s="122">
        <v>1</v>
      </c>
      <c r="I16" s="123" t="s">
        <v>316</v>
      </c>
      <c r="J16" s="122" t="s">
        <v>316</v>
      </c>
      <c r="K16" s="121" t="s">
        <v>462</v>
      </c>
      <c r="L16" s="122">
        <v>0.8</v>
      </c>
      <c r="M16" s="121" t="s">
        <v>448</v>
      </c>
      <c r="N16" s="121" t="s">
        <v>597</v>
      </c>
      <c r="O16" s="120">
        <v>66</v>
      </c>
      <c r="P16" s="120" t="s">
        <v>655</v>
      </c>
      <c r="Q16" s="391" t="s">
        <v>317</v>
      </c>
      <c r="R16" s="120" t="s">
        <v>331</v>
      </c>
      <c r="S16" s="130" t="s">
        <v>257</v>
      </c>
      <c r="T16" s="130" t="s">
        <v>258</v>
      </c>
      <c r="U16" s="122" t="s">
        <v>599</v>
      </c>
      <c r="V16" s="130" t="s">
        <v>259</v>
      </c>
      <c r="W16" s="130" t="s">
        <v>260</v>
      </c>
      <c r="X16" s="130" t="s">
        <v>261</v>
      </c>
      <c r="Y16" s="128">
        <v>0.6</v>
      </c>
      <c r="Z16" s="129" t="s">
        <v>449</v>
      </c>
      <c r="AA16" s="122">
        <v>0.6</v>
      </c>
      <c r="AB16" s="129" t="s">
        <v>472</v>
      </c>
      <c r="AC16" s="122">
        <v>38325</v>
      </c>
      <c r="AD16" s="129" t="s">
        <v>435</v>
      </c>
      <c r="AE16" s="130" t="s">
        <v>262</v>
      </c>
      <c r="AF16" s="380" t="s">
        <v>318</v>
      </c>
      <c r="AG16" s="380" t="s">
        <v>319</v>
      </c>
      <c r="AH16" s="169" t="s">
        <v>306</v>
      </c>
      <c r="AI16" s="381" t="s">
        <v>656</v>
      </c>
      <c r="AJ16" s="381" t="s">
        <v>657</v>
      </c>
      <c r="AK16" s="381" t="s">
        <v>307</v>
      </c>
      <c r="AL16" s="382">
        <v>45292</v>
      </c>
      <c r="AM16" s="382">
        <v>45657</v>
      </c>
      <c r="AN16" s="119" t="s">
        <v>308</v>
      </c>
      <c r="AO16" s="119" t="s">
        <v>309</v>
      </c>
      <c r="AP16" s="119" t="s">
        <v>310</v>
      </c>
      <c r="AQ16" s="119" t="s">
        <v>311</v>
      </c>
      <c r="AR16" s="119" t="s">
        <v>312</v>
      </c>
      <c r="AS16" s="119" t="s">
        <v>313</v>
      </c>
      <c r="AT16" t="s">
        <v>658</v>
      </c>
      <c r="AU16" t="s">
        <v>659</v>
      </c>
      <c r="AV16">
        <v>1</v>
      </c>
      <c r="AW16">
        <v>1</v>
      </c>
      <c r="AX16" t="s">
        <v>660</v>
      </c>
      <c r="AY16" t="s">
        <v>661</v>
      </c>
      <c r="AZ16" t="s">
        <v>280</v>
      </c>
      <c r="BA16" t="s">
        <v>280</v>
      </c>
      <c r="BC16" t="s">
        <v>662</v>
      </c>
      <c r="BD16" t="s">
        <v>428</v>
      </c>
      <c r="BE16" t="s">
        <v>663</v>
      </c>
      <c r="BF16" t="s">
        <v>429</v>
      </c>
      <c r="BG16" t="s">
        <v>280</v>
      </c>
      <c r="BH16" t="s">
        <v>280</v>
      </c>
      <c r="BI16" t="s">
        <v>298</v>
      </c>
      <c r="BJ16" t="s">
        <v>664</v>
      </c>
      <c r="BK16" t="s">
        <v>630</v>
      </c>
      <c r="BL16" t="s">
        <v>281</v>
      </c>
    </row>
    <row r="17" spans="1:16367" ht="151.5" customHeight="1" x14ac:dyDescent="0.25">
      <c r="A17" s="170">
        <v>51</v>
      </c>
      <c r="B17" s="171" t="s">
        <v>86</v>
      </c>
      <c r="C17" s="171" t="s">
        <v>140</v>
      </c>
      <c r="D17" s="171" t="s">
        <v>141</v>
      </c>
      <c r="E17" s="170" t="s">
        <v>320</v>
      </c>
      <c r="F17" s="170" t="s">
        <v>331</v>
      </c>
      <c r="G17" s="172" t="s">
        <v>257</v>
      </c>
      <c r="H17" s="173" t="s">
        <v>258</v>
      </c>
      <c r="I17" s="174" t="s">
        <v>599</v>
      </c>
      <c r="J17" s="173" t="s">
        <v>259</v>
      </c>
      <c r="K17" s="172" t="s">
        <v>260</v>
      </c>
      <c r="L17" s="173" t="s">
        <v>261</v>
      </c>
      <c r="M17" s="172" t="s">
        <v>262</v>
      </c>
      <c r="N17" s="172" t="s">
        <v>321</v>
      </c>
      <c r="O17" s="171" t="s">
        <v>263</v>
      </c>
      <c r="P17" s="171" t="s">
        <v>666</v>
      </c>
      <c r="Q17" s="175" t="s">
        <v>667</v>
      </c>
      <c r="R17" s="171" t="s">
        <v>668</v>
      </c>
      <c r="S17" s="176" t="s">
        <v>322</v>
      </c>
      <c r="T17" s="176">
        <v>45323</v>
      </c>
      <c r="U17" s="173">
        <v>45641</v>
      </c>
      <c r="V17" s="176"/>
      <c r="W17" s="176"/>
      <c r="X17" s="176"/>
      <c r="Y17" s="177"/>
      <c r="Z17" s="178"/>
      <c r="AA17" s="173"/>
      <c r="AB17" s="178"/>
      <c r="AC17" s="173"/>
      <c r="AD17" s="178"/>
      <c r="AE17" s="176"/>
      <c r="AF17" s="179"/>
      <c r="AG17" s="179"/>
      <c r="AH17" s="179"/>
      <c r="AI17" s="384"/>
      <c r="AJ17" s="384"/>
      <c r="AK17" s="383"/>
      <c r="AL17" s="385"/>
      <c r="AM17" s="385"/>
      <c r="AN17" s="170"/>
      <c r="AO17" s="170"/>
      <c r="AP17" s="170"/>
      <c r="AQ17" s="170"/>
      <c r="AR17" s="170"/>
      <c r="AS17" s="170"/>
    </row>
    <row r="18" spans="1:16367" ht="151.5" customHeight="1" x14ac:dyDescent="0.25">
      <c r="A18" s="170">
        <v>52</v>
      </c>
      <c r="B18" s="171" t="s">
        <v>86</v>
      </c>
      <c r="C18" s="171" t="s">
        <v>143</v>
      </c>
      <c r="D18" s="171" t="s">
        <v>144</v>
      </c>
      <c r="E18" s="170" t="s">
        <v>669</v>
      </c>
      <c r="F18" s="170" t="s">
        <v>331</v>
      </c>
      <c r="G18" s="172" t="s">
        <v>257</v>
      </c>
      <c r="H18" s="173" t="s">
        <v>258</v>
      </c>
      <c r="I18" s="174" t="s">
        <v>599</v>
      </c>
      <c r="J18" s="173" t="s">
        <v>259</v>
      </c>
      <c r="K18" s="172" t="s">
        <v>260</v>
      </c>
      <c r="L18" s="173" t="s">
        <v>261</v>
      </c>
      <c r="M18" s="172" t="s">
        <v>262</v>
      </c>
      <c r="N18" s="172" t="s">
        <v>670</v>
      </c>
      <c r="O18" s="171" t="s">
        <v>671</v>
      </c>
      <c r="P18" s="171" t="s">
        <v>666</v>
      </c>
      <c r="Q18" s="175" t="s">
        <v>672</v>
      </c>
      <c r="R18" s="171" t="s">
        <v>673</v>
      </c>
      <c r="S18" s="176" t="s">
        <v>322</v>
      </c>
      <c r="T18" s="176">
        <v>45047</v>
      </c>
      <c r="U18" s="173">
        <v>45641</v>
      </c>
      <c r="V18" s="176"/>
      <c r="W18" s="176"/>
      <c r="X18" s="176"/>
      <c r="Y18" s="177"/>
      <c r="Z18" s="178"/>
      <c r="AA18" s="173"/>
      <c r="AB18" s="178"/>
      <c r="AC18" s="173"/>
      <c r="AD18" s="178"/>
      <c r="AE18" s="176"/>
      <c r="AF18" s="179"/>
      <c r="AG18" s="179"/>
      <c r="AH18" s="179"/>
      <c r="AI18" s="386"/>
      <c r="AJ18" s="386"/>
      <c r="AK18" s="386"/>
      <c r="AL18" s="387"/>
      <c r="AM18" s="387"/>
      <c r="AN18" s="170"/>
      <c r="AO18" s="170"/>
      <c r="AP18" s="170"/>
      <c r="AQ18" s="170"/>
      <c r="AR18" s="170"/>
      <c r="AS18" s="170"/>
    </row>
    <row r="19" spans="1:16367" ht="160.5" customHeight="1" x14ac:dyDescent="0.25">
      <c r="A19" s="155">
        <v>53</v>
      </c>
      <c r="B19" s="156" t="s">
        <v>86</v>
      </c>
      <c r="C19" s="156" t="s">
        <v>146</v>
      </c>
      <c r="D19" s="156" t="s">
        <v>147</v>
      </c>
      <c r="E19" s="155" t="s">
        <v>323</v>
      </c>
      <c r="F19" s="155" t="s">
        <v>331</v>
      </c>
      <c r="G19" s="157" t="s">
        <v>257</v>
      </c>
      <c r="H19" s="158" t="s">
        <v>258</v>
      </c>
      <c r="I19" s="159" t="s">
        <v>599</v>
      </c>
      <c r="J19" s="158" t="s">
        <v>259</v>
      </c>
      <c r="K19" s="157" t="s">
        <v>260</v>
      </c>
      <c r="L19" s="158" t="s">
        <v>261</v>
      </c>
      <c r="M19" s="157" t="s">
        <v>262</v>
      </c>
      <c r="N19" s="157" t="s">
        <v>674</v>
      </c>
      <c r="O19" s="156" t="s">
        <v>295</v>
      </c>
      <c r="P19" s="156" t="s">
        <v>666</v>
      </c>
      <c r="Q19" s="180" t="s">
        <v>675</v>
      </c>
      <c r="R19" s="156" t="s">
        <v>676</v>
      </c>
      <c r="S19" s="162" t="s">
        <v>322</v>
      </c>
      <c r="T19" s="162">
        <v>45323</v>
      </c>
      <c r="U19" s="158">
        <v>45641</v>
      </c>
      <c r="V19" s="162"/>
      <c r="W19" s="162"/>
      <c r="X19" s="162"/>
      <c r="Y19" s="160"/>
      <c r="Z19" s="161"/>
      <c r="AA19" s="158"/>
      <c r="AB19" s="161"/>
      <c r="AC19" s="158"/>
      <c r="AD19" s="161"/>
      <c r="AE19" s="162"/>
      <c r="AF19" s="181"/>
      <c r="AG19" s="181"/>
      <c r="AH19" s="181"/>
      <c r="AI19" s="386"/>
      <c r="AJ19" s="386"/>
      <c r="AK19" s="386"/>
      <c r="AL19" s="388"/>
      <c r="AM19" s="388"/>
      <c r="AN19" s="155"/>
      <c r="AO19" s="155"/>
      <c r="AP19" s="155"/>
      <c r="AQ19" s="155"/>
      <c r="AR19" s="155"/>
      <c r="AS19" s="155"/>
    </row>
    <row r="20" spans="1:16367" s="411" customFormat="1" ht="201.75" customHeight="1" x14ac:dyDescent="0.25">
      <c r="A20" s="399">
        <v>54</v>
      </c>
      <c r="B20" s="400" t="s">
        <v>86</v>
      </c>
      <c r="C20" s="400" t="s">
        <v>149</v>
      </c>
      <c r="D20" s="400" t="s">
        <v>150</v>
      </c>
      <c r="E20" s="399" t="s">
        <v>324</v>
      </c>
      <c r="F20" s="399" t="s">
        <v>331</v>
      </c>
      <c r="G20" s="401" t="s">
        <v>257</v>
      </c>
      <c r="H20" s="402" t="s">
        <v>258</v>
      </c>
      <c r="I20" s="403" t="s">
        <v>599</v>
      </c>
      <c r="J20" s="402" t="s">
        <v>271</v>
      </c>
      <c r="K20" s="401" t="s">
        <v>294</v>
      </c>
      <c r="L20" s="402" t="s">
        <v>292</v>
      </c>
      <c r="M20" s="401" t="s">
        <v>262</v>
      </c>
      <c r="N20" s="401" t="s">
        <v>325</v>
      </c>
      <c r="O20" s="400" t="s">
        <v>634</v>
      </c>
      <c r="P20" s="400" t="s">
        <v>666</v>
      </c>
      <c r="Q20" s="404"/>
      <c r="R20" s="400"/>
      <c r="S20" s="405"/>
      <c r="T20" s="405"/>
      <c r="U20" s="402"/>
      <c r="V20" s="405"/>
      <c r="W20" s="405"/>
      <c r="X20" s="405"/>
      <c r="Y20" s="406"/>
      <c r="Z20" s="407"/>
      <c r="AA20" s="402"/>
      <c r="AB20" s="407"/>
      <c r="AC20" s="402"/>
      <c r="AD20" s="407"/>
      <c r="AE20" s="405"/>
      <c r="AF20" s="408"/>
      <c r="AG20" s="408"/>
      <c r="AH20" s="408"/>
      <c r="AI20" s="409"/>
      <c r="AJ20" s="409"/>
      <c r="AK20" s="409"/>
      <c r="AL20" s="410"/>
      <c r="AM20" s="410"/>
      <c r="AN20" s="399"/>
      <c r="AO20" s="399"/>
      <c r="AP20" s="399"/>
      <c r="AQ20" s="399"/>
      <c r="AR20" s="399"/>
      <c r="AS20" s="399"/>
    </row>
    <row r="21" spans="1:16367" ht="151.5" customHeight="1" x14ac:dyDescent="0.25">
      <c r="A21" s="170">
        <v>55</v>
      </c>
      <c r="B21" s="171" t="s">
        <v>86</v>
      </c>
      <c r="C21" s="171" t="s">
        <v>152</v>
      </c>
      <c r="D21" s="171" t="s">
        <v>153</v>
      </c>
      <c r="E21" s="170" t="s">
        <v>677</v>
      </c>
      <c r="F21" s="170" t="s">
        <v>331</v>
      </c>
      <c r="G21" s="172" t="s">
        <v>257</v>
      </c>
      <c r="H21" s="173" t="s">
        <v>258</v>
      </c>
      <c r="I21" s="174" t="s">
        <v>599</v>
      </c>
      <c r="J21" s="173" t="s">
        <v>271</v>
      </c>
      <c r="K21" s="172" t="s">
        <v>260</v>
      </c>
      <c r="L21" s="173" t="s">
        <v>261</v>
      </c>
      <c r="M21" s="172" t="s">
        <v>262</v>
      </c>
      <c r="N21" s="172" t="s">
        <v>678</v>
      </c>
      <c r="O21" s="171" t="s">
        <v>679</v>
      </c>
      <c r="P21" s="171" t="s">
        <v>666</v>
      </c>
      <c r="Q21" s="175" t="s">
        <v>680</v>
      </c>
      <c r="R21" s="171" t="s">
        <v>681</v>
      </c>
      <c r="S21" s="176" t="s">
        <v>322</v>
      </c>
      <c r="T21" s="176">
        <v>45323</v>
      </c>
      <c r="U21" s="173">
        <v>45641</v>
      </c>
      <c r="V21" s="176"/>
      <c r="W21" s="176"/>
      <c r="X21" s="176"/>
      <c r="Y21" s="177"/>
      <c r="Z21" s="178"/>
      <c r="AA21" s="173"/>
      <c r="AB21" s="178"/>
      <c r="AC21" s="173"/>
      <c r="AD21" s="178"/>
      <c r="AE21" s="176"/>
      <c r="AF21" s="179"/>
      <c r="AG21" s="179"/>
      <c r="AH21" s="179"/>
      <c r="AI21" s="43"/>
      <c r="AJ21" s="43"/>
      <c r="AK21" s="43"/>
      <c r="AL21" s="132"/>
      <c r="AM21" s="132"/>
      <c r="AN21" s="170"/>
      <c r="AO21" s="170"/>
      <c r="AP21" s="170"/>
      <c r="AQ21" s="170"/>
      <c r="AR21" s="170"/>
      <c r="AS21" s="170"/>
    </row>
    <row r="22" spans="1:16367" ht="151.5" customHeight="1" x14ac:dyDescent="0.25">
      <c r="A22" s="170">
        <v>17</v>
      </c>
      <c r="B22" s="171" t="s">
        <v>77</v>
      </c>
      <c r="C22" s="171" t="s">
        <v>688</v>
      </c>
      <c r="D22" s="171" t="s">
        <v>689</v>
      </c>
      <c r="E22" s="170" t="s">
        <v>270</v>
      </c>
      <c r="F22" s="170">
        <v>12</v>
      </c>
      <c r="G22" s="172" t="s">
        <v>437</v>
      </c>
      <c r="H22" s="173">
        <v>0.4</v>
      </c>
      <c r="I22" s="174" t="s">
        <v>266</v>
      </c>
      <c r="J22" s="173" t="s">
        <v>266</v>
      </c>
      <c r="K22" s="172" t="s">
        <v>450</v>
      </c>
      <c r="L22" s="173">
        <v>0.6</v>
      </c>
      <c r="M22" s="172" t="s">
        <v>450</v>
      </c>
      <c r="N22" s="172" t="s">
        <v>597</v>
      </c>
      <c r="O22" s="171">
        <v>21</v>
      </c>
      <c r="P22" s="171" t="s">
        <v>710</v>
      </c>
      <c r="Q22" s="175" t="s">
        <v>711</v>
      </c>
      <c r="R22" s="171" t="s">
        <v>331</v>
      </c>
      <c r="S22" s="176" t="s">
        <v>257</v>
      </c>
      <c r="T22" s="176" t="s">
        <v>258</v>
      </c>
      <c r="U22" s="173" t="s">
        <v>599</v>
      </c>
      <c r="V22" s="176" t="s">
        <v>259</v>
      </c>
      <c r="W22" s="176" t="s">
        <v>260</v>
      </c>
      <c r="X22" s="176" t="s">
        <v>261</v>
      </c>
      <c r="Y22" s="177">
        <v>0.24</v>
      </c>
      <c r="Z22" s="178" t="s">
        <v>437</v>
      </c>
      <c r="AA22" s="173">
        <v>0.24</v>
      </c>
      <c r="AB22" s="178" t="s">
        <v>472</v>
      </c>
      <c r="AC22" s="173">
        <v>12</v>
      </c>
      <c r="AD22" s="178" t="s">
        <v>435</v>
      </c>
      <c r="AE22" s="176" t="s">
        <v>262</v>
      </c>
      <c r="AF22" s="179" t="s">
        <v>712</v>
      </c>
      <c r="AG22" s="179" t="s">
        <v>264</v>
      </c>
      <c r="AH22" s="179" t="s">
        <v>713</v>
      </c>
      <c r="AI22" s="43" t="s">
        <v>714</v>
      </c>
      <c r="AJ22" s="43" t="s">
        <v>715</v>
      </c>
      <c r="AK22" s="43" t="s">
        <v>716</v>
      </c>
      <c r="AL22" s="132">
        <v>44986</v>
      </c>
      <c r="AM22" s="132">
        <v>45275</v>
      </c>
      <c r="AN22" s="170"/>
      <c r="AO22" s="170"/>
      <c r="AP22" s="170"/>
      <c r="AQ22" s="170"/>
      <c r="AR22" s="170"/>
      <c r="AS22" s="170"/>
    </row>
    <row r="23" spans="1:16367" ht="151.5" customHeight="1" x14ac:dyDescent="0.25">
      <c r="A23" s="155">
        <v>18</v>
      </c>
      <c r="B23" s="156" t="s">
        <v>77</v>
      </c>
      <c r="C23" s="156" t="s">
        <v>691</v>
      </c>
      <c r="D23" s="156" t="s">
        <v>692</v>
      </c>
      <c r="E23" s="155" t="s">
        <v>270</v>
      </c>
      <c r="F23" s="155">
        <v>6</v>
      </c>
      <c r="G23" s="157" t="s">
        <v>437</v>
      </c>
      <c r="H23" s="158">
        <v>0.4</v>
      </c>
      <c r="I23" s="159" t="s">
        <v>290</v>
      </c>
      <c r="J23" s="158" t="s">
        <v>290</v>
      </c>
      <c r="K23" s="157" t="s">
        <v>425</v>
      </c>
      <c r="L23" s="158">
        <v>0.2</v>
      </c>
      <c r="M23" s="157" t="s">
        <v>498</v>
      </c>
      <c r="N23" s="157" t="s">
        <v>597</v>
      </c>
      <c r="O23" s="156">
        <v>22</v>
      </c>
      <c r="P23" s="156" t="s">
        <v>696</v>
      </c>
      <c r="Q23" s="180" t="s">
        <v>697</v>
      </c>
      <c r="R23" s="156" t="s">
        <v>331</v>
      </c>
      <c r="S23" s="162" t="s">
        <v>257</v>
      </c>
      <c r="T23" s="162" t="s">
        <v>258</v>
      </c>
      <c r="U23" s="158" t="s">
        <v>599</v>
      </c>
      <c r="V23" s="162" t="s">
        <v>259</v>
      </c>
      <c r="W23" s="162" t="s">
        <v>260</v>
      </c>
      <c r="X23" s="162" t="s">
        <v>261</v>
      </c>
      <c r="Y23" s="160">
        <v>0.24</v>
      </c>
      <c r="Z23" s="161" t="s">
        <v>437</v>
      </c>
      <c r="AA23" s="158">
        <v>0.24</v>
      </c>
      <c r="AB23" s="161" t="s">
        <v>472</v>
      </c>
      <c r="AC23" s="158">
        <v>6</v>
      </c>
      <c r="AD23" s="161" t="s">
        <v>435</v>
      </c>
      <c r="AE23" s="162" t="s">
        <v>262</v>
      </c>
      <c r="AF23" s="181" t="s">
        <v>698</v>
      </c>
      <c r="AG23" s="181" t="s">
        <v>699</v>
      </c>
      <c r="AH23" s="181" t="s">
        <v>700</v>
      </c>
      <c r="AI23" s="43" t="s">
        <v>701</v>
      </c>
      <c r="AJ23" s="43" t="s">
        <v>702</v>
      </c>
      <c r="AK23" s="43" t="s">
        <v>703</v>
      </c>
      <c r="AL23" s="132">
        <v>44958</v>
      </c>
      <c r="AM23" s="132">
        <v>45291</v>
      </c>
      <c r="AN23" s="155"/>
      <c r="AO23" s="155"/>
      <c r="AP23" s="155"/>
      <c r="AQ23" s="155"/>
      <c r="AR23" s="155"/>
      <c r="AS23" s="155"/>
    </row>
    <row r="24" spans="1:16367" ht="151.5" customHeight="1" x14ac:dyDescent="0.25">
      <c r="A24" s="43">
        <v>20</v>
      </c>
      <c r="B24" s="44" t="s">
        <v>77</v>
      </c>
      <c r="C24" s="44" t="s">
        <v>694</v>
      </c>
      <c r="D24" s="44" t="s">
        <v>695</v>
      </c>
      <c r="E24" s="43" t="s">
        <v>270</v>
      </c>
      <c r="F24" s="43">
        <v>1</v>
      </c>
      <c r="G24" s="124" t="s">
        <v>424</v>
      </c>
      <c r="H24" s="163">
        <v>0.2</v>
      </c>
      <c r="I24" s="164" t="s">
        <v>266</v>
      </c>
      <c r="J24" s="163" t="s">
        <v>266</v>
      </c>
      <c r="K24" s="124" t="s">
        <v>450</v>
      </c>
      <c r="L24" s="163">
        <v>0.6</v>
      </c>
      <c r="M24" s="124" t="s">
        <v>450</v>
      </c>
      <c r="N24" s="124" t="s">
        <v>597</v>
      </c>
      <c r="O24" s="42">
        <v>24</v>
      </c>
      <c r="P24" s="42" t="s">
        <v>704</v>
      </c>
      <c r="Q24" s="125" t="s">
        <v>705</v>
      </c>
      <c r="R24" s="42" t="s">
        <v>331</v>
      </c>
      <c r="S24" s="126" t="s">
        <v>257</v>
      </c>
      <c r="T24" s="126" t="s">
        <v>258</v>
      </c>
      <c r="U24" s="127" t="s">
        <v>599</v>
      </c>
      <c r="V24" s="126" t="s">
        <v>259</v>
      </c>
      <c r="W24" s="126" t="s">
        <v>260</v>
      </c>
      <c r="X24" s="126" t="s">
        <v>261</v>
      </c>
      <c r="Y24" s="165">
        <v>0.12</v>
      </c>
      <c r="Z24" s="166" t="s">
        <v>424</v>
      </c>
      <c r="AA24" s="127">
        <v>0.12</v>
      </c>
      <c r="AB24" s="166" t="s">
        <v>472</v>
      </c>
      <c r="AC24" s="127">
        <v>1</v>
      </c>
      <c r="AD24" s="166" t="s">
        <v>435</v>
      </c>
      <c r="AE24" s="126" t="s">
        <v>262</v>
      </c>
      <c r="AF24" s="131" t="s">
        <v>706</v>
      </c>
      <c r="AG24" s="131" t="s">
        <v>264</v>
      </c>
      <c r="AH24" s="131" t="s">
        <v>707</v>
      </c>
      <c r="AI24" s="43"/>
      <c r="AJ24" s="43"/>
      <c r="AK24" s="43"/>
      <c r="AL24" s="167"/>
      <c r="AM24" s="167"/>
      <c r="AN24" s="43"/>
      <c r="AO24" s="43"/>
      <c r="AP24" s="43"/>
      <c r="AQ24" s="43"/>
      <c r="AR24" s="43"/>
      <c r="AS24" s="43"/>
    </row>
    <row r="25" spans="1:16367" ht="151.5" customHeight="1" x14ac:dyDescent="0.25">
      <c r="A25" s="119">
        <v>6</v>
      </c>
      <c r="B25" s="120" t="s">
        <v>717</v>
      </c>
      <c r="C25" s="120" t="s">
        <v>719</v>
      </c>
      <c r="D25" s="120" t="s">
        <v>720</v>
      </c>
      <c r="E25" s="119" t="s">
        <v>609</v>
      </c>
      <c r="F25" s="119">
        <v>6</v>
      </c>
      <c r="G25" s="121" t="s">
        <v>437</v>
      </c>
      <c r="H25" s="122">
        <v>0.4</v>
      </c>
      <c r="I25" s="123" t="s">
        <v>266</v>
      </c>
      <c r="J25" s="122" t="s">
        <v>266</v>
      </c>
      <c r="K25" s="121" t="s">
        <v>450</v>
      </c>
      <c r="L25" s="122">
        <v>0.6</v>
      </c>
      <c r="M25" s="121" t="s">
        <v>450</v>
      </c>
      <c r="N25" s="124" t="s">
        <v>597</v>
      </c>
      <c r="O25" s="42">
        <v>5</v>
      </c>
      <c r="P25" s="42" t="s">
        <v>724</v>
      </c>
      <c r="Q25" s="125" t="s">
        <v>725</v>
      </c>
      <c r="R25" s="42" t="s">
        <v>331</v>
      </c>
      <c r="S25" s="126" t="s">
        <v>257</v>
      </c>
      <c r="T25" s="126" t="s">
        <v>258</v>
      </c>
      <c r="U25" s="127" t="s">
        <v>599</v>
      </c>
      <c r="V25" s="126" t="s">
        <v>271</v>
      </c>
      <c r="W25" s="126" t="s">
        <v>260</v>
      </c>
      <c r="X25" s="126" t="s">
        <v>261</v>
      </c>
      <c r="Y25" s="128">
        <v>0.24</v>
      </c>
      <c r="Z25" s="129" t="s">
        <v>437</v>
      </c>
      <c r="AA25" s="122">
        <v>0.24</v>
      </c>
      <c r="AB25" s="129" t="s">
        <v>450</v>
      </c>
      <c r="AC25" s="122">
        <v>0.6</v>
      </c>
      <c r="AD25" s="129" t="s">
        <v>450</v>
      </c>
      <c r="AE25" s="126" t="s">
        <v>262</v>
      </c>
      <c r="AF25" s="131" t="s">
        <v>726</v>
      </c>
      <c r="AG25" s="131" t="s">
        <v>727</v>
      </c>
      <c r="AH25" s="131" t="s">
        <v>728</v>
      </c>
      <c r="AI25" s="43" t="s">
        <v>729</v>
      </c>
      <c r="AJ25" s="43" t="s">
        <v>730</v>
      </c>
      <c r="AK25" s="43" t="s">
        <v>731</v>
      </c>
      <c r="AL25" s="132">
        <v>45352</v>
      </c>
      <c r="AM25" s="132">
        <v>45657</v>
      </c>
      <c r="AN25" s="43"/>
      <c r="AO25" s="43"/>
      <c r="AP25" s="43"/>
      <c r="AQ25" s="43"/>
      <c r="AR25" s="43"/>
      <c r="AS25" s="43"/>
    </row>
    <row r="26" spans="1:16367" ht="151.5" customHeight="1" x14ac:dyDescent="0.25">
      <c r="A26" s="155">
        <v>6</v>
      </c>
      <c r="B26" s="156" t="s">
        <v>717</v>
      </c>
      <c r="C26" s="156" t="s">
        <v>719</v>
      </c>
      <c r="D26" s="156" t="s">
        <v>720</v>
      </c>
      <c r="E26" s="155" t="s">
        <v>609</v>
      </c>
      <c r="F26" s="155">
        <v>6</v>
      </c>
      <c r="G26" s="157" t="s">
        <v>437</v>
      </c>
      <c r="H26" s="158">
        <v>0.4</v>
      </c>
      <c r="I26" s="159" t="s">
        <v>266</v>
      </c>
      <c r="J26" s="158" t="s">
        <v>266</v>
      </c>
      <c r="K26" s="157" t="s">
        <v>450</v>
      </c>
      <c r="L26" s="158">
        <v>0.6</v>
      </c>
      <c r="M26" s="157" t="s">
        <v>450</v>
      </c>
      <c r="N26" s="124" t="s">
        <v>597</v>
      </c>
      <c r="O26" s="42"/>
      <c r="P26" s="42"/>
      <c r="Q26" s="125" t="s">
        <v>732</v>
      </c>
      <c r="R26" s="42" t="s">
        <v>331</v>
      </c>
      <c r="S26" s="126" t="s">
        <v>257</v>
      </c>
      <c r="T26" s="126" t="s">
        <v>258</v>
      </c>
      <c r="U26" s="127" t="s">
        <v>599</v>
      </c>
      <c r="V26" s="126" t="s">
        <v>271</v>
      </c>
      <c r="W26" s="126" t="s">
        <v>260</v>
      </c>
      <c r="X26" s="126" t="s">
        <v>261</v>
      </c>
      <c r="Y26" s="160">
        <v>0.24</v>
      </c>
      <c r="Z26" s="161" t="s">
        <v>437</v>
      </c>
      <c r="AA26" s="158">
        <v>0.24</v>
      </c>
      <c r="AB26" s="161" t="s">
        <v>450</v>
      </c>
      <c r="AC26" s="158">
        <v>0.6</v>
      </c>
      <c r="AD26" s="161" t="s">
        <v>450</v>
      </c>
      <c r="AE26" s="126" t="s">
        <v>262</v>
      </c>
      <c r="AF26" s="131" t="s">
        <v>733</v>
      </c>
      <c r="AG26" s="131" t="s">
        <v>734</v>
      </c>
      <c r="AH26" s="131" t="s">
        <v>735</v>
      </c>
      <c r="AI26" s="43"/>
      <c r="AJ26" s="43"/>
      <c r="AK26" s="43"/>
      <c r="AL26" s="132"/>
      <c r="AM26" s="132"/>
      <c r="AN26" s="43"/>
      <c r="AO26" s="43"/>
      <c r="AP26" s="43"/>
      <c r="AQ26" s="43"/>
      <c r="AR26" s="43"/>
      <c r="AS26" s="43"/>
    </row>
    <row r="27" spans="1:16367" ht="191.25" customHeight="1" x14ac:dyDescent="0.25">
      <c r="A27" s="119">
        <v>6</v>
      </c>
      <c r="B27" s="120" t="s">
        <v>73</v>
      </c>
      <c r="C27" s="120" t="s">
        <v>742</v>
      </c>
      <c r="D27" s="120" t="s">
        <v>743</v>
      </c>
      <c r="E27" s="119" t="s">
        <v>270</v>
      </c>
      <c r="F27" s="119">
        <v>1260</v>
      </c>
      <c r="G27" s="121" t="s">
        <v>461</v>
      </c>
      <c r="H27" s="122">
        <v>0.8</v>
      </c>
      <c r="I27" s="123" t="s">
        <v>266</v>
      </c>
      <c r="J27" s="122" t="s">
        <v>266</v>
      </c>
      <c r="K27" s="121" t="s">
        <v>450</v>
      </c>
      <c r="L27" s="122">
        <v>0.6</v>
      </c>
      <c r="M27" s="121" t="s">
        <v>448</v>
      </c>
      <c r="N27" s="124" t="s">
        <v>597</v>
      </c>
      <c r="O27" s="42">
        <v>7</v>
      </c>
      <c r="P27" s="42" t="s">
        <v>750</v>
      </c>
      <c r="Q27" s="125" t="s">
        <v>751</v>
      </c>
      <c r="R27" s="42" t="s">
        <v>331</v>
      </c>
      <c r="S27" s="126" t="s">
        <v>257</v>
      </c>
      <c r="T27" s="126" t="s">
        <v>258</v>
      </c>
      <c r="U27" s="127" t="s">
        <v>599</v>
      </c>
      <c r="V27" s="126" t="s">
        <v>259</v>
      </c>
      <c r="W27" s="126" t="s">
        <v>260</v>
      </c>
      <c r="X27" s="126" t="s">
        <v>261</v>
      </c>
      <c r="Y27" s="128">
        <v>0.48</v>
      </c>
      <c r="Z27" s="129" t="s">
        <v>449</v>
      </c>
      <c r="AA27" s="122">
        <v>0.48</v>
      </c>
      <c r="AB27" s="129" t="s">
        <v>472</v>
      </c>
      <c r="AC27" s="122">
        <v>1260</v>
      </c>
      <c r="AD27" s="129" t="s">
        <v>435</v>
      </c>
      <c r="AE27" s="130" t="s">
        <v>262</v>
      </c>
      <c r="AF27" s="131" t="s">
        <v>752</v>
      </c>
      <c r="AG27" s="131" t="s">
        <v>708</v>
      </c>
      <c r="AH27" s="131" t="s">
        <v>753</v>
      </c>
      <c r="AI27" s="43" t="s">
        <v>754</v>
      </c>
      <c r="AJ27" s="43" t="s">
        <v>755</v>
      </c>
      <c r="AK27" s="43" t="s">
        <v>756</v>
      </c>
      <c r="AL27" s="132">
        <v>45323</v>
      </c>
      <c r="AM27" s="132">
        <v>45657</v>
      </c>
      <c r="AN27" s="43" t="s">
        <v>757</v>
      </c>
      <c r="AO27" s="43" t="s">
        <v>758</v>
      </c>
      <c r="AP27" s="43" t="s">
        <v>759</v>
      </c>
      <c r="AQ27" s="43" t="s">
        <v>760</v>
      </c>
      <c r="AR27" s="43"/>
      <c r="AS27" s="43" t="s">
        <v>761</v>
      </c>
    </row>
    <row r="28" spans="1:16367" ht="151.5" customHeight="1" x14ac:dyDescent="0.25">
      <c r="A28" s="170">
        <v>7</v>
      </c>
      <c r="B28" s="171" t="s">
        <v>73</v>
      </c>
      <c r="C28" s="171" t="s">
        <v>745</v>
      </c>
      <c r="D28" s="171" t="s">
        <v>746</v>
      </c>
      <c r="E28" s="170" t="s">
        <v>270</v>
      </c>
      <c r="F28" s="170">
        <v>250</v>
      </c>
      <c r="G28" s="172" t="s">
        <v>449</v>
      </c>
      <c r="H28" s="173">
        <v>0.6</v>
      </c>
      <c r="I28" s="174" t="s">
        <v>266</v>
      </c>
      <c r="J28" s="173" t="s">
        <v>266</v>
      </c>
      <c r="K28" s="172" t="s">
        <v>450</v>
      </c>
      <c r="L28" s="173">
        <v>0.6</v>
      </c>
      <c r="M28" s="172" t="s">
        <v>450</v>
      </c>
      <c r="N28" s="124" t="s">
        <v>597</v>
      </c>
      <c r="O28" s="42">
        <v>8</v>
      </c>
      <c r="P28" s="42" t="s">
        <v>762</v>
      </c>
      <c r="Q28" s="50" t="s">
        <v>763</v>
      </c>
      <c r="R28" s="42" t="s">
        <v>331</v>
      </c>
      <c r="S28" s="126" t="s">
        <v>257</v>
      </c>
      <c r="T28" s="126" t="s">
        <v>258</v>
      </c>
      <c r="U28" s="127" t="s">
        <v>599</v>
      </c>
      <c r="V28" s="126" t="s">
        <v>259</v>
      </c>
      <c r="W28" s="126" t="s">
        <v>260</v>
      </c>
      <c r="X28" s="126" t="s">
        <v>261</v>
      </c>
      <c r="Y28" s="177">
        <v>0.36</v>
      </c>
      <c r="Z28" s="178" t="s">
        <v>437</v>
      </c>
      <c r="AA28" s="173">
        <v>0.36</v>
      </c>
      <c r="AB28" s="178" t="s">
        <v>472</v>
      </c>
      <c r="AC28" s="173">
        <v>250</v>
      </c>
      <c r="AD28" s="178" t="s">
        <v>435</v>
      </c>
      <c r="AE28" s="176" t="s">
        <v>262</v>
      </c>
      <c r="AF28" s="131" t="s">
        <v>764</v>
      </c>
      <c r="AG28" s="131" t="s">
        <v>709</v>
      </c>
      <c r="AH28" s="131" t="s">
        <v>753</v>
      </c>
      <c r="AI28" s="43" t="s">
        <v>765</v>
      </c>
      <c r="AJ28" s="43" t="s">
        <v>766</v>
      </c>
      <c r="AK28" s="43" t="s">
        <v>767</v>
      </c>
      <c r="AL28" s="132">
        <v>45323</v>
      </c>
      <c r="AM28" s="132">
        <v>45657</v>
      </c>
      <c r="AN28" s="43"/>
      <c r="AO28" s="43"/>
      <c r="AP28" s="43"/>
      <c r="AQ28" s="43"/>
      <c r="AR28" s="43"/>
      <c r="AS28" s="43"/>
    </row>
    <row r="29" spans="1:16367" ht="151.5" customHeight="1" x14ac:dyDescent="0.25">
      <c r="A29" s="155">
        <v>41</v>
      </c>
      <c r="B29" s="156" t="s">
        <v>85</v>
      </c>
      <c r="C29" s="156" t="s">
        <v>778</v>
      </c>
      <c r="D29" s="156" t="s">
        <v>779</v>
      </c>
      <c r="E29" s="155" t="s">
        <v>270</v>
      </c>
      <c r="F29" s="155">
        <v>4</v>
      </c>
      <c r="G29" s="157" t="s">
        <v>437</v>
      </c>
      <c r="H29" s="158">
        <v>0.4</v>
      </c>
      <c r="I29" s="159" t="s">
        <v>266</v>
      </c>
      <c r="J29" s="158" t="s">
        <v>266</v>
      </c>
      <c r="K29" s="157" t="s">
        <v>450</v>
      </c>
      <c r="L29" s="158">
        <v>0.6</v>
      </c>
      <c r="M29" s="157" t="s">
        <v>450</v>
      </c>
      <c r="N29" s="124" t="s">
        <v>786</v>
      </c>
      <c r="O29" s="42" t="s">
        <v>790</v>
      </c>
      <c r="P29" s="42" t="s">
        <v>264</v>
      </c>
      <c r="Q29" s="125" t="s">
        <v>791</v>
      </c>
      <c r="R29" s="42" t="s">
        <v>792</v>
      </c>
      <c r="S29" s="126" t="s">
        <v>793</v>
      </c>
      <c r="T29" s="126" t="s">
        <v>794</v>
      </c>
      <c r="U29" s="127">
        <v>45323</v>
      </c>
      <c r="V29" s="126">
        <v>45657</v>
      </c>
      <c r="W29" s="126"/>
      <c r="X29" s="126"/>
      <c r="Y29" s="160"/>
      <c r="Z29" s="161"/>
      <c r="AA29" s="158"/>
      <c r="AB29" s="161"/>
      <c r="AC29" s="158" t="s">
        <v>795</v>
      </c>
      <c r="AD29" s="161" t="s">
        <v>796</v>
      </c>
      <c r="AE29" s="162">
        <v>1</v>
      </c>
      <c r="AF29" s="131">
        <v>1</v>
      </c>
      <c r="AG29" s="131" t="s">
        <v>797</v>
      </c>
      <c r="AH29" s="131" t="s">
        <v>796</v>
      </c>
      <c r="AI29" s="43" t="s">
        <v>280</v>
      </c>
      <c r="AJ29" s="43" t="s">
        <v>280</v>
      </c>
      <c r="AK29" s="43" t="s">
        <v>298</v>
      </c>
      <c r="AL29" s="132" t="s">
        <v>798</v>
      </c>
      <c r="AM29" s="132" t="s">
        <v>428</v>
      </c>
      <c r="AN29" s="43" t="s">
        <v>799</v>
      </c>
      <c r="AO29" s="43" t="s">
        <v>483</v>
      </c>
      <c r="AP29" s="43" t="s">
        <v>280</v>
      </c>
      <c r="AQ29" s="43" t="s">
        <v>280</v>
      </c>
      <c r="AR29" s="43" t="s">
        <v>298</v>
      </c>
      <c r="AS29" s="43" t="s">
        <v>800</v>
      </c>
      <c r="AT29" t="s">
        <v>630</v>
      </c>
      <c r="AU29" t="s">
        <v>280</v>
      </c>
    </row>
    <row r="30" spans="1:16367" ht="151.5" customHeight="1" x14ac:dyDescent="0.25">
      <c r="A30" s="119">
        <v>43</v>
      </c>
      <c r="B30" s="120" t="s">
        <v>85</v>
      </c>
      <c r="C30" s="120" t="s">
        <v>781</v>
      </c>
      <c r="D30" s="120" t="s">
        <v>782</v>
      </c>
      <c r="E30" s="119" t="s">
        <v>270</v>
      </c>
      <c r="F30" s="119">
        <v>10</v>
      </c>
      <c r="G30" s="121" t="s">
        <v>437</v>
      </c>
      <c r="H30" s="122">
        <v>0.4</v>
      </c>
      <c r="I30" s="123" t="s">
        <v>266</v>
      </c>
      <c r="J30" s="122" t="s">
        <v>266</v>
      </c>
      <c r="K30" s="121" t="s">
        <v>450</v>
      </c>
      <c r="L30" s="122">
        <v>0.6</v>
      </c>
      <c r="M30" s="121" t="s">
        <v>450</v>
      </c>
      <c r="N30" s="124" t="s">
        <v>787</v>
      </c>
      <c r="O30" s="42" t="s">
        <v>801</v>
      </c>
      <c r="P30" s="42" t="s">
        <v>802</v>
      </c>
      <c r="Q30" s="125" t="s">
        <v>803</v>
      </c>
      <c r="R30" s="42" t="s">
        <v>804</v>
      </c>
      <c r="S30" s="126" t="s">
        <v>805</v>
      </c>
      <c r="T30" s="126" t="s">
        <v>794</v>
      </c>
      <c r="U30" s="127">
        <v>45323</v>
      </c>
      <c r="V30" s="126">
        <v>45657</v>
      </c>
      <c r="W30" s="126"/>
      <c r="X30" s="126"/>
      <c r="Y30" s="128"/>
      <c r="Z30" s="129"/>
      <c r="AA30" s="122"/>
      <c r="AB30" s="129"/>
      <c r="AC30" s="122" t="s">
        <v>806</v>
      </c>
      <c r="AD30" s="129" t="s">
        <v>807</v>
      </c>
      <c r="AE30" s="130">
        <v>1</v>
      </c>
      <c r="AF30" s="131">
        <v>1</v>
      </c>
      <c r="AG30" s="131" t="s">
        <v>808</v>
      </c>
      <c r="AH30" s="131" t="s">
        <v>809</v>
      </c>
      <c r="AI30" s="43" t="s">
        <v>280</v>
      </c>
      <c r="AJ30" s="43" t="s">
        <v>280</v>
      </c>
      <c r="AK30" s="43" t="s">
        <v>298</v>
      </c>
      <c r="AL30" s="132" t="s">
        <v>810</v>
      </c>
      <c r="AM30" s="132" t="s">
        <v>428</v>
      </c>
      <c r="AN30" s="43" t="s">
        <v>811</v>
      </c>
      <c r="AO30" s="43" t="s">
        <v>475</v>
      </c>
      <c r="AP30" s="43" t="s">
        <v>280</v>
      </c>
      <c r="AQ30" s="43" t="s">
        <v>280</v>
      </c>
      <c r="AR30" s="43" t="s">
        <v>298</v>
      </c>
      <c r="AS30" s="43" t="s">
        <v>812</v>
      </c>
      <c r="AT30" t="s">
        <v>630</v>
      </c>
      <c r="AU30" t="s">
        <v>280</v>
      </c>
    </row>
    <row r="31" spans="1:16367" ht="151.5" customHeight="1" x14ac:dyDescent="0.3">
      <c r="A31" s="419">
        <v>44</v>
      </c>
      <c r="B31" s="420" t="s">
        <v>85</v>
      </c>
      <c r="C31" s="420" t="s">
        <v>784</v>
      </c>
      <c r="D31" s="420" t="s">
        <v>785</v>
      </c>
      <c r="E31" s="421" t="s">
        <v>270</v>
      </c>
      <c r="F31" s="421">
        <v>3</v>
      </c>
      <c r="G31" s="422" t="s">
        <v>437</v>
      </c>
      <c r="H31" s="423">
        <v>0.4</v>
      </c>
      <c r="I31" s="424" t="s">
        <v>266</v>
      </c>
      <c r="J31" s="423" t="s">
        <v>266</v>
      </c>
      <c r="K31" s="422" t="s">
        <v>450</v>
      </c>
      <c r="L31" s="423">
        <v>0.6</v>
      </c>
      <c r="M31" s="422" t="s">
        <v>450</v>
      </c>
      <c r="N31" s="426" t="s">
        <v>788</v>
      </c>
      <c r="O31" s="427" t="s">
        <v>813</v>
      </c>
      <c r="P31" s="427" t="s">
        <v>814</v>
      </c>
      <c r="Q31" s="427" t="s">
        <v>803</v>
      </c>
      <c r="R31" s="427" t="s">
        <v>815</v>
      </c>
      <c r="S31" s="427" t="s">
        <v>816</v>
      </c>
      <c r="T31" s="427" t="s">
        <v>817</v>
      </c>
      <c r="U31" s="428">
        <v>45292</v>
      </c>
      <c r="V31" s="428">
        <v>45657</v>
      </c>
      <c r="W31" s="429"/>
      <c r="X31" s="429"/>
      <c r="Y31" s="429"/>
      <c r="Z31" s="429"/>
      <c r="AA31" s="429"/>
      <c r="AB31" s="429"/>
      <c r="AC31" s="430" t="s">
        <v>818</v>
      </c>
      <c r="AD31" s="430" t="s">
        <v>819</v>
      </c>
      <c r="AE31" s="431">
        <v>1</v>
      </c>
      <c r="AF31" s="431">
        <v>1</v>
      </c>
      <c r="AG31" s="432" t="s">
        <v>820</v>
      </c>
      <c r="AH31" s="432"/>
      <c r="AI31" s="431" t="s">
        <v>280</v>
      </c>
      <c r="AJ31" s="431" t="s">
        <v>280</v>
      </c>
      <c r="AK31" s="433" t="s">
        <v>298</v>
      </c>
      <c r="AL31" s="434" t="s">
        <v>810</v>
      </c>
      <c r="AM31" s="435" t="s">
        <v>428</v>
      </c>
      <c r="AN31" s="435" t="s">
        <v>821</v>
      </c>
      <c r="AO31" s="436" t="s">
        <v>482</v>
      </c>
      <c r="AP31" s="437" t="s">
        <v>280</v>
      </c>
      <c r="AQ31" s="437" t="s">
        <v>280</v>
      </c>
      <c r="AR31" s="438" t="s">
        <v>298</v>
      </c>
      <c r="AS31" s="434" t="s">
        <v>822</v>
      </c>
      <c r="AT31" s="439" t="s">
        <v>630</v>
      </c>
      <c r="AU31" s="562" t="s">
        <v>280</v>
      </c>
      <c r="AV31" s="440"/>
      <c r="AW31" s="441"/>
      <c r="AX31" s="441"/>
      <c r="AY31" s="441"/>
      <c r="AZ31" s="441"/>
      <c r="BA31" s="441"/>
      <c r="BB31" s="441"/>
      <c r="BC31" s="441"/>
      <c r="BD31" s="442"/>
      <c r="BE31" s="443"/>
      <c r="BF31" s="444"/>
      <c r="BG31" s="444"/>
      <c r="BH31" s="444"/>
      <c r="BI31" s="444"/>
      <c r="BJ31" s="444"/>
      <c r="BK31" s="445"/>
      <c r="BL31" s="446"/>
      <c r="BM31" s="444"/>
      <c r="BN31" s="445"/>
      <c r="BO31" s="447" t="s">
        <v>823</v>
      </c>
      <c r="BP31" s="447" t="s">
        <v>824</v>
      </c>
      <c r="BQ31" s="448"/>
      <c r="BR31" s="448"/>
      <c r="BS31" s="447" t="s">
        <v>825</v>
      </c>
      <c r="BT31" s="447" t="s">
        <v>826</v>
      </c>
      <c r="BU31" s="448"/>
      <c r="BV31" s="448"/>
      <c r="BW31" s="449"/>
      <c r="BX31" s="450"/>
      <c r="BY31" s="451"/>
      <c r="BZ31" s="451"/>
      <c r="CA31" s="451"/>
      <c r="CB31" s="451"/>
      <c r="CC31" s="451"/>
      <c r="CD31" s="452"/>
      <c r="CE31" s="450"/>
      <c r="CF31" s="451"/>
      <c r="CG31" s="452"/>
      <c r="CH31" s="453"/>
      <c r="CI31" s="453"/>
      <c r="CJ31" s="453"/>
      <c r="CK31" s="453"/>
      <c r="CL31" s="453"/>
      <c r="CM31" s="453"/>
      <c r="CN31" s="453"/>
      <c r="CO31" s="453"/>
      <c r="CP31" s="453"/>
      <c r="CQ31" s="453"/>
      <c r="CR31" s="453"/>
      <c r="CS31" s="453"/>
      <c r="CT31" s="453"/>
      <c r="CU31" s="453"/>
      <c r="CV31" s="453"/>
      <c r="CW31" s="453"/>
      <c r="CX31" s="453"/>
      <c r="CY31" s="453"/>
      <c r="CZ31" s="453"/>
      <c r="DA31" s="453"/>
      <c r="DB31" s="453"/>
      <c r="DC31" s="453"/>
      <c r="DD31" s="453"/>
      <c r="DE31" s="453"/>
      <c r="DF31" s="453"/>
      <c r="DG31" s="453"/>
      <c r="DH31" s="453"/>
      <c r="DI31" s="453"/>
      <c r="DJ31" s="453"/>
      <c r="DK31" s="453"/>
      <c r="DL31" s="453"/>
      <c r="DM31" s="453"/>
      <c r="DN31" s="453"/>
      <c r="DO31" s="453"/>
      <c r="DP31" s="453"/>
      <c r="DQ31" s="453"/>
      <c r="DR31" s="453"/>
      <c r="DS31" s="453"/>
      <c r="DT31" s="453"/>
      <c r="DU31" s="453"/>
      <c r="DV31" s="453"/>
      <c r="DW31" s="453"/>
      <c r="DX31" s="453"/>
      <c r="DY31" s="453"/>
      <c r="DZ31" s="453"/>
      <c r="EA31" s="453"/>
      <c r="EB31" s="453"/>
      <c r="EC31" s="453"/>
      <c r="ED31" s="453"/>
      <c r="EE31" s="453"/>
      <c r="EF31" s="453"/>
      <c r="EG31" s="453"/>
      <c r="EH31" s="453"/>
      <c r="EI31" s="453"/>
      <c r="EJ31" s="453"/>
      <c r="EK31" s="453"/>
      <c r="EL31" s="453"/>
      <c r="EM31" s="453"/>
      <c r="EN31" s="453"/>
      <c r="EO31" s="453"/>
      <c r="EP31" s="453"/>
      <c r="EQ31" s="453"/>
      <c r="ER31" s="453"/>
      <c r="ES31" s="453"/>
      <c r="ET31" s="453"/>
      <c r="EU31" s="453"/>
      <c r="EV31" s="453"/>
      <c r="EW31" s="453"/>
      <c r="EX31" s="453"/>
      <c r="EY31" s="453"/>
      <c r="EZ31" s="453"/>
      <c r="FA31" s="453"/>
      <c r="FB31" s="453"/>
      <c r="FC31" s="453"/>
      <c r="FD31" s="453"/>
      <c r="FE31" s="453"/>
      <c r="FF31" s="453"/>
      <c r="FG31" s="453"/>
      <c r="FH31" s="453"/>
      <c r="FI31" s="453"/>
      <c r="FJ31" s="453"/>
      <c r="FK31" s="453"/>
      <c r="FL31" s="453"/>
      <c r="FM31" s="453"/>
      <c r="FN31" s="453"/>
      <c r="FO31" s="453"/>
      <c r="FP31" s="453"/>
      <c r="FQ31" s="453"/>
      <c r="FR31" s="453"/>
      <c r="FS31" s="453"/>
      <c r="FT31" s="453"/>
      <c r="FU31" s="453"/>
      <c r="FV31" s="453"/>
      <c r="FW31" s="453"/>
      <c r="FX31" s="453"/>
      <c r="FY31" s="453"/>
      <c r="FZ31" s="453"/>
      <c r="GA31" s="453"/>
      <c r="GB31" s="453"/>
      <c r="GC31" s="453"/>
      <c r="GD31" s="453"/>
      <c r="GE31" s="453"/>
      <c r="GF31" s="453"/>
      <c r="GG31" s="453"/>
      <c r="GH31" s="453"/>
      <c r="GI31" s="453"/>
      <c r="GJ31" s="453"/>
      <c r="GK31" s="453"/>
      <c r="GL31" s="453"/>
      <c r="GM31" s="453"/>
      <c r="GN31" s="453"/>
      <c r="GO31" s="453"/>
      <c r="GP31" s="453"/>
      <c r="GQ31" s="453"/>
      <c r="GR31" s="453"/>
      <c r="GS31" s="453"/>
      <c r="GT31" s="453"/>
      <c r="GU31" s="453"/>
      <c r="GV31" s="453"/>
      <c r="GW31" s="453"/>
      <c r="GX31" s="453"/>
      <c r="GY31" s="453"/>
      <c r="GZ31" s="453"/>
      <c r="HA31" s="453"/>
      <c r="HB31" s="453"/>
      <c r="HC31" s="453"/>
      <c r="HD31" s="453"/>
      <c r="HE31" s="453"/>
      <c r="HF31" s="453"/>
      <c r="HG31" s="453"/>
      <c r="HH31" s="453"/>
      <c r="HI31" s="453"/>
      <c r="HJ31" s="453"/>
      <c r="HK31" s="453"/>
      <c r="HL31" s="453"/>
      <c r="HM31" s="453"/>
      <c r="HN31" s="453"/>
      <c r="HO31" s="453"/>
      <c r="HP31" s="453"/>
      <c r="HQ31" s="453"/>
      <c r="HR31" s="453"/>
      <c r="HS31" s="453"/>
      <c r="HT31" s="453"/>
      <c r="HU31" s="453"/>
      <c r="HV31" s="453"/>
      <c r="HW31" s="453"/>
      <c r="HX31" s="453"/>
      <c r="HY31" s="453"/>
      <c r="HZ31" s="453"/>
      <c r="IA31" s="453"/>
      <c r="IB31" s="453"/>
      <c r="IC31" s="453"/>
      <c r="ID31" s="453"/>
      <c r="IE31" s="453"/>
      <c r="IF31" s="453"/>
      <c r="IG31" s="453"/>
      <c r="IH31" s="453"/>
      <c r="II31" s="453"/>
      <c r="IJ31" s="453"/>
      <c r="IK31" s="453"/>
      <c r="IL31" s="453"/>
      <c r="IM31" s="453"/>
      <c r="IN31" s="453"/>
      <c r="IO31" s="453"/>
      <c r="IP31" s="453"/>
      <c r="IQ31" s="453"/>
      <c r="IR31" s="453"/>
      <c r="IS31" s="453"/>
      <c r="IT31" s="453"/>
      <c r="IU31" s="453"/>
      <c r="IV31" s="453"/>
      <c r="IW31" s="453"/>
      <c r="IX31" s="453"/>
      <c r="IY31" s="453"/>
      <c r="IZ31" s="453"/>
      <c r="JA31" s="453"/>
      <c r="JB31" s="453"/>
      <c r="JC31" s="453"/>
      <c r="JD31" s="453"/>
      <c r="JE31" s="453"/>
      <c r="JF31" s="453"/>
      <c r="JG31" s="453"/>
      <c r="JH31" s="453"/>
      <c r="JI31" s="453"/>
      <c r="JJ31" s="453"/>
      <c r="JK31" s="453"/>
      <c r="JL31" s="453"/>
      <c r="JM31" s="453"/>
      <c r="JN31" s="453"/>
      <c r="JO31" s="453"/>
      <c r="JP31" s="453"/>
      <c r="JQ31" s="453"/>
      <c r="JR31" s="453"/>
      <c r="JS31" s="453"/>
      <c r="JT31" s="453"/>
      <c r="JU31" s="453"/>
      <c r="JV31" s="453"/>
      <c r="JW31" s="453"/>
      <c r="JX31" s="453"/>
      <c r="JY31" s="453"/>
      <c r="JZ31" s="453"/>
      <c r="KA31" s="453"/>
      <c r="KB31" s="453"/>
      <c r="KC31" s="453"/>
      <c r="KD31" s="453"/>
      <c r="KE31" s="453"/>
      <c r="KF31" s="453"/>
      <c r="KG31" s="453"/>
      <c r="KH31" s="453"/>
      <c r="KI31" s="453"/>
      <c r="KJ31" s="453"/>
      <c r="KK31" s="453"/>
      <c r="KL31" s="453"/>
      <c r="KM31" s="453"/>
      <c r="KN31" s="453"/>
      <c r="KO31" s="453"/>
      <c r="KP31" s="453"/>
      <c r="KQ31" s="453"/>
      <c r="KR31" s="453"/>
      <c r="KS31" s="453"/>
      <c r="KT31" s="453"/>
      <c r="KU31" s="453"/>
      <c r="KV31" s="453"/>
      <c r="KW31" s="453"/>
      <c r="KX31" s="453"/>
      <c r="KY31" s="453"/>
      <c r="KZ31" s="453"/>
      <c r="LA31" s="453"/>
      <c r="LB31" s="453"/>
      <c r="LC31" s="453"/>
      <c r="LD31" s="453"/>
      <c r="LE31" s="453"/>
      <c r="LF31" s="453"/>
      <c r="LG31" s="453"/>
      <c r="LH31" s="453"/>
      <c r="LI31" s="453"/>
      <c r="LJ31" s="453"/>
      <c r="LK31" s="453"/>
      <c r="LL31" s="453"/>
      <c r="LM31" s="453"/>
      <c r="LN31" s="453"/>
      <c r="LO31" s="453"/>
      <c r="LP31" s="453"/>
      <c r="LQ31" s="453"/>
      <c r="LR31" s="453"/>
      <c r="LS31" s="453"/>
      <c r="LT31" s="453"/>
      <c r="LU31" s="453"/>
      <c r="LV31" s="453"/>
      <c r="LW31" s="453"/>
      <c r="LX31" s="453"/>
      <c r="LY31" s="453"/>
      <c r="LZ31" s="453"/>
      <c r="MA31" s="453"/>
      <c r="MB31" s="453"/>
      <c r="MC31" s="453"/>
      <c r="MD31" s="453"/>
      <c r="ME31" s="453"/>
      <c r="MF31" s="453"/>
      <c r="MG31" s="453"/>
      <c r="MH31" s="453"/>
      <c r="MI31" s="453"/>
      <c r="MJ31" s="453"/>
      <c r="MK31" s="453"/>
      <c r="ML31" s="453"/>
      <c r="MM31" s="453"/>
      <c r="MN31" s="453"/>
      <c r="MO31" s="453"/>
      <c r="MP31" s="453"/>
      <c r="MQ31" s="453"/>
      <c r="MR31" s="453"/>
      <c r="MS31" s="453"/>
      <c r="MT31" s="453"/>
      <c r="MU31" s="453"/>
      <c r="MV31" s="453"/>
      <c r="MW31" s="453"/>
      <c r="MX31" s="453"/>
      <c r="MY31" s="453"/>
      <c r="MZ31" s="453"/>
      <c r="NA31" s="453"/>
      <c r="NB31" s="453"/>
      <c r="NC31" s="453"/>
      <c r="ND31" s="453"/>
      <c r="NE31" s="453"/>
      <c r="NF31" s="453"/>
      <c r="NG31" s="453"/>
      <c r="NH31" s="453"/>
      <c r="NI31" s="453"/>
      <c r="NJ31" s="453"/>
      <c r="NK31" s="453"/>
      <c r="NL31" s="453"/>
      <c r="NM31" s="453"/>
      <c r="NN31" s="453"/>
      <c r="NO31" s="453"/>
      <c r="NP31" s="453"/>
      <c r="NQ31" s="453"/>
      <c r="NR31" s="453"/>
      <c r="NS31" s="453"/>
      <c r="NT31" s="453"/>
      <c r="NU31" s="453"/>
      <c r="NV31" s="453"/>
      <c r="NW31" s="453"/>
      <c r="NX31" s="453"/>
      <c r="NY31" s="453"/>
      <c r="NZ31" s="453"/>
      <c r="OA31" s="453"/>
      <c r="OB31" s="453"/>
      <c r="OC31" s="453"/>
      <c r="OD31" s="453"/>
      <c r="OE31" s="453"/>
      <c r="OF31" s="453"/>
      <c r="OG31" s="453"/>
      <c r="OH31" s="453"/>
      <c r="OI31" s="453"/>
      <c r="OJ31" s="453"/>
      <c r="OK31" s="453"/>
      <c r="OL31" s="453"/>
      <c r="OM31" s="453"/>
      <c r="ON31" s="453"/>
      <c r="OO31" s="453"/>
      <c r="OP31" s="453"/>
      <c r="OQ31" s="453"/>
      <c r="OR31" s="453"/>
      <c r="OS31" s="453"/>
      <c r="OT31" s="453"/>
      <c r="OU31" s="453"/>
      <c r="OV31" s="453"/>
      <c r="OW31" s="453"/>
      <c r="OX31" s="453"/>
      <c r="OY31" s="453"/>
      <c r="OZ31" s="453"/>
      <c r="PA31" s="453"/>
      <c r="PB31" s="453"/>
      <c r="PC31" s="453"/>
      <c r="PD31" s="453"/>
      <c r="PE31" s="453"/>
      <c r="PF31" s="453"/>
      <c r="PG31" s="453"/>
      <c r="PH31" s="453"/>
      <c r="PI31" s="453"/>
      <c r="PJ31" s="453"/>
      <c r="PK31" s="453"/>
      <c r="PL31" s="453"/>
      <c r="PM31" s="453"/>
      <c r="PN31" s="453"/>
      <c r="PO31" s="453"/>
      <c r="PP31" s="453"/>
      <c r="PQ31" s="453"/>
      <c r="PR31" s="453"/>
      <c r="PS31" s="453"/>
      <c r="PT31" s="453"/>
      <c r="PU31" s="453"/>
      <c r="PV31" s="453"/>
      <c r="PW31" s="453"/>
      <c r="PX31" s="453"/>
      <c r="PY31" s="453"/>
      <c r="PZ31" s="453"/>
      <c r="QA31" s="453"/>
      <c r="QB31" s="453"/>
      <c r="QC31" s="453"/>
      <c r="QD31" s="453"/>
      <c r="QE31" s="453"/>
      <c r="QF31" s="453"/>
      <c r="QG31" s="453"/>
      <c r="QH31" s="453"/>
      <c r="QI31" s="453"/>
      <c r="QJ31" s="453"/>
      <c r="QK31" s="453"/>
      <c r="QL31" s="453"/>
      <c r="QM31" s="453"/>
      <c r="QN31" s="453"/>
      <c r="QO31" s="453"/>
      <c r="QP31" s="453"/>
      <c r="QQ31" s="453"/>
      <c r="QR31" s="453"/>
      <c r="QS31" s="453"/>
      <c r="QT31" s="453"/>
      <c r="QU31" s="453"/>
      <c r="QV31" s="453"/>
      <c r="QW31" s="453"/>
      <c r="QX31" s="453"/>
      <c r="QY31" s="453"/>
      <c r="QZ31" s="453"/>
      <c r="RA31" s="453"/>
      <c r="RB31" s="453"/>
      <c r="RC31" s="453"/>
      <c r="RD31" s="453"/>
      <c r="RE31" s="453"/>
      <c r="RF31" s="453"/>
      <c r="RG31" s="453"/>
      <c r="RH31" s="453"/>
      <c r="RI31" s="453"/>
      <c r="RJ31" s="453"/>
      <c r="RK31" s="453"/>
      <c r="RL31" s="453"/>
      <c r="RM31" s="453"/>
      <c r="RN31" s="453"/>
      <c r="RO31" s="453"/>
      <c r="RP31" s="453"/>
      <c r="RQ31" s="453"/>
      <c r="RR31" s="453"/>
      <c r="RS31" s="453"/>
      <c r="RT31" s="453"/>
      <c r="RU31" s="453"/>
      <c r="RV31" s="453"/>
      <c r="RW31" s="453"/>
      <c r="RX31" s="453"/>
      <c r="RY31" s="453"/>
      <c r="RZ31" s="453"/>
      <c r="SA31" s="453"/>
      <c r="SB31" s="453"/>
      <c r="SC31" s="453"/>
      <c r="SD31" s="453"/>
      <c r="SE31" s="453"/>
      <c r="SF31" s="453"/>
      <c r="SG31" s="453"/>
      <c r="SH31" s="453"/>
      <c r="SI31" s="453"/>
      <c r="SJ31" s="453"/>
      <c r="SK31" s="453"/>
      <c r="SL31" s="453"/>
      <c r="SM31" s="453"/>
      <c r="SN31" s="453"/>
      <c r="SO31" s="453"/>
      <c r="SP31" s="453"/>
      <c r="SQ31" s="453"/>
      <c r="SR31" s="453"/>
      <c r="SS31" s="453"/>
      <c r="ST31" s="453"/>
      <c r="SU31" s="453"/>
      <c r="SV31" s="453"/>
      <c r="SW31" s="453"/>
      <c r="SX31" s="453"/>
      <c r="SY31" s="453"/>
      <c r="SZ31" s="453"/>
      <c r="TA31" s="453"/>
      <c r="TB31" s="453"/>
      <c r="TC31" s="453"/>
      <c r="TD31" s="453"/>
      <c r="TE31" s="453"/>
      <c r="TF31" s="453"/>
      <c r="TG31" s="453"/>
      <c r="TH31" s="453"/>
      <c r="TI31" s="453"/>
      <c r="TJ31" s="453"/>
      <c r="TK31" s="453"/>
      <c r="TL31" s="453"/>
      <c r="TM31" s="453"/>
      <c r="TN31" s="453"/>
      <c r="TO31" s="453"/>
      <c r="TP31" s="453"/>
      <c r="TQ31" s="453"/>
      <c r="TR31" s="453"/>
      <c r="TS31" s="453"/>
      <c r="TT31" s="453"/>
      <c r="TU31" s="453"/>
      <c r="TV31" s="453"/>
      <c r="TW31" s="453"/>
      <c r="TX31" s="453"/>
      <c r="TY31" s="453"/>
      <c r="TZ31" s="453"/>
      <c r="UA31" s="453"/>
      <c r="UB31" s="453"/>
      <c r="UC31" s="453"/>
      <c r="UD31" s="453"/>
      <c r="UE31" s="453"/>
      <c r="UF31" s="453"/>
      <c r="UG31" s="453"/>
      <c r="UH31" s="453"/>
      <c r="UI31" s="453"/>
      <c r="UJ31" s="453"/>
      <c r="UK31" s="453"/>
      <c r="UL31" s="453"/>
      <c r="UM31" s="453"/>
      <c r="UN31" s="453"/>
      <c r="UO31" s="453"/>
      <c r="UP31" s="453"/>
      <c r="UQ31" s="453"/>
      <c r="UR31" s="453"/>
      <c r="US31" s="453"/>
      <c r="UT31" s="453"/>
      <c r="UU31" s="453"/>
      <c r="UV31" s="453"/>
      <c r="UW31" s="453"/>
      <c r="UX31" s="453"/>
      <c r="UY31" s="453"/>
      <c r="UZ31" s="453"/>
      <c r="VA31" s="453"/>
      <c r="VB31" s="453"/>
      <c r="VC31" s="453"/>
      <c r="VD31" s="453"/>
      <c r="VE31" s="453"/>
      <c r="VF31" s="453"/>
      <c r="VG31" s="453"/>
      <c r="VH31" s="453"/>
      <c r="VI31" s="453"/>
      <c r="VJ31" s="453"/>
      <c r="VK31" s="453"/>
      <c r="VL31" s="453"/>
      <c r="VM31" s="453"/>
      <c r="VN31" s="453"/>
      <c r="VO31" s="453"/>
      <c r="VP31" s="453"/>
      <c r="VQ31" s="453"/>
      <c r="VR31" s="453"/>
      <c r="VS31" s="453"/>
      <c r="VT31" s="453"/>
      <c r="VU31" s="453"/>
      <c r="VV31" s="453"/>
      <c r="VW31" s="453"/>
      <c r="VX31" s="453"/>
      <c r="VY31" s="453"/>
      <c r="VZ31" s="453"/>
      <c r="WA31" s="453"/>
      <c r="WB31" s="453"/>
      <c r="WC31" s="453"/>
      <c r="WD31" s="453"/>
      <c r="WE31" s="453"/>
      <c r="WF31" s="453"/>
      <c r="WG31" s="453"/>
      <c r="WH31" s="453"/>
      <c r="WI31" s="453"/>
      <c r="WJ31" s="453"/>
      <c r="WK31" s="453"/>
      <c r="WL31" s="453"/>
      <c r="WM31" s="453"/>
      <c r="WN31" s="453"/>
      <c r="WO31" s="453"/>
      <c r="WP31" s="453"/>
      <c r="WQ31" s="453"/>
      <c r="WR31" s="453"/>
      <c r="WS31" s="453"/>
      <c r="WT31" s="453"/>
      <c r="WU31" s="453"/>
      <c r="WV31" s="453"/>
      <c r="WW31" s="453"/>
      <c r="WX31" s="453"/>
      <c r="WY31" s="453"/>
      <c r="WZ31" s="453"/>
      <c r="XA31" s="453"/>
      <c r="XB31" s="453"/>
      <c r="XC31" s="453"/>
      <c r="XD31" s="453"/>
      <c r="XE31" s="453"/>
      <c r="XF31" s="453"/>
      <c r="XG31" s="453"/>
      <c r="XH31" s="453"/>
      <c r="XI31" s="453"/>
      <c r="XJ31" s="453"/>
      <c r="XK31" s="453"/>
      <c r="XL31" s="453"/>
      <c r="XM31" s="453"/>
      <c r="XN31" s="453"/>
      <c r="XO31" s="453"/>
      <c r="XP31" s="453"/>
      <c r="XQ31" s="453"/>
      <c r="XR31" s="453"/>
      <c r="XS31" s="453"/>
      <c r="XT31" s="453"/>
      <c r="XU31" s="453"/>
      <c r="XV31" s="453"/>
      <c r="XW31" s="453"/>
      <c r="XX31" s="453"/>
      <c r="XY31" s="453"/>
      <c r="XZ31" s="453"/>
      <c r="YA31" s="453"/>
      <c r="YB31" s="453"/>
      <c r="YC31" s="453"/>
      <c r="YD31" s="453"/>
      <c r="YE31" s="453"/>
      <c r="YF31" s="453"/>
      <c r="YG31" s="453"/>
      <c r="YH31" s="453"/>
      <c r="YI31" s="453"/>
      <c r="YJ31" s="453"/>
      <c r="YK31" s="453"/>
      <c r="YL31" s="453"/>
      <c r="YM31" s="453"/>
      <c r="YN31" s="453"/>
      <c r="YO31" s="453"/>
      <c r="YP31" s="453"/>
      <c r="YQ31" s="453"/>
      <c r="YR31" s="453"/>
      <c r="YS31" s="453"/>
      <c r="YT31" s="453"/>
      <c r="YU31" s="453"/>
      <c r="YV31" s="453"/>
      <c r="YW31" s="453"/>
      <c r="YX31" s="453"/>
      <c r="YY31" s="453"/>
      <c r="YZ31" s="453"/>
      <c r="ZA31" s="453"/>
      <c r="ZB31" s="453"/>
      <c r="ZC31" s="453"/>
      <c r="ZD31" s="453"/>
      <c r="ZE31" s="453"/>
      <c r="ZF31" s="453"/>
      <c r="ZG31" s="453"/>
      <c r="ZH31" s="453"/>
      <c r="ZI31" s="453"/>
      <c r="ZJ31" s="453"/>
      <c r="ZK31" s="453"/>
      <c r="ZL31" s="453"/>
      <c r="ZM31" s="453"/>
      <c r="ZN31" s="453"/>
      <c r="ZO31" s="453"/>
      <c r="ZP31" s="453"/>
      <c r="ZQ31" s="453"/>
      <c r="ZR31" s="453"/>
      <c r="ZS31" s="453"/>
      <c r="ZT31" s="453"/>
      <c r="ZU31" s="453"/>
      <c r="ZV31" s="453"/>
      <c r="ZW31" s="453"/>
      <c r="ZX31" s="453"/>
      <c r="ZY31" s="453"/>
      <c r="ZZ31" s="453"/>
      <c r="AAA31" s="453"/>
      <c r="AAB31" s="453"/>
      <c r="AAC31" s="453"/>
      <c r="AAD31" s="453"/>
      <c r="AAE31" s="453"/>
      <c r="AAF31" s="453"/>
      <c r="AAG31" s="453"/>
      <c r="AAH31" s="453"/>
      <c r="AAI31" s="453"/>
      <c r="AAJ31" s="453"/>
      <c r="AAK31" s="453"/>
      <c r="AAL31" s="453"/>
      <c r="AAM31" s="453"/>
      <c r="AAN31" s="453"/>
      <c r="AAO31" s="453"/>
      <c r="AAP31" s="453"/>
      <c r="AAQ31" s="453"/>
      <c r="AAR31" s="453"/>
      <c r="AAS31" s="453"/>
      <c r="AAT31" s="453"/>
      <c r="AAU31" s="453"/>
      <c r="AAV31" s="453"/>
      <c r="AAW31" s="453"/>
      <c r="AAX31" s="453"/>
      <c r="AAY31" s="453"/>
      <c r="AAZ31" s="453"/>
      <c r="ABA31" s="453"/>
      <c r="ABB31" s="453"/>
      <c r="ABC31" s="453"/>
      <c r="ABD31" s="453"/>
      <c r="ABE31" s="453"/>
      <c r="ABF31" s="453"/>
      <c r="ABG31" s="453"/>
      <c r="ABH31" s="453"/>
      <c r="ABI31" s="453"/>
      <c r="ABJ31" s="453"/>
      <c r="ABK31" s="453"/>
      <c r="ABL31" s="453"/>
      <c r="ABM31" s="453"/>
      <c r="ABN31" s="453"/>
      <c r="ABO31" s="453"/>
      <c r="ABP31" s="453"/>
      <c r="ABQ31" s="453"/>
      <c r="ABR31" s="453"/>
      <c r="ABS31" s="453"/>
      <c r="ABT31" s="453"/>
      <c r="ABU31" s="453"/>
      <c r="ABV31" s="453"/>
      <c r="ABW31" s="453"/>
      <c r="ABX31" s="453"/>
      <c r="ABY31" s="453"/>
      <c r="ABZ31" s="453"/>
      <c r="ACA31" s="453"/>
      <c r="ACB31" s="453"/>
      <c r="ACC31" s="453"/>
      <c r="ACD31" s="453"/>
      <c r="ACE31" s="453"/>
      <c r="ACF31" s="453"/>
      <c r="ACG31" s="453"/>
      <c r="ACH31" s="453"/>
      <c r="ACI31" s="453"/>
      <c r="ACJ31" s="453"/>
      <c r="ACK31" s="453"/>
      <c r="ACL31" s="453"/>
      <c r="ACM31" s="453"/>
      <c r="ACN31" s="453"/>
      <c r="ACO31" s="453"/>
      <c r="ACP31" s="453"/>
      <c r="ACQ31" s="453"/>
      <c r="ACR31" s="453"/>
      <c r="ACS31" s="453"/>
      <c r="ACT31" s="453"/>
      <c r="ACU31" s="453"/>
      <c r="ACV31" s="453"/>
      <c r="ACW31" s="453"/>
      <c r="ACX31" s="453"/>
      <c r="ACY31" s="453"/>
      <c r="ACZ31" s="453"/>
      <c r="ADA31" s="453"/>
      <c r="ADB31" s="453"/>
      <c r="ADC31" s="453"/>
      <c r="ADD31" s="453"/>
      <c r="ADE31" s="453"/>
      <c r="ADF31" s="453"/>
      <c r="ADG31" s="453"/>
      <c r="ADH31" s="453"/>
      <c r="ADI31" s="453"/>
      <c r="ADJ31" s="453"/>
      <c r="ADK31" s="453"/>
      <c r="ADL31" s="453"/>
      <c r="ADM31" s="453"/>
      <c r="ADN31" s="453"/>
      <c r="ADO31" s="453"/>
      <c r="ADP31" s="453"/>
      <c r="ADQ31" s="453"/>
      <c r="ADR31" s="453"/>
      <c r="ADS31" s="453"/>
      <c r="ADT31" s="453"/>
      <c r="ADU31" s="453"/>
      <c r="ADV31" s="453"/>
      <c r="ADW31" s="453"/>
      <c r="ADX31" s="453"/>
      <c r="ADY31" s="453"/>
      <c r="ADZ31" s="453"/>
      <c r="AEA31" s="453"/>
      <c r="AEB31" s="453"/>
      <c r="AEC31" s="453"/>
      <c r="AED31" s="453"/>
      <c r="AEE31" s="453"/>
      <c r="AEF31" s="453"/>
      <c r="AEG31" s="453"/>
      <c r="AEH31" s="453"/>
      <c r="AEI31" s="453"/>
      <c r="AEJ31" s="453"/>
      <c r="AEK31" s="453"/>
      <c r="AEL31" s="453"/>
      <c r="AEM31" s="453"/>
      <c r="AEN31" s="453"/>
      <c r="AEO31" s="453"/>
      <c r="AEP31" s="453"/>
      <c r="AEQ31" s="453"/>
      <c r="AER31" s="453"/>
      <c r="AES31" s="453"/>
      <c r="AET31" s="453"/>
      <c r="AEU31" s="453"/>
      <c r="AEV31" s="453"/>
      <c r="AEW31" s="453"/>
      <c r="AEX31" s="453"/>
      <c r="AEY31" s="453"/>
      <c r="AEZ31" s="453"/>
      <c r="AFA31" s="453"/>
      <c r="AFB31" s="453"/>
      <c r="AFC31" s="453"/>
      <c r="AFD31" s="453"/>
      <c r="AFE31" s="453"/>
      <c r="AFF31" s="453"/>
      <c r="AFG31" s="453"/>
      <c r="AFH31" s="453"/>
      <c r="AFI31" s="453"/>
      <c r="AFJ31" s="453"/>
      <c r="AFK31" s="453"/>
      <c r="AFL31" s="453"/>
      <c r="AFM31" s="453"/>
      <c r="AFN31" s="453"/>
      <c r="AFO31" s="453"/>
      <c r="AFP31" s="453"/>
      <c r="AFQ31" s="453"/>
      <c r="AFR31" s="453"/>
      <c r="AFS31" s="453"/>
      <c r="AFT31" s="453"/>
      <c r="AFU31" s="453"/>
      <c r="AFV31" s="453"/>
      <c r="AFW31" s="453"/>
      <c r="AFX31" s="453"/>
      <c r="AFY31" s="453"/>
      <c r="AFZ31" s="453"/>
      <c r="AGA31" s="453"/>
      <c r="AGB31" s="453"/>
      <c r="AGC31" s="453"/>
      <c r="AGD31" s="453"/>
      <c r="AGE31" s="453"/>
      <c r="AGF31" s="453"/>
      <c r="AGG31" s="453"/>
      <c r="AGH31" s="453"/>
      <c r="AGI31" s="453"/>
      <c r="AGJ31" s="453"/>
      <c r="AGK31" s="453"/>
      <c r="AGL31" s="453"/>
      <c r="AGM31" s="453"/>
      <c r="AGN31" s="453"/>
      <c r="AGO31" s="453"/>
      <c r="AGP31" s="453"/>
      <c r="AGQ31" s="453"/>
      <c r="AGR31" s="453"/>
      <c r="AGS31" s="453"/>
      <c r="AGT31" s="453"/>
      <c r="AGU31" s="453"/>
      <c r="AGV31" s="453"/>
      <c r="AGW31" s="453"/>
      <c r="AGX31" s="453"/>
      <c r="AGY31" s="453"/>
      <c r="AGZ31" s="453"/>
      <c r="AHA31" s="453"/>
      <c r="AHB31" s="453"/>
      <c r="AHC31" s="453"/>
      <c r="AHD31" s="453"/>
      <c r="AHE31" s="453"/>
      <c r="AHF31" s="453"/>
      <c r="AHG31" s="453"/>
      <c r="AHH31" s="453"/>
      <c r="AHI31" s="453"/>
      <c r="AHJ31" s="453"/>
      <c r="AHK31" s="453"/>
      <c r="AHL31" s="453"/>
      <c r="AHM31" s="453"/>
      <c r="AHN31" s="453"/>
      <c r="AHO31" s="453"/>
      <c r="AHP31" s="453"/>
      <c r="AHQ31" s="453"/>
      <c r="AHR31" s="453"/>
      <c r="AHS31" s="453"/>
      <c r="AHT31" s="453"/>
      <c r="AHU31" s="453"/>
      <c r="AHV31" s="453"/>
      <c r="AHW31" s="453"/>
      <c r="AHX31" s="453"/>
      <c r="AHY31" s="453"/>
      <c r="AHZ31" s="453"/>
      <c r="AIA31" s="453"/>
      <c r="AIB31" s="453"/>
      <c r="AIC31" s="453"/>
      <c r="AID31" s="453"/>
      <c r="AIE31" s="453"/>
      <c r="AIF31" s="453"/>
      <c r="AIG31" s="453"/>
      <c r="AIH31" s="453"/>
      <c r="AII31" s="453"/>
      <c r="AIJ31" s="453"/>
      <c r="AIK31" s="453"/>
      <c r="AIL31" s="453"/>
      <c r="AIM31" s="453"/>
      <c r="AIN31" s="453"/>
      <c r="AIO31" s="453"/>
      <c r="AIP31" s="453"/>
      <c r="AIQ31" s="453"/>
      <c r="AIR31" s="453"/>
      <c r="AIS31" s="453"/>
      <c r="AIT31" s="453"/>
      <c r="AIU31" s="453"/>
      <c r="AIV31" s="453"/>
      <c r="AIW31" s="453"/>
      <c r="AIX31" s="453"/>
      <c r="AIY31" s="453"/>
      <c r="AIZ31" s="453"/>
      <c r="AJA31" s="453"/>
      <c r="AJB31" s="453"/>
      <c r="AJC31" s="453"/>
      <c r="AJD31" s="453"/>
      <c r="AJE31" s="453"/>
      <c r="AJF31" s="453"/>
      <c r="AJG31" s="453"/>
      <c r="AJH31" s="453"/>
      <c r="AJI31" s="453"/>
      <c r="AJJ31" s="453"/>
      <c r="AJK31" s="453"/>
      <c r="AJL31" s="453"/>
      <c r="AJM31" s="453"/>
      <c r="AJN31" s="453"/>
      <c r="AJO31" s="453"/>
      <c r="AJP31" s="453"/>
      <c r="AJQ31" s="453"/>
      <c r="AJR31" s="453"/>
      <c r="AJS31" s="453"/>
      <c r="AJT31" s="453"/>
      <c r="AJU31" s="453"/>
      <c r="AJV31" s="453"/>
      <c r="AJW31" s="453"/>
      <c r="AJX31" s="453"/>
      <c r="AJY31" s="453"/>
      <c r="AJZ31" s="453"/>
      <c r="AKA31" s="453"/>
      <c r="AKB31" s="453"/>
      <c r="AKC31" s="453"/>
      <c r="AKD31" s="453"/>
      <c r="AKE31" s="453"/>
      <c r="AKF31" s="453"/>
      <c r="AKG31" s="453"/>
      <c r="AKH31" s="453"/>
      <c r="AKI31" s="453"/>
      <c r="AKJ31" s="453"/>
      <c r="AKK31" s="453"/>
      <c r="AKL31" s="453"/>
      <c r="AKM31" s="453"/>
      <c r="AKN31" s="453"/>
      <c r="AKO31" s="453"/>
      <c r="AKP31" s="453"/>
      <c r="AKQ31" s="453"/>
      <c r="AKR31" s="453"/>
      <c r="AKS31" s="453"/>
      <c r="AKT31" s="453"/>
      <c r="AKU31" s="453"/>
      <c r="AKV31" s="453"/>
      <c r="AKW31" s="453"/>
      <c r="AKX31" s="453"/>
      <c r="AKY31" s="453"/>
      <c r="AKZ31" s="453"/>
      <c r="ALA31" s="453"/>
      <c r="ALB31" s="453"/>
      <c r="ALC31" s="453"/>
      <c r="ALD31" s="453"/>
      <c r="ALE31" s="453"/>
      <c r="ALF31" s="453"/>
      <c r="ALG31" s="453"/>
      <c r="ALH31" s="453"/>
      <c r="ALI31" s="453"/>
      <c r="ALJ31" s="453"/>
      <c r="ALK31" s="453"/>
      <c r="ALL31" s="453"/>
      <c r="ALM31" s="453"/>
      <c r="ALN31" s="453"/>
      <c r="ALO31" s="453"/>
      <c r="ALP31" s="453"/>
      <c r="ALQ31" s="453"/>
      <c r="ALR31" s="453"/>
      <c r="ALS31" s="453"/>
      <c r="ALT31" s="453"/>
      <c r="ALU31" s="453"/>
      <c r="ALV31" s="453"/>
      <c r="ALW31" s="453"/>
      <c r="ALX31" s="453"/>
      <c r="ALY31" s="453"/>
      <c r="ALZ31" s="453"/>
      <c r="AMA31" s="453"/>
      <c r="AMB31" s="453"/>
      <c r="AMC31" s="453"/>
      <c r="AMD31" s="453"/>
      <c r="AME31" s="453"/>
      <c r="AMF31" s="453"/>
      <c r="AMG31" s="453"/>
      <c r="AMH31" s="453"/>
      <c r="AMI31" s="453"/>
      <c r="AMJ31" s="453"/>
      <c r="AMK31" s="453"/>
      <c r="AML31" s="453"/>
      <c r="AMM31" s="453"/>
      <c r="AMN31" s="453"/>
      <c r="AMO31" s="453"/>
      <c r="AMP31" s="453"/>
      <c r="AMQ31" s="453"/>
      <c r="AMR31" s="453"/>
      <c r="AMS31" s="453"/>
      <c r="AMT31" s="453"/>
      <c r="AMU31" s="453"/>
      <c r="AMV31" s="453"/>
      <c r="AMW31" s="453"/>
      <c r="AMX31" s="453"/>
      <c r="AMY31" s="453"/>
      <c r="AMZ31" s="453"/>
      <c r="ANA31" s="453"/>
      <c r="ANB31" s="453"/>
      <c r="ANC31" s="453"/>
      <c r="AND31" s="453"/>
      <c r="ANE31" s="453"/>
      <c r="ANF31" s="453"/>
      <c r="ANG31" s="453"/>
      <c r="ANH31" s="453"/>
      <c r="ANI31" s="453"/>
      <c r="ANJ31" s="453"/>
      <c r="ANK31" s="453"/>
      <c r="ANL31" s="453"/>
      <c r="ANM31" s="453"/>
      <c r="ANN31" s="453"/>
      <c r="ANO31" s="453"/>
      <c r="ANP31" s="453"/>
      <c r="ANQ31" s="453"/>
      <c r="ANR31" s="453"/>
      <c r="ANS31" s="453"/>
      <c r="ANT31" s="453"/>
      <c r="ANU31" s="453"/>
      <c r="ANV31" s="453"/>
      <c r="ANW31" s="453"/>
      <c r="ANX31" s="453"/>
      <c r="ANY31" s="453"/>
      <c r="ANZ31" s="453"/>
      <c r="AOA31" s="453"/>
      <c r="AOB31" s="453"/>
      <c r="AOC31" s="453"/>
      <c r="AOD31" s="453"/>
      <c r="AOE31" s="453"/>
      <c r="AOF31" s="453"/>
      <c r="AOG31" s="453"/>
      <c r="AOH31" s="453"/>
      <c r="AOI31" s="453"/>
      <c r="AOJ31" s="453"/>
      <c r="AOK31" s="453"/>
      <c r="AOL31" s="453"/>
      <c r="AOM31" s="453"/>
      <c r="AON31" s="453"/>
      <c r="AOO31" s="453"/>
      <c r="AOP31" s="453"/>
      <c r="AOQ31" s="453"/>
      <c r="AOR31" s="453"/>
      <c r="AOS31" s="453"/>
      <c r="AOT31" s="453"/>
      <c r="AOU31" s="453"/>
      <c r="AOV31" s="453"/>
      <c r="AOW31" s="453"/>
      <c r="AOX31" s="453"/>
      <c r="AOY31" s="453"/>
      <c r="AOZ31" s="453"/>
      <c r="APA31" s="453"/>
      <c r="APB31" s="453"/>
      <c r="APC31" s="453"/>
      <c r="APD31" s="453"/>
      <c r="APE31" s="453"/>
      <c r="APF31" s="453"/>
      <c r="APG31" s="453"/>
      <c r="APH31" s="453"/>
      <c r="API31" s="453"/>
      <c r="APJ31" s="453"/>
      <c r="APK31" s="453"/>
      <c r="APL31" s="453"/>
      <c r="APM31" s="453"/>
      <c r="APN31" s="453"/>
      <c r="APO31" s="453"/>
      <c r="APP31" s="453"/>
      <c r="APQ31" s="453"/>
      <c r="APR31" s="453"/>
      <c r="APS31" s="453"/>
      <c r="APT31" s="453"/>
      <c r="APU31" s="453"/>
      <c r="APV31" s="453"/>
      <c r="APW31" s="453"/>
      <c r="APX31" s="453"/>
      <c r="APY31" s="453"/>
      <c r="APZ31" s="453"/>
      <c r="AQA31" s="453"/>
      <c r="AQB31" s="453"/>
      <c r="AQC31" s="453"/>
      <c r="AQD31" s="453"/>
      <c r="AQE31" s="453"/>
      <c r="AQF31" s="453"/>
      <c r="AQG31" s="453"/>
      <c r="AQH31" s="453"/>
      <c r="AQI31" s="453"/>
      <c r="AQJ31" s="453"/>
      <c r="AQK31" s="453"/>
      <c r="AQL31" s="453"/>
      <c r="AQM31" s="453"/>
      <c r="AQN31" s="453"/>
      <c r="AQO31" s="453"/>
      <c r="AQP31" s="453"/>
      <c r="AQQ31" s="453"/>
      <c r="AQR31" s="453"/>
      <c r="AQS31" s="453"/>
      <c r="AQT31" s="453"/>
      <c r="AQU31" s="453"/>
      <c r="AQV31" s="453"/>
      <c r="AQW31" s="453"/>
      <c r="AQX31" s="453"/>
      <c r="AQY31" s="453"/>
      <c r="AQZ31" s="453"/>
      <c r="ARA31" s="453"/>
      <c r="ARB31" s="453"/>
      <c r="ARC31" s="453"/>
      <c r="ARD31" s="453"/>
      <c r="ARE31" s="453"/>
      <c r="ARF31" s="453"/>
      <c r="ARG31" s="453"/>
      <c r="ARH31" s="453"/>
      <c r="ARI31" s="453"/>
      <c r="ARJ31" s="453"/>
      <c r="ARK31" s="453"/>
      <c r="ARL31" s="453"/>
      <c r="ARM31" s="453"/>
      <c r="ARN31" s="453"/>
      <c r="ARO31" s="453"/>
      <c r="ARP31" s="453"/>
      <c r="ARQ31" s="453"/>
      <c r="ARR31" s="453"/>
      <c r="ARS31" s="453"/>
      <c r="ART31" s="453"/>
      <c r="ARU31" s="453"/>
      <c r="ARV31" s="453"/>
      <c r="ARW31" s="453"/>
      <c r="ARX31" s="453"/>
      <c r="ARY31" s="453"/>
      <c r="ARZ31" s="453"/>
      <c r="ASA31" s="453"/>
      <c r="ASB31" s="453"/>
      <c r="ASC31" s="453"/>
      <c r="ASD31" s="453"/>
      <c r="ASE31" s="453"/>
      <c r="ASF31" s="453"/>
      <c r="ASG31" s="453"/>
      <c r="ASH31" s="453"/>
      <c r="ASI31" s="453"/>
      <c r="ASJ31" s="453"/>
      <c r="ASK31" s="453"/>
      <c r="ASL31" s="453"/>
      <c r="ASM31" s="453"/>
      <c r="ASN31" s="453"/>
      <c r="ASO31" s="453"/>
      <c r="ASP31" s="453"/>
      <c r="ASQ31" s="453"/>
      <c r="ASR31" s="453"/>
      <c r="ASS31" s="453"/>
      <c r="AST31" s="453"/>
      <c r="ASU31" s="453"/>
      <c r="ASV31" s="453"/>
      <c r="ASW31" s="453"/>
      <c r="ASX31" s="453"/>
      <c r="ASY31" s="453"/>
      <c r="ASZ31" s="453"/>
      <c r="ATA31" s="453"/>
      <c r="ATB31" s="453"/>
      <c r="ATC31" s="453"/>
      <c r="ATD31" s="453"/>
      <c r="ATE31" s="453"/>
      <c r="ATF31" s="453"/>
      <c r="ATG31" s="453"/>
      <c r="ATH31" s="453"/>
      <c r="ATI31" s="453"/>
      <c r="ATJ31" s="453"/>
      <c r="ATK31" s="453"/>
      <c r="ATL31" s="453"/>
      <c r="ATM31" s="453"/>
      <c r="ATN31" s="453"/>
      <c r="ATO31" s="453"/>
      <c r="ATP31" s="453"/>
      <c r="ATQ31" s="453"/>
      <c r="ATR31" s="453"/>
      <c r="ATS31" s="453"/>
      <c r="ATT31" s="453"/>
      <c r="ATU31" s="453"/>
      <c r="ATV31" s="453"/>
      <c r="ATW31" s="453"/>
      <c r="ATX31" s="453"/>
      <c r="ATY31" s="453"/>
      <c r="ATZ31" s="453"/>
      <c r="AUA31" s="453"/>
      <c r="AUB31" s="453"/>
      <c r="AUC31" s="453"/>
      <c r="AUD31" s="453"/>
      <c r="AUE31" s="453"/>
      <c r="AUF31" s="453"/>
      <c r="AUG31" s="453"/>
      <c r="AUH31" s="453"/>
      <c r="AUI31" s="453"/>
      <c r="AUJ31" s="453"/>
      <c r="AUK31" s="453"/>
      <c r="AUL31" s="453"/>
      <c r="AUM31" s="453"/>
      <c r="AUN31" s="453"/>
      <c r="AUO31" s="453"/>
      <c r="AUP31" s="453"/>
      <c r="AUQ31" s="453"/>
      <c r="AUR31" s="453"/>
      <c r="AUS31" s="453"/>
      <c r="AUT31" s="453"/>
      <c r="AUU31" s="453"/>
      <c r="AUV31" s="453"/>
      <c r="AUW31" s="453"/>
      <c r="AUX31" s="453"/>
      <c r="AUY31" s="453"/>
      <c r="AUZ31" s="453"/>
      <c r="AVA31" s="453"/>
      <c r="AVB31" s="453"/>
      <c r="AVC31" s="453"/>
      <c r="AVD31" s="453"/>
      <c r="AVE31" s="453"/>
      <c r="AVF31" s="453"/>
      <c r="AVG31" s="453"/>
      <c r="AVH31" s="453"/>
      <c r="AVI31" s="453"/>
      <c r="AVJ31" s="453"/>
      <c r="AVK31" s="453"/>
      <c r="AVL31" s="453"/>
      <c r="AVM31" s="453"/>
      <c r="AVN31" s="453"/>
      <c r="AVO31" s="453"/>
      <c r="AVP31" s="453"/>
      <c r="AVQ31" s="453"/>
      <c r="AVR31" s="453"/>
      <c r="AVS31" s="453"/>
      <c r="AVT31" s="453"/>
      <c r="AVU31" s="453"/>
      <c r="AVV31" s="453"/>
      <c r="AVW31" s="453"/>
      <c r="AVX31" s="453"/>
      <c r="AVY31" s="453"/>
      <c r="AVZ31" s="453"/>
      <c r="AWA31" s="453"/>
      <c r="AWB31" s="453"/>
      <c r="AWC31" s="453"/>
      <c r="AWD31" s="453"/>
      <c r="AWE31" s="453"/>
      <c r="AWF31" s="453"/>
      <c r="AWG31" s="453"/>
      <c r="AWH31" s="453"/>
      <c r="AWI31" s="453"/>
      <c r="AWJ31" s="453"/>
      <c r="AWK31" s="453"/>
      <c r="AWL31" s="453"/>
      <c r="AWM31" s="453"/>
      <c r="AWN31" s="453"/>
      <c r="AWO31" s="453"/>
      <c r="AWP31" s="453"/>
      <c r="AWQ31" s="453"/>
      <c r="AWR31" s="453"/>
      <c r="AWS31" s="453"/>
      <c r="AWT31" s="453"/>
      <c r="AWU31" s="453"/>
      <c r="AWV31" s="453"/>
      <c r="AWW31" s="453"/>
      <c r="AWX31" s="453"/>
      <c r="AWY31" s="453"/>
      <c r="AWZ31" s="453"/>
      <c r="AXA31" s="453"/>
      <c r="AXB31" s="453"/>
      <c r="AXC31" s="453"/>
      <c r="AXD31" s="453"/>
      <c r="AXE31" s="453"/>
      <c r="AXF31" s="453"/>
      <c r="AXG31" s="453"/>
      <c r="AXH31" s="453"/>
      <c r="AXI31" s="453"/>
      <c r="AXJ31" s="453"/>
      <c r="AXK31" s="453"/>
      <c r="AXL31" s="453"/>
      <c r="AXM31" s="453"/>
      <c r="AXN31" s="453"/>
      <c r="AXO31" s="453"/>
      <c r="AXP31" s="453"/>
      <c r="AXQ31" s="453"/>
      <c r="AXR31" s="453"/>
      <c r="AXS31" s="453"/>
      <c r="AXT31" s="453"/>
      <c r="AXU31" s="453"/>
      <c r="AXV31" s="453"/>
      <c r="AXW31" s="453"/>
      <c r="AXX31" s="453"/>
      <c r="AXY31" s="453"/>
      <c r="AXZ31" s="453"/>
      <c r="AYA31" s="453"/>
      <c r="AYB31" s="453"/>
      <c r="AYC31" s="453"/>
      <c r="AYD31" s="453"/>
      <c r="AYE31" s="453"/>
      <c r="AYF31" s="453"/>
      <c r="AYG31" s="453"/>
      <c r="AYH31" s="453"/>
      <c r="AYI31" s="453"/>
      <c r="AYJ31" s="453"/>
      <c r="AYK31" s="453"/>
      <c r="AYL31" s="453"/>
      <c r="AYM31" s="453"/>
      <c r="AYN31" s="453"/>
      <c r="AYO31" s="453"/>
      <c r="AYP31" s="453"/>
      <c r="AYQ31" s="453"/>
      <c r="AYR31" s="453"/>
      <c r="AYS31" s="453"/>
      <c r="AYT31" s="453"/>
      <c r="AYU31" s="453"/>
      <c r="AYV31" s="453"/>
      <c r="AYW31" s="453"/>
      <c r="AYX31" s="453"/>
      <c r="AYY31" s="453"/>
      <c r="AYZ31" s="453"/>
      <c r="AZA31" s="453"/>
      <c r="AZB31" s="453"/>
      <c r="AZC31" s="453"/>
      <c r="AZD31" s="453"/>
      <c r="AZE31" s="453"/>
      <c r="AZF31" s="453"/>
      <c r="AZG31" s="453"/>
      <c r="AZH31" s="453"/>
      <c r="AZI31" s="453"/>
      <c r="AZJ31" s="453"/>
      <c r="AZK31" s="453"/>
      <c r="AZL31" s="453"/>
      <c r="AZM31" s="453"/>
      <c r="AZN31" s="453"/>
      <c r="AZO31" s="453"/>
      <c r="AZP31" s="453"/>
      <c r="AZQ31" s="453"/>
      <c r="AZR31" s="453"/>
      <c r="AZS31" s="453"/>
      <c r="AZT31" s="453"/>
      <c r="AZU31" s="453"/>
      <c r="AZV31" s="453"/>
      <c r="AZW31" s="453"/>
      <c r="AZX31" s="453"/>
      <c r="AZY31" s="453"/>
      <c r="AZZ31" s="453"/>
      <c r="BAA31" s="453"/>
      <c r="BAB31" s="453"/>
      <c r="BAC31" s="453"/>
      <c r="BAD31" s="453"/>
      <c r="BAE31" s="453"/>
      <c r="BAF31" s="453"/>
      <c r="BAG31" s="453"/>
      <c r="BAH31" s="453"/>
      <c r="BAI31" s="453"/>
      <c r="BAJ31" s="453"/>
      <c r="BAK31" s="453"/>
      <c r="BAL31" s="453"/>
      <c r="BAM31" s="453"/>
      <c r="BAN31" s="453"/>
      <c r="BAO31" s="453"/>
      <c r="BAP31" s="453"/>
      <c r="BAQ31" s="453"/>
      <c r="BAR31" s="453"/>
      <c r="BAS31" s="453"/>
      <c r="BAT31" s="453"/>
      <c r="BAU31" s="453"/>
      <c r="BAV31" s="453"/>
      <c r="BAW31" s="453"/>
      <c r="BAX31" s="453"/>
      <c r="BAY31" s="453"/>
      <c r="BAZ31" s="453"/>
      <c r="BBA31" s="453"/>
      <c r="BBB31" s="453"/>
      <c r="BBC31" s="453"/>
      <c r="BBD31" s="453"/>
      <c r="BBE31" s="453"/>
      <c r="BBF31" s="453"/>
      <c r="BBG31" s="453"/>
      <c r="BBH31" s="453"/>
      <c r="BBI31" s="453"/>
      <c r="BBJ31" s="453"/>
      <c r="BBK31" s="453"/>
      <c r="BBL31" s="453"/>
      <c r="BBM31" s="453"/>
      <c r="BBN31" s="453"/>
      <c r="BBO31" s="453"/>
      <c r="BBP31" s="453"/>
      <c r="BBQ31" s="453"/>
      <c r="BBR31" s="453"/>
      <c r="BBS31" s="453"/>
      <c r="BBT31" s="453"/>
      <c r="BBU31" s="453"/>
      <c r="BBV31" s="453"/>
      <c r="BBW31" s="453"/>
      <c r="BBX31" s="453"/>
      <c r="BBY31" s="453"/>
      <c r="BBZ31" s="453"/>
      <c r="BCA31" s="453"/>
      <c r="BCB31" s="453"/>
      <c r="BCC31" s="453"/>
      <c r="BCD31" s="453"/>
      <c r="BCE31" s="453"/>
      <c r="BCF31" s="453"/>
      <c r="BCG31" s="453"/>
      <c r="BCH31" s="453"/>
      <c r="BCI31" s="453"/>
      <c r="BCJ31" s="453"/>
      <c r="BCK31" s="453"/>
      <c r="BCL31" s="453"/>
      <c r="BCM31" s="453"/>
      <c r="BCN31" s="453"/>
      <c r="BCO31" s="453"/>
      <c r="BCP31" s="453"/>
      <c r="BCQ31" s="453"/>
      <c r="BCR31" s="453"/>
      <c r="BCS31" s="453"/>
      <c r="BCT31" s="453"/>
      <c r="BCU31" s="453"/>
      <c r="BCV31" s="453"/>
      <c r="BCW31" s="453"/>
      <c r="BCX31" s="453"/>
      <c r="BCY31" s="453"/>
      <c r="BCZ31" s="453"/>
      <c r="BDA31" s="453"/>
      <c r="BDB31" s="453"/>
      <c r="BDC31" s="453"/>
      <c r="BDD31" s="453"/>
      <c r="BDE31" s="453"/>
      <c r="BDF31" s="453"/>
      <c r="BDG31" s="453"/>
      <c r="BDH31" s="453"/>
      <c r="BDI31" s="453"/>
      <c r="BDJ31" s="453"/>
      <c r="BDK31" s="453"/>
      <c r="BDL31" s="453"/>
      <c r="BDM31" s="453"/>
      <c r="BDN31" s="453"/>
      <c r="BDO31" s="453"/>
      <c r="BDP31" s="453"/>
      <c r="BDQ31" s="453"/>
      <c r="BDR31" s="453"/>
      <c r="BDS31" s="453"/>
      <c r="BDT31" s="453"/>
      <c r="BDU31" s="453"/>
      <c r="BDV31" s="453"/>
      <c r="BDW31" s="453"/>
      <c r="BDX31" s="453"/>
      <c r="BDY31" s="453"/>
      <c r="BDZ31" s="453"/>
      <c r="BEA31" s="453"/>
      <c r="BEB31" s="453"/>
      <c r="BEC31" s="453"/>
      <c r="BED31" s="453"/>
      <c r="BEE31" s="453"/>
      <c r="BEF31" s="453"/>
      <c r="BEG31" s="453"/>
      <c r="BEH31" s="453"/>
      <c r="BEI31" s="453"/>
      <c r="BEJ31" s="453"/>
      <c r="BEK31" s="453"/>
      <c r="BEL31" s="453"/>
      <c r="BEM31" s="453"/>
      <c r="BEN31" s="453"/>
      <c r="BEO31" s="453"/>
      <c r="BEP31" s="453"/>
      <c r="BEQ31" s="453"/>
      <c r="BER31" s="453"/>
      <c r="BES31" s="453"/>
      <c r="BET31" s="453"/>
      <c r="BEU31" s="453"/>
      <c r="BEV31" s="453"/>
      <c r="BEW31" s="453"/>
      <c r="BEX31" s="453"/>
      <c r="BEY31" s="453"/>
      <c r="BEZ31" s="453"/>
      <c r="BFA31" s="453"/>
      <c r="BFB31" s="453"/>
      <c r="BFC31" s="453"/>
      <c r="BFD31" s="453"/>
      <c r="BFE31" s="453"/>
      <c r="BFF31" s="453"/>
      <c r="BFG31" s="453"/>
      <c r="BFH31" s="453"/>
      <c r="BFI31" s="453"/>
      <c r="BFJ31" s="453"/>
      <c r="BFK31" s="453"/>
      <c r="BFL31" s="453"/>
      <c r="BFM31" s="453"/>
      <c r="BFN31" s="453"/>
      <c r="BFO31" s="453"/>
      <c r="BFP31" s="453"/>
      <c r="BFQ31" s="453"/>
      <c r="BFR31" s="453"/>
      <c r="BFS31" s="453"/>
      <c r="BFT31" s="453"/>
      <c r="BFU31" s="453"/>
      <c r="BFV31" s="453"/>
      <c r="BFW31" s="453"/>
      <c r="BFX31" s="453"/>
      <c r="BFY31" s="453"/>
      <c r="BFZ31" s="453"/>
      <c r="BGA31" s="453"/>
      <c r="BGB31" s="453"/>
      <c r="BGC31" s="453"/>
      <c r="BGD31" s="453"/>
      <c r="BGE31" s="453"/>
      <c r="BGF31" s="453"/>
      <c r="BGG31" s="453"/>
      <c r="BGH31" s="453"/>
      <c r="BGI31" s="453"/>
      <c r="BGJ31" s="453"/>
      <c r="BGK31" s="453"/>
      <c r="BGL31" s="453"/>
      <c r="BGM31" s="453"/>
      <c r="BGN31" s="453"/>
      <c r="BGO31" s="453"/>
      <c r="BGP31" s="453"/>
      <c r="BGQ31" s="453"/>
      <c r="BGR31" s="453"/>
      <c r="BGS31" s="453"/>
      <c r="BGT31" s="453"/>
      <c r="BGU31" s="453"/>
      <c r="BGV31" s="453"/>
      <c r="BGW31" s="453"/>
      <c r="BGX31" s="453"/>
      <c r="BGY31" s="453"/>
      <c r="BGZ31" s="453"/>
      <c r="BHA31" s="453"/>
      <c r="BHB31" s="453"/>
      <c r="BHC31" s="453"/>
      <c r="BHD31" s="453"/>
      <c r="BHE31" s="453"/>
      <c r="BHF31" s="453"/>
      <c r="BHG31" s="453"/>
      <c r="BHH31" s="453"/>
      <c r="BHI31" s="453"/>
      <c r="BHJ31" s="453"/>
      <c r="BHK31" s="453"/>
      <c r="BHL31" s="453"/>
      <c r="BHM31" s="453"/>
      <c r="BHN31" s="453"/>
      <c r="BHO31" s="453"/>
      <c r="BHP31" s="453"/>
      <c r="BHQ31" s="453"/>
      <c r="BHR31" s="453"/>
      <c r="BHS31" s="453"/>
      <c r="BHT31" s="453"/>
      <c r="BHU31" s="453"/>
      <c r="BHV31" s="453"/>
      <c r="BHW31" s="453"/>
      <c r="BHX31" s="453"/>
      <c r="BHY31" s="453"/>
      <c r="BHZ31" s="453"/>
      <c r="BIA31" s="453"/>
      <c r="BIB31" s="453"/>
      <c r="BIC31" s="453"/>
      <c r="BID31" s="453"/>
      <c r="BIE31" s="453"/>
      <c r="BIF31" s="453"/>
      <c r="BIG31" s="453"/>
      <c r="BIH31" s="453"/>
      <c r="BII31" s="453"/>
      <c r="BIJ31" s="453"/>
      <c r="BIK31" s="453"/>
      <c r="BIL31" s="453"/>
      <c r="BIM31" s="453"/>
      <c r="BIN31" s="453"/>
      <c r="BIO31" s="453"/>
      <c r="BIP31" s="453"/>
      <c r="BIQ31" s="453"/>
      <c r="BIR31" s="453"/>
      <c r="BIS31" s="453"/>
      <c r="BIT31" s="453"/>
      <c r="BIU31" s="453"/>
      <c r="BIV31" s="453"/>
      <c r="BIW31" s="453"/>
      <c r="BIX31" s="453"/>
      <c r="BIY31" s="453"/>
      <c r="BIZ31" s="453"/>
      <c r="BJA31" s="453"/>
      <c r="BJB31" s="453"/>
      <c r="BJC31" s="453"/>
      <c r="BJD31" s="453"/>
      <c r="BJE31" s="453"/>
      <c r="BJF31" s="453"/>
      <c r="BJG31" s="453"/>
      <c r="BJH31" s="453"/>
      <c r="BJI31" s="453"/>
      <c r="BJJ31" s="453"/>
      <c r="BJK31" s="453"/>
      <c r="BJL31" s="453"/>
      <c r="BJM31" s="453"/>
      <c r="BJN31" s="453"/>
      <c r="BJO31" s="453"/>
      <c r="BJP31" s="453"/>
      <c r="BJQ31" s="453"/>
      <c r="BJR31" s="453"/>
      <c r="BJS31" s="453"/>
      <c r="BJT31" s="453"/>
      <c r="BJU31" s="453"/>
      <c r="BJV31" s="453"/>
      <c r="BJW31" s="453"/>
      <c r="BJX31" s="453"/>
      <c r="BJY31" s="453"/>
      <c r="BJZ31" s="453"/>
      <c r="BKA31" s="453"/>
      <c r="BKB31" s="453"/>
      <c r="BKC31" s="453"/>
      <c r="BKD31" s="453"/>
      <c r="BKE31" s="453"/>
      <c r="BKF31" s="453"/>
      <c r="BKG31" s="453"/>
      <c r="BKH31" s="453"/>
      <c r="BKI31" s="453"/>
      <c r="BKJ31" s="453"/>
      <c r="BKK31" s="453"/>
      <c r="BKL31" s="453"/>
      <c r="BKM31" s="453"/>
      <c r="BKN31" s="453"/>
      <c r="BKO31" s="453"/>
      <c r="BKP31" s="453"/>
      <c r="BKQ31" s="453"/>
      <c r="BKR31" s="453"/>
      <c r="BKS31" s="453"/>
      <c r="BKT31" s="453"/>
      <c r="BKU31" s="453"/>
      <c r="BKV31" s="453"/>
      <c r="BKW31" s="453"/>
      <c r="BKX31" s="453"/>
      <c r="BKY31" s="453"/>
      <c r="BKZ31" s="453"/>
      <c r="BLA31" s="453"/>
      <c r="BLB31" s="453"/>
      <c r="BLC31" s="453"/>
      <c r="BLD31" s="453"/>
      <c r="BLE31" s="453"/>
      <c r="BLF31" s="453"/>
      <c r="BLG31" s="453"/>
      <c r="BLH31" s="453"/>
      <c r="BLI31" s="453"/>
      <c r="BLJ31" s="453"/>
      <c r="BLK31" s="453"/>
      <c r="BLL31" s="453"/>
      <c r="BLM31" s="453"/>
      <c r="BLN31" s="453"/>
      <c r="BLO31" s="453"/>
      <c r="BLP31" s="453"/>
      <c r="BLQ31" s="453"/>
      <c r="BLR31" s="453"/>
      <c r="BLS31" s="453"/>
      <c r="BLT31" s="453"/>
      <c r="BLU31" s="453"/>
      <c r="BLV31" s="453"/>
      <c r="BLW31" s="453"/>
      <c r="BLX31" s="453"/>
      <c r="BLY31" s="453"/>
      <c r="BLZ31" s="453"/>
      <c r="BMA31" s="453"/>
      <c r="BMB31" s="453"/>
      <c r="BMC31" s="453"/>
      <c r="BMD31" s="453"/>
      <c r="BME31" s="453"/>
      <c r="BMF31" s="453"/>
      <c r="BMG31" s="453"/>
      <c r="BMH31" s="453"/>
      <c r="BMI31" s="453"/>
      <c r="BMJ31" s="453"/>
      <c r="BMK31" s="453"/>
      <c r="BML31" s="453"/>
      <c r="BMM31" s="453"/>
      <c r="BMN31" s="453"/>
      <c r="BMO31" s="453"/>
      <c r="BMP31" s="453"/>
      <c r="BMQ31" s="453"/>
      <c r="BMR31" s="453"/>
      <c r="BMS31" s="453"/>
      <c r="BMT31" s="453"/>
      <c r="BMU31" s="453"/>
      <c r="BMV31" s="453"/>
      <c r="BMW31" s="453"/>
      <c r="BMX31" s="453"/>
      <c r="BMY31" s="453"/>
      <c r="BMZ31" s="453"/>
      <c r="BNA31" s="453"/>
      <c r="BNB31" s="453"/>
      <c r="BNC31" s="453"/>
      <c r="BND31" s="453"/>
      <c r="BNE31" s="453"/>
      <c r="BNF31" s="453"/>
      <c r="BNG31" s="453"/>
      <c r="BNH31" s="453"/>
      <c r="BNI31" s="453"/>
      <c r="BNJ31" s="453"/>
      <c r="BNK31" s="453"/>
      <c r="BNL31" s="453"/>
      <c r="BNM31" s="453"/>
      <c r="BNN31" s="453"/>
      <c r="BNO31" s="453"/>
      <c r="BNP31" s="453"/>
      <c r="BNQ31" s="453"/>
      <c r="BNR31" s="453"/>
      <c r="BNS31" s="453"/>
      <c r="BNT31" s="453"/>
      <c r="BNU31" s="453"/>
      <c r="BNV31" s="453"/>
      <c r="BNW31" s="453"/>
      <c r="BNX31" s="453"/>
      <c r="BNY31" s="453"/>
      <c r="BNZ31" s="453"/>
      <c r="BOA31" s="453"/>
      <c r="BOB31" s="453"/>
      <c r="BOC31" s="453"/>
      <c r="BOD31" s="453"/>
      <c r="BOE31" s="453"/>
      <c r="BOF31" s="453"/>
      <c r="BOG31" s="453"/>
      <c r="BOH31" s="453"/>
      <c r="BOI31" s="453"/>
      <c r="BOJ31" s="453"/>
      <c r="BOK31" s="453"/>
      <c r="BOL31" s="453"/>
      <c r="BOM31" s="453"/>
      <c r="BON31" s="453"/>
      <c r="BOO31" s="453"/>
      <c r="BOP31" s="453"/>
      <c r="BOQ31" s="453"/>
      <c r="BOR31" s="453"/>
      <c r="BOS31" s="453"/>
      <c r="BOT31" s="453"/>
      <c r="BOU31" s="453"/>
      <c r="BOV31" s="453"/>
      <c r="BOW31" s="453"/>
      <c r="BOX31" s="453"/>
      <c r="BOY31" s="453"/>
      <c r="BOZ31" s="453"/>
      <c r="BPA31" s="453"/>
      <c r="BPB31" s="453"/>
      <c r="BPC31" s="453"/>
      <c r="BPD31" s="453"/>
      <c r="BPE31" s="453"/>
      <c r="BPF31" s="453"/>
      <c r="BPG31" s="453"/>
      <c r="BPH31" s="453"/>
      <c r="BPI31" s="453"/>
      <c r="BPJ31" s="453"/>
      <c r="BPK31" s="453"/>
      <c r="BPL31" s="453"/>
      <c r="BPM31" s="453"/>
      <c r="BPN31" s="453"/>
      <c r="BPO31" s="453"/>
      <c r="BPP31" s="453"/>
      <c r="BPQ31" s="453"/>
      <c r="BPR31" s="453"/>
      <c r="BPS31" s="453"/>
      <c r="BPT31" s="453"/>
      <c r="BPU31" s="453"/>
      <c r="BPV31" s="453"/>
      <c r="BPW31" s="453"/>
      <c r="BPX31" s="453"/>
      <c r="BPY31" s="453"/>
      <c r="BPZ31" s="453"/>
      <c r="BQA31" s="453"/>
      <c r="BQB31" s="453"/>
      <c r="BQC31" s="453"/>
      <c r="BQD31" s="453"/>
      <c r="BQE31" s="453"/>
      <c r="BQF31" s="453"/>
      <c r="BQG31" s="453"/>
      <c r="BQH31" s="453"/>
      <c r="BQI31" s="453"/>
      <c r="BQJ31" s="453"/>
      <c r="BQK31" s="453"/>
      <c r="BQL31" s="453"/>
      <c r="BQM31" s="453"/>
      <c r="BQN31" s="453"/>
      <c r="BQO31" s="453"/>
      <c r="BQP31" s="453"/>
      <c r="BQQ31" s="453"/>
      <c r="BQR31" s="453"/>
      <c r="BQS31" s="453"/>
      <c r="BQT31" s="453"/>
      <c r="BQU31" s="453"/>
      <c r="BQV31" s="453"/>
      <c r="BQW31" s="453"/>
      <c r="BQX31" s="453"/>
      <c r="BQY31" s="453"/>
      <c r="BQZ31" s="453"/>
      <c r="BRA31" s="453"/>
      <c r="BRB31" s="453"/>
      <c r="BRC31" s="453"/>
      <c r="BRD31" s="453"/>
      <c r="BRE31" s="453"/>
      <c r="BRF31" s="453"/>
      <c r="BRG31" s="453"/>
      <c r="BRH31" s="453"/>
      <c r="BRI31" s="453"/>
      <c r="BRJ31" s="453"/>
      <c r="BRK31" s="453"/>
      <c r="BRL31" s="453"/>
      <c r="BRM31" s="453"/>
      <c r="BRN31" s="453"/>
      <c r="BRO31" s="453"/>
      <c r="BRP31" s="453"/>
      <c r="BRQ31" s="453"/>
      <c r="BRR31" s="453"/>
      <c r="BRS31" s="453"/>
      <c r="BRT31" s="453"/>
      <c r="BRU31" s="453"/>
      <c r="BRV31" s="453"/>
      <c r="BRW31" s="453"/>
      <c r="BRX31" s="453"/>
      <c r="BRY31" s="453"/>
      <c r="BRZ31" s="453"/>
      <c r="BSA31" s="453"/>
      <c r="BSB31" s="453"/>
      <c r="BSC31" s="453"/>
      <c r="BSD31" s="453"/>
      <c r="BSE31" s="453"/>
      <c r="BSF31" s="453"/>
      <c r="BSG31" s="453"/>
      <c r="BSH31" s="453"/>
      <c r="BSI31" s="453"/>
      <c r="BSJ31" s="453"/>
      <c r="BSK31" s="453"/>
      <c r="BSL31" s="453"/>
      <c r="BSM31" s="453"/>
      <c r="BSN31" s="453"/>
      <c r="BSO31" s="453"/>
      <c r="BSP31" s="453"/>
      <c r="BSQ31" s="453"/>
      <c r="BSR31" s="453"/>
      <c r="BSS31" s="453"/>
      <c r="BST31" s="453"/>
      <c r="BSU31" s="453"/>
      <c r="BSV31" s="453"/>
      <c r="BSW31" s="453"/>
      <c r="BSX31" s="453"/>
      <c r="BSY31" s="453"/>
      <c r="BSZ31" s="453"/>
      <c r="BTA31" s="453"/>
      <c r="BTB31" s="453"/>
      <c r="BTC31" s="453"/>
      <c r="BTD31" s="453"/>
      <c r="BTE31" s="453"/>
      <c r="BTF31" s="453"/>
      <c r="BTG31" s="453"/>
      <c r="BTH31" s="453"/>
      <c r="BTI31" s="453"/>
      <c r="BTJ31" s="453"/>
      <c r="BTK31" s="453"/>
      <c r="BTL31" s="453"/>
      <c r="BTM31" s="453"/>
      <c r="BTN31" s="453"/>
      <c r="BTO31" s="453"/>
      <c r="BTP31" s="453"/>
      <c r="BTQ31" s="453"/>
      <c r="BTR31" s="453"/>
      <c r="BTS31" s="453"/>
      <c r="BTT31" s="453"/>
      <c r="BTU31" s="453"/>
      <c r="BTV31" s="453"/>
      <c r="BTW31" s="453"/>
      <c r="BTX31" s="453"/>
      <c r="BTY31" s="453"/>
      <c r="BTZ31" s="453"/>
      <c r="BUA31" s="453"/>
      <c r="BUB31" s="453"/>
      <c r="BUC31" s="453"/>
      <c r="BUD31" s="453"/>
      <c r="BUE31" s="453"/>
      <c r="BUF31" s="453"/>
      <c r="BUG31" s="453"/>
      <c r="BUH31" s="453"/>
      <c r="BUI31" s="453"/>
      <c r="BUJ31" s="453"/>
      <c r="BUK31" s="453"/>
      <c r="BUL31" s="453"/>
      <c r="BUM31" s="453"/>
      <c r="BUN31" s="453"/>
      <c r="BUO31" s="453"/>
      <c r="BUP31" s="453"/>
      <c r="BUQ31" s="453"/>
      <c r="BUR31" s="453"/>
      <c r="BUS31" s="453"/>
      <c r="BUT31" s="453"/>
      <c r="BUU31" s="453"/>
      <c r="BUV31" s="453"/>
      <c r="BUW31" s="453"/>
      <c r="BUX31" s="453"/>
      <c r="BUY31" s="453"/>
      <c r="BUZ31" s="453"/>
      <c r="BVA31" s="453"/>
      <c r="BVB31" s="453"/>
      <c r="BVC31" s="453"/>
      <c r="BVD31" s="453"/>
      <c r="BVE31" s="453"/>
      <c r="BVF31" s="453"/>
      <c r="BVG31" s="453"/>
      <c r="BVH31" s="453"/>
      <c r="BVI31" s="453"/>
      <c r="BVJ31" s="453"/>
      <c r="BVK31" s="453"/>
      <c r="BVL31" s="453"/>
      <c r="BVM31" s="453"/>
      <c r="BVN31" s="453"/>
      <c r="BVO31" s="453"/>
      <c r="BVP31" s="453"/>
      <c r="BVQ31" s="453"/>
      <c r="BVR31" s="453"/>
      <c r="BVS31" s="453"/>
      <c r="BVT31" s="453"/>
      <c r="BVU31" s="453"/>
      <c r="BVV31" s="453"/>
      <c r="BVW31" s="453"/>
      <c r="BVX31" s="453"/>
      <c r="BVY31" s="453"/>
      <c r="BVZ31" s="453"/>
      <c r="BWA31" s="453"/>
      <c r="BWB31" s="453"/>
      <c r="BWC31" s="453"/>
      <c r="BWD31" s="453"/>
      <c r="BWE31" s="453"/>
      <c r="BWF31" s="453"/>
      <c r="BWG31" s="453"/>
      <c r="BWH31" s="453"/>
      <c r="BWI31" s="453"/>
      <c r="BWJ31" s="453"/>
      <c r="BWK31" s="453"/>
      <c r="BWL31" s="453"/>
      <c r="BWM31" s="453"/>
      <c r="BWN31" s="453"/>
      <c r="BWO31" s="453"/>
      <c r="BWP31" s="453"/>
      <c r="BWQ31" s="453"/>
      <c r="BWR31" s="453"/>
      <c r="BWS31" s="453"/>
      <c r="BWT31" s="453"/>
      <c r="BWU31" s="453"/>
      <c r="BWV31" s="453"/>
      <c r="BWW31" s="453"/>
      <c r="BWX31" s="453"/>
      <c r="BWY31" s="453"/>
      <c r="BWZ31" s="453"/>
      <c r="BXA31" s="453"/>
      <c r="BXB31" s="453"/>
      <c r="BXC31" s="453"/>
      <c r="BXD31" s="453"/>
      <c r="BXE31" s="453"/>
      <c r="BXF31" s="453"/>
      <c r="BXG31" s="453"/>
      <c r="BXH31" s="453"/>
      <c r="BXI31" s="453"/>
      <c r="BXJ31" s="453"/>
      <c r="BXK31" s="453"/>
      <c r="BXL31" s="453"/>
      <c r="BXM31" s="453"/>
      <c r="BXN31" s="453"/>
      <c r="BXO31" s="453"/>
      <c r="BXP31" s="453"/>
      <c r="BXQ31" s="453"/>
      <c r="BXR31" s="453"/>
      <c r="BXS31" s="453"/>
      <c r="BXT31" s="453"/>
      <c r="BXU31" s="453"/>
      <c r="BXV31" s="453"/>
      <c r="BXW31" s="453"/>
      <c r="BXX31" s="453"/>
      <c r="BXY31" s="453"/>
      <c r="BXZ31" s="453"/>
      <c r="BYA31" s="453"/>
      <c r="BYB31" s="453"/>
      <c r="BYC31" s="453"/>
      <c r="BYD31" s="453"/>
      <c r="BYE31" s="453"/>
      <c r="BYF31" s="453"/>
      <c r="BYG31" s="453"/>
      <c r="BYH31" s="453"/>
      <c r="BYI31" s="453"/>
      <c r="BYJ31" s="453"/>
      <c r="BYK31" s="453"/>
      <c r="BYL31" s="453"/>
      <c r="BYM31" s="453"/>
      <c r="BYN31" s="453"/>
      <c r="BYO31" s="453"/>
      <c r="BYP31" s="453"/>
      <c r="BYQ31" s="453"/>
      <c r="BYR31" s="453"/>
      <c r="BYS31" s="453"/>
      <c r="BYT31" s="453"/>
      <c r="BYU31" s="453"/>
      <c r="BYV31" s="453"/>
      <c r="BYW31" s="453"/>
      <c r="BYX31" s="453"/>
      <c r="BYY31" s="453"/>
      <c r="BYZ31" s="453"/>
      <c r="BZA31" s="453"/>
      <c r="BZB31" s="453"/>
      <c r="BZC31" s="453"/>
      <c r="BZD31" s="453"/>
      <c r="BZE31" s="453"/>
      <c r="BZF31" s="453"/>
      <c r="BZG31" s="453"/>
      <c r="BZH31" s="453"/>
      <c r="BZI31" s="453"/>
      <c r="BZJ31" s="453"/>
      <c r="BZK31" s="453"/>
      <c r="BZL31" s="453"/>
      <c r="BZM31" s="453"/>
      <c r="BZN31" s="453"/>
      <c r="BZO31" s="453"/>
      <c r="BZP31" s="453"/>
      <c r="BZQ31" s="453"/>
      <c r="BZR31" s="453"/>
      <c r="BZS31" s="453"/>
      <c r="BZT31" s="453"/>
      <c r="BZU31" s="453"/>
      <c r="BZV31" s="453"/>
      <c r="BZW31" s="453"/>
      <c r="BZX31" s="453"/>
      <c r="BZY31" s="453"/>
      <c r="BZZ31" s="453"/>
      <c r="CAA31" s="453"/>
      <c r="CAB31" s="453"/>
      <c r="CAC31" s="453"/>
      <c r="CAD31" s="453"/>
      <c r="CAE31" s="453"/>
      <c r="CAF31" s="453"/>
      <c r="CAG31" s="453"/>
      <c r="CAH31" s="453"/>
      <c r="CAI31" s="453"/>
      <c r="CAJ31" s="453"/>
      <c r="CAK31" s="453"/>
      <c r="CAL31" s="453"/>
      <c r="CAM31" s="453"/>
      <c r="CAN31" s="453"/>
      <c r="CAO31" s="453"/>
      <c r="CAP31" s="453"/>
      <c r="CAQ31" s="453"/>
      <c r="CAR31" s="453"/>
      <c r="CAS31" s="453"/>
      <c r="CAT31" s="453"/>
      <c r="CAU31" s="453"/>
      <c r="CAV31" s="453"/>
      <c r="CAW31" s="453"/>
      <c r="CAX31" s="453"/>
      <c r="CAY31" s="453"/>
      <c r="CAZ31" s="453"/>
      <c r="CBA31" s="453"/>
      <c r="CBB31" s="453"/>
      <c r="CBC31" s="453"/>
      <c r="CBD31" s="453"/>
      <c r="CBE31" s="453"/>
      <c r="CBF31" s="453"/>
      <c r="CBG31" s="453"/>
      <c r="CBH31" s="453"/>
      <c r="CBI31" s="453"/>
      <c r="CBJ31" s="453"/>
      <c r="CBK31" s="453"/>
      <c r="CBL31" s="453"/>
      <c r="CBM31" s="453"/>
      <c r="CBN31" s="453"/>
      <c r="CBO31" s="453"/>
      <c r="CBP31" s="453"/>
      <c r="CBQ31" s="453"/>
      <c r="CBR31" s="453"/>
      <c r="CBS31" s="453"/>
      <c r="CBT31" s="453"/>
      <c r="CBU31" s="453"/>
      <c r="CBV31" s="453"/>
      <c r="CBW31" s="453"/>
      <c r="CBX31" s="453"/>
      <c r="CBY31" s="453"/>
      <c r="CBZ31" s="453"/>
      <c r="CCA31" s="453"/>
      <c r="CCB31" s="453"/>
      <c r="CCC31" s="453"/>
      <c r="CCD31" s="453"/>
      <c r="CCE31" s="453"/>
      <c r="CCF31" s="453"/>
      <c r="CCG31" s="453"/>
      <c r="CCH31" s="453"/>
      <c r="CCI31" s="453"/>
      <c r="CCJ31" s="453"/>
      <c r="CCK31" s="453"/>
      <c r="CCL31" s="453"/>
      <c r="CCM31" s="453"/>
      <c r="CCN31" s="453"/>
      <c r="CCO31" s="453"/>
      <c r="CCP31" s="453"/>
      <c r="CCQ31" s="453"/>
      <c r="CCR31" s="453"/>
      <c r="CCS31" s="453"/>
      <c r="CCT31" s="453"/>
      <c r="CCU31" s="453"/>
      <c r="CCV31" s="453"/>
      <c r="CCW31" s="453"/>
      <c r="CCX31" s="453"/>
      <c r="CCY31" s="453"/>
      <c r="CCZ31" s="453"/>
      <c r="CDA31" s="453"/>
      <c r="CDB31" s="453"/>
      <c r="CDC31" s="453"/>
      <c r="CDD31" s="453"/>
      <c r="CDE31" s="453"/>
      <c r="CDF31" s="453"/>
      <c r="CDG31" s="453"/>
      <c r="CDH31" s="453"/>
      <c r="CDI31" s="453"/>
      <c r="CDJ31" s="453"/>
      <c r="CDK31" s="453"/>
      <c r="CDL31" s="453"/>
      <c r="CDM31" s="453"/>
      <c r="CDN31" s="453"/>
      <c r="CDO31" s="453"/>
      <c r="CDP31" s="453"/>
      <c r="CDQ31" s="453"/>
      <c r="CDR31" s="453"/>
      <c r="CDS31" s="453"/>
      <c r="CDT31" s="453"/>
      <c r="CDU31" s="453"/>
      <c r="CDV31" s="453"/>
      <c r="CDW31" s="453"/>
      <c r="CDX31" s="453"/>
      <c r="CDY31" s="453"/>
      <c r="CDZ31" s="453"/>
      <c r="CEA31" s="453"/>
      <c r="CEB31" s="453"/>
      <c r="CEC31" s="453"/>
      <c r="CED31" s="453"/>
      <c r="CEE31" s="453"/>
      <c r="CEF31" s="453"/>
      <c r="CEG31" s="453"/>
      <c r="CEH31" s="453"/>
      <c r="CEI31" s="453"/>
      <c r="CEJ31" s="453"/>
      <c r="CEK31" s="453"/>
      <c r="CEL31" s="453"/>
      <c r="CEM31" s="453"/>
      <c r="CEN31" s="453"/>
      <c r="CEO31" s="453"/>
      <c r="CEP31" s="453"/>
      <c r="CEQ31" s="453"/>
      <c r="CER31" s="453"/>
      <c r="CES31" s="453"/>
      <c r="CET31" s="453"/>
      <c r="CEU31" s="453"/>
      <c r="CEV31" s="453"/>
      <c r="CEW31" s="453"/>
      <c r="CEX31" s="453"/>
      <c r="CEY31" s="453"/>
      <c r="CEZ31" s="453"/>
      <c r="CFA31" s="453"/>
      <c r="CFB31" s="453"/>
      <c r="CFC31" s="453"/>
      <c r="CFD31" s="453"/>
      <c r="CFE31" s="453"/>
      <c r="CFF31" s="453"/>
      <c r="CFG31" s="453"/>
      <c r="CFH31" s="453"/>
      <c r="CFI31" s="453"/>
      <c r="CFJ31" s="453"/>
      <c r="CFK31" s="453"/>
      <c r="CFL31" s="453"/>
      <c r="CFM31" s="453"/>
      <c r="CFN31" s="453"/>
      <c r="CFO31" s="453"/>
      <c r="CFP31" s="453"/>
      <c r="CFQ31" s="453"/>
      <c r="CFR31" s="453"/>
      <c r="CFS31" s="453"/>
      <c r="CFT31" s="453"/>
      <c r="CFU31" s="453"/>
      <c r="CFV31" s="453"/>
      <c r="CFW31" s="453"/>
      <c r="CFX31" s="453"/>
      <c r="CFY31" s="453"/>
      <c r="CFZ31" s="453"/>
      <c r="CGA31" s="453"/>
      <c r="CGB31" s="453"/>
      <c r="CGC31" s="453"/>
      <c r="CGD31" s="453"/>
      <c r="CGE31" s="453"/>
      <c r="CGF31" s="453"/>
      <c r="CGG31" s="453"/>
      <c r="CGH31" s="453"/>
      <c r="CGI31" s="453"/>
      <c r="CGJ31" s="453"/>
      <c r="CGK31" s="453"/>
      <c r="CGL31" s="453"/>
      <c r="CGM31" s="453"/>
      <c r="CGN31" s="453"/>
      <c r="CGO31" s="453"/>
      <c r="CGP31" s="453"/>
      <c r="CGQ31" s="453"/>
      <c r="CGR31" s="453"/>
      <c r="CGS31" s="453"/>
      <c r="CGT31" s="453"/>
      <c r="CGU31" s="453"/>
      <c r="CGV31" s="453"/>
      <c r="CGW31" s="453"/>
      <c r="CGX31" s="453"/>
      <c r="CGY31" s="453"/>
      <c r="CGZ31" s="453"/>
      <c r="CHA31" s="453"/>
      <c r="CHB31" s="453"/>
      <c r="CHC31" s="453"/>
      <c r="CHD31" s="453"/>
      <c r="CHE31" s="453"/>
      <c r="CHF31" s="453"/>
      <c r="CHG31" s="453"/>
      <c r="CHH31" s="453"/>
      <c r="CHI31" s="453"/>
      <c r="CHJ31" s="453"/>
      <c r="CHK31" s="453"/>
      <c r="CHL31" s="453"/>
      <c r="CHM31" s="453"/>
      <c r="CHN31" s="453"/>
      <c r="CHO31" s="453"/>
      <c r="CHP31" s="453"/>
      <c r="CHQ31" s="453"/>
      <c r="CHR31" s="453"/>
      <c r="CHS31" s="453"/>
      <c r="CHT31" s="453"/>
      <c r="CHU31" s="453"/>
      <c r="CHV31" s="453"/>
      <c r="CHW31" s="453"/>
      <c r="CHX31" s="453"/>
      <c r="CHY31" s="453"/>
      <c r="CHZ31" s="453"/>
      <c r="CIA31" s="453"/>
      <c r="CIB31" s="453"/>
      <c r="CIC31" s="453"/>
      <c r="CID31" s="453"/>
      <c r="CIE31" s="453"/>
      <c r="CIF31" s="453"/>
      <c r="CIG31" s="453"/>
      <c r="CIH31" s="453"/>
      <c r="CII31" s="453"/>
      <c r="CIJ31" s="453"/>
      <c r="CIK31" s="453"/>
      <c r="CIL31" s="453"/>
      <c r="CIM31" s="453"/>
      <c r="CIN31" s="453"/>
      <c r="CIO31" s="453"/>
      <c r="CIP31" s="453"/>
      <c r="CIQ31" s="453"/>
      <c r="CIR31" s="453"/>
      <c r="CIS31" s="453"/>
      <c r="CIT31" s="453"/>
      <c r="CIU31" s="453"/>
      <c r="CIV31" s="453"/>
      <c r="CIW31" s="453"/>
      <c r="CIX31" s="453"/>
      <c r="CIY31" s="453"/>
      <c r="CIZ31" s="453"/>
      <c r="CJA31" s="453"/>
      <c r="CJB31" s="453"/>
      <c r="CJC31" s="453"/>
      <c r="CJD31" s="453"/>
      <c r="CJE31" s="453"/>
      <c r="CJF31" s="453"/>
      <c r="CJG31" s="453"/>
      <c r="CJH31" s="453"/>
      <c r="CJI31" s="453"/>
      <c r="CJJ31" s="453"/>
      <c r="CJK31" s="453"/>
      <c r="CJL31" s="453"/>
      <c r="CJM31" s="453"/>
      <c r="CJN31" s="453"/>
      <c r="CJO31" s="453"/>
      <c r="CJP31" s="453"/>
      <c r="CJQ31" s="453"/>
      <c r="CJR31" s="453"/>
      <c r="CJS31" s="453"/>
      <c r="CJT31" s="453"/>
      <c r="CJU31" s="453"/>
      <c r="CJV31" s="453"/>
      <c r="CJW31" s="453"/>
      <c r="CJX31" s="453"/>
      <c r="CJY31" s="453"/>
      <c r="CJZ31" s="453"/>
      <c r="CKA31" s="453"/>
      <c r="CKB31" s="453"/>
      <c r="CKC31" s="453"/>
      <c r="CKD31" s="453"/>
      <c r="CKE31" s="453"/>
      <c r="CKF31" s="453"/>
      <c r="CKG31" s="453"/>
      <c r="CKH31" s="453"/>
      <c r="CKI31" s="453"/>
      <c r="CKJ31" s="453"/>
      <c r="CKK31" s="453"/>
      <c r="CKL31" s="453"/>
      <c r="CKM31" s="453"/>
      <c r="CKN31" s="453"/>
      <c r="CKO31" s="453"/>
      <c r="CKP31" s="453"/>
      <c r="CKQ31" s="453"/>
      <c r="CKR31" s="453"/>
      <c r="CKS31" s="453"/>
      <c r="CKT31" s="453"/>
      <c r="CKU31" s="453"/>
      <c r="CKV31" s="453"/>
      <c r="CKW31" s="453"/>
      <c r="CKX31" s="453"/>
      <c r="CKY31" s="453"/>
      <c r="CKZ31" s="453"/>
      <c r="CLA31" s="453"/>
      <c r="CLB31" s="453"/>
      <c r="CLC31" s="453"/>
      <c r="CLD31" s="453"/>
      <c r="CLE31" s="453"/>
      <c r="CLF31" s="453"/>
      <c r="CLG31" s="453"/>
      <c r="CLH31" s="453"/>
      <c r="CLI31" s="453"/>
      <c r="CLJ31" s="453"/>
      <c r="CLK31" s="453"/>
      <c r="CLL31" s="453"/>
      <c r="CLM31" s="453"/>
      <c r="CLN31" s="453"/>
      <c r="CLO31" s="453"/>
      <c r="CLP31" s="453"/>
      <c r="CLQ31" s="453"/>
      <c r="CLR31" s="453"/>
      <c r="CLS31" s="453"/>
      <c r="CLT31" s="453"/>
      <c r="CLU31" s="453"/>
      <c r="CLV31" s="453"/>
      <c r="CLW31" s="453"/>
      <c r="CLX31" s="453"/>
      <c r="CLY31" s="453"/>
      <c r="CLZ31" s="453"/>
      <c r="CMA31" s="453"/>
      <c r="CMB31" s="453"/>
      <c r="CMC31" s="453"/>
      <c r="CMD31" s="453"/>
      <c r="CME31" s="453"/>
      <c r="CMF31" s="453"/>
      <c r="CMG31" s="453"/>
      <c r="CMH31" s="453"/>
      <c r="CMI31" s="453"/>
      <c r="CMJ31" s="453"/>
      <c r="CMK31" s="453"/>
      <c r="CML31" s="453"/>
      <c r="CMM31" s="453"/>
      <c r="CMN31" s="453"/>
      <c r="CMO31" s="453"/>
      <c r="CMP31" s="453"/>
      <c r="CMQ31" s="453"/>
      <c r="CMR31" s="453"/>
      <c r="CMS31" s="453"/>
      <c r="CMT31" s="453"/>
      <c r="CMU31" s="453"/>
      <c r="CMV31" s="453"/>
      <c r="CMW31" s="453"/>
      <c r="CMX31" s="453"/>
      <c r="CMY31" s="453"/>
      <c r="CMZ31" s="453"/>
      <c r="CNA31" s="453"/>
      <c r="CNB31" s="453"/>
      <c r="CNC31" s="453"/>
      <c r="CND31" s="453"/>
      <c r="CNE31" s="453"/>
      <c r="CNF31" s="453"/>
      <c r="CNG31" s="453"/>
      <c r="CNH31" s="453"/>
      <c r="CNI31" s="453"/>
      <c r="CNJ31" s="453"/>
      <c r="CNK31" s="453"/>
      <c r="CNL31" s="453"/>
      <c r="CNM31" s="453"/>
      <c r="CNN31" s="453"/>
      <c r="CNO31" s="453"/>
      <c r="CNP31" s="453"/>
      <c r="CNQ31" s="453"/>
      <c r="CNR31" s="453"/>
      <c r="CNS31" s="453"/>
      <c r="CNT31" s="453"/>
      <c r="CNU31" s="453"/>
      <c r="CNV31" s="453"/>
      <c r="CNW31" s="453"/>
      <c r="CNX31" s="453"/>
      <c r="CNY31" s="453"/>
      <c r="CNZ31" s="453"/>
      <c r="COA31" s="453"/>
      <c r="COB31" s="453"/>
      <c r="COC31" s="453"/>
      <c r="COD31" s="453"/>
      <c r="COE31" s="453"/>
      <c r="COF31" s="453"/>
      <c r="COG31" s="453"/>
      <c r="COH31" s="453"/>
      <c r="COI31" s="453"/>
      <c r="COJ31" s="453"/>
      <c r="COK31" s="453"/>
      <c r="COL31" s="453"/>
      <c r="COM31" s="453"/>
      <c r="CON31" s="453"/>
      <c r="COO31" s="453"/>
      <c r="COP31" s="453"/>
      <c r="COQ31" s="453"/>
      <c r="COR31" s="453"/>
      <c r="COS31" s="453"/>
      <c r="COT31" s="453"/>
      <c r="COU31" s="453"/>
      <c r="COV31" s="453"/>
      <c r="COW31" s="453"/>
      <c r="COX31" s="453"/>
      <c r="COY31" s="453"/>
      <c r="COZ31" s="453"/>
      <c r="CPA31" s="453"/>
      <c r="CPB31" s="453"/>
      <c r="CPC31" s="453"/>
      <c r="CPD31" s="453"/>
      <c r="CPE31" s="453"/>
      <c r="CPF31" s="453"/>
      <c r="CPG31" s="453"/>
      <c r="CPH31" s="453"/>
      <c r="CPI31" s="453"/>
      <c r="CPJ31" s="453"/>
      <c r="CPK31" s="453"/>
      <c r="CPL31" s="453"/>
      <c r="CPM31" s="453"/>
      <c r="CPN31" s="453"/>
      <c r="CPO31" s="453"/>
      <c r="CPP31" s="453"/>
      <c r="CPQ31" s="453"/>
      <c r="CPR31" s="453"/>
      <c r="CPS31" s="453"/>
      <c r="CPT31" s="453"/>
      <c r="CPU31" s="453"/>
      <c r="CPV31" s="453"/>
      <c r="CPW31" s="453"/>
      <c r="CPX31" s="453"/>
      <c r="CPY31" s="453"/>
      <c r="CPZ31" s="453"/>
      <c r="CQA31" s="453"/>
      <c r="CQB31" s="453"/>
      <c r="CQC31" s="453"/>
      <c r="CQD31" s="453"/>
      <c r="CQE31" s="453"/>
      <c r="CQF31" s="453"/>
      <c r="CQG31" s="453"/>
      <c r="CQH31" s="453"/>
      <c r="CQI31" s="453"/>
      <c r="CQJ31" s="453"/>
      <c r="CQK31" s="453"/>
      <c r="CQL31" s="453"/>
      <c r="CQM31" s="453"/>
      <c r="CQN31" s="453"/>
      <c r="CQO31" s="453"/>
      <c r="CQP31" s="453"/>
      <c r="CQQ31" s="453"/>
      <c r="CQR31" s="453"/>
      <c r="CQS31" s="453"/>
      <c r="CQT31" s="453"/>
      <c r="CQU31" s="453"/>
      <c r="CQV31" s="453"/>
      <c r="CQW31" s="453"/>
      <c r="CQX31" s="453"/>
      <c r="CQY31" s="453"/>
      <c r="CQZ31" s="453"/>
      <c r="CRA31" s="453"/>
      <c r="CRB31" s="453"/>
      <c r="CRC31" s="453"/>
      <c r="CRD31" s="453"/>
      <c r="CRE31" s="453"/>
      <c r="CRF31" s="453"/>
      <c r="CRG31" s="453"/>
      <c r="CRH31" s="453"/>
      <c r="CRI31" s="453"/>
      <c r="CRJ31" s="453"/>
      <c r="CRK31" s="453"/>
      <c r="CRL31" s="453"/>
      <c r="CRM31" s="453"/>
      <c r="CRN31" s="453"/>
      <c r="CRO31" s="453"/>
      <c r="CRP31" s="453"/>
      <c r="CRQ31" s="453"/>
      <c r="CRR31" s="453"/>
      <c r="CRS31" s="453"/>
      <c r="CRT31" s="453"/>
      <c r="CRU31" s="453"/>
      <c r="CRV31" s="453"/>
      <c r="CRW31" s="453"/>
      <c r="CRX31" s="453"/>
      <c r="CRY31" s="453"/>
      <c r="CRZ31" s="453"/>
      <c r="CSA31" s="453"/>
      <c r="CSB31" s="453"/>
      <c r="CSC31" s="453"/>
      <c r="CSD31" s="453"/>
      <c r="CSE31" s="453"/>
      <c r="CSF31" s="453"/>
      <c r="CSG31" s="453"/>
      <c r="CSH31" s="453"/>
      <c r="CSI31" s="453"/>
      <c r="CSJ31" s="453"/>
      <c r="CSK31" s="453"/>
      <c r="CSL31" s="453"/>
      <c r="CSM31" s="453"/>
      <c r="CSN31" s="453"/>
      <c r="CSO31" s="453"/>
      <c r="CSP31" s="453"/>
      <c r="CSQ31" s="453"/>
      <c r="CSR31" s="453"/>
      <c r="CSS31" s="453"/>
      <c r="CST31" s="453"/>
      <c r="CSU31" s="453"/>
      <c r="CSV31" s="453"/>
      <c r="CSW31" s="453"/>
      <c r="CSX31" s="453"/>
      <c r="CSY31" s="453"/>
      <c r="CSZ31" s="453"/>
      <c r="CTA31" s="453"/>
      <c r="CTB31" s="453"/>
      <c r="CTC31" s="453"/>
      <c r="CTD31" s="453"/>
      <c r="CTE31" s="453"/>
      <c r="CTF31" s="453"/>
      <c r="CTG31" s="453"/>
      <c r="CTH31" s="453"/>
      <c r="CTI31" s="453"/>
      <c r="CTJ31" s="453"/>
      <c r="CTK31" s="453"/>
      <c r="CTL31" s="453"/>
      <c r="CTM31" s="453"/>
      <c r="CTN31" s="453"/>
      <c r="CTO31" s="453"/>
      <c r="CTP31" s="453"/>
      <c r="CTQ31" s="453"/>
      <c r="CTR31" s="453"/>
      <c r="CTS31" s="453"/>
      <c r="CTT31" s="453"/>
      <c r="CTU31" s="453"/>
      <c r="CTV31" s="453"/>
      <c r="CTW31" s="453"/>
      <c r="CTX31" s="453"/>
      <c r="CTY31" s="453"/>
      <c r="CTZ31" s="453"/>
      <c r="CUA31" s="453"/>
      <c r="CUB31" s="453"/>
      <c r="CUC31" s="453"/>
      <c r="CUD31" s="453"/>
      <c r="CUE31" s="453"/>
      <c r="CUF31" s="453"/>
      <c r="CUG31" s="453"/>
      <c r="CUH31" s="453"/>
      <c r="CUI31" s="453"/>
      <c r="CUJ31" s="453"/>
      <c r="CUK31" s="453"/>
      <c r="CUL31" s="453"/>
      <c r="CUM31" s="453"/>
      <c r="CUN31" s="453"/>
      <c r="CUO31" s="453"/>
      <c r="CUP31" s="453"/>
      <c r="CUQ31" s="453"/>
      <c r="CUR31" s="453"/>
      <c r="CUS31" s="453"/>
      <c r="CUT31" s="453"/>
      <c r="CUU31" s="453"/>
      <c r="CUV31" s="453"/>
      <c r="CUW31" s="453"/>
      <c r="CUX31" s="453"/>
      <c r="CUY31" s="453"/>
      <c r="CUZ31" s="453"/>
      <c r="CVA31" s="453"/>
      <c r="CVB31" s="453"/>
      <c r="CVC31" s="453"/>
      <c r="CVD31" s="453"/>
      <c r="CVE31" s="453"/>
      <c r="CVF31" s="453"/>
      <c r="CVG31" s="453"/>
      <c r="CVH31" s="453"/>
      <c r="CVI31" s="453"/>
      <c r="CVJ31" s="453"/>
      <c r="CVK31" s="453"/>
      <c r="CVL31" s="453"/>
      <c r="CVM31" s="453"/>
      <c r="CVN31" s="453"/>
      <c r="CVO31" s="453"/>
      <c r="CVP31" s="453"/>
      <c r="CVQ31" s="453"/>
      <c r="CVR31" s="453"/>
      <c r="CVS31" s="453"/>
      <c r="CVT31" s="453"/>
      <c r="CVU31" s="453"/>
      <c r="CVV31" s="453"/>
      <c r="CVW31" s="453"/>
      <c r="CVX31" s="453"/>
      <c r="CVY31" s="453"/>
      <c r="CVZ31" s="453"/>
      <c r="CWA31" s="453"/>
      <c r="CWB31" s="453"/>
      <c r="CWC31" s="453"/>
      <c r="CWD31" s="453"/>
      <c r="CWE31" s="453"/>
      <c r="CWF31" s="453"/>
      <c r="CWG31" s="453"/>
      <c r="CWH31" s="453"/>
      <c r="CWI31" s="453"/>
      <c r="CWJ31" s="453"/>
      <c r="CWK31" s="453"/>
      <c r="CWL31" s="453"/>
      <c r="CWM31" s="453"/>
      <c r="CWN31" s="453"/>
      <c r="CWO31" s="453"/>
      <c r="CWP31" s="453"/>
      <c r="CWQ31" s="453"/>
      <c r="CWR31" s="453"/>
      <c r="CWS31" s="453"/>
      <c r="CWT31" s="453"/>
      <c r="CWU31" s="453"/>
      <c r="CWV31" s="453"/>
      <c r="CWW31" s="453"/>
      <c r="CWX31" s="453"/>
      <c r="CWY31" s="453"/>
      <c r="CWZ31" s="453"/>
      <c r="CXA31" s="453"/>
      <c r="CXB31" s="453"/>
      <c r="CXC31" s="453"/>
      <c r="CXD31" s="453"/>
      <c r="CXE31" s="453"/>
      <c r="CXF31" s="453"/>
      <c r="CXG31" s="453"/>
      <c r="CXH31" s="453"/>
      <c r="CXI31" s="453"/>
      <c r="CXJ31" s="453"/>
      <c r="CXK31" s="453"/>
      <c r="CXL31" s="453"/>
      <c r="CXM31" s="453"/>
      <c r="CXN31" s="453"/>
      <c r="CXO31" s="453"/>
      <c r="CXP31" s="453"/>
      <c r="CXQ31" s="453"/>
      <c r="CXR31" s="453"/>
      <c r="CXS31" s="453"/>
      <c r="CXT31" s="453"/>
      <c r="CXU31" s="453"/>
      <c r="CXV31" s="453"/>
      <c r="CXW31" s="453"/>
      <c r="CXX31" s="453"/>
      <c r="CXY31" s="453"/>
      <c r="CXZ31" s="453"/>
      <c r="CYA31" s="453"/>
      <c r="CYB31" s="453"/>
      <c r="CYC31" s="453"/>
      <c r="CYD31" s="453"/>
      <c r="CYE31" s="453"/>
      <c r="CYF31" s="453"/>
      <c r="CYG31" s="453"/>
      <c r="CYH31" s="453"/>
      <c r="CYI31" s="453"/>
      <c r="CYJ31" s="453"/>
      <c r="CYK31" s="453"/>
      <c r="CYL31" s="453"/>
      <c r="CYM31" s="453"/>
      <c r="CYN31" s="453"/>
      <c r="CYO31" s="453"/>
      <c r="CYP31" s="453"/>
      <c r="CYQ31" s="453"/>
      <c r="CYR31" s="453"/>
      <c r="CYS31" s="453"/>
      <c r="CYT31" s="453"/>
      <c r="CYU31" s="453"/>
      <c r="CYV31" s="453"/>
      <c r="CYW31" s="453"/>
      <c r="CYX31" s="453"/>
      <c r="CYY31" s="453"/>
      <c r="CYZ31" s="453"/>
      <c r="CZA31" s="453"/>
      <c r="CZB31" s="453"/>
      <c r="CZC31" s="453"/>
      <c r="CZD31" s="453"/>
      <c r="CZE31" s="453"/>
      <c r="CZF31" s="453"/>
      <c r="CZG31" s="453"/>
      <c r="CZH31" s="453"/>
      <c r="CZI31" s="453"/>
      <c r="CZJ31" s="453"/>
      <c r="CZK31" s="453"/>
      <c r="CZL31" s="453"/>
      <c r="CZM31" s="453"/>
      <c r="CZN31" s="453"/>
      <c r="CZO31" s="453"/>
      <c r="CZP31" s="453"/>
      <c r="CZQ31" s="453"/>
      <c r="CZR31" s="453"/>
      <c r="CZS31" s="453"/>
      <c r="CZT31" s="453"/>
      <c r="CZU31" s="453"/>
      <c r="CZV31" s="453"/>
      <c r="CZW31" s="453"/>
      <c r="CZX31" s="453"/>
      <c r="CZY31" s="453"/>
      <c r="CZZ31" s="453"/>
      <c r="DAA31" s="453"/>
      <c r="DAB31" s="453"/>
      <c r="DAC31" s="453"/>
      <c r="DAD31" s="453"/>
      <c r="DAE31" s="453"/>
      <c r="DAF31" s="453"/>
      <c r="DAG31" s="453"/>
      <c r="DAH31" s="453"/>
      <c r="DAI31" s="453"/>
      <c r="DAJ31" s="453"/>
      <c r="DAK31" s="453"/>
      <c r="DAL31" s="453"/>
      <c r="DAM31" s="453"/>
      <c r="DAN31" s="453"/>
      <c r="DAO31" s="453"/>
      <c r="DAP31" s="453"/>
      <c r="DAQ31" s="453"/>
      <c r="DAR31" s="453"/>
      <c r="DAS31" s="453"/>
      <c r="DAT31" s="453"/>
      <c r="DAU31" s="453"/>
      <c r="DAV31" s="453"/>
      <c r="DAW31" s="453"/>
      <c r="DAX31" s="453"/>
      <c r="DAY31" s="453"/>
      <c r="DAZ31" s="453"/>
      <c r="DBA31" s="453"/>
      <c r="DBB31" s="453"/>
      <c r="DBC31" s="453"/>
      <c r="DBD31" s="453"/>
      <c r="DBE31" s="453"/>
      <c r="DBF31" s="453"/>
      <c r="DBG31" s="453"/>
      <c r="DBH31" s="453"/>
      <c r="DBI31" s="453"/>
      <c r="DBJ31" s="453"/>
      <c r="DBK31" s="453"/>
      <c r="DBL31" s="453"/>
      <c r="DBM31" s="453"/>
      <c r="DBN31" s="453"/>
      <c r="DBO31" s="453"/>
      <c r="DBP31" s="453"/>
      <c r="DBQ31" s="453"/>
      <c r="DBR31" s="453"/>
      <c r="DBS31" s="453"/>
      <c r="DBT31" s="453"/>
      <c r="DBU31" s="453"/>
      <c r="DBV31" s="453"/>
      <c r="DBW31" s="453"/>
      <c r="DBX31" s="453"/>
      <c r="DBY31" s="453"/>
      <c r="DBZ31" s="453"/>
      <c r="DCA31" s="453"/>
      <c r="DCB31" s="453"/>
      <c r="DCC31" s="453"/>
      <c r="DCD31" s="453"/>
      <c r="DCE31" s="453"/>
      <c r="DCF31" s="453"/>
      <c r="DCG31" s="453"/>
      <c r="DCH31" s="453"/>
      <c r="DCI31" s="453"/>
      <c r="DCJ31" s="453"/>
      <c r="DCK31" s="453"/>
      <c r="DCL31" s="453"/>
      <c r="DCM31" s="453"/>
      <c r="DCN31" s="453"/>
      <c r="DCO31" s="453"/>
      <c r="DCP31" s="453"/>
      <c r="DCQ31" s="453"/>
      <c r="DCR31" s="453"/>
      <c r="DCS31" s="453"/>
      <c r="DCT31" s="453"/>
      <c r="DCU31" s="453"/>
      <c r="DCV31" s="453"/>
      <c r="DCW31" s="453"/>
      <c r="DCX31" s="453"/>
      <c r="DCY31" s="453"/>
      <c r="DCZ31" s="453"/>
      <c r="DDA31" s="453"/>
      <c r="DDB31" s="453"/>
      <c r="DDC31" s="453"/>
      <c r="DDD31" s="453"/>
      <c r="DDE31" s="453"/>
      <c r="DDF31" s="453"/>
      <c r="DDG31" s="453"/>
      <c r="DDH31" s="453"/>
      <c r="DDI31" s="453"/>
      <c r="DDJ31" s="453"/>
      <c r="DDK31" s="453"/>
      <c r="DDL31" s="453"/>
      <c r="DDM31" s="453"/>
      <c r="DDN31" s="453"/>
      <c r="DDO31" s="453"/>
      <c r="DDP31" s="453"/>
      <c r="DDQ31" s="453"/>
      <c r="DDR31" s="453"/>
      <c r="DDS31" s="453"/>
      <c r="DDT31" s="453"/>
      <c r="DDU31" s="453"/>
      <c r="DDV31" s="453"/>
      <c r="DDW31" s="453"/>
      <c r="DDX31" s="453"/>
      <c r="DDY31" s="453"/>
      <c r="DDZ31" s="453"/>
      <c r="DEA31" s="453"/>
      <c r="DEB31" s="453"/>
      <c r="DEC31" s="453"/>
      <c r="DED31" s="453"/>
      <c r="DEE31" s="453"/>
      <c r="DEF31" s="453"/>
      <c r="DEG31" s="453"/>
      <c r="DEH31" s="453"/>
      <c r="DEI31" s="453"/>
      <c r="DEJ31" s="453"/>
      <c r="DEK31" s="453"/>
      <c r="DEL31" s="453"/>
      <c r="DEM31" s="453"/>
      <c r="DEN31" s="453"/>
      <c r="DEO31" s="453"/>
      <c r="DEP31" s="453"/>
      <c r="DEQ31" s="453"/>
      <c r="DER31" s="453"/>
      <c r="DES31" s="453"/>
      <c r="DET31" s="453"/>
      <c r="DEU31" s="453"/>
      <c r="DEV31" s="453"/>
      <c r="DEW31" s="453"/>
      <c r="DEX31" s="453"/>
      <c r="DEY31" s="453"/>
      <c r="DEZ31" s="453"/>
      <c r="DFA31" s="453"/>
      <c r="DFB31" s="453"/>
      <c r="DFC31" s="453"/>
      <c r="DFD31" s="453"/>
      <c r="DFE31" s="453"/>
      <c r="DFF31" s="453"/>
      <c r="DFG31" s="453"/>
      <c r="DFH31" s="453"/>
      <c r="DFI31" s="453"/>
      <c r="DFJ31" s="453"/>
      <c r="DFK31" s="453"/>
      <c r="DFL31" s="453"/>
      <c r="DFM31" s="453"/>
      <c r="DFN31" s="453"/>
      <c r="DFO31" s="453"/>
      <c r="DFP31" s="453"/>
      <c r="DFQ31" s="453"/>
      <c r="DFR31" s="453"/>
      <c r="DFS31" s="453"/>
      <c r="DFT31" s="453"/>
      <c r="DFU31" s="453"/>
      <c r="DFV31" s="453"/>
      <c r="DFW31" s="453"/>
      <c r="DFX31" s="453"/>
      <c r="DFY31" s="453"/>
      <c r="DFZ31" s="453"/>
      <c r="DGA31" s="453"/>
      <c r="DGB31" s="453"/>
      <c r="DGC31" s="453"/>
      <c r="DGD31" s="453"/>
      <c r="DGE31" s="453"/>
      <c r="DGF31" s="453"/>
      <c r="DGG31" s="453"/>
      <c r="DGH31" s="453"/>
      <c r="DGI31" s="453"/>
      <c r="DGJ31" s="453"/>
      <c r="DGK31" s="453"/>
      <c r="DGL31" s="453"/>
      <c r="DGM31" s="453"/>
      <c r="DGN31" s="453"/>
      <c r="DGO31" s="453"/>
      <c r="DGP31" s="453"/>
      <c r="DGQ31" s="453"/>
      <c r="DGR31" s="453"/>
      <c r="DGS31" s="453"/>
      <c r="DGT31" s="453"/>
      <c r="DGU31" s="453"/>
      <c r="DGV31" s="453"/>
      <c r="DGW31" s="453"/>
      <c r="DGX31" s="453"/>
      <c r="DGY31" s="453"/>
      <c r="DGZ31" s="453"/>
      <c r="DHA31" s="453"/>
      <c r="DHB31" s="453"/>
      <c r="DHC31" s="453"/>
      <c r="DHD31" s="453"/>
      <c r="DHE31" s="453"/>
      <c r="DHF31" s="453"/>
      <c r="DHG31" s="453"/>
      <c r="DHH31" s="453"/>
      <c r="DHI31" s="453"/>
      <c r="DHJ31" s="453"/>
      <c r="DHK31" s="453"/>
      <c r="DHL31" s="453"/>
      <c r="DHM31" s="453"/>
      <c r="DHN31" s="453"/>
      <c r="DHO31" s="453"/>
      <c r="DHP31" s="453"/>
      <c r="DHQ31" s="453"/>
      <c r="DHR31" s="453"/>
      <c r="DHS31" s="453"/>
      <c r="DHT31" s="453"/>
      <c r="DHU31" s="453"/>
      <c r="DHV31" s="453"/>
      <c r="DHW31" s="453"/>
      <c r="DHX31" s="453"/>
      <c r="DHY31" s="453"/>
      <c r="DHZ31" s="453"/>
      <c r="DIA31" s="453"/>
      <c r="DIB31" s="453"/>
      <c r="DIC31" s="453"/>
      <c r="DID31" s="453"/>
      <c r="DIE31" s="453"/>
      <c r="DIF31" s="453"/>
      <c r="DIG31" s="453"/>
      <c r="DIH31" s="453"/>
      <c r="DII31" s="453"/>
      <c r="DIJ31" s="453"/>
      <c r="DIK31" s="453"/>
      <c r="DIL31" s="453"/>
      <c r="DIM31" s="453"/>
      <c r="DIN31" s="453"/>
      <c r="DIO31" s="453"/>
      <c r="DIP31" s="453"/>
      <c r="DIQ31" s="453"/>
      <c r="DIR31" s="453"/>
      <c r="DIS31" s="453"/>
      <c r="DIT31" s="453"/>
      <c r="DIU31" s="453"/>
      <c r="DIV31" s="453"/>
      <c r="DIW31" s="453"/>
      <c r="DIX31" s="453"/>
      <c r="DIY31" s="453"/>
      <c r="DIZ31" s="453"/>
      <c r="DJA31" s="453"/>
      <c r="DJB31" s="453"/>
      <c r="DJC31" s="453"/>
      <c r="DJD31" s="453"/>
      <c r="DJE31" s="453"/>
      <c r="DJF31" s="453"/>
      <c r="DJG31" s="453"/>
      <c r="DJH31" s="453"/>
      <c r="DJI31" s="453"/>
      <c r="DJJ31" s="453"/>
      <c r="DJK31" s="453"/>
      <c r="DJL31" s="453"/>
      <c r="DJM31" s="453"/>
      <c r="DJN31" s="453"/>
      <c r="DJO31" s="453"/>
      <c r="DJP31" s="453"/>
      <c r="DJQ31" s="453"/>
      <c r="DJR31" s="453"/>
      <c r="DJS31" s="453"/>
      <c r="DJT31" s="453"/>
      <c r="DJU31" s="453"/>
      <c r="DJV31" s="453"/>
      <c r="DJW31" s="453"/>
      <c r="DJX31" s="453"/>
      <c r="DJY31" s="453"/>
      <c r="DJZ31" s="453"/>
      <c r="DKA31" s="453"/>
      <c r="DKB31" s="453"/>
      <c r="DKC31" s="453"/>
      <c r="DKD31" s="453"/>
      <c r="DKE31" s="453"/>
      <c r="DKF31" s="453"/>
      <c r="DKG31" s="453"/>
      <c r="DKH31" s="453"/>
      <c r="DKI31" s="453"/>
      <c r="DKJ31" s="453"/>
      <c r="DKK31" s="453"/>
      <c r="DKL31" s="453"/>
      <c r="DKM31" s="453"/>
      <c r="DKN31" s="453"/>
      <c r="DKO31" s="453"/>
      <c r="DKP31" s="453"/>
      <c r="DKQ31" s="453"/>
      <c r="DKR31" s="453"/>
      <c r="DKS31" s="453"/>
      <c r="DKT31" s="453"/>
      <c r="DKU31" s="453"/>
      <c r="DKV31" s="453"/>
      <c r="DKW31" s="453"/>
      <c r="DKX31" s="453"/>
      <c r="DKY31" s="453"/>
      <c r="DKZ31" s="453"/>
      <c r="DLA31" s="453"/>
      <c r="DLB31" s="453"/>
      <c r="DLC31" s="453"/>
      <c r="DLD31" s="453"/>
      <c r="DLE31" s="453"/>
      <c r="DLF31" s="453"/>
      <c r="DLG31" s="453"/>
      <c r="DLH31" s="453"/>
      <c r="DLI31" s="453"/>
      <c r="DLJ31" s="453"/>
      <c r="DLK31" s="453"/>
      <c r="DLL31" s="453"/>
      <c r="DLM31" s="453"/>
      <c r="DLN31" s="453"/>
      <c r="DLO31" s="453"/>
      <c r="DLP31" s="453"/>
      <c r="DLQ31" s="453"/>
      <c r="DLR31" s="453"/>
      <c r="DLS31" s="453"/>
      <c r="DLT31" s="453"/>
      <c r="DLU31" s="453"/>
      <c r="DLV31" s="453"/>
      <c r="DLW31" s="453"/>
      <c r="DLX31" s="453"/>
      <c r="DLY31" s="453"/>
      <c r="DLZ31" s="453"/>
      <c r="DMA31" s="453"/>
      <c r="DMB31" s="453"/>
      <c r="DMC31" s="453"/>
      <c r="DMD31" s="453"/>
      <c r="DME31" s="453"/>
      <c r="DMF31" s="453"/>
      <c r="DMG31" s="453"/>
      <c r="DMH31" s="453"/>
      <c r="DMI31" s="453"/>
      <c r="DMJ31" s="453"/>
      <c r="DMK31" s="453"/>
      <c r="DML31" s="453"/>
      <c r="DMM31" s="453"/>
      <c r="DMN31" s="453"/>
      <c r="DMO31" s="453"/>
      <c r="DMP31" s="453"/>
      <c r="DMQ31" s="453"/>
      <c r="DMR31" s="453"/>
      <c r="DMS31" s="453"/>
      <c r="DMT31" s="453"/>
      <c r="DMU31" s="453"/>
      <c r="DMV31" s="453"/>
      <c r="DMW31" s="453"/>
      <c r="DMX31" s="453"/>
      <c r="DMY31" s="453"/>
      <c r="DMZ31" s="453"/>
      <c r="DNA31" s="453"/>
      <c r="DNB31" s="453"/>
      <c r="DNC31" s="453"/>
      <c r="DND31" s="453"/>
      <c r="DNE31" s="453"/>
      <c r="DNF31" s="453"/>
      <c r="DNG31" s="453"/>
      <c r="DNH31" s="453"/>
      <c r="DNI31" s="453"/>
      <c r="DNJ31" s="453"/>
      <c r="DNK31" s="453"/>
      <c r="DNL31" s="453"/>
      <c r="DNM31" s="453"/>
      <c r="DNN31" s="453"/>
      <c r="DNO31" s="453"/>
      <c r="DNP31" s="453"/>
      <c r="DNQ31" s="453"/>
      <c r="DNR31" s="453"/>
      <c r="DNS31" s="453"/>
      <c r="DNT31" s="453"/>
      <c r="DNU31" s="453"/>
      <c r="DNV31" s="453"/>
      <c r="DNW31" s="453"/>
      <c r="DNX31" s="453"/>
      <c r="DNY31" s="453"/>
      <c r="DNZ31" s="453"/>
      <c r="DOA31" s="453"/>
      <c r="DOB31" s="453"/>
      <c r="DOC31" s="453"/>
      <c r="DOD31" s="453"/>
      <c r="DOE31" s="453"/>
      <c r="DOF31" s="453"/>
      <c r="DOG31" s="453"/>
      <c r="DOH31" s="453"/>
      <c r="DOI31" s="453"/>
      <c r="DOJ31" s="453"/>
      <c r="DOK31" s="453"/>
      <c r="DOL31" s="453"/>
      <c r="DOM31" s="453"/>
      <c r="DON31" s="453"/>
      <c r="DOO31" s="453"/>
      <c r="DOP31" s="453"/>
      <c r="DOQ31" s="453"/>
      <c r="DOR31" s="453"/>
      <c r="DOS31" s="453"/>
      <c r="DOT31" s="453"/>
      <c r="DOU31" s="453"/>
      <c r="DOV31" s="453"/>
      <c r="DOW31" s="453"/>
      <c r="DOX31" s="453"/>
      <c r="DOY31" s="453"/>
      <c r="DOZ31" s="453"/>
      <c r="DPA31" s="453"/>
      <c r="DPB31" s="453"/>
      <c r="DPC31" s="453"/>
      <c r="DPD31" s="453"/>
      <c r="DPE31" s="453"/>
      <c r="DPF31" s="453"/>
      <c r="DPG31" s="453"/>
      <c r="DPH31" s="453"/>
      <c r="DPI31" s="453"/>
      <c r="DPJ31" s="453"/>
      <c r="DPK31" s="453"/>
      <c r="DPL31" s="453"/>
      <c r="DPM31" s="453"/>
      <c r="DPN31" s="453"/>
      <c r="DPO31" s="453"/>
      <c r="DPP31" s="453"/>
      <c r="DPQ31" s="453"/>
      <c r="DPR31" s="453"/>
      <c r="DPS31" s="453"/>
      <c r="DPT31" s="453"/>
      <c r="DPU31" s="453"/>
      <c r="DPV31" s="453"/>
      <c r="DPW31" s="453"/>
      <c r="DPX31" s="453"/>
      <c r="DPY31" s="453"/>
      <c r="DPZ31" s="453"/>
      <c r="DQA31" s="453"/>
      <c r="DQB31" s="453"/>
      <c r="DQC31" s="453"/>
      <c r="DQD31" s="453"/>
      <c r="DQE31" s="453"/>
      <c r="DQF31" s="453"/>
      <c r="DQG31" s="453"/>
      <c r="DQH31" s="453"/>
      <c r="DQI31" s="453"/>
      <c r="DQJ31" s="453"/>
      <c r="DQK31" s="453"/>
      <c r="DQL31" s="453"/>
      <c r="DQM31" s="453"/>
      <c r="DQN31" s="453"/>
      <c r="DQO31" s="453"/>
      <c r="DQP31" s="453"/>
      <c r="DQQ31" s="453"/>
      <c r="DQR31" s="453"/>
      <c r="DQS31" s="453"/>
      <c r="DQT31" s="453"/>
      <c r="DQU31" s="453"/>
      <c r="DQV31" s="453"/>
      <c r="DQW31" s="453"/>
      <c r="DQX31" s="453"/>
      <c r="DQY31" s="453"/>
      <c r="DQZ31" s="453"/>
      <c r="DRA31" s="453"/>
      <c r="DRB31" s="453"/>
      <c r="DRC31" s="453"/>
      <c r="DRD31" s="453"/>
      <c r="DRE31" s="453"/>
      <c r="DRF31" s="453"/>
      <c r="DRG31" s="453"/>
      <c r="DRH31" s="453"/>
      <c r="DRI31" s="453"/>
      <c r="DRJ31" s="453"/>
      <c r="DRK31" s="453"/>
      <c r="DRL31" s="453"/>
      <c r="DRM31" s="453"/>
      <c r="DRN31" s="453"/>
      <c r="DRO31" s="453"/>
      <c r="DRP31" s="453"/>
      <c r="DRQ31" s="453"/>
      <c r="DRR31" s="453"/>
      <c r="DRS31" s="453"/>
      <c r="DRT31" s="453"/>
      <c r="DRU31" s="453"/>
      <c r="DRV31" s="453"/>
      <c r="DRW31" s="453"/>
      <c r="DRX31" s="453"/>
      <c r="DRY31" s="453"/>
      <c r="DRZ31" s="453"/>
      <c r="DSA31" s="453"/>
      <c r="DSB31" s="453"/>
      <c r="DSC31" s="453"/>
      <c r="DSD31" s="453"/>
      <c r="DSE31" s="453"/>
      <c r="DSF31" s="453"/>
      <c r="DSG31" s="453"/>
      <c r="DSH31" s="453"/>
      <c r="DSI31" s="453"/>
      <c r="DSJ31" s="453"/>
      <c r="DSK31" s="453"/>
      <c r="DSL31" s="453"/>
      <c r="DSM31" s="453"/>
      <c r="DSN31" s="453"/>
      <c r="DSO31" s="453"/>
      <c r="DSP31" s="453"/>
      <c r="DSQ31" s="453"/>
      <c r="DSR31" s="453"/>
      <c r="DSS31" s="453"/>
      <c r="DST31" s="453"/>
      <c r="DSU31" s="453"/>
      <c r="DSV31" s="453"/>
      <c r="DSW31" s="453"/>
      <c r="DSX31" s="453"/>
      <c r="DSY31" s="453"/>
      <c r="DSZ31" s="453"/>
      <c r="DTA31" s="453"/>
      <c r="DTB31" s="453"/>
      <c r="DTC31" s="453"/>
      <c r="DTD31" s="453"/>
      <c r="DTE31" s="453"/>
      <c r="DTF31" s="453"/>
      <c r="DTG31" s="453"/>
      <c r="DTH31" s="453"/>
      <c r="DTI31" s="453"/>
      <c r="DTJ31" s="453"/>
      <c r="DTK31" s="453"/>
      <c r="DTL31" s="453"/>
      <c r="DTM31" s="453"/>
      <c r="DTN31" s="453"/>
      <c r="DTO31" s="453"/>
      <c r="DTP31" s="453"/>
      <c r="DTQ31" s="453"/>
      <c r="DTR31" s="453"/>
      <c r="DTS31" s="453"/>
      <c r="DTT31" s="453"/>
      <c r="DTU31" s="453"/>
      <c r="DTV31" s="453"/>
      <c r="DTW31" s="453"/>
      <c r="DTX31" s="453"/>
      <c r="DTY31" s="453"/>
      <c r="DTZ31" s="453"/>
      <c r="DUA31" s="453"/>
      <c r="DUB31" s="453"/>
      <c r="DUC31" s="453"/>
      <c r="DUD31" s="453"/>
      <c r="DUE31" s="453"/>
      <c r="DUF31" s="453"/>
      <c r="DUG31" s="453"/>
      <c r="DUH31" s="453"/>
      <c r="DUI31" s="453"/>
      <c r="DUJ31" s="453"/>
      <c r="DUK31" s="453"/>
      <c r="DUL31" s="453"/>
      <c r="DUM31" s="453"/>
      <c r="DUN31" s="453"/>
      <c r="DUO31" s="453"/>
      <c r="DUP31" s="453"/>
      <c r="DUQ31" s="453"/>
      <c r="DUR31" s="453"/>
      <c r="DUS31" s="453"/>
      <c r="DUT31" s="453"/>
      <c r="DUU31" s="453"/>
      <c r="DUV31" s="453"/>
      <c r="DUW31" s="453"/>
      <c r="DUX31" s="453"/>
      <c r="DUY31" s="453"/>
      <c r="DUZ31" s="453"/>
      <c r="DVA31" s="453"/>
      <c r="DVB31" s="453"/>
      <c r="DVC31" s="453"/>
      <c r="DVD31" s="453"/>
      <c r="DVE31" s="453"/>
      <c r="DVF31" s="453"/>
      <c r="DVG31" s="453"/>
      <c r="DVH31" s="453"/>
      <c r="DVI31" s="453"/>
      <c r="DVJ31" s="453"/>
      <c r="DVK31" s="453"/>
      <c r="DVL31" s="453"/>
      <c r="DVM31" s="453"/>
      <c r="DVN31" s="453"/>
      <c r="DVO31" s="453"/>
      <c r="DVP31" s="453"/>
      <c r="DVQ31" s="453"/>
      <c r="DVR31" s="453"/>
      <c r="DVS31" s="453"/>
      <c r="DVT31" s="453"/>
      <c r="DVU31" s="453"/>
      <c r="DVV31" s="453"/>
      <c r="DVW31" s="453"/>
      <c r="DVX31" s="453"/>
      <c r="DVY31" s="453"/>
      <c r="DVZ31" s="453"/>
      <c r="DWA31" s="453"/>
      <c r="DWB31" s="453"/>
      <c r="DWC31" s="453"/>
      <c r="DWD31" s="453"/>
      <c r="DWE31" s="453"/>
      <c r="DWF31" s="453"/>
      <c r="DWG31" s="453"/>
      <c r="DWH31" s="453"/>
      <c r="DWI31" s="453"/>
      <c r="DWJ31" s="453"/>
      <c r="DWK31" s="453"/>
      <c r="DWL31" s="453"/>
      <c r="DWM31" s="453"/>
      <c r="DWN31" s="453"/>
      <c r="DWO31" s="453"/>
      <c r="DWP31" s="453"/>
      <c r="DWQ31" s="453"/>
      <c r="DWR31" s="453"/>
      <c r="DWS31" s="453"/>
      <c r="DWT31" s="453"/>
      <c r="DWU31" s="453"/>
      <c r="DWV31" s="453"/>
      <c r="DWW31" s="453"/>
      <c r="DWX31" s="453"/>
      <c r="DWY31" s="453"/>
      <c r="DWZ31" s="453"/>
      <c r="DXA31" s="453"/>
      <c r="DXB31" s="453"/>
      <c r="DXC31" s="453"/>
      <c r="DXD31" s="453"/>
      <c r="DXE31" s="453"/>
      <c r="DXF31" s="453"/>
      <c r="DXG31" s="453"/>
      <c r="DXH31" s="453"/>
      <c r="DXI31" s="453"/>
      <c r="DXJ31" s="453"/>
      <c r="DXK31" s="453"/>
      <c r="DXL31" s="453"/>
      <c r="DXM31" s="453"/>
      <c r="DXN31" s="453"/>
      <c r="DXO31" s="453"/>
      <c r="DXP31" s="453"/>
      <c r="DXQ31" s="453"/>
      <c r="DXR31" s="453"/>
      <c r="DXS31" s="453"/>
      <c r="DXT31" s="453"/>
      <c r="DXU31" s="453"/>
      <c r="DXV31" s="453"/>
      <c r="DXW31" s="453"/>
      <c r="DXX31" s="453"/>
      <c r="DXY31" s="453"/>
      <c r="DXZ31" s="453"/>
      <c r="DYA31" s="453"/>
      <c r="DYB31" s="453"/>
      <c r="DYC31" s="453"/>
      <c r="DYD31" s="453"/>
      <c r="DYE31" s="453"/>
      <c r="DYF31" s="453"/>
      <c r="DYG31" s="453"/>
      <c r="DYH31" s="453"/>
      <c r="DYI31" s="453"/>
      <c r="DYJ31" s="453"/>
      <c r="DYK31" s="453"/>
      <c r="DYL31" s="453"/>
      <c r="DYM31" s="453"/>
      <c r="DYN31" s="453"/>
      <c r="DYO31" s="453"/>
      <c r="DYP31" s="453"/>
      <c r="DYQ31" s="453"/>
      <c r="DYR31" s="453"/>
      <c r="DYS31" s="453"/>
      <c r="DYT31" s="453"/>
      <c r="DYU31" s="453"/>
      <c r="DYV31" s="453"/>
      <c r="DYW31" s="453"/>
      <c r="DYX31" s="453"/>
      <c r="DYY31" s="453"/>
      <c r="DYZ31" s="453"/>
      <c r="DZA31" s="453"/>
      <c r="DZB31" s="453"/>
      <c r="DZC31" s="453"/>
      <c r="DZD31" s="453"/>
      <c r="DZE31" s="453"/>
      <c r="DZF31" s="453"/>
      <c r="DZG31" s="453"/>
      <c r="DZH31" s="453"/>
      <c r="DZI31" s="453"/>
      <c r="DZJ31" s="453"/>
      <c r="DZK31" s="453"/>
      <c r="DZL31" s="453"/>
      <c r="DZM31" s="453"/>
      <c r="DZN31" s="453"/>
      <c r="DZO31" s="453"/>
      <c r="DZP31" s="453"/>
      <c r="DZQ31" s="453"/>
      <c r="DZR31" s="453"/>
      <c r="DZS31" s="453"/>
      <c r="DZT31" s="453"/>
      <c r="DZU31" s="453"/>
      <c r="DZV31" s="453"/>
      <c r="DZW31" s="453"/>
      <c r="DZX31" s="453"/>
      <c r="DZY31" s="453"/>
      <c r="DZZ31" s="453"/>
      <c r="EAA31" s="453"/>
      <c r="EAB31" s="453"/>
      <c r="EAC31" s="453"/>
      <c r="EAD31" s="453"/>
      <c r="EAE31" s="453"/>
      <c r="EAF31" s="453"/>
      <c r="EAG31" s="453"/>
      <c r="EAH31" s="453"/>
      <c r="EAI31" s="453"/>
      <c r="EAJ31" s="453"/>
      <c r="EAK31" s="453"/>
      <c r="EAL31" s="453"/>
      <c r="EAM31" s="453"/>
      <c r="EAN31" s="453"/>
      <c r="EAO31" s="453"/>
      <c r="EAP31" s="453"/>
      <c r="EAQ31" s="453"/>
      <c r="EAR31" s="453"/>
      <c r="EAS31" s="453"/>
      <c r="EAT31" s="453"/>
      <c r="EAU31" s="453"/>
      <c r="EAV31" s="453"/>
      <c r="EAW31" s="453"/>
      <c r="EAX31" s="453"/>
      <c r="EAY31" s="453"/>
      <c r="EAZ31" s="453"/>
      <c r="EBA31" s="453"/>
      <c r="EBB31" s="453"/>
      <c r="EBC31" s="453"/>
      <c r="EBD31" s="453"/>
      <c r="EBE31" s="453"/>
      <c r="EBF31" s="453"/>
      <c r="EBG31" s="453"/>
      <c r="EBH31" s="453"/>
      <c r="EBI31" s="453"/>
      <c r="EBJ31" s="453"/>
      <c r="EBK31" s="453"/>
      <c r="EBL31" s="453"/>
      <c r="EBM31" s="453"/>
      <c r="EBN31" s="453"/>
      <c r="EBO31" s="453"/>
      <c r="EBP31" s="453"/>
      <c r="EBQ31" s="453"/>
      <c r="EBR31" s="453"/>
      <c r="EBS31" s="453"/>
      <c r="EBT31" s="453"/>
      <c r="EBU31" s="453"/>
      <c r="EBV31" s="453"/>
      <c r="EBW31" s="453"/>
      <c r="EBX31" s="453"/>
      <c r="EBY31" s="453"/>
      <c r="EBZ31" s="453"/>
      <c r="ECA31" s="453"/>
      <c r="ECB31" s="453"/>
      <c r="ECC31" s="453"/>
      <c r="ECD31" s="453"/>
      <c r="ECE31" s="453"/>
      <c r="ECF31" s="453"/>
      <c r="ECG31" s="453"/>
      <c r="ECH31" s="453"/>
      <c r="ECI31" s="453"/>
      <c r="ECJ31" s="453"/>
      <c r="ECK31" s="453"/>
      <c r="ECL31" s="453"/>
      <c r="ECM31" s="453"/>
      <c r="ECN31" s="453"/>
      <c r="ECO31" s="453"/>
      <c r="ECP31" s="453"/>
      <c r="ECQ31" s="453"/>
      <c r="ECR31" s="453"/>
      <c r="ECS31" s="453"/>
      <c r="ECT31" s="453"/>
      <c r="ECU31" s="453"/>
      <c r="ECV31" s="453"/>
      <c r="ECW31" s="453"/>
      <c r="ECX31" s="453"/>
      <c r="ECY31" s="453"/>
      <c r="ECZ31" s="453"/>
      <c r="EDA31" s="453"/>
      <c r="EDB31" s="453"/>
      <c r="EDC31" s="453"/>
      <c r="EDD31" s="453"/>
      <c r="EDE31" s="453"/>
      <c r="EDF31" s="453"/>
      <c r="EDG31" s="453"/>
      <c r="EDH31" s="453"/>
      <c r="EDI31" s="453"/>
      <c r="EDJ31" s="453"/>
      <c r="EDK31" s="453"/>
      <c r="EDL31" s="453"/>
      <c r="EDM31" s="453"/>
      <c r="EDN31" s="453"/>
      <c r="EDO31" s="453"/>
      <c r="EDP31" s="453"/>
      <c r="EDQ31" s="453"/>
      <c r="EDR31" s="453"/>
      <c r="EDS31" s="453"/>
      <c r="EDT31" s="453"/>
      <c r="EDU31" s="453"/>
      <c r="EDV31" s="453"/>
      <c r="EDW31" s="453"/>
      <c r="EDX31" s="453"/>
      <c r="EDY31" s="453"/>
      <c r="EDZ31" s="453"/>
      <c r="EEA31" s="453"/>
      <c r="EEB31" s="453"/>
      <c r="EEC31" s="453"/>
      <c r="EED31" s="453"/>
      <c r="EEE31" s="453"/>
      <c r="EEF31" s="453"/>
      <c r="EEG31" s="453"/>
      <c r="EEH31" s="453"/>
      <c r="EEI31" s="453"/>
      <c r="EEJ31" s="453"/>
      <c r="EEK31" s="453"/>
      <c r="EEL31" s="453"/>
      <c r="EEM31" s="453"/>
      <c r="EEN31" s="453"/>
      <c r="EEO31" s="453"/>
      <c r="EEP31" s="453"/>
      <c r="EEQ31" s="453"/>
      <c r="EER31" s="453"/>
      <c r="EES31" s="453"/>
      <c r="EET31" s="453"/>
      <c r="EEU31" s="453"/>
      <c r="EEV31" s="453"/>
      <c r="EEW31" s="453"/>
      <c r="EEX31" s="453"/>
      <c r="EEY31" s="453"/>
      <c r="EEZ31" s="453"/>
      <c r="EFA31" s="453"/>
      <c r="EFB31" s="453"/>
      <c r="EFC31" s="453"/>
      <c r="EFD31" s="453"/>
      <c r="EFE31" s="453"/>
      <c r="EFF31" s="453"/>
      <c r="EFG31" s="453"/>
      <c r="EFH31" s="453"/>
      <c r="EFI31" s="453"/>
      <c r="EFJ31" s="453"/>
      <c r="EFK31" s="453"/>
      <c r="EFL31" s="453"/>
      <c r="EFM31" s="453"/>
      <c r="EFN31" s="453"/>
      <c r="EFO31" s="453"/>
      <c r="EFP31" s="453"/>
      <c r="EFQ31" s="453"/>
      <c r="EFR31" s="453"/>
      <c r="EFS31" s="453"/>
      <c r="EFT31" s="453"/>
      <c r="EFU31" s="453"/>
      <c r="EFV31" s="453"/>
      <c r="EFW31" s="453"/>
      <c r="EFX31" s="453"/>
      <c r="EFY31" s="453"/>
      <c r="EFZ31" s="453"/>
      <c r="EGA31" s="453"/>
      <c r="EGB31" s="453"/>
      <c r="EGC31" s="453"/>
      <c r="EGD31" s="453"/>
      <c r="EGE31" s="453"/>
      <c r="EGF31" s="453"/>
      <c r="EGG31" s="453"/>
      <c r="EGH31" s="453"/>
      <c r="EGI31" s="453"/>
      <c r="EGJ31" s="453"/>
      <c r="EGK31" s="453"/>
      <c r="EGL31" s="453"/>
      <c r="EGM31" s="453"/>
      <c r="EGN31" s="453"/>
      <c r="EGO31" s="453"/>
      <c r="EGP31" s="453"/>
      <c r="EGQ31" s="453"/>
      <c r="EGR31" s="453"/>
      <c r="EGS31" s="453"/>
      <c r="EGT31" s="453"/>
      <c r="EGU31" s="453"/>
      <c r="EGV31" s="453"/>
      <c r="EGW31" s="453"/>
      <c r="EGX31" s="453"/>
      <c r="EGY31" s="453"/>
      <c r="EGZ31" s="453"/>
      <c r="EHA31" s="453"/>
      <c r="EHB31" s="453"/>
      <c r="EHC31" s="453"/>
      <c r="EHD31" s="453"/>
      <c r="EHE31" s="453"/>
      <c r="EHF31" s="453"/>
      <c r="EHG31" s="453"/>
      <c r="EHH31" s="453"/>
      <c r="EHI31" s="453"/>
      <c r="EHJ31" s="453"/>
      <c r="EHK31" s="453"/>
      <c r="EHL31" s="453"/>
      <c r="EHM31" s="453"/>
      <c r="EHN31" s="453"/>
      <c r="EHO31" s="453"/>
      <c r="EHP31" s="453"/>
      <c r="EHQ31" s="453"/>
      <c r="EHR31" s="453"/>
      <c r="EHS31" s="453"/>
      <c r="EHT31" s="453"/>
      <c r="EHU31" s="453"/>
      <c r="EHV31" s="453"/>
      <c r="EHW31" s="453"/>
      <c r="EHX31" s="453"/>
      <c r="EHY31" s="453"/>
      <c r="EHZ31" s="453"/>
      <c r="EIA31" s="453"/>
      <c r="EIB31" s="453"/>
      <c r="EIC31" s="453"/>
      <c r="EID31" s="453"/>
      <c r="EIE31" s="453"/>
      <c r="EIF31" s="453"/>
      <c r="EIG31" s="453"/>
      <c r="EIH31" s="453"/>
      <c r="EII31" s="453"/>
      <c r="EIJ31" s="453"/>
      <c r="EIK31" s="453"/>
      <c r="EIL31" s="453"/>
      <c r="EIM31" s="453"/>
      <c r="EIN31" s="453"/>
      <c r="EIO31" s="453"/>
      <c r="EIP31" s="453"/>
      <c r="EIQ31" s="453"/>
      <c r="EIR31" s="453"/>
      <c r="EIS31" s="453"/>
      <c r="EIT31" s="453"/>
      <c r="EIU31" s="453"/>
      <c r="EIV31" s="453"/>
      <c r="EIW31" s="453"/>
      <c r="EIX31" s="453"/>
      <c r="EIY31" s="453"/>
      <c r="EIZ31" s="453"/>
      <c r="EJA31" s="453"/>
      <c r="EJB31" s="453"/>
      <c r="EJC31" s="453"/>
      <c r="EJD31" s="453"/>
      <c r="EJE31" s="453"/>
      <c r="EJF31" s="453"/>
      <c r="EJG31" s="453"/>
      <c r="EJH31" s="453"/>
      <c r="EJI31" s="453"/>
      <c r="EJJ31" s="453"/>
      <c r="EJK31" s="453"/>
      <c r="EJL31" s="453"/>
      <c r="EJM31" s="453"/>
      <c r="EJN31" s="453"/>
      <c r="EJO31" s="453"/>
      <c r="EJP31" s="453"/>
      <c r="EJQ31" s="453"/>
      <c r="EJR31" s="453"/>
      <c r="EJS31" s="453"/>
      <c r="EJT31" s="453"/>
      <c r="EJU31" s="453"/>
      <c r="EJV31" s="453"/>
      <c r="EJW31" s="453"/>
      <c r="EJX31" s="453"/>
      <c r="EJY31" s="453"/>
      <c r="EJZ31" s="453"/>
      <c r="EKA31" s="453"/>
      <c r="EKB31" s="453"/>
      <c r="EKC31" s="453"/>
      <c r="EKD31" s="453"/>
      <c r="EKE31" s="453"/>
      <c r="EKF31" s="453"/>
      <c r="EKG31" s="453"/>
      <c r="EKH31" s="453"/>
      <c r="EKI31" s="453"/>
      <c r="EKJ31" s="453"/>
      <c r="EKK31" s="453"/>
      <c r="EKL31" s="453"/>
      <c r="EKM31" s="453"/>
      <c r="EKN31" s="453"/>
      <c r="EKO31" s="453"/>
      <c r="EKP31" s="453"/>
      <c r="EKQ31" s="453"/>
      <c r="EKR31" s="453"/>
      <c r="EKS31" s="453"/>
      <c r="EKT31" s="453"/>
      <c r="EKU31" s="453"/>
      <c r="EKV31" s="453"/>
      <c r="EKW31" s="453"/>
      <c r="EKX31" s="453"/>
      <c r="EKY31" s="453"/>
      <c r="EKZ31" s="453"/>
      <c r="ELA31" s="453"/>
      <c r="ELB31" s="453"/>
      <c r="ELC31" s="453"/>
      <c r="ELD31" s="453"/>
      <c r="ELE31" s="453"/>
      <c r="ELF31" s="453"/>
      <c r="ELG31" s="453"/>
      <c r="ELH31" s="453"/>
      <c r="ELI31" s="453"/>
      <c r="ELJ31" s="453"/>
      <c r="ELK31" s="453"/>
      <c r="ELL31" s="453"/>
      <c r="ELM31" s="453"/>
      <c r="ELN31" s="453"/>
      <c r="ELO31" s="453"/>
      <c r="ELP31" s="453"/>
      <c r="ELQ31" s="453"/>
      <c r="ELR31" s="453"/>
      <c r="ELS31" s="453"/>
      <c r="ELT31" s="453"/>
      <c r="ELU31" s="453"/>
      <c r="ELV31" s="453"/>
      <c r="ELW31" s="453"/>
      <c r="ELX31" s="453"/>
      <c r="ELY31" s="453"/>
      <c r="ELZ31" s="453"/>
      <c r="EMA31" s="453"/>
      <c r="EMB31" s="453"/>
      <c r="EMC31" s="453"/>
      <c r="EMD31" s="453"/>
      <c r="EME31" s="453"/>
      <c r="EMF31" s="453"/>
      <c r="EMG31" s="453"/>
      <c r="EMH31" s="453"/>
      <c r="EMI31" s="453"/>
      <c r="EMJ31" s="453"/>
      <c r="EMK31" s="453"/>
      <c r="EML31" s="453"/>
      <c r="EMM31" s="453"/>
      <c r="EMN31" s="453"/>
      <c r="EMO31" s="453"/>
      <c r="EMP31" s="453"/>
      <c r="EMQ31" s="453"/>
      <c r="EMR31" s="453"/>
      <c r="EMS31" s="453"/>
      <c r="EMT31" s="453"/>
      <c r="EMU31" s="453"/>
      <c r="EMV31" s="453"/>
      <c r="EMW31" s="453"/>
      <c r="EMX31" s="453"/>
      <c r="EMY31" s="453"/>
      <c r="EMZ31" s="453"/>
      <c r="ENA31" s="453"/>
      <c r="ENB31" s="453"/>
      <c r="ENC31" s="453"/>
      <c r="END31" s="453"/>
      <c r="ENE31" s="453"/>
      <c r="ENF31" s="453"/>
      <c r="ENG31" s="453"/>
      <c r="ENH31" s="453"/>
      <c r="ENI31" s="453"/>
      <c r="ENJ31" s="453"/>
      <c r="ENK31" s="453"/>
      <c r="ENL31" s="453"/>
      <c r="ENM31" s="453"/>
      <c r="ENN31" s="453"/>
      <c r="ENO31" s="453"/>
      <c r="ENP31" s="453"/>
      <c r="ENQ31" s="453"/>
      <c r="ENR31" s="453"/>
      <c r="ENS31" s="453"/>
      <c r="ENT31" s="453"/>
      <c r="ENU31" s="453"/>
      <c r="ENV31" s="453"/>
      <c r="ENW31" s="453"/>
      <c r="ENX31" s="453"/>
      <c r="ENY31" s="453"/>
      <c r="ENZ31" s="453"/>
      <c r="EOA31" s="453"/>
      <c r="EOB31" s="453"/>
      <c r="EOC31" s="453"/>
      <c r="EOD31" s="453"/>
      <c r="EOE31" s="453"/>
      <c r="EOF31" s="453"/>
      <c r="EOG31" s="453"/>
      <c r="EOH31" s="453"/>
      <c r="EOI31" s="453"/>
      <c r="EOJ31" s="453"/>
      <c r="EOK31" s="453"/>
      <c r="EOL31" s="453"/>
      <c r="EOM31" s="453"/>
      <c r="EON31" s="453"/>
      <c r="EOO31" s="453"/>
      <c r="EOP31" s="453"/>
      <c r="EOQ31" s="453"/>
      <c r="EOR31" s="453"/>
      <c r="EOS31" s="453"/>
      <c r="EOT31" s="453"/>
      <c r="EOU31" s="453"/>
      <c r="EOV31" s="453"/>
      <c r="EOW31" s="453"/>
      <c r="EOX31" s="453"/>
      <c r="EOY31" s="453"/>
      <c r="EOZ31" s="453"/>
      <c r="EPA31" s="453"/>
      <c r="EPB31" s="453"/>
      <c r="EPC31" s="453"/>
      <c r="EPD31" s="453"/>
      <c r="EPE31" s="453"/>
      <c r="EPF31" s="453"/>
      <c r="EPG31" s="453"/>
      <c r="EPH31" s="453"/>
      <c r="EPI31" s="453"/>
      <c r="EPJ31" s="453"/>
      <c r="EPK31" s="453"/>
      <c r="EPL31" s="453"/>
      <c r="EPM31" s="453"/>
      <c r="EPN31" s="453"/>
      <c r="EPO31" s="453"/>
      <c r="EPP31" s="453"/>
      <c r="EPQ31" s="453"/>
      <c r="EPR31" s="453"/>
      <c r="EPS31" s="453"/>
      <c r="EPT31" s="453"/>
      <c r="EPU31" s="453"/>
      <c r="EPV31" s="453"/>
      <c r="EPW31" s="453"/>
      <c r="EPX31" s="453"/>
      <c r="EPY31" s="453"/>
      <c r="EPZ31" s="453"/>
      <c r="EQA31" s="453"/>
      <c r="EQB31" s="453"/>
      <c r="EQC31" s="453"/>
      <c r="EQD31" s="453"/>
      <c r="EQE31" s="453"/>
      <c r="EQF31" s="453"/>
      <c r="EQG31" s="453"/>
      <c r="EQH31" s="453"/>
      <c r="EQI31" s="453"/>
      <c r="EQJ31" s="453"/>
      <c r="EQK31" s="453"/>
      <c r="EQL31" s="453"/>
      <c r="EQM31" s="453"/>
      <c r="EQN31" s="453"/>
      <c r="EQO31" s="453"/>
      <c r="EQP31" s="453"/>
      <c r="EQQ31" s="453"/>
      <c r="EQR31" s="453"/>
      <c r="EQS31" s="453"/>
      <c r="EQT31" s="453"/>
      <c r="EQU31" s="453"/>
      <c r="EQV31" s="453"/>
      <c r="EQW31" s="453"/>
      <c r="EQX31" s="453"/>
      <c r="EQY31" s="453"/>
      <c r="EQZ31" s="453"/>
      <c r="ERA31" s="453"/>
      <c r="ERB31" s="453"/>
      <c r="ERC31" s="453"/>
      <c r="ERD31" s="453"/>
      <c r="ERE31" s="453"/>
      <c r="ERF31" s="453"/>
      <c r="ERG31" s="453"/>
      <c r="ERH31" s="453"/>
      <c r="ERI31" s="453"/>
      <c r="ERJ31" s="453"/>
      <c r="ERK31" s="453"/>
      <c r="ERL31" s="453"/>
      <c r="ERM31" s="453"/>
      <c r="ERN31" s="453"/>
      <c r="ERO31" s="453"/>
      <c r="ERP31" s="453"/>
      <c r="ERQ31" s="453"/>
      <c r="ERR31" s="453"/>
      <c r="ERS31" s="453"/>
      <c r="ERT31" s="453"/>
      <c r="ERU31" s="453"/>
      <c r="ERV31" s="453"/>
      <c r="ERW31" s="453"/>
      <c r="ERX31" s="453"/>
      <c r="ERY31" s="453"/>
      <c r="ERZ31" s="453"/>
      <c r="ESA31" s="453"/>
      <c r="ESB31" s="453"/>
      <c r="ESC31" s="453"/>
      <c r="ESD31" s="453"/>
      <c r="ESE31" s="453"/>
      <c r="ESF31" s="453"/>
      <c r="ESG31" s="453"/>
      <c r="ESH31" s="453"/>
      <c r="ESI31" s="453"/>
      <c r="ESJ31" s="453"/>
      <c r="ESK31" s="453"/>
      <c r="ESL31" s="453"/>
      <c r="ESM31" s="453"/>
      <c r="ESN31" s="453"/>
      <c r="ESO31" s="453"/>
      <c r="ESP31" s="453"/>
      <c r="ESQ31" s="453"/>
      <c r="ESR31" s="453"/>
      <c r="ESS31" s="453"/>
      <c r="EST31" s="453"/>
      <c r="ESU31" s="453"/>
      <c r="ESV31" s="453"/>
      <c r="ESW31" s="453"/>
      <c r="ESX31" s="453"/>
      <c r="ESY31" s="453"/>
      <c r="ESZ31" s="453"/>
      <c r="ETA31" s="453"/>
      <c r="ETB31" s="453"/>
      <c r="ETC31" s="453"/>
      <c r="ETD31" s="453"/>
      <c r="ETE31" s="453"/>
      <c r="ETF31" s="453"/>
      <c r="ETG31" s="453"/>
      <c r="ETH31" s="453"/>
      <c r="ETI31" s="453"/>
      <c r="ETJ31" s="453"/>
      <c r="ETK31" s="453"/>
      <c r="ETL31" s="453"/>
      <c r="ETM31" s="453"/>
      <c r="ETN31" s="453"/>
      <c r="ETO31" s="453"/>
      <c r="ETP31" s="453"/>
      <c r="ETQ31" s="453"/>
      <c r="ETR31" s="453"/>
      <c r="ETS31" s="453"/>
      <c r="ETT31" s="453"/>
      <c r="ETU31" s="453"/>
      <c r="ETV31" s="453"/>
      <c r="ETW31" s="453"/>
      <c r="ETX31" s="453"/>
      <c r="ETY31" s="453"/>
      <c r="ETZ31" s="453"/>
      <c r="EUA31" s="453"/>
      <c r="EUB31" s="453"/>
      <c r="EUC31" s="453"/>
      <c r="EUD31" s="453"/>
      <c r="EUE31" s="453"/>
      <c r="EUF31" s="453"/>
      <c r="EUG31" s="453"/>
      <c r="EUH31" s="453"/>
      <c r="EUI31" s="453"/>
      <c r="EUJ31" s="453"/>
      <c r="EUK31" s="453"/>
      <c r="EUL31" s="453"/>
      <c r="EUM31" s="453"/>
      <c r="EUN31" s="453"/>
      <c r="EUO31" s="453"/>
      <c r="EUP31" s="453"/>
      <c r="EUQ31" s="453"/>
      <c r="EUR31" s="453"/>
      <c r="EUS31" s="453"/>
      <c r="EUT31" s="453"/>
      <c r="EUU31" s="453"/>
      <c r="EUV31" s="453"/>
      <c r="EUW31" s="453"/>
      <c r="EUX31" s="453"/>
      <c r="EUY31" s="453"/>
      <c r="EUZ31" s="453"/>
      <c r="EVA31" s="453"/>
      <c r="EVB31" s="453"/>
      <c r="EVC31" s="453"/>
      <c r="EVD31" s="453"/>
      <c r="EVE31" s="453"/>
      <c r="EVF31" s="453"/>
      <c r="EVG31" s="453"/>
      <c r="EVH31" s="453"/>
      <c r="EVI31" s="453"/>
      <c r="EVJ31" s="453"/>
      <c r="EVK31" s="453"/>
      <c r="EVL31" s="453"/>
      <c r="EVM31" s="453"/>
      <c r="EVN31" s="453"/>
      <c r="EVO31" s="453"/>
      <c r="EVP31" s="453"/>
      <c r="EVQ31" s="453"/>
      <c r="EVR31" s="453"/>
      <c r="EVS31" s="453"/>
      <c r="EVT31" s="453"/>
      <c r="EVU31" s="453"/>
      <c r="EVV31" s="453"/>
      <c r="EVW31" s="453"/>
      <c r="EVX31" s="453"/>
      <c r="EVY31" s="453"/>
      <c r="EVZ31" s="453"/>
      <c r="EWA31" s="453"/>
      <c r="EWB31" s="453"/>
      <c r="EWC31" s="453"/>
      <c r="EWD31" s="453"/>
      <c r="EWE31" s="453"/>
      <c r="EWF31" s="453"/>
      <c r="EWG31" s="453"/>
      <c r="EWH31" s="453"/>
      <c r="EWI31" s="453"/>
      <c r="EWJ31" s="453"/>
      <c r="EWK31" s="453"/>
      <c r="EWL31" s="453"/>
      <c r="EWM31" s="453"/>
      <c r="EWN31" s="453"/>
      <c r="EWO31" s="453"/>
      <c r="EWP31" s="453"/>
      <c r="EWQ31" s="453"/>
      <c r="EWR31" s="453"/>
      <c r="EWS31" s="453"/>
      <c r="EWT31" s="453"/>
      <c r="EWU31" s="453"/>
      <c r="EWV31" s="453"/>
      <c r="EWW31" s="453"/>
      <c r="EWX31" s="453"/>
      <c r="EWY31" s="453"/>
      <c r="EWZ31" s="453"/>
      <c r="EXA31" s="453"/>
      <c r="EXB31" s="453"/>
      <c r="EXC31" s="453"/>
      <c r="EXD31" s="453"/>
      <c r="EXE31" s="453"/>
      <c r="EXF31" s="453"/>
      <c r="EXG31" s="453"/>
      <c r="EXH31" s="453"/>
      <c r="EXI31" s="453"/>
      <c r="EXJ31" s="453"/>
      <c r="EXK31" s="453"/>
      <c r="EXL31" s="453"/>
      <c r="EXM31" s="453"/>
      <c r="EXN31" s="453"/>
      <c r="EXO31" s="453"/>
      <c r="EXP31" s="453"/>
      <c r="EXQ31" s="453"/>
      <c r="EXR31" s="453"/>
      <c r="EXS31" s="453"/>
      <c r="EXT31" s="453"/>
      <c r="EXU31" s="453"/>
      <c r="EXV31" s="453"/>
      <c r="EXW31" s="453"/>
      <c r="EXX31" s="453"/>
      <c r="EXY31" s="453"/>
      <c r="EXZ31" s="453"/>
      <c r="EYA31" s="453"/>
      <c r="EYB31" s="453"/>
      <c r="EYC31" s="453"/>
      <c r="EYD31" s="453"/>
      <c r="EYE31" s="453"/>
      <c r="EYF31" s="453"/>
      <c r="EYG31" s="453"/>
      <c r="EYH31" s="453"/>
      <c r="EYI31" s="453"/>
      <c r="EYJ31" s="453"/>
      <c r="EYK31" s="453"/>
      <c r="EYL31" s="453"/>
      <c r="EYM31" s="453"/>
      <c r="EYN31" s="453"/>
      <c r="EYO31" s="453"/>
      <c r="EYP31" s="453"/>
      <c r="EYQ31" s="453"/>
      <c r="EYR31" s="453"/>
      <c r="EYS31" s="453"/>
      <c r="EYT31" s="453"/>
      <c r="EYU31" s="453"/>
      <c r="EYV31" s="453"/>
      <c r="EYW31" s="453"/>
      <c r="EYX31" s="453"/>
      <c r="EYY31" s="453"/>
      <c r="EYZ31" s="453"/>
      <c r="EZA31" s="453"/>
      <c r="EZB31" s="453"/>
      <c r="EZC31" s="453"/>
      <c r="EZD31" s="453"/>
      <c r="EZE31" s="453"/>
      <c r="EZF31" s="453"/>
      <c r="EZG31" s="453"/>
      <c r="EZH31" s="453"/>
      <c r="EZI31" s="453"/>
      <c r="EZJ31" s="453"/>
      <c r="EZK31" s="453"/>
      <c r="EZL31" s="453"/>
      <c r="EZM31" s="453"/>
      <c r="EZN31" s="453"/>
      <c r="EZO31" s="453"/>
      <c r="EZP31" s="453"/>
      <c r="EZQ31" s="453"/>
      <c r="EZR31" s="453"/>
      <c r="EZS31" s="453"/>
      <c r="EZT31" s="453"/>
      <c r="EZU31" s="453"/>
      <c r="EZV31" s="453"/>
      <c r="EZW31" s="453"/>
      <c r="EZX31" s="453"/>
      <c r="EZY31" s="453"/>
      <c r="EZZ31" s="453"/>
      <c r="FAA31" s="453"/>
      <c r="FAB31" s="453"/>
      <c r="FAC31" s="453"/>
      <c r="FAD31" s="453"/>
      <c r="FAE31" s="453"/>
      <c r="FAF31" s="453"/>
      <c r="FAG31" s="453"/>
      <c r="FAH31" s="453"/>
      <c r="FAI31" s="453"/>
      <c r="FAJ31" s="453"/>
      <c r="FAK31" s="453"/>
      <c r="FAL31" s="453"/>
      <c r="FAM31" s="453"/>
      <c r="FAN31" s="453"/>
      <c r="FAO31" s="453"/>
      <c r="FAP31" s="453"/>
      <c r="FAQ31" s="453"/>
      <c r="FAR31" s="453"/>
      <c r="FAS31" s="453"/>
      <c r="FAT31" s="453"/>
      <c r="FAU31" s="453"/>
      <c r="FAV31" s="453"/>
      <c r="FAW31" s="453"/>
      <c r="FAX31" s="453"/>
      <c r="FAY31" s="453"/>
      <c r="FAZ31" s="453"/>
      <c r="FBA31" s="453"/>
      <c r="FBB31" s="453"/>
      <c r="FBC31" s="453"/>
      <c r="FBD31" s="453"/>
      <c r="FBE31" s="453"/>
      <c r="FBF31" s="453"/>
      <c r="FBG31" s="453"/>
      <c r="FBH31" s="453"/>
      <c r="FBI31" s="453"/>
      <c r="FBJ31" s="453"/>
      <c r="FBK31" s="453"/>
      <c r="FBL31" s="453"/>
      <c r="FBM31" s="453"/>
      <c r="FBN31" s="453"/>
      <c r="FBO31" s="453"/>
      <c r="FBP31" s="453"/>
      <c r="FBQ31" s="453"/>
      <c r="FBR31" s="453"/>
      <c r="FBS31" s="453"/>
      <c r="FBT31" s="453"/>
      <c r="FBU31" s="453"/>
      <c r="FBV31" s="453"/>
      <c r="FBW31" s="453"/>
      <c r="FBX31" s="453"/>
      <c r="FBY31" s="453"/>
      <c r="FBZ31" s="453"/>
      <c r="FCA31" s="453"/>
      <c r="FCB31" s="453"/>
      <c r="FCC31" s="453"/>
      <c r="FCD31" s="453"/>
      <c r="FCE31" s="453"/>
      <c r="FCF31" s="453"/>
      <c r="FCG31" s="453"/>
      <c r="FCH31" s="453"/>
      <c r="FCI31" s="453"/>
      <c r="FCJ31" s="453"/>
      <c r="FCK31" s="453"/>
      <c r="FCL31" s="453"/>
      <c r="FCM31" s="453"/>
      <c r="FCN31" s="453"/>
      <c r="FCO31" s="453"/>
      <c r="FCP31" s="453"/>
      <c r="FCQ31" s="453"/>
      <c r="FCR31" s="453"/>
      <c r="FCS31" s="453"/>
      <c r="FCT31" s="453"/>
      <c r="FCU31" s="453"/>
      <c r="FCV31" s="453"/>
      <c r="FCW31" s="453"/>
      <c r="FCX31" s="453"/>
      <c r="FCY31" s="453"/>
      <c r="FCZ31" s="453"/>
      <c r="FDA31" s="453"/>
      <c r="FDB31" s="453"/>
      <c r="FDC31" s="453"/>
      <c r="FDD31" s="453"/>
      <c r="FDE31" s="453"/>
      <c r="FDF31" s="453"/>
      <c r="FDG31" s="453"/>
      <c r="FDH31" s="453"/>
      <c r="FDI31" s="453"/>
      <c r="FDJ31" s="453"/>
      <c r="FDK31" s="453"/>
      <c r="FDL31" s="453"/>
      <c r="FDM31" s="453"/>
      <c r="FDN31" s="453"/>
      <c r="FDO31" s="453"/>
      <c r="FDP31" s="453"/>
      <c r="FDQ31" s="453"/>
      <c r="FDR31" s="453"/>
      <c r="FDS31" s="453"/>
      <c r="FDT31" s="453"/>
      <c r="FDU31" s="453"/>
      <c r="FDV31" s="453"/>
      <c r="FDW31" s="453"/>
      <c r="FDX31" s="453"/>
      <c r="FDY31" s="453"/>
      <c r="FDZ31" s="453"/>
      <c r="FEA31" s="453"/>
      <c r="FEB31" s="453"/>
      <c r="FEC31" s="453"/>
      <c r="FED31" s="453"/>
      <c r="FEE31" s="453"/>
      <c r="FEF31" s="453"/>
      <c r="FEG31" s="453"/>
      <c r="FEH31" s="453"/>
      <c r="FEI31" s="453"/>
      <c r="FEJ31" s="453"/>
      <c r="FEK31" s="453"/>
      <c r="FEL31" s="453"/>
      <c r="FEM31" s="453"/>
      <c r="FEN31" s="453"/>
      <c r="FEO31" s="453"/>
      <c r="FEP31" s="453"/>
      <c r="FEQ31" s="453"/>
      <c r="FER31" s="453"/>
      <c r="FES31" s="453"/>
      <c r="FET31" s="453"/>
      <c r="FEU31" s="453"/>
      <c r="FEV31" s="453"/>
      <c r="FEW31" s="453"/>
      <c r="FEX31" s="453"/>
      <c r="FEY31" s="453"/>
      <c r="FEZ31" s="453"/>
      <c r="FFA31" s="453"/>
      <c r="FFB31" s="453"/>
      <c r="FFC31" s="453"/>
      <c r="FFD31" s="453"/>
      <c r="FFE31" s="453"/>
      <c r="FFF31" s="453"/>
      <c r="FFG31" s="453"/>
      <c r="FFH31" s="453"/>
      <c r="FFI31" s="453"/>
      <c r="FFJ31" s="453"/>
      <c r="FFK31" s="453"/>
      <c r="FFL31" s="453"/>
      <c r="FFM31" s="453"/>
      <c r="FFN31" s="453"/>
      <c r="FFO31" s="453"/>
      <c r="FFP31" s="453"/>
      <c r="FFQ31" s="453"/>
      <c r="FFR31" s="453"/>
      <c r="FFS31" s="453"/>
      <c r="FFT31" s="453"/>
      <c r="FFU31" s="453"/>
      <c r="FFV31" s="453"/>
      <c r="FFW31" s="453"/>
      <c r="FFX31" s="453"/>
      <c r="FFY31" s="453"/>
      <c r="FFZ31" s="453"/>
      <c r="FGA31" s="453"/>
      <c r="FGB31" s="453"/>
      <c r="FGC31" s="453"/>
      <c r="FGD31" s="453"/>
      <c r="FGE31" s="453"/>
      <c r="FGF31" s="453"/>
      <c r="FGG31" s="453"/>
      <c r="FGH31" s="453"/>
      <c r="FGI31" s="453"/>
      <c r="FGJ31" s="453"/>
      <c r="FGK31" s="453"/>
      <c r="FGL31" s="453"/>
      <c r="FGM31" s="453"/>
      <c r="FGN31" s="453"/>
      <c r="FGO31" s="453"/>
      <c r="FGP31" s="453"/>
      <c r="FGQ31" s="453"/>
      <c r="FGR31" s="453"/>
      <c r="FGS31" s="453"/>
      <c r="FGT31" s="453"/>
      <c r="FGU31" s="453"/>
      <c r="FGV31" s="453"/>
      <c r="FGW31" s="453"/>
      <c r="FGX31" s="453"/>
      <c r="FGY31" s="453"/>
      <c r="FGZ31" s="453"/>
      <c r="FHA31" s="453"/>
      <c r="FHB31" s="453"/>
      <c r="FHC31" s="453"/>
      <c r="FHD31" s="453"/>
      <c r="FHE31" s="453"/>
      <c r="FHF31" s="453"/>
      <c r="FHG31" s="453"/>
      <c r="FHH31" s="453"/>
      <c r="FHI31" s="453"/>
      <c r="FHJ31" s="453"/>
      <c r="FHK31" s="453"/>
      <c r="FHL31" s="453"/>
      <c r="FHM31" s="453"/>
      <c r="FHN31" s="453"/>
      <c r="FHO31" s="453"/>
      <c r="FHP31" s="453"/>
      <c r="FHQ31" s="453"/>
      <c r="FHR31" s="453"/>
      <c r="FHS31" s="453"/>
      <c r="FHT31" s="453"/>
      <c r="FHU31" s="453"/>
      <c r="FHV31" s="453"/>
      <c r="FHW31" s="453"/>
      <c r="FHX31" s="453"/>
      <c r="FHY31" s="453"/>
      <c r="FHZ31" s="453"/>
      <c r="FIA31" s="453"/>
      <c r="FIB31" s="453"/>
      <c r="FIC31" s="453"/>
      <c r="FID31" s="453"/>
      <c r="FIE31" s="453"/>
      <c r="FIF31" s="453"/>
      <c r="FIG31" s="453"/>
      <c r="FIH31" s="453"/>
      <c r="FII31" s="453"/>
      <c r="FIJ31" s="453"/>
      <c r="FIK31" s="453"/>
      <c r="FIL31" s="453"/>
      <c r="FIM31" s="453"/>
      <c r="FIN31" s="453"/>
      <c r="FIO31" s="453"/>
      <c r="FIP31" s="453"/>
      <c r="FIQ31" s="453"/>
      <c r="FIR31" s="453"/>
      <c r="FIS31" s="453"/>
      <c r="FIT31" s="453"/>
      <c r="FIU31" s="453"/>
      <c r="FIV31" s="453"/>
      <c r="FIW31" s="453"/>
      <c r="FIX31" s="453"/>
      <c r="FIY31" s="453"/>
      <c r="FIZ31" s="453"/>
      <c r="FJA31" s="453"/>
      <c r="FJB31" s="453"/>
      <c r="FJC31" s="453"/>
      <c r="FJD31" s="453"/>
      <c r="FJE31" s="453"/>
      <c r="FJF31" s="453"/>
      <c r="FJG31" s="453"/>
      <c r="FJH31" s="453"/>
      <c r="FJI31" s="453"/>
      <c r="FJJ31" s="453"/>
      <c r="FJK31" s="453"/>
      <c r="FJL31" s="453"/>
      <c r="FJM31" s="453"/>
      <c r="FJN31" s="453"/>
      <c r="FJO31" s="453"/>
      <c r="FJP31" s="453"/>
      <c r="FJQ31" s="453"/>
      <c r="FJR31" s="453"/>
      <c r="FJS31" s="453"/>
      <c r="FJT31" s="453"/>
      <c r="FJU31" s="453"/>
      <c r="FJV31" s="453"/>
      <c r="FJW31" s="453"/>
      <c r="FJX31" s="453"/>
      <c r="FJY31" s="453"/>
      <c r="FJZ31" s="453"/>
      <c r="FKA31" s="453"/>
      <c r="FKB31" s="453"/>
      <c r="FKC31" s="453"/>
      <c r="FKD31" s="453"/>
      <c r="FKE31" s="453"/>
      <c r="FKF31" s="453"/>
      <c r="FKG31" s="453"/>
      <c r="FKH31" s="453"/>
      <c r="FKI31" s="453"/>
      <c r="FKJ31" s="453"/>
      <c r="FKK31" s="453"/>
      <c r="FKL31" s="453"/>
      <c r="FKM31" s="453"/>
      <c r="FKN31" s="453"/>
      <c r="FKO31" s="453"/>
      <c r="FKP31" s="453"/>
      <c r="FKQ31" s="453"/>
      <c r="FKR31" s="453"/>
      <c r="FKS31" s="453"/>
      <c r="FKT31" s="453"/>
      <c r="FKU31" s="453"/>
      <c r="FKV31" s="453"/>
      <c r="FKW31" s="453"/>
      <c r="FKX31" s="453"/>
      <c r="FKY31" s="453"/>
      <c r="FKZ31" s="453"/>
      <c r="FLA31" s="453"/>
      <c r="FLB31" s="453"/>
      <c r="FLC31" s="453"/>
      <c r="FLD31" s="453"/>
      <c r="FLE31" s="453"/>
      <c r="FLF31" s="453"/>
      <c r="FLG31" s="453"/>
      <c r="FLH31" s="453"/>
      <c r="FLI31" s="453"/>
      <c r="FLJ31" s="453"/>
      <c r="FLK31" s="453"/>
      <c r="FLL31" s="453"/>
      <c r="FLM31" s="453"/>
      <c r="FLN31" s="453"/>
      <c r="FLO31" s="453"/>
      <c r="FLP31" s="453"/>
      <c r="FLQ31" s="453"/>
      <c r="FLR31" s="453"/>
      <c r="FLS31" s="453"/>
      <c r="FLT31" s="453"/>
      <c r="FLU31" s="453"/>
      <c r="FLV31" s="453"/>
      <c r="FLW31" s="453"/>
      <c r="FLX31" s="453"/>
      <c r="FLY31" s="453"/>
      <c r="FLZ31" s="453"/>
      <c r="FMA31" s="453"/>
      <c r="FMB31" s="453"/>
      <c r="FMC31" s="453"/>
      <c r="FMD31" s="453"/>
      <c r="FME31" s="453"/>
      <c r="FMF31" s="453"/>
      <c r="FMG31" s="453"/>
      <c r="FMH31" s="453"/>
      <c r="FMI31" s="453"/>
      <c r="FMJ31" s="453"/>
      <c r="FMK31" s="453"/>
      <c r="FML31" s="453"/>
      <c r="FMM31" s="453"/>
      <c r="FMN31" s="453"/>
      <c r="FMO31" s="453"/>
      <c r="FMP31" s="453"/>
      <c r="FMQ31" s="453"/>
      <c r="FMR31" s="453"/>
      <c r="FMS31" s="453"/>
      <c r="FMT31" s="453"/>
      <c r="FMU31" s="453"/>
      <c r="FMV31" s="453"/>
      <c r="FMW31" s="453"/>
      <c r="FMX31" s="453"/>
      <c r="FMY31" s="453"/>
      <c r="FMZ31" s="453"/>
      <c r="FNA31" s="453"/>
      <c r="FNB31" s="453"/>
      <c r="FNC31" s="453"/>
      <c r="FND31" s="453"/>
      <c r="FNE31" s="453"/>
      <c r="FNF31" s="453"/>
      <c r="FNG31" s="453"/>
      <c r="FNH31" s="453"/>
      <c r="FNI31" s="453"/>
      <c r="FNJ31" s="453"/>
      <c r="FNK31" s="453"/>
      <c r="FNL31" s="453"/>
      <c r="FNM31" s="453"/>
      <c r="FNN31" s="453"/>
      <c r="FNO31" s="453"/>
      <c r="FNP31" s="453"/>
      <c r="FNQ31" s="453"/>
      <c r="FNR31" s="453"/>
      <c r="FNS31" s="453"/>
      <c r="FNT31" s="453"/>
      <c r="FNU31" s="453"/>
      <c r="FNV31" s="453"/>
      <c r="FNW31" s="453"/>
      <c r="FNX31" s="453"/>
      <c r="FNY31" s="453"/>
      <c r="FNZ31" s="453"/>
      <c r="FOA31" s="453"/>
      <c r="FOB31" s="453"/>
      <c r="FOC31" s="453"/>
      <c r="FOD31" s="453"/>
      <c r="FOE31" s="453"/>
      <c r="FOF31" s="453"/>
      <c r="FOG31" s="453"/>
      <c r="FOH31" s="453"/>
      <c r="FOI31" s="453"/>
      <c r="FOJ31" s="453"/>
      <c r="FOK31" s="453"/>
      <c r="FOL31" s="453"/>
      <c r="FOM31" s="453"/>
      <c r="FON31" s="453"/>
      <c r="FOO31" s="453"/>
      <c r="FOP31" s="453"/>
      <c r="FOQ31" s="453"/>
      <c r="FOR31" s="453"/>
      <c r="FOS31" s="453"/>
      <c r="FOT31" s="453"/>
      <c r="FOU31" s="453"/>
      <c r="FOV31" s="453"/>
      <c r="FOW31" s="453"/>
      <c r="FOX31" s="453"/>
      <c r="FOY31" s="453"/>
      <c r="FOZ31" s="453"/>
      <c r="FPA31" s="453"/>
      <c r="FPB31" s="453"/>
      <c r="FPC31" s="453"/>
      <c r="FPD31" s="453"/>
      <c r="FPE31" s="453"/>
      <c r="FPF31" s="453"/>
      <c r="FPG31" s="453"/>
      <c r="FPH31" s="453"/>
      <c r="FPI31" s="453"/>
      <c r="FPJ31" s="453"/>
      <c r="FPK31" s="453"/>
      <c r="FPL31" s="453"/>
      <c r="FPM31" s="453"/>
      <c r="FPN31" s="453"/>
      <c r="FPO31" s="453"/>
      <c r="FPP31" s="453"/>
      <c r="FPQ31" s="453"/>
      <c r="FPR31" s="453"/>
      <c r="FPS31" s="453"/>
      <c r="FPT31" s="453"/>
      <c r="FPU31" s="453"/>
      <c r="FPV31" s="453"/>
      <c r="FPW31" s="453"/>
      <c r="FPX31" s="453"/>
      <c r="FPY31" s="453"/>
      <c r="FPZ31" s="453"/>
      <c r="FQA31" s="453"/>
      <c r="FQB31" s="453"/>
      <c r="FQC31" s="453"/>
      <c r="FQD31" s="453"/>
      <c r="FQE31" s="453"/>
      <c r="FQF31" s="453"/>
      <c r="FQG31" s="453"/>
      <c r="FQH31" s="453"/>
      <c r="FQI31" s="453"/>
      <c r="FQJ31" s="453"/>
      <c r="FQK31" s="453"/>
      <c r="FQL31" s="453"/>
      <c r="FQM31" s="453"/>
      <c r="FQN31" s="453"/>
      <c r="FQO31" s="453"/>
      <c r="FQP31" s="453"/>
      <c r="FQQ31" s="453"/>
      <c r="FQR31" s="453"/>
      <c r="FQS31" s="453"/>
      <c r="FQT31" s="453"/>
      <c r="FQU31" s="453"/>
      <c r="FQV31" s="453"/>
      <c r="FQW31" s="453"/>
      <c r="FQX31" s="453"/>
      <c r="FQY31" s="453"/>
      <c r="FQZ31" s="453"/>
      <c r="FRA31" s="453"/>
      <c r="FRB31" s="453"/>
      <c r="FRC31" s="453"/>
      <c r="FRD31" s="453"/>
      <c r="FRE31" s="453"/>
      <c r="FRF31" s="453"/>
      <c r="FRG31" s="453"/>
      <c r="FRH31" s="453"/>
      <c r="FRI31" s="453"/>
      <c r="FRJ31" s="453"/>
      <c r="FRK31" s="453"/>
      <c r="FRL31" s="453"/>
      <c r="FRM31" s="453"/>
      <c r="FRN31" s="453"/>
      <c r="FRO31" s="453"/>
      <c r="FRP31" s="453"/>
      <c r="FRQ31" s="453"/>
      <c r="FRR31" s="453"/>
      <c r="FRS31" s="453"/>
      <c r="FRT31" s="453"/>
      <c r="FRU31" s="453"/>
      <c r="FRV31" s="453"/>
      <c r="FRW31" s="453"/>
      <c r="FRX31" s="453"/>
      <c r="FRY31" s="453"/>
      <c r="FRZ31" s="453"/>
      <c r="FSA31" s="453"/>
      <c r="FSB31" s="453"/>
      <c r="FSC31" s="453"/>
      <c r="FSD31" s="453"/>
      <c r="FSE31" s="453"/>
      <c r="FSF31" s="453"/>
      <c r="FSG31" s="453"/>
      <c r="FSH31" s="453"/>
      <c r="FSI31" s="453"/>
      <c r="FSJ31" s="453"/>
      <c r="FSK31" s="453"/>
      <c r="FSL31" s="453"/>
      <c r="FSM31" s="453"/>
      <c r="FSN31" s="453"/>
      <c r="FSO31" s="453"/>
      <c r="FSP31" s="453"/>
      <c r="FSQ31" s="453"/>
      <c r="FSR31" s="453"/>
      <c r="FSS31" s="453"/>
      <c r="FST31" s="453"/>
      <c r="FSU31" s="453"/>
      <c r="FSV31" s="453"/>
      <c r="FSW31" s="453"/>
      <c r="FSX31" s="453"/>
      <c r="FSY31" s="453"/>
      <c r="FSZ31" s="453"/>
      <c r="FTA31" s="453"/>
      <c r="FTB31" s="453"/>
      <c r="FTC31" s="453"/>
      <c r="FTD31" s="453"/>
      <c r="FTE31" s="453"/>
      <c r="FTF31" s="453"/>
      <c r="FTG31" s="453"/>
      <c r="FTH31" s="453"/>
      <c r="FTI31" s="453"/>
      <c r="FTJ31" s="453"/>
      <c r="FTK31" s="453"/>
      <c r="FTL31" s="453"/>
      <c r="FTM31" s="453"/>
      <c r="FTN31" s="453"/>
      <c r="FTO31" s="453"/>
      <c r="FTP31" s="453"/>
      <c r="FTQ31" s="453"/>
      <c r="FTR31" s="453"/>
      <c r="FTS31" s="453"/>
      <c r="FTT31" s="453"/>
      <c r="FTU31" s="453"/>
      <c r="FTV31" s="453"/>
      <c r="FTW31" s="453"/>
      <c r="FTX31" s="453"/>
      <c r="FTY31" s="453"/>
      <c r="FTZ31" s="453"/>
      <c r="FUA31" s="453"/>
      <c r="FUB31" s="453"/>
      <c r="FUC31" s="453"/>
      <c r="FUD31" s="453"/>
      <c r="FUE31" s="453"/>
      <c r="FUF31" s="453"/>
      <c r="FUG31" s="453"/>
      <c r="FUH31" s="453"/>
      <c r="FUI31" s="453"/>
      <c r="FUJ31" s="453"/>
      <c r="FUK31" s="453"/>
      <c r="FUL31" s="453"/>
      <c r="FUM31" s="453"/>
      <c r="FUN31" s="453"/>
      <c r="FUO31" s="453"/>
      <c r="FUP31" s="453"/>
      <c r="FUQ31" s="453"/>
      <c r="FUR31" s="453"/>
      <c r="FUS31" s="453"/>
      <c r="FUT31" s="453"/>
      <c r="FUU31" s="453"/>
      <c r="FUV31" s="453"/>
      <c r="FUW31" s="453"/>
      <c r="FUX31" s="453"/>
      <c r="FUY31" s="453"/>
      <c r="FUZ31" s="453"/>
      <c r="FVA31" s="453"/>
      <c r="FVB31" s="453"/>
      <c r="FVC31" s="453"/>
      <c r="FVD31" s="453"/>
      <c r="FVE31" s="453"/>
      <c r="FVF31" s="453"/>
      <c r="FVG31" s="453"/>
      <c r="FVH31" s="453"/>
      <c r="FVI31" s="453"/>
      <c r="FVJ31" s="453"/>
      <c r="FVK31" s="453"/>
      <c r="FVL31" s="453"/>
      <c r="FVM31" s="453"/>
      <c r="FVN31" s="453"/>
      <c r="FVO31" s="453"/>
      <c r="FVP31" s="453"/>
      <c r="FVQ31" s="453"/>
      <c r="FVR31" s="453"/>
      <c r="FVS31" s="453"/>
      <c r="FVT31" s="453"/>
      <c r="FVU31" s="453"/>
      <c r="FVV31" s="453"/>
      <c r="FVW31" s="453"/>
      <c r="FVX31" s="453"/>
      <c r="FVY31" s="453"/>
      <c r="FVZ31" s="453"/>
      <c r="FWA31" s="453"/>
      <c r="FWB31" s="453"/>
      <c r="FWC31" s="453"/>
      <c r="FWD31" s="453"/>
      <c r="FWE31" s="453"/>
      <c r="FWF31" s="453"/>
      <c r="FWG31" s="453"/>
      <c r="FWH31" s="453"/>
      <c r="FWI31" s="453"/>
      <c r="FWJ31" s="453"/>
      <c r="FWK31" s="453"/>
      <c r="FWL31" s="453"/>
      <c r="FWM31" s="453"/>
      <c r="FWN31" s="453"/>
      <c r="FWO31" s="453"/>
      <c r="FWP31" s="453"/>
      <c r="FWQ31" s="453"/>
      <c r="FWR31" s="453"/>
      <c r="FWS31" s="453"/>
      <c r="FWT31" s="453"/>
      <c r="FWU31" s="453"/>
      <c r="FWV31" s="453"/>
      <c r="FWW31" s="453"/>
      <c r="FWX31" s="453"/>
      <c r="FWY31" s="453"/>
      <c r="FWZ31" s="453"/>
      <c r="FXA31" s="453"/>
      <c r="FXB31" s="453"/>
      <c r="FXC31" s="453"/>
      <c r="FXD31" s="453"/>
      <c r="FXE31" s="453"/>
      <c r="FXF31" s="453"/>
      <c r="FXG31" s="453"/>
      <c r="FXH31" s="453"/>
      <c r="FXI31" s="453"/>
      <c r="FXJ31" s="453"/>
      <c r="FXK31" s="453"/>
      <c r="FXL31" s="453"/>
      <c r="FXM31" s="453"/>
      <c r="FXN31" s="453"/>
      <c r="FXO31" s="453"/>
      <c r="FXP31" s="453"/>
      <c r="FXQ31" s="453"/>
      <c r="FXR31" s="453"/>
      <c r="FXS31" s="453"/>
      <c r="FXT31" s="453"/>
      <c r="FXU31" s="453"/>
      <c r="FXV31" s="453"/>
      <c r="FXW31" s="453"/>
      <c r="FXX31" s="453"/>
      <c r="FXY31" s="453"/>
      <c r="FXZ31" s="453"/>
      <c r="FYA31" s="453"/>
      <c r="FYB31" s="453"/>
      <c r="FYC31" s="453"/>
      <c r="FYD31" s="453"/>
      <c r="FYE31" s="453"/>
      <c r="FYF31" s="453"/>
      <c r="FYG31" s="453"/>
      <c r="FYH31" s="453"/>
      <c r="FYI31" s="453"/>
      <c r="FYJ31" s="453"/>
      <c r="FYK31" s="453"/>
      <c r="FYL31" s="453"/>
      <c r="FYM31" s="453"/>
      <c r="FYN31" s="453"/>
      <c r="FYO31" s="453"/>
      <c r="FYP31" s="453"/>
      <c r="FYQ31" s="453"/>
      <c r="FYR31" s="453"/>
      <c r="FYS31" s="453"/>
      <c r="FYT31" s="453"/>
      <c r="FYU31" s="453"/>
      <c r="FYV31" s="453"/>
      <c r="FYW31" s="453"/>
      <c r="FYX31" s="453"/>
      <c r="FYY31" s="453"/>
      <c r="FYZ31" s="453"/>
      <c r="FZA31" s="453"/>
      <c r="FZB31" s="453"/>
      <c r="FZC31" s="453"/>
      <c r="FZD31" s="453"/>
      <c r="FZE31" s="453"/>
      <c r="FZF31" s="453"/>
      <c r="FZG31" s="453"/>
      <c r="FZH31" s="453"/>
      <c r="FZI31" s="453"/>
      <c r="FZJ31" s="453"/>
      <c r="FZK31" s="453"/>
      <c r="FZL31" s="453"/>
      <c r="FZM31" s="453"/>
      <c r="FZN31" s="453"/>
      <c r="FZO31" s="453"/>
      <c r="FZP31" s="453"/>
      <c r="FZQ31" s="453"/>
      <c r="FZR31" s="453"/>
      <c r="FZS31" s="453"/>
      <c r="FZT31" s="453"/>
      <c r="FZU31" s="453"/>
      <c r="FZV31" s="453"/>
      <c r="FZW31" s="453"/>
      <c r="FZX31" s="453"/>
      <c r="FZY31" s="453"/>
      <c r="FZZ31" s="453"/>
      <c r="GAA31" s="453"/>
      <c r="GAB31" s="453"/>
      <c r="GAC31" s="453"/>
      <c r="GAD31" s="453"/>
      <c r="GAE31" s="453"/>
      <c r="GAF31" s="453"/>
      <c r="GAG31" s="453"/>
      <c r="GAH31" s="453"/>
      <c r="GAI31" s="453"/>
      <c r="GAJ31" s="453"/>
      <c r="GAK31" s="453"/>
      <c r="GAL31" s="453"/>
      <c r="GAM31" s="453"/>
      <c r="GAN31" s="453"/>
      <c r="GAO31" s="453"/>
      <c r="GAP31" s="453"/>
      <c r="GAQ31" s="453"/>
      <c r="GAR31" s="453"/>
      <c r="GAS31" s="453"/>
      <c r="GAT31" s="453"/>
      <c r="GAU31" s="453"/>
      <c r="GAV31" s="453"/>
      <c r="GAW31" s="453"/>
      <c r="GAX31" s="453"/>
      <c r="GAY31" s="453"/>
      <c r="GAZ31" s="453"/>
      <c r="GBA31" s="453"/>
      <c r="GBB31" s="453"/>
      <c r="GBC31" s="453"/>
      <c r="GBD31" s="453"/>
      <c r="GBE31" s="453"/>
      <c r="GBF31" s="453"/>
      <c r="GBG31" s="453"/>
      <c r="GBH31" s="453"/>
      <c r="GBI31" s="453"/>
      <c r="GBJ31" s="453"/>
      <c r="GBK31" s="453"/>
      <c r="GBL31" s="453"/>
      <c r="GBM31" s="453"/>
      <c r="GBN31" s="453"/>
      <c r="GBO31" s="453"/>
      <c r="GBP31" s="453"/>
      <c r="GBQ31" s="453"/>
      <c r="GBR31" s="453"/>
      <c r="GBS31" s="453"/>
      <c r="GBT31" s="453"/>
      <c r="GBU31" s="453"/>
      <c r="GBV31" s="453"/>
      <c r="GBW31" s="453"/>
      <c r="GBX31" s="453"/>
      <c r="GBY31" s="453"/>
      <c r="GBZ31" s="453"/>
      <c r="GCA31" s="453"/>
      <c r="GCB31" s="453"/>
      <c r="GCC31" s="453"/>
      <c r="GCD31" s="453"/>
      <c r="GCE31" s="453"/>
      <c r="GCF31" s="453"/>
      <c r="GCG31" s="453"/>
      <c r="GCH31" s="453"/>
      <c r="GCI31" s="453"/>
      <c r="GCJ31" s="453"/>
      <c r="GCK31" s="453"/>
      <c r="GCL31" s="453"/>
      <c r="GCM31" s="453"/>
      <c r="GCN31" s="453"/>
      <c r="GCO31" s="453"/>
      <c r="GCP31" s="453"/>
      <c r="GCQ31" s="453"/>
      <c r="GCR31" s="453"/>
      <c r="GCS31" s="453"/>
      <c r="GCT31" s="453"/>
      <c r="GCU31" s="453"/>
      <c r="GCV31" s="453"/>
      <c r="GCW31" s="453"/>
      <c r="GCX31" s="453"/>
      <c r="GCY31" s="453"/>
      <c r="GCZ31" s="453"/>
      <c r="GDA31" s="453"/>
      <c r="GDB31" s="453"/>
      <c r="GDC31" s="453"/>
      <c r="GDD31" s="453"/>
      <c r="GDE31" s="453"/>
      <c r="GDF31" s="453"/>
      <c r="GDG31" s="453"/>
      <c r="GDH31" s="453"/>
      <c r="GDI31" s="453"/>
      <c r="GDJ31" s="453"/>
      <c r="GDK31" s="453"/>
      <c r="GDL31" s="453"/>
      <c r="GDM31" s="453"/>
      <c r="GDN31" s="453"/>
      <c r="GDO31" s="453"/>
      <c r="GDP31" s="453"/>
      <c r="GDQ31" s="453"/>
      <c r="GDR31" s="453"/>
      <c r="GDS31" s="453"/>
      <c r="GDT31" s="453"/>
      <c r="GDU31" s="453"/>
      <c r="GDV31" s="453"/>
      <c r="GDW31" s="453"/>
      <c r="GDX31" s="453"/>
      <c r="GDY31" s="453"/>
      <c r="GDZ31" s="453"/>
      <c r="GEA31" s="453"/>
      <c r="GEB31" s="453"/>
      <c r="GEC31" s="453"/>
      <c r="GED31" s="453"/>
      <c r="GEE31" s="453"/>
      <c r="GEF31" s="453"/>
      <c r="GEG31" s="453"/>
      <c r="GEH31" s="453"/>
      <c r="GEI31" s="453"/>
      <c r="GEJ31" s="453"/>
      <c r="GEK31" s="453"/>
      <c r="GEL31" s="453"/>
      <c r="GEM31" s="453"/>
      <c r="GEN31" s="453"/>
      <c r="GEO31" s="453"/>
      <c r="GEP31" s="453"/>
      <c r="GEQ31" s="453"/>
      <c r="GER31" s="453"/>
      <c r="GES31" s="453"/>
      <c r="GET31" s="453"/>
      <c r="GEU31" s="453"/>
      <c r="GEV31" s="453"/>
      <c r="GEW31" s="453"/>
      <c r="GEX31" s="453"/>
      <c r="GEY31" s="453"/>
      <c r="GEZ31" s="453"/>
      <c r="GFA31" s="453"/>
      <c r="GFB31" s="453"/>
      <c r="GFC31" s="453"/>
      <c r="GFD31" s="453"/>
      <c r="GFE31" s="453"/>
      <c r="GFF31" s="453"/>
      <c r="GFG31" s="453"/>
      <c r="GFH31" s="453"/>
      <c r="GFI31" s="453"/>
      <c r="GFJ31" s="453"/>
      <c r="GFK31" s="453"/>
      <c r="GFL31" s="453"/>
      <c r="GFM31" s="453"/>
      <c r="GFN31" s="453"/>
      <c r="GFO31" s="453"/>
      <c r="GFP31" s="453"/>
      <c r="GFQ31" s="453"/>
      <c r="GFR31" s="453"/>
      <c r="GFS31" s="453"/>
      <c r="GFT31" s="453"/>
      <c r="GFU31" s="453"/>
      <c r="GFV31" s="453"/>
      <c r="GFW31" s="453"/>
      <c r="GFX31" s="453"/>
      <c r="GFY31" s="453"/>
      <c r="GFZ31" s="453"/>
      <c r="GGA31" s="453"/>
      <c r="GGB31" s="453"/>
      <c r="GGC31" s="453"/>
      <c r="GGD31" s="453"/>
      <c r="GGE31" s="453"/>
      <c r="GGF31" s="453"/>
      <c r="GGG31" s="453"/>
      <c r="GGH31" s="453"/>
      <c r="GGI31" s="453"/>
      <c r="GGJ31" s="453"/>
      <c r="GGK31" s="453"/>
      <c r="GGL31" s="453"/>
      <c r="GGM31" s="453"/>
      <c r="GGN31" s="453"/>
      <c r="GGO31" s="453"/>
      <c r="GGP31" s="453"/>
      <c r="GGQ31" s="453"/>
      <c r="GGR31" s="453"/>
      <c r="GGS31" s="453"/>
      <c r="GGT31" s="453"/>
      <c r="GGU31" s="453"/>
      <c r="GGV31" s="453"/>
      <c r="GGW31" s="453"/>
      <c r="GGX31" s="453"/>
      <c r="GGY31" s="453"/>
      <c r="GGZ31" s="453"/>
      <c r="GHA31" s="453"/>
      <c r="GHB31" s="453"/>
      <c r="GHC31" s="453"/>
      <c r="GHD31" s="453"/>
      <c r="GHE31" s="453"/>
      <c r="GHF31" s="453"/>
      <c r="GHG31" s="453"/>
      <c r="GHH31" s="453"/>
      <c r="GHI31" s="453"/>
      <c r="GHJ31" s="453"/>
      <c r="GHK31" s="453"/>
      <c r="GHL31" s="453"/>
      <c r="GHM31" s="453"/>
      <c r="GHN31" s="453"/>
      <c r="GHO31" s="453"/>
      <c r="GHP31" s="453"/>
      <c r="GHQ31" s="453"/>
      <c r="GHR31" s="453"/>
      <c r="GHS31" s="453"/>
      <c r="GHT31" s="453"/>
      <c r="GHU31" s="453"/>
      <c r="GHV31" s="453"/>
      <c r="GHW31" s="453"/>
      <c r="GHX31" s="453"/>
      <c r="GHY31" s="453"/>
      <c r="GHZ31" s="453"/>
      <c r="GIA31" s="453"/>
      <c r="GIB31" s="453"/>
      <c r="GIC31" s="453"/>
      <c r="GID31" s="453"/>
      <c r="GIE31" s="453"/>
      <c r="GIF31" s="453"/>
      <c r="GIG31" s="453"/>
      <c r="GIH31" s="453"/>
      <c r="GII31" s="453"/>
      <c r="GIJ31" s="453"/>
      <c r="GIK31" s="453"/>
      <c r="GIL31" s="453"/>
      <c r="GIM31" s="453"/>
      <c r="GIN31" s="453"/>
      <c r="GIO31" s="453"/>
      <c r="GIP31" s="453"/>
      <c r="GIQ31" s="453"/>
      <c r="GIR31" s="453"/>
      <c r="GIS31" s="453"/>
      <c r="GIT31" s="453"/>
      <c r="GIU31" s="453"/>
      <c r="GIV31" s="453"/>
      <c r="GIW31" s="453"/>
      <c r="GIX31" s="453"/>
      <c r="GIY31" s="453"/>
      <c r="GIZ31" s="453"/>
      <c r="GJA31" s="453"/>
      <c r="GJB31" s="453"/>
      <c r="GJC31" s="453"/>
      <c r="GJD31" s="453"/>
      <c r="GJE31" s="453"/>
      <c r="GJF31" s="453"/>
      <c r="GJG31" s="453"/>
      <c r="GJH31" s="453"/>
      <c r="GJI31" s="453"/>
      <c r="GJJ31" s="453"/>
      <c r="GJK31" s="453"/>
      <c r="GJL31" s="453"/>
      <c r="GJM31" s="453"/>
      <c r="GJN31" s="453"/>
      <c r="GJO31" s="453"/>
      <c r="GJP31" s="453"/>
      <c r="GJQ31" s="453"/>
      <c r="GJR31" s="453"/>
      <c r="GJS31" s="453"/>
      <c r="GJT31" s="453"/>
      <c r="GJU31" s="453"/>
      <c r="GJV31" s="453"/>
      <c r="GJW31" s="453"/>
      <c r="GJX31" s="453"/>
      <c r="GJY31" s="453"/>
      <c r="GJZ31" s="453"/>
      <c r="GKA31" s="453"/>
      <c r="GKB31" s="453"/>
      <c r="GKC31" s="453"/>
      <c r="GKD31" s="453"/>
      <c r="GKE31" s="453"/>
      <c r="GKF31" s="453"/>
      <c r="GKG31" s="453"/>
      <c r="GKH31" s="453"/>
      <c r="GKI31" s="453"/>
      <c r="GKJ31" s="453"/>
      <c r="GKK31" s="453"/>
      <c r="GKL31" s="453"/>
      <c r="GKM31" s="453"/>
      <c r="GKN31" s="453"/>
      <c r="GKO31" s="453"/>
      <c r="GKP31" s="453"/>
      <c r="GKQ31" s="453"/>
      <c r="GKR31" s="453"/>
      <c r="GKS31" s="453"/>
      <c r="GKT31" s="453"/>
      <c r="GKU31" s="453"/>
      <c r="GKV31" s="453"/>
      <c r="GKW31" s="453"/>
      <c r="GKX31" s="453"/>
      <c r="GKY31" s="453"/>
      <c r="GKZ31" s="453"/>
      <c r="GLA31" s="453"/>
      <c r="GLB31" s="453"/>
      <c r="GLC31" s="453"/>
      <c r="GLD31" s="453"/>
      <c r="GLE31" s="453"/>
      <c r="GLF31" s="453"/>
      <c r="GLG31" s="453"/>
      <c r="GLH31" s="453"/>
      <c r="GLI31" s="453"/>
      <c r="GLJ31" s="453"/>
      <c r="GLK31" s="453"/>
      <c r="GLL31" s="453"/>
      <c r="GLM31" s="453"/>
      <c r="GLN31" s="453"/>
      <c r="GLO31" s="453"/>
      <c r="GLP31" s="453"/>
      <c r="GLQ31" s="453"/>
      <c r="GLR31" s="453"/>
      <c r="GLS31" s="453"/>
      <c r="GLT31" s="453"/>
      <c r="GLU31" s="453"/>
      <c r="GLV31" s="453"/>
      <c r="GLW31" s="453"/>
      <c r="GLX31" s="453"/>
      <c r="GLY31" s="453"/>
      <c r="GLZ31" s="453"/>
      <c r="GMA31" s="453"/>
      <c r="GMB31" s="453"/>
      <c r="GMC31" s="453"/>
      <c r="GMD31" s="453"/>
      <c r="GME31" s="453"/>
      <c r="GMF31" s="453"/>
      <c r="GMG31" s="453"/>
      <c r="GMH31" s="453"/>
      <c r="GMI31" s="453"/>
      <c r="GMJ31" s="453"/>
      <c r="GMK31" s="453"/>
      <c r="GML31" s="453"/>
      <c r="GMM31" s="453"/>
      <c r="GMN31" s="453"/>
      <c r="GMO31" s="453"/>
      <c r="GMP31" s="453"/>
      <c r="GMQ31" s="453"/>
      <c r="GMR31" s="453"/>
      <c r="GMS31" s="453"/>
      <c r="GMT31" s="453"/>
      <c r="GMU31" s="453"/>
      <c r="GMV31" s="453"/>
      <c r="GMW31" s="453"/>
      <c r="GMX31" s="453"/>
      <c r="GMY31" s="453"/>
      <c r="GMZ31" s="453"/>
      <c r="GNA31" s="453"/>
      <c r="GNB31" s="453"/>
      <c r="GNC31" s="453"/>
      <c r="GND31" s="453"/>
      <c r="GNE31" s="453"/>
      <c r="GNF31" s="453"/>
      <c r="GNG31" s="453"/>
      <c r="GNH31" s="453"/>
      <c r="GNI31" s="453"/>
      <c r="GNJ31" s="453"/>
      <c r="GNK31" s="453"/>
      <c r="GNL31" s="453"/>
      <c r="GNM31" s="453"/>
      <c r="GNN31" s="453"/>
      <c r="GNO31" s="453"/>
      <c r="GNP31" s="453"/>
      <c r="GNQ31" s="453"/>
      <c r="GNR31" s="453"/>
      <c r="GNS31" s="453"/>
      <c r="GNT31" s="453"/>
      <c r="GNU31" s="453"/>
      <c r="GNV31" s="453"/>
      <c r="GNW31" s="453"/>
      <c r="GNX31" s="453"/>
      <c r="GNY31" s="453"/>
      <c r="GNZ31" s="453"/>
      <c r="GOA31" s="453"/>
      <c r="GOB31" s="453"/>
      <c r="GOC31" s="453"/>
      <c r="GOD31" s="453"/>
      <c r="GOE31" s="453"/>
      <c r="GOF31" s="453"/>
      <c r="GOG31" s="453"/>
      <c r="GOH31" s="453"/>
      <c r="GOI31" s="453"/>
      <c r="GOJ31" s="453"/>
      <c r="GOK31" s="453"/>
      <c r="GOL31" s="453"/>
      <c r="GOM31" s="453"/>
      <c r="GON31" s="453"/>
      <c r="GOO31" s="453"/>
      <c r="GOP31" s="453"/>
      <c r="GOQ31" s="453"/>
      <c r="GOR31" s="453"/>
      <c r="GOS31" s="453"/>
      <c r="GOT31" s="453"/>
      <c r="GOU31" s="453"/>
      <c r="GOV31" s="453"/>
      <c r="GOW31" s="453"/>
      <c r="GOX31" s="453"/>
      <c r="GOY31" s="453"/>
      <c r="GOZ31" s="453"/>
      <c r="GPA31" s="453"/>
      <c r="GPB31" s="453"/>
      <c r="GPC31" s="453"/>
      <c r="GPD31" s="453"/>
      <c r="GPE31" s="453"/>
      <c r="GPF31" s="453"/>
      <c r="GPG31" s="453"/>
      <c r="GPH31" s="453"/>
      <c r="GPI31" s="453"/>
      <c r="GPJ31" s="453"/>
      <c r="GPK31" s="453"/>
      <c r="GPL31" s="453"/>
      <c r="GPM31" s="453"/>
      <c r="GPN31" s="453"/>
      <c r="GPO31" s="453"/>
      <c r="GPP31" s="453"/>
      <c r="GPQ31" s="453"/>
      <c r="GPR31" s="453"/>
      <c r="GPS31" s="453"/>
      <c r="GPT31" s="453"/>
      <c r="GPU31" s="453"/>
      <c r="GPV31" s="453"/>
      <c r="GPW31" s="453"/>
      <c r="GPX31" s="453"/>
      <c r="GPY31" s="453"/>
      <c r="GPZ31" s="453"/>
      <c r="GQA31" s="453"/>
      <c r="GQB31" s="453"/>
      <c r="GQC31" s="453"/>
      <c r="GQD31" s="453"/>
      <c r="GQE31" s="453"/>
      <c r="GQF31" s="453"/>
      <c r="GQG31" s="453"/>
      <c r="GQH31" s="453"/>
      <c r="GQI31" s="453"/>
      <c r="GQJ31" s="453"/>
      <c r="GQK31" s="453"/>
      <c r="GQL31" s="453"/>
      <c r="GQM31" s="453"/>
      <c r="GQN31" s="453"/>
      <c r="GQO31" s="453"/>
      <c r="GQP31" s="453"/>
      <c r="GQQ31" s="453"/>
      <c r="GQR31" s="453"/>
      <c r="GQS31" s="453"/>
      <c r="GQT31" s="453"/>
      <c r="GQU31" s="453"/>
      <c r="GQV31" s="453"/>
      <c r="GQW31" s="453"/>
      <c r="GQX31" s="453"/>
      <c r="GQY31" s="453"/>
      <c r="GQZ31" s="453"/>
      <c r="GRA31" s="453"/>
      <c r="GRB31" s="453"/>
      <c r="GRC31" s="453"/>
      <c r="GRD31" s="453"/>
      <c r="GRE31" s="453"/>
      <c r="GRF31" s="453"/>
      <c r="GRG31" s="453"/>
      <c r="GRH31" s="453"/>
      <c r="GRI31" s="453"/>
      <c r="GRJ31" s="453"/>
      <c r="GRK31" s="453"/>
      <c r="GRL31" s="453"/>
      <c r="GRM31" s="453"/>
      <c r="GRN31" s="453"/>
      <c r="GRO31" s="453"/>
      <c r="GRP31" s="453"/>
      <c r="GRQ31" s="453"/>
      <c r="GRR31" s="453"/>
      <c r="GRS31" s="453"/>
      <c r="GRT31" s="453"/>
      <c r="GRU31" s="453"/>
      <c r="GRV31" s="453"/>
      <c r="GRW31" s="453"/>
      <c r="GRX31" s="453"/>
      <c r="GRY31" s="453"/>
      <c r="GRZ31" s="453"/>
      <c r="GSA31" s="453"/>
      <c r="GSB31" s="453"/>
      <c r="GSC31" s="453"/>
      <c r="GSD31" s="453"/>
      <c r="GSE31" s="453"/>
      <c r="GSF31" s="453"/>
      <c r="GSG31" s="453"/>
      <c r="GSH31" s="453"/>
      <c r="GSI31" s="453"/>
      <c r="GSJ31" s="453"/>
      <c r="GSK31" s="453"/>
      <c r="GSL31" s="453"/>
      <c r="GSM31" s="453"/>
      <c r="GSN31" s="453"/>
      <c r="GSO31" s="453"/>
      <c r="GSP31" s="453"/>
      <c r="GSQ31" s="453"/>
      <c r="GSR31" s="453"/>
      <c r="GSS31" s="453"/>
      <c r="GST31" s="453"/>
      <c r="GSU31" s="453"/>
      <c r="GSV31" s="453"/>
      <c r="GSW31" s="453"/>
      <c r="GSX31" s="453"/>
      <c r="GSY31" s="453"/>
      <c r="GSZ31" s="453"/>
      <c r="GTA31" s="453"/>
      <c r="GTB31" s="453"/>
      <c r="GTC31" s="453"/>
      <c r="GTD31" s="453"/>
      <c r="GTE31" s="453"/>
      <c r="GTF31" s="453"/>
      <c r="GTG31" s="453"/>
      <c r="GTH31" s="453"/>
      <c r="GTI31" s="453"/>
      <c r="GTJ31" s="453"/>
      <c r="GTK31" s="453"/>
      <c r="GTL31" s="453"/>
      <c r="GTM31" s="453"/>
      <c r="GTN31" s="453"/>
      <c r="GTO31" s="453"/>
      <c r="GTP31" s="453"/>
      <c r="GTQ31" s="453"/>
      <c r="GTR31" s="453"/>
      <c r="GTS31" s="453"/>
      <c r="GTT31" s="453"/>
      <c r="GTU31" s="453"/>
      <c r="GTV31" s="453"/>
      <c r="GTW31" s="453"/>
      <c r="GTX31" s="453"/>
      <c r="GTY31" s="453"/>
      <c r="GTZ31" s="453"/>
      <c r="GUA31" s="453"/>
      <c r="GUB31" s="453"/>
      <c r="GUC31" s="453"/>
      <c r="GUD31" s="453"/>
      <c r="GUE31" s="453"/>
      <c r="GUF31" s="453"/>
      <c r="GUG31" s="453"/>
      <c r="GUH31" s="453"/>
      <c r="GUI31" s="453"/>
      <c r="GUJ31" s="453"/>
      <c r="GUK31" s="453"/>
      <c r="GUL31" s="453"/>
      <c r="GUM31" s="453"/>
      <c r="GUN31" s="453"/>
      <c r="GUO31" s="453"/>
      <c r="GUP31" s="453"/>
      <c r="GUQ31" s="453"/>
      <c r="GUR31" s="453"/>
      <c r="GUS31" s="453"/>
      <c r="GUT31" s="453"/>
      <c r="GUU31" s="453"/>
      <c r="GUV31" s="453"/>
      <c r="GUW31" s="453"/>
      <c r="GUX31" s="453"/>
      <c r="GUY31" s="453"/>
      <c r="GUZ31" s="453"/>
      <c r="GVA31" s="453"/>
      <c r="GVB31" s="453"/>
      <c r="GVC31" s="453"/>
      <c r="GVD31" s="453"/>
      <c r="GVE31" s="453"/>
      <c r="GVF31" s="453"/>
      <c r="GVG31" s="453"/>
      <c r="GVH31" s="453"/>
      <c r="GVI31" s="453"/>
      <c r="GVJ31" s="453"/>
      <c r="GVK31" s="453"/>
      <c r="GVL31" s="453"/>
      <c r="GVM31" s="453"/>
      <c r="GVN31" s="453"/>
      <c r="GVO31" s="453"/>
      <c r="GVP31" s="453"/>
      <c r="GVQ31" s="453"/>
      <c r="GVR31" s="453"/>
      <c r="GVS31" s="453"/>
      <c r="GVT31" s="453"/>
      <c r="GVU31" s="453"/>
      <c r="GVV31" s="453"/>
      <c r="GVW31" s="453"/>
      <c r="GVX31" s="453"/>
      <c r="GVY31" s="453"/>
      <c r="GVZ31" s="453"/>
      <c r="GWA31" s="453"/>
      <c r="GWB31" s="453"/>
      <c r="GWC31" s="453"/>
      <c r="GWD31" s="453"/>
      <c r="GWE31" s="453"/>
      <c r="GWF31" s="453"/>
      <c r="GWG31" s="453"/>
      <c r="GWH31" s="453"/>
      <c r="GWI31" s="453"/>
      <c r="GWJ31" s="453"/>
      <c r="GWK31" s="453"/>
      <c r="GWL31" s="453"/>
      <c r="GWM31" s="453"/>
      <c r="GWN31" s="453"/>
      <c r="GWO31" s="453"/>
      <c r="GWP31" s="453"/>
      <c r="GWQ31" s="453"/>
      <c r="GWR31" s="453"/>
      <c r="GWS31" s="453"/>
      <c r="GWT31" s="453"/>
      <c r="GWU31" s="453"/>
      <c r="GWV31" s="453"/>
      <c r="GWW31" s="453"/>
      <c r="GWX31" s="453"/>
      <c r="GWY31" s="453"/>
      <c r="GWZ31" s="453"/>
      <c r="GXA31" s="453"/>
      <c r="GXB31" s="453"/>
      <c r="GXC31" s="453"/>
      <c r="GXD31" s="453"/>
      <c r="GXE31" s="453"/>
      <c r="GXF31" s="453"/>
      <c r="GXG31" s="453"/>
      <c r="GXH31" s="453"/>
      <c r="GXI31" s="453"/>
      <c r="GXJ31" s="453"/>
      <c r="GXK31" s="453"/>
      <c r="GXL31" s="453"/>
      <c r="GXM31" s="453"/>
      <c r="GXN31" s="453"/>
      <c r="GXO31" s="453"/>
      <c r="GXP31" s="453"/>
      <c r="GXQ31" s="453"/>
      <c r="GXR31" s="453"/>
      <c r="GXS31" s="453"/>
      <c r="GXT31" s="453"/>
      <c r="GXU31" s="453"/>
      <c r="GXV31" s="453"/>
      <c r="GXW31" s="453"/>
      <c r="GXX31" s="453"/>
      <c r="GXY31" s="453"/>
      <c r="GXZ31" s="453"/>
      <c r="GYA31" s="453"/>
      <c r="GYB31" s="453"/>
      <c r="GYC31" s="453"/>
      <c r="GYD31" s="453"/>
      <c r="GYE31" s="453"/>
      <c r="GYF31" s="453"/>
      <c r="GYG31" s="453"/>
      <c r="GYH31" s="453"/>
      <c r="GYI31" s="453"/>
      <c r="GYJ31" s="453"/>
      <c r="GYK31" s="453"/>
      <c r="GYL31" s="453"/>
      <c r="GYM31" s="453"/>
      <c r="GYN31" s="453"/>
      <c r="GYO31" s="453"/>
      <c r="GYP31" s="453"/>
      <c r="GYQ31" s="453"/>
      <c r="GYR31" s="453"/>
      <c r="GYS31" s="453"/>
      <c r="GYT31" s="453"/>
      <c r="GYU31" s="453"/>
      <c r="GYV31" s="453"/>
      <c r="GYW31" s="453"/>
      <c r="GYX31" s="453"/>
      <c r="GYY31" s="453"/>
      <c r="GYZ31" s="453"/>
      <c r="GZA31" s="453"/>
      <c r="GZB31" s="453"/>
      <c r="GZC31" s="453"/>
      <c r="GZD31" s="453"/>
      <c r="GZE31" s="453"/>
      <c r="GZF31" s="453"/>
      <c r="GZG31" s="453"/>
      <c r="GZH31" s="453"/>
      <c r="GZI31" s="453"/>
      <c r="GZJ31" s="453"/>
      <c r="GZK31" s="453"/>
      <c r="GZL31" s="453"/>
      <c r="GZM31" s="453"/>
      <c r="GZN31" s="453"/>
      <c r="GZO31" s="453"/>
      <c r="GZP31" s="453"/>
      <c r="GZQ31" s="453"/>
      <c r="GZR31" s="453"/>
      <c r="GZS31" s="453"/>
      <c r="GZT31" s="453"/>
      <c r="GZU31" s="453"/>
      <c r="GZV31" s="453"/>
      <c r="GZW31" s="453"/>
      <c r="GZX31" s="453"/>
      <c r="GZY31" s="453"/>
      <c r="GZZ31" s="453"/>
      <c r="HAA31" s="453"/>
      <c r="HAB31" s="453"/>
      <c r="HAC31" s="453"/>
      <c r="HAD31" s="453"/>
      <c r="HAE31" s="453"/>
      <c r="HAF31" s="453"/>
      <c r="HAG31" s="453"/>
      <c r="HAH31" s="453"/>
      <c r="HAI31" s="453"/>
      <c r="HAJ31" s="453"/>
      <c r="HAK31" s="453"/>
      <c r="HAL31" s="453"/>
      <c r="HAM31" s="453"/>
      <c r="HAN31" s="453"/>
      <c r="HAO31" s="453"/>
      <c r="HAP31" s="453"/>
      <c r="HAQ31" s="453"/>
      <c r="HAR31" s="453"/>
      <c r="HAS31" s="453"/>
      <c r="HAT31" s="453"/>
      <c r="HAU31" s="453"/>
      <c r="HAV31" s="453"/>
      <c r="HAW31" s="453"/>
      <c r="HAX31" s="453"/>
      <c r="HAY31" s="453"/>
      <c r="HAZ31" s="453"/>
      <c r="HBA31" s="453"/>
      <c r="HBB31" s="453"/>
      <c r="HBC31" s="453"/>
      <c r="HBD31" s="453"/>
      <c r="HBE31" s="453"/>
      <c r="HBF31" s="453"/>
      <c r="HBG31" s="453"/>
      <c r="HBH31" s="453"/>
      <c r="HBI31" s="453"/>
      <c r="HBJ31" s="453"/>
      <c r="HBK31" s="453"/>
      <c r="HBL31" s="453"/>
      <c r="HBM31" s="453"/>
      <c r="HBN31" s="453"/>
      <c r="HBO31" s="453"/>
      <c r="HBP31" s="453"/>
      <c r="HBQ31" s="453"/>
      <c r="HBR31" s="453"/>
      <c r="HBS31" s="453"/>
      <c r="HBT31" s="453"/>
      <c r="HBU31" s="453"/>
      <c r="HBV31" s="453"/>
      <c r="HBW31" s="453"/>
      <c r="HBX31" s="453"/>
      <c r="HBY31" s="453"/>
      <c r="HBZ31" s="453"/>
      <c r="HCA31" s="453"/>
      <c r="HCB31" s="453"/>
      <c r="HCC31" s="453"/>
      <c r="HCD31" s="453"/>
      <c r="HCE31" s="453"/>
      <c r="HCF31" s="453"/>
      <c r="HCG31" s="453"/>
      <c r="HCH31" s="453"/>
      <c r="HCI31" s="453"/>
      <c r="HCJ31" s="453"/>
      <c r="HCK31" s="453"/>
      <c r="HCL31" s="453"/>
      <c r="HCM31" s="453"/>
      <c r="HCN31" s="453"/>
      <c r="HCO31" s="453"/>
      <c r="HCP31" s="453"/>
      <c r="HCQ31" s="453"/>
      <c r="HCR31" s="453"/>
      <c r="HCS31" s="453"/>
      <c r="HCT31" s="453"/>
      <c r="HCU31" s="453"/>
      <c r="HCV31" s="453"/>
      <c r="HCW31" s="453"/>
      <c r="HCX31" s="453"/>
      <c r="HCY31" s="453"/>
      <c r="HCZ31" s="453"/>
      <c r="HDA31" s="453"/>
      <c r="HDB31" s="453"/>
      <c r="HDC31" s="453"/>
      <c r="HDD31" s="453"/>
      <c r="HDE31" s="453"/>
      <c r="HDF31" s="453"/>
      <c r="HDG31" s="453"/>
      <c r="HDH31" s="453"/>
      <c r="HDI31" s="453"/>
      <c r="HDJ31" s="453"/>
      <c r="HDK31" s="453"/>
      <c r="HDL31" s="453"/>
      <c r="HDM31" s="453"/>
      <c r="HDN31" s="453"/>
      <c r="HDO31" s="453"/>
      <c r="HDP31" s="453"/>
      <c r="HDQ31" s="453"/>
      <c r="HDR31" s="453"/>
      <c r="HDS31" s="453"/>
      <c r="HDT31" s="453"/>
      <c r="HDU31" s="453"/>
      <c r="HDV31" s="453"/>
      <c r="HDW31" s="453"/>
      <c r="HDX31" s="453"/>
      <c r="HDY31" s="453"/>
      <c r="HDZ31" s="453"/>
      <c r="HEA31" s="453"/>
      <c r="HEB31" s="453"/>
      <c r="HEC31" s="453"/>
      <c r="HED31" s="453"/>
      <c r="HEE31" s="453"/>
      <c r="HEF31" s="453"/>
      <c r="HEG31" s="453"/>
      <c r="HEH31" s="453"/>
      <c r="HEI31" s="453"/>
      <c r="HEJ31" s="453"/>
      <c r="HEK31" s="453"/>
      <c r="HEL31" s="453"/>
      <c r="HEM31" s="453"/>
      <c r="HEN31" s="453"/>
      <c r="HEO31" s="453"/>
      <c r="HEP31" s="453"/>
      <c r="HEQ31" s="453"/>
      <c r="HER31" s="453"/>
      <c r="HES31" s="453"/>
      <c r="HET31" s="453"/>
      <c r="HEU31" s="453"/>
      <c r="HEV31" s="453"/>
      <c r="HEW31" s="453"/>
      <c r="HEX31" s="453"/>
      <c r="HEY31" s="453"/>
      <c r="HEZ31" s="453"/>
      <c r="HFA31" s="453"/>
      <c r="HFB31" s="453"/>
      <c r="HFC31" s="453"/>
      <c r="HFD31" s="453"/>
      <c r="HFE31" s="453"/>
      <c r="HFF31" s="453"/>
      <c r="HFG31" s="453"/>
      <c r="HFH31" s="453"/>
      <c r="HFI31" s="453"/>
      <c r="HFJ31" s="453"/>
      <c r="HFK31" s="453"/>
      <c r="HFL31" s="453"/>
      <c r="HFM31" s="453"/>
      <c r="HFN31" s="453"/>
      <c r="HFO31" s="453"/>
      <c r="HFP31" s="453"/>
      <c r="HFQ31" s="453"/>
      <c r="HFR31" s="453"/>
      <c r="HFS31" s="453"/>
      <c r="HFT31" s="453"/>
      <c r="HFU31" s="453"/>
      <c r="HFV31" s="453"/>
      <c r="HFW31" s="453"/>
      <c r="HFX31" s="453"/>
      <c r="HFY31" s="453"/>
      <c r="HFZ31" s="453"/>
      <c r="HGA31" s="453"/>
      <c r="HGB31" s="453"/>
      <c r="HGC31" s="453"/>
      <c r="HGD31" s="453"/>
      <c r="HGE31" s="453"/>
      <c r="HGF31" s="453"/>
      <c r="HGG31" s="453"/>
      <c r="HGH31" s="453"/>
      <c r="HGI31" s="453"/>
      <c r="HGJ31" s="453"/>
      <c r="HGK31" s="453"/>
      <c r="HGL31" s="453"/>
      <c r="HGM31" s="453"/>
      <c r="HGN31" s="453"/>
      <c r="HGO31" s="453"/>
      <c r="HGP31" s="453"/>
      <c r="HGQ31" s="453"/>
      <c r="HGR31" s="453"/>
      <c r="HGS31" s="453"/>
      <c r="HGT31" s="453"/>
      <c r="HGU31" s="453"/>
      <c r="HGV31" s="453"/>
      <c r="HGW31" s="453"/>
      <c r="HGX31" s="453"/>
      <c r="HGY31" s="453"/>
      <c r="HGZ31" s="453"/>
      <c r="HHA31" s="453"/>
      <c r="HHB31" s="453"/>
      <c r="HHC31" s="453"/>
      <c r="HHD31" s="453"/>
      <c r="HHE31" s="453"/>
      <c r="HHF31" s="453"/>
      <c r="HHG31" s="453"/>
      <c r="HHH31" s="453"/>
      <c r="HHI31" s="453"/>
      <c r="HHJ31" s="453"/>
      <c r="HHK31" s="453"/>
      <c r="HHL31" s="453"/>
      <c r="HHM31" s="453"/>
      <c r="HHN31" s="453"/>
      <c r="HHO31" s="453"/>
      <c r="HHP31" s="453"/>
      <c r="HHQ31" s="453"/>
      <c r="HHR31" s="453"/>
      <c r="HHS31" s="453"/>
      <c r="HHT31" s="453"/>
      <c r="HHU31" s="453"/>
      <c r="HHV31" s="453"/>
      <c r="HHW31" s="453"/>
      <c r="HHX31" s="453"/>
      <c r="HHY31" s="453"/>
      <c r="HHZ31" s="453"/>
      <c r="HIA31" s="453"/>
      <c r="HIB31" s="453"/>
      <c r="HIC31" s="453"/>
      <c r="HID31" s="453"/>
      <c r="HIE31" s="453"/>
      <c r="HIF31" s="453"/>
      <c r="HIG31" s="453"/>
      <c r="HIH31" s="453"/>
      <c r="HII31" s="453"/>
      <c r="HIJ31" s="453"/>
      <c r="HIK31" s="453"/>
      <c r="HIL31" s="453"/>
      <c r="HIM31" s="453"/>
      <c r="HIN31" s="453"/>
      <c r="HIO31" s="453"/>
      <c r="HIP31" s="453"/>
      <c r="HIQ31" s="453"/>
      <c r="HIR31" s="453"/>
      <c r="HIS31" s="453"/>
      <c r="HIT31" s="453"/>
      <c r="HIU31" s="453"/>
      <c r="HIV31" s="453"/>
      <c r="HIW31" s="453"/>
      <c r="HIX31" s="453"/>
      <c r="HIY31" s="453"/>
      <c r="HIZ31" s="453"/>
      <c r="HJA31" s="453"/>
      <c r="HJB31" s="453"/>
      <c r="HJC31" s="453"/>
      <c r="HJD31" s="453"/>
      <c r="HJE31" s="453"/>
      <c r="HJF31" s="453"/>
      <c r="HJG31" s="453"/>
      <c r="HJH31" s="453"/>
      <c r="HJI31" s="453"/>
      <c r="HJJ31" s="453"/>
      <c r="HJK31" s="453"/>
      <c r="HJL31" s="453"/>
      <c r="HJM31" s="453"/>
      <c r="HJN31" s="453"/>
      <c r="HJO31" s="453"/>
      <c r="HJP31" s="453"/>
      <c r="HJQ31" s="453"/>
      <c r="HJR31" s="453"/>
      <c r="HJS31" s="453"/>
      <c r="HJT31" s="453"/>
      <c r="HJU31" s="453"/>
      <c r="HJV31" s="453"/>
      <c r="HJW31" s="453"/>
      <c r="HJX31" s="453"/>
      <c r="HJY31" s="453"/>
      <c r="HJZ31" s="453"/>
      <c r="HKA31" s="453"/>
      <c r="HKB31" s="453"/>
      <c r="HKC31" s="453"/>
      <c r="HKD31" s="453"/>
      <c r="HKE31" s="453"/>
      <c r="HKF31" s="453"/>
      <c r="HKG31" s="453"/>
      <c r="HKH31" s="453"/>
      <c r="HKI31" s="453"/>
      <c r="HKJ31" s="453"/>
      <c r="HKK31" s="453"/>
      <c r="HKL31" s="453"/>
      <c r="HKM31" s="453"/>
      <c r="HKN31" s="453"/>
      <c r="HKO31" s="453"/>
      <c r="HKP31" s="453"/>
      <c r="HKQ31" s="453"/>
      <c r="HKR31" s="453"/>
      <c r="HKS31" s="453"/>
      <c r="HKT31" s="453"/>
      <c r="HKU31" s="453"/>
      <c r="HKV31" s="453"/>
      <c r="HKW31" s="453"/>
      <c r="HKX31" s="453"/>
      <c r="HKY31" s="453"/>
      <c r="HKZ31" s="453"/>
      <c r="HLA31" s="453"/>
      <c r="HLB31" s="453"/>
      <c r="HLC31" s="453"/>
      <c r="HLD31" s="453"/>
      <c r="HLE31" s="453"/>
      <c r="HLF31" s="453"/>
      <c r="HLG31" s="453"/>
      <c r="HLH31" s="453"/>
      <c r="HLI31" s="453"/>
      <c r="HLJ31" s="453"/>
      <c r="HLK31" s="453"/>
      <c r="HLL31" s="453"/>
      <c r="HLM31" s="453"/>
      <c r="HLN31" s="453"/>
      <c r="HLO31" s="453"/>
      <c r="HLP31" s="453"/>
      <c r="HLQ31" s="453"/>
      <c r="HLR31" s="453"/>
      <c r="HLS31" s="453"/>
      <c r="HLT31" s="453"/>
      <c r="HLU31" s="453"/>
      <c r="HLV31" s="453"/>
      <c r="HLW31" s="453"/>
      <c r="HLX31" s="453"/>
      <c r="HLY31" s="453"/>
      <c r="HLZ31" s="453"/>
      <c r="HMA31" s="453"/>
      <c r="HMB31" s="453"/>
      <c r="HMC31" s="453"/>
      <c r="HMD31" s="453"/>
      <c r="HME31" s="453"/>
      <c r="HMF31" s="453"/>
      <c r="HMG31" s="453"/>
      <c r="HMH31" s="453"/>
      <c r="HMI31" s="453"/>
      <c r="HMJ31" s="453"/>
      <c r="HMK31" s="453"/>
      <c r="HML31" s="453"/>
      <c r="HMM31" s="453"/>
      <c r="HMN31" s="453"/>
      <c r="HMO31" s="453"/>
      <c r="HMP31" s="453"/>
      <c r="HMQ31" s="453"/>
      <c r="HMR31" s="453"/>
      <c r="HMS31" s="453"/>
      <c r="HMT31" s="453"/>
      <c r="HMU31" s="453"/>
      <c r="HMV31" s="453"/>
      <c r="HMW31" s="453"/>
      <c r="HMX31" s="453"/>
      <c r="HMY31" s="453"/>
      <c r="HMZ31" s="453"/>
      <c r="HNA31" s="453"/>
      <c r="HNB31" s="453"/>
      <c r="HNC31" s="453"/>
      <c r="HND31" s="453"/>
      <c r="HNE31" s="453"/>
      <c r="HNF31" s="453"/>
      <c r="HNG31" s="453"/>
      <c r="HNH31" s="453"/>
      <c r="HNI31" s="453"/>
      <c r="HNJ31" s="453"/>
      <c r="HNK31" s="453"/>
      <c r="HNL31" s="453"/>
      <c r="HNM31" s="453"/>
      <c r="HNN31" s="453"/>
      <c r="HNO31" s="453"/>
      <c r="HNP31" s="453"/>
      <c r="HNQ31" s="453"/>
      <c r="HNR31" s="453"/>
      <c r="HNS31" s="453"/>
      <c r="HNT31" s="453"/>
      <c r="HNU31" s="453"/>
      <c r="HNV31" s="453"/>
      <c r="HNW31" s="453"/>
      <c r="HNX31" s="453"/>
      <c r="HNY31" s="453"/>
      <c r="HNZ31" s="453"/>
      <c r="HOA31" s="453"/>
      <c r="HOB31" s="453"/>
      <c r="HOC31" s="453"/>
      <c r="HOD31" s="453"/>
      <c r="HOE31" s="453"/>
      <c r="HOF31" s="453"/>
      <c r="HOG31" s="453"/>
      <c r="HOH31" s="453"/>
      <c r="HOI31" s="453"/>
      <c r="HOJ31" s="453"/>
      <c r="HOK31" s="453"/>
      <c r="HOL31" s="453"/>
      <c r="HOM31" s="453"/>
      <c r="HON31" s="453"/>
      <c r="HOO31" s="453"/>
      <c r="HOP31" s="453"/>
      <c r="HOQ31" s="453"/>
      <c r="HOR31" s="453"/>
      <c r="HOS31" s="453"/>
      <c r="HOT31" s="453"/>
      <c r="HOU31" s="453"/>
      <c r="HOV31" s="453"/>
      <c r="HOW31" s="453"/>
      <c r="HOX31" s="453"/>
      <c r="HOY31" s="453"/>
      <c r="HOZ31" s="453"/>
      <c r="HPA31" s="453"/>
      <c r="HPB31" s="453"/>
      <c r="HPC31" s="453"/>
      <c r="HPD31" s="453"/>
      <c r="HPE31" s="453"/>
      <c r="HPF31" s="453"/>
      <c r="HPG31" s="453"/>
      <c r="HPH31" s="453"/>
      <c r="HPI31" s="453"/>
      <c r="HPJ31" s="453"/>
      <c r="HPK31" s="453"/>
      <c r="HPL31" s="453"/>
      <c r="HPM31" s="453"/>
      <c r="HPN31" s="453"/>
      <c r="HPO31" s="453"/>
      <c r="HPP31" s="453"/>
      <c r="HPQ31" s="453"/>
      <c r="HPR31" s="453"/>
      <c r="HPS31" s="453"/>
      <c r="HPT31" s="453"/>
      <c r="HPU31" s="453"/>
      <c r="HPV31" s="453"/>
      <c r="HPW31" s="453"/>
      <c r="HPX31" s="453"/>
      <c r="HPY31" s="453"/>
      <c r="HPZ31" s="453"/>
      <c r="HQA31" s="453"/>
      <c r="HQB31" s="453"/>
      <c r="HQC31" s="453"/>
      <c r="HQD31" s="453"/>
      <c r="HQE31" s="453"/>
      <c r="HQF31" s="453"/>
      <c r="HQG31" s="453"/>
      <c r="HQH31" s="453"/>
      <c r="HQI31" s="453"/>
      <c r="HQJ31" s="453"/>
      <c r="HQK31" s="453"/>
      <c r="HQL31" s="453"/>
      <c r="HQM31" s="453"/>
      <c r="HQN31" s="453"/>
      <c r="HQO31" s="453"/>
      <c r="HQP31" s="453"/>
      <c r="HQQ31" s="453"/>
      <c r="HQR31" s="453"/>
      <c r="HQS31" s="453"/>
      <c r="HQT31" s="453"/>
      <c r="HQU31" s="453"/>
      <c r="HQV31" s="453"/>
      <c r="HQW31" s="453"/>
      <c r="HQX31" s="453"/>
      <c r="HQY31" s="453"/>
      <c r="HQZ31" s="453"/>
      <c r="HRA31" s="453"/>
      <c r="HRB31" s="453"/>
      <c r="HRC31" s="453"/>
      <c r="HRD31" s="453"/>
      <c r="HRE31" s="453"/>
      <c r="HRF31" s="453"/>
      <c r="HRG31" s="453"/>
      <c r="HRH31" s="453"/>
      <c r="HRI31" s="453"/>
      <c r="HRJ31" s="453"/>
      <c r="HRK31" s="453"/>
      <c r="HRL31" s="453"/>
      <c r="HRM31" s="453"/>
      <c r="HRN31" s="453"/>
      <c r="HRO31" s="453"/>
      <c r="HRP31" s="453"/>
      <c r="HRQ31" s="453"/>
      <c r="HRR31" s="453"/>
      <c r="HRS31" s="453"/>
      <c r="HRT31" s="453"/>
      <c r="HRU31" s="453"/>
      <c r="HRV31" s="453"/>
      <c r="HRW31" s="453"/>
      <c r="HRX31" s="453"/>
      <c r="HRY31" s="453"/>
      <c r="HRZ31" s="453"/>
      <c r="HSA31" s="453"/>
      <c r="HSB31" s="453"/>
      <c r="HSC31" s="453"/>
      <c r="HSD31" s="453"/>
      <c r="HSE31" s="453"/>
      <c r="HSF31" s="453"/>
      <c r="HSG31" s="453"/>
      <c r="HSH31" s="453"/>
      <c r="HSI31" s="453"/>
      <c r="HSJ31" s="453"/>
      <c r="HSK31" s="453"/>
      <c r="HSL31" s="453"/>
      <c r="HSM31" s="453"/>
      <c r="HSN31" s="453"/>
      <c r="HSO31" s="453"/>
      <c r="HSP31" s="453"/>
      <c r="HSQ31" s="453"/>
      <c r="HSR31" s="453"/>
      <c r="HSS31" s="453"/>
      <c r="HST31" s="453"/>
      <c r="HSU31" s="453"/>
      <c r="HSV31" s="453"/>
      <c r="HSW31" s="453"/>
      <c r="HSX31" s="453"/>
      <c r="HSY31" s="453"/>
      <c r="HSZ31" s="453"/>
      <c r="HTA31" s="453"/>
      <c r="HTB31" s="453"/>
      <c r="HTC31" s="453"/>
      <c r="HTD31" s="453"/>
      <c r="HTE31" s="453"/>
      <c r="HTF31" s="453"/>
      <c r="HTG31" s="453"/>
      <c r="HTH31" s="453"/>
      <c r="HTI31" s="453"/>
      <c r="HTJ31" s="453"/>
      <c r="HTK31" s="453"/>
      <c r="HTL31" s="453"/>
      <c r="HTM31" s="453"/>
      <c r="HTN31" s="453"/>
      <c r="HTO31" s="453"/>
      <c r="HTP31" s="453"/>
      <c r="HTQ31" s="453"/>
      <c r="HTR31" s="453"/>
      <c r="HTS31" s="453"/>
      <c r="HTT31" s="453"/>
      <c r="HTU31" s="453"/>
      <c r="HTV31" s="453"/>
      <c r="HTW31" s="453"/>
      <c r="HTX31" s="453"/>
      <c r="HTY31" s="453"/>
      <c r="HTZ31" s="453"/>
      <c r="HUA31" s="453"/>
      <c r="HUB31" s="453"/>
      <c r="HUC31" s="453"/>
      <c r="HUD31" s="453"/>
      <c r="HUE31" s="453"/>
      <c r="HUF31" s="453"/>
      <c r="HUG31" s="453"/>
      <c r="HUH31" s="453"/>
      <c r="HUI31" s="453"/>
      <c r="HUJ31" s="453"/>
      <c r="HUK31" s="453"/>
      <c r="HUL31" s="453"/>
      <c r="HUM31" s="453"/>
      <c r="HUN31" s="453"/>
      <c r="HUO31" s="453"/>
      <c r="HUP31" s="453"/>
      <c r="HUQ31" s="453"/>
      <c r="HUR31" s="453"/>
      <c r="HUS31" s="453"/>
      <c r="HUT31" s="453"/>
      <c r="HUU31" s="453"/>
      <c r="HUV31" s="453"/>
      <c r="HUW31" s="453"/>
      <c r="HUX31" s="453"/>
      <c r="HUY31" s="453"/>
      <c r="HUZ31" s="453"/>
      <c r="HVA31" s="453"/>
      <c r="HVB31" s="453"/>
      <c r="HVC31" s="453"/>
      <c r="HVD31" s="453"/>
      <c r="HVE31" s="453"/>
      <c r="HVF31" s="453"/>
      <c r="HVG31" s="453"/>
      <c r="HVH31" s="453"/>
      <c r="HVI31" s="453"/>
      <c r="HVJ31" s="453"/>
      <c r="HVK31" s="453"/>
      <c r="HVL31" s="453"/>
      <c r="HVM31" s="453"/>
      <c r="HVN31" s="453"/>
      <c r="HVO31" s="453"/>
      <c r="HVP31" s="453"/>
      <c r="HVQ31" s="453"/>
      <c r="HVR31" s="453"/>
      <c r="HVS31" s="453"/>
      <c r="HVT31" s="453"/>
      <c r="HVU31" s="453"/>
      <c r="HVV31" s="453"/>
      <c r="HVW31" s="453"/>
      <c r="HVX31" s="453"/>
      <c r="HVY31" s="453"/>
      <c r="HVZ31" s="453"/>
      <c r="HWA31" s="453"/>
      <c r="HWB31" s="453"/>
      <c r="HWC31" s="453"/>
      <c r="HWD31" s="453"/>
      <c r="HWE31" s="453"/>
      <c r="HWF31" s="453"/>
      <c r="HWG31" s="453"/>
      <c r="HWH31" s="453"/>
      <c r="HWI31" s="453"/>
      <c r="HWJ31" s="453"/>
      <c r="HWK31" s="453"/>
      <c r="HWL31" s="453"/>
      <c r="HWM31" s="453"/>
      <c r="HWN31" s="453"/>
      <c r="HWO31" s="453"/>
      <c r="HWP31" s="453"/>
      <c r="HWQ31" s="453"/>
      <c r="HWR31" s="453"/>
      <c r="HWS31" s="453"/>
      <c r="HWT31" s="453"/>
      <c r="HWU31" s="453"/>
      <c r="HWV31" s="453"/>
      <c r="HWW31" s="453"/>
      <c r="HWX31" s="453"/>
      <c r="HWY31" s="453"/>
      <c r="HWZ31" s="453"/>
      <c r="HXA31" s="453"/>
      <c r="HXB31" s="453"/>
      <c r="HXC31" s="453"/>
      <c r="HXD31" s="453"/>
      <c r="HXE31" s="453"/>
      <c r="HXF31" s="453"/>
      <c r="HXG31" s="453"/>
      <c r="HXH31" s="453"/>
      <c r="HXI31" s="453"/>
      <c r="HXJ31" s="453"/>
      <c r="HXK31" s="453"/>
      <c r="HXL31" s="453"/>
      <c r="HXM31" s="453"/>
      <c r="HXN31" s="453"/>
      <c r="HXO31" s="453"/>
      <c r="HXP31" s="453"/>
      <c r="HXQ31" s="453"/>
      <c r="HXR31" s="453"/>
      <c r="HXS31" s="453"/>
      <c r="HXT31" s="453"/>
      <c r="HXU31" s="453"/>
      <c r="HXV31" s="453"/>
      <c r="HXW31" s="453"/>
      <c r="HXX31" s="453"/>
      <c r="HXY31" s="453"/>
      <c r="HXZ31" s="453"/>
      <c r="HYA31" s="453"/>
      <c r="HYB31" s="453"/>
      <c r="HYC31" s="453"/>
      <c r="HYD31" s="453"/>
      <c r="HYE31" s="453"/>
      <c r="HYF31" s="453"/>
      <c r="HYG31" s="453"/>
      <c r="HYH31" s="453"/>
      <c r="HYI31" s="453"/>
      <c r="HYJ31" s="453"/>
      <c r="HYK31" s="453"/>
      <c r="HYL31" s="453"/>
      <c r="HYM31" s="453"/>
      <c r="HYN31" s="453"/>
      <c r="HYO31" s="453"/>
      <c r="HYP31" s="453"/>
      <c r="HYQ31" s="453"/>
      <c r="HYR31" s="453"/>
      <c r="HYS31" s="453"/>
      <c r="HYT31" s="453"/>
      <c r="HYU31" s="453"/>
      <c r="HYV31" s="453"/>
      <c r="HYW31" s="453"/>
      <c r="HYX31" s="453"/>
      <c r="HYY31" s="453"/>
      <c r="HYZ31" s="453"/>
      <c r="HZA31" s="453"/>
      <c r="HZB31" s="453"/>
      <c r="HZC31" s="453"/>
      <c r="HZD31" s="453"/>
      <c r="HZE31" s="453"/>
      <c r="HZF31" s="453"/>
      <c r="HZG31" s="453"/>
      <c r="HZH31" s="453"/>
      <c r="HZI31" s="453"/>
      <c r="HZJ31" s="453"/>
      <c r="HZK31" s="453"/>
      <c r="HZL31" s="453"/>
      <c r="HZM31" s="453"/>
      <c r="HZN31" s="453"/>
      <c r="HZO31" s="453"/>
      <c r="HZP31" s="453"/>
      <c r="HZQ31" s="453"/>
      <c r="HZR31" s="453"/>
      <c r="HZS31" s="453"/>
      <c r="HZT31" s="453"/>
      <c r="HZU31" s="453"/>
      <c r="HZV31" s="453"/>
      <c r="HZW31" s="453"/>
      <c r="HZX31" s="453"/>
      <c r="HZY31" s="453"/>
      <c r="HZZ31" s="453"/>
      <c r="IAA31" s="453"/>
      <c r="IAB31" s="453"/>
      <c r="IAC31" s="453"/>
      <c r="IAD31" s="453"/>
      <c r="IAE31" s="453"/>
      <c r="IAF31" s="453"/>
      <c r="IAG31" s="453"/>
      <c r="IAH31" s="453"/>
      <c r="IAI31" s="453"/>
      <c r="IAJ31" s="453"/>
      <c r="IAK31" s="453"/>
      <c r="IAL31" s="453"/>
      <c r="IAM31" s="453"/>
      <c r="IAN31" s="453"/>
      <c r="IAO31" s="453"/>
      <c r="IAP31" s="453"/>
      <c r="IAQ31" s="453"/>
      <c r="IAR31" s="453"/>
      <c r="IAS31" s="453"/>
      <c r="IAT31" s="453"/>
      <c r="IAU31" s="453"/>
      <c r="IAV31" s="453"/>
      <c r="IAW31" s="453"/>
      <c r="IAX31" s="453"/>
      <c r="IAY31" s="453"/>
      <c r="IAZ31" s="453"/>
      <c r="IBA31" s="453"/>
      <c r="IBB31" s="453"/>
      <c r="IBC31" s="453"/>
      <c r="IBD31" s="453"/>
      <c r="IBE31" s="453"/>
      <c r="IBF31" s="453"/>
      <c r="IBG31" s="453"/>
      <c r="IBH31" s="453"/>
      <c r="IBI31" s="453"/>
      <c r="IBJ31" s="453"/>
      <c r="IBK31" s="453"/>
      <c r="IBL31" s="453"/>
      <c r="IBM31" s="453"/>
      <c r="IBN31" s="453"/>
      <c r="IBO31" s="453"/>
      <c r="IBP31" s="453"/>
      <c r="IBQ31" s="453"/>
      <c r="IBR31" s="453"/>
      <c r="IBS31" s="453"/>
      <c r="IBT31" s="453"/>
      <c r="IBU31" s="453"/>
      <c r="IBV31" s="453"/>
      <c r="IBW31" s="453"/>
      <c r="IBX31" s="453"/>
      <c r="IBY31" s="453"/>
      <c r="IBZ31" s="453"/>
      <c r="ICA31" s="453"/>
      <c r="ICB31" s="453"/>
      <c r="ICC31" s="453"/>
      <c r="ICD31" s="453"/>
      <c r="ICE31" s="453"/>
      <c r="ICF31" s="453"/>
      <c r="ICG31" s="453"/>
      <c r="ICH31" s="453"/>
      <c r="ICI31" s="453"/>
      <c r="ICJ31" s="453"/>
      <c r="ICK31" s="453"/>
      <c r="ICL31" s="453"/>
      <c r="ICM31" s="453"/>
      <c r="ICN31" s="453"/>
      <c r="ICO31" s="453"/>
      <c r="ICP31" s="453"/>
      <c r="ICQ31" s="453"/>
      <c r="ICR31" s="453"/>
      <c r="ICS31" s="453"/>
      <c r="ICT31" s="453"/>
      <c r="ICU31" s="453"/>
      <c r="ICV31" s="453"/>
      <c r="ICW31" s="453"/>
      <c r="ICX31" s="453"/>
      <c r="ICY31" s="453"/>
      <c r="ICZ31" s="453"/>
      <c r="IDA31" s="453"/>
      <c r="IDB31" s="453"/>
      <c r="IDC31" s="453"/>
      <c r="IDD31" s="453"/>
      <c r="IDE31" s="453"/>
      <c r="IDF31" s="453"/>
      <c r="IDG31" s="453"/>
      <c r="IDH31" s="453"/>
      <c r="IDI31" s="453"/>
      <c r="IDJ31" s="453"/>
      <c r="IDK31" s="453"/>
      <c r="IDL31" s="453"/>
      <c r="IDM31" s="453"/>
      <c r="IDN31" s="453"/>
      <c r="IDO31" s="453"/>
      <c r="IDP31" s="453"/>
      <c r="IDQ31" s="453"/>
      <c r="IDR31" s="453"/>
      <c r="IDS31" s="453"/>
      <c r="IDT31" s="453"/>
      <c r="IDU31" s="453"/>
      <c r="IDV31" s="453"/>
      <c r="IDW31" s="453"/>
      <c r="IDX31" s="453"/>
      <c r="IDY31" s="453"/>
      <c r="IDZ31" s="453"/>
      <c r="IEA31" s="453"/>
      <c r="IEB31" s="453"/>
      <c r="IEC31" s="453"/>
      <c r="IED31" s="453"/>
      <c r="IEE31" s="453"/>
      <c r="IEF31" s="453"/>
      <c r="IEG31" s="453"/>
      <c r="IEH31" s="453"/>
      <c r="IEI31" s="453"/>
      <c r="IEJ31" s="453"/>
      <c r="IEK31" s="453"/>
      <c r="IEL31" s="453"/>
      <c r="IEM31" s="453"/>
      <c r="IEN31" s="453"/>
      <c r="IEO31" s="453"/>
      <c r="IEP31" s="453"/>
      <c r="IEQ31" s="453"/>
      <c r="IER31" s="453"/>
      <c r="IES31" s="453"/>
      <c r="IET31" s="453"/>
      <c r="IEU31" s="453"/>
      <c r="IEV31" s="453"/>
      <c r="IEW31" s="453"/>
      <c r="IEX31" s="453"/>
      <c r="IEY31" s="453"/>
      <c r="IEZ31" s="453"/>
      <c r="IFA31" s="453"/>
      <c r="IFB31" s="453"/>
      <c r="IFC31" s="453"/>
      <c r="IFD31" s="453"/>
      <c r="IFE31" s="453"/>
      <c r="IFF31" s="453"/>
      <c r="IFG31" s="453"/>
      <c r="IFH31" s="453"/>
      <c r="IFI31" s="453"/>
      <c r="IFJ31" s="453"/>
      <c r="IFK31" s="453"/>
      <c r="IFL31" s="453"/>
      <c r="IFM31" s="453"/>
      <c r="IFN31" s="453"/>
      <c r="IFO31" s="453"/>
      <c r="IFP31" s="453"/>
      <c r="IFQ31" s="453"/>
      <c r="IFR31" s="453"/>
      <c r="IFS31" s="453"/>
      <c r="IFT31" s="453"/>
      <c r="IFU31" s="453"/>
      <c r="IFV31" s="453"/>
      <c r="IFW31" s="453"/>
      <c r="IFX31" s="453"/>
      <c r="IFY31" s="453"/>
      <c r="IFZ31" s="453"/>
      <c r="IGA31" s="453"/>
      <c r="IGB31" s="453"/>
      <c r="IGC31" s="453"/>
      <c r="IGD31" s="453"/>
      <c r="IGE31" s="453"/>
      <c r="IGF31" s="453"/>
      <c r="IGG31" s="453"/>
      <c r="IGH31" s="453"/>
      <c r="IGI31" s="453"/>
      <c r="IGJ31" s="453"/>
      <c r="IGK31" s="453"/>
      <c r="IGL31" s="453"/>
      <c r="IGM31" s="453"/>
      <c r="IGN31" s="453"/>
      <c r="IGO31" s="453"/>
      <c r="IGP31" s="453"/>
      <c r="IGQ31" s="453"/>
      <c r="IGR31" s="453"/>
      <c r="IGS31" s="453"/>
      <c r="IGT31" s="453"/>
      <c r="IGU31" s="453"/>
      <c r="IGV31" s="453"/>
      <c r="IGW31" s="453"/>
      <c r="IGX31" s="453"/>
      <c r="IGY31" s="453"/>
      <c r="IGZ31" s="453"/>
      <c r="IHA31" s="453"/>
      <c r="IHB31" s="453"/>
      <c r="IHC31" s="453"/>
      <c r="IHD31" s="453"/>
      <c r="IHE31" s="453"/>
      <c r="IHF31" s="453"/>
      <c r="IHG31" s="453"/>
      <c r="IHH31" s="453"/>
      <c r="IHI31" s="453"/>
      <c r="IHJ31" s="453"/>
      <c r="IHK31" s="453"/>
      <c r="IHL31" s="453"/>
      <c r="IHM31" s="453"/>
      <c r="IHN31" s="453"/>
      <c r="IHO31" s="453"/>
      <c r="IHP31" s="453"/>
      <c r="IHQ31" s="453"/>
      <c r="IHR31" s="453"/>
      <c r="IHS31" s="453"/>
      <c r="IHT31" s="453"/>
      <c r="IHU31" s="453"/>
      <c r="IHV31" s="453"/>
      <c r="IHW31" s="453"/>
      <c r="IHX31" s="453"/>
      <c r="IHY31" s="453"/>
      <c r="IHZ31" s="453"/>
      <c r="IIA31" s="453"/>
      <c r="IIB31" s="453"/>
      <c r="IIC31" s="453"/>
      <c r="IID31" s="453"/>
      <c r="IIE31" s="453"/>
      <c r="IIF31" s="453"/>
      <c r="IIG31" s="453"/>
      <c r="IIH31" s="453"/>
      <c r="III31" s="453"/>
      <c r="IIJ31" s="453"/>
      <c r="IIK31" s="453"/>
      <c r="IIL31" s="453"/>
      <c r="IIM31" s="453"/>
      <c r="IIN31" s="453"/>
      <c r="IIO31" s="453"/>
      <c r="IIP31" s="453"/>
      <c r="IIQ31" s="453"/>
      <c r="IIR31" s="453"/>
      <c r="IIS31" s="453"/>
      <c r="IIT31" s="453"/>
      <c r="IIU31" s="453"/>
      <c r="IIV31" s="453"/>
      <c r="IIW31" s="453"/>
      <c r="IIX31" s="453"/>
      <c r="IIY31" s="453"/>
      <c r="IIZ31" s="453"/>
      <c r="IJA31" s="453"/>
      <c r="IJB31" s="453"/>
      <c r="IJC31" s="453"/>
      <c r="IJD31" s="453"/>
      <c r="IJE31" s="453"/>
      <c r="IJF31" s="453"/>
      <c r="IJG31" s="453"/>
      <c r="IJH31" s="453"/>
      <c r="IJI31" s="453"/>
      <c r="IJJ31" s="453"/>
      <c r="IJK31" s="453"/>
      <c r="IJL31" s="453"/>
      <c r="IJM31" s="453"/>
      <c r="IJN31" s="453"/>
      <c r="IJO31" s="453"/>
      <c r="IJP31" s="453"/>
      <c r="IJQ31" s="453"/>
      <c r="IJR31" s="453"/>
      <c r="IJS31" s="453"/>
      <c r="IJT31" s="453"/>
      <c r="IJU31" s="453"/>
      <c r="IJV31" s="453"/>
      <c r="IJW31" s="453"/>
      <c r="IJX31" s="453"/>
      <c r="IJY31" s="453"/>
      <c r="IJZ31" s="453"/>
      <c r="IKA31" s="453"/>
      <c r="IKB31" s="453"/>
      <c r="IKC31" s="453"/>
      <c r="IKD31" s="453"/>
      <c r="IKE31" s="453"/>
      <c r="IKF31" s="453"/>
      <c r="IKG31" s="453"/>
      <c r="IKH31" s="453"/>
      <c r="IKI31" s="453"/>
      <c r="IKJ31" s="453"/>
      <c r="IKK31" s="453"/>
      <c r="IKL31" s="453"/>
      <c r="IKM31" s="453"/>
      <c r="IKN31" s="453"/>
      <c r="IKO31" s="453"/>
      <c r="IKP31" s="453"/>
      <c r="IKQ31" s="453"/>
      <c r="IKR31" s="453"/>
      <c r="IKS31" s="453"/>
      <c r="IKT31" s="453"/>
      <c r="IKU31" s="453"/>
      <c r="IKV31" s="453"/>
      <c r="IKW31" s="453"/>
      <c r="IKX31" s="453"/>
      <c r="IKY31" s="453"/>
      <c r="IKZ31" s="453"/>
      <c r="ILA31" s="453"/>
      <c r="ILB31" s="453"/>
      <c r="ILC31" s="453"/>
      <c r="ILD31" s="453"/>
      <c r="ILE31" s="453"/>
      <c r="ILF31" s="453"/>
      <c r="ILG31" s="453"/>
      <c r="ILH31" s="453"/>
      <c r="ILI31" s="453"/>
      <c r="ILJ31" s="453"/>
      <c r="ILK31" s="453"/>
      <c r="ILL31" s="453"/>
      <c r="ILM31" s="453"/>
      <c r="ILN31" s="453"/>
      <c r="ILO31" s="453"/>
      <c r="ILP31" s="453"/>
      <c r="ILQ31" s="453"/>
      <c r="ILR31" s="453"/>
      <c r="ILS31" s="453"/>
      <c r="ILT31" s="453"/>
      <c r="ILU31" s="453"/>
      <c r="ILV31" s="453"/>
      <c r="ILW31" s="453"/>
      <c r="ILX31" s="453"/>
      <c r="ILY31" s="453"/>
      <c r="ILZ31" s="453"/>
      <c r="IMA31" s="453"/>
      <c r="IMB31" s="453"/>
      <c r="IMC31" s="453"/>
      <c r="IMD31" s="453"/>
      <c r="IME31" s="453"/>
      <c r="IMF31" s="453"/>
      <c r="IMG31" s="453"/>
      <c r="IMH31" s="453"/>
      <c r="IMI31" s="453"/>
      <c r="IMJ31" s="453"/>
      <c r="IMK31" s="453"/>
      <c r="IML31" s="453"/>
      <c r="IMM31" s="453"/>
      <c r="IMN31" s="453"/>
      <c r="IMO31" s="453"/>
      <c r="IMP31" s="453"/>
      <c r="IMQ31" s="453"/>
      <c r="IMR31" s="453"/>
      <c r="IMS31" s="453"/>
      <c r="IMT31" s="453"/>
      <c r="IMU31" s="453"/>
      <c r="IMV31" s="453"/>
      <c r="IMW31" s="453"/>
      <c r="IMX31" s="453"/>
      <c r="IMY31" s="453"/>
      <c r="IMZ31" s="453"/>
      <c r="INA31" s="453"/>
      <c r="INB31" s="453"/>
      <c r="INC31" s="453"/>
      <c r="IND31" s="453"/>
      <c r="INE31" s="453"/>
      <c r="INF31" s="453"/>
      <c r="ING31" s="453"/>
      <c r="INH31" s="453"/>
      <c r="INI31" s="453"/>
      <c r="INJ31" s="453"/>
      <c r="INK31" s="453"/>
      <c r="INL31" s="453"/>
      <c r="INM31" s="453"/>
      <c r="INN31" s="453"/>
      <c r="INO31" s="453"/>
      <c r="INP31" s="453"/>
      <c r="INQ31" s="453"/>
      <c r="INR31" s="453"/>
      <c r="INS31" s="453"/>
      <c r="INT31" s="453"/>
      <c r="INU31" s="453"/>
      <c r="INV31" s="453"/>
      <c r="INW31" s="453"/>
      <c r="INX31" s="453"/>
      <c r="INY31" s="453"/>
      <c r="INZ31" s="453"/>
      <c r="IOA31" s="453"/>
      <c r="IOB31" s="453"/>
      <c r="IOC31" s="453"/>
      <c r="IOD31" s="453"/>
      <c r="IOE31" s="453"/>
      <c r="IOF31" s="453"/>
      <c r="IOG31" s="453"/>
      <c r="IOH31" s="453"/>
      <c r="IOI31" s="453"/>
      <c r="IOJ31" s="453"/>
      <c r="IOK31" s="453"/>
      <c r="IOL31" s="453"/>
      <c r="IOM31" s="453"/>
      <c r="ION31" s="453"/>
      <c r="IOO31" s="453"/>
      <c r="IOP31" s="453"/>
      <c r="IOQ31" s="453"/>
      <c r="IOR31" s="453"/>
      <c r="IOS31" s="453"/>
      <c r="IOT31" s="453"/>
      <c r="IOU31" s="453"/>
      <c r="IOV31" s="453"/>
      <c r="IOW31" s="453"/>
      <c r="IOX31" s="453"/>
      <c r="IOY31" s="453"/>
      <c r="IOZ31" s="453"/>
      <c r="IPA31" s="453"/>
      <c r="IPB31" s="453"/>
      <c r="IPC31" s="453"/>
      <c r="IPD31" s="453"/>
      <c r="IPE31" s="453"/>
      <c r="IPF31" s="453"/>
      <c r="IPG31" s="453"/>
      <c r="IPH31" s="453"/>
      <c r="IPI31" s="453"/>
      <c r="IPJ31" s="453"/>
      <c r="IPK31" s="453"/>
      <c r="IPL31" s="453"/>
      <c r="IPM31" s="453"/>
      <c r="IPN31" s="453"/>
      <c r="IPO31" s="453"/>
      <c r="IPP31" s="453"/>
      <c r="IPQ31" s="453"/>
      <c r="IPR31" s="453"/>
      <c r="IPS31" s="453"/>
      <c r="IPT31" s="453"/>
      <c r="IPU31" s="453"/>
      <c r="IPV31" s="453"/>
      <c r="IPW31" s="453"/>
      <c r="IPX31" s="453"/>
      <c r="IPY31" s="453"/>
      <c r="IPZ31" s="453"/>
      <c r="IQA31" s="453"/>
      <c r="IQB31" s="453"/>
      <c r="IQC31" s="453"/>
      <c r="IQD31" s="453"/>
      <c r="IQE31" s="453"/>
      <c r="IQF31" s="453"/>
      <c r="IQG31" s="453"/>
      <c r="IQH31" s="453"/>
      <c r="IQI31" s="453"/>
      <c r="IQJ31" s="453"/>
      <c r="IQK31" s="453"/>
      <c r="IQL31" s="453"/>
      <c r="IQM31" s="453"/>
      <c r="IQN31" s="453"/>
      <c r="IQO31" s="453"/>
      <c r="IQP31" s="453"/>
      <c r="IQQ31" s="453"/>
      <c r="IQR31" s="453"/>
      <c r="IQS31" s="453"/>
      <c r="IQT31" s="453"/>
      <c r="IQU31" s="453"/>
      <c r="IQV31" s="453"/>
      <c r="IQW31" s="453"/>
      <c r="IQX31" s="453"/>
      <c r="IQY31" s="453"/>
      <c r="IQZ31" s="453"/>
      <c r="IRA31" s="453"/>
      <c r="IRB31" s="453"/>
      <c r="IRC31" s="453"/>
      <c r="IRD31" s="453"/>
      <c r="IRE31" s="453"/>
      <c r="IRF31" s="453"/>
      <c r="IRG31" s="453"/>
      <c r="IRH31" s="453"/>
      <c r="IRI31" s="453"/>
      <c r="IRJ31" s="453"/>
      <c r="IRK31" s="453"/>
      <c r="IRL31" s="453"/>
      <c r="IRM31" s="453"/>
      <c r="IRN31" s="453"/>
      <c r="IRO31" s="453"/>
      <c r="IRP31" s="453"/>
      <c r="IRQ31" s="453"/>
      <c r="IRR31" s="453"/>
      <c r="IRS31" s="453"/>
      <c r="IRT31" s="453"/>
      <c r="IRU31" s="453"/>
      <c r="IRV31" s="453"/>
      <c r="IRW31" s="453"/>
      <c r="IRX31" s="453"/>
      <c r="IRY31" s="453"/>
      <c r="IRZ31" s="453"/>
      <c r="ISA31" s="453"/>
      <c r="ISB31" s="453"/>
      <c r="ISC31" s="453"/>
      <c r="ISD31" s="453"/>
      <c r="ISE31" s="453"/>
      <c r="ISF31" s="453"/>
      <c r="ISG31" s="453"/>
      <c r="ISH31" s="453"/>
      <c r="ISI31" s="453"/>
      <c r="ISJ31" s="453"/>
      <c r="ISK31" s="453"/>
      <c r="ISL31" s="453"/>
      <c r="ISM31" s="453"/>
      <c r="ISN31" s="453"/>
      <c r="ISO31" s="453"/>
      <c r="ISP31" s="453"/>
      <c r="ISQ31" s="453"/>
      <c r="ISR31" s="453"/>
      <c r="ISS31" s="453"/>
      <c r="IST31" s="453"/>
      <c r="ISU31" s="453"/>
      <c r="ISV31" s="453"/>
      <c r="ISW31" s="453"/>
      <c r="ISX31" s="453"/>
      <c r="ISY31" s="453"/>
      <c r="ISZ31" s="453"/>
      <c r="ITA31" s="453"/>
      <c r="ITB31" s="453"/>
      <c r="ITC31" s="453"/>
      <c r="ITD31" s="453"/>
      <c r="ITE31" s="453"/>
      <c r="ITF31" s="453"/>
      <c r="ITG31" s="453"/>
      <c r="ITH31" s="453"/>
      <c r="ITI31" s="453"/>
      <c r="ITJ31" s="453"/>
      <c r="ITK31" s="453"/>
      <c r="ITL31" s="453"/>
      <c r="ITM31" s="453"/>
      <c r="ITN31" s="453"/>
      <c r="ITO31" s="453"/>
      <c r="ITP31" s="453"/>
      <c r="ITQ31" s="453"/>
      <c r="ITR31" s="453"/>
      <c r="ITS31" s="453"/>
      <c r="ITT31" s="453"/>
      <c r="ITU31" s="453"/>
      <c r="ITV31" s="453"/>
      <c r="ITW31" s="453"/>
      <c r="ITX31" s="453"/>
      <c r="ITY31" s="453"/>
      <c r="ITZ31" s="453"/>
      <c r="IUA31" s="453"/>
      <c r="IUB31" s="453"/>
      <c r="IUC31" s="453"/>
      <c r="IUD31" s="453"/>
      <c r="IUE31" s="453"/>
      <c r="IUF31" s="453"/>
      <c r="IUG31" s="453"/>
      <c r="IUH31" s="453"/>
      <c r="IUI31" s="453"/>
      <c r="IUJ31" s="453"/>
      <c r="IUK31" s="453"/>
      <c r="IUL31" s="453"/>
      <c r="IUM31" s="453"/>
      <c r="IUN31" s="453"/>
      <c r="IUO31" s="453"/>
      <c r="IUP31" s="453"/>
      <c r="IUQ31" s="453"/>
      <c r="IUR31" s="453"/>
      <c r="IUS31" s="453"/>
      <c r="IUT31" s="453"/>
      <c r="IUU31" s="453"/>
      <c r="IUV31" s="453"/>
      <c r="IUW31" s="453"/>
      <c r="IUX31" s="453"/>
      <c r="IUY31" s="453"/>
      <c r="IUZ31" s="453"/>
      <c r="IVA31" s="453"/>
      <c r="IVB31" s="453"/>
      <c r="IVC31" s="453"/>
      <c r="IVD31" s="453"/>
      <c r="IVE31" s="453"/>
      <c r="IVF31" s="453"/>
      <c r="IVG31" s="453"/>
      <c r="IVH31" s="453"/>
      <c r="IVI31" s="453"/>
      <c r="IVJ31" s="453"/>
      <c r="IVK31" s="453"/>
      <c r="IVL31" s="453"/>
      <c r="IVM31" s="453"/>
      <c r="IVN31" s="453"/>
      <c r="IVO31" s="453"/>
      <c r="IVP31" s="453"/>
      <c r="IVQ31" s="453"/>
      <c r="IVR31" s="453"/>
      <c r="IVS31" s="453"/>
      <c r="IVT31" s="453"/>
      <c r="IVU31" s="453"/>
      <c r="IVV31" s="453"/>
      <c r="IVW31" s="453"/>
      <c r="IVX31" s="453"/>
      <c r="IVY31" s="453"/>
      <c r="IVZ31" s="453"/>
      <c r="IWA31" s="453"/>
      <c r="IWB31" s="453"/>
      <c r="IWC31" s="453"/>
      <c r="IWD31" s="453"/>
      <c r="IWE31" s="453"/>
      <c r="IWF31" s="453"/>
      <c r="IWG31" s="453"/>
      <c r="IWH31" s="453"/>
      <c r="IWI31" s="453"/>
      <c r="IWJ31" s="453"/>
      <c r="IWK31" s="453"/>
      <c r="IWL31" s="453"/>
      <c r="IWM31" s="453"/>
      <c r="IWN31" s="453"/>
      <c r="IWO31" s="453"/>
      <c r="IWP31" s="453"/>
      <c r="IWQ31" s="453"/>
      <c r="IWR31" s="453"/>
      <c r="IWS31" s="453"/>
      <c r="IWT31" s="453"/>
      <c r="IWU31" s="453"/>
      <c r="IWV31" s="453"/>
      <c r="IWW31" s="453"/>
      <c r="IWX31" s="453"/>
      <c r="IWY31" s="453"/>
      <c r="IWZ31" s="453"/>
      <c r="IXA31" s="453"/>
      <c r="IXB31" s="453"/>
      <c r="IXC31" s="453"/>
      <c r="IXD31" s="453"/>
      <c r="IXE31" s="453"/>
      <c r="IXF31" s="453"/>
      <c r="IXG31" s="453"/>
      <c r="IXH31" s="453"/>
      <c r="IXI31" s="453"/>
      <c r="IXJ31" s="453"/>
      <c r="IXK31" s="453"/>
      <c r="IXL31" s="453"/>
      <c r="IXM31" s="453"/>
      <c r="IXN31" s="453"/>
      <c r="IXO31" s="453"/>
      <c r="IXP31" s="453"/>
      <c r="IXQ31" s="453"/>
      <c r="IXR31" s="453"/>
      <c r="IXS31" s="453"/>
      <c r="IXT31" s="453"/>
      <c r="IXU31" s="453"/>
      <c r="IXV31" s="453"/>
      <c r="IXW31" s="453"/>
      <c r="IXX31" s="453"/>
      <c r="IXY31" s="453"/>
      <c r="IXZ31" s="453"/>
      <c r="IYA31" s="453"/>
      <c r="IYB31" s="453"/>
      <c r="IYC31" s="453"/>
      <c r="IYD31" s="453"/>
      <c r="IYE31" s="453"/>
      <c r="IYF31" s="453"/>
      <c r="IYG31" s="453"/>
      <c r="IYH31" s="453"/>
      <c r="IYI31" s="453"/>
      <c r="IYJ31" s="453"/>
      <c r="IYK31" s="453"/>
      <c r="IYL31" s="453"/>
      <c r="IYM31" s="453"/>
      <c r="IYN31" s="453"/>
      <c r="IYO31" s="453"/>
      <c r="IYP31" s="453"/>
      <c r="IYQ31" s="453"/>
      <c r="IYR31" s="453"/>
      <c r="IYS31" s="453"/>
      <c r="IYT31" s="453"/>
      <c r="IYU31" s="453"/>
      <c r="IYV31" s="453"/>
      <c r="IYW31" s="453"/>
      <c r="IYX31" s="453"/>
      <c r="IYY31" s="453"/>
      <c r="IYZ31" s="453"/>
      <c r="IZA31" s="453"/>
      <c r="IZB31" s="453"/>
      <c r="IZC31" s="453"/>
      <c r="IZD31" s="453"/>
      <c r="IZE31" s="453"/>
      <c r="IZF31" s="453"/>
      <c r="IZG31" s="453"/>
      <c r="IZH31" s="453"/>
      <c r="IZI31" s="453"/>
      <c r="IZJ31" s="453"/>
      <c r="IZK31" s="453"/>
      <c r="IZL31" s="453"/>
      <c r="IZM31" s="453"/>
      <c r="IZN31" s="453"/>
      <c r="IZO31" s="453"/>
      <c r="IZP31" s="453"/>
      <c r="IZQ31" s="453"/>
      <c r="IZR31" s="453"/>
      <c r="IZS31" s="453"/>
      <c r="IZT31" s="453"/>
      <c r="IZU31" s="453"/>
      <c r="IZV31" s="453"/>
      <c r="IZW31" s="453"/>
      <c r="IZX31" s="453"/>
      <c r="IZY31" s="453"/>
      <c r="IZZ31" s="453"/>
      <c r="JAA31" s="453"/>
      <c r="JAB31" s="453"/>
      <c r="JAC31" s="453"/>
      <c r="JAD31" s="453"/>
      <c r="JAE31" s="453"/>
      <c r="JAF31" s="453"/>
      <c r="JAG31" s="453"/>
      <c r="JAH31" s="453"/>
      <c r="JAI31" s="453"/>
      <c r="JAJ31" s="453"/>
      <c r="JAK31" s="453"/>
      <c r="JAL31" s="453"/>
      <c r="JAM31" s="453"/>
      <c r="JAN31" s="453"/>
      <c r="JAO31" s="453"/>
      <c r="JAP31" s="453"/>
      <c r="JAQ31" s="453"/>
      <c r="JAR31" s="453"/>
      <c r="JAS31" s="453"/>
      <c r="JAT31" s="453"/>
      <c r="JAU31" s="453"/>
      <c r="JAV31" s="453"/>
      <c r="JAW31" s="453"/>
      <c r="JAX31" s="453"/>
      <c r="JAY31" s="453"/>
      <c r="JAZ31" s="453"/>
      <c r="JBA31" s="453"/>
      <c r="JBB31" s="453"/>
      <c r="JBC31" s="453"/>
      <c r="JBD31" s="453"/>
      <c r="JBE31" s="453"/>
      <c r="JBF31" s="453"/>
      <c r="JBG31" s="453"/>
      <c r="JBH31" s="453"/>
      <c r="JBI31" s="453"/>
      <c r="JBJ31" s="453"/>
      <c r="JBK31" s="453"/>
      <c r="JBL31" s="453"/>
      <c r="JBM31" s="453"/>
      <c r="JBN31" s="453"/>
      <c r="JBO31" s="453"/>
      <c r="JBP31" s="453"/>
      <c r="JBQ31" s="453"/>
      <c r="JBR31" s="453"/>
      <c r="JBS31" s="453"/>
      <c r="JBT31" s="453"/>
      <c r="JBU31" s="453"/>
      <c r="JBV31" s="453"/>
      <c r="JBW31" s="453"/>
      <c r="JBX31" s="453"/>
      <c r="JBY31" s="453"/>
      <c r="JBZ31" s="453"/>
      <c r="JCA31" s="453"/>
      <c r="JCB31" s="453"/>
      <c r="JCC31" s="453"/>
      <c r="JCD31" s="453"/>
      <c r="JCE31" s="453"/>
      <c r="JCF31" s="453"/>
      <c r="JCG31" s="453"/>
      <c r="JCH31" s="453"/>
      <c r="JCI31" s="453"/>
      <c r="JCJ31" s="453"/>
      <c r="JCK31" s="453"/>
      <c r="JCL31" s="453"/>
      <c r="JCM31" s="453"/>
      <c r="JCN31" s="453"/>
      <c r="JCO31" s="453"/>
      <c r="JCP31" s="453"/>
      <c r="JCQ31" s="453"/>
      <c r="JCR31" s="453"/>
      <c r="JCS31" s="453"/>
      <c r="JCT31" s="453"/>
      <c r="JCU31" s="453"/>
      <c r="JCV31" s="453"/>
      <c r="JCW31" s="453"/>
      <c r="JCX31" s="453"/>
      <c r="JCY31" s="453"/>
      <c r="JCZ31" s="453"/>
      <c r="JDA31" s="453"/>
      <c r="JDB31" s="453"/>
      <c r="JDC31" s="453"/>
      <c r="JDD31" s="453"/>
      <c r="JDE31" s="453"/>
      <c r="JDF31" s="453"/>
      <c r="JDG31" s="453"/>
      <c r="JDH31" s="453"/>
      <c r="JDI31" s="453"/>
      <c r="JDJ31" s="453"/>
      <c r="JDK31" s="453"/>
      <c r="JDL31" s="453"/>
      <c r="JDM31" s="453"/>
      <c r="JDN31" s="453"/>
      <c r="JDO31" s="453"/>
      <c r="JDP31" s="453"/>
      <c r="JDQ31" s="453"/>
      <c r="JDR31" s="453"/>
      <c r="JDS31" s="453"/>
      <c r="JDT31" s="453"/>
      <c r="JDU31" s="453"/>
      <c r="JDV31" s="453"/>
      <c r="JDW31" s="453"/>
      <c r="JDX31" s="453"/>
      <c r="JDY31" s="453"/>
      <c r="JDZ31" s="453"/>
      <c r="JEA31" s="453"/>
      <c r="JEB31" s="453"/>
      <c r="JEC31" s="453"/>
      <c r="JED31" s="453"/>
      <c r="JEE31" s="453"/>
      <c r="JEF31" s="453"/>
      <c r="JEG31" s="453"/>
      <c r="JEH31" s="453"/>
      <c r="JEI31" s="453"/>
      <c r="JEJ31" s="453"/>
      <c r="JEK31" s="453"/>
      <c r="JEL31" s="453"/>
      <c r="JEM31" s="453"/>
      <c r="JEN31" s="453"/>
      <c r="JEO31" s="453"/>
      <c r="JEP31" s="453"/>
      <c r="JEQ31" s="453"/>
      <c r="JER31" s="453"/>
      <c r="JES31" s="453"/>
      <c r="JET31" s="453"/>
      <c r="JEU31" s="453"/>
      <c r="JEV31" s="453"/>
      <c r="JEW31" s="453"/>
      <c r="JEX31" s="453"/>
      <c r="JEY31" s="453"/>
      <c r="JEZ31" s="453"/>
      <c r="JFA31" s="453"/>
      <c r="JFB31" s="453"/>
      <c r="JFC31" s="453"/>
      <c r="JFD31" s="453"/>
      <c r="JFE31" s="453"/>
      <c r="JFF31" s="453"/>
      <c r="JFG31" s="453"/>
      <c r="JFH31" s="453"/>
      <c r="JFI31" s="453"/>
      <c r="JFJ31" s="453"/>
      <c r="JFK31" s="453"/>
      <c r="JFL31" s="453"/>
      <c r="JFM31" s="453"/>
      <c r="JFN31" s="453"/>
      <c r="JFO31" s="453"/>
      <c r="JFP31" s="453"/>
      <c r="JFQ31" s="453"/>
      <c r="JFR31" s="453"/>
      <c r="JFS31" s="453"/>
      <c r="JFT31" s="453"/>
      <c r="JFU31" s="453"/>
      <c r="JFV31" s="453"/>
      <c r="JFW31" s="453"/>
      <c r="JFX31" s="453"/>
      <c r="JFY31" s="453"/>
      <c r="JFZ31" s="453"/>
      <c r="JGA31" s="453"/>
      <c r="JGB31" s="453"/>
      <c r="JGC31" s="453"/>
      <c r="JGD31" s="453"/>
      <c r="JGE31" s="453"/>
      <c r="JGF31" s="453"/>
      <c r="JGG31" s="453"/>
      <c r="JGH31" s="453"/>
      <c r="JGI31" s="453"/>
      <c r="JGJ31" s="453"/>
      <c r="JGK31" s="453"/>
      <c r="JGL31" s="453"/>
      <c r="JGM31" s="453"/>
      <c r="JGN31" s="453"/>
      <c r="JGO31" s="453"/>
      <c r="JGP31" s="453"/>
      <c r="JGQ31" s="453"/>
      <c r="JGR31" s="453"/>
      <c r="JGS31" s="453"/>
      <c r="JGT31" s="453"/>
      <c r="JGU31" s="453"/>
      <c r="JGV31" s="453"/>
      <c r="JGW31" s="453"/>
      <c r="JGX31" s="453"/>
      <c r="JGY31" s="453"/>
      <c r="JGZ31" s="453"/>
      <c r="JHA31" s="453"/>
      <c r="JHB31" s="453"/>
      <c r="JHC31" s="453"/>
      <c r="JHD31" s="453"/>
      <c r="JHE31" s="453"/>
      <c r="JHF31" s="453"/>
      <c r="JHG31" s="453"/>
      <c r="JHH31" s="453"/>
      <c r="JHI31" s="453"/>
      <c r="JHJ31" s="453"/>
      <c r="JHK31" s="453"/>
      <c r="JHL31" s="453"/>
      <c r="JHM31" s="453"/>
      <c r="JHN31" s="453"/>
      <c r="JHO31" s="453"/>
      <c r="JHP31" s="453"/>
      <c r="JHQ31" s="453"/>
      <c r="JHR31" s="453"/>
      <c r="JHS31" s="453"/>
      <c r="JHT31" s="453"/>
      <c r="JHU31" s="453"/>
      <c r="JHV31" s="453"/>
      <c r="JHW31" s="453"/>
      <c r="JHX31" s="453"/>
      <c r="JHY31" s="453"/>
      <c r="JHZ31" s="453"/>
      <c r="JIA31" s="453"/>
      <c r="JIB31" s="453"/>
      <c r="JIC31" s="453"/>
      <c r="JID31" s="453"/>
      <c r="JIE31" s="453"/>
      <c r="JIF31" s="453"/>
      <c r="JIG31" s="453"/>
      <c r="JIH31" s="453"/>
      <c r="JII31" s="453"/>
      <c r="JIJ31" s="453"/>
      <c r="JIK31" s="453"/>
      <c r="JIL31" s="453"/>
      <c r="JIM31" s="453"/>
      <c r="JIN31" s="453"/>
      <c r="JIO31" s="453"/>
      <c r="JIP31" s="453"/>
      <c r="JIQ31" s="453"/>
      <c r="JIR31" s="453"/>
      <c r="JIS31" s="453"/>
      <c r="JIT31" s="453"/>
      <c r="JIU31" s="453"/>
      <c r="JIV31" s="453"/>
      <c r="JIW31" s="453"/>
      <c r="JIX31" s="453"/>
      <c r="JIY31" s="453"/>
      <c r="JIZ31" s="453"/>
      <c r="JJA31" s="453"/>
      <c r="JJB31" s="453"/>
      <c r="JJC31" s="453"/>
      <c r="JJD31" s="453"/>
      <c r="JJE31" s="453"/>
      <c r="JJF31" s="453"/>
      <c r="JJG31" s="453"/>
      <c r="JJH31" s="453"/>
      <c r="JJI31" s="453"/>
      <c r="JJJ31" s="453"/>
      <c r="JJK31" s="453"/>
      <c r="JJL31" s="453"/>
      <c r="JJM31" s="453"/>
      <c r="JJN31" s="453"/>
      <c r="JJO31" s="453"/>
      <c r="JJP31" s="453"/>
      <c r="JJQ31" s="453"/>
      <c r="JJR31" s="453"/>
      <c r="JJS31" s="453"/>
      <c r="JJT31" s="453"/>
      <c r="JJU31" s="453"/>
      <c r="JJV31" s="453"/>
      <c r="JJW31" s="453"/>
      <c r="JJX31" s="453"/>
      <c r="JJY31" s="453"/>
      <c r="JJZ31" s="453"/>
      <c r="JKA31" s="453"/>
      <c r="JKB31" s="453"/>
      <c r="JKC31" s="453"/>
      <c r="JKD31" s="453"/>
      <c r="JKE31" s="453"/>
      <c r="JKF31" s="453"/>
      <c r="JKG31" s="453"/>
      <c r="JKH31" s="453"/>
      <c r="JKI31" s="453"/>
      <c r="JKJ31" s="453"/>
      <c r="JKK31" s="453"/>
      <c r="JKL31" s="453"/>
      <c r="JKM31" s="453"/>
      <c r="JKN31" s="453"/>
      <c r="JKO31" s="453"/>
      <c r="JKP31" s="453"/>
      <c r="JKQ31" s="453"/>
      <c r="JKR31" s="453"/>
      <c r="JKS31" s="453"/>
      <c r="JKT31" s="453"/>
      <c r="JKU31" s="453"/>
      <c r="JKV31" s="453"/>
      <c r="JKW31" s="453"/>
      <c r="JKX31" s="453"/>
      <c r="JKY31" s="453"/>
      <c r="JKZ31" s="453"/>
      <c r="JLA31" s="453"/>
      <c r="JLB31" s="453"/>
      <c r="JLC31" s="453"/>
      <c r="JLD31" s="453"/>
      <c r="JLE31" s="453"/>
      <c r="JLF31" s="453"/>
      <c r="JLG31" s="453"/>
      <c r="JLH31" s="453"/>
      <c r="JLI31" s="453"/>
      <c r="JLJ31" s="453"/>
      <c r="JLK31" s="453"/>
      <c r="JLL31" s="453"/>
      <c r="JLM31" s="453"/>
      <c r="JLN31" s="453"/>
      <c r="JLO31" s="453"/>
      <c r="JLP31" s="453"/>
      <c r="JLQ31" s="453"/>
      <c r="JLR31" s="453"/>
      <c r="JLS31" s="453"/>
      <c r="JLT31" s="453"/>
      <c r="JLU31" s="453"/>
      <c r="JLV31" s="453"/>
      <c r="JLW31" s="453"/>
      <c r="JLX31" s="453"/>
      <c r="JLY31" s="453"/>
      <c r="JLZ31" s="453"/>
      <c r="JMA31" s="453"/>
      <c r="JMB31" s="453"/>
      <c r="JMC31" s="453"/>
      <c r="JMD31" s="453"/>
      <c r="JME31" s="453"/>
      <c r="JMF31" s="453"/>
      <c r="JMG31" s="453"/>
      <c r="JMH31" s="453"/>
      <c r="JMI31" s="453"/>
      <c r="JMJ31" s="453"/>
      <c r="JMK31" s="453"/>
      <c r="JML31" s="453"/>
      <c r="JMM31" s="453"/>
      <c r="JMN31" s="453"/>
      <c r="JMO31" s="453"/>
      <c r="JMP31" s="453"/>
      <c r="JMQ31" s="453"/>
      <c r="JMR31" s="453"/>
      <c r="JMS31" s="453"/>
      <c r="JMT31" s="453"/>
      <c r="JMU31" s="453"/>
      <c r="JMV31" s="453"/>
      <c r="JMW31" s="453"/>
      <c r="JMX31" s="453"/>
      <c r="JMY31" s="453"/>
      <c r="JMZ31" s="453"/>
      <c r="JNA31" s="453"/>
      <c r="JNB31" s="453"/>
      <c r="JNC31" s="453"/>
      <c r="JND31" s="453"/>
      <c r="JNE31" s="453"/>
      <c r="JNF31" s="453"/>
      <c r="JNG31" s="453"/>
      <c r="JNH31" s="453"/>
      <c r="JNI31" s="453"/>
      <c r="JNJ31" s="453"/>
      <c r="JNK31" s="453"/>
      <c r="JNL31" s="453"/>
      <c r="JNM31" s="453"/>
      <c r="JNN31" s="453"/>
      <c r="JNO31" s="453"/>
      <c r="JNP31" s="453"/>
      <c r="JNQ31" s="453"/>
      <c r="JNR31" s="453"/>
      <c r="JNS31" s="453"/>
      <c r="JNT31" s="453"/>
      <c r="JNU31" s="453"/>
      <c r="JNV31" s="453"/>
      <c r="JNW31" s="453"/>
      <c r="JNX31" s="453"/>
      <c r="JNY31" s="453"/>
      <c r="JNZ31" s="453"/>
      <c r="JOA31" s="453"/>
      <c r="JOB31" s="453"/>
      <c r="JOC31" s="453"/>
      <c r="JOD31" s="453"/>
      <c r="JOE31" s="453"/>
      <c r="JOF31" s="453"/>
      <c r="JOG31" s="453"/>
      <c r="JOH31" s="453"/>
      <c r="JOI31" s="453"/>
      <c r="JOJ31" s="453"/>
      <c r="JOK31" s="453"/>
      <c r="JOL31" s="453"/>
      <c r="JOM31" s="453"/>
      <c r="JON31" s="453"/>
      <c r="JOO31" s="453"/>
      <c r="JOP31" s="453"/>
      <c r="JOQ31" s="453"/>
      <c r="JOR31" s="453"/>
      <c r="JOS31" s="453"/>
      <c r="JOT31" s="453"/>
      <c r="JOU31" s="453"/>
      <c r="JOV31" s="453"/>
      <c r="JOW31" s="453"/>
      <c r="JOX31" s="453"/>
      <c r="JOY31" s="453"/>
      <c r="JOZ31" s="453"/>
      <c r="JPA31" s="453"/>
      <c r="JPB31" s="453"/>
      <c r="JPC31" s="453"/>
      <c r="JPD31" s="453"/>
      <c r="JPE31" s="453"/>
      <c r="JPF31" s="453"/>
      <c r="JPG31" s="453"/>
      <c r="JPH31" s="453"/>
      <c r="JPI31" s="453"/>
      <c r="JPJ31" s="453"/>
      <c r="JPK31" s="453"/>
      <c r="JPL31" s="453"/>
      <c r="JPM31" s="453"/>
      <c r="JPN31" s="453"/>
      <c r="JPO31" s="453"/>
      <c r="JPP31" s="453"/>
      <c r="JPQ31" s="453"/>
      <c r="JPR31" s="453"/>
      <c r="JPS31" s="453"/>
      <c r="JPT31" s="453"/>
      <c r="JPU31" s="453"/>
      <c r="JPV31" s="453"/>
      <c r="JPW31" s="453"/>
      <c r="JPX31" s="453"/>
      <c r="JPY31" s="453"/>
      <c r="JPZ31" s="453"/>
      <c r="JQA31" s="453"/>
      <c r="JQB31" s="453"/>
      <c r="JQC31" s="453"/>
      <c r="JQD31" s="453"/>
      <c r="JQE31" s="453"/>
      <c r="JQF31" s="453"/>
      <c r="JQG31" s="453"/>
      <c r="JQH31" s="453"/>
      <c r="JQI31" s="453"/>
      <c r="JQJ31" s="453"/>
      <c r="JQK31" s="453"/>
      <c r="JQL31" s="453"/>
      <c r="JQM31" s="453"/>
      <c r="JQN31" s="453"/>
      <c r="JQO31" s="453"/>
      <c r="JQP31" s="453"/>
      <c r="JQQ31" s="453"/>
      <c r="JQR31" s="453"/>
      <c r="JQS31" s="453"/>
      <c r="JQT31" s="453"/>
      <c r="JQU31" s="453"/>
      <c r="JQV31" s="453"/>
      <c r="JQW31" s="453"/>
      <c r="JQX31" s="453"/>
      <c r="JQY31" s="453"/>
      <c r="JQZ31" s="453"/>
      <c r="JRA31" s="453"/>
      <c r="JRB31" s="453"/>
      <c r="JRC31" s="453"/>
      <c r="JRD31" s="453"/>
      <c r="JRE31" s="453"/>
      <c r="JRF31" s="453"/>
      <c r="JRG31" s="453"/>
      <c r="JRH31" s="453"/>
      <c r="JRI31" s="453"/>
      <c r="JRJ31" s="453"/>
      <c r="JRK31" s="453"/>
      <c r="JRL31" s="453"/>
      <c r="JRM31" s="453"/>
      <c r="JRN31" s="453"/>
      <c r="JRO31" s="453"/>
      <c r="JRP31" s="453"/>
      <c r="JRQ31" s="453"/>
      <c r="JRR31" s="453"/>
      <c r="JRS31" s="453"/>
      <c r="JRT31" s="453"/>
      <c r="JRU31" s="453"/>
      <c r="JRV31" s="453"/>
      <c r="JRW31" s="453"/>
      <c r="JRX31" s="453"/>
      <c r="JRY31" s="453"/>
      <c r="JRZ31" s="453"/>
      <c r="JSA31" s="453"/>
      <c r="JSB31" s="453"/>
      <c r="JSC31" s="453"/>
      <c r="JSD31" s="453"/>
      <c r="JSE31" s="453"/>
      <c r="JSF31" s="453"/>
      <c r="JSG31" s="453"/>
      <c r="JSH31" s="453"/>
      <c r="JSI31" s="453"/>
      <c r="JSJ31" s="453"/>
      <c r="JSK31" s="453"/>
      <c r="JSL31" s="453"/>
      <c r="JSM31" s="453"/>
      <c r="JSN31" s="453"/>
      <c r="JSO31" s="453"/>
      <c r="JSP31" s="453"/>
      <c r="JSQ31" s="453"/>
      <c r="JSR31" s="453"/>
      <c r="JSS31" s="453"/>
      <c r="JST31" s="453"/>
      <c r="JSU31" s="453"/>
      <c r="JSV31" s="453"/>
      <c r="JSW31" s="453"/>
      <c r="JSX31" s="453"/>
      <c r="JSY31" s="453"/>
      <c r="JSZ31" s="453"/>
      <c r="JTA31" s="453"/>
      <c r="JTB31" s="453"/>
      <c r="JTC31" s="453"/>
      <c r="JTD31" s="453"/>
      <c r="JTE31" s="453"/>
      <c r="JTF31" s="453"/>
      <c r="JTG31" s="453"/>
      <c r="JTH31" s="453"/>
      <c r="JTI31" s="453"/>
      <c r="JTJ31" s="453"/>
      <c r="JTK31" s="453"/>
      <c r="JTL31" s="453"/>
      <c r="JTM31" s="453"/>
      <c r="JTN31" s="453"/>
      <c r="JTO31" s="453"/>
      <c r="JTP31" s="453"/>
      <c r="JTQ31" s="453"/>
      <c r="JTR31" s="453"/>
      <c r="JTS31" s="453"/>
      <c r="JTT31" s="453"/>
      <c r="JTU31" s="453"/>
      <c r="JTV31" s="453"/>
      <c r="JTW31" s="453"/>
      <c r="JTX31" s="453"/>
      <c r="JTY31" s="453"/>
      <c r="JTZ31" s="453"/>
      <c r="JUA31" s="453"/>
      <c r="JUB31" s="453"/>
      <c r="JUC31" s="453"/>
      <c r="JUD31" s="453"/>
      <c r="JUE31" s="453"/>
      <c r="JUF31" s="453"/>
      <c r="JUG31" s="453"/>
      <c r="JUH31" s="453"/>
      <c r="JUI31" s="453"/>
      <c r="JUJ31" s="453"/>
      <c r="JUK31" s="453"/>
      <c r="JUL31" s="453"/>
      <c r="JUM31" s="453"/>
      <c r="JUN31" s="453"/>
      <c r="JUO31" s="453"/>
      <c r="JUP31" s="453"/>
      <c r="JUQ31" s="453"/>
      <c r="JUR31" s="453"/>
      <c r="JUS31" s="453"/>
      <c r="JUT31" s="453"/>
      <c r="JUU31" s="453"/>
      <c r="JUV31" s="453"/>
      <c r="JUW31" s="453"/>
      <c r="JUX31" s="453"/>
      <c r="JUY31" s="453"/>
      <c r="JUZ31" s="453"/>
      <c r="JVA31" s="453"/>
      <c r="JVB31" s="453"/>
      <c r="JVC31" s="453"/>
      <c r="JVD31" s="453"/>
      <c r="JVE31" s="453"/>
      <c r="JVF31" s="453"/>
      <c r="JVG31" s="453"/>
      <c r="JVH31" s="453"/>
      <c r="JVI31" s="453"/>
      <c r="JVJ31" s="453"/>
      <c r="JVK31" s="453"/>
      <c r="JVL31" s="453"/>
      <c r="JVM31" s="453"/>
      <c r="JVN31" s="453"/>
      <c r="JVO31" s="453"/>
      <c r="JVP31" s="453"/>
      <c r="JVQ31" s="453"/>
      <c r="JVR31" s="453"/>
      <c r="JVS31" s="453"/>
      <c r="JVT31" s="453"/>
      <c r="JVU31" s="453"/>
      <c r="JVV31" s="453"/>
      <c r="JVW31" s="453"/>
      <c r="JVX31" s="453"/>
      <c r="JVY31" s="453"/>
      <c r="JVZ31" s="453"/>
      <c r="JWA31" s="453"/>
      <c r="JWB31" s="453"/>
      <c r="JWC31" s="453"/>
      <c r="JWD31" s="453"/>
      <c r="JWE31" s="453"/>
      <c r="JWF31" s="453"/>
      <c r="JWG31" s="453"/>
      <c r="JWH31" s="453"/>
      <c r="JWI31" s="453"/>
      <c r="JWJ31" s="453"/>
      <c r="JWK31" s="453"/>
      <c r="JWL31" s="453"/>
      <c r="JWM31" s="453"/>
      <c r="JWN31" s="453"/>
      <c r="JWO31" s="453"/>
      <c r="JWP31" s="453"/>
      <c r="JWQ31" s="453"/>
      <c r="JWR31" s="453"/>
      <c r="JWS31" s="453"/>
      <c r="JWT31" s="453"/>
      <c r="JWU31" s="453"/>
      <c r="JWV31" s="453"/>
      <c r="JWW31" s="453"/>
      <c r="JWX31" s="453"/>
      <c r="JWY31" s="453"/>
      <c r="JWZ31" s="453"/>
      <c r="JXA31" s="453"/>
      <c r="JXB31" s="453"/>
      <c r="JXC31" s="453"/>
      <c r="JXD31" s="453"/>
      <c r="JXE31" s="453"/>
      <c r="JXF31" s="453"/>
      <c r="JXG31" s="453"/>
      <c r="JXH31" s="453"/>
      <c r="JXI31" s="453"/>
      <c r="JXJ31" s="453"/>
      <c r="JXK31" s="453"/>
      <c r="JXL31" s="453"/>
      <c r="JXM31" s="453"/>
      <c r="JXN31" s="453"/>
      <c r="JXO31" s="453"/>
      <c r="JXP31" s="453"/>
      <c r="JXQ31" s="453"/>
      <c r="JXR31" s="453"/>
      <c r="JXS31" s="453"/>
      <c r="JXT31" s="453"/>
      <c r="JXU31" s="453"/>
      <c r="JXV31" s="453"/>
      <c r="JXW31" s="453"/>
      <c r="JXX31" s="453"/>
      <c r="JXY31" s="453"/>
      <c r="JXZ31" s="453"/>
      <c r="JYA31" s="453"/>
      <c r="JYB31" s="453"/>
      <c r="JYC31" s="453"/>
      <c r="JYD31" s="453"/>
      <c r="JYE31" s="453"/>
      <c r="JYF31" s="453"/>
      <c r="JYG31" s="453"/>
      <c r="JYH31" s="453"/>
      <c r="JYI31" s="453"/>
      <c r="JYJ31" s="453"/>
      <c r="JYK31" s="453"/>
      <c r="JYL31" s="453"/>
      <c r="JYM31" s="453"/>
      <c r="JYN31" s="453"/>
      <c r="JYO31" s="453"/>
      <c r="JYP31" s="453"/>
      <c r="JYQ31" s="453"/>
      <c r="JYR31" s="453"/>
      <c r="JYS31" s="453"/>
      <c r="JYT31" s="453"/>
      <c r="JYU31" s="453"/>
      <c r="JYV31" s="453"/>
      <c r="JYW31" s="453"/>
      <c r="JYX31" s="453"/>
      <c r="JYY31" s="453"/>
      <c r="JYZ31" s="453"/>
      <c r="JZA31" s="453"/>
      <c r="JZB31" s="453"/>
      <c r="JZC31" s="453"/>
      <c r="JZD31" s="453"/>
      <c r="JZE31" s="453"/>
      <c r="JZF31" s="453"/>
      <c r="JZG31" s="453"/>
      <c r="JZH31" s="453"/>
      <c r="JZI31" s="453"/>
      <c r="JZJ31" s="453"/>
      <c r="JZK31" s="453"/>
      <c r="JZL31" s="453"/>
      <c r="JZM31" s="453"/>
      <c r="JZN31" s="453"/>
      <c r="JZO31" s="453"/>
      <c r="JZP31" s="453"/>
      <c r="JZQ31" s="453"/>
      <c r="JZR31" s="453"/>
      <c r="JZS31" s="453"/>
      <c r="JZT31" s="453"/>
      <c r="JZU31" s="453"/>
      <c r="JZV31" s="453"/>
      <c r="JZW31" s="453"/>
      <c r="JZX31" s="453"/>
      <c r="JZY31" s="453"/>
      <c r="JZZ31" s="453"/>
      <c r="KAA31" s="453"/>
      <c r="KAB31" s="453"/>
      <c r="KAC31" s="453"/>
      <c r="KAD31" s="453"/>
      <c r="KAE31" s="453"/>
      <c r="KAF31" s="453"/>
      <c r="KAG31" s="453"/>
      <c r="KAH31" s="453"/>
      <c r="KAI31" s="453"/>
      <c r="KAJ31" s="453"/>
      <c r="KAK31" s="453"/>
      <c r="KAL31" s="453"/>
      <c r="KAM31" s="453"/>
      <c r="KAN31" s="453"/>
      <c r="KAO31" s="453"/>
      <c r="KAP31" s="453"/>
      <c r="KAQ31" s="453"/>
      <c r="KAR31" s="453"/>
      <c r="KAS31" s="453"/>
      <c r="KAT31" s="453"/>
      <c r="KAU31" s="453"/>
      <c r="KAV31" s="453"/>
      <c r="KAW31" s="453"/>
      <c r="KAX31" s="453"/>
      <c r="KAY31" s="453"/>
      <c r="KAZ31" s="453"/>
      <c r="KBA31" s="453"/>
      <c r="KBB31" s="453"/>
      <c r="KBC31" s="453"/>
      <c r="KBD31" s="453"/>
      <c r="KBE31" s="453"/>
      <c r="KBF31" s="453"/>
      <c r="KBG31" s="453"/>
      <c r="KBH31" s="453"/>
      <c r="KBI31" s="453"/>
      <c r="KBJ31" s="453"/>
      <c r="KBK31" s="453"/>
      <c r="KBL31" s="453"/>
      <c r="KBM31" s="453"/>
      <c r="KBN31" s="453"/>
      <c r="KBO31" s="453"/>
      <c r="KBP31" s="453"/>
      <c r="KBQ31" s="453"/>
      <c r="KBR31" s="453"/>
      <c r="KBS31" s="453"/>
      <c r="KBT31" s="453"/>
      <c r="KBU31" s="453"/>
      <c r="KBV31" s="453"/>
      <c r="KBW31" s="453"/>
      <c r="KBX31" s="453"/>
      <c r="KBY31" s="453"/>
      <c r="KBZ31" s="453"/>
      <c r="KCA31" s="453"/>
      <c r="KCB31" s="453"/>
      <c r="KCC31" s="453"/>
      <c r="KCD31" s="453"/>
      <c r="KCE31" s="453"/>
      <c r="KCF31" s="453"/>
      <c r="KCG31" s="453"/>
      <c r="KCH31" s="453"/>
      <c r="KCI31" s="453"/>
      <c r="KCJ31" s="453"/>
      <c r="KCK31" s="453"/>
      <c r="KCL31" s="453"/>
      <c r="KCM31" s="453"/>
      <c r="KCN31" s="453"/>
      <c r="KCO31" s="453"/>
      <c r="KCP31" s="453"/>
      <c r="KCQ31" s="453"/>
      <c r="KCR31" s="453"/>
      <c r="KCS31" s="453"/>
      <c r="KCT31" s="453"/>
      <c r="KCU31" s="453"/>
      <c r="KCV31" s="453"/>
      <c r="KCW31" s="453"/>
      <c r="KCX31" s="453"/>
      <c r="KCY31" s="453"/>
      <c r="KCZ31" s="453"/>
      <c r="KDA31" s="453"/>
      <c r="KDB31" s="453"/>
      <c r="KDC31" s="453"/>
      <c r="KDD31" s="453"/>
      <c r="KDE31" s="453"/>
      <c r="KDF31" s="453"/>
      <c r="KDG31" s="453"/>
      <c r="KDH31" s="453"/>
      <c r="KDI31" s="453"/>
      <c r="KDJ31" s="453"/>
      <c r="KDK31" s="453"/>
      <c r="KDL31" s="453"/>
      <c r="KDM31" s="453"/>
      <c r="KDN31" s="453"/>
      <c r="KDO31" s="453"/>
      <c r="KDP31" s="453"/>
      <c r="KDQ31" s="453"/>
      <c r="KDR31" s="453"/>
      <c r="KDS31" s="453"/>
      <c r="KDT31" s="453"/>
      <c r="KDU31" s="453"/>
      <c r="KDV31" s="453"/>
      <c r="KDW31" s="453"/>
      <c r="KDX31" s="453"/>
      <c r="KDY31" s="453"/>
      <c r="KDZ31" s="453"/>
      <c r="KEA31" s="453"/>
      <c r="KEB31" s="453"/>
      <c r="KEC31" s="453"/>
      <c r="KED31" s="453"/>
      <c r="KEE31" s="453"/>
      <c r="KEF31" s="453"/>
      <c r="KEG31" s="453"/>
      <c r="KEH31" s="453"/>
      <c r="KEI31" s="453"/>
      <c r="KEJ31" s="453"/>
      <c r="KEK31" s="453"/>
      <c r="KEL31" s="453"/>
      <c r="KEM31" s="453"/>
      <c r="KEN31" s="453"/>
      <c r="KEO31" s="453"/>
      <c r="KEP31" s="453"/>
      <c r="KEQ31" s="453"/>
      <c r="KER31" s="453"/>
      <c r="KES31" s="453"/>
      <c r="KET31" s="453"/>
      <c r="KEU31" s="453"/>
      <c r="KEV31" s="453"/>
      <c r="KEW31" s="453"/>
      <c r="KEX31" s="453"/>
      <c r="KEY31" s="453"/>
      <c r="KEZ31" s="453"/>
      <c r="KFA31" s="453"/>
      <c r="KFB31" s="453"/>
      <c r="KFC31" s="453"/>
      <c r="KFD31" s="453"/>
      <c r="KFE31" s="453"/>
      <c r="KFF31" s="453"/>
      <c r="KFG31" s="453"/>
      <c r="KFH31" s="453"/>
      <c r="KFI31" s="453"/>
      <c r="KFJ31" s="453"/>
      <c r="KFK31" s="453"/>
      <c r="KFL31" s="453"/>
      <c r="KFM31" s="453"/>
      <c r="KFN31" s="453"/>
      <c r="KFO31" s="453"/>
      <c r="KFP31" s="453"/>
      <c r="KFQ31" s="453"/>
      <c r="KFR31" s="453"/>
      <c r="KFS31" s="453"/>
      <c r="KFT31" s="453"/>
      <c r="KFU31" s="453"/>
      <c r="KFV31" s="453"/>
      <c r="KFW31" s="453"/>
      <c r="KFX31" s="453"/>
      <c r="KFY31" s="453"/>
      <c r="KFZ31" s="453"/>
      <c r="KGA31" s="453"/>
      <c r="KGB31" s="453"/>
      <c r="KGC31" s="453"/>
      <c r="KGD31" s="453"/>
      <c r="KGE31" s="453"/>
      <c r="KGF31" s="453"/>
      <c r="KGG31" s="453"/>
      <c r="KGH31" s="453"/>
      <c r="KGI31" s="453"/>
      <c r="KGJ31" s="453"/>
      <c r="KGK31" s="453"/>
      <c r="KGL31" s="453"/>
      <c r="KGM31" s="453"/>
      <c r="KGN31" s="453"/>
      <c r="KGO31" s="453"/>
      <c r="KGP31" s="453"/>
      <c r="KGQ31" s="453"/>
      <c r="KGR31" s="453"/>
      <c r="KGS31" s="453"/>
      <c r="KGT31" s="453"/>
      <c r="KGU31" s="453"/>
      <c r="KGV31" s="453"/>
      <c r="KGW31" s="453"/>
      <c r="KGX31" s="453"/>
      <c r="KGY31" s="453"/>
      <c r="KGZ31" s="453"/>
      <c r="KHA31" s="453"/>
      <c r="KHB31" s="453"/>
      <c r="KHC31" s="453"/>
      <c r="KHD31" s="453"/>
      <c r="KHE31" s="453"/>
      <c r="KHF31" s="453"/>
      <c r="KHG31" s="453"/>
      <c r="KHH31" s="453"/>
      <c r="KHI31" s="453"/>
      <c r="KHJ31" s="453"/>
      <c r="KHK31" s="453"/>
      <c r="KHL31" s="453"/>
      <c r="KHM31" s="453"/>
      <c r="KHN31" s="453"/>
      <c r="KHO31" s="453"/>
      <c r="KHP31" s="453"/>
      <c r="KHQ31" s="453"/>
      <c r="KHR31" s="453"/>
      <c r="KHS31" s="453"/>
      <c r="KHT31" s="453"/>
      <c r="KHU31" s="453"/>
      <c r="KHV31" s="453"/>
      <c r="KHW31" s="453"/>
      <c r="KHX31" s="453"/>
      <c r="KHY31" s="453"/>
      <c r="KHZ31" s="453"/>
      <c r="KIA31" s="453"/>
      <c r="KIB31" s="453"/>
      <c r="KIC31" s="453"/>
      <c r="KID31" s="453"/>
      <c r="KIE31" s="453"/>
      <c r="KIF31" s="453"/>
      <c r="KIG31" s="453"/>
      <c r="KIH31" s="453"/>
      <c r="KII31" s="453"/>
      <c r="KIJ31" s="453"/>
      <c r="KIK31" s="453"/>
      <c r="KIL31" s="453"/>
      <c r="KIM31" s="453"/>
      <c r="KIN31" s="453"/>
      <c r="KIO31" s="453"/>
      <c r="KIP31" s="453"/>
      <c r="KIQ31" s="453"/>
      <c r="KIR31" s="453"/>
      <c r="KIS31" s="453"/>
      <c r="KIT31" s="453"/>
      <c r="KIU31" s="453"/>
      <c r="KIV31" s="453"/>
      <c r="KIW31" s="453"/>
      <c r="KIX31" s="453"/>
      <c r="KIY31" s="453"/>
      <c r="KIZ31" s="453"/>
      <c r="KJA31" s="453"/>
      <c r="KJB31" s="453"/>
      <c r="KJC31" s="453"/>
      <c r="KJD31" s="453"/>
      <c r="KJE31" s="453"/>
      <c r="KJF31" s="453"/>
      <c r="KJG31" s="453"/>
      <c r="KJH31" s="453"/>
      <c r="KJI31" s="453"/>
      <c r="KJJ31" s="453"/>
      <c r="KJK31" s="453"/>
      <c r="KJL31" s="453"/>
      <c r="KJM31" s="453"/>
      <c r="KJN31" s="453"/>
      <c r="KJO31" s="453"/>
      <c r="KJP31" s="453"/>
      <c r="KJQ31" s="453"/>
      <c r="KJR31" s="453"/>
      <c r="KJS31" s="453"/>
      <c r="KJT31" s="453"/>
      <c r="KJU31" s="453"/>
      <c r="KJV31" s="453"/>
      <c r="KJW31" s="453"/>
      <c r="KJX31" s="453"/>
      <c r="KJY31" s="453"/>
      <c r="KJZ31" s="453"/>
      <c r="KKA31" s="453"/>
      <c r="KKB31" s="453"/>
      <c r="KKC31" s="453"/>
      <c r="KKD31" s="453"/>
      <c r="KKE31" s="453"/>
      <c r="KKF31" s="453"/>
      <c r="KKG31" s="453"/>
      <c r="KKH31" s="453"/>
      <c r="KKI31" s="453"/>
      <c r="KKJ31" s="453"/>
      <c r="KKK31" s="453"/>
      <c r="KKL31" s="453"/>
      <c r="KKM31" s="453"/>
      <c r="KKN31" s="453"/>
      <c r="KKO31" s="453"/>
      <c r="KKP31" s="453"/>
      <c r="KKQ31" s="453"/>
      <c r="KKR31" s="453"/>
      <c r="KKS31" s="453"/>
      <c r="KKT31" s="453"/>
      <c r="KKU31" s="453"/>
      <c r="KKV31" s="453"/>
      <c r="KKW31" s="453"/>
      <c r="KKX31" s="453"/>
      <c r="KKY31" s="453"/>
      <c r="KKZ31" s="453"/>
      <c r="KLA31" s="453"/>
      <c r="KLB31" s="453"/>
      <c r="KLC31" s="453"/>
      <c r="KLD31" s="453"/>
      <c r="KLE31" s="453"/>
      <c r="KLF31" s="453"/>
      <c r="KLG31" s="453"/>
      <c r="KLH31" s="453"/>
      <c r="KLI31" s="453"/>
      <c r="KLJ31" s="453"/>
      <c r="KLK31" s="453"/>
      <c r="KLL31" s="453"/>
      <c r="KLM31" s="453"/>
      <c r="KLN31" s="453"/>
      <c r="KLO31" s="453"/>
      <c r="KLP31" s="453"/>
      <c r="KLQ31" s="453"/>
      <c r="KLR31" s="453"/>
      <c r="KLS31" s="453"/>
      <c r="KLT31" s="453"/>
      <c r="KLU31" s="453"/>
      <c r="KLV31" s="453"/>
      <c r="KLW31" s="453"/>
      <c r="KLX31" s="453"/>
      <c r="KLY31" s="453"/>
      <c r="KLZ31" s="453"/>
      <c r="KMA31" s="453"/>
      <c r="KMB31" s="453"/>
      <c r="KMC31" s="453"/>
      <c r="KMD31" s="453"/>
      <c r="KME31" s="453"/>
      <c r="KMF31" s="453"/>
      <c r="KMG31" s="453"/>
      <c r="KMH31" s="453"/>
      <c r="KMI31" s="453"/>
      <c r="KMJ31" s="453"/>
      <c r="KMK31" s="453"/>
      <c r="KML31" s="453"/>
      <c r="KMM31" s="453"/>
      <c r="KMN31" s="453"/>
      <c r="KMO31" s="453"/>
      <c r="KMP31" s="453"/>
      <c r="KMQ31" s="453"/>
      <c r="KMR31" s="453"/>
      <c r="KMS31" s="453"/>
      <c r="KMT31" s="453"/>
      <c r="KMU31" s="453"/>
      <c r="KMV31" s="453"/>
      <c r="KMW31" s="453"/>
      <c r="KMX31" s="453"/>
      <c r="KMY31" s="453"/>
      <c r="KMZ31" s="453"/>
      <c r="KNA31" s="453"/>
      <c r="KNB31" s="453"/>
      <c r="KNC31" s="453"/>
      <c r="KND31" s="453"/>
      <c r="KNE31" s="453"/>
      <c r="KNF31" s="453"/>
      <c r="KNG31" s="453"/>
      <c r="KNH31" s="453"/>
      <c r="KNI31" s="453"/>
      <c r="KNJ31" s="453"/>
      <c r="KNK31" s="453"/>
      <c r="KNL31" s="453"/>
      <c r="KNM31" s="453"/>
      <c r="KNN31" s="453"/>
      <c r="KNO31" s="453"/>
      <c r="KNP31" s="453"/>
      <c r="KNQ31" s="453"/>
      <c r="KNR31" s="453"/>
      <c r="KNS31" s="453"/>
      <c r="KNT31" s="453"/>
      <c r="KNU31" s="453"/>
      <c r="KNV31" s="453"/>
      <c r="KNW31" s="453"/>
      <c r="KNX31" s="453"/>
      <c r="KNY31" s="453"/>
      <c r="KNZ31" s="453"/>
      <c r="KOA31" s="453"/>
      <c r="KOB31" s="453"/>
      <c r="KOC31" s="453"/>
      <c r="KOD31" s="453"/>
      <c r="KOE31" s="453"/>
      <c r="KOF31" s="453"/>
      <c r="KOG31" s="453"/>
      <c r="KOH31" s="453"/>
      <c r="KOI31" s="453"/>
      <c r="KOJ31" s="453"/>
      <c r="KOK31" s="453"/>
      <c r="KOL31" s="453"/>
      <c r="KOM31" s="453"/>
      <c r="KON31" s="453"/>
      <c r="KOO31" s="453"/>
      <c r="KOP31" s="453"/>
      <c r="KOQ31" s="453"/>
      <c r="KOR31" s="453"/>
      <c r="KOS31" s="453"/>
      <c r="KOT31" s="453"/>
      <c r="KOU31" s="453"/>
      <c r="KOV31" s="453"/>
      <c r="KOW31" s="453"/>
      <c r="KOX31" s="453"/>
      <c r="KOY31" s="453"/>
      <c r="KOZ31" s="453"/>
      <c r="KPA31" s="453"/>
      <c r="KPB31" s="453"/>
      <c r="KPC31" s="453"/>
      <c r="KPD31" s="453"/>
      <c r="KPE31" s="453"/>
      <c r="KPF31" s="453"/>
      <c r="KPG31" s="453"/>
      <c r="KPH31" s="453"/>
      <c r="KPI31" s="453"/>
      <c r="KPJ31" s="453"/>
      <c r="KPK31" s="453"/>
      <c r="KPL31" s="453"/>
      <c r="KPM31" s="453"/>
      <c r="KPN31" s="453"/>
      <c r="KPO31" s="453"/>
      <c r="KPP31" s="453"/>
      <c r="KPQ31" s="453"/>
      <c r="KPR31" s="453"/>
      <c r="KPS31" s="453"/>
      <c r="KPT31" s="453"/>
      <c r="KPU31" s="453"/>
      <c r="KPV31" s="453"/>
      <c r="KPW31" s="453"/>
      <c r="KPX31" s="453"/>
      <c r="KPY31" s="453"/>
      <c r="KPZ31" s="453"/>
      <c r="KQA31" s="453"/>
      <c r="KQB31" s="453"/>
      <c r="KQC31" s="453"/>
      <c r="KQD31" s="453"/>
      <c r="KQE31" s="453"/>
      <c r="KQF31" s="453"/>
      <c r="KQG31" s="453"/>
      <c r="KQH31" s="453"/>
      <c r="KQI31" s="453"/>
      <c r="KQJ31" s="453"/>
      <c r="KQK31" s="453"/>
      <c r="KQL31" s="453"/>
      <c r="KQM31" s="453"/>
      <c r="KQN31" s="453"/>
      <c r="KQO31" s="453"/>
      <c r="KQP31" s="453"/>
      <c r="KQQ31" s="453"/>
      <c r="KQR31" s="453"/>
      <c r="KQS31" s="453"/>
      <c r="KQT31" s="453"/>
      <c r="KQU31" s="453"/>
      <c r="KQV31" s="453"/>
      <c r="KQW31" s="453"/>
      <c r="KQX31" s="453"/>
      <c r="KQY31" s="453"/>
      <c r="KQZ31" s="453"/>
      <c r="KRA31" s="453"/>
      <c r="KRB31" s="453"/>
      <c r="KRC31" s="453"/>
      <c r="KRD31" s="453"/>
      <c r="KRE31" s="453"/>
      <c r="KRF31" s="453"/>
      <c r="KRG31" s="453"/>
      <c r="KRH31" s="453"/>
      <c r="KRI31" s="453"/>
      <c r="KRJ31" s="453"/>
      <c r="KRK31" s="453"/>
      <c r="KRL31" s="453"/>
      <c r="KRM31" s="453"/>
      <c r="KRN31" s="453"/>
      <c r="KRO31" s="453"/>
      <c r="KRP31" s="453"/>
      <c r="KRQ31" s="453"/>
      <c r="KRR31" s="453"/>
      <c r="KRS31" s="453"/>
      <c r="KRT31" s="453"/>
      <c r="KRU31" s="453"/>
      <c r="KRV31" s="453"/>
      <c r="KRW31" s="453"/>
      <c r="KRX31" s="453"/>
      <c r="KRY31" s="453"/>
      <c r="KRZ31" s="453"/>
      <c r="KSA31" s="453"/>
      <c r="KSB31" s="453"/>
      <c r="KSC31" s="453"/>
      <c r="KSD31" s="453"/>
      <c r="KSE31" s="453"/>
      <c r="KSF31" s="453"/>
      <c r="KSG31" s="453"/>
      <c r="KSH31" s="453"/>
      <c r="KSI31" s="453"/>
      <c r="KSJ31" s="453"/>
      <c r="KSK31" s="453"/>
      <c r="KSL31" s="453"/>
      <c r="KSM31" s="453"/>
      <c r="KSN31" s="453"/>
      <c r="KSO31" s="453"/>
      <c r="KSP31" s="453"/>
      <c r="KSQ31" s="453"/>
      <c r="KSR31" s="453"/>
      <c r="KSS31" s="453"/>
      <c r="KST31" s="453"/>
      <c r="KSU31" s="453"/>
      <c r="KSV31" s="453"/>
      <c r="KSW31" s="453"/>
      <c r="KSX31" s="453"/>
      <c r="KSY31" s="453"/>
      <c r="KSZ31" s="453"/>
      <c r="KTA31" s="453"/>
      <c r="KTB31" s="453"/>
      <c r="KTC31" s="453"/>
      <c r="KTD31" s="453"/>
      <c r="KTE31" s="453"/>
      <c r="KTF31" s="453"/>
      <c r="KTG31" s="453"/>
      <c r="KTH31" s="453"/>
      <c r="KTI31" s="453"/>
      <c r="KTJ31" s="453"/>
      <c r="KTK31" s="453"/>
      <c r="KTL31" s="453"/>
      <c r="KTM31" s="453"/>
      <c r="KTN31" s="453"/>
      <c r="KTO31" s="453"/>
      <c r="KTP31" s="453"/>
      <c r="KTQ31" s="453"/>
      <c r="KTR31" s="453"/>
      <c r="KTS31" s="453"/>
      <c r="KTT31" s="453"/>
      <c r="KTU31" s="453"/>
      <c r="KTV31" s="453"/>
      <c r="KTW31" s="453"/>
      <c r="KTX31" s="453"/>
      <c r="KTY31" s="453"/>
      <c r="KTZ31" s="453"/>
      <c r="KUA31" s="453"/>
      <c r="KUB31" s="453"/>
      <c r="KUC31" s="453"/>
      <c r="KUD31" s="453"/>
      <c r="KUE31" s="453"/>
      <c r="KUF31" s="453"/>
      <c r="KUG31" s="453"/>
      <c r="KUH31" s="453"/>
      <c r="KUI31" s="453"/>
      <c r="KUJ31" s="453"/>
      <c r="KUK31" s="453"/>
      <c r="KUL31" s="453"/>
      <c r="KUM31" s="453"/>
      <c r="KUN31" s="453"/>
      <c r="KUO31" s="453"/>
      <c r="KUP31" s="453"/>
      <c r="KUQ31" s="453"/>
      <c r="KUR31" s="453"/>
      <c r="KUS31" s="453"/>
      <c r="KUT31" s="453"/>
      <c r="KUU31" s="453"/>
      <c r="KUV31" s="453"/>
      <c r="KUW31" s="453"/>
      <c r="KUX31" s="453"/>
      <c r="KUY31" s="453"/>
      <c r="KUZ31" s="453"/>
      <c r="KVA31" s="453"/>
      <c r="KVB31" s="453"/>
      <c r="KVC31" s="453"/>
      <c r="KVD31" s="453"/>
      <c r="KVE31" s="453"/>
      <c r="KVF31" s="453"/>
      <c r="KVG31" s="453"/>
      <c r="KVH31" s="453"/>
      <c r="KVI31" s="453"/>
      <c r="KVJ31" s="453"/>
      <c r="KVK31" s="453"/>
      <c r="KVL31" s="453"/>
      <c r="KVM31" s="453"/>
      <c r="KVN31" s="453"/>
      <c r="KVO31" s="453"/>
      <c r="KVP31" s="453"/>
      <c r="KVQ31" s="453"/>
      <c r="KVR31" s="453"/>
      <c r="KVS31" s="453"/>
      <c r="KVT31" s="453"/>
      <c r="KVU31" s="453"/>
      <c r="KVV31" s="453"/>
      <c r="KVW31" s="453"/>
      <c r="KVX31" s="453"/>
      <c r="KVY31" s="453"/>
      <c r="KVZ31" s="453"/>
      <c r="KWA31" s="453"/>
      <c r="KWB31" s="453"/>
      <c r="KWC31" s="453"/>
      <c r="KWD31" s="453"/>
      <c r="KWE31" s="453"/>
      <c r="KWF31" s="453"/>
      <c r="KWG31" s="453"/>
      <c r="KWH31" s="453"/>
      <c r="KWI31" s="453"/>
      <c r="KWJ31" s="453"/>
      <c r="KWK31" s="453"/>
      <c r="KWL31" s="453"/>
      <c r="KWM31" s="453"/>
      <c r="KWN31" s="453"/>
      <c r="KWO31" s="453"/>
      <c r="KWP31" s="453"/>
      <c r="KWQ31" s="453"/>
      <c r="KWR31" s="453"/>
      <c r="KWS31" s="453"/>
      <c r="KWT31" s="453"/>
      <c r="KWU31" s="453"/>
      <c r="KWV31" s="453"/>
      <c r="KWW31" s="453"/>
      <c r="KWX31" s="453"/>
      <c r="KWY31" s="453"/>
      <c r="KWZ31" s="453"/>
      <c r="KXA31" s="453"/>
      <c r="KXB31" s="453"/>
      <c r="KXC31" s="453"/>
      <c r="KXD31" s="453"/>
      <c r="KXE31" s="453"/>
      <c r="KXF31" s="453"/>
      <c r="KXG31" s="453"/>
      <c r="KXH31" s="453"/>
      <c r="KXI31" s="453"/>
      <c r="KXJ31" s="453"/>
      <c r="KXK31" s="453"/>
      <c r="KXL31" s="453"/>
      <c r="KXM31" s="453"/>
      <c r="KXN31" s="453"/>
      <c r="KXO31" s="453"/>
      <c r="KXP31" s="453"/>
      <c r="KXQ31" s="453"/>
      <c r="KXR31" s="453"/>
      <c r="KXS31" s="453"/>
      <c r="KXT31" s="453"/>
      <c r="KXU31" s="453"/>
      <c r="KXV31" s="453"/>
      <c r="KXW31" s="453"/>
      <c r="KXX31" s="453"/>
      <c r="KXY31" s="453"/>
      <c r="KXZ31" s="453"/>
      <c r="KYA31" s="453"/>
      <c r="KYB31" s="453"/>
      <c r="KYC31" s="453"/>
      <c r="KYD31" s="453"/>
      <c r="KYE31" s="453"/>
      <c r="KYF31" s="453"/>
      <c r="KYG31" s="453"/>
      <c r="KYH31" s="453"/>
      <c r="KYI31" s="453"/>
      <c r="KYJ31" s="453"/>
      <c r="KYK31" s="453"/>
      <c r="KYL31" s="453"/>
      <c r="KYM31" s="453"/>
      <c r="KYN31" s="453"/>
      <c r="KYO31" s="453"/>
      <c r="KYP31" s="453"/>
      <c r="KYQ31" s="453"/>
      <c r="KYR31" s="453"/>
      <c r="KYS31" s="453"/>
      <c r="KYT31" s="453"/>
      <c r="KYU31" s="453"/>
      <c r="KYV31" s="453"/>
      <c r="KYW31" s="453"/>
      <c r="KYX31" s="453"/>
      <c r="KYY31" s="453"/>
      <c r="KYZ31" s="453"/>
      <c r="KZA31" s="453"/>
      <c r="KZB31" s="453"/>
      <c r="KZC31" s="453"/>
      <c r="KZD31" s="453"/>
      <c r="KZE31" s="453"/>
      <c r="KZF31" s="453"/>
      <c r="KZG31" s="453"/>
      <c r="KZH31" s="453"/>
      <c r="KZI31" s="453"/>
      <c r="KZJ31" s="453"/>
      <c r="KZK31" s="453"/>
      <c r="KZL31" s="453"/>
      <c r="KZM31" s="453"/>
      <c r="KZN31" s="453"/>
      <c r="KZO31" s="453"/>
      <c r="KZP31" s="453"/>
      <c r="KZQ31" s="453"/>
      <c r="KZR31" s="453"/>
      <c r="KZS31" s="453"/>
      <c r="KZT31" s="453"/>
      <c r="KZU31" s="453"/>
      <c r="KZV31" s="453"/>
      <c r="KZW31" s="453"/>
      <c r="KZX31" s="453"/>
      <c r="KZY31" s="453"/>
      <c r="KZZ31" s="453"/>
      <c r="LAA31" s="453"/>
      <c r="LAB31" s="453"/>
      <c r="LAC31" s="453"/>
      <c r="LAD31" s="453"/>
      <c r="LAE31" s="453"/>
      <c r="LAF31" s="453"/>
      <c r="LAG31" s="453"/>
      <c r="LAH31" s="453"/>
      <c r="LAI31" s="453"/>
      <c r="LAJ31" s="453"/>
      <c r="LAK31" s="453"/>
      <c r="LAL31" s="453"/>
      <c r="LAM31" s="453"/>
      <c r="LAN31" s="453"/>
      <c r="LAO31" s="453"/>
      <c r="LAP31" s="453"/>
      <c r="LAQ31" s="453"/>
      <c r="LAR31" s="453"/>
      <c r="LAS31" s="453"/>
      <c r="LAT31" s="453"/>
      <c r="LAU31" s="453"/>
      <c r="LAV31" s="453"/>
      <c r="LAW31" s="453"/>
      <c r="LAX31" s="453"/>
      <c r="LAY31" s="453"/>
      <c r="LAZ31" s="453"/>
      <c r="LBA31" s="453"/>
      <c r="LBB31" s="453"/>
      <c r="LBC31" s="453"/>
      <c r="LBD31" s="453"/>
      <c r="LBE31" s="453"/>
      <c r="LBF31" s="453"/>
      <c r="LBG31" s="453"/>
      <c r="LBH31" s="453"/>
      <c r="LBI31" s="453"/>
      <c r="LBJ31" s="453"/>
      <c r="LBK31" s="453"/>
      <c r="LBL31" s="453"/>
      <c r="LBM31" s="453"/>
      <c r="LBN31" s="453"/>
      <c r="LBO31" s="453"/>
      <c r="LBP31" s="453"/>
      <c r="LBQ31" s="453"/>
      <c r="LBR31" s="453"/>
      <c r="LBS31" s="453"/>
      <c r="LBT31" s="453"/>
      <c r="LBU31" s="453"/>
      <c r="LBV31" s="453"/>
      <c r="LBW31" s="453"/>
      <c r="LBX31" s="453"/>
      <c r="LBY31" s="453"/>
      <c r="LBZ31" s="453"/>
      <c r="LCA31" s="453"/>
      <c r="LCB31" s="453"/>
      <c r="LCC31" s="453"/>
      <c r="LCD31" s="453"/>
      <c r="LCE31" s="453"/>
      <c r="LCF31" s="453"/>
      <c r="LCG31" s="453"/>
      <c r="LCH31" s="453"/>
      <c r="LCI31" s="453"/>
      <c r="LCJ31" s="453"/>
      <c r="LCK31" s="453"/>
      <c r="LCL31" s="453"/>
      <c r="LCM31" s="453"/>
      <c r="LCN31" s="453"/>
      <c r="LCO31" s="453"/>
      <c r="LCP31" s="453"/>
      <c r="LCQ31" s="453"/>
      <c r="LCR31" s="453"/>
      <c r="LCS31" s="453"/>
      <c r="LCT31" s="453"/>
      <c r="LCU31" s="453"/>
      <c r="LCV31" s="453"/>
      <c r="LCW31" s="453"/>
      <c r="LCX31" s="453"/>
      <c r="LCY31" s="453"/>
      <c r="LCZ31" s="453"/>
      <c r="LDA31" s="453"/>
      <c r="LDB31" s="453"/>
      <c r="LDC31" s="453"/>
      <c r="LDD31" s="453"/>
      <c r="LDE31" s="453"/>
      <c r="LDF31" s="453"/>
      <c r="LDG31" s="453"/>
      <c r="LDH31" s="453"/>
      <c r="LDI31" s="453"/>
      <c r="LDJ31" s="453"/>
      <c r="LDK31" s="453"/>
      <c r="LDL31" s="453"/>
      <c r="LDM31" s="453"/>
      <c r="LDN31" s="453"/>
      <c r="LDO31" s="453"/>
      <c r="LDP31" s="453"/>
      <c r="LDQ31" s="453"/>
      <c r="LDR31" s="453"/>
      <c r="LDS31" s="453"/>
      <c r="LDT31" s="453"/>
      <c r="LDU31" s="453"/>
      <c r="LDV31" s="453"/>
      <c r="LDW31" s="453"/>
      <c r="LDX31" s="453"/>
      <c r="LDY31" s="453"/>
      <c r="LDZ31" s="453"/>
      <c r="LEA31" s="453"/>
      <c r="LEB31" s="453"/>
      <c r="LEC31" s="453"/>
      <c r="LED31" s="453"/>
      <c r="LEE31" s="453"/>
      <c r="LEF31" s="453"/>
      <c r="LEG31" s="453"/>
      <c r="LEH31" s="453"/>
      <c r="LEI31" s="453"/>
      <c r="LEJ31" s="453"/>
      <c r="LEK31" s="453"/>
      <c r="LEL31" s="453"/>
      <c r="LEM31" s="453"/>
      <c r="LEN31" s="453"/>
      <c r="LEO31" s="453"/>
      <c r="LEP31" s="453"/>
      <c r="LEQ31" s="453"/>
      <c r="LER31" s="453"/>
      <c r="LES31" s="453"/>
      <c r="LET31" s="453"/>
      <c r="LEU31" s="453"/>
      <c r="LEV31" s="453"/>
      <c r="LEW31" s="453"/>
      <c r="LEX31" s="453"/>
      <c r="LEY31" s="453"/>
      <c r="LEZ31" s="453"/>
      <c r="LFA31" s="453"/>
      <c r="LFB31" s="453"/>
      <c r="LFC31" s="453"/>
      <c r="LFD31" s="453"/>
      <c r="LFE31" s="453"/>
      <c r="LFF31" s="453"/>
      <c r="LFG31" s="453"/>
      <c r="LFH31" s="453"/>
      <c r="LFI31" s="453"/>
      <c r="LFJ31" s="453"/>
      <c r="LFK31" s="453"/>
      <c r="LFL31" s="453"/>
      <c r="LFM31" s="453"/>
      <c r="LFN31" s="453"/>
      <c r="LFO31" s="453"/>
      <c r="LFP31" s="453"/>
      <c r="LFQ31" s="453"/>
      <c r="LFR31" s="453"/>
      <c r="LFS31" s="453"/>
      <c r="LFT31" s="453"/>
      <c r="LFU31" s="453"/>
      <c r="LFV31" s="453"/>
      <c r="LFW31" s="453"/>
      <c r="LFX31" s="453"/>
      <c r="LFY31" s="453"/>
      <c r="LFZ31" s="453"/>
      <c r="LGA31" s="453"/>
      <c r="LGB31" s="453"/>
      <c r="LGC31" s="453"/>
      <c r="LGD31" s="453"/>
      <c r="LGE31" s="453"/>
      <c r="LGF31" s="453"/>
      <c r="LGG31" s="453"/>
      <c r="LGH31" s="453"/>
      <c r="LGI31" s="453"/>
      <c r="LGJ31" s="453"/>
      <c r="LGK31" s="453"/>
      <c r="LGL31" s="453"/>
      <c r="LGM31" s="453"/>
      <c r="LGN31" s="453"/>
      <c r="LGO31" s="453"/>
      <c r="LGP31" s="453"/>
      <c r="LGQ31" s="453"/>
      <c r="LGR31" s="453"/>
      <c r="LGS31" s="453"/>
      <c r="LGT31" s="453"/>
      <c r="LGU31" s="453"/>
      <c r="LGV31" s="453"/>
      <c r="LGW31" s="453"/>
      <c r="LGX31" s="453"/>
      <c r="LGY31" s="453"/>
      <c r="LGZ31" s="453"/>
      <c r="LHA31" s="453"/>
      <c r="LHB31" s="453"/>
      <c r="LHC31" s="453"/>
      <c r="LHD31" s="453"/>
      <c r="LHE31" s="453"/>
      <c r="LHF31" s="453"/>
      <c r="LHG31" s="453"/>
      <c r="LHH31" s="453"/>
      <c r="LHI31" s="453"/>
      <c r="LHJ31" s="453"/>
      <c r="LHK31" s="453"/>
      <c r="LHL31" s="453"/>
      <c r="LHM31" s="453"/>
      <c r="LHN31" s="453"/>
      <c r="LHO31" s="453"/>
      <c r="LHP31" s="453"/>
      <c r="LHQ31" s="453"/>
      <c r="LHR31" s="453"/>
      <c r="LHS31" s="453"/>
      <c r="LHT31" s="453"/>
      <c r="LHU31" s="453"/>
      <c r="LHV31" s="453"/>
      <c r="LHW31" s="453"/>
      <c r="LHX31" s="453"/>
      <c r="LHY31" s="453"/>
      <c r="LHZ31" s="453"/>
      <c r="LIA31" s="453"/>
      <c r="LIB31" s="453"/>
      <c r="LIC31" s="453"/>
      <c r="LID31" s="453"/>
      <c r="LIE31" s="453"/>
      <c r="LIF31" s="453"/>
      <c r="LIG31" s="453"/>
      <c r="LIH31" s="453"/>
      <c r="LII31" s="453"/>
      <c r="LIJ31" s="453"/>
      <c r="LIK31" s="453"/>
      <c r="LIL31" s="453"/>
      <c r="LIM31" s="453"/>
      <c r="LIN31" s="453"/>
      <c r="LIO31" s="453"/>
      <c r="LIP31" s="453"/>
      <c r="LIQ31" s="453"/>
      <c r="LIR31" s="453"/>
      <c r="LIS31" s="453"/>
      <c r="LIT31" s="453"/>
      <c r="LIU31" s="453"/>
      <c r="LIV31" s="453"/>
      <c r="LIW31" s="453"/>
      <c r="LIX31" s="453"/>
      <c r="LIY31" s="453"/>
      <c r="LIZ31" s="453"/>
      <c r="LJA31" s="453"/>
      <c r="LJB31" s="453"/>
      <c r="LJC31" s="453"/>
      <c r="LJD31" s="453"/>
      <c r="LJE31" s="453"/>
      <c r="LJF31" s="453"/>
      <c r="LJG31" s="453"/>
      <c r="LJH31" s="453"/>
      <c r="LJI31" s="453"/>
      <c r="LJJ31" s="453"/>
      <c r="LJK31" s="453"/>
      <c r="LJL31" s="453"/>
      <c r="LJM31" s="453"/>
      <c r="LJN31" s="453"/>
      <c r="LJO31" s="453"/>
      <c r="LJP31" s="453"/>
      <c r="LJQ31" s="453"/>
      <c r="LJR31" s="453"/>
      <c r="LJS31" s="453"/>
      <c r="LJT31" s="453"/>
      <c r="LJU31" s="453"/>
      <c r="LJV31" s="453"/>
      <c r="LJW31" s="453"/>
      <c r="LJX31" s="453"/>
      <c r="LJY31" s="453"/>
      <c r="LJZ31" s="453"/>
      <c r="LKA31" s="453"/>
      <c r="LKB31" s="453"/>
      <c r="LKC31" s="453"/>
      <c r="LKD31" s="453"/>
      <c r="LKE31" s="453"/>
      <c r="LKF31" s="453"/>
      <c r="LKG31" s="453"/>
      <c r="LKH31" s="453"/>
      <c r="LKI31" s="453"/>
      <c r="LKJ31" s="453"/>
      <c r="LKK31" s="453"/>
      <c r="LKL31" s="453"/>
      <c r="LKM31" s="453"/>
      <c r="LKN31" s="453"/>
      <c r="LKO31" s="453"/>
      <c r="LKP31" s="453"/>
      <c r="LKQ31" s="453"/>
      <c r="LKR31" s="453"/>
      <c r="LKS31" s="453"/>
      <c r="LKT31" s="453"/>
      <c r="LKU31" s="453"/>
      <c r="LKV31" s="453"/>
      <c r="LKW31" s="453"/>
      <c r="LKX31" s="453"/>
      <c r="LKY31" s="453"/>
      <c r="LKZ31" s="453"/>
      <c r="LLA31" s="453"/>
      <c r="LLB31" s="453"/>
      <c r="LLC31" s="453"/>
      <c r="LLD31" s="453"/>
      <c r="LLE31" s="453"/>
      <c r="LLF31" s="453"/>
      <c r="LLG31" s="453"/>
      <c r="LLH31" s="453"/>
      <c r="LLI31" s="453"/>
      <c r="LLJ31" s="453"/>
      <c r="LLK31" s="453"/>
      <c r="LLL31" s="453"/>
      <c r="LLM31" s="453"/>
      <c r="LLN31" s="453"/>
      <c r="LLO31" s="453"/>
      <c r="LLP31" s="453"/>
      <c r="LLQ31" s="453"/>
      <c r="LLR31" s="453"/>
      <c r="LLS31" s="453"/>
      <c r="LLT31" s="453"/>
      <c r="LLU31" s="453"/>
      <c r="LLV31" s="453"/>
      <c r="LLW31" s="453"/>
      <c r="LLX31" s="453"/>
      <c r="LLY31" s="453"/>
      <c r="LLZ31" s="453"/>
      <c r="LMA31" s="453"/>
      <c r="LMB31" s="453"/>
      <c r="LMC31" s="453"/>
      <c r="LMD31" s="453"/>
      <c r="LME31" s="453"/>
      <c r="LMF31" s="453"/>
      <c r="LMG31" s="453"/>
      <c r="LMH31" s="453"/>
      <c r="LMI31" s="453"/>
      <c r="LMJ31" s="453"/>
      <c r="LMK31" s="453"/>
      <c r="LML31" s="453"/>
      <c r="LMM31" s="453"/>
      <c r="LMN31" s="453"/>
      <c r="LMO31" s="453"/>
      <c r="LMP31" s="453"/>
      <c r="LMQ31" s="453"/>
      <c r="LMR31" s="453"/>
      <c r="LMS31" s="453"/>
      <c r="LMT31" s="453"/>
      <c r="LMU31" s="453"/>
      <c r="LMV31" s="453"/>
      <c r="LMW31" s="453"/>
      <c r="LMX31" s="453"/>
      <c r="LMY31" s="453"/>
      <c r="LMZ31" s="453"/>
      <c r="LNA31" s="453"/>
      <c r="LNB31" s="453"/>
      <c r="LNC31" s="453"/>
      <c r="LND31" s="453"/>
      <c r="LNE31" s="453"/>
      <c r="LNF31" s="453"/>
      <c r="LNG31" s="453"/>
      <c r="LNH31" s="453"/>
      <c r="LNI31" s="453"/>
      <c r="LNJ31" s="453"/>
      <c r="LNK31" s="453"/>
      <c r="LNL31" s="453"/>
      <c r="LNM31" s="453"/>
      <c r="LNN31" s="453"/>
      <c r="LNO31" s="453"/>
      <c r="LNP31" s="453"/>
      <c r="LNQ31" s="453"/>
      <c r="LNR31" s="453"/>
      <c r="LNS31" s="453"/>
      <c r="LNT31" s="453"/>
      <c r="LNU31" s="453"/>
      <c r="LNV31" s="453"/>
      <c r="LNW31" s="453"/>
      <c r="LNX31" s="453"/>
      <c r="LNY31" s="453"/>
      <c r="LNZ31" s="453"/>
      <c r="LOA31" s="453"/>
      <c r="LOB31" s="453"/>
      <c r="LOC31" s="453"/>
      <c r="LOD31" s="453"/>
      <c r="LOE31" s="453"/>
      <c r="LOF31" s="453"/>
      <c r="LOG31" s="453"/>
      <c r="LOH31" s="453"/>
      <c r="LOI31" s="453"/>
      <c r="LOJ31" s="453"/>
      <c r="LOK31" s="453"/>
      <c r="LOL31" s="453"/>
      <c r="LOM31" s="453"/>
      <c r="LON31" s="453"/>
      <c r="LOO31" s="453"/>
      <c r="LOP31" s="453"/>
      <c r="LOQ31" s="453"/>
      <c r="LOR31" s="453"/>
      <c r="LOS31" s="453"/>
      <c r="LOT31" s="453"/>
      <c r="LOU31" s="453"/>
      <c r="LOV31" s="453"/>
      <c r="LOW31" s="453"/>
      <c r="LOX31" s="453"/>
      <c r="LOY31" s="453"/>
      <c r="LOZ31" s="453"/>
      <c r="LPA31" s="453"/>
      <c r="LPB31" s="453"/>
      <c r="LPC31" s="453"/>
      <c r="LPD31" s="453"/>
      <c r="LPE31" s="453"/>
      <c r="LPF31" s="453"/>
      <c r="LPG31" s="453"/>
      <c r="LPH31" s="453"/>
      <c r="LPI31" s="453"/>
      <c r="LPJ31" s="453"/>
      <c r="LPK31" s="453"/>
      <c r="LPL31" s="453"/>
      <c r="LPM31" s="453"/>
      <c r="LPN31" s="453"/>
      <c r="LPO31" s="453"/>
      <c r="LPP31" s="453"/>
      <c r="LPQ31" s="453"/>
      <c r="LPR31" s="453"/>
      <c r="LPS31" s="453"/>
      <c r="LPT31" s="453"/>
      <c r="LPU31" s="453"/>
      <c r="LPV31" s="453"/>
      <c r="LPW31" s="453"/>
      <c r="LPX31" s="453"/>
      <c r="LPY31" s="453"/>
      <c r="LPZ31" s="453"/>
      <c r="LQA31" s="453"/>
      <c r="LQB31" s="453"/>
      <c r="LQC31" s="453"/>
      <c r="LQD31" s="453"/>
      <c r="LQE31" s="453"/>
      <c r="LQF31" s="453"/>
      <c r="LQG31" s="453"/>
      <c r="LQH31" s="453"/>
      <c r="LQI31" s="453"/>
      <c r="LQJ31" s="453"/>
      <c r="LQK31" s="453"/>
      <c r="LQL31" s="453"/>
      <c r="LQM31" s="453"/>
      <c r="LQN31" s="453"/>
      <c r="LQO31" s="453"/>
      <c r="LQP31" s="453"/>
      <c r="LQQ31" s="453"/>
      <c r="LQR31" s="453"/>
      <c r="LQS31" s="453"/>
      <c r="LQT31" s="453"/>
      <c r="LQU31" s="453"/>
      <c r="LQV31" s="453"/>
      <c r="LQW31" s="453"/>
      <c r="LQX31" s="453"/>
      <c r="LQY31" s="453"/>
      <c r="LQZ31" s="453"/>
      <c r="LRA31" s="453"/>
      <c r="LRB31" s="453"/>
      <c r="LRC31" s="453"/>
      <c r="LRD31" s="453"/>
      <c r="LRE31" s="453"/>
      <c r="LRF31" s="453"/>
      <c r="LRG31" s="453"/>
      <c r="LRH31" s="453"/>
      <c r="LRI31" s="453"/>
      <c r="LRJ31" s="453"/>
      <c r="LRK31" s="453"/>
      <c r="LRL31" s="453"/>
      <c r="LRM31" s="453"/>
      <c r="LRN31" s="453"/>
      <c r="LRO31" s="453"/>
      <c r="LRP31" s="453"/>
      <c r="LRQ31" s="453"/>
      <c r="LRR31" s="453"/>
      <c r="LRS31" s="453"/>
      <c r="LRT31" s="453"/>
      <c r="LRU31" s="453"/>
      <c r="LRV31" s="453"/>
      <c r="LRW31" s="453"/>
      <c r="LRX31" s="453"/>
      <c r="LRY31" s="453"/>
      <c r="LRZ31" s="453"/>
      <c r="LSA31" s="453"/>
      <c r="LSB31" s="453"/>
      <c r="LSC31" s="453"/>
      <c r="LSD31" s="453"/>
      <c r="LSE31" s="453"/>
      <c r="LSF31" s="453"/>
      <c r="LSG31" s="453"/>
      <c r="LSH31" s="453"/>
      <c r="LSI31" s="453"/>
      <c r="LSJ31" s="453"/>
      <c r="LSK31" s="453"/>
      <c r="LSL31" s="453"/>
      <c r="LSM31" s="453"/>
      <c r="LSN31" s="453"/>
      <c r="LSO31" s="453"/>
      <c r="LSP31" s="453"/>
      <c r="LSQ31" s="453"/>
      <c r="LSR31" s="453"/>
      <c r="LSS31" s="453"/>
      <c r="LST31" s="453"/>
      <c r="LSU31" s="453"/>
      <c r="LSV31" s="453"/>
      <c r="LSW31" s="453"/>
      <c r="LSX31" s="453"/>
      <c r="LSY31" s="453"/>
      <c r="LSZ31" s="453"/>
      <c r="LTA31" s="453"/>
      <c r="LTB31" s="453"/>
      <c r="LTC31" s="453"/>
      <c r="LTD31" s="453"/>
      <c r="LTE31" s="453"/>
      <c r="LTF31" s="453"/>
      <c r="LTG31" s="453"/>
      <c r="LTH31" s="453"/>
      <c r="LTI31" s="453"/>
      <c r="LTJ31" s="453"/>
      <c r="LTK31" s="453"/>
      <c r="LTL31" s="453"/>
      <c r="LTM31" s="453"/>
      <c r="LTN31" s="453"/>
      <c r="LTO31" s="453"/>
      <c r="LTP31" s="453"/>
      <c r="LTQ31" s="453"/>
      <c r="LTR31" s="453"/>
      <c r="LTS31" s="453"/>
      <c r="LTT31" s="453"/>
      <c r="LTU31" s="453"/>
      <c r="LTV31" s="453"/>
      <c r="LTW31" s="453"/>
      <c r="LTX31" s="453"/>
      <c r="LTY31" s="453"/>
      <c r="LTZ31" s="453"/>
      <c r="LUA31" s="453"/>
      <c r="LUB31" s="453"/>
      <c r="LUC31" s="453"/>
      <c r="LUD31" s="453"/>
      <c r="LUE31" s="453"/>
      <c r="LUF31" s="453"/>
      <c r="LUG31" s="453"/>
      <c r="LUH31" s="453"/>
      <c r="LUI31" s="453"/>
      <c r="LUJ31" s="453"/>
      <c r="LUK31" s="453"/>
      <c r="LUL31" s="453"/>
      <c r="LUM31" s="453"/>
      <c r="LUN31" s="453"/>
      <c r="LUO31" s="453"/>
      <c r="LUP31" s="453"/>
      <c r="LUQ31" s="453"/>
      <c r="LUR31" s="453"/>
      <c r="LUS31" s="453"/>
      <c r="LUT31" s="453"/>
      <c r="LUU31" s="453"/>
      <c r="LUV31" s="453"/>
      <c r="LUW31" s="453"/>
      <c r="LUX31" s="453"/>
      <c r="LUY31" s="453"/>
      <c r="LUZ31" s="453"/>
      <c r="LVA31" s="453"/>
      <c r="LVB31" s="453"/>
      <c r="LVC31" s="453"/>
      <c r="LVD31" s="453"/>
      <c r="LVE31" s="453"/>
      <c r="LVF31" s="453"/>
      <c r="LVG31" s="453"/>
      <c r="LVH31" s="453"/>
      <c r="LVI31" s="453"/>
      <c r="LVJ31" s="453"/>
      <c r="LVK31" s="453"/>
      <c r="LVL31" s="453"/>
      <c r="LVM31" s="453"/>
      <c r="LVN31" s="453"/>
      <c r="LVO31" s="453"/>
      <c r="LVP31" s="453"/>
      <c r="LVQ31" s="453"/>
      <c r="LVR31" s="453"/>
      <c r="LVS31" s="453"/>
      <c r="LVT31" s="453"/>
      <c r="LVU31" s="453"/>
      <c r="LVV31" s="453"/>
      <c r="LVW31" s="453"/>
      <c r="LVX31" s="453"/>
      <c r="LVY31" s="453"/>
      <c r="LVZ31" s="453"/>
      <c r="LWA31" s="453"/>
      <c r="LWB31" s="453"/>
      <c r="LWC31" s="453"/>
      <c r="LWD31" s="453"/>
      <c r="LWE31" s="453"/>
      <c r="LWF31" s="453"/>
      <c r="LWG31" s="453"/>
      <c r="LWH31" s="453"/>
      <c r="LWI31" s="453"/>
      <c r="LWJ31" s="453"/>
      <c r="LWK31" s="453"/>
      <c r="LWL31" s="453"/>
      <c r="LWM31" s="453"/>
      <c r="LWN31" s="453"/>
      <c r="LWO31" s="453"/>
      <c r="LWP31" s="453"/>
      <c r="LWQ31" s="453"/>
      <c r="LWR31" s="453"/>
      <c r="LWS31" s="453"/>
      <c r="LWT31" s="453"/>
      <c r="LWU31" s="453"/>
      <c r="LWV31" s="453"/>
      <c r="LWW31" s="453"/>
      <c r="LWX31" s="453"/>
      <c r="LWY31" s="453"/>
      <c r="LWZ31" s="453"/>
      <c r="LXA31" s="453"/>
      <c r="LXB31" s="453"/>
      <c r="LXC31" s="453"/>
      <c r="LXD31" s="453"/>
      <c r="LXE31" s="453"/>
      <c r="LXF31" s="453"/>
      <c r="LXG31" s="453"/>
      <c r="LXH31" s="453"/>
      <c r="LXI31" s="453"/>
      <c r="LXJ31" s="453"/>
      <c r="LXK31" s="453"/>
      <c r="LXL31" s="453"/>
      <c r="LXM31" s="453"/>
      <c r="LXN31" s="453"/>
      <c r="LXO31" s="453"/>
      <c r="LXP31" s="453"/>
      <c r="LXQ31" s="453"/>
      <c r="LXR31" s="453"/>
      <c r="LXS31" s="453"/>
      <c r="LXT31" s="453"/>
      <c r="LXU31" s="453"/>
      <c r="LXV31" s="453"/>
      <c r="LXW31" s="453"/>
      <c r="LXX31" s="453"/>
      <c r="LXY31" s="453"/>
      <c r="LXZ31" s="453"/>
      <c r="LYA31" s="453"/>
      <c r="LYB31" s="453"/>
      <c r="LYC31" s="453"/>
      <c r="LYD31" s="453"/>
      <c r="LYE31" s="453"/>
      <c r="LYF31" s="453"/>
      <c r="LYG31" s="453"/>
      <c r="LYH31" s="453"/>
      <c r="LYI31" s="453"/>
      <c r="LYJ31" s="453"/>
      <c r="LYK31" s="453"/>
      <c r="LYL31" s="453"/>
      <c r="LYM31" s="453"/>
      <c r="LYN31" s="453"/>
      <c r="LYO31" s="453"/>
      <c r="LYP31" s="453"/>
      <c r="LYQ31" s="453"/>
      <c r="LYR31" s="453"/>
      <c r="LYS31" s="453"/>
      <c r="LYT31" s="453"/>
      <c r="LYU31" s="453"/>
      <c r="LYV31" s="453"/>
      <c r="LYW31" s="453"/>
      <c r="LYX31" s="453"/>
      <c r="LYY31" s="453"/>
      <c r="LYZ31" s="453"/>
      <c r="LZA31" s="453"/>
      <c r="LZB31" s="453"/>
      <c r="LZC31" s="453"/>
      <c r="LZD31" s="453"/>
      <c r="LZE31" s="453"/>
      <c r="LZF31" s="453"/>
      <c r="LZG31" s="453"/>
      <c r="LZH31" s="453"/>
      <c r="LZI31" s="453"/>
      <c r="LZJ31" s="453"/>
      <c r="LZK31" s="453"/>
      <c r="LZL31" s="453"/>
      <c r="LZM31" s="453"/>
      <c r="LZN31" s="453"/>
      <c r="LZO31" s="453"/>
      <c r="LZP31" s="453"/>
      <c r="LZQ31" s="453"/>
      <c r="LZR31" s="453"/>
      <c r="LZS31" s="453"/>
      <c r="LZT31" s="453"/>
      <c r="LZU31" s="453"/>
      <c r="LZV31" s="453"/>
      <c r="LZW31" s="453"/>
      <c r="LZX31" s="453"/>
      <c r="LZY31" s="453"/>
      <c r="LZZ31" s="453"/>
      <c r="MAA31" s="453"/>
      <c r="MAB31" s="453"/>
      <c r="MAC31" s="453"/>
      <c r="MAD31" s="453"/>
      <c r="MAE31" s="453"/>
      <c r="MAF31" s="453"/>
      <c r="MAG31" s="453"/>
      <c r="MAH31" s="453"/>
      <c r="MAI31" s="453"/>
      <c r="MAJ31" s="453"/>
      <c r="MAK31" s="453"/>
      <c r="MAL31" s="453"/>
      <c r="MAM31" s="453"/>
      <c r="MAN31" s="453"/>
      <c r="MAO31" s="453"/>
      <c r="MAP31" s="453"/>
      <c r="MAQ31" s="453"/>
      <c r="MAR31" s="453"/>
      <c r="MAS31" s="453"/>
      <c r="MAT31" s="453"/>
      <c r="MAU31" s="453"/>
      <c r="MAV31" s="453"/>
      <c r="MAW31" s="453"/>
      <c r="MAX31" s="453"/>
      <c r="MAY31" s="453"/>
      <c r="MAZ31" s="453"/>
      <c r="MBA31" s="453"/>
      <c r="MBB31" s="453"/>
      <c r="MBC31" s="453"/>
      <c r="MBD31" s="453"/>
      <c r="MBE31" s="453"/>
      <c r="MBF31" s="453"/>
      <c r="MBG31" s="453"/>
      <c r="MBH31" s="453"/>
      <c r="MBI31" s="453"/>
      <c r="MBJ31" s="453"/>
      <c r="MBK31" s="453"/>
      <c r="MBL31" s="453"/>
      <c r="MBM31" s="453"/>
      <c r="MBN31" s="453"/>
      <c r="MBO31" s="453"/>
      <c r="MBP31" s="453"/>
      <c r="MBQ31" s="453"/>
      <c r="MBR31" s="453"/>
      <c r="MBS31" s="453"/>
      <c r="MBT31" s="453"/>
      <c r="MBU31" s="453"/>
      <c r="MBV31" s="453"/>
      <c r="MBW31" s="453"/>
      <c r="MBX31" s="453"/>
      <c r="MBY31" s="453"/>
      <c r="MBZ31" s="453"/>
      <c r="MCA31" s="453"/>
      <c r="MCB31" s="453"/>
      <c r="MCC31" s="453"/>
      <c r="MCD31" s="453"/>
      <c r="MCE31" s="453"/>
      <c r="MCF31" s="453"/>
      <c r="MCG31" s="453"/>
      <c r="MCH31" s="453"/>
      <c r="MCI31" s="453"/>
      <c r="MCJ31" s="453"/>
      <c r="MCK31" s="453"/>
      <c r="MCL31" s="453"/>
      <c r="MCM31" s="453"/>
      <c r="MCN31" s="453"/>
      <c r="MCO31" s="453"/>
      <c r="MCP31" s="453"/>
      <c r="MCQ31" s="453"/>
      <c r="MCR31" s="453"/>
      <c r="MCS31" s="453"/>
      <c r="MCT31" s="453"/>
      <c r="MCU31" s="453"/>
      <c r="MCV31" s="453"/>
      <c r="MCW31" s="453"/>
      <c r="MCX31" s="453"/>
      <c r="MCY31" s="453"/>
      <c r="MCZ31" s="453"/>
      <c r="MDA31" s="453"/>
      <c r="MDB31" s="453"/>
      <c r="MDC31" s="453"/>
      <c r="MDD31" s="453"/>
      <c r="MDE31" s="453"/>
      <c r="MDF31" s="453"/>
      <c r="MDG31" s="453"/>
      <c r="MDH31" s="453"/>
      <c r="MDI31" s="453"/>
      <c r="MDJ31" s="453"/>
      <c r="MDK31" s="453"/>
      <c r="MDL31" s="453"/>
      <c r="MDM31" s="453"/>
      <c r="MDN31" s="453"/>
      <c r="MDO31" s="453"/>
      <c r="MDP31" s="453"/>
      <c r="MDQ31" s="453"/>
      <c r="MDR31" s="453"/>
      <c r="MDS31" s="453"/>
      <c r="MDT31" s="453"/>
      <c r="MDU31" s="453"/>
      <c r="MDV31" s="453"/>
      <c r="MDW31" s="453"/>
      <c r="MDX31" s="453"/>
      <c r="MDY31" s="453"/>
      <c r="MDZ31" s="453"/>
      <c r="MEA31" s="453"/>
      <c r="MEB31" s="453"/>
      <c r="MEC31" s="453"/>
      <c r="MED31" s="453"/>
      <c r="MEE31" s="453"/>
      <c r="MEF31" s="453"/>
      <c r="MEG31" s="453"/>
      <c r="MEH31" s="453"/>
      <c r="MEI31" s="453"/>
      <c r="MEJ31" s="453"/>
      <c r="MEK31" s="453"/>
      <c r="MEL31" s="453"/>
      <c r="MEM31" s="453"/>
      <c r="MEN31" s="453"/>
      <c r="MEO31" s="453"/>
      <c r="MEP31" s="453"/>
      <c r="MEQ31" s="453"/>
      <c r="MER31" s="453"/>
      <c r="MES31" s="453"/>
      <c r="MET31" s="453"/>
      <c r="MEU31" s="453"/>
      <c r="MEV31" s="453"/>
      <c r="MEW31" s="453"/>
      <c r="MEX31" s="453"/>
      <c r="MEY31" s="453"/>
      <c r="MEZ31" s="453"/>
      <c r="MFA31" s="453"/>
      <c r="MFB31" s="453"/>
      <c r="MFC31" s="453"/>
      <c r="MFD31" s="453"/>
      <c r="MFE31" s="453"/>
      <c r="MFF31" s="453"/>
      <c r="MFG31" s="453"/>
      <c r="MFH31" s="453"/>
      <c r="MFI31" s="453"/>
      <c r="MFJ31" s="453"/>
      <c r="MFK31" s="453"/>
      <c r="MFL31" s="453"/>
      <c r="MFM31" s="453"/>
      <c r="MFN31" s="453"/>
      <c r="MFO31" s="453"/>
      <c r="MFP31" s="453"/>
      <c r="MFQ31" s="453"/>
      <c r="MFR31" s="453"/>
      <c r="MFS31" s="453"/>
      <c r="MFT31" s="453"/>
      <c r="MFU31" s="453"/>
      <c r="MFV31" s="453"/>
      <c r="MFW31" s="453"/>
      <c r="MFX31" s="453"/>
      <c r="MFY31" s="453"/>
      <c r="MFZ31" s="453"/>
      <c r="MGA31" s="453"/>
      <c r="MGB31" s="453"/>
      <c r="MGC31" s="453"/>
      <c r="MGD31" s="453"/>
      <c r="MGE31" s="453"/>
      <c r="MGF31" s="453"/>
      <c r="MGG31" s="453"/>
      <c r="MGH31" s="453"/>
      <c r="MGI31" s="453"/>
      <c r="MGJ31" s="453"/>
      <c r="MGK31" s="453"/>
      <c r="MGL31" s="453"/>
      <c r="MGM31" s="453"/>
      <c r="MGN31" s="453"/>
      <c r="MGO31" s="453"/>
      <c r="MGP31" s="453"/>
      <c r="MGQ31" s="453"/>
      <c r="MGR31" s="453"/>
      <c r="MGS31" s="453"/>
      <c r="MGT31" s="453"/>
      <c r="MGU31" s="453"/>
      <c r="MGV31" s="453"/>
      <c r="MGW31" s="453"/>
      <c r="MGX31" s="453"/>
      <c r="MGY31" s="453"/>
      <c r="MGZ31" s="453"/>
      <c r="MHA31" s="453"/>
      <c r="MHB31" s="453"/>
      <c r="MHC31" s="453"/>
      <c r="MHD31" s="453"/>
      <c r="MHE31" s="453"/>
      <c r="MHF31" s="453"/>
      <c r="MHG31" s="453"/>
      <c r="MHH31" s="453"/>
      <c r="MHI31" s="453"/>
      <c r="MHJ31" s="453"/>
      <c r="MHK31" s="453"/>
      <c r="MHL31" s="453"/>
      <c r="MHM31" s="453"/>
      <c r="MHN31" s="453"/>
      <c r="MHO31" s="453"/>
      <c r="MHP31" s="453"/>
      <c r="MHQ31" s="453"/>
      <c r="MHR31" s="453"/>
      <c r="MHS31" s="453"/>
      <c r="MHT31" s="453"/>
      <c r="MHU31" s="453"/>
      <c r="MHV31" s="453"/>
      <c r="MHW31" s="453"/>
      <c r="MHX31" s="453"/>
      <c r="MHY31" s="453"/>
      <c r="MHZ31" s="453"/>
      <c r="MIA31" s="453"/>
      <c r="MIB31" s="453"/>
      <c r="MIC31" s="453"/>
      <c r="MID31" s="453"/>
      <c r="MIE31" s="453"/>
      <c r="MIF31" s="453"/>
      <c r="MIG31" s="453"/>
      <c r="MIH31" s="453"/>
      <c r="MII31" s="453"/>
      <c r="MIJ31" s="453"/>
      <c r="MIK31" s="453"/>
      <c r="MIL31" s="453"/>
      <c r="MIM31" s="453"/>
      <c r="MIN31" s="453"/>
      <c r="MIO31" s="453"/>
      <c r="MIP31" s="453"/>
      <c r="MIQ31" s="453"/>
      <c r="MIR31" s="453"/>
      <c r="MIS31" s="453"/>
      <c r="MIT31" s="453"/>
      <c r="MIU31" s="453"/>
      <c r="MIV31" s="453"/>
      <c r="MIW31" s="453"/>
      <c r="MIX31" s="453"/>
      <c r="MIY31" s="453"/>
      <c r="MIZ31" s="453"/>
      <c r="MJA31" s="453"/>
      <c r="MJB31" s="453"/>
      <c r="MJC31" s="453"/>
      <c r="MJD31" s="453"/>
      <c r="MJE31" s="453"/>
      <c r="MJF31" s="453"/>
      <c r="MJG31" s="453"/>
      <c r="MJH31" s="453"/>
      <c r="MJI31" s="453"/>
      <c r="MJJ31" s="453"/>
      <c r="MJK31" s="453"/>
      <c r="MJL31" s="453"/>
      <c r="MJM31" s="453"/>
      <c r="MJN31" s="453"/>
      <c r="MJO31" s="453"/>
      <c r="MJP31" s="453"/>
      <c r="MJQ31" s="453"/>
      <c r="MJR31" s="453"/>
      <c r="MJS31" s="453"/>
      <c r="MJT31" s="453"/>
      <c r="MJU31" s="453"/>
      <c r="MJV31" s="453"/>
      <c r="MJW31" s="453"/>
      <c r="MJX31" s="453"/>
      <c r="MJY31" s="453"/>
      <c r="MJZ31" s="453"/>
      <c r="MKA31" s="453"/>
      <c r="MKB31" s="453"/>
      <c r="MKC31" s="453"/>
      <c r="MKD31" s="453"/>
      <c r="MKE31" s="453"/>
      <c r="MKF31" s="453"/>
      <c r="MKG31" s="453"/>
      <c r="MKH31" s="453"/>
      <c r="MKI31" s="453"/>
      <c r="MKJ31" s="453"/>
      <c r="MKK31" s="453"/>
      <c r="MKL31" s="453"/>
      <c r="MKM31" s="453"/>
      <c r="MKN31" s="453"/>
      <c r="MKO31" s="453"/>
      <c r="MKP31" s="453"/>
      <c r="MKQ31" s="453"/>
      <c r="MKR31" s="453"/>
      <c r="MKS31" s="453"/>
      <c r="MKT31" s="453"/>
      <c r="MKU31" s="453"/>
      <c r="MKV31" s="453"/>
      <c r="MKW31" s="453"/>
      <c r="MKX31" s="453"/>
      <c r="MKY31" s="453"/>
      <c r="MKZ31" s="453"/>
      <c r="MLA31" s="453"/>
      <c r="MLB31" s="453"/>
      <c r="MLC31" s="453"/>
      <c r="MLD31" s="453"/>
      <c r="MLE31" s="453"/>
      <c r="MLF31" s="453"/>
      <c r="MLG31" s="453"/>
      <c r="MLH31" s="453"/>
      <c r="MLI31" s="453"/>
      <c r="MLJ31" s="453"/>
      <c r="MLK31" s="453"/>
      <c r="MLL31" s="453"/>
      <c r="MLM31" s="453"/>
      <c r="MLN31" s="453"/>
      <c r="MLO31" s="453"/>
      <c r="MLP31" s="453"/>
      <c r="MLQ31" s="453"/>
      <c r="MLR31" s="453"/>
      <c r="MLS31" s="453"/>
      <c r="MLT31" s="453"/>
      <c r="MLU31" s="453"/>
      <c r="MLV31" s="453"/>
      <c r="MLW31" s="453"/>
      <c r="MLX31" s="453"/>
      <c r="MLY31" s="453"/>
      <c r="MLZ31" s="453"/>
      <c r="MMA31" s="453"/>
      <c r="MMB31" s="453"/>
      <c r="MMC31" s="453"/>
      <c r="MMD31" s="453"/>
      <c r="MME31" s="453"/>
      <c r="MMF31" s="453"/>
      <c r="MMG31" s="453"/>
      <c r="MMH31" s="453"/>
      <c r="MMI31" s="453"/>
      <c r="MMJ31" s="453"/>
      <c r="MMK31" s="453"/>
      <c r="MML31" s="453"/>
      <c r="MMM31" s="453"/>
      <c r="MMN31" s="453"/>
      <c r="MMO31" s="453"/>
      <c r="MMP31" s="453"/>
      <c r="MMQ31" s="453"/>
      <c r="MMR31" s="453"/>
      <c r="MMS31" s="453"/>
      <c r="MMT31" s="453"/>
      <c r="MMU31" s="453"/>
      <c r="MMV31" s="453"/>
      <c r="MMW31" s="453"/>
      <c r="MMX31" s="453"/>
      <c r="MMY31" s="453"/>
      <c r="MMZ31" s="453"/>
      <c r="MNA31" s="453"/>
      <c r="MNB31" s="453"/>
      <c r="MNC31" s="453"/>
      <c r="MND31" s="453"/>
      <c r="MNE31" s="453"/>
      <c r="MNF31" s="453"/>
      <c r="MNG31" s="453"/>
      <c r="MNH31" s="453"/>
      <c r="MNI31" s="453"/>
      <c r="MNJ31" s="453"/>
      <c r="MNK31" s="453"/>
      <c r="MNL31" s="453"/>
      <c r="MNM31" s="453"/>
      <c r="MNN31" s="453"/>
      <c r="MNO31" s="453"/>
      <c r="MNP31" s="453"/>
      <c r="MNQ31" s="453"/>
      <c r="MNR31" s="453"/>
      <c r="MNS31" s="453"/>
      <c r="MNT31" s="453"/>
      <c r="MNU31" s="453"/>
      <c r="MNV31" s="453"/>
      <c r="MNW31" s="453"/>
      <c r="MNX31" s="453"/>
      <c r="MNY31" s="453"/>
      <c r="MNZ31" s="453"/>
      <c r="MOA31" s="453"/>
      <c r="MOB31" s="453"/>
      <c r="MOC31" s="453"/>
      <c r="MOD31" s="453"/>
      <c r="MOE31" s="453"/>
      <c r="MOF31" s="453"/>
      <c r="MOG31" s="453"/>
      <c r="MOH31" s="453"/>
      <c r="MOI31" s="453"/>
      <c r="MOJ31" s="453"/>
      <c r="MOK31" s="453"/>
      <c r="MOL31" s="453"/>
      <c r="MOM31" s="453"/>
      <c r="MON31" s="453"/>
      <c r="MOO31" s="453"/>
      <c r="MOP31" s="453"/>
      <c r="MOQ31" s="453"/>
      <c r="MOR31" s="453"/>
      <c r="MOS31" s="453"/>
      <c r="MOT31" s="453"/>
      <c r="MOU31" s="453"/>
      <c r="MOV31" s="453"/>
      <c r="MOW31" s="453"/>
      <c r="MOX31" s="453"/>
      <c r="MOY31" s="453"/>
      <c r="MOZ31" s="453"/>
      <c r="MPA31" s="453"/>
      <c r="MPB31" s="453"/>
      <c r="MPC31" s="453"/>
      <c r="MPD31" s="453"/>
      <c r="MPE31" s="453"/>
      <c r="MPF31" s="453"/>
      <c r="MPG31" s="453"/>
      <c r="MPH31" s="453"/>
      <c r="MPI31" s="453"/>
      <c r="MPJ31" s="453"/>
      <c r="MPK31" s="453"/>
      <c r="MPL31" s="453"/>
      <c r="MPM31" s="453"/>
      <c r="MPN31" s="453"/>
      <c r="MPO31" s="453"/>
      <c r="MPP31" s="453"/>
      <c r="MPQ31" s="453"/>
      <c r="MPR31" s="453"/>
      <c r="MPS31" s="453"/>
      <c r="MPT31" s="453"/>
      <c r="MPU31" s="453"/>
      <c r="MPV31" s="453"/>
      <c r="MPW31" s="453"/>
      <c r="MPX31" s="453"/>
      <c r="MPY31" s="453"/>
      <c r="MPZ31" s="453"/>
      <c r="MQA31" s="453"/>
      <c r="MQB31" s="453"/>
      <c r="MQC31" s="453"/>
      <c r="MQD31" s="453"/>
      <c r="MQE31" s="453"/>
      <c r="MQF31" s="453"/>
      <c r="MQG31" s="453"/>
      <c r="MQH31" s="453"/>
      <c r="MQI31" s="453"/>
      <c r="MQJ31" s="453"/>
      <c r="MQK31" s="453"/>
      <c r="MQL31" s="453"/>
      <c r="MQM31" s="453"/>
      <c r="MQN31" s="453"/>
      <c r="MQO31" s="453"/>
      <c r="MQP31" s="453"/>
      <c r="MQQ31" s="453"/>
      <c r="MQR31" s="453"/>
      <c r="MQS31" s="453"/>
      <c r="MQT31" s="453"/>
      <c r="MQU31" s="453"/>
      <c r="MQV31" s="453"/>
      <c r="MQW31" s="453"/>
      <c r="MQX31" s="453"/>
      <c r="MQY31" s="453"/>
      <c r="MQZ31" s="453"/>
      <c r="MRA31" s="453"/>
      <c r="MRB31" s="453"/>
      <c r="MRC31" s="453"/>
      <c r="MRD31" s="453"/>
      <c r="MRE31" s="453"/>
      <c r="MRF31" s="453"/>
      <c r="MRG31" s="453"/>
      <c r="MRH31" s="453"/>
      <c r="MRI31" s="453"/>
      <c r="MRJ31" s="453"/>
      <c r="MRK31" s="453"/>
      <c r="MRL31" s="453"/>
      <c r="MRM31" s="453"/>
      <c r="MRN31" s="453"/>
      <c r="MRO31" s="453"/>
      <c r="MRP31" s="453"/>
      <c r="MRQ31" s="453"/>
      <c r="MRR31" s="453"/>
      <c r="MRS31" s="453"/>
      <c r="MRT31" s="453"/>
      <c r="MRU31" s="453"/>
      <c r="MRV31" s="453"/>
      <c r="MRW31" s="453"/>
      <c r="MRX31" s="453"/>
      <c r="MRY31" s="453"/>
      <c r="MRZ31" s="453"/>
      <c r="MSA31" s="453"/>
      <c r="MSB31" s="453"/>
      <c r="MSC31" s="453"/>
      <c r="MSD31" s="453"/>
      <c r="MSE31" s="453"/>
      <c r="MSF31" s="453"/>
      <c r="MSG31" s="453"/>
      <c r="MSH31" s="453"/>
      <c r="MSI31" s="453"/>
      <c r="MSJ31" s="453"/>
      <c r="MSK31" s="453"/>
      <c r="MSL31" s="453"/>
      <c r="MSM31" s="453"/>
      <c r="MSN31" s="453"/>
      <c r="MSO31" s="453"/>
      <c r="MSP31" s="453"/>
      <c r="MSQ31" s="453"/>
      <c r="MSR31" s="453"/>
      <c r="MSS31" s="453"/>
      <c r="MST31" s="453"/>
      <c r="MSU31" s="453"/>
      <c r="MSV31" s="453"/>
      <c r="MSW31" s="453"/>
      <c r="MSX31" s="453"/>
      <c r="MSY31" s="453"/>
      <c r="MSZ31" s="453"/>
      <c r="MTA31" s="453"/>
      <c r="MTB31" s="453"/>
      <c r="MTC31" s="453"/>
      <c r="MTD31" s="453"/>
      <c r="MTE31" s="453"/>
      <c r="MTF31" s="453"/>
      <c r="MTG31" s="453"/>
      <c r="MTH31" s="453"/>
      <c r="MTI31" s="453"/>
      <c r="MTJ31" s="453"/>
      <c r="MTK31" s="453"/>
      <c r="MTL31" s="453"/>
      <c r="MTM31" s="453"/>
      <c r="MTN31" s="453"/>
      <c r="MTO31" s="453"/>
      <c r="MTP31" s="453"/>
      <c r="MTQ31" s="453"/>
      <c r="MTR31" s="453"/>
      <c r="MTS31" s="453"/>
      <c r="MTT31" s="453"/>
      <c r="MTU31" s="453"/>
      <c r="MTV31" s="453"/>
      <c r="MTW31" s="453"/>
      <c r="MTX31" s="453"/>
      <c r="MTY31" s="453"/>
      <c r="MTZ31" s="453"/>
      <c r="MUA31" s="453"/>
      <c r="MUB31" s="453"/>
      <c r="MUC31" s="453"/>
      <c r="MUD31" s="453"/>
      <c r="MUE31" s="453"/>
      <c r="MUF31" s="453"/>
      <c r="MUG31" s="453"/>
      <c r="MUH31" s="453"/>
      <c r="MUI31" s="453"/>
      <c r="MUJ31" s="453"/>
      <c r="MUK31" s="453"/>
      <c r="MUL31" s="453"/>
      <c r="MUM31" s="453"/>
      <c r="MUN31" s="453"/>
      <c r="MUO31" s="453"/>
      <c r="MUP31" s="453"/>
      <c r="MUQ31" s="453"/>
      <c r="MUR31" s="453"/>
      <c r="MUS31" s="453"/>
      <c r="MUT31" s="453"/>
      <c r="MUU31" s="453"/>
      <c r="MUV31" s="453"/>
      <c r="MUW31" s="453"/>
      <c r="MUX31" s="453"/>
      <c r="MUY31" s="453"/>
      <c r="MUZ31" s="453"/>
      <c r="MVA31" s="453"/>
      <c r="MVB31" s="453"/>
      <c r="MVC31" s="453"/>
      <c r="MVD31" s="453"/>
      <c r="MVE31" s="453"/>
      <c r="MVF31" s="453"/>
      <c r="MVG31" s="453"/>
      <c r="MVH31" s="453"/>
      <c r="MVI31" s="453"/>
      <c r="MVJ31" s="453"/>
      <c r="MVK31" s="453"/>
      <c r="MVL31" s="453"/>
      <c r="MVM31" s="453"/>
      <c r="MVN31" s="453"/>
      <c r="MVO31" s="453"/>
      <c r="MVP31" s="453"/>
      <c r="MVQ31" s="453"/>
      <c r="MVR31" s="453"/>
      <c r="MVS31" s="453"/>
      <c r="MVT31" s="453"/>
      <c r="MVU31" s="453"/>
      <c r="MVV31" s="453"/>
      <c r="MVW31" s="453"/>
      <c r="MVX31" s="453"/>
      <c r="MVY31" s="453"/>
      <c r="MVZ31" s="453"/>
      <c r="MWA31" s="453"/>
      <c r="MWB31" s="453"/>
      <c r="MWC31" s="453"/>
      <c r="MWD31" s="453"/>
      <c r="MWE31" s="453"/>
      <c r="MWF31" s="453"/>
      <c r="MWG31" s="453"/>
      <c r="MWH31" s="453"/>
      <c r="MWI31" s="453"/>
      <c r="MWJ31" s="453"/>
      <c r="MWK31" s="453"/>
      <c r="MWL31" s="453"/>
      <c r="MWM31" s="453"/>
      <c r="MWN31" s="453"/>
      <c r="MWO31" s="453"/>
      <c r="MWP31" s="453"/>
      <c r="MWQ31" s="453"/>
      <c r="MWR31" s="453"/>
      <c r="MWS31" s="453"/>
      <c r="MWT31" s="453"/>
      <c r="MWU31" s="453"/>
      <c r="MWV31" s="453"/>
      <c r="MWW31" s="453"/>
      <c r="MWX31" s="453"/>
      <c r="MWY31" s="453"/>
      <c r="MWZ31" s="453"/>
      <c r="MXA31" s="453"/>
      <c r="MXB31" s="453"/>
      <c r="MXC31" s="453"/>
      <c r="MXD31" s="453"/>
      <c r="MXE31" s="453"/>
      <c r="MXF31" s="453"/>
      <c r="MXG31" s="453"/>
      <c r="MXH31" s="453"/>
      <c r="MXI31" s="453"/>
      <c r="MXJ31" s="453"/>
      <c r="MXK31" s="453"/>
      <c r="MXL31" s="453"/>
      <c r="MXM31" s="453"/>
      <c r="MXN31" s="453"/>
      <c r="MXO31" s="453"/>
      <c r="MXP31" s="453"/>
      <c r="MXQ31" s="453"/>
      <c r="MXR31" s="453"/>
      <c r="MXS31" s="453"/>
      <c r="MXT31" s="453"/>
      <c r="MXU31" s="453"/>
      <c r="MXV31" s="453"/>
      <c r="MXW31" s="453"/>
      <c r="MXX31" s="453"/>
      <c r="MXY31" s="453"/>
      <c r="MXZ31" s="453"/>
      <c r="MYA31" s="453"/>
      <c r="MYB31" s="453"/>
      <c r="MYC31" s="453"/>
      <c r="MYD31" s="453"/>
      <c r="MYE31" s="453"/>
      <c r="MYF31" s="453"/>
      <c r="MYG31" s="453"/>
      <c r="MYH31" s="453"/>
      <c r="MYI31" s="453"/>
      <c r="MYJ31" s="453"/>
      <c r="MYK31" s="453"/>
      <c r="MYL31" s="453"/>
      <c r="MYM31" s="453"/>
      <c r="MYN31" s="453"/>
      <c r="MYO31" s="453"/>
      <c r="MYP31" s="453"/>
      <c r="MYQ31" s="453"/>
      <c r="MYR31" s="453"/>
      <c r="MYS31" s="453"/>
      <c r="MYT31" s="453"/>
      <c r="MYU31" s="453"/>
      <c r="MYV31" s="453"/>
      <c r="MYW31" s="453"/>
      <c r="MYX31" s="453"/>
      <c r="MYY31" s="453"/>
      <c r="MYZ31" s="453"/>
      <c r="MZA31" s="453"/>
      <c r="MZB31" s="453"/>
      <c r="MZC31" s="453"/>
      <c r="MZD31" s="453"/>
      <c r="MZE31" s="453"/>
      <c r="MZF31" s="453"/>
      <c r="MZG31" s="453"/>
      <c r="MZH31" s="453"/>
      <c r="MZI31" s="453"/>
      <c r="MZJ31" s="453"/>
      <c r="MZK31" s="453"/>
      <c r="MZL31" s="453"/>
      <c r="MZM31" s="453"/>
      <c r="MZN31" s="453"/>
      <c r="MZO31" s="453"/>
      <c r="MZP31" s="453"/>
      <c r="MZQ31" s="453"/>
      <c r="MZR31" s="453"/>
      <c r="MZS31" s="453"/>
      <c r="MZT31" s="453"/>
      <c r="MZU31" s="453"/>
      <c r="MZV31" s="453"/>
      <c r="MZW31" s="453"/>
      <c r="MZX31" s="453"/>
      <c r="MZY31" s="453"/>
      <c r="MZZ31" s="453"/>
      <c r="NAA31" s="453"/>
      <c r="NAB31" s="453"/>
      <c r="NAC31" s="453"/>
      <c r="NAD31" s="453"/>
      <c r="NAE31" s="453"/>
      <c r="NAF31" s="453"/>
      <c r="NAG31" s="453"/>
      <c r="NAH31" s="453"/>
      <c r="NAI31" s="453"/>
      <c r="NAJ31" s="453"/>
      <c r="NAK31" s="453"/>
      <c r="NAL31" s="453"/>
      <c r="NAM31" s="453"/>
      <c r="NAN31" s="453"/>
      <c r="NAO31" s="453"/>
      <c r="NAP31" s="453"/>
      <c r="NAQ31" s="453"/>
      <c r="NAR31" s="453"/>
      <c r="NAS31" s="453"/>
      <c r="NAT31" s="453"/>
      <c r="NAU31" s="453"/>
      <c r="NAV31" s="453"/>
      <c r="NAW31" s="453"/>
      <c r="NAX31" s="453"/>
      <c r="NAY31" s="453"/>
      <c r="NAZ31" s="453"/>
      <c r="NBA31" s="453"/>
      <c r="NBB31" s="453"/>
      <c r="NBC31" s="453"/>
      <c r="NBD31" s="453"/>
      <c r="NBE31" s="453"/>
      <c r="NBF31" s="453"/>
      <c r="NBG31" s="453"/>
      <c r="NBH31" s="453"/>
      <c r="NBI31" s="453"/>
      <c r="NBJ31" s="453"/>
      <c r="NBK31" s="453"/>
      <c r="NBL31" s="453"/>
      <c r="NBM31" s="453"/>
      <c r="NBN31" s="453"/>
      <c r="NBO31" s="453"/>
      <c r="NBP31" s="453"/>
      <c r="NBQ31" s="453"/>
      <c r="NBR31" s="453"/>
      <c r="NBS31" s="453"/>
      <c r="NBT31" s="453"/>
      <c r="NBU31" s="453"/>
      <c r="NBV31" s="453"/>
      <c r="NBW31" s="453"/>
      <c r="NBX31" s="453"/>
      <c r="NBY31" s="453"/>
      <c r="NBZ31" s="453"/>
      <c r="NCA31" s="453"/>
      <c r="NCB31" s="453"/>
      <c r="NCC31" s="453"/>
      <c r="NCD31" s="453"/>
      <c r="NCE31" s="453"/>
      <c r="NCF31" s="453"/>
      <c r="NCG31" s="453"/>
      <c r="NCH31" s="453"/>
      <c r="NCI31" s="453"/>
      <c r="NCJ31" s="453"/>
      <c r="NCK31" s="453"/>
      <c r="NCL31" s="453"/>
      <c r="NCM31" s="453"/>
      <c r="NCN31" s="453"/>
      <c r="NCO31" s="453"/>
      <c r="NCP31" s="453"/>
      <c r="NCQ31" s="453"/>
      <c r="NCR31" s="453"/>
      <c r="NCS31" s="453"/>
      <c r="NCT31" s="453"/>
      <c r="NCU31" s="453"/>
      <c r="NCV31" s="453"/>
      <c r="NCW31" s="453"/>
      <c r="NCX31" s="453"/>
      <c r="NCY31" s="453"/>
      <c r="NCZ31" s="453"/>
      <c r="NDA31" s="453"/>
      <c r="NDB31" s="453"/>
      <c r="NDC31" s="453"/>
      <c r="NDD31" s="453"/>
      <c r="NDE31" s="453"/>
      <c r="NDF31" s="453"/>
      <c r="NDG31" s="453"/>
      <c r="NDH31" s="453"/>
      <c r="NDI31" s="453"/>
      <c r="NDJ31" s="453"/>
      <c r="NDK31" s="453"/>
      <c r="NDL31" s="453"/>
      <c r="NDM31" s="453"/>
      <c r="NDN31" s="453"/>
      <c r="NDO31" s="453"/>
      <c r="NDP31" s="453"/>
      <c r="NDQ31" s="453"/>
      <c r="NDR31" s="453"/>
      <c r="NDS31" s="453"/>
      <c r="NDT31" s="453"/>
      <c r="NDU31" s="453"/>
      <c r="NDV31" s="453"/>
      <c r="NDW31" s="453"/>
      <c r="NDX31" s="453"/>
      <c r="NDY31" s="453"/>
      <c r="NDZ31" s="453"/>
      <c r="NEA31" s="453"/>
      <c r="NEB31" s="453"/>
      <c r="NEC31" s="453"/>
      <c r="NED31" s="453"/>
      <c r="NEE31" s="453"/>
      <c r="NEF31" s="453"/>
      <c r="NEG31" s="453"/>
      <c r="NEH31" s="453"/>
      <c r="NEI31" s="453"/>
      <c r="NEJ31" s="453"/>
      <c r="NEK31" s="453"/>
      <c r="NEL31" s="453"/>
      <c r="NEM31" s="453"/>
      <c r="NEN31" s="453"/>
      <c r="NEO31" s="453"/>
      <c r="NEP31" s="453"/>
      <c r="NEQ31" s="453"/>
      <c r="NER31" s="453"/>
      <c r="NES31" s="453"/>
      <c r="NET31" s="453"/>
      <c r="NEU31" s="453"/>
      <c r="NEV31" s="453"/>
      <c r="NEW31" s="453"/>
      <c r="NEX31" s="453"/>
      <c r="NEY31" s="453"/>
      <c r="NEZ31" s="453"/>
      <c r="NFA31" s="453"/>
      <c r="NFB31" s="453"/>
      <c r="NFC31" s="453"/>
      <c r="NFD31" s="453"/>
      <c r="NFE31" s="453"/>
      <c r="NFF31" s="453"/>
      <c r="NFG31" s="453"/>
      <c r="NFH31" s="453"/>
      <c r="NFI31" s="453"/>
      <c r="NFJ31" s="453"/>
      <c r="NFK31" s="453"/>
      <c r="NFL31" s="453"/>
      <c r="NFM31" s="453"/>
      <c r="NFN31" s="453"/>
      <c r="NFO31" s="453"/>
      <c r="NFP31" s="453"/>
      <c r="NFQ31" s="453"/>
      <c r="NFR31" s="453"/>
      <c r="NFS31" s="453"/>
      <c r="NFT31" s="453"/>
      <c r="NFU31" s="453"/>
      <c r="NFV31" s="453"/>
      <c r="NFW31" s="453"/>
      <c r="NFX31" s="453"/>
      <c r="NFY31" s="453"/>
      <c r="NFZ31" s="453"/>
      <c r="NGA31" s="453"/>
      <c r="NGB31" s="453"/>
      <c r="NGC31" s="453"/>
      <c r="NGD31" s="453"/>
      <c r="NGE31" s="453"/>
      <c r="NGF31" s="453"/>
      <c r="NGG31" s="453"/>
      <c r="NGH31" s="453"/>
      <c r="NGI31" s="453"/>
      <c r="NGJ31" s="453"/>
      <c r="NGK31" s="453"/>
      <c r="NGL31" s="453"/>
      <c r="NGM31" s="453"/>
      <c r="NGN31" s="453"/>
      <c r="NGO31" s="453"/>
      <c r="NGP31" s="453"/>
      <c r="NGQ31" s="453"/>
      <c r="NGR31" s="453"/>
      <c r="NGS31" s="453"/>
      <c r="NGT31" s="453"/>
      <c r="NGU31" s="453"/>
      <c r="NGV31" s="453"/>
      <c r="NGW31" s="453"/>
      <c r="NGX31" s="453"/>
      <c r="NGY31" s="453"/>
      <c r="NGZ31" s="453"/>
      <c r="NHA31" s="453"/>
      <c r="NHB31" s="453"/>
      <c r="NHC31" s="453"/>
      <c r="NHD31" s="453"/>
      <c r="NHE31" s="453"/>
      <c r="NHF31" s="453"/>
      <c r="NHG31" s="453"/>
      <c r="NHH31" s="453"/>
      <c r="NHI31" s="453"/>
      <c r="NHJ31" s="453"/>
      <c r="NHK31" s="453"/>
      <c r="NHL31" s="453"/>
      <c r="NHM31" s="453"/>
      <c r="NHN31" s="453"/>
      <c r="NHO31" s="453"/>
      <c r="NHP31" s="453"/>
      <c r="NHQ31" s="453"/>
      <c r="NHR31" s="453"/>
      <c r="NHS31" s="453"/>
      <c r="NHT31" s="453"/>
      <c r="NHU31" s="453"/>
      <c r="NHV31" s="453"/>
      <c r="NHW31" s="453"/>
      <c r="NHX31" s="453"/>
      <c r="NHY31" s="453"/>
      <c r="NHZ31" s="453"/>
      <c r="NIA31" s="453"/>
      <c r="NIB31" s="453"/>
      <c r="NIC31" s="453"/>
      <c r="NID31" s="453"/>
      <c r="NIE31" s="453"/>
      <c r="NIF31" s="453"/>
      <c r="NIG31" s="453"/>
      <c r="NIH31" s="453"/>
      <c r="NII31" s="453"/>
      <c r="NIJ31" s="453"/>
      <c r="NIK31" s="453"/>
      <c r="NIL31" s="453"/>
      <c r="NIM31" s="453"/>
      <c r="NIN31" s="453"/>
      <c r="NIO31" s="453"/>
      <c r="NIP31" s="453"/>
      <c r="NIQ31" s="453"/>
      <c r="NIR31" s="453"/>
      <c r="NIS31" s="453"/>
      <c r="NIT31" s="453"/>
      <c r="NIU31" s="453"/>
      <c r="NIV31" s="453"/>
      <c r="NIW31" s="453"/>
      <c r="NIX31" s="453"/>
      <c r="NIY31" s="453"/>
      <c r="NIZ31" s="453"/>
      <c r="NJA31" s="453"/>
      <c r="NJB31" s="453"/>
      <c r="NJC31" s="453"/>
      <c r="NJD31" s="453"/>
      <c r="NJE31" s="453"/>
      <c r="NJF31" s="453"/>
      <c r="NJG31" s="453"/>
      <c r="NJH31" s="453"/>
      <c r="NJI31" s="453"/>
      <c r="NJJ31" s="453"/>
      <c r="NJK31" s="453"/>
      <c r="NJL31" s="453"/>
      <c r="NJM31" s="453"/>
      <c r="NJN31" s="453"/>
      <c r="NJO31" s="453"/>
      <c r="NJP31" s="453"/>
      <c r="NJQ31" s="453"/>
      <c r="NJR31" s="453"/>
      <c r="NJS31" s="453"/>
      <c r="NJT31" s="453"/>
      <c r="NJU31" s="453"/>
      <c r="NJV31" s="453"/>
      <c r="NJW31" s="453"/>
      <c r="NJX31" s="453"/>
      <c r="NJY31" s="453"/>
      <c r="NJZ31" s="453"/>
      <c r="NKA31" s="453"/>
      <c r="NKB31" s="453"/>
      <c r="NKC31" s="453"/>
      <c r="NKD31" s="453"/>
      <c r="NKE31" s="453"/>
      <c r="NKF31" s="453"/>
      <c r="NKG31" s="453"/>
      <c r="NKH31" s="453"/>
      <c r="NKI31" s="453"/>
      <c r="NKJ31" s="453"/>
      <c r="NKK31" s="453"/>
      <c r="NKL31" s="453"/>
      <c r="NKM31" s="453"/>
      <c r="NKN31" s="453"/>
      <c r="NKO31" s="453"/>
      <c r="NKP31" s="453"/>
      <c r="NKQ31" s="453"/>
      <c r="NKR31" s="453"/>
      <c r="NKS31" s="453"/>
      <c r="NKT31" s="453"/>
      <c r="NKU31" s="453"/>
      <c r="NKV31" s="453"/>
      <c r="NKW31" s="453"/>
      <c r="NKX31" s="453"/>
      <c r="NKY31" s="453"/>
      <c r="NKZ31" s="453"/>
      <c r="NLA31" s="453"/>
      <c r="NLB31" s="453"/>
      <c r="NLC31" s="453"/>
      <c r="NLD31" s="453"/>
      <c r="NLE31" s="453"/>
      <c r="NLF31" s="453"/>
      <c r="NLG31" s="453"/>
      <c r="NLH31" s="453"/>
      <c r="NLI31" s="453"/>
      <c r="NLJ31" s="453"/>
      <c r="NLK31" s="453"/>
      <c r="NLL31" s="453"/>
      <c r="NLM31" s="453"/>
      <c r="NLN31" s="453"/>
      <c r="NLO31" s="453"/>
      <c r="NLP31" s="453"/>
      <c r="NLQ31" s="453"/>
      <c r="NLR31" s="453"/>
      <c r="NLS31" s="453"/>
      <c r="NLT31" s="453"/>
      <c r="NLU31" s="453"/>
      <c r="NLV31" s="453"/>
      <c r="NLW31" s="453"/>
      <c r="NLX31" s="453"/>
      <c r="NLY31" s="453"/>
      <c r="NLZ31" s="453"/>
      <c r="NMA31" s="453"/>
      <c r="NMB31" s="453"/>
      <c r="NMC31" s="453"/>
      <c r="NMD31" s="453"/>
      <c r="NME31" s="453"/>
      <c r="NMF31" s="453"/>
      <c r="NMG31" s="453"/>
      <c r="NMH31" s="453"/>
      <c r="NMI31" s="453"/>
      <c r="NMJ31" s="453"/>
      <c r="NMK31" s="453"/>
      <c r="NML31" s="453"/>
      <c r="NMM31" s="453"/>
      <c r="NMN31" s="453"/>
      <c r="NMO31" s="453"/>
      <c r="NMP31" s="453"/>
      <c r="NMQ31" s="453"/>
      <c r="NMR31" s="453"/>
      <c r="NMS31" s="453"/>
      <c r="NMT31" s="453"/>
      <c r="NMU31" s="453"/>
      <c r="NMV31" s="453"/>
      <c r="NMW31" s="453"/>
      <c r="NMX31" s="453"/>
      <c r="NMY31" s="453"/>
      <c r="NMZ31" s="453"/>
      <c r="NNA31" s="453"/>
      <c r="NNB31" s="453"/>
      <c r="NNC31" s="453"/>
      <c r="NND31" s="453"/>
      <c r="NNE31" s="453"/>
      <c r="NNF31" s="453"/>
      <c r="NNG31" s="453"/>
      <c r="NNH31" s="453"/>
      <c r="NNI31" s="453"/>
      <c r="NNJ31" s="453"/>
      <c r="NNK31" s="453"/>
      <c r="NNL31" s="453"/>
      <c r="NNM31" s="453"/>
      <c r="NNN31" s="453"/>
      <c r="NNO31" s="453"/>
      <c r="NNP31" s="453"/>
      <c r="NNQ31" s="453"/>
      <c r="NNR31" s="453"/>
      <c r="NNS31" s="453"/>
      <c r="NNT31" s="453"/>
      <c r="NNU31" s="453"/>
      <c r="NNV31" s="453"/>
      <c r="NNW31" s="453"/>
      <c r="NNX31" s="453"/>
      <c r="NNY31" s="453"/>
      <c r="NNZ31" s="453"/>
      <c r="NOA31" s="453"/>
      <c r="NOB31" s="453"/>
      <c r="NOC31" s="453"/>
      <c r="NOD31" s="453"/>
      <c r="NOE31" s="453"/>
      <c r="NOF31" s="453"/>
      <c r="NOG31" s="453"/>
      <c r="NOH31" s="453"/>
      <c r="NOI31" s="453"/>
      <c r="NOJ31" s="453"/>
      <c r="NOK31" s="453"/>
      <c r="NOL31" s="453"/>
      <c r="NOM31" s="453"/>
      <c r="NON31" s="453"/>
      <c r="NOO31" s="453"/>
      <c r="NOP31" s="453"/>
      <c r="NOQ31" s="453"/>
      <c r="NOR31" s="453"/>
      <c r="NOS31" s="453"/>
      <c r="NOT31" s="453"/>
      <c r="NOU31" s="453"/>
      <c r="NOV31" s="453"/>
      <c r="NOW31" s="453"/>
      <c r="NOX31" s="453"/>
      <c r="NOY31" s="453"/>
      <c r="NOZ31" s="453"/>
      <c r="NPA31" s="453"/>
      <c r="NPB31" s="453"/>
      <c r="NPC31" s="453"/>
      <c r="NPD31" s="453"/>
      <c r="NPE31" s="453"/>
      <c r="NPF31" s="453"/>
      <c r="NPG31" s="453"/>
      <c r="NPH31" s="453"/>
      <c r="NPI31" s="453"/>
      <c r="NPJ31" s="453"/>
      <c r="NPK31" s="453"/>
      <c r="NPL31" s="453"/>
      <c r="NPM31" s="453"/>
      <c r="NPN31" s="453"/>
      <c r="NPO31" s="453"/>
      <c r="NPP31" s="453"/>
      <c r="NPQ31" s="453"/>
      <c r="NPR31" s="453"/>
      <c r="NPS31" s="453"/>
      <c r="NPT31" s="453"/>
      <c r="NPU31" s="453"/>
      <c r="NPV31" s="453"/>
      <c r="NPW31" s="453"/>
      <c r="NPX31" s="453"/>
      <c r="NPY31" s="453"/>
      <c r="NPZ31" s="453"/>
      <c r="NQA31" s="453"/>
      <c r="NQB31" s="453"/>
      <c r="NQC31" s="453"/>
      <c r="NQD31" s="453"/>
      <c r="NQE31" s="453"/>
      <c r="NQF31" s="453"/>
      <c r="NQG31" s="453"/>
      <c r="NQH31" s="453"/>
      <c r="NQI31" s="453"/>
      <c r="NQJ31" s="453"/>
      <c r="NQK31" s="453"/>
      <c r="NQL31" s="453"/>
      <c r="NQM31" s="453"/>
      <c r="NQN31" s="453"/>
      <c r="NQO31" s="453"/>
      <c r="NQP31" s="453"/>
      <c r="NQQ31" s="453"/>
      <c r="NQR31" s="453"/>
      <c r="NQS31" s="453"/>
      <c r="NQT31" s="453"/>
      <c r="NQU31" s="453"/>
      <c r="NQV31" s="453"/>
      <c r="NQW31" s="453"/>
      <c r="NQX31" s="453"/>
      <c r="NQY31" s="453"/>
      <c r="NQZ31" s="453"/>
      <c r="NRA31" s="453"/>
      <c r="NRB31" s="453"/>
      <c r="NRC31" s="453"/>
      <c r="NRD31" s="453"/>
      <c r="NRE31" s="453"/>
      <c r="NRF31" s="453"/>
      <c r="NRG31" s="453"/>
      <c r="NRH31" s="453"/>
      <c r="NRI31" s="453"/>
      <c r="NRJ31" s="453"/>
      <c r="NRK31" s="453"/>
      <c r="NRL31" s="453"/>
      <c r="NRM31" s="453"/>
      <c r="NRN31" s="453"/>
      <c r="NRO31" s="453"/>
      <c r="NRP31" s="453"/>
      <c r="NRQ31" s="453"/>
      <c r="NRR31" s="453"/>
      <c r="NRS31" s="453"/>
      <c r="NRT31" s="453"/>
      <c r="NRU31" s="453"/>
      <c r="NRV31" s="453"/>
      <c r="NRW31" s="453"/>
      <c r="NRX31" s="453"/>
      <c r="NRY31" s="453"/>
      <c r="NRZ31" s="453"/>
      <c r="NSA31" s="453"/>
      <c r="NSB31" s="453"/>
      <c r="NSC31" s="453"/>
      <c r="NSD31" s="453"/>
      <c r="NSE31" s="453"/>
      <c r="NSF31" s="453"/>
      <c r="NSG31" s="453"/>
      <c r="NSH31" s="453"/>
      <c r="NSI31" s="453"/>
      <c r="NSJ31" s="453"/>
      <c r="NSK31" s="453"/>
      <c r="NSL31" s="453"/>
      <c r="NSM31" s="453"/>
      <c r="NSN31" s="453"/>
      <c r="NSO31" s="453"/>
      <c r="NSP31" s="453"/>
      <c r="NSQ31" s="453"/>
      <c r="NSR31" s="453"/>
      <c r="NSS31" s="453"/>
      <c r="NST31" s="453"/>
      <c r="NSU31" s="453"/>
      <c r="NSV31" s="453"/>
      <c r="NSW31" s="453"/>
      <c r="NSX31" s="453"/>
      <c r="NSY31" s="453"/>
      <c r="NSZ31" s="453"/>
      <c r="NTA31" s="453"/>
      <c r="NTB31" s="453"/>
      <c r="NTC31" s="453"/>
      <c r="NTD31" s="453"/>
      <c r="NTE31" s="453"/>
      <c r="NTF31" s="453"/>
      <c r="NTG31" s="453"/>
      <c r="NTH31" s="453"/>
      <c r="NTI31" s="453"/>
      <c r="NTJ31" s="453"/>
      <c r="NTK31" s="453"/>
      <c r="NTL31" s="453"/>
      <c r="NTM31" s="453"/>
      <c r="NTN31" s="453"/>
      <c r="NTO31" s="453"/>
      <c r="NTP31" s="453"/>
      <c r="NTQ31" s="453"/>
      <c r="NTR31" s="453"/>
      <c r="NTS31" s="453"/>
      <c r="NTT31" s="453"/>
      <c r="NTU31" s="453"/>
      <c r="NTV31" s="453"/>
      <c r="NTW31" s="453"/>
      <c r="NTX31" s="453"/>
      <c r="NTY31" s="453"/>
      <c r="NTZ31" s="453"/>
      <c r="NUA31" s="453"/>
      <c r="NUB31" s="453"/>
      <c r="NUC31" s="453"/>
      <c r="NUD31" s="453"/>
      <c r="NUE31" s="453"/>
      <c r="NUF31" s="453"/>
      <c r="NUG31" s="453"/>
      <c r="NUH31" s="453"/>
      <c r="NUI31" s="453"/>
      <c r="NUJ31" s="453"/>
      <c r="NUK31" s="453"/>
      <c r="NUL31" s="453"/>
      <c r="NUM31" s="453"/>
      <c r="NUN31" s="453"/>
      <c r="NUO31" s="453"/>
      <c r="NUP31" s="453"/>
      <c r="NUQ31" s="453"/>
      <c r="NUR31" s="453"/>
      <c r="NUS31" s="453"/>
      <c r="NUT31" s="453"/>
      <c r="NUU31" s="453"/>
      <c r="NUV31" s="453"/>
      <c r="NUW31" s="453"/>
      <c r="NUX31" s="453"/>
      <c r="NUY31" s="453"/>
      <c r="NUZ31" s="453"/>
      <c r="NVA31" s="453"/>
      <c r="NVB31" s="453"/>
      <c r="NVC31" s="453"/>
      <c r="NVD31" s="453"/>
      <c r="NVE31" s="453"/>
      <c r="NVF31" s="453"/>
      <c r="NVG31" s="453"/>
      <c r="NVH31" s="453"/>
      <c r="NVI31" s="453"/>
      <c r="NVJ31" s="453"/>
      <c r="NVK31" s="453"/>
      <c r="NVL31" s="453"/>
      <c r="NVM31" s="453"/>
      <c r="NVN31" s="453"/>
      <c r="NVO31" s="453"/>
      <c r="NVP31" s="453"/>
      <c r="NVQ31" s="453"/>
      <c r="NVR31" s="453"/>
      <c r="NVS31" s="453"/>
      <c r="NVT31" s="453"/>
      <c r="NVU31" s="453"/>
      <c r="NVV31" s="453"/>
      <c r="NVW31" s="453"/>
      <c r="NVX31" s="453"/>
      <c r="NVY31" s="453"/>
      <c r="NVZ31" s="453"/>
      <c r="NWA31" s="453"/>
      <c r="NWB31" s="453"/>
      <c r="NWC31" s="453"/>
      <c r="NWD31" s="453"/>
      <c r="NWE31" s="453"/>
      <c r="NWF31" s="453"/>
      <c r="NWG31" s="453"/>
      <c r="NWH31" s="453"/>
      <c r="NWI31" s="453"/>
      <c r="NWJ31" s="453"/>
      <c r="NWK31" s="453"/>
      <c r="NWL31" s="453"/>
      <c r="NWM31" s="453"/>
      <c r="NWN31" s="453"/>
      <c r="NWO31" s="453"/>
      <c r="NWP31" s="453"/>
      <c r="NWQ31" s="453"/>
      <c r="NWR31" s="453"/>
      <c r="NWS31" s="453"/>
      <c r="NWT31" s="453"/>
      <c r="NWU31" s="453"/>
      <c r="NWV31" s="453"/>
      <c r="NWW31" s="453"/>
      <c r="NWX31" s="453"/>
      <c r="NWY31" s="453"/>
      <c r="NWZ31" s="453"/>
      <c r="NXA31" s="453"/>
      <c r="NXB31" s="453"/>
      <c r="NXC31" s="453"/>
      <c r="NXD31" s="453"/>
      <c r="NXE31" s="453"/>
      <c r="NXF31" s="453"/>
      <c r="NXG31" s="453"/>
      <c r="NXH31" s="453"/>
      <c r="NXI31" s="453"/>
      <c r="NXJ31" s="453"/>
      <c r="NXK31" s="453"/>
      <c r="NXL31" s="453"/>
      <c r="NXM31" s="453"/>
      <c r="NXN31" s="453"/>
      <c r="NXO31" s="453"/>
      <c r="NXP31" s="453"/>
      <c r="NXQ31" s="453"/>
      <c r="NXR31" s="453"/>
      <c r="NXS31" s="453"/>
      <c r="NXT31" s="453"/>
      <c r="NXU31" s="453"/>
      <c r="NXV31" s="453"/>
      <c r="NXW31" s="453"/>
      <c r="NXX31" s="453"/>
      <c r="NXY31" s="453"/>
      <c r="NXZ31" s="453"/>
      <c r="NYA31" s="453"/>
      <c r="NYB31" s="453"/>
      <c r="NYC31" s="453"/>
      <c r="NYD31" s="453"/>
      <c r="NYE31" s="453"/>
      <c r="NYF31" s="453"/>
      <c r="NYG31" s="453"/>
      <c r="NYH31" s="453"/>
      <c r="NYI31" s="453"/>
      <c r="NYJ31" s="453"/>
      <c r="NYK31" s="453"/>
      <c r="NYL31" s="453"/>
      <c r="NYM31" s="453"/>
      <c r="NYN31" s="453"/>
      <c r="NYO31" s="453"/>
      <c r="NYP31" s="453"/>
      <c r="NYQ31" s="453"/>
      <c r="NYR31" s="453"/>
      <c r="NYS31" s="453"/>
      <c r="NYT31" s="453"/>
      <c r="NYU31" s="453"/>
      <c r="NYV31" s="453"/>
      <c r="NYW31" s="453"/>
      <c r="NYX31" s="453"/>
      <c r="NYY31" s="453"/>
      <c r="NYZ31" s="453"/>
      <c r="NZA31" s="453"/>
      <c r="NZB31" s="453"/>
      <c r="NZC31" s="453"/>
      <c r="NZD31" s="453"/>
      <c r="NZE31" s="453"/>
      <c r="NZF31" s="453"/>
      <c r="NZG31" s="453"/>
      <c r="NZH31" s="453"/>
      <c r="NZI31" s="453"/>
      <c r="NZJ31" s="453"/>
      <c r="NZK31" s="453"/>
      <c r="NZL31" s="453"/>
      <c r="NZM31" s="453"/>
      <c r="NZN31" s="453"/>
      <c r="NZO31" s="453"/>
      <c r="NZP31" s="453"/>
      <c r="NZQ31" s="453"/>
      <c r="NZR31" s="453"/>
      <c r="NZS31" s="453"/>
      <c r="NZT31" s="453"/>
      <c r="NZU31" s="453"/>
      <c r="NZV31" s="453"/>
      <c r="NZW31" s="453"/>
      <c r="NZX31" s="453"/>
      <c r="NZY31" s="453"/>
      <c r="NZZ31" s="453"/>
      <c r="OAA31" s="453"/>
      <c r="OAB31" s="453"/>
      <c r="OAC31" s="453"/>
      <c r="OAD31" s="453"/>
      <c r="OAE31" s="453"/>
      <c r="OAF31" s="453"/>
      <c r="OAG31" s="453"/>
      <c r="OAH31" s="453"/>
      <c r="OAI31" s="453"/>
      <c r="OAJ31" s="453"/>
      <c r="OAK31" s="453"/>
      <c r="OAL31" s="453"/>
      <c r="OAM31" s="453"/>
      <c r="OAN31" s="453"/>
      <c r="OAO31" s="453"/>
      <c r="OAP31" s="453"/>
      <c r="OAQ31" s="453"/>
      <c r="OAR31" s="453"/>
      <c r="OAS31" s="453"/>
      <c r="OAT31" s="453"/>
      <c r="OAU31" s="453"/>
      <c r="OAV31" s="453"/>
      <c r="OAW31" s="453"/>
      <c r="OAX31" s="453"/>
      <c r="OAY31" s="453"/>
      <c r="OAZ31" s="453"/>
      <c r="OBA31" s="453"/>
      <c r="OBB31" s="453"/>
      <c r="OBC31" s="453"/>
      <c r="OBD31" s="453"/>
      <c r="OBE31" s="453"/>
      <c r="OBF31" s="453"/>
      <c r="OBG31" s="453"/>
      <c r="OBH31" s="453"/>
      <c r="OBI31" s="453"/>
      <c r="OBJ31" s="453"/>
      <c r="OBK31" s="453"/>
      <c r="OBL31" s="453"/>
      <c r="OBM31" s="453"/>
      <c r="OBN31" s="453"/>
      <c r="OBO31" s="453"/>
      <c r="OBP31" s="453"/>
      <c r="OBQ31" s="453"/>
      <c r="OBR31" s="453"/>
      <c r="OBS31" s="453"/>
      <c r="OBT31" s="453"/>
      <c r="OBU31" s="453"/>
      <c r="OBV31" s="453"/>
      <c r="OBW31" s="453"/>
      <c r="OBX31" s="453"/>
      <c r="OBY31" s="453"/>
      <c r="OBZ31" s="453"/>
      <c r="OCA31" s="453"/>
      <c r="OCB31" s="453"/>
      <c r="OCC31" s="453"/>
      <c r="OCD31" s="453"/>
      <c r="OCE31" s="453"/>
      <c r="OCF31" s="453"/>
      <c r="OCG31" s="453"/>
      <c r="OCH31" s="453"/>
      <c r="OCI31" s="453"/>
      <c r="OCJ31" s="453"/>
      <c r="OCK31" s="453"/>
      <c r="OCL31" s="453"/>
      <c r="OCM31" s="453"/>
      <c r="OCN31" s="453"/>
      <c r="OCO31" s="453"/>
      <c r="OCP31" s="453"/>
      <c r="OCQ31" s="453"/>
      <c r="OCR31" s="453"/>
      <c r="OCS31" s="453"/>
      <c r="OCT31" s="453"/>
      <c r="OCU31" s="453"/>
      <c r="OCV31" s="453"/>
      <c r="OCW31" s="453"/>
      <c r="OCX31" s="453"/>
      <c r="OCY31" s="453"/>
      <c r="OCZ31" s="453"/>
      <c r="ODA31" s="453"/>
      <c r="ODB31" s="453"/>
      <c r="ODC31" s="453"/>
      <c r="ODD31" s="453"/>
      <c r="ODE31" s="453"/>
      <c r="ODF31" s="453"/>
      <c r="ODG31" s="453"/>
      <c r="ODH31" s="453"/>
      <c r="ODI31" s="453"/>
      <c r="ODJ31" s="453"/>
      <c r="ODK31" s="453"/>
      <c r="ODL31" s="453"/>
      <c r="ODM31" s="453"/>
      <c r="ODN31" s="453"/>
      <c r="ODO31" s="453"/>
      <c r="ODP31" s="453"/>
      <c r="ODQ31" s="453"/>
      <c r="ODR31" s="453"/>
      <c r="ODS31" s="453"/>
      <c r="ODT31" s="453"/>
      <c r="ODU31" s="453"/>
      <c r="ODV31" s="453"/>
      <c r="ODW31" s="453"/>
      <c r="ODX31" s="453"/>
      <c r="ODY31" s="453"/>
      <c r="ODZ31" s="453"/>
      <c r="OEA31" s="453"/>
      <c r="OEB31" s="453"/>
      <c r="OEC31" s="453"/>
      <c r="OED31" s="453"/>
      <c r="OEE31" s="453"/>
      <c r="OEF31" s="453"/>
      <c r="OEG31" s="453"/>
      <c r="OEH31" s="453"/>
      <c r="OEI31" s="453"/>
      <c r="OEJ31" s="453"/>
      <c r="OEK31" s="453"/>
      <c r="OEL31" s="453"/>
      <c r="OEM31" s="453"/>
      <c r="OEN31" s="453"/>
      <c r="OEO31" s="453"/>
      <c r="OEP31" s="453"/>
      <c r="OEQ31" s="453"/>
      <c r="OER31" s="453"/>
      <c r="OES31" s="453"/>
      <c r="OET31" s="453"/>
      <c r="OEU31" s="453"/>
      <c r="OEV31" s="453"/>
      <c r="OEW31" s="453"/>
      <c r="OEX31" s="453"/>
      <c r="OEY31" s="453"/>
      <c r="OEZ31" s="453"/>
      <c r="OFA31" s="453"/>
      <c r="OFB31" s="453"/>
      <c r="OFC31" s="453"/>
      <c r="OFD31" s="453"/>
      <c r="OFE31" s="453"/>
      <c r="OFF31" s="453"/>
      <c r="OFG31" s="453"/>
      <c r="OFH31" s="453"/>
      <c r="OFI31" s="453"/>
      <c r="OFJ31" s="453"/>
      <c r="OFK31" s="453"/>
      <c r="OFL31" s="453"/>
      <c r="OFM31" s="453"/>
      <c r="OFN31" s="453"/>
      <c r="OFO31" s="453"/>
      <c r="OFP31" s="453"/>
      <c r="OFQ31" s="453"/>
      <c r="OFR31" s="453"/>
      <c r="OFS31" s="453"/>
      <c r="OFT31" s="453"/>
      <c r="OFU31" s="453"/>
      <c r="OFV31" s="453"/>
      <c r="OFW31" s="453"/>
      <c r="OFX31" s="453"/>
      <c r="OFY31" s="453"/>
      <c r="OFZ31" s="453"/>
      <c r="OGA31" s="453"/>
      <c r="OGB31" s="453"/>
      <c r="OGC31" s="453"/>
      <c r="OGD31" s="453"/>
      <c r="OGE31" s="453"/>
      <c r="OGF31" s="453"/>
      <c r="OGG31" s="453"/>
      <c r="OGH31" s="453"/>
      <c r="OGI31" s="453"/>
      <c r="OGJ31" s="453"/>
      <c r="OGK31" s="453"/>
      <c r="OGL31" s="453"/>
      <c r="OGM31" s="453"/>
      <c r="OGN31" s="453"/>
      <c r="OGO31" s="453"/>
      <c r="OGP31" s="453"/>
      <c r="OGQ31" s="453"/>
      <c r="OGR31" s="453"/>
      <c r="OGS31" s="453"/>
      <c r="OGT31" s="453"/>
      <c r="OGU31" s="453"/>
      <c r="OGV31" s="453"/>
      <c r="OGW31" s="453"/>
      <c r="OGX31" s="453"/>
      <c r="OGY31" s="453"/>
      <c r="OGZ31" s="453"/>
      <c r="OHA31" s="453"/>
      <c r="OHB31" s="453"/>
      <c r="OHC31" s="453"/>
      <c r="OHD31" s="453"/>
      <c r="OHE31" s="453"/>
      <c r="OHF31" s="453"/>
      <c r="OHG31" s="453"/>
      <c r="OHH31" s="453"/>
      <c r="OHI31" s="453"/>
      <c r="OHJ31" s="453"/>
      <c r="OHK31" s="453"/>
      <c r="OHL31" s="453"/>
      <c r="OHM31" s="453"/>
      <c r="OHN31" s="453"/>
      <c r="OHO31" s="453"/>
      <c r="OHP31" s="453"/>
      <c r="OHQ31" s="453"/>
      <c r="OHR31" s="453"/>
      <c r="OHS31" s="453"/>
      <c r="OHT31" s="453"/>
      <c r="OHU31" s="453"/>
      <c r="OHV31" s="453"/>
      <c r="OHW31" s="453"/>
      <c r="OHX31" s="453"/>
      <c r="OHY31" s="453"/>
      <c r="OHZ31" s="453"/>
      <c r="OIA31" s="453"/>
      <c r="OIB31" s="453"/>
      <c r="OIC31" s="453"/>
      <c r="OID31" s="453"/>
      <c r="OIE31" s="453"/>
      <c r="OIF31" s="453"/>
      <c r="OIG31" s="453"/>
      <c r="OIH31" s="453"/>
      <c r="OII31" s="453"/>
      <c r="OIJ31" s="453"/>
      <c r="OIK31" s="453"/>
      <c r="OIL31" s="453"/>
      <c r="OIM31" s="453"/>
      <c r="OIN31" s="453"/>
      <c r="OIO31" s="453"/>
      <c r="OIP31" s="453"/>
      <c r="OIQ31" s="453"/>
      <c r="OIR31" s="453"/>
      <c r="OIS31" s="453"/>
      <c r="OIT31" s="453"/>
      <c r="OIU31" s="453"/>
      <c r="OIV31" s="453"/>
      <c r="OIW31" s="453"/>
      <c r="OIX31" s="453"/>
      <c r="OIY31" s="453"/>
      <c r="OIZ31" s="453"/>
      <c r="OJA31" s="453"/>
      <c r="OJB31" s="453"/>
      <c r="OJC31" s="453"/>
      <c r="OJD31" s="453"/>
      <c r="OJE31" s="453"/>
      <c r="OJF31" s="453"/>
      <c r="OJG31" s="453"/>
      <c r="OJH31" s="453"/>
      <c r="OJI31" s="453"/>
      <c r="OJJ31" s="453"/>
      <c r="OJK31" s="453"/>
      <c r="OJL31" s="453"/>
      <c r="OJM31" s="453"/>
      <c r="OJN31" s="453"/>
      <c r="OJO31" s="453"/>
      <c r="OJP31" s="453"/>
      <c r="OJQ31" s="453"/>
      <c r="OJR31" s="453"/>
      <c r="OJS31" s="453"/>
      <c r="OJT31" s="453"/>
      <c r="OJU31" s="453"/>
      <c r="OJV31" s="453"/>
      <c r="OJW31" s="453"/>
      <c r="OJX31" s="453"/>
      <c r="OJY31" s="453"/>
      <c r="OJZ31" s="453"/>
      <c r="OKA31" s="453"/>
      <c r="OKB31" s="453"/>
      <c r="OKC31" s="453"/>
      <c r="OKD31" s="453"/>
      <c r="OKE31" s="453"/>
      <c r="OKF31" s="453"/>
      <c r="OKG31" s="453"/>
      <c r="OKH31" s="453"/>
      <c r="OKI31" s="453"/>
      <c r="OKJ31" s="453"/>
      <c r="OKK31" s="453"/>
      <c r="OKL31" s="453"/>
      <c r="OKM31" s="453"/>
      <c r="OKN31" s="453"/>
      <c r="OKO31" s="453"/>
      <c r="OKP31" s="453"/>
      <c r="OKQ31" s="453"/>
      <c r="OKR31" s="453"/>
      <c r="OKS31" s="453"/>
      <c r="OKT31" s="453"/>
      <c r="OKU31" s="453"/>
      <c r="OKV31" s="453"/>
      <c r="OKW31" s="453"/>
      <c r="OKX31" s="453"/>
      <c r="OKY31" s="453"/>
      <c r="OKZ31" s="453"/>
      <c r="OLA31" s="453"/>
      <c r="OLB31" s="453"/>
      <c r="OLC31" s="453"/>
      <c r="OLD31" s="453"/>
      <c r="OLE31" s="453"/>
      <c r="OLF31" s="453"/>
      <c r="OLG31" s="453"/>
      <c r="OLH31" s="453"/>
      <c r="OLI31" s="453"/>
      <c r="OLJ31" s="453"/>
      <c r="OLK31" s="453"/>
      <c r="OLL31" s="453"/>
      <c r="OLM31" s="453"/>
      <c r="OLN31" s="453"/>
      <c r="OLO31" s="453"/>
      <c r="OLP31" s="453"/>
      <c r="OLQ31" s="453"/>
      <c r="OLR31" s="453"/>
      <c r="OLS31" s="453"/>
      <c r="OLT31" s="453"/>
      <c r="OLU31" s="453"/>
      <c r="OLV31" s="453"/>
      <c r="OLW31" s="453"/>
      <c r="OLX31" s="453"/>
      <c r="OLY31" s="453"/>
      <c r="OLZ31" s="453"/>
      <c r="OMA31" s="453"/>
      <c r="OMB31" s="453"/>
      <c r="OMC31" s="453"/>
      <c r="OMD31" s="453"/>
      <c r="OME31" s="453"/>
      <c r="OMF31" s="453"/>
      <c r="OMG31" s="453"/>
      <c r="OMH31" s="453"/>
      <c r="OMI31" s="453"/>
      <c r="OMJ31" s="453"/>
      <c r="OMK31" s="453"/>
      <c r="OML31" s="453"/>
      <c r="OMM31" s="453"/>
      <c r="OMN31" s="453"/>
      <c r="OMO31" s="453"/>
      <c r="OMP31" s="453"/>
      <c r="OMQ31" s="453"/>
      <c r="OMR31" s="453"/>
      <c r="OMS31" s="453"/>
      <c r="OMT31" s="453"/>
      <c r="OMU31" s="453"/>
      <c r="OMV31" s="453"/>
      <c r="OMW31" s="453"/>
      <c r="OMX31" s="453"/>
      <c r="OMY31" s="453"/>
      <c r="OMZ31" s="453"/>
      <c r="ONA31" s="453"/>
      <c r="ONB31" s="453"/>
      <c r="ONC31" s="453"/>
      <c r="OND31" s="453"/>
      <c r="ONE31" s="453"/>
      <c r="ONF31" s="453"/>
      <c r="ONG31" s="453"/>
      <c r="ONH31" s="453"/>
      <c r="ONI31" s="453"/>
      <c r="ONJ31" s="453"/>
      <c r="ONK31" s="453"/>
      <c r="ONL31" s="453"/>
      <c r="ONM31" s="453"/>
      <c r="ONN31" s="453"/>
      <c r="ONO31" s="453"/>
      <c r="ONP31" s="453"/>
      <c r="ONQ31" s="453"/>
      <c r="ONR31" s="453"/>
      <c r="ONS31" s="453"/>
      <c r="ONT31" s="453"/>
      <c r="ONU31" s="453"/>
      <c r="ONV31" s="453"/>
      <c r="ONW31" s="453"/>
      <c r="ONX31" s="453"/>
      <c r="ONY31" s="453"/>
      <c r="ONZ31" s="453"/>
      <c r="OOA31" s="453"/>
      <c r="OOB31" s="453"/>
      <c r="OOC31" s="453"/>
      <c r="OOD31" s="453"/>
      <c r="OOE31" s="453"/>
      <c r="OOF31" s="453"/>
      <c r="OOG31" s="453"/>
      <c r="OOH31" s="453"/>
      <c r="OOI31" s="453"/>
      <c r="OOJ31" s="453"/>
      <c r="OOK31" s="453"/>
      <c r="OOL31" s="453"/>
      <c r="OOM31" s="453"/>
      <c r="OON31" s="453"/>
      <c r="OOO31" s="453"/>
      <c r="OOP31" s="453"/>
      <c r="OOQ31" s="453"/>
      <c r="OOR31" s="453"/>
      <c r="OOS31" s="453"/>
      <c r="OOT31" s="453"/>
      <c r="OOU31" s="453"/>
      <c r="OOV31" s="453"/>
      <c r="OOW31" s="453"/>
      <c r="OOX31" s="453"/>
      <c r="OOY31" s="453"/>
      <c r="OOZ31" s="453"/>
      <c r="OPA31" s="453"/>
      <c r="OPB31" s="453"/>
      <c r="OPC31" s="453"/>
      <c r="OPD31" s="453"/>
      <c r="OPE31" s="453"/>
      <c r="OPF31" s="453"/>
      <c r="OPG31" s="453"/>
      <c r="OPH31" s="453"/>
      <c r="OPI31" s="453"/>
      <c r="OPJ31" s="453"/>
      <c r="OPK31" s="453"/>
      <c r="OPL31" s="453"/>
      <c r="OPM31" s="453"/>
      <c r="OPN31" s="453"/>
      <c r="OPO31" s="453"/>
      <c r="OPP31" s="453"/>
      <c r="OPQ31" s="453"/>
      <c r="OPR31" s="453"/>
      <c r="OPS31" s="453"/>
      <c r="OPT31" s="453"/>
      <c r="OPU31" s="453"/>
      <c r="OPV31" s="453"/>
      <c r="OPW31" s="453"/>
      <c r="OPX31" s="453"/>
      <c r="OPY31" s="453"/>
      <c r="OPZ31" s="453"/>
      <c r="OQA31" s="453"/>
      <c r="OQB31" s="453"/>
      <c r="OQC31" s="453"/>
      <c r="OQD31" s="453"/>
      <c r="OQE31" s="453"/>
      <c r="OQF31" s="453"/>
      <c r="OQG31" s="453"/>
      <c r="OQH31" s="453"/>
      <c r="OQI31" s="453"/>
      <c r="OQJ31" s="453"/>
      <c r="OQK31" s="453"/>
      <c r="OQL31" s="453"/>
      <c r="OQM31" s="453"/>
      <c r="OQN31" s="453"/>
      <c r="OQO31" s="453"/>
      <c r="OQP31" s="453"/>
      <c r="OQQ31" s="453"/>
      <c r="OQR31" s="453"/>
      <c r="OQS31" s="453"/>
      <c r="OQT31" s="453"/>
      <c r="OQU31" s="453"/>
      <c r="OQV31" s="453"/>
      <c r="OQW31" s="453"/>
      <c r="OQX31" s="453"/>
      <c r="OQY31" s="453"/>
      <c r="OQZ31" s="453"/>
      <c r="ORA31" s="453"/>
      <c r="ORB31" s="453"/>
      <c r="ORC31" s="453"/>
      <c r="ORD31" s="453"/>
      <c r="ORE31" s="453"/>
      <c r="ORF31" s="453"/>
      <c r="ORG31" s="453"/>
      <c r="ORH31" s="453"/>
      <c r="ORI31" s="453"/>
      <c r="ORJ31" s="453"/>
      <c r="ORK31" s="453"/>
      <c r="ORL31" s="453"/>
      <c r="ORM31" s="453"/>
      <c r="ORN31" s="453"/>
      <c r="ORO31" s="453"/>
      <c r="ORP31" s="453"/>
      <c r="ORQ31" s="453"/>
      <c r="ORR31" s="453"/>
      <c r="ORS31" s="453"/>
      <c r="ORT31" s="453"/>
      <c r="ORU31" s="453"/>
      <c r="ORV31" s="453"/>
      <c r="ORW31" s="453"/>
      <c r="ORX31" s="453"/>
      <c r="ORY31" s="453"/>
      <c r="ORZ31" s="453"/>
      <c r="OSA31" s="453"/>
      <c r="OSB31" s="453"/>
      <c r="OSC31" s="453"/>
      <c r="OSD31" s="453"/>
      <c r="OSE31" s="453"/>
      <c r="OSF31" s="453"/>
      <c r="OSG31" s="453"/>
      <c r="OSH31" s="453"/>
      <c r="OSI31" s="453"/>
      <c r="OSJ31" s="453"/>
      <c r="OSK31" s="453"/>
      <c r="OSL31" s="453"/>
      <c r="OSM31" s="453"/>
      <c r="OSN31" s="453"/>
      <c r="OSO31" s="453"/>
      <c r="OSP31" s="453"/>
      <c r="OSQ31" s="453"/>
      <c r="OSR31" s="453"/>
      <c r="OSS31" s="453"/>
      <c r="OST31" s="453"/>
      <c r="OSU31" s="453"/>
      <c r="OSV31" s="453"/>
      <c r="OSW31" s="453"/>
      <c r="OSX31" s="453"/>
      <c r="OSY31" s="453"/>
      <c r="OSZ31" s="453"/>
      <c r="OTA31" s="453"/>
      <c r="OTB31" s="453"/>
      <c r="OTC31" s="453"/>
      <c r="OTD31" s="453"/>
      <c r="OTE31" s="453"/>
      <c r="OTF31" s="453"/>
      <c r="OTG31" s="453"/>
      <c r="OTH31" s="453"/>
      <c r="OTI31" s="453"/>
      <c r="OTJ31" s="453"/>
      <c r="OTK31" s="453"/>
      <c r="OTL31" s="453"/>
      <c r="OTM31" s="453"/>
      <c r="OTN31" s="453"/>
      <c r="OTO31" s="453"/>
      <c r="OTP31" s="453"/>
      <c r="OTQ31" s="453"/>
      <c r="OTR31" s="453"/>
      <c r="OTS31" s="453"/>
      <c r="OTT31" s="453"/>
      <c r="OTU31" s="453"/>
      <c r="OTV31" s="453"/>
      <c r="OTW31" s="453"/>
      <c r="OTX31" s="453"/>
      <c r="OTY31" s="453"/>
      <c r="OTZ31" s="453"/>
      <c r="OUA31" s="453"/>
      <c r="OUB31" s="453"/>
      <c r="OUC31" s="453"/>
      <c r="OUD31" s="453"/>
      <c r="OUE31" s="453"/>
      <c r="OUF31" s="453"/>
      <c r="OUG31" s="453"/>
      <c r="OUH31" s="453"/>
      <c r="OUI31" s="453"/>
      <c r="OUJ31" s="453"/>
      <c r="OUK31" s="453"/>
      <c r="OUL31" s="453"/>
      <c r="OUM31" s="453"/>
      <c r="OUN31" s="453"/>
      <c r="OUO31" s="453"/>
      <c r="OUP31" s="453"/>
      <c r="OUQ31" s="453"/>
      <c r="OUR31" s="453"/>
      <c r="OUS31" s="453"/>
      <c r="OUT31" s="453"/>
      <c r="OUU31" s="453"/>
      <c r="OUV31" s="453"/>
      <c r="OUW31" s="453"/>
      <c r="OUX31" s="453"/>
      <c r="OUY31" s="453"/>
      <c r="OUZ31" s="453"/>
      <c r="OVA31" s="453"/>
      <c r="OVB31" s="453"/>
      <c r="OVC31" s="453"/>
      <c r="OVD31" s="453"/>
      <c r="OVE31" s="453"/>
      <c r="OVF31" s="453"/>
      <c r="OVG31" s="453"/>
      <c r="OVH31" s="453"/>
      <c r="OVI31" s="453"/>
      <c r="OVJ31" s="453"/>
      <c r="OVK31" s="453"/>
      <c r="OVL31" s="453"/>
      <c r="OVM31" s="453"/>
      <c r="OVN31" s="453"/>
      <c r="OVO31" s="453"/>
      <c r="OVP31" s="453"/>
      <c r="OVQ31" s="453"/>
      <c r="OVR31" s="453"/>
      <c r="OVS31" s="453"/>
      <c r="OVT31" s="453"/>
      <c r="OVU31" s="453"/>
      <c r="OVV31" s="453"/>
      <c r="OVW31" s="453"/>
      <c r="OVX31" s="453"/>
      <c r="OVY31" s="453"/>
      <c r="OVZ31" s="453"/>
      <c r="OWA31" s="453"/>
      <c r="OWB31" s="453"/>
      <c r="OWC31" s="453"/>
      <c r="OWD31" s="453"/>
      <c r="OWE31" s="453"/>
      <c r="OWF31" s="453"/>
      <c r="OWG31" s="453"/>
      <c r="OWH31" s="453"/>
      <c r="OWI31" s="453"/>
      <c r="OWJ31" s="453"/>
      <c r="OWK31" s="453"/>
      <c r="OWL31" s="453"/>
      <c r="OWM31" s="453"/>
      <c r="OWN31" s="453"/>
      <c r="OWO31" s="453"/>
      <c r="OWP31" s="453"/>
      <c r="OWQ31" s="453"/>
      <c r="OWR31" s="453"/>
      <c r="OWS31" s="453"/>
      <c r="OWT31" s="453"/>
      <c r="OWU31" s="453"/>
      <c r="OWV31" s="453"/>
      <c r="OWW31" s="453"/>
      <c r="OWX31" s="453"/>
      <c r="OWY31" s="453"/>
      <c r="OWZ31" s="453"/>
      <c r="OXA31" s="453"/>
      <c r="OXB31" s="453"/>
      <c r="OXC31" s="453"/>
      <c r="OXD31" s="453"/>
      <c r="OXE31" s="453"/>
      <c r="OXF31" s="453"/>
      <c r="OXG31" s="453"/>
      <c r="OXH31" s="453"/>
      <c r="OXI31" s="453"/>
      <c r="OXJ31" s="453"/>
      <c r="OXK31" s="453"/>
      <c r="OXL31" s="453"/>
      <c r="OXM31" s="453"/>
      <c r="OXN31" s="453"/>
      <c r="OXO31" s="453"/>
      <c r="OXP31" s="453"/>
      <c r="OXQ31" s="453"/>
      <c r="OXR31" s="453"/>
      <c r="OXS31" s="453"/>
      <c r="OXT31" s="453"/>
      <c r="OXU31" s="453"/>
      <c r="OXV31" s="453"/>
      <c r="OXW31" s="453"/>
      <c r="OXX31" s="453"/>
      <c r="OXY31" s="453"/>
      <c r="OXZ31" s="453"/>
      <c r="OYA31" s="453"/>
      <c r="OYB31" s="453"/>
      <c r="OYC31" s="453"/>
      <c r="OYD31" s="453"/>
      <c r="OYE31" s="453"/>
      <c r="OYF31" s="453"/>
      <c r="OYG31" s="453"/>
      <c r="OYH31" s="453"/>
      <c r="OYI31" s="453"/>
      <c r="OYJ31" s="453"/>
      <c r="OYK31" s="453"/>
      <c r="OYL31" s="453"/>
      <c r="OYM31" s="453"/>
      <c r="OYN31" s="453"/>
      <c r="OYO31" s="453"/>
      <c r="OYP31" s="453"/>
      <c r="OYQ31" s="453"/>
      <c r="OYR31" s="453"/>
      <c r="OYS31" s="453"/>
      <c r="OYT31" s="453"/>
      <c r="OYU31" s="453"/>
      <c r="OYV31" s="453"/>
      <c r="OYW31" s="453"/>
      <c r="OYX31" s="453"/>
      <c r="OYY31" s="453"/>
      <c r="OYZ31" s="453"/>
      <c r="OZA31" s="453"/>
      <c r="OZB31" s="453"/>
      <c r="OZC31" s="453"/>
      <c r="OZD31" s="453"/>
      <c r="OZE31" s="453"/>
      <c r="OZF31" s="453"/>
      <c r="OZG31" s="453"/>
      <c r="OZH31" s="453"/>
      <c r="OZI31" s="453"/>
      <c r="OZJ31" s="453"/>
      <c r="OZK31" s="453"/>
      <c r="OZL31" s="453"/>
      <c r="OZM31" s="453"/>
      <c r="OZN31" s="453"/>
      <c r="OZO31" s="453"/>
      <c r="OZP31" s="453"/>
      <c r="OZQ31" s="453"/>
      <c r="OZR31" s="453"/>
      <c r="OZS31" s="453"/>
      <c r="OZT31" s="453"/>
      <c r="OZU31" s="453"/>
      <c r="OZV31" s="453"/>
      <c r="OZW31" s="453"/>
      <c r="OZX31" s="453"/>
      <c r="OZY31" s="453"/>
      <c r="OZZ31" s="453"/>
      <c r="PAA31" s="453"/>
      <c r="PAB31" s="453"/>
      <c r="PAC31" s="453"/>
      <c r="PAD31" s="453"/>
      <c r="PAE31" s="453"/>
      <c r="PAF31" s="453"/>
      <c r="PAG31" s="453"/>
      <c r="PAH31" s="453"/>
      <c r="PAI31" s="453"/>
      <c r="PAJ31" s="453"/>
      <c r="PAK31" s="453"/>
      <c r="PAL31" s="453"/>
      <c r="PAM31" s="453"/>
      <c r="PAN31" s="453"/>
      <c r="PAO31" s="453"/>
      <c r="PAP31" s="453"/>
      <c r="PAQ31" s="453"/>
      <c r="PAR31" s="453"/>
      <c r="PAS31" s="453"/>
      <c r="PAT31" s="453"/>
      <c r="PAU31" s="453"/>
      <c r="PAV31" s="453"/>
      <c r="PAW31" s="453"/>
      <c r="PAX31" s="453"/>
      <c r="PAY31" s="453"/>
      <c r="PAZ31" s="453"/>
      <c r="PBA31" s="453"/>
      <c r="PBB31" s="453"/>
      <c r="PBC31" s="453"/>
      <c r="PBD31" s="453"/>
      <c r="PBE31" s="453"/>
      <c r="PBF31" s="453"/>
      <c r="PBG31" s="453"/>
      <c r="PBH31" s="453"/>
      <c r="PBI31" s="453"/>
      <c r="PBJ31" s="453"/>
      <c r="PBK31" s="453"/>
      <c r="PBL31" s="453"/>
      <c r="PBM31" s="453"/>
      <c r="PBN31" s="453"/>
      <c r="PBO31" s="453"/>
      <c r="PBP31" s="453"/>
      <c r="PBQ31" s="453"/>
      <c r="PBR31" s="453"/>
      <c r="PBS31" s="453"/>
      <c r="PBT31" s="453"/>
      <c r="PBU31" s="453"/>
      <c r="PBV31" s="453"/>
      <c r="PBW31" s="453"/>
      <c r="PBX31" s="453"/>
      <c r="PBY31" s="453"/>
      <c r="PBZ31" s="453"/>
      <c r="PCA31" s="453"/>
      <c r="PCB31" s="453"/>
      <c r="PCC31" s="453"/>
      <c r="PCD31" s="453"/>
      <c r="PCE31" s="453"/>
      <c r="PCF31" s="453"/>
      <c r="PCG31" s="453"/>
      <c r="PCH31" s="453"/>
      <c r="PCI31" s="453"/>
      <c r="PCJ31" s="453"/>
      <c r="PCK31" s="453"/>
      <c r="PCL31" s="453"/>
      <c r="PCM31" s="453"/>
      <c r="PCN31" s="453"/>
      <c r="PCO31" s="453"/>
      <c r="PCP31" s="453"/>
      <c r="PCQ31" s="453"/>
      <c r="PCR31" s="453"/>
      <c r="PCS31" s="453"/>
      <c r="PCT31" s="453"/>
      <c r="PCU31" s="453"/>
      <c r="PCV31" s="453"/>
      <c r="PCW31" s="453"/>
      <c r="PCX31" s="453"/>
      <c r="PCY31" s="453"/>
      <c r="PCZ31" s="453"/>
      <c r="PDA31" s="453"/>
      <c r="PDB31" s="453"/>
      <c r="PDC31" s="453"/>
      <c r="PDD31" s="453"/>
      <c r="PDE31" s="453"/>
      <c r="PDF31" s="453"/>
      <c r="PDG31" s="453"/>
      <c r="PDH31" s="453"/>
      <c r="PDI31" s="453"/>
      <c r="PDJ31" s="453"/>
      <c r="PDK31" s="453"/>
      <c r="PDL31" s="453"/>
      <c r="PDM31" s="453"/>
      <c r="PDN31" s="453"/>
      <c r="PDO31" s="453"/>
      <c r="PDP31" s="453"/>
      <c r="PDQ31" s="453"/>
      <c r="PDR31" s="453"/>
      <c r="PDS31" s="453"/>
      <c r="PDT31" s="453"/>
      <c r="PDU31" s="453"/>
      <c r="PDV31" s="453"/>
      <c r="PDW31" s="453"/>
      <c r="PDX31" s="453"/>
      <c r="PDY31" s="453"/>
      <c r="PDZ31" s="453"/>
      <c r="PEA31" s="453"/>
      <c r="PEB31" s="453"/>
      <c r="PEC31" s="453"/>
      <c r="PED31" s="453"/>
      <c r="PEE31" s="453"/>
      <c r="PEF31" s="453"/>
      <c r="PEG31" s="453"/>
      <c r="PEH31" s="453"/>
      <c r="PEI31" s="453"/>
      <c r="PEJ31" s="453"/>
      <c r="PEK31" s="453"/>
      <c r="PEL31" s="453"/>
      <c r="PEM31" s="453"/>
      <c r="PEN31" s="453"/>
      <c r="PEO31" s="453"/>
      <c r="PEP31" s="453"/>
      <c r="PEQ31" s="453"/>
      <c r="PER31" s="453"/>
      <c r="PES31" s="453"/>
      <c r="PET31" s="453"/>
      <c r="PEU31" s="453"/>
      <c r="PEV31" s="453"/>
      <c r="PEW31" s="453"/>
      <c r="PEX31" s="453"/>
      <c r="PEY31" s="453"/>
      <c r="PEZ31" s="453"/>
      <c r="PFA31" s="453"/>
      <c r="PFB31" s="453"/>
      <c r="PFC31" s="453"/>
      <c r="PFD31" s="453"/>
      <c r="PFE31" s="453"/>
      <c r="PFF31" s="453"/>
      <c r="PFG31" s="453"/>
      <c r="PFH31" s="453"/>
      <c r="PFI31" s="453"/>
      <c r="PFJ31" s="453"/>
      <c r="PFK31" s="453"/>
      <c r="PFL31" s="453"/>
      <c r="PFM31" s="453"/>
      <c r="PFN31" s="453"/>
      <c r="PFO31" s="453"/>
      <c r="PFP31" s="453"/>
      <c r="PFQ31" s="453"/>
      <c r="PFR31" s="453"/>
      <c r="PFS31" s="453"/>
      <c r="PFT31" s="453"/>
      <c r="PFU31" s="453"/>
      <c r="PFV31" s="453"/>
      <c r="PFW31" s="453"/>
      <c r="PFX31" s="453"/>
      <c r="PFY31" s="453"/>
      <c r="PFZ31" s="453"/>
      <c r="PGA31" s="453"/>
      <c r="PGB31" s="453"/>
      <c r="PGC31" s="453"/>
      <c r="PGD31" s="453"/>
      <c r="PGE31" s="453"/>
      <c r="PGF31" s="453"/>
      <c r="PGG31" s="453"/>
      <c r="PGH31" s="453"/>
      <c r="PGI31" s="453"/>
      <c r="PGJ31" s="453"/>
      <c r="PGK31" s="453"/>
      <c r="PGL31" s="453"/>
      <c r="PGM31" s="453"/>
      <c r="PGN31" s="453"/>
      <c r="PGO31" s="453"/>
      <c r="PGP31" s="453"/>
      <c r="PGQ31" s="453"/>
      <c r="PGR31" s="453"/>
      <c r="PGS31" s="453"/>
      <c r="PGT31" s="453"/>
      <c r="PGU31" s="453"/>
      <c r="PGV31" s="453"/>
      <c r="PGW31" s="453"/>
      <c r="PGX31" s="453"/>
      <c r="PGY31" s="453"/>
      <c r="PGZ31" s="453"/>
      <c r="PHA31" s="453"/>
      <c r="PHB31" s="453"/>
      <c r="PHC31" s="453"/>
      <c r="PHD31" s="453"/>
      <c r="PHE31" s="453"/>
      <c r="PHF31" s="453"/>
      <c r="PHG31" s="453"/>
      <c r="PHH31" s="453"/>
      <c r="PHI31" s="453"/>
      <c r="PHJ31" s="453"/>
      <c r="PHK31" s="453"/>
      <c r="PHL31" s="453"/>
      <c r="PHM31" s="453"/>
      <c r="PHN31" s="453"/>
      <c r="PHO31" s="453"/>
      <c r="PHP31" s="453"/>
      <c r="PHQ31" s="453"/>
      <c r="PHR31" s="453"/>
      <c r="PHS31" s="453"/>
      <c r="PHT31" s="453"/>
      <c r="PHU31" s="453"/>
      <c r="PHV31" s="453"/>
      <c r="PHW31" s="453"/>
      <c r="PHX31" s="453"/>
      <c r="PHY31" s="453"/>
      <c r="PHZ31" s="453"/>
      <c r="PIA31" s="453"/>
      <c r="PIB31" s="453"/>
      <c r="PIC31" s="453"/>
      <c r="PID31" s="453"/>
      <c r="PIE31" s="453"/>
      <c r="PIF31" s="453"/>
      <c r="PIG31" s="453"/>
      <c r="PIH31" s="453"/>
      <c r="PII31" s="453"/>
      <c r="PIJ31" s="453"/>
      <c r="PIK31" s="453"/>
      <c r="PIL31" s="453"/>
      <c r="PIM31" s="453"/>
      <c r="PIN31" s="453"/>
      <c r="PIO31" s="453"/>
      <c r="PIP31" s="453"/>
      <c r="PIQ31" s="453"/>
      <c r="PIR31" s="453"/>
      <c r="PIS31" s="453"/>
      <c r="PIT31" s="453"/>
      <c r="PIU31" s="453"/>
      <c r="PIV31" s="453"/>
      <c r="PIW31" s="453"/>
      <c r="PIX31" s="453"/>
      <c r="PIY31" s="453"/>
      <c r="PIZ31" s="453"/>
      <c r="PJA31" s="453"/>
      <c r="PJB31" s="453"/>
      <c r="PJC31" s="453"/>
      <c r="PJD31" s="453"/>
      <c r="PJE31" s="453"/>
      <c r="PJF31" s="453"/>
      <c r="PJG31" s="453"/>
      <c r="PJH31" s="453"/>
      <c r="PJI31" s="453"/>
      <c r="PJJ31" s="453"/>
      <c r="PJK31" s="453"/>
      <c r="PJL31" s="453"/>
      <c r="PJM31" s="453"/>
      <c r="PJN31" s="453"/>
      <c r="PJO31" s="453"/>
      <c r="PJP31" s="453"/>
      <c r="PJQ31" s="453"/>
      <c r="PJR31" s="453"/>
      <c r="PJS31" s="453"/>
      <c r="PJT31" s="453"/>
      <c r="PJU31" s="453"/>
      <c r="PJV31" s="453"/>
      <c r="PJW31" s="453"/>
      <c r="PJX31" s="453"/>
      <c r="PJY31" s="453"/>
      <c r="PJZ31" s="453"/>
      <c r="PKA31" s="453"/>
      <c r="PKB31" s="453"/>
      <c r="PKC31" s="453"/>
      <c r="PKD31" s="453"/>
      <c r="PKE31" s="453"/>
      <c r="PKF31" s="453"/>
      <c r="PKG31" s="453"/>
      <c r="PKH31" s="453"/>
      <c r="PKI31" s="453"/>
      <c r="PKJ31" s="453"/>
      <c r="PKK31" s="453"/>
      <c r="PKL31" s="453"/>
      <c r="PKM31" s="453"/>
      <c r="PKN31" s="453"/>
      <c r="PKO31" s="453"/>
      <c r="PKP31" s="453"/>
      <c r="PKQ31" s="453"/>
      <c r="PKR31" s="453"/>
      <c r="PKS31" s="453"/>
      <c r="PKT31" s="453"/>
      <c r="PKU31" s="453"/>
      <c r="PKV31" s="453"/>
      <c r="PKW31" s="453"/>
      <c r="PKX31" s="453"/>
      <c r="PKY31" s="453"/>
      <c r="PKZ31" s="453"/>
      <c r="PLA31" s="453"/>
      <c r="PLB31" s="453"/>
      <c r="PLC31" s="453"/>
      <c r="PLD31" s="453"/>
      <c r="PLE31" s="453"/>
      <c r="PLF31" s="453"/>
      <c r="PLG31" s="453"/>
      <c r="PLH31" s="453"/>
      <c r="PLI31" s="453"/>
      <c r="PLJ31" s="453"/>
      <c r="PLK31" s="453"/>
      <c r="PLL31" s="453"/>
      <c r="PLM31" s="453"/>
      <c r="PLN31" s="453"/>
      <c r="PLO31" s="453"/>
      <c r="PLP31" s="453"/>
      <c r="PLQ31" s="453"/>
      <c r="PLR31" s="453"/>
      <c r="PLS31" s="453"/>
      <c r="PLT31" s="453"/>
      <c r="PLU31" s="453"/>
      <c r="PLV31" s="453"/>
      <c r="PLW31" s="453"/>
      <c r="PLX31" s="453"/>
      <c r="PLY31" s="453"/>
      <c r="PLZ31" s="453"/>
      <c r="PMA31" s="453"/>
      <c r="PMB31" s="453"/>
      <c r="PMC31" s="453"/>
      <c r="PMD31" s="453"/>
      <c r="PME31" s="453"/>
      <c r="PMF31" s="453"/>
      <c r="PMG31" s="453"/>
      <c r="PMH31" s="453"/>
      <c r="PMI31" s="453"/>
      <c r="PMJ31" s="453"/>
      <c r="PMK31" s="453"/>
      <c r="PML31" s="453"/>
      <c r="PMM31" s="453"/>
      <c r="PMN31" s="453"/>
      <c r="PMO31" s="453"/>
      <c r="PMP31" s="453"/>
      <c r="PMQ31" s="453"/>
      <c r="PMR31" s="453"/>
      <c r="PMS31" s="453"/>
      <c r="PMT31" s="453"/>
      <c r="PMU31" s="453"/>
      <c r="PMV31" s="453"/>
      <c r="PMW31" s="453"/>
      <c r="PMX31" s="453"/>
      <c r="PMY31" s="453"/>
      <c r="PMZ31" s="453"/>
      <c r="PNA31" s="453"/>
      <c r="PNB31" s="453"/>
      <c r="PNC31" s="453"/>
      <c r="PND31" s="453"/>
      <c r="PNE31" s="453"/>
      <c r="PNF31" s="453"/>
      <c r="PNG31" s="453"/>
      <c r="PNH31" s="453"/>
      <c r="PNI31" s="453"/>
      <c r="PNJ31" s="453"/>
      <c r="PNK31" s="453"/>
      <c r="PNL31" s="453"/>
      <c r="PNM31" s="453"/>
      <c r="PNN31" s="453"/>
      <c r="PNO31" s="453"/>
      <c r="PNP31" s="453"/>
      <c r="PNQ31" s="453"/>
      <c r="PNR31" s="453"/>
      <c r="PNS31" s="453"/>
      <c r="PNT31" s="453"/>
      <c r="PNU31" s="453"/>
      <c r="PNV31" s="453"/>
      <c r="PNW31" s="453"/>
      <c r="PNX31" s="453"/>
      <c r="PNY31" s="453"/>
      <c r="PNZ31" s="453"/>
      <c r="POA31" s="453"/>
      <c r="POB31" s="453"/>
      <c r="POC31" s="453"/>
      <c r="POD31" s="453"/>
      <c r="POE31" s="453"/>
      <c r="POF31" s="453"/>
      <c r="POG31" s="453"/>
      <c r="POH31" s="453"/>
      <c r="POI31" s="453"/>
      <c r="POJ31" s="453"/>
      <c r="POK31" s="453"/>
      <c r="POL31" s="453"/>
      <c r="POM31" s="453"/>
      <c r="PON31" s="453"/>
      <c r="POO31" s="453"/>
      <c r="POP31" s="453"/>
      <c r="POQ31" s="453"/>
      <c r="POR31" s="453"/>
      <c r="POS31" s="453"/>
      <c r="POT31" s="453"/>
      <c r="POU31" s="453"/>
      <c r="POV31" s="453"/>
      <c r="POW31" s="453"/>
      <c r="POX31" s="453"/>
      <c r="POY31" s="453"/>
      <c r="POZ31" s="453"/>
      <c r="PPA31" s="453"/>
      <c r="PPB31" s="453"/>
      <c r="PPC31" s="453"/>
      <c r="PPD31" s="453"/>
      <c r="PPE31" s="453"/>
      <c r="PPF31" s="453"/>
      <c r="PPG31" s="453"/>
      <c r="PPH31" s="453"/>
      <c r="PPI31" s="453"/>
      <c r="PPJ31" s="453"/>
      <c r="PPK31" s="453"/>
      <c r="PPL31" s="453"/>
      <c r="PPM31" s="453"/>
      <c r="PPN31" s="453"/>
      <c r="PPO31" s="453"/>
      <c r="PPP31" s="453"/>
      <c r="PPQ31" s="453"/>
      <c r="PPR31" s="453"/>
      <c r="PPS31" s="453"/>
      <c r="PPT31" s="453"/>
      <c r="PPU31" s="453"/>
      <c r="PPV31" s="453"/>
      <c r="PPW31" s="453"/>
      <c r="PPX31" s="453"/>
      <c r="PPY31" s="453"/>
      <c r="PPZ31" s="453"/>
      <c r="PQA31" s="453"/>
      <c r="PQB31" s="453"/>
      <c r="PQC31" s="453"/>
      <c r="PQD31" s="453"/>
      <c r="PQE31" s="453"/>
      <c r="PQF31" s="453"/>
      <c r="PQG31" s="453"/>
      <c r="PQH31" s="453"/>
      <c r="PQI31" s="453"/>
      <c r="PQJ31" s="453"/>
      <c r="PQK31" s="453"/>
      <c r="PQL31" s="453"/>
      <c r="PQM31" s="453"/>
      <c r="PQN31" s="453"/>
      <c r="PQO31" s="453"/>
      <c r="PQP31" s="453"/>
      <c r="PQQ31" s="453"/>
      <c r="PQR31" s="453"/>
      <c r="PQS31" s="453"/>
      <c r="PQT31" s="453"/>
      <c r="PQU31" s="453"/>
      <c r="PQV31" s="453"/>
      <c r="PQW31" s="453"/>
      <c r="PQX31" s="453"/>
      <c r="PQY31" s="453"/>
      <c r="PQZ31" s="453"/>
      <c r="PRA31" s="453"/>
      <c r="PRB31" s="453"/>
      <c r="PRC31" s="453"/>
      <c r="PRD31" s="453"/>
      <c r="PRE31" s="453"/>
      <c r="PRF31" s="453"/>
      <c r="PRG31" s="453"/>
      <c r="PRH31" s="453"/>
      <c r="PRI31" s="453"/>
      <c r="PRJ31" s="453"/>
      <c r="PRK31" s="453"/>
      <c r="PRL31" s="453"/>
      <c r="PRM31" s="453"/>
      <c r="PRN31" s="453"/>
      <c r="PRO31" s="453"/>
      <c r="PRP31" s="453"/>
      <c r="PRQ31" s="453"/>
      <c r="PRR31" s="453"/>
      <c r="PRS31" s="453"/>
      <c r="PRT31" s="453"/>
      <c r="PRU31" s="453"/>
      <c r="PRV31" s="453"/>
      <c r="PRW31" s="453"/>
      <c r="PRX31" s="453"/>
      <c r="PRY31" s="453"/>
      <c r="PRZ31" s="453"/>
      <c r="PSA31" s="453"/>
      <c r="PSB31" s="453"/>
      <c r="PSC31" s="453"/>
      <c r="PSD31" s="453"/>
      <c r="PSE31" s="453"/>
      <c r="PSF31" s="453"/>
      <c r="PSG31" s="453"/>
      <c r="PSH31" s="453"/>
      <c r="PSI31" s="453"/>
      <c r="PSJ31" s="453"/>
      <c r="PSK31" s="453"/>
      <c r="PSL31" s="453"/>
      <c r="PSM31" s="453"/>
      <c r="PSN31" s="453"/>
      <c r="PSO31" s="453"/>
      <c r="PSP31" s="453"/>
      <c r="PSQ31" s="453"/>
      <c r="PSR31" s="453"/>
      <c r="PSS31" s="453"/>
      <c r="PST31" s="453"/>
      <c r="PSU31" s="453"/>
      <c r="PSV31" s="453"/>
      <c r="PSW31" s="453"/>
      <c r="PSX31" s="453"/>
      <c r="PSY31" s="453"/>
      <c r="PSZ31" s="453"/>
      <c r="PTA31" s="453"/>
      <c r="PTB31" s="453"/>
      <c r="PTC31" s="453"/>
      <c r="PTD31" s="453"/>
      <c r="PTE31" s="453"/>
      <c r="PTF31" s="453"/>
      <c r="PTG31" s="453"/>
      <c r="PTH31" s="453"/>
      <c r="PTI31" s="453"/>
      <c r="PTJ31" s="453"/>
      <c r="PTK31" s="453"/>
      <c r="PTL31" s="453"/>
      <c r="PTM31" s="453"/>
      <c r="PTN31" s="453"/>
      <c r="PTO31" s="453"/>
      <c r="PTP31" s="453"/>
      <c r="PTQ31" s="453"/>
      <c r="PTR31" s="453"/>
      <c r="PTS31" s="453"/>
      <c r="PTT31" s="453"/>
      <c r="PTU31" s="453"/>
      <c r="PTV31" s="453"/>
      <c r="PTW31" s="453"/>
      <c r="PTX31" s="453"/>
      <c r="PTY31" s="453"/>
      <c r="PTZ31" s="453"/>
      <c r="PUA31" s="453"/>
      <c r="PUB31" s="453"/>
      <c r="PUC31" s="453"/>
      <c r="PUD31" s="453"/>
      <c r="PUE31" s="453"/>
      <c r="PUF31" s="453"/>
      <c r="PUG31" s="453"/>
      <c r="PUH31" s="453"/>
      <c r="PUI31" s="453"/>
      <c r="PUJ31" s="453"/>
      <c r="PUK31" s="453"/>
      <c r="PUL31" s="453"/>
      <c r="PUM31" s="453"/>
      <c r="PUN31" s="453"/>
      <c r="PUO31" s="453"/>
      <c r="PUP31" s="453"/>
      <c r="PUQ31" s="453"/>
      <c r="PUR31" s="453"/>
      <c r="PUS31" s="453"/>
      <c r="PUT31" s="453"/>
      <c r="PUU31" s="453"/>
      <c r="PUV31" s="453"/>
      <c r="PUW31" s="453"/>
      <c r="PUX31" s="453"/>
      <c r="PUY31" s="453"/>
      <c r="PUZ31" s="453"/>
      <c r="PVA31" s="453"/>
      <c r="PVB31" s="453"/>
      <c r="PVC31" s="453"/>
      <c r="PVD31" s="453"/>
      <c r="PVE31" s="453"/>
      <c r="PVF31" s="453"/>
      <c r="PVG31" s="453"/>
      <c r="PVH31" s="453"/>
      <c r="PVI31" s="453"/>
      <c r="PVJ31" s="453"/>
      <c r="PVK31" s="453"/>
      <c r="PVL31" s="453"/>
      <c r="PVM31" s="453"/>
      <c r="PVN31" s="453"/>
      <c r="PVO31" s="453"/>
      <c r="PVP31" s="453"/>
      <c r="PVQ31" s="453"/>
      <c r="PVR31" s="453"/>
      <c r="PVS31" s="453"/>
      <c r="PVT31" s="453"/>
      <c r="PVU31" s="453"/>
      <c r="PVV31" s="453"/>
      <c r="PVW31" s="453"/>
      <c r="PVX31" s="453"/>
      <c r="PVY31" s="453"/>
      <c r="PVZ31" s="453"/>
      <c r="PWA31" s="453"/>
      <c r="PWB31" s="453"/>
      <c r="PWC31" s="453"/>
      <c r="PWD31" s="453"/>
      <c r="PWE31" s="453"/>
      <c r="PWF31" s="453"/>
      <c r="PWG31" s="453"/>
      <c r="PWH31" s="453"/>
      <c r="PWI31" s="453"/>
      <c r="PWJ31" s="453"/>
      <c r="PWK31" s="453"/>
      <c r="PWL31" s="453"/>
      <c r="PWM31" s="453"/>
      <c r="PWN31" s="453"/>
      <c r="PWO31" s="453"/>
      <c r="PWP31" s="453"/>
      <c r="PWQ31" s="453"/>
      <c r="PWR31" s="453"/>
      <c r="PWS31" s="453"/>
      <c r="PWT31" s="453"/>
      <c r="PWU31" s="453"/>
      <c r="PWV31" s="453"/>
      <c r="PWW31" s="453"/>
      <c r="PWX31" s="453"/>
      <c r="PWY31" s="453"/>
      <c r="PWZ31" s="453"/>
      <c r="PXA31" s="453"/>
      <c r="PXB31" s="453"/>
      <c r="PXC31" s="453"/>
      <c r="PXD31" s="453"/>
      <c r="PXE31" s="453"/>
      <c r="PXF31" s="453"/>
      <c r="PXG31" s="453"/>
      <c r="PXH31" s="453"/>
      <c r="PXI31" s="453"/>
      <c r="PXJ31" s="453"/>
      <c r="PXK31" s="453"/>
      <c r="PXL31" s="453"/>
      <c r="PXM31" s="453"/>
      <c r="PXN31" s="453"/>
      <c r="PXO31" s="453"/>
      <c r="PXP31" s="453"/>
      <c r="PXQ31" s="453"/>
      <c r="PXR31" s="453"/>
      <c r="PXS31" s="453"/>
      <c r="PXT31" s="453"/>
      <c r="PXU31" s="453"/>
      <c r="PXV31" s="453"/>
      <c r="PXW31" s="453"/>
      <c r="PXX31" s="453"/>
      <c r="PXY31" s="453"/>
      <c r="PXZ31" s="453"/>
      <c r="PYA31" s="453"/>
      <c r="PYB31" s="453"/>
      <c r="PYC31" s="453"/>
      <c r="PYD31" s="453"/>
      <c r="PYE31" s="453"/>
      <c r="PYF31" s="453"/>
      <c r="PYG31" s="453"/>
      <c r="PYH31" s="453"/>
      <c r="PYI31" s="453"/>
      <c r="PYJ31" s="453"/>
      <c r="PYK31" s="453"/>
      <c r="PYL31" s="453"/>
      <c r="PYM31" s="453"/>
      <c r="PYN31" s="453"/>
      <c r="PYO31" s="453"/>
      <c r="PYP31" s="453"/>
      <c r="PYQ31" s="453"/>
      <c r="PYR31" s="453"/>
      <c r="PYS31" s="453"/>
      <c r="PYT31" s="453"/>
      <c r="PYU31" s="453"/>
      <c r="PYV31" s="453"/>
      <c r="PYW31" s="453"/>
      <c r="PYX31" s="453"/>
      <c r="PYY31" s="453"/>
      <c r="PYZ31" s="453"/>
      <c r="PZA31" s="453"/>
      <c r="PZB31" s="453"/>
      <c r="PZC31" s="453"/>
      <c r="PZD31" s="453"/>
      <c r="PZE31" s="453"/>
      <c r="PZF31" s="453"/>
      <c r="PZG31" s="453"/>
      <c r="PZH31" s="453"/>
      <c r="PZI31" s="453"/>
      <c r="PZJ31" s="453"/>
      <c r="PZK31" s="453"/>
      <c r="PZL31" s="453"/>
      <c r="PZM31" s="453"/>
      <c r="PZN31" s="453"/>
      <c r="PZO31" s="453"/>
      <c r="PZP31" s="453"/>
      <c r="PZQ31" s="453"/>
      <c r="PZR31" s="453"/>
      <c r="PZS31" s="453"/>
      <c r="PZT31" s="453"/>
      <c r="PZU31" s="453"/>
      <c r="PZV31" s="453"/>
      <c r="PZW31" s="453"/>
      <c r="PZX31" s="453"/>
      <c r="PZY31" s="453"/>
      <c r="PZZ31" s="453"/>
      <c r="QAA31" s="453"/>
      <c r="QAB31" s="453"/>
      <c r="QAC31" s="453"/>
      <c r="QAD31" s="453"/>
      <c r="QAE31" s="453"/>
      <c r="QAF31" s="453"/>
      <c r="QAG31" s="453"/>
      <c r="QAH31" s="453"/>
      <c r="QAI31" s="453"/>
      <c r="QAJ31" s="453"/>
      <c r="QAK31" s="453"/>
      <c r="QAL31" s="453"/>
      <c r="QAM31" s="453"/>
      <c r="QAN31" s="453"/>
      <c r="QAO31" s="453"/>
      <c r="QAP31" s="453"/>
      <c r="QAQ31" s="453"/>
      <c r="QAR31" s="453"/>
      <c r="QAS31" s="453"/>
      <c r="QAT31" s="453"/>
      <c r="QAU31" s="453"/>
      <c r="QAV31" s="453"/>
      <c r="QAW31" s="453"/>
      <c r="QAX31" s="453"/>
      <c r="QAY31" s="453"/>
      <c r="QAZ31" s="453"/>
      <c r="QBA31" s="453"/>
      <c r="QBB31" s="453"/>
      <c r="QBC31" s="453"/>
      <c r="QBD31" s="453"/>
      <c r="QBE31" s="453"/>
      <c r="QBF31" s="453"/>
      <c r="QBG31" s="453"/>
      <c r="QBH31" s="453"/>
      <c r="QBI31" s="453"/>
      <c r="QBJ31" s="453"/>
      <c r="QBK31" s="453"/>
      <c r="QBL31" s="453"/>
      <c r="QBM31" s="453"/>
      <c r="QBN31" s="453"/>
      <c r="QBO31" s="453"/>
      <c r="QBP31" s="453"/>
      <c r="QBQ31" s="453"/>
      <c r="QBR31" s="453"/>
      <c r="QBS31" s="453"/>
      <c r="QBT31" s="453"/>
      <c r="QBU31" s="453"/>
      <c r="QBV31" s="453"/>
      <c r="QBW31" s="453"/>
      <c r="QBX31" s="453"/>
      <c r="QBY31" s="453"/>
      <c r="QBZ31" s="453"/>
      <c r="QCA31" s="453"/>
      <c r="QCB31" s="453"/>
      <c r="QCC31" s="453"/>
      <c r="QCD31" s="453"/>
      <c r="QCE31" s="453"/>
      <c r="QCF31" s="453"/>
      <c r="QCG31" s="453"/>
      <c r="QCH31" s="453"/>
      <c r="QCI31" s="453"/>
      <c r="QCJ31" s="453"/>
      <c r="QCK31" s="453"/>
      <c r="QCL31" s="453"/>
      <c r="QCM31" s="453"/>
      <c r="QCN31" s="453"/>
      <c r="QCO31" s="453"/>
      <c r="QCP31" s="453"/>
      <c r="QCQ31" s="453"/>
      <c r="QCR31" s="453"/>
      <c r="QCS31" s="453"/>
      <c r="QCT31" s="453"/>
      <c r="QCU31" s="453"/>
      <c r="QCV31" s="453"/>
      <c r="QCW31" s="453"/>
      <c r="QCX31" s="453"/>
      <c r="QCY31" s="453"/>
      <c r="QCZ31" s="453"/>
      <c r="QDA31" s="453"/>
      <c r="QDB31" s="453"/>
      <c r="QDC31" s="453"/>
      <c r="QDD31" s="453"/>
      <c r="QDE31" s="453"/>
      <c r="QDF31" s="453"/>
      <c r="QDG31" s="453"/>
      <c r="QDH31" s="453"/>
      <c r="QDI31" s="453"/>
      <c r="QDJ31" s="453"/>
      <c r="QDK31" s="453"/>
      <c r="QDL31" s="453"/>
      <c r="QDM31" s="453"/>
      <c r="QDN31" s="453"/>
      <c r="QDO31" s="453"/>
      <c r="QDP31" s="453"/>
      <c r="QDQ31" s="453"/>
      <c r="QDR31" s="453"/>
      <c r="QDS31" s="453"/>
      <c r="QDT31" s="453"/>
      <c r="QDU31" s="453"/>
      <c r="QDV31" s="453"/>
      <c r="QDW31" s="453"/>
      <c r="QDX31" s="453"/>
      <c r="QDY31" s="453"/>
      <c r="QDZ31" s="453"/>
      <c r="QEA31" s="453"/>
      <c r="QEB31" s="453"/>
      <c r="QEC31" s="453"/>
      <c r="QED31" s="453"/>
      <c r="QEE31" s="453"/>
      <c r="QEF31" s="453"/>
      <c r="QEG31" s="453"/>
      <c r="QEH31" s="453"/>
      <c r="QEI31" s="453"/>
      <c r="QEJ31" s="453"/>
      <c r="QEK31" s="453"/>
      <c r="QEL31" s="453"/>
      <c r="QEM31" s="453"/>
      <c r="QEN31" s="453"/>
      <c r="QEO31" s="453"/>
      <c r="QEP31" s="453"/>
      <c r="QEQ31" s="453"/>
      <c r="QER31" s="453"/>
      <c r="QES31" s="453"/>
      <c r="QET31" s="453"/>
      <c r="QEU31" s="453"/>
      <c r="QEV31" s="453"/>
      <c r="QEW31" s="453"/>
      <c r="QEX31" s="453"/>
      <c r="QEY31" s="453"/>
      <c r="QEZ31" s="453"/>
      <c r="QFA31" s="453"/>
      <c r="QFB31" s="453"/>
      <c r="QFC31" s="453"/>
      <c r="QFD31" s="453"/>
      <c r="QFE31" s="453"/>
      <c r="QFF31" s="453"/>
      <c r="QFG31" s="453"/>
      <c r="QFH31" s="453"/>
      <c r="QFI31" s="453"/>
      <c r="QFJ31" s="453"/>
      <c r="QFK31" s="453"/>
      <c r="QFL31" s="453"/>
      <c r="QFM31" s="453"/>
      <c r="QFN31" s="453"/>
      <c r="QFO31" s="453"/>
      <c r="QFP31" s="453"/>
      <c r="QFQ31" s="453"/>
      <c r="QFR31" s="453"/>
      <c r="QFS31" s="453"/>
      <c r="QFT31" s="453"/>
      <c r="QFU31" s="453"/>
      <c r="QFV31" s="453"/>
      <c r="QFW31" s="453"/>
      <c r="QFX31" s="453"/>
      <c r="QFY31" s="453"/>
      <c r="QFZ31" s="453"/>
      <c r="QGA31" s="453"/>
      <c r="QGB31" s="453"/>
      <c r="QGC31" s="453"/>
      <c r="QGD31" s="453"/>
      <c r="QGE31" s="453"/>
      <c r="QGF31" s="453"/>
      <c r="QGG31" s="453"/>
      <c r="QGH31" s="453"/>
      <c r="QGI31" s="453"/>
      <c r="QGJ31" s="453"/>
      <c r="QGK31" s="453"/>
      <c r="QGL31" s="453"/>
      <c r="QGM31" s="453"/>
      <c r="QGN31" s="453"/>
      <c r="QGO31" s="453"/>
      <c r="QGP31" s="453"/>
      <c r="QGQ31" s="453"/>
      <c r="QGR31" s="453"/>
      <c r="QGS31" s="453"/>
      <c r="QGT31" s="453"/>
      <c r="QGU31" s="453"/>
      <c r="QGV31" s="453"/>
      <c r="QGW31" s="453"/>
      <c r="QGX31" s="453"/>
      <c r="QGY31" s="453"/>
      <c r="QGZ31" s="453"/>
      <c r="QHA31" s="453"/>
      <c r="QHB31" s="453"/>
      <c r="QHC31" s="453"/>
      <c r="QHD31" s="453"/>
      <c r="QHE31" s="453"/>
      <c r="QHF31" s="453"/>
      <c r="QHG31" s="453"/>
      <c r="QHH31" s="453"/>
      <c r="QHI31" s="453"/>
      <c r="QHJ31" s="453"/>
      <c r="QHK31" s="453"/>
      <c r="QHL31" s="453"/>
      <c r="QHM31" s="453"/>
      <c r="QHN31" s="453"/>
      <c r="QHO31" s="453"/>
      <c r="QHP31" s="453"/>
      <c r="QHQ31" s="453"/>
      <c r="QHR31" s="453"/>
      <c r="QHS31" s="453"/>
      <c r="QHT31" s="453"/>
      <c r="QHU31" s="453"/>
      <c r="QHV31" s="453"/>
      <c r="QHW31" s="453"/>
      <c r="QHX31" s="453"/>
      <c r="QHY31" s="453"/>
      <c r="QHZ31" s="453"/>
      <c r="QIA31" s="453"/>
      <c r="QIB31" s="453"/>
      <c r="QIC31" s="453"/>
      <c r="QID31" s="453"/>
      <c r="QIE31" s="453"/>
      <c r="QIF31" s="453"/>
      <c r="QIG31" s="453"/>
      <c r="QIH31" s="453"/>
      <c r="QII31" s="453"/>
      <c r="QIJ31" s="453"/>
      <c r="QIK31" s="453"/>
      <c r="QIL31" s="453"/>
      <c r="QIM31" s="453"/>
      <c r="QIN31" s="453"/>
      <c r="QIO31" s="453"/>
      <c r="QIP31" s="453"/>
      <c r="QIQ31" s="453"/>
      <c r="QIR31" s="453"/>
      <c r="QIS31" s="453"/>
      <c r="QIT31" s="453"/>
      <c r="QIU31" s="453"/>
      <c r="QIV31" s="453"/>
      <c r="QIW31" s="453"/>
      <c r="QIX31" s="453"/>
      <c r="QIY31" s="453"/>
      <c r="QIZ31" s="453"/>
      <c r="QJA31" s="453"/>
      <c r="QJB31" s="453"/>
      <c r="QJC31" s="453"/>
      <c r="QJD31" s="453"/>
      <c r="QJE31" s="453"/>
      <c r="QJF31" s="453"/>
      <c r="QJG31" s="453"/>
      <c r="QJH31" s="453"/>
      <c r="QJI31" s="453"/>
      <c r="QJJ31" s="453"/>
      <c r="QJK31" s="453"/>
      <c r="QJL31" s="453"/>
      <c r="QJM31" s="453"/>
      <c r="QJN31" s="453"/>
      <c r="QJO31" s="453"/>
      <c r="QJP31" s="453"/>
      <c r="QJQ31" s="453"/>
      <c r="QJR31" s="453"/>
      <c r="QJS31" s="453"/>
      <c r="QJT31" s="453"/>
      <c r="QJU31" s="453"/>
      <c r="QJV31" s="453"/>
      <c r="QJW31" s="453"/>
      <c r="QJX31" s="453"/>
      <c r="QJY31" s="453"/>
      <c r="QJZ31" s="453"/>
      <c r="QKA31" s="453"/>
      <c r="QKB31" s="453"/>
      <c r="QKC31" s="453"/>
      <c r="QKD31" s="453"/>
      <c r="QKE31" s="453"/>
      <c r="QKF31" s="453"/>
      <c r="QKG31" s="453"/>
      <c r="QKH31" s="453"/>
      <c r="QKI31" s="453"/>
      <c r="QKJ31" s="453"/>
      <c r="QKK31" s="453"/>
      <c r="QKL31" s="453"/>
      <c r="QKM31" s="453"/>
      <c r="QKN31" s="453"/>
      <c r="QKO31" s="453"/>
      <c r="QKP31" s="453"/>
      <c r="QKQ31" s="453"/>
      <c r="QKR31" s="453"/>
      <c r="QKS31" s="453"/>
      <c r="QKT31" s="453"/>
      <c r="QKU31" s="453"/>
      <c r="QKV31" s="453"/>
      <c r="QKW31" s="453"/>
      <c r="QKX31" s="453"/>
      <c r="QKY31" s="453"/>
      <c r="QKZ31" s="453"/>
      <c r="QLA31" s="453"/>
      <c r="QLB31" s="453"/>
      <c r="QLC31" s="453"/>
      <c r="QLD31" s="453"/>
      <c r="QLE31" s="453"/>
      <c r="QLF31" s="453"/>
      <c r="QLG31" s="453"/>
      <c r="QLH31" s="453"/>
      <c r="QLI31" s="453"/>
      <c r="QLJ31" s="453"/>
      <c r="QLK31" s="453"/>
      <c r="QLL31" s="453"/>
      <c r="QLM31" s="453"/>
      <c r="QLN31" s="453"/>
      <c r="QLO31" s="453"/>
      <c r="QLP31" s="453"/>
      <c r="QLQ31" s="453"/>
      <c r="QLR31" s="453"/>
      <c r="QLS31" s="453"/>
      <c r="QLT31" s="453"/>
      <c r="QLU31" s="453"/>
      <c r="QLV31" s="453"/>
      <c r="QLW31" s="453"/>
      <c r="QLX31" s="453"/>
      <c r="QLY31" s="453"/>
      <c r="QLZ31" s="453"/>
      <c r="QMA31" s="453"/>
      <c r="QMB31" s="453"/>
      <c r="QMC31" s="453"/>
      <c r="QMD31" s="453"/>
      <c r="QME31" s="453"/>
      <c r="QMF31" s="453"/>
      <c r="QMG31" s="453"/>
      <c r="QMH31" s="453"/>
      <c r="QMI31" s="453"/>
      <c r="QMJ31" s="453"/>
      <c r="QMK31" s="453"/>
      <c r="QML31" s="453"/>
      <c r="QMM31" s="453"/>
      <c r="QMN31" s="453"/>
      <c r="QMO31" s="453"/>
      <c r="QMP31" s="453"/>
      <c r="QMQ31" s="453"/>
      <c r="QMR31" s="453"/>
      <c r="QMS31" s="453"/>
      <c r="QMT31" s="453"/>
      <c r="QMU31" s="453"/>
      <c r="QMV31" s="453"/>
      <c r="QMW31" s="453"/>
      <c r="QMX31" s="453"/>
      <c r="QMY31" s="453"/>
      <c r="QMZ31" s="453"/>
      <c r="QNA31" s="453"/>
      <c r="QNB31" s="453"/>
      <c r="QNC31" s="453"/>
      <c r="QND31" s="453"/>
      <c r="QNE31" s="453"/>
      <c r="QNF31" s="453"/>
      <c r="QNG31" s="453"/>
      <c r="QNH31" s="453"/>
      <c r="QNI31" s="453"/>
      <c r="QNJ31" s="453"/>
      <c r="QNK31" s="453"/>
      <c r="QNL31" s="453"/>
      <c r="QNM31" s="453"/>
      <c r="QNN31" s="453"/>
      <c r="QNO31" s="453"/>
      <c r="QNP31" s="453"/>
      <c r="QNQ31" s="453"/>
      <c r="QNR31" s="453"/>
      <c r="QNS31" s="453"/>
      <c r="QNT31" s="453"/>
      <c r="QNU31" s="453"/>
      <c r="QNV31" s="453"/>
      <c r="QNW31" s="453"/>
      <c r="QNX31" s="453"/>
      <c r="QNY31" s="453"/>
      <c r="QNZ31" s="453"/>
      <c r="QOA31" s="453"/>
      <c r="QOB31" s="453"/>
      <c r="QOC31" s="453"/>
      <c r="QOD31" s="453"/>
      <c r="QOE31" s="453"/>
      <c r="QOF31" s="453"/>
      <c r="QOG31" s="453"/>
      <c r="QOH31" s="453"/>
      <c r="QOI31" s="453"/>
      <c r="QOJ31" s="453"/>
      <c r="QOK31" s="453"/>
      <c r="QOL31" s="453"/>
      <c r="QOM31" s="453"/>
      <c r="QON31" s="453"/>
      <c r="QOO31" s="453"/>
      <c r="QOP31" s="453"/>
      <c r="QOQ31" s="453"/>
      <c r="QOR31" s="453"/>
      <c r="QOS31" s="453"/>
      <c r="QOT31" s="453"/>
      <c r="QOU31" s="453"/>
      <c r="QOV31" s="453"/>
      <c r="QOW31" s="453"/>
      <c r="QOX31" s="453"/>
      <c r="QOY31" s="453"/>
      <c r="QOZ31" s="453"/>
      <c r="QPA31" s="453"/>
      <c r="QPB31" s="453"/>
      <c r="QPC31" s="453"/>
      <c r="QPD31" s="453"/>
      <c r="QPE31" s="453"/>
      <c r="QPF31" s="453"/>
      <c r="QPG31" s="453"/>
      <c r="QPH31" s="453"/>
      <c r="QPI31" s="453"/>
      <c r="QPJ31" s="453"/>
      <c r="QPK31" s="453"/>
      <c r="QPL31" s="453"/>
      <c r="QPM31" s="453"/>
      <c r="QPN31" s="453"/>
      <c r="QPO31" s="453"/>
      <c r="QPP31" s="453"/>
      <c r="QPQ31" s="453"/>
      <c r="QPR31" s="453"/>
      <c r="QPS31" s="453"/>
      <c r="QPT31" s="453"/>
      <c r="QPU31" s="453"/>
      <c r="QPV31" s="453"/>
      <c r="QPW31" s="453"/>
      <c r="QPX31" s="453"/>
      <c r="QPY31" s="453"/>
      <c r="QPZ31" s="453"/>
      <c r="QQA31" s="453"/>
      <c r="QQB31" s="453"/>
      <c r="QQC31" s="453"/>
      <c r="QQD31" s="453"/>
      <c r="QQE31" s="453"/>
      <c r="QQF31" s="453"/>
      <c r="QQG31" s="453"/>
      <c r="QQH31" s="453"/>
      <c r="QQI31" s="453"/>
      <c r="QQJ31" s="453"/>
      <c r="QQK31" s="453"/>
      <c r="QQL31" s="453"/>
      <c r="QQM31" s="453"/>
      <c r="QQN31" s="453"/>
      <c r="QQO31" s="453"/>
      <c r="QQP31" s="453"/>
      <c r="QQQ31" s="453"/>
      <c r="QQR31" s="453"/>
      <c r="QQS31" s="453"/>
      <c r="QQT31" s="453"/>
      <c r="QQU31" s="453"/>
      <c r="QQV31" s="453"/>
      <c r="QQW31" s="453"/>
      <c r="QQX31" s="453"/>
      <c r="QQY31" s="453"/>
      <c r="QQZ31" s="453"/>
      <c r="QRA31" s="453"/>
      <c r="QRB31" s="453"/>
      <c r="QRC31" s="453"/>
      <c r="QRD31" s="453"/>
      <c r="QRE31" s="453"/>
      <c r="QRF31" s="453"/>
      <c r="QRG31" s="453"/>
      <c r="QRH31" s="453"/>
      <c r="QRI31" s="453"/>
      <c r="QRJ31" s="453"/>
      <c r="QRK31" s="453"/>
      <c r="QRL31" s="453"/>
      <c r="QRM31" s="453"/>
      <c r="QRN31" s="453"/>
      <c r="QRO31" s="453"/>
      <c r="QRP31" s="453"/>
      <c r="QRQ31" s="453"/>
      <c r="QRR31" s="453"/>
      <c r="QRS31" s="453"/>
      <c r="QRT31" s="453"/>
      <c r="QRU31" s="453"/>
      <c r="QRV31" s="453"/>
      <c r="QRW31" s="453"/>
      <c r="QRX31" s="453"/>
      <c r="QRY31" s="453"/>
      <c r="QRZ31" s="453"/>
      <c r="QSA31" s="453"/>
      <c r="QSB31" s="453"/>
      <c r="QSC31" s="453"/>
      <c r="QSD31" s="453"/>
      <c r="QSE31" s="453"/>
      <c r="QSF31" s="453"/>
      <c r="QSG31" s="453"/>
      <c r="QSH31" s="453"/>
      <c r="QSI31" s="453"/>
      <c r="QSJ31" s="453"/>
      <c r="QSK31" s="453"/>
      <c r="QSL31" s="453"/>
      <c r="QSM31" s="453"/>
      <c r="QSN31" s="453"/>
      <c r="QSO31" s="453"/>
      <c r="QSP31" s="453"/>
      <c r="QSQ31" s="453"/>
      <c r="QSR31" s="453"/>
      <c r="QSS31" s="453"/>
      <c r="QST31" s="453"/>
      <c r="QSU31" s="453"/>
      <c r="QSV31" s="453"/>
      <c r="QSW31" s="453"/>
      <c r="QSX31" s="453"/>
      <c r="QSY31" s="453"/>
      <c r="QSZ31" s="453"/>
      <c r="QTA31" s="453"/>
      <c r="QTB31" s="453"/>
      <c r="QTC31" s="453"/>
      <c r="QTD31" s="453"/>
      <c r="QTE31" s="453"/>
      <c r="QTF31" s="453"/>
      <c r="QTG31" s="453"/>
      <c r="QTH31" s="453"/>
      <c r="QTI31" s="453"/>
      <c r="QTJ31" s="453"/>
      <c r="QTK31" s="453"/>
      <c r="QTL31" s="453"/>
      <c r="QTM31" s="453"/>
      <c r="QTN31" s="453"/>
      <c r="QTO31" s="453"/>
      <c r="QTP31" s="453"/>
      <c r="QTQ31" s="453"/>
      <c r="QTR31" s="453"/>
      <c r="QTS31" s="453"/>
      <c r="QTT31" s="453"/>
      <c r="QTU31" s="453"/>
      <c r="QTV31" s="453"/>
      <c r="QTW31" s="453"/>
      <c r="QTX31" s="453"/>
      <c r="QTY31" s="453"/>
      <c r="QTZ31" s="453"/>
      <c r="QUA31" s="453"/>
      <c r="QUB31" s="453"/>
      <c r="QUC31" s="453"/>
      <c r="QUD31" s="453"/>
      <c r="QUE31" s="453"/>
      <c r="QUF31" s="453"/>
      <c r="QUG31" s="453"/>
      <c r="QUH31" s="453"/>
      <c r="QUI31" s="453"/>
      <c r="QUJ31" s="453"/>
      <c r="QUK31" s="453"/>
      <c r="QUL31" s="453"/>
      <c r="QUM31" s="453"/>
      <c r="QUN31" s="453"/>
      <c r="QUO31" s="453"/>
      <c r="QUP31" s="453"/>
      <c r="QUQ31" s="453"/>
      <c r="QUR31" s="453"/>
      <c r="QUS31" s="453"/>
      <c r="QUT31" s="453"/>
      <c r="QUU31" s="453"/>
      <c r="QUV31" s="453"/>
      <c r="QUW31" s="453"/>
      <c r="QUX31" s="453"/>
      <c r="QUY31" s="453"/>
      <c r="QUZ31" s="453"/>
      <c r="QVA31" s="453"/>
      <c r="QVB31" s="453"/>
      <c r="QVC31" s="453"/>
      <c r="QVD31" s="453"/>
      <c r="QVE31" s="453"/>
      <c r="QVF31" s="453"/>
      <c r="QVG31" s="453"/>
      <c r="QVH31" s="453"/>
      <c r="QVI31" s="453"/>
      <c r="QVJ31" s="453"/>
      <c r="QVK31" s="453"/>
      <c r="QVL31" s="453"/>
      <c r="QVM31" s="453"/>
      <c r="QVN31" s="453"/>
      <c r="QVO31" s="453"/>
      <c r="QVP31" s="453"/>
      <c r="QVQ31" s="453"/>
      <c r="QVR31" s="453"/>
      <c r="QVS31" s="453"/>
      <c r="QVT31" s="453"/>
      <c r="QVU31" s="453"/>
      <c r="QVV31" s="453"/>
      <c r="QVW31" s="453"/>
      <c r="QVX31" s="453"/>
      <c r="QVY31" s="453"/>
      <c r="QVZ31" s="453"/>
      <c r="QWA31" s="453"/>
      <c r="QWB31" s="453"/>
      <c r="QWC31" s="453"/>
      <c r="QWD31" s="453"/>
      <c r="QWE31" s="453"/>
      <c r="QWF31" s="453"/>
      <c r="QWG31" s="453"/>
      <c r="QWH31" s="453"/>
      <c r="QWI31" s="453"/>
      <c r="QWJ31" s="453"/>
      <c r="QWK31" s="453"/>
      <c r="QWL31" s="453"/>
      <c r="QWM31" s="453"/>
      <c r="QWN31" s="453"/>
      <c r="QWO31" s="453"/>
      <c r="QWP31" s="453"/>
      <c r="QWQ31" s="453"/>
      <c r="QWR31" s="453"/>
      <c r="QWS31" s="453"/>
      <c r="QWT31" s="453"/>
      <c r="QWU31" s="453"/>
      <c r="QWV31" s="453"/>
      <c r="QWW31" s="453"/>
      <c r="QWX31" s="453"/>
      <c r="QWY31" s="453"/>
      <c r="QWZ31" s="453"/>
      <c r="QXA31" s="453"/>
      <c r="QXB31" s="453"/>
      <c r="QXC31" s="453"/>
      <c r="QXD31" s="453"/>
      <c r="QXE31" s="453"/>
      <c r="QXF31" s="453"/>
      <c r="QXG31" s="453"/>
      <c r="QXH31" s="453"/>
      <c r="QXI31" s="453"/>
      <c r="QXJ31" s="453"/>
      <c r="QXK31" s="453"/>
      <c r="QXL31" s="453"/>
      <c r="QXM31" s="453"/>
      <c r="QXN31" s="453"/>
      <c r="QXO31" s="453"/>
      <c r="QXP31" s="453"/>
      <c r="QXQ31" s="453"/>
      <c r="QXR31" s="453"/>
      <c r="QXS31" s="453"/>
      <c r="QXT31" s="453"/>
      <c r="QXU31" s="453"/>
      <c r="QXV31" s="453"/>
      <c r="QXW31" s="453"/>
      <c r="QXX31" s="453"/>
      <c r="QXY31" s="453"/>
      <c r="QXZ31" s="453"/>
      <c r="QYA31" s="453"/>
      <c r="QYB31" s="453"/>
      <c r="QYC31" s="453"/>
      <c r="QYD31" s="453"/>
      <c r="QYE31" s="453"/>
      <c r="QYF31" s="453"/>
      <c r="QYG31" s="453"/>
      <c r="QYH31" s="453"/>
      <c r="QYI31" s="453"/>
      <c r="QYJ31" s="453"/>
      <c r="QYK31" s="453"/>
      <c r="QYL31" s="453"/>
      <c r="QYM31" s="453"/>
      <c r="QYN31" s="453"/>
      <c r="QYO31" s="453"/>
      <c r="QYP31" s="453"/>
      <c r="QYQ31" s="453"/>
      <c r="QYR31" s="453"/>
      <c r="QYS31" s="453"/>
      <c r="QYT31" s="453"/>
      <c r="QYU31" s="453"/>
      <c r="QYV31" s="453"/>
      <c r="QYW31" s="453"/>
      <c r="QYX31" s="453"/>
      <c r="QYY31" s="453"/>
      <c r="QYZ31" s="453"/>
      <c r="QZA31" s="453"/>
      <c r="QZB31" s="453"/>
      <c r="QZC31" s="453"/>
      <c r="QZD31" s="453"/>
      <c r="QZE31" s="453"/>
      <c r="QZF31" s="453"/>
      <c r="QZG31" s="453"/>
      <c r="QZH31" s="453"/>
      <c r="QZI31" s="453"/>
      <c r="QZJ31" s="453"/>
      <c r="QZK31" s="453"/>
      <c r="QZL31" s="453"/>
      <c r="QZM31" s="453"/>
      <c r="QZN31" s="453"/>
      <c r="QZO31" s="453"/>
      <c r="QZP31" s="453"/>
      <c r="QZQ31" s="453"/>
      <c r="QZR31" s="453"/>
      <c r="QZS31" s="453"/>
      <c r="QZT31" s="453"/>
      <c r="QZU31" s="453"/>
      <c r="QZV31" s="453"/>
      <c r="QZW31" s="453"/>
      <c r="QZX31" s="453"/>
      <c r="QZY31" s="453"/>
      <c r="QZZ31" s="453"/>
      <c r="RAA31" s="453"/>
      <c r="RAB31" s="453"/>
      <c r="RAC31" s="453"/>
      <c r="RAD31" s="453"/>
      <c r="RAE31" s="453"/>
      <c r="RAF31" s="453"/>
      <c r="RAG31" s="453"/>
      <c r="RAH31" s="453"/>
      <c r="RAI31" s="453"/>
      <c r="RAJ31" s="453"/>
      <c r="RAK31" s="453"/>
      <c r="RAL31" s="453"/>
      <c r="RAM31" s="453"/>
      <c r="RAN31" s="453"/>
      <c r="RAO31" s="453"/>
      <c r="RAP31" s="453"/>
      <c r="RAQ31" s="453"/>
      <c r="RAR31" s="453"/>
      <c r="RAS31" s="453"/>
      <c r="RAT31" s="453"/>
      <c r="RAU31" s="453"/>
      <c r="RAV31" s="453"/>
      <c r="RAW31" s="453"/>
      <c r="RAX31" s="453"/>
      <c r="RAY31" s="453"/>
      <c r="RAZ31" s="453"/>
      <c r="RBA31" s="453"/>
      <c r="RBB31" s="453"/>
      <c r="RBC31" s="453"/>
      <c r="RBD31" s="453"/>
      <c r="RBE31" s="453"/>
      <c r="RBF31" s="453"/>
      <c r="RBG31" s="453"/>
      <c r="RBH31" s="453"/>
      <c r="RBI31" s="453"/>
      <c r="RBJ31" s="453"/>
      <c r="RBK31" s="453"/>
      <c r="RBL31" s="453"/>
      <c r="RBM31" s="453"/>
      <c r="RBN31" s="453"/>
      <c r="RBO31" s="453"/>
      <c r="RBP31" s="453"/>
      <c r="RBQ31" s="453"/>
      <c r="RBR31" s="453"/>
      <c r="RBS31" s="453"/>
      <c r="RBT31" s="453"/>
      <c r="RBU31" s="453"/>
      <c r="RBV31" s="453"/>
      <c r="RBW31" s="453"/>
      <c r="RBX31" s="453"/>
      <c r="RBY31" s="453"/>
      <c r="RBZ31" s="453"/>
      <c r="RCA31" s="453"/>
      <c r="RCB31" s="453"/>
      <c r="RCC31" s="453"/>
      <c r="RCD31" s="453"/>
      <c r="RCE31" s="453"/>
      <c r="RCF31" s="453"/>
      <c r="RCG31" s="453"/>
      <c r="RCH31" s="453"/>
      <c r="RCI31" s="453"/>
      <c r="RCJ31" s="453"/>
      <c r="RCK31" s="453"/>
      <c r="RCL31" s="453"/>
      <c r="RCM31" s="453"/>
      <c r="RCN31" s="453"/>
      <c r="RCO31" s="453"/>
      <c r="RCP31" s="453"/>
      <c r="RCQ31" s="453"/>
      <c r="RCR31" s="453"/>
      <c r="RCS31" s="453"/>
      <c r="RCT31" s="453"/>
      <c r="RCU31" s="453"/>
      <c r="RCV31" s="453"/>
      <c r="RCW31" s="453"/>
      <c r="RCX31" s="453"/>
      <c r="RCY31" s="453"/>
      <c r="RCZ31" s="453"/>
      <c r="RDA31" s="453"/>
      <c r="RDB31" s="453"/>
      <c r="RDC31" s="453"/>
      <c r="RDD31" s="453"/>
      <c r="RDE31" s="453"/>
      <c r="RDF31" s="453"/>
      <c r="RDG31" s="453"/>
      <c r="RDH31" s="453"/>
      <c r="RDI31" s="453"/>
      <c r="RDJ31" s="453"/>
      <c r="RDK31" s="453"/>
      <c r="RDL31" s="453"/>
      <c r="RDM31" s="453"/>
      <c r="RDN31" s="453"/>
      <c r="RDO31" s="453"/>
      <c r="RDP31" s="453"/>
      <c r="RDQ31" s="453"/>
      <c r="RDR31" s="453"/>
      <c r="RDS31" s="453"/>
      <c r="RDT31" s="453"/>
      <c r="RDU31" s="453"/>
      <c r="RDV31" s="453"/>
      <c r="RDW31" s="453"/>
      <c r="RDX31" s="453"/>
      <c r="RDY31" s="453"/>
      <c r="RDZ31" s="453"/>
      <c r="REA31" s="453"/>
      <c r="REB31" s="453"/>
      <c r="REC31" s="453"/>
      <c r="RED31" s="453"/>
      <c r="REE31" s="453"/>
      <c r="REF31" s="453"/>
      <c r="REG31" s="453"/>
      <c r="REH31" s="453"/>
      <c r="REI31" s="453"/>
      <c r="REJ31" s="453"/>
      <c r="REK31" s="453"/>
      <c r="REL31" s="453"/>
      <c r="REM31" s="453"/>
      <c r="REN31" s="453"/>
      <c r="REO31" s="453"/>
      <c r="REP31" s="453"/>
      <c r="REQ31" s="453"/>
      <c r="RER31" s="453"/>
      <c r="RES31" s="453"/>
      <c r="RET31" s="453"/>
      <c r="REU31" s="453"/>
      <c r="REV31" s="453"/>
      <c r="REW31" s="453"/>
      <c r="REX31" s="453"/>
      <c r="REY31" s="453"/>
      <c r="REZ31" s="453"/>
      <c r="RFA31" s="453"/>
      <c r="RFB31" s="453"/>
      <c r="RFC31" s="453"/>
      <c r="RFD31" s="453"/>
      <c r="RFE31" s="453"/>
      <c r="RFF31" s="453"/>
      <c r="RFG31" s="453"/>
      <c r="RFH31" s="453"/>
      <c r="RFI31" s="453"/>
      <c r="RFJ31" s="453"/>
      <c r="RFK31" s="453"/>
      <c r="RFL31" s="453"/>
      <c r="RFM31" s="453"/>
      <c r="RFN31" s="453"/>
      <c r="RFO31" s="453"/>
      <c r="RFP31" s="453"/>
      <c r="RFQ31" s="453"/>
      <c r="RFR31" s="453"/>
      <c r="RFS31" s="453"/>
      <c r="RFT31" s="453"/>
      <c r="RFU31" s="453"/>
      <c r="RFV31" s="453"/>
      <c r="RFW31" s="453"/>
      <c r="RFX31" s="453"/>
      <c r="RFY31" s="453"/>
      <c r="RFZ31" s="453"/>
      <c r="RGA31" s="453"/>
      <c r="RGB31" s="453"/>
      <c r="RGC31" s="453"/>
      <c r="RGD31" s="453"/>
      <c r="RGE31" s="453"/>
      <c r="RGF31" s="453"/>
      <c r="RGG31" s="453"/>
      <c r="RGH31" s="453"/>
      <c r="RGI31" s="453"/>
      <c r="RGJ31" s="453"/>
      <c r="RGK31" s="453"/>
      <c r="RGL31" s="453"/>
      <c r="RGM31" s="453"/>
      <c r="RGN31" s="453"/>
      <c r="RGO31" s="453"/>
      <c r="RGP31" s="453"/>
      <c r="RGQ31" s="453"/>
      <c r="RGR31" s="453"/>
      <c r="RGS31" s="453"/>
      <c r="RGT31" s="453"/>
      <c r="RGU31" s="453"/>
      <c r="RGV31" s="453"/>
      <c r="RGW31" s="453"/>
      <c r="RGX31" s="453"/>
      <c r="RGY31" s="453"/>
      <c r="RGZ31" s="453"/>
      <c r="RHA31" s="453"/>
      <c r="RHB31" s="453"/>
      <c r="RHC31" s="453"/>
      <c r="RHD31" s="453"/>
      <c r="RHE31" s="453"/>
      <c r="RHF31" s="453"/>
      <c r="RHG31" s="453"/>
      <c r="RHH31" s="453"/>
      <c r="RHI31" s="453"/>
      <c r="RHJ31" s="453"/>
      <c r="RHK31" s="453"/>
      <c r="RHL31" s="453"/>
      <c r="RHM31" s="453"/>
      <c r="RHN31" s="453"/>
      <c r="RHO31" s="453"/>
      <c r="RHP31" s="453"/>
      <c r="RHQ31" s="453"/>
      <c r="RHR31" s="453"/>
      <c r="RHS31" s="453"/>
      <c r="RHT31" s="453"/>
      <c r="RHU31" s="453"/>
      <c r="RHV31" s="453"/>
      <c r="RHW31" s="453"/>
      <c r="RHX31" s="453"/>
      <c r="RHY31" s="453"/>
      <c r="RHZ31" s="453"/>
      <c r="RIA31" s="453"/>
      <c r="RIB31" s="453"/>
      <c r="RIC31" s="453"/>
      <c r="RID31" s="453"/>
      <c r="RIE31" s="453"/>
      <c r="RIF31" s="453"/>
      <c r="RIG31" s="453"/>
      <c r="RIH31" s="453"/>
      <c r="RII31" s="453"/>
      <c r="RIJ31" s="453"/>
      <c r="RIK31" s="453"/>
      <c r="RIL31" s="453"/>
      <c r="RIM31" s="453"/>
      <c r="RIN31" s="453"/>
      <c r="RIO31" s="453"/>
      <c r="RIP31" s="453"/>
      <c r="RIQ31" s="453"/>
      <c r="RIR31" s="453"/>
      <c r="RIS31" s="453"/>
      <c r="RIT31" s="453"/>
      <c r="RIU31" s="453"/>
      <c r="RIV31" s="453"/>
      <c r="RIW31" s="453"/>
      <c r="RIX31" s="453"/>
      <c r="RIY31" s="453"/>
      <c r="RIZ31" s="453"/>
      <c r="RJA31" s="453"/>
      <c r="RJB31" s="453"/>
      <c r="RJC31" s="453"/>
      <c r="RJD31" s="453"/>
      <c r="RJE31" s="453"/>
      <c r="RJF31" s="453"/>
      <c r="RJG31" s="453"/>
      <c r="RJH31" s="453"/>
      <c r="RJI31" s="453"/>
      <c r="RJJ31" s="453"/>
      <c r="RJK31" s="453"/>
      <c r="RJL31" s="453"/>
      <c r="RJM31" s="453"/>
      <c r="RJN31" s="453"/>
      <c r="RJO31" s="453"/>
      <c r="RJP31" s="453"/>
      <c r="RJQ31" s="453"/>
      <c r="RJR31" s="453"/>
      <c r="RJS31" s="453"/>
      <c r="RJT31" s="453"/>
      <c r="RJU31" s="453"/>
      <c r="RJV31" s="453"/>
      <c r="RJW31" s="453"/>
      <c r="RJX31" s="453"/>
      <c r="RJY31" s="453"/>
      <c r="RJZ31" s="453"/>
      <c r="RKA31" s="453"/>
      <c r="RKB31" s="453"/>
      <c r="RKC31" s="453"/>
      <c r="RKD31" s="453"/>
      <c r="RKE31" s="453"/>
      <c r="RKF31" s="453"/>
      <c r="RKG31" s="453"/>
      <c r="RKH31" s="453"/>
      <c r="RKI31" s="453"/>
      <c r="RKJ31" s="453"/>
      <c r="RKK31" s="453"/>
      <c r="RKL31" s="453"/>
      <c r="RKM31" s="453"/>
      <c r="RKN31" s="453"/>
      <c r="RKO31" s="453"/>
      <c r="RKP31" s="453"/>
      <c r="RKQ31" s="453"/>
      <c r="RKR31" s="453"/>
      <c r="RKS31" s="453"/>
      <c r="RKT31" s="453"/>
      <c r="RKU31" s="453"/>
      <c r="RKV31" s="453"/>
      <c r="RKW31" s="453"/>
      <c r="RKX31" s="453"/>
      <c r="RKY31" s="453"/>
      <c r="RKZ31" s="453"/>
      <c r="RLA31" s="453"/>
      <c r="RLB31" s="453"/>
      <c r="RLC31" s="453"/>
      <c r="RLD31" s="453"/>
      <c r="RLE31" s="453"/>
      <c r="RLF31" s="453"/>
      <c r="RLG31" s="453"/>
      <c r="RLH31" s="453"/>
      <c r="RLI31" s="453"/>
      <c r="RLJ31" s="453"/>
      <c r="RLK31" s="453"/>
      <c r="RLL31" s="453"/>
      <c r="RLM31" s="453"/>
      <c r="RLN31" s="453"/>
      <c r="RLO31" s="453"/>
      <c r="RLP31" s="453"/>
      <c r="RLQ31" s="453"/>
      <c r="RLR31" s="453"/>
      <c r="RLS31" s="453"/>
      <c r="RLT31" s="453"/>
      <c r="RLU31" s="453"/>
      <c r="RLV31" s="453"/>
      <c r="RLW31" s="453"/>
      <c r="RLX31" s="453"/>
      <c r="RLY31" s="453"/>
      <c r="RLZ31" s="453"/>
      <c r="RMA31" s="453"/>
      <c r="RMB31" s="453"/>
      <c r="RMC31" s="453"/>
      <c r="RMD31" s="453"/>
      <c r="RME31" s="453"/>
      <c r="RMF31" s="453"/>
      <c r="RMG31" s="453"/>
      <c r="RMH31" s="453"/>
      <c r="RMI31" s="453"/>
      <c r="RMJ31" s="453"/>
      <c r="RMK31" s="453"/>
      <c r="RML31" s="453"/>
      <c r="RMM31" s="453"/>
      <c r="RMN31" s="453"/>
      <c r="RMO31" s="453"/>
      <c r="RMP31" s="453"/>
      <c r="RMQ31" s="453"/>
      <c r="RMR31" s="453"/>
      <c r="RMS31" s="453"/>
      <c r="RMT31" s="453"/>
      <c r="RMU31" s="453"/>
      <c r="RMV31" s="453"/>
      <c r="RMW31" s="453"/>
      <c r="RMX31" s="453"/>
      <c r="RMY31" s="453"/>
      <c r="RMZ31" s="453"/>
      <c r="RNA31" s="453"/>
      <c r="RNB31" s="453"/>
      <c r="RNC31" s="453"/>
      <c r="RND31" s="453"/>
      <c r="RNE31" s="453"/>
      <c r="RNF31" s="453"/>
      <c r="RNG31" s="453"/>
      <c r="RNH31" s="453"/>
      <c r="RNI31" s="453"/>
      <c r="RNJ31" s="453"/>
      <c r="RNK31" s="453"/>
      <c r="RNL31" s="453"/>
      <c r="RNM31" s="453"/>
      <c r="RNN31" s="453"/>
      <c r="RNO31" s="453"/>
      <c r="RNP31" s="453"/>
      <c r="RNQ31" s="453"/>
      <c r="RNR31" s="453"/>
      <c r="RNS31" s="453"/>
      <c r="RNT31" s="453"/>
      <c r="RNU31" s="453"/>
      <c r="RNV31" s="453"/>
      <c r="RNW31" s="453"/>
      <c r="RNX31" s="453"/>
      <c r="RNY31" s="453"/>
      <c r="RNZ31" s="453"/>
      <c r="ROA31" s="453"/>
      <c r="ROB31" s="453"/>
      <c r="ROC31" s="453"/>
      <c r="ROD31" s="453"/>
      <c r="ROE31" s="453"/>
      <c r="ROF31" s="453"/>
      <c r="ROG31" s="453"/>
      <c r="ROH31" s="453"/>
      <c r="ROI31" s="453"/>
      <c r="ROJ31" s="453"/>
      <c r="ROK31" s="453"/>
      <c r="ROL31" s="453"/>
      <c r="ROM31" s="453"/>
      <c r="RON31" s="453"/>
      <c r="ROO31" s="453"/>
      <c r="ROP31" s="453"/>
      <c r="ROQ31" s="453"/>
      <c r="ROR31" s="453"/>
      <c r="ROS31" s="453"/>
      <c r="ROT31" s="453"/>
      <c r="ROU31" s="453"/>
      <c r="ROV31" s="453"/>
      <c r="ROW31" s="453"/>
      <c r="ROX31" s="453"/>
      <c r="ROY31" s="453"/>
      <c r="ROZ31" s="453"/>
      <c r="RPA31" s="453"/>
      <c r="RPB31" s="453"/>
      <c r="RPC31" s="453"/>
      <c r="RPD31" s="453"/>
      <c r="RPE31" s="453"/>
      <c r="RPF31" s="453"/>
      <c r="RPG31" s="453"/>
      <c r="RPH31" s="453"/>
      <c r="RPI31" s="453"/>
      <c r="RPJ31" s="453"/>
      <c r="RPK31" s="453"/>
      <c r="RPL31" s="453"/>
      <c r="RPM31" s="453"/>
      <c r="RPN31" s="453"/>
      <c r="RPO31" s="453"/>
      <c r="RPP31" s="453"/>
      <c r="RPQ31" s="453"/>
      <c r="RPR31" s="453"/>
      <c r="RPS31" s="453"/>
      <c r="RPT31" s="453"/>
      <c r="RPU31" s="453"/>
      <c r="RPV31" s="453"/>
      <c r="RPW31" s="453"/>
      <c r="RPX31" s="453"/>
      <c r="RPY31" s="453"/>
      <c r="RPZ31" s="453"/>
      <c r="RQA31" s="453"/>
      <c r="RQB31" s="453"/>
      <c r="RQC31" s="453"/>
      <c r="RQD31" s="453"/>
      <c r="RQE31" s="453"/>
      <c r="RQF31" s="453"/>
      <c r="RQG31" s="453"/>
      <c r="RQH31" s="453"/>
      <c r="RQI31" s="453"/>
      <c r="RQJ31" s="453"/>
      <c r="RQK31" s="453"/>
      <c r="RQL31" s="453"/>
      <c r="RQM31" s="453"/>
      <c r="RQN31" s="453"/>
      <c r="RQO31" s="453"/>
      <c r="RQP31" s="453"/>
      <c r="RQQ31" s="453"/>
      <c r="RQR31" s="453"/>
      <c r="RQS31" s="453"/>
      <c r="RQT31" s="453"/>
      <c r="RQU31" s="453"/>
      <c r="RQV31" s="453"/>
      <c r="RQW31" s="453"/>
      <c r="RQX31" s="453"/>
      <c r="RQY31" s="453"/>
      <c r="RQZ31" s="453"/>
      <c r="RRA31" s="453"/>
      <c r="RRB31" s="453"/>
      <c r="RRC31" s="453"/>
      <c r="RRD31" s="453"/>
      <c r="RRE31" s="453"/>
      <c r="RRF31" s="453"/>
      <c r="RRG31" s="453"/>
      <c r="RRH31" s="453"/>
      <c r="RRI31" s="453"/>
      <c r="RRJ31" s="453"/>
      <c r="RRK31" s="453"/>
      <c r="RRL31" s="453"/>
      <c r="RRM31" s="453"/>
      <c r="RRN31" s="453"/>
      <c r="RRO31" s="453"/>
      <c r="RRP31" s="453"/>
      <c r="RRQ31" s="453"/>
      <c r="RRR31" s="453"/>
      <c r="RRS31" s="453"/>
      <c r="RRT31" s="453"/>
      <c r="RRU31" s="453"/>
      <c r="RRV31" s="453"/>
      <c r="RRW31" s="453"/>
      <c r="RRX31" s="453"/>
      <c r="RRY31" s="453"/>
      <c r="RRZ31" s="453"/>
      <c r="RSA31" s="453"/>
      <c r="RSB31" s="453"/>
      <c r="RSC31" s="453"/>
      <c r="RSD31" s="453"/>
      <c r="RSE31" s="453"/>
      <c r="RSF31" s="453"/>
      <c r="RSG31" s="453"/>
      <c r="RSH31" s="453"/>
      <c r="RSI31" s="453"/>
      <c r="RSJ31" s="453"/>
      <c r="RSK31" s="453"/>
      <c r="RSL31" s="453"/>
      <c r="RSM31" s="453"/>
      <c r="RSN31" s="453"/>
      <c r="RSO31" s="453"/>
      <c r="RSP31" s="453"/>
      <c r="RSQ31" s="453"/>
      <c r="RSR31" s="453"/>
      <c r="RSS31" s="453"/>
      <c r="RST31" s="453"/>
      <c r="RSU31" s="453"/>
      <c r="RSV31" s="453"/>
      <c r="RSW31" s="453"/>
      <c r="RSX31" s="453"/>
      <c r="RSY31" s="453"/>
      <c r="RSZ31" s="453"/>
      <c r="RTA31" s="453"/>
      <c r="RTB31" s="453"/>
      <c r="RTC31" s="453"/>
      <c r="RTD31" s="453"/>
      <c r="RTE31" s="453"/>
      <c r="RTF31" s="453"/>
      <c r="RTG31" s="453"/>
      <c r="RTH31" s="453"/>
      <c r="RTI31" s="453"/>
      <c r="RTJ31" s="453"/>
      <c r="RTK31" s="453"/>
      <c r="RTL31" s="453"/>
      <c r="RTM31" s="453"/>
      <c r="RTN31" s="453"/>
      <c r="RTO31" s="453"/>
      <c r="RTP31" s="453"/>
      <c r="RTQ31" s="453"/>
      <c r="RTR31" s="453"/>
      <c r="RTS31" s="453"/>
      <c r="RTT31" s="453"/>
      <c r="RTU31" s="453"/>
      <c r="RTV31" s="453"/>
      <c r="RTW31" s="453"/>
      <c r="RTX31" s="453"/>
      <c r="RTY31" s="453"/>
      <c r="RTZ31" s="453"/>
      <c r="RUA31" s="453"/>
      <c r="RUB31" s="453"/>
      <c r="RUC31" s="453"/>
      <c r="RUD31" s="453"/>
      <c r="RUE31" s="453"/>
      <c r="RUF31" s="453"/>
      <c r="RUG31" s="453"/>
      <c r="RUH31" s="453"/>
      <c r="RUI31" s="453"/>
      <c r="RUJ31" s="453"/>
      <c r="RUK31" s="453"/>
      <c r="RUL31" s="453"/>
      <c r="RUM31" s="453"/>
      <c r="RUN31" s="453"/>
      <c r="RUO31" s="453"/>
      <c r="RUP31" s="453"/>
      <c r="RUQ31" s="453"/>
      <c r="RUR31" s="453"/>
      <c r="RUS31" s="453"/>
      <c r="RUT31" s="453"/>
      <c r="RUU31" s="453"/>
      <c r="RUV31" s="453"/>
      <c r="RUW31" s="453"/>
      <c r="RUX31" s="453"/>
      <c r="RUY31" s="453"/>
      <c r="RUZ31" s="453"/>
      <c r="RVA31" s="453"/>
      <c r="RVB31" s="453"/>
      <c r="RVC31" s="453"/>
      <c r="RVD31" s="453"/>
      <c r="RVE31" s="453"/>
      <c r="RVF31" s="453"/>
      <c r="RVG31" s="453"/>
      <c r="RVH31" s="453"/>
      <c r="RVI31" s="453"/>
      <c r="RVJ31" s="453"/>
      <c r="RVK31" s="453"/>
      <c r="RVL31" s="453"/>
      <c r="RVM31" s="453"/>
      <c r="RVN31" s="453"/>
      <c r="RVO31" s="453"/>
      <c r="RVP31" s="453"/>
      <c r="RVQ31" s="453"/>
      <c r="RVR31" s="453"/>
      <c r="RVS31" s="453"/>
      <c r="RVT31" s="453"/>
      <c r="RVU31" s="453"/>
      <c r="RVV31" s="453"/>
      <c r="RVW31" s="453"/>
      <c r="RVX31" s="453"/>
      <c r="RVY31" s="453"/>
      <c r="RVZ31" s="453"/>
      <c r="RWA31" s="453"/>
      <c r="RWB31" s="453"/>
      <c r="RWC31" s="453"/>
      <c r="RWD31" s="453"/>
      <c r="RWE31" s="453"/>
      <c r="RWF31" s="453"/>
      <c r="RWG31" s="453"/>
      <c r="RWH31" s="453"/>
      <c r="RWI31" s="453"/>
      <c r="RWJ31" s="453"/>
      <c r="RWK31" s="453"/>
      <c r="RWL31" s="453"/>
      <c r="RWM31" s="453"/>
      <c r="RWN31" s="453"/>
      <c r="RWO31" s="453"/>
      <c r="RWP31" s="453"/>
      <c r="RWQ31" s="453"/>
      <c r="RWR31" s="453"/>
      <c r="RWS31" s="453"/>
      <c r="RWT31" s="453"/>
      <c r="RWU31" s="453"/>
      <c r="RWV31" s="453"/>
      <c r="RWW31" s="453"/>
      <c r="RWX31" s="453"/>
      <c r="RWY31" s="453"/>
      <c r="RWZ31" s="453"/>
      <c r="RXA31" s="453"/>
      <c r="RXB31" s="453"/>
      <c r="RXC31" s="453"/>
      <c r="RXD31" s="453"/>
      <c r="RXE31" s="453"/>
      <c r="RXF31" s="453"/>
      <c r="RXG31" s="453"/>
      <c r="RXH31" s="453"/>
      <c r="RXI31" s="453"/>
      <c r="RXJ31" s="453"/>
      <c r="RXK31" s="453"/>
      <c r="RXL31" s="453"/>
      <c r="RXM31" s="453"/>
      <c r="RXN31" s="453"/>
      <c r="RXO31" s="453"/>
      <c r="RXP31" s="453"/>
      <c r="RXQ31" s="453"/>
      <c r="RXR31" s="453"/>
      <c r="RXS31" s="453"/>
      <c r="RXT31" s="453"/>
      <c r="RXU31" s="453"/>
      <c r="RXV31" s="453"/>
      <c r="RXW31" s="453"/>
      <c r="RXX31" s="453"/>
      <c r="RXY31" s="453"/>
      <c r="RXZ31" s="453"/>
      <c r="RYA31" s="453"/>
      <c r="RYB31" s="453"/>
      <c r="RYC31" s="453"/>
      <c r="RYD31" s="453"/>
      <c r="RYE31" s="453"/>
      <c r="RYF31" s="453"/>
      <c r="RYG31" s="453"/>
      <c r="RYH31" s="453"/>
      <c r="RYI31" s="453"/>
      <c r="RYJ31" s="453"/>
      <c r="RYK31" s="453"/>
      <c r="RYL31" s="453"/>
      <c r="RYM31" s="453"/>
      <c r="RYN31" s="453"/>
      <c r="RYO31" s="453"/>
      <c r="RYP31" s="453"/>
      <c r="RYQ31" s="453"/>
      <c r="RYR31" s="453"/>
      <c r="RYS31" s="453"/>
      <c r="RYT31" s="453"/>
      <c r="RYU31" s="453"/>
      <c r="RYV31" s="453"/>
      <c r="RYW31" s="453"/>
      <c r="RYX31" s="453"/>
      <c r="RYY31" s="453"/>
      <c r="RYZ31" s="453"/>
      <c r="RZA31" s="453"/>
      <c r="RZB31" s="453"/>
      <c r="RZC31" s="453"/>
      <c r="RZD31" s="453"/>
      <c r="RZE31" s="453"/>
      <c r="RZF31" s="453"/>
      <c r="RZG31" s="453"/>
      <c r="RZH31" s="453"/>
      <c r="RZI31" s="453"/>
      <c r="RZJ31" s="453"/>
      <c r="RZK31" s="453"/>
      <c r="RZL31" s="453"/>
      <c r="RZM31" s="453"/>
      <c r="RZN31" s="453"/>
      <c r="RZO31" s="453"/>
      <c r="RZP31" s="453"/>
      <c r="RZQ31" s="453"/>
      <c r="RZR31" s="453"/>
      <c r="RZS31" s="453"/>
      <c r="RZT31" s="453"/>
      <c r="RZU31" s="453"/>
      <c r="RZV31" s="453"/>
      <c r="RZW31" s="453"/>
      <c r="RZX31" s="453"/>
      <c r="RZY31" s="453"/>
      <c r="RZZ31" s="453"/>
      <c r="SAA31" s="453"/>
      <c r="SAB31" s="453"/>
      <c r="SAC31" s="453"/>
      <c r="SAD31" s="453"/>
      <c r="SAE31" s="453"/>
      <c r="SAF31" s="453"/>
      <c r="SAG31" s="453"/>
      <c r="SAH31" s="453"/>
      <c r="SAI31" s="453"/>
      <c r="SAJ31" s="453"/>
      <c r="SAK31" s="453"/>
      <c r="SAL31" s="453"/>
      <c r="SAM31" s="453"/>
      <c r="SAN31" s="453"/>
      <c r="SAO31" s="453"/>
      <c r="SAP31" s="453"/>
      <c r="SAQ31" s="453"/>
      <c r="SAR31" s="453"/>
      <c r="SAS31" s="453"/>
      <c r="SAT31" s="453"/>
      <c r="SAU31" s="453"/>
      <c r="SAV31" s="453"/>
      <c r="SAW31" s="453"/>
      <c r="SAX31" s="453"/>
      <c r="SAY31" s="453"/>
      <c r="SAZ31" s="453"/>
      <c r="SBA31" s="453"/>
      <c r="SBB31" s="453"/>
      <c r="SBC31" s="453"/>
      <c r="SBD31" s="453"/>
      <c r="SBE31" s="453"/>
      <c r="SBF31" s="453"/>
      <c r="SBG31" s="453"/>
      <c r="SBH31" s="453"/>
      <c r="SBI31" s="453"/>
      <c r="SBJ31" s="453"/>
      <c r="SBK31" s="453"/>
      <c r="SBL31" s="453"/>
      <c r="SBM31" s="453"/>
      <c r="SBN31" s="453"/>
      <c r="SBO31" s="453"/>
      <c r="SBP31" s="453"/>
      <c r="SBQ31" s="453"/>
      <c r="SBR31" s="453"/>
      <c r="SBS31" s="453"/>
      <c r="SBT31" s="453"/>
      <c r="SBU31" s="453"/>
      <c r="SBV31" s="453"/>
      <c r="SBW31" s="453"/>
      <c r="SBX31" s="453"/>
      <c r="SBY31" s="453"/>
      <c r="SBZ31" s="453"/>
      <c r="SCA31" s="453"/>
      <c r="SCB31" s="453"/>
      <c r="SCC31" s="453"/>
      <c r="SCD31" s="453"/>
      <c r="SCE31" s="453"/>
      <c r="SCF31" s="453"/>
      <c r="SCG31" s="453"/>
      <c r="SCH31" s="453"/>
      <c r="SCI31" s="453"/>
      <c r="SCJ31" s="453"/>
      <c r="SCK31" s="453"/>
      <c r="SCL31" s="453"/>
      <c r="SCM31" s="453"/>
      <c r="SCN31" s="453"/>
      <c r="SCO31" s="453"/>
      <c r="SCP31" s="453"/>
      <c r="SCQ31" s="453"/>
      <c r="SCR31" s="453"/>
      <c r="SCS31" s="453"/>
      <c r="SCT31" s="453"/>
      <c r="SCU31" s="453"/>
      <c r="SCV31" s="453"/>
      <c r="SCW31" s="453"/>
      <c r="SCX31" s="453"/>
      <c r="SCY31" s="453"/>
      <c r="SCZ31" s="453"/>
      <c r="SDA31" s="453"/>
      <c r="SDB31" s="453"/>
      <c r="SDC31" s="453"/>
      <c r="SDD31" s="453"/>
      <c r="SDE31" s="453"/>
      <c r="SDF31" s="453"/>
      <c r="SDG31" s="453"/>
      <c r="SDH31" s="453"/>
      <c r="SDI31" s="453"/>
      <c r="SDJ31" s="453"/>
      <c r="SDK31" s="453"/>
      <c r="SDL31" s="453"/>
      <c r="SDM31" s="453"/>
      <c r="SDN31" s="453"/>
      <c r="SDO31" s="453"/>
      <c r="SDP31" s="453"/>
      <c r="SDQ31" s="453"/>
      <c r="SDR31" s="453"/>
      <c r="SDS31" s="453"/>
      <c r="SDT31" s="453"/>
      <c r="SDU31" s="453"/>
      <c r="SDV31" s="453"/>
      <c r="SDW31" s="453"/>
      <c r="SDX31" s="453"/>
      <c r="SDY31" s="453"/>
      <c r="SDZ31" s="453"/>
      <c r="SEA31" s="453"/>
      <c r="SEB31" s="453"/>
      <c r="SEC31" s="453"/>
      <c r="SED31" s="453"/>
      <c r="SEE31" s="453"/>
      <c r="SEF31" s="453"/>
      <c r="SEG31" s="453"/>
      <c r="SEH31" s="453"/>
      <c r="SEI31" s="453"/>
      <c r="SEJ31" s="453"/>
      <c r="SEK31" s="453"/>
      <c r="SEL31" s="453"/>
      <c r="SEM31" s="453"/>
      <c r="SEN31" s="453"/>
      <c r="SEO31" s="453"/>
      <c r="SEP31" s="453"/>
      <c r="SEQ31" s="453"/>
      <c r="SER31" s="453"/>
      <c r="SES31" s="453"/>
      <c r="SET31" s="453"/>
      <c r="SEU31" s="453"/>
      <c r="SEV31" s="453"/>
      <c r="SEW31" s="453"/>
      <c r="SEX31" s="453"/>
      <c r="SEY31" s="453"/>
      <c r="SEZ31" s="453"/>
      <c r="SFA31" s="453"/>
      <c r="SFB31" s="453"/>
      <c r="SFC31" s="453"/>
      <c r="SFD31" s="453"/>
      <c r="SFE31" s="453"/>
      <c r="SFF31" s="453"/>
      <c r="SFG31" s="453"/>
      <c r="SFH31" s="453"/>
      <c r="SFI31" s="453"/>
      <c r="SFJ31" s="453"/>
      <c r="SFK31" s="453"/>
      <c r="SFL31" s="453"/>
      <c r="SFM31" s="453"/>
      <c r="SFN31" s="453"/>
      <c r="SFO31" s="453"/>
      <c r="SFP31" s="453"/>
      <c r="SFQ31" s="453"/>
      <c r="SFR31" s="453"/>
      <c r="SFS31" s="453"/>
      <c r="SFT31" s="453"/>
      <c r="SFU31" s="453"/>
      <c r="SFV31" s="453"/>
      <c r="SFW31" s="453"/>
      <c r="SFX31" s="453"/>
      <c r="SFY31" s="453"/>
      <c r="SFZ31" s="453"/>
      <c r="SGA31" s="453"/>
      <c r="SGB31" s="453"/>
      <c r="SGC31" s="453"/>
      <c r="SGD31" s="453"/>
      <c r="SGE31" s="453"/>
      <c r="SGF31" s="453"/>
      <c r="SGG31" s="453"/>
      <c r="SGH31" s="453"/>
      <c r="SGI31" s="453"/>
      <c r="SGJ31" s="453"/>
      <c r="SGK31" s="453"/>
      <c r="SGL31" s="453"/>
      <c r="SGM31" s="453"/>
      <c r="SGN31" s="453"/>
      <c r="SGO31" s="453"/>
      <c r="SGP31" s="453"/>
      <c r="SGQ31" s="453"/>
      <c r="SGR31" s="453"/>
      <c r="SGS31" s="453"/>
      <c r="SGT31" s="453"/>
      <c r="SGU31" s="453"/>
      <c r="SGV31" s="453"/>
      <c r="SGW31" s="453"/>
      <c r="SGX31" s="453"/>
      <c r="SGY31" s="453"/>
      <c r="SGZ31" s="453"/>
      <c r="SHA31" s="453"/>
      <c r="SHB31" s="453"/>
      <c r="SHC31" s="453"/>
      <c r="SHD31" s="453"/>
      <c r="SHE31" s="453"/>
      <c r="SHF31" s="453"/>
      <c r="SHG31" s="453"/>
      <c r="SHH31" s="453"/>
      <c r="SHI31" s="453"/>
      <c r="SHJ31" s="453"/>
      <c r="SHK31" s="453"/>
      <c r="SHL31" s="453"/>
      <c r="SHM31" s="453"/>
      <c r="SHN31" s="453"/>
      <c r="SHO31" s="453"/>
      <c r="SHP31" s="453"/>
      <c r="SHQ31" s="453"/>
      <c r="SHR31" s="453"/>
      <c r="SHS31" s="453"/>
      <c r="SHT31" s="453"/>
      <c r="SHU31" s="453"/>
      <c r="SHV31" s="453"/>
      <c r="SHW31" s="453"/>
      <c r="SHX31" s="453"/>
      <c r="SHY31" s="453"/>
      <c r="SHZ31" s="453"/>
      <c r="SIA31" s="453"/>
      <c r="SIB31" s="453"/>
      <c r="SIC31" s="453"/>
      <c r="SID31" s="453"/>
      <c r="SIE31" s="453"/>
      <c r="SIF31" s="453"/>
      <c r="SIG31" s="453"/>
      <c r="SIH31" s="453"/>
      <c r="SII31" s="453"/>
      <c r="SIJ31" s="453"/>
      <c r="SIK31" s="453"/>
      <c r="SIL31" s="453"/>
      <c r="SIM31" s="453"/>
      <c r="SIN31" s="453"/>
      <c r="SIO31" s="453"/>
      <c r="SIP31" s="453"/>
      <c r="SIQ31" s="453"/>
      <c r="SIR31" s="453"/>
      <c r="SIS31" s="453"/>
      <c r="SIT31" s="453"/>
      <c r="SIU31" s="453"/>
      <c r="SIV31" s="453"/>
      <c r="SIW31" s="453"/>
      <c r="SIX31" s="453"/>
      <c r="SIY31" s="453"/>
      <c r="SIZ31" s="453"/>
      <c r="SJA31" s="453"/>
      <c r="SJB31" s="453"/>
      <c r="SJC31" s="453"/>
      <c r="SJD31" s="453"/>
      <c r="SJE31" s="453"/>
      <c r="SJF31" s="453"/>
      <c r="SJG31" s="453"/>
      <c r="SJH31" s="453"/>
      <c r="SJI31" s="453"/>
      <c r="SJJ31" s="453"/>
      <c r="SJK31" s="453"/>
      <c r="SJL31" s="453"/>
      <c r="SJM31" s="453"/>
      <c r="SJN31" s="453"/>
      <c r="SJO31" s="453"/>
      <c r="SJP31" s="453"/>
      <c r="SJQ31" s="453"/>
      <c r="SJR31" s="453"/>
      <c r="SJS31" s="453"/>
      <c r="SJT31" s="453"/>
      <c r="SJU31" s="453"/>
      <c r="SJV31" s="453"/>
      <c r="SJW31" s="453"/>
      <c r="SJX31" s="453"/>
      <c r="SJY31" s="453"/>
      <c r="SJZ31" s="453"/>
      <c r="SKA31" s="453"/>
      <c r="SKB31" s="453"/>
      <c r="SKC31" s="453"/>
      <c r="SKD31" s="453"/>
      <c r="SKE31" s="453"/>
      <c r="SKF31" s="453"/>
      <c r="SKG31" s="453"/>
      <c r="SKH31" s="453"/>
      <c r="SKI31" s="453"/>
      <c r="SKJ31" s="453"/>
      <c r="SKK31" s="453"/>
      <c r="SKL31" s="453"/>
      <c r="SKM31" s="453"/>
      <c r="SKN31" s="453"/>
      <c r="SKO31" s="453"/>
      <c r="SKP31" s="453"/>
      <c r="SKQ31" s="453"/>
      <c r="SKR31" s="453"/>
      <c r="SKS31" s="453"/>
      <c r="SKT31" s="453"/>
      <c r="SKU31" s="453"/>
      <c r="SKV31" s="453"/>
      <c r="SKW31" s="453"/>
      <c r="SKX31" s="453"/>
      <c r="SKY31" s="453"/>
      <c r="SKZ31" s="453"/>
      <c r="SLA31" s="453"/>
      <c r="SLB31" s="453"/>
      <c r="SLC31" s="453"/>
      <c r="SLD31" s="453"/>
      <c r="SLE31" s="453"/>
      <c r="SLF31" s="453"/>
      <c r="SLG31" s="453"/>
      <c r="SLH31" s="453"/>
      <c r="SLI31" s="453"/>
      <c r="SLJ31" s="453"/>
      <c r="SLK31" s="453"/>
      <c r="SLL31" s="453"/>
      <c r="SLM31" s="453"/>
      <c r="SLN31" s="453"/>
      <c r="SLO31" s="453"/>
      <c r="SLP31" s="453"/>
      <c r="SLQ31" s="453"/>
      <c r="SLR31" s="453"/>
      <c r="SLS31" s="453"/>
      <c r="SLT31" s="453"/>
      <c r="SLU31" s="453"/>
      <c r="SLV31" s="453"/>
      <c r="SLW31" s="453"/>
      <c r="SLX31" s="453"/>
      <c r="SLY31" s="453"/>
      <c r="SLZ31" s="453"/>
      <c r="SMA31" s="453"/>
      <c r="SMB31" s="453"/>
      <c r="SMC31" s="453"/>
      <c r="SMD31" s="453"/>
      <c r="SME31" s="453"/>
      <c r="SMF31" s="453"/>
      <c r="SMG31" s="453"/>
      <c r="SMH31" s="453"/>
      <c r="SMI31" s="453"/>
      <c r="SMJ31" s="453"/>
      <c r="SMK31" s="453"/>
      <c r="SML31" s="453"/>
      <c r="SMM31" s="453"/>
      <c r="SMN31" s="453"/>
      <c r="SMO31" s="453"/>
      <c r="SMP31" s="453"/>
      <c r="SMQ31" s="453"/>
      <c r="SMR31" s="453"/>
      <c r="SMS31" s="453"/>
      <c r="SMT31" s="453"/>
      <c r="SMU31" s="453"/>
      <c r="SMV31" s="453"/>
      <c r="SMW31" s="453"/>
      <c r="SMX31" s="453"/>
      <c r="SMY31" s="453"/>
      <c r="SMZ31" s="453"/>
      <c r="SNA31" s="453"/>
      <c r="SNB31" s="453"/>
      <c r="SNC31" s="453"/>
      <c r="SND31" s="453"/>
      <c r="SNE31" s="453"/>
      <c r="SNF31" s="453"/>
      <c r="SNG31" s="453"/>
      <c r="SNH31" s="453"/>
      <c r="SNI31" s="453"/>
      <c r="SNJ31" s="453"/>
      <c r="SNK31" s="453"/>
      <c r="SNL31" s="453"/>
      <c r="SNM31" s="453"/>
      <c r="SNN31" s="453"/>
      <c r="SNO31" s="453"/>
      <c r="SNP31" s="453"/>
      <c r="SNQ31" s="453"/>
      <c r="SNR31" s="453"/>
      <c r="SNS31" s="453"/>
      <c r="SNT31" s="453"/>
      <c r="SNU31" s="453"/>
      <c r="SNV31" s="453"/>
      <c r="SNW31" s="453"/>
      <c r="SNX31" s="453"/>
      <c r="SNY31" s="453"/>
      <c r="SNZ31" s="453"/>
      <c r="SOA31" s="453"/>
      <c r="SOB31" s="453"/>
      <c r="SOC31" s="453"/>
      <c r="SOD31" s="453"/>
      <c r="SOE31" s="453"/>
      <c r="SOF31" s="453"/>
      <c r="SOG31" s="453"/>
      <c r="SOH31" s="453"/>
      <c r="SOI31" s="453"/>
      <c r="SOJ31" s="453"/>
      <c r="SOK31" s="453"/>
      <c r="SOL31" s="453"/>
      <c r="SOM31" s="453"/>
      <c r="SON31" s="453"/>
      <c r="SOO31" s="453"/>
      <c r="SOP31" s="453"/>
      <c r="SOQ31" s="453"/>
      <c r="SOR31" s="453"/>
      <c r="SOS31" s="453"/>
      <c r="SOT31" s="453"/>
      <c r="SOU31" s="453"/>
      <c r="SOV31" s="453"/>
      <c r="SOW31" s="453"/>
      <c r="SOX31" s="453"/>
      <c r="SOY31" s="453"/>
      <c r="SOZ31" s="453"/>
      <c r="SPA31" s="453"/>
      <c r="SPB31" s="453"/>
      <c r="SPC31" s="453"/>
      <c r="SPD31" s="453"/>
      <c r="SPE31" s="453"/>
      <c r="SPF31" s="453"/>
      <c r="SPG31" s="453"/>
      <c r="SPH31" s="453"/>
      <c r="SPI31" s="453"/>
      <c r="SPJ31" s="453"/>
      <c r="SPK31" s="453"/>
      <c r="SPL31" s="453"/>
      <c r="SPM31" s="453"/>
      <c r="SPN31" s="453"/>
      <c r="SPO31" s="453"/>
      <c r="SPP31" s="453"/>
      <c r="SPQ31" s="453"/>
      <c r="SPR31" s="453"/>
      <c r="SPS31" s="453"/>
      <c r="SPT31" s="453"/>
      <c r="SPU31" s="453"/>
      <c r="SPV31" s="453"/>
      <c r="SPW31" s="453"/>
      <c r="SPX31" s="453"/>
      <c r="SPY31" s="453"/>
      <c r="SPZ31" s="453"/>
      <c r="SQA31" s="453"/>
      <c r="SQB31" s="453"/>
      <c r="SQC31" s="453"/>
      <c r="SQD31" s="453"/>
      <c r="SQE31" s="453"/>
      <c r="SQF31" s="453"/>
      <c r="SQG31" s="453"/>
      <c r="SQH31" s="453"/>
      <c r="SQI31" s="453"/>
      <c r="SQJ31" s="453"/>
      <c r="SQK31" s="453"/>
      <c r="SQL31" s="453"/>
      <c r="SQM31" s="453"/>
      <c r="SQN31" s="453"/>
      <c r="SQO31" s="453"/>
      <c r="SQP31" s="453"/>
      <c r="SQQ31" s="453"/>
      <c r="SQR31" s="453"/>
      <c r="SQS31" s="453"/>
      <c r="SQT31" s="453"/>
      <c r="SQU31" s="453"/>
      <c r="SQV31" s="453"/>
      <c r="SQW31" s="453"/>
      <c r="SQX31" s="453"/>
      <c r="SQY31" s="453"/>
      <c r="SQZ31" s="453"/>
      <c r="SRA31" s="453"/>
      <c r="SRB31" s="453"/>
      <c r="SRC31" s="453"/>
      <c r="SRD31" s="453"/>
      <c r="SRE31" s="453"/>
      <c r="SRF31" s="453"/>
      <c r="SRG31" s="453"/>
      <c r="SRH31" s="453"/>
      <c r="SRI31" s="453"/>
      <c r="SRJ31" s="453"/>
      <c r="SRK31" s="453"/>
      <c r="SRL31" s="453"/>
      <c r="SRM31" s="453"/>
      <c r="SRN31" s="453"/>
      <c r="SRO31" s="453"/>
      <c r="SRP31" s="453"/>
      <c r="SRQ31" s="453"/>
      <c r="SRR31" s="453"/>
      <c r="SRS31" s="453"/>
      <c r="SRT31" s="453"/>
      <c r="SRU31" s="453"/>
      <c r="SRV31" s="453"/>
      <c r="SRW31" s="453"/>
      <c r="SRX31" s="453"/>
      <c r="SRY31" s="453"/>
      <c r="SRZ31" s="453"/>
      <c r="SSA31" s="453"/>
      <c r="SSB31" s="453"/>
      <c r="SSC31" s="453"/>
      <c r="SSD31" s="453"/>
      <c r="SSE31" s="453"/>
      <c r="SSF31" s="453"/>
      <c r="SSG31" s="453"/>
      <c r="SSH31" s="453"/>
      <c r="SSI31" s="453"/>
      <c r="SSJ31" s="453"/>
      <c r="SSK31" s="453"/>
      <c r="SSL31" s="453"/>
      <c r="SSM31" s="453"/>
      <c r="SSN31" s="453"/>
      <c r="SSO31" s="453"/>
      <c r="SSP31" s="453"/>
      <c r="SSQ31" s="453"/>
      <c r="SSR31" s="453"/>
      <c r="SSS31" s="453"/>
      <c r="SST31" s="453"/>
      <c r="SSU31" s="453"/>
      <c r="SSV31" s="453"/>
      <c r="SSW31" s="453"/>
      <c r="SSX31" s="453"/>
      <c r="SSY31" s="453"/>
      <c r="SSZ31" s="453"/>
      <c r="STA31" s="453"/>
      <c r="STB31" s="453"/>
      <c r="STC31" s="453"/>
      <c r="STD31" s="453"/>
      <c r="STE31" s="453"/>
      <c r="STF31" s="453"/>
      <c r="STG31" s="453"/>
      <c r="STH31" s="453"/>
      <c r="STI31" s="453"/>
      <c r="STJ31" s="453"/>
      <c r="STK31" s="453"/>
      <c r="STL31" s="453"/>
      <c r="STM31" s="453"/>
      <c r="STN31" s="453"/>
      <c r="STO31" s="453"/>
      <c r="STP31" s="453"/>
      <c r="STQ31" s="453"/>
      <c r="STR31" s="453"/>
      <c r="STS31" s="453"/>
      <c r="STT31" s="453"/>
      <c r="STU31" s="453"/>
      <c r="STV31" s="453"/>
      <c r="STW31" s="453"/>
      <c r="STX31" s="453"/>
      <c r="STY31" s="453"/>
      <c r="STZ31" s="453"/>
      <c r="SUA31" s="453"/>
      <c r="SUB31" s="453"/>
      <c r="SUC31" s="453"/>
      <c r="SUD31" s="453"/>
      <c r="SUE31" s="453"/>
      <c r="SUF31" s="453"/>
      <c r="SUG31" s="453"/>
      <c r="SUH31" s="453"/>
      <c r="SUI31" s="453"/>
      <c r="SUJ31" s="453"/>
      <c r="SUK31" s="453"/>
      <c r="SUL31" s="453"/>
      <c r="SUM31" s="453"/>
      <c r="SUN31" s="453"/>
      <c r="SUO31" s="453"/>
      <c r="SUP31" s="453"/>
      <c r="SUQ31" s="453"/>
      <c r="SUR31" s="453"/>
      <c r="SUS31" s="453"/>
      <c r="SUT31" s="453"/>
      <c r="SUU31" s="453"/>
      <c r="SUV31" s="453"/>
      <c r="SUW31" s="453"/>
      <c r="SUX31" s="453"/>
      <c r="SUY31" s="453"/>
      <c r="SUZ31" s="453"/>
      <c r="SVA31" s="453"/>
      <c r="SVB31" s="453"/>
      <c r="SVC31" s="453"/>
      <c r="SVD31" s="453"/>
      <c r="SVE31" s="453"/>
      <c r="SVF31" s="453"/>
      <c r="SVG31" s="453"/>
      <c r="SVH31" s="453"/>
      <c r="SVI31" s="453"/>
      <c r="SVJ31" s="453"/>
      <c r="SVK31" s="453"/>
      <c r="SVL31" s="453"/>
      <c r="SVM31" s="453"/>
      <c r="SVN31" s="453"/>
      <c r="SVO31" s="453"/>
      <c r="SVP31" s="453"/>
      <c r="SVQ31" s="453"/>
      <c r="SVR31" s="453"/>
      <c r="SVS31" s="453"/>
      <c r="SVT31" s="453"/>
      <c r="SVU31" s="453"/>
      <c r="SVV31" s="453"/>
      <c r="SVW31" s="453"/>
      <c r="SVX31" s="453"/>
      <c r="SVY31" s="453"/>
      <c r="SVZ31" s="453"/>
      <c r="SWA31" s="453"/>
      <c r="SWB31" s="453"/>
      <c r="SWC31" s="453"/>
      <c r="SWD31" s="453"/>
      <c r="SWE31" s="453"/>
      <c r="SWF31" s="453"/>
      <c r="SWG31" s="453"/>
      <c r="SWH31" s="453"/>
      <c r="SWI31" s="453"/>
      <c r="SWJ31" s="453"/>
      <c r="SWK31" s="453"/>
      <c r="SWL31" s="453"/>
      <c r="SWM31" s="453"/>
      <c r="SWN31" s="453"/>
      <c r="SWO31" s="453"/>
      <c r="SWP31" s="453"/>
      <c r="SWQ31" s="453"/>
      <c r="SWR31" s="453"/>
      <c r="SWS31" s="453"/>
      <c r="SWT31" s="453"/>
      <c r="SWU31" s="453"/>
      <c r="SWV31" s="453"/>
      <c r="SWW31" s="453"/>
      <c r="SWX31" s="453"/>
      <c r="SWY31" s="453"/>
      <c r="SWZ31" s="453"/>
      <c r="SXA31" s="453"/>
      <c r="SXB31" s="453"/>
      <c r="SXC31" s="453"/>
      <c r="SXD31" s="453"/>
      <c r="SXE31" s="453"/>
      <c r="SXF31" s="453"/>
      <c r="SXG31" s="453"/>
      <c r="SXH31" s="453"/>
      <c r="SXI31" s="453"/>
      <c r="SXJ31" s="453"/>
      <c r="SXK31" s="453"/>
      <c r="SXL31" s="453"/>
      <c r="SXM31" s="453"/>
      <c r="SXN31" s="453"/>
      <c r="SXO31" s="453"/>
      <c r="SXP31" s="453"/>
      <c r="SXQ31" s="453"/>
      <c r="SXR31" s="453"/>
      <c r="SXS31" s="453"/>
      <c r="SXT31" s="453"/>
      <c r="SXU31" s="453"/>
      <c r="SXV31" s="453"/>
      <c r="SXW31" s="453"/>
      <c r="SXX31" s="453"/>
      <c r="SXY31" s="453"/>
      <c r="SXZ31" s="453"/>
      <c r="SYA31" s="453"/>
      <c r="SYB31" s="453"/>
      <c r="SYC31" s="453"/>
      <c r="SYD31" s="453"/>
      <c r="SYE31" s="453"/>
      <c r="SYF31" s="453"/>
      <c r="SYG31" s="453"/>
      <c r="SYH31" s="453"/>
      <c r="SYI31" s="453"/>
      <c r="SYJ31" s="453"/>
      <c r="SYK31" s="453"/>
      <c r="SYL31" s="453"/>
      <c r="SYM31" s="453"/>
      <c r="SYN31" s="453"/>
      <c r="SYO31" s="453"/>
      <c r="SYP31" s="453"/>
      <c r="SYQ31" s="453"/>
      <c r="SYR31" s="453"/>
      <c r="SYS31" s="453"/>
      <c r="SYT31" s="453"/>
      <c r="SYU31" s="453"/>
      <c r="SYV31" s="453"/>
      <c r="SYW31" s="453"/>
      <c r="SYX31" s="453"/>
      <c r="SYY31" s="453"/>
      <c r="SYZ31" s="453"/>
      <c r="SZA31" s="453"/>
      <c r="SZB31" s="453"/>
      <c r="SZC31" s="453"/>
      <c r="SZD31" s="453"/>
      <c r="SZE31" s="453"/>
      <c r="SZF31" s="453"/>
      <c r="SZG31" s="453"/>
      <c r="SZH31" s="453"/>
      <c r="SZI31" s="453"/>
      <c r="SZJ31" s="453"/>
      <c r="SZK31" s="453"/>
      <c r="SZL31" s="453"/>
      <c r="SZM31" s="453"/>
      <c r="SZN31" s="453"/>
      <c r="SZO31" s="453"/>
      <c r="SZP31" s="453"/>
      <c r="SZQ31" s="453"/>
      <c r="SZR31" s="453"/>
      <c r="SZS31" s="453"/>
      <c r="SZT31" s="453"/>
      <c r="SZU31" s="453"/>
      <c r="SZV31" s="453"/>
      <c r="SZW31" s="453"/>
      <c r="SZX31" s="453"/>
      <c r="SZY31" s="453"/>
      <c r="SZZ31" s="453"/>
      <c r="TAA31" s="453"/>
      <c r="TAB31" s="453"/>
      <c r="TAC31" s="453"/>
      <c r="TAD31" s="453"/>
      <c r="TAE31" s="453"/>
      <c r="TAF31" s="453"/>
      <c r="TAG31" s="453"/>
      <c r="TAH31" s="453"/>
      <c r="TAI31" s="453"/>
      <c r="TAJ31" s="453"/>
      <c r="TAK31" s="453"/>
      <c r="TAL31" s="453"/>
      <c r="TAM31" s="453"/>
      <c r="TAN31" s="453"/>
      <c r="TAO31" s="453"/>
      <c r="TAP31" s="453"/>
      <c r="TAQ31" s="453"/>
      <c r="TAR31" s="453"/>
      <c r="TAS31" s="453"/>
      <c r="TAT31" s="453"/>
      <c r="TAU31" s="453"/>
      <c r="TAV31" s="453"/>
      <c r="TAW31" s="453"/>
      <c r="TAX31" s="453"/>
      <c r="TAY31" s="453"/>
      <c r="TAZ31" s="453"/>
      <c r="TBA31" s="453"/>
      <c r="TBB31" s="453"/>
      <c r="TBC31" s="453"/>
      <c r="TBD31" s="453"/>
      <c r="TBE31" s="453"/>
      <c r="TBF31" s="453"/>
      <c r="TBG31" s="453"/>
      <c r="TBH31" s="453"/>
      <c r="TBI31" s="453"/>
      <c r="TBJ31" s="453"/>
      <c r="TBK31" s="453"/>
      <c r="TBL31" s="453"/>
      <c r="TBM31" s="453"/>
      <c r="TBN31" s="453"/>
      <c r="TBO31" s="453"/>
      <c r="TBP31" s="453"/>
      <c r="TBQ31" s="453"/>
      <c r="TBR31" s="453"/>
      <c r="TBS31" s="453"/>
      <c r="TBT31" s="453"/>
      <c r="TBU31" s="453"/>
      <c r="TBV31" s="453"/>
      <c r="TBW31" s="453"/>
      <c r="TBX31" s="453"/>
      <c r="TBY31" s="453"/>
      <c r="TBZ31" s="453"/>
      <c r="TCA31" s="453"/>
      <c r="TCB31" s="453"/>
      <c r="TCC31" s="453"/>
      <c r="TCD31" s="453"/>
      <c r="TCE31" s="453"/>
      <c r="TCF31" s="453"/>
      <c r="TCG31" s="453"/>
      <c r="TCH31" s="453"/>
      <c r="TCI31" s="453"/>
      <c r="TCJ31" s="453"/>
      <c r="TCK31" s="453"/>
      <c r="TCL31" s="453"/>
      <c r="TCM31" s="453"/>
      <c r="TCN31" s="453"/>
      <c r="TCO31" s="453"/>
      <c r="TCP31" s="453"/>
      <c r="TCQ31" s="453"/>
      <c r="TCR31" s="453"/>
      <c r="TCS31" s="453"/>
      <c r="TCT31" s="453"/>
      <c r="TCU31" s="453"/>
      <c r="TCV31" s="453"/>
      <c r="TCW31" s="453"/>
      <c r="TCX31" s="453"/>
      <c r="TCY31" s="453"/>
      <c r="TCZ31" s="453"/>
      <c r="TDA31" s="453"/>
      <c r="TDB31" s="453"/>
      <c r="TDC31" s="453"/>
      <c r="TDD31" s="453"/>
      <c r="TDE31" s="453"/>
      <c r="TDF31" s="453"/>
      <c r="TDG31" s="453"/>
      <c r="TDH31" s="453"/>
      <c r="TDI31" s="453"/>
      <c r="TDJ31" s="453"/>
      <c r="TDK31" s="453"/>
      <c r="TDL31" s="453"/>
      <c r="TDM31" s="453"/>
      <c r="TDN31" s="453"/>
      <c r="TDO31" s="453"/>
      <c r="TDP31" s="453"/>
      <c r="TDQ31" s="453"/>
      <c r="TDR31" s="453"/>
      <c r="TDS31" s="453"/>
      <c r="TDT31" s="453"/>
      <c r="TDU31" s="453"/>
      <c r="TDV31" s="453"/>
      <c r="TDW31" s="453"/>
      <c r="TDX31" s="453"/>
      <c r="TDY31" s="453"/>
      <c r="TDZ31" s="453"/>
      <c r="TEA31" s="453"/>
      <c r="TEB31" s="453"/>
      <c r="TEC31" s="453"/>
      <c r="TED31" s="453"/>
      <c r="TEE31" s="453"/>
      <c r="TEF31" s="453"/>
      <c r="TEG31" s="453"/>
      <c r="TEH31" s="453"/>
      <c r="TEI31" s="453"/>
      <c r="TEJ31" s="453"/>
      <c r="TEK31" s="453"/>
      <c r="TEL31" s="453"/>
      <c r="TEM31" s="453"/>
      <c r="TEN31" s="453"/>
      <c r="TEO31" s="453"/>
      <c r="TEP31" s="453"/>
      <c r="TEQ31" s="453"/>
      <c r="TER31" s="453"/>
      <c r="TES31" s="453"/>
      <c r="TET31" s="453"/>
      <c r="TEU31" s="453"/>
      <c r="TEV31" s="453"/>
      <c r="TEW31" s="453"/>
      <c r="TEX31" s="453"/>
      <c r="TEY31" s="453"/>
      <c r="TEZ31" s="453"/>
      <c r="TFA31" s="453"/>
      <c r="TFB31" s="453"/>
      <c r="TFC31" s="453"/>
      <c r="TFD31" s="453"/>
      <c r="TFE31" s="453"/>
      <c r="TFF31" s="453"/>
      <c r="TFG31" s="453"/>
      <c r="TFH31" s="453"/>
      <c r="TFI31" s="453"/>
      <c r="TFJ31" s="453"/>
      <c r="TFK31" s="453"/>
      <c r="TFL31" s="453"/>
      <c r="TFM31" s="453"/>
      <c r="TFN31" s="453"/>
      <c r="TFO31" s="453"/>
      <c r="TFP31" s="453"/>
      <c r="TFQ31" s="453"/>
      <c r="TFR31" s="453"/>
      <c r="TFS31" s="453"/>
      <c r="TFT31" s="453"/>
      <c r="TFU31" s="453"/>
      <c r="TFV31" s="453"/>
      <c r="TFW31" s="453"/>
      <c r="TFX31" s="453"/>
      <c r="TFY31" s="453"/>
      <c r="TFZ31" s="453"/>
      <c r="TGA31" s="453"/>
      <c r="TGB31" s="453"/>
      <c r="TGC31" s="453"/>
      <c r="TGD31" s="453"/>
      <c r="TGE31" s="453"/>
      <c r="TGF31" s="453"/>
      <c r="TGG31" s="453"/>
      <c r="TGH31" s="453"/>
      <c r="TGI31" s="453"/>
      <c r="TGJ31" s="453"/>
      <c r="TGK31" s="453"/>
      <c r="TGL31" s="453"/>
      <c r="TGM31" s="453"/>
      <c r="TGN31" s="453"/>
      <c r="TGO31" s="453"/>
      <c r="TGP31" s="453"/>
      <c r="TGQ31" s="453"/>
      <c r="TGR31" s="453"/>
      <c r="TGS31" s="453"/>
      <c r="TGT31" s="453"/>
      <c r="TGU31" s="453"/>
      <c r="TGV31" s="453"/>
      <c r="TGW31" s="453"/>
      <c r="TGX31" s="453"/>
      <c r="TGY31" s="453"/>
      <c r="TGZ31" s="453"/>
      <c r="THA31" s="453"/>
      <c r="THB31" s="453"/>
      <c r="THC31" s="453"/>
      <c r="THD31" s="453"/>
      <c r="THE31" s="453"/>
      <c r="THF31" s="453"/>
      <c r="THG31" s="453"/>
      <c r="THH31" s="453"/>
      <c r="THI31" s="453"/>
      <c r="THJ31" s="453"/>
      <c r="THK31" s="453"/>
      <c r="THL31" s="453"/>
      <c r="THM31" s="453"/>
      <c r="THN31" s="453"/>
      <c r="THO31" s="453"/>
      <c r="THP31" s="453"/>
      <c r="THQ31" s="453"/>
      <c r="THR31" s="453"/>
      <c r="THS31" s="453"/>
      <c r="THT31" s="453"/>
      <c r="THU31" s="453"/>
      <c r="THV31" s="453"/>
      <c r="THW31" s="453"/>
      <c r="THX31" s="453"/>
      <c r="THY31" s="453"/>
      <c r="THZ31" s="453"/>
      <c r="TIA31" s="453"/>
      <c r="TIB31" s="453"/>
      <c r="TIC31" s="453"/>
      <c r="TID31" s="453"/>
      <c r="TIE31" s="453"/>
      <c r="TIF31" s="453"/>
      <c r="TIG31" s="453"/>
      <c r="TIH31" s="453"/>
      <c r="TII31" s="453"/>
      <c r="TIJ31" s="453"/>
      <c r="TIK31" s="453"/>
      <c r="TIL31" s="453"/>
      <c r="TIM31" s="453"/>
      <c r="TIN31" s="453"/>
      <c r="TIO31" s="453"/>
      <c r="TIP31" s="453"/>
      <c r="TIQ31" s="453"/>
      <c r="TIR31" s="453"/>
      <c r="TIS31" s="453"/>
      <c r="TIT31" s="453"/>
      <c r="TIU31" s="453"/>
      <c r="TIV31" s="453"/>
      <c r="TIW31" s="453"/>
      <c r="TIX31" s="453"/>
      <c r="TIY31" s="453"/>
      <c r="TIZ31" s="453"/>
      <c r="TJA31" s="453"/>
      <c r="TJB31" s="453"/>
      <c r="TJC31" s="453"/>
      <c r="TJD31" s="453"/>
      <c r="TJE31" s="453"/>
      <c r="TJF31" s="453"/>
      <c r="TJG31" s="453"/>
      <c r="TJH31" s="453"/>
      <c r="TJI31" s="453"/>
      <c r="TJJ31" s="453"/>
      <c r="TJK31" s="453"/>
      <c r="TJL31" s="453"/>
      <c r="TJM31" s="453"/>
      <c r="TJN31" s="453"/>
      <c r="TJO31" s="453"/>
      <c r="TJP31" s="453"/>
      <c r="TJQ31" s="453"/>
      <c r="TJR31" s="453"/>
      <c r="TJS31" s="453"/>
      <c r="TJT31" s="453"/>
      <c r="TJU31" s="453"/>
      <c r="TJV31" s="453"/>
      <c r="TJW31" s="453"/>
      <c r="TJX31" s="453"/>
      <c r="TJY31" s="453"/>
      <c r="TJZ31" s="453"/>
      <c r="TKA31" s="453"/>
      <c r="TKB31" s="453"/>
      <c r="TKC31" s="453"/>
      <c r="TKD31" s="453"/>
      <c r="TKE31" s="453"/>
      <c r="TKF31" s="453"/>
      <c r="TKG31" s="453"/>
      <c r="TKH31" s="453"/>
      <c r="TKI31" s="453"/>
      <c r="TKJ31" s="453"/>
      <c r="TKK31" s="453"/>
      <c r="TKL31" s="453"/>
      <c r="TKM31" s="453"/>
      <c r="TKN31" s="453"/>
      <c r="TKO31" s="453"/>
      <c r="TKP31" s="453"/>
      <c r="TKQ31" s="453"/>
      <c r="TKR31" s="453"/>
      <c r="TKS31" s="453"/>
      <c r="TKT31" s="453"/>
      <c r="TKU31" s="453"/>
      <c r="TKV31" s="453"/>
      <c r="TKW31" s="453"/>
      <c r="TKX31" s="453"/>
      <c r="TKY31" s="453"/>
      <c r="TKZ31" s="453"/>
      <c r="TLA31" s="453"/>
      <c r="TLB31" s="453"/>
      <c r="TLC31" s="453"/>
      <c r="TLD31" s="453"/>
      <c r="TLE31" s="453"/>
      <c r="TLF31" s="453"/>
      <c r="TLG31" s="453"/>
      <c r="TLH31" s="453"/>
      <c r="TLI31" s="453"/>
      <c r="TLJ31" s="453"/>
      <c r="TLK31" s="453"/>
      <c r="TLL31" s="453"/>
      <c r="TLM31" s="453"/>
      <c r="TLN31" s="453"/>
      <c r="TLO31" s="453"/>
      <c r="TLP31" s="453"/>
      <c r="TLQ31" s="453"/>
      <c r="TLR31" s="453"/>
      <c r="TLS31" s="453"/>
      <c r="TLT31" s="453"/>
      <c r="TLU31" s="453"/>
      <c r="TLV31" s="453"/>
      <c r="TLW31" s="453"/>
      <c r="TLX31" s="453"/>
      <c r="TLY31" s="453"/>
      <c r="TLZ31" s="453"/>
      <c r="TMA31" s="453"/>
      <c r="TMB31" s="453"/>
      <c r="TMC31" s="453"/>
      <c r="TMD31" s="453"/>
      <c r="TME31" s="453"/>
      <c r="TMF31" s="453"/>
      <c r="TMG31" s="453"/>
      <c r="TMH31" s="453"/>
      <c r="TMI31" s="453"/>
      <c r="TMJ31" s="453"/>
      <c r="TMK31" s="453"/>
      <c r="TML31" s="453"/>
      <c r="TMM31" s="453"/>
      <c r="TMN31" s="453"/>
      <c r="TMO31" s="453"/>
      <c r="TMP31" s="453"/>
      <c r="TMQ31" s="453"/>
      <c r="TMR31" s="453"/>
      <c r="TMS31" s="453"/>
      <c r="TMT31" s="453"/>
      <c r="TMU31" s="453"/>
      <c r="TMV31" s="453"/>
      <c r="TMW31" s="453"/>
      <c r="TMX31" s="453"/>
      <c r="TMY31" s="453"/>
      <c r="TMZ31" s="453"/>
      <c r="TNA31" s="453"/>
      <c r="TNB31" s="453"/>
      <c r="TNC31" s="453"/>
      <c r="TND31" s="453"/>
      <c r="TNE31" s="453"/>
      <c r="TNF31" s="453"/>
      <c r="TNG31" s="453"/>
      <c r="TNH31" s="453"/>
      <c r="TNI31" s="453"/>
      <c r="TNJ31" s="453"/>
      <c r="TNK31" s="453"/>
      <c r="TNL31" s="453"/>
      <c r="TNM31" s="453"/>
      <c r="TNN31" s="453"/>
      <c r="TNO31" s="453"/>
      <c r="TNP31" s="453"/>
      <c r="TNQ31" s="453"/>
      <c r="TNR31" s="453"/>
      <c r="TNS31" s="453"/>
      <c r="TNT31" s="453"/>
      <c r="TNU31" s="453"/>
      <c r="TNV31" s="453"/>
      <c r="TNW31" s="453"/>
      <c r="TNX31" s="453"/>
      <c r="TNY31" s="453"/>
      <c r="TNZ31" s="453"/>
      <c r="TOA31" s="453"/>
      <c r="TOB31" s="453"/>
      <c r="TOC31" s="453"/>
      <c r="TOD31" s="453"/>
      <c r="TOE31" s="453"/>
      <c r="TOF31" s="453"/>
      <c r="TOG31" s="453"/>
      <c r="TOH31" s="453"/>
      <c r="TOI31" s="453"/>
      <c r="TOJ31" s="453"/>
      <c r="TOK31" s="453"/>
      <c r="TOL31" s="453"/>
      <c r="TOM31" s="453"/>
      <c r="TON31" s="453"/>
      <c r="TOO31" s="453"/>
      <c r="TOP31" s="453"/>
      <c r="TOQ31" s="453"/>
      <c r="TOR31" s="453"/>
      <c r="TOS31" s="453"/>
      <c r="TOT31" s="453"/>
      <c r="TOU31" s="453"/>
      <c r="TOV31" s="453"/>
      <c r="TOW31" s="453"/>
      <c r="TOX31" s="453"/>
      <c r="TOY31" s="453"/>
      <c r="TOZ31" s="453"/>
      <c r="TPA31" s="453"/>
      <c r="TPB31" s="453"/>
      <c r="TPC31" s="453"/>
      <c r="TPD31" s="453"/>
      <c r="TPE31" s="453"/>
      <c r="TPF31" s="453"/>
      <c r="TPG31" s="453"/>
      <c r="TPH31" s="453"/>
      <c r="TPI31" s="453"/>
      <c r="TPJ31" s="453"/>
      <c r="TPK31" s="453"/>
      <c r="TPL31" s="453"/>
      <c r="TPM31" s="453"/>
      <c r="TPN31" s="453"/>
      <c r="TPO31" s="453"/>
      <c r="TPP31" s="453"/>
      <c r="TPQ31" s="453"/>
      <c r="TPR31" s="453"/>
      <c r="TPS31" s="453"/>
      <c r="TPT31" s="453"/>
      <c r="TPU31" s="453"/>
      <c r="TPV31" s="453"/>
      <c r="TPW31" s="453"/>
      <c r="TPX31" s="453"/>
      <c r="TPY31" s="453"/>
      <c r="TPZ31" s="453"/>
      <c r="TQA31" s="453"/>
      <c r="TQB31" s="453"/>
      <c r="TQC31" s="453"/>
      <c r="TQD31" s="453"/>
      <c r="TQE31" s="453"/>
      <c r="TQF31" s="453"/>
      <c r="TQG31" s="453"/>
      <c r="TQH31" s="453"/>
      <c r="TQI31" s="453"/>
      <c r="TQJ31" s="453"/>
      <c r="TQK31" s="453"/>
      <c r="TQL31" s="453"/>
      <c r="TQM31" s="453"/>
      <c r="TQN31" s="453"/>
      <c r="TQO31" s="453"/>
      <c r="TQP31" s="453"/>
      <c r="TQQ31" s="453"/>
      <c r="TQR31" s="453"/>
      <c r="TQS31" s="453"/>
      <c r="TQT31" s="453"/>
      <c r="TQU31" s="453"/>
      <c r="TQV31" s="453"/>
      <c r="TQW31" s="453"/>
      <c r="TQX31" s="453"/>
      <c r="TQY31" s="453"/>
      <c r="TQZ31" s="453"/>
      <c r="TRA31" s="453"/>
      <c r="TRB31" s="453"/>
      <c r="TRC31" s="453"/>
      <c r="TRD31" s="453"/>
      <c r="TRE31" s="453"/>
      <c r="TRF31" s="453"/>
      <c r="TRG31" s="453"/>
      <c r="TRH31" s="453"/>
      <c r="TRI31" s="453"/>
      <c r="TRJ31" s="453"/>
      <c r="TRK31" s="453"/>
      <c r="TRL31" s="453"/>
      <c r="TRM31" s="453"/>
      <c r="TRN31" s="453"/>
      <c r="TRO31" s="453"/>
      <c r="TRP31" s="453"/>
      <c r="TRQ31" s="453"/>
      <c r="TRR31" s="453"/>
      <c r="TRS31" s="453"/>
      <c r="TRT31" s="453"/>
      <c r="TRU31" s="453"/>
      <c r="TRV31" s="453"/>
      <c r="TRW31" s="453"/>
      <c r="TRX31" s="453"/>
      <c r="TRY31" s="453"/>
      <c r="TRZ31" s="453"/>
      <c r="TSA31" s="453"/>
      <c r="TSB31" s="453"/>
      <c r="TSC31" s="453"/>
      <c r="TSD31" s="453"/>
      <c r="TSE31" s="453"/>
      <c r="TSF31" s="453"/>
      <c r="TSG31" s="453"/>
      <c r="TSH31" s="453"/>
      <c r="TSI31" s="453"/>
      <c r="TSJ31" s="453"/>
      <c r="TSK31" s="453"/>
      <c r="TSL31" s="453"/>
      <c r="TSM31" s="453"/>
      <c r="TSN31" s="453"/>
      <c r="TSO31" s="453"/>
      <c r="TSP31" s="453"/>
      <c r="TSQ31" s="453"/>
      <c r="TSR31" s="453"/>
      <c r="TSS31" s="453"/>
      <c r="TST31" s="453"/>
      <c r="TSU31" s="453"/>
      <c r="TSV31" s="453"/>
      <c r="TSW31" s="453"/>
      <c r="TSX31" s="453"/>
      <c r="TSY31" s="453"/>
      <c r="TSZ31" s="453"/>
      <c r="TTA31" s="453"/>
      <c r="TTB31" s="453"/>
      <c r="TTC31" s="453"/>
      <c r="TTD31" s="453"/>
      <c r="TTE31" s="453"/>
      <c r="TTF31" s="453"/>
      <c r="TTG31" s="453"/>
      <c r="TTH31" s="453"/>
      <c r="TTI31" s="453"/>
      <c r="TTJ31" s="453"/>
      <c r="TTK31" s="453"/>
      <c r="TTL31" s="453"/>
      <c r="TTM31" s="453"/>
      <c r="TTN31" s="453"/>
      <c r="TTO31" s="453"/>
      <c r="TTP31" s="453"/>
      <c r="TTQ31" s="453"/>
      <c r="TTR31" s="453"/>
      <c r="TTS31" s="453"/>
      <c r="TTT31" s="453"/>
      <c r="TTU31" s="453"/>
      <c r="TTV31" s="453"/>
      <c r="TTW31" s="453"/>
      <c r="TTX31" s="453"/>
      <c r="TTY31" s="453"/>
      <c r="TTZ31" s="453"/>
      <c r="TUA31" s="453"/>
      <c r="TUB31" s="453"/>
      <c r="TUC31" s="453"/>
      <c r="TUD31" s="453"/>
      <c r="TUE31" s="453"/>
      <c r="TUF31" s="453"/>
      <c r="TUG31" s="453"/>
      <c r="TUH31" s="453"/>
      <c r="TUI31" s="453"/>
      <c r="TUJ31" s="453"/>
      <c r="TUK31" s="453"/>
      <c r="TUL31" s="453"/>
      <c r="TUM31" s="453"/>
      <c r="TUN31" s="453"/>
      <c r="TUO31" s="453"/>
      <c r="TUP31" s="453"/>
      <c r="TUQ31" s="453"/>
      <c r="TUR31" s="453"/>
      <c r="TUS31" s="453"/>
      <c r="TUT31" s="453"/>
      <c r="TUU31" s="453"/>
      <c r="TUV31" s="453"/>
      <c r="TUW31" s="453"/>
      <c r="TUX31" s="453"/>
      <c r="TUY31" s="453"/>
      <c r="TUZ31" s="453"/>
      <c r="TVA31" s="453"/>
      <c r="TVB31" s="453"/>
      <c r="TVC31" s="453"/>
      <c r="TVD31" s="453"/>
      <c r="TVE31" s="453"/>
      <c r="TVF31" s="453"/>
      <c r="TVG31" s="453"/>
      <c r="TVH31" s="453"/>
      <c r="TVI31" s="453"/>
      <c r="TVJ31" s="453"/>
      <c r="TVK31" s="453"/>
      <c r="TVL31" s="453"/>
      <c r="TVM31" s="453"/>
      <c r="TVN31" s="453"/>
      <c r="TVO31" s="453"/>
      <c r="TVP31" s="453"/>
      <c r="TVQ31" s="453"/>
      <c r="TVR31" s="453"/>
      <c r="TVS31" s="453"/>
      <c r="TVT31" s="453"/>
      <c r="TVU31" s="453"/>
      <c r="TVV31" s="453"/>
      <c r="TVW31" s="453"/>
      <c r="TVX31" s="453"/>
      <c r="TVY31" s="453"/>
      <c r="TVZ31" s="453"/>
      <c r="TWA31" s="453"/>
      <c r="TWB31" s="453"/>
      <c r="TWC31" s="453"/>
      <c r="TWD31" s="453"/>
      <c r="TWE31" s="453"/>
      <c r="TWF31" s="453"/>
      <c r="TWG31" s="453"/>
      <c r="TWH31" s="453"/>
      <c r="TWI31" s="453"/>
      <c r="TWJ31" s="453"/>
      <c r="TWK31" s="453"/>
      <c r="TWL31" s="453"/>
      <c r="TWM31" s="453"/>
      <c r="TWN31" s="453"/>
      <c r="TWO31" s="453"/>
      <c r="TWP31" s="453"/>
      <c r="TWQ31" s="453"/>
      <c r="TWR31" s="453"/>
      <c r="TWS31" s="453"/>
      <c r="TWT31" s="453"/>
      <c r="TWU31" s="453"/>
      <c r="TWV31" s="453"/>
      <c r="TWW31" s="453"/>
      <c r="TWX31" s="453"/>
      <c r="TWY31" s="453"/>
      <c r="TWZ31" s="453"/>
      <c r="TXA31" s="453"/>
      <c r="TXB31" s="453"/>
      <c r="TXC31" s="453"/>
      <c r="TXD31" s="453"/>
      <c r="TXE31" s="453"/>
      <c r="TXF31" s="453"/>
      <c r="TXG31" s="453"/>
      <c r="TXH31" s="453"/>
      <c r="TXI31" s="453"/>
      <c r="TXJ31" s="453"/>
      <c r="TXK31" s="453"/>
      <c r="TXL31" s="453"/>
      <c r="TXM31" s="453"/>
      <c r="TXN31" s="453"/>
      <c r="TXO31" s="453"/>
      <c r="TXP31" s="453"/>
      <c r="TXQ31" s="453"/>
      <c r="TXR31" s="453"/>
      <c r="TXS31" s="453"/>
      <c r="TXT31" s="453"/>
      <c r="TXU31" s="453"/>
      <c r="TXV31" s="453"/>
      <c r="TXW31" s="453"/>
      <c r="TXX31" s="453"/>
      <c r="TXY31" s="453"/>
      <c r="TXZ31" s="453"/>
      <c r="TYA31" s="453"/>
      <c r="TYB31" s="453"/>
      <c r="TYC31" s="453"/>
      <c r="TYD31" s="453"/>
      <c r="TYE31" s="453"/>
      <c r="TYF31" s="453"/>
      <c r="TYG31" s="453"/>
      <c r="TYH31" s="453"/>
      <c r="TYI31" s="453"/>
      <c r="TYJ31" s="453"/>
      <c r="TYK31" s="453"/>
      <c r="TYL31" s="453"/>
      <c r="TYM31" s="453"/>
      <c r="TYN31" s="453"/>
      <c r="TYO31" s="453"/>
      <c r="TYP31" s="453"/>
      <c r="TYQ31" s="453"/>
      <c r="TYR31" s="453"/>
      <c r="TYS31" s="453"/>
      <c r="TYT31" s="453"/>
      <c r="TYU31" s="453"/>
      <c r="TYV31" s="453"/>
      <c r="TYW31" s="453"/>
      <c r="TYX31" s="453"/>
      <c r="TYY31" s="453"/>
      <c r="TYZ31" s="453"/>
      <c r="TZA31" s="453"/>
      <c r="TZB31" s="453"/>
      <c r="TZC31" s="453"/>
      <c r="TZD31" s="453"/>
      <c r="TZE31" s="453"/>
      <c r="TZF31" s="453"/>
      <c r="TZG31" s="453"/>
      <c r="TZH31" s="453"/>
      <c r="TZI31" s="453"/>
      <c r="TZJ31" s="453"/>
      <c r="TZK31" s="453"/>
      <c r="TZL31" s="453"/>
      <c r="TZM31" s="453"/>
      <c r="TZN31" s="453"/>
      <c r="TZO31" s="453"/>
      <c r="TZP31" s="453"/>
      <c r="TZQ31" s="453"/>
      <c r="TZR31" s="453"/>
      <c r="TZS31" s="453"/>
      <c r="TZT31" s="453"/>
      <c r="TZU31" s="453"/>
      <c r="TZV31" s="453"/>
      <c r="TZW31" s="453"/>
      <c r="TZX31" s="453"/>
      <c r="TZY31" s="453"/>
      <c r="TZZ31" s="453"/>
      <c r="UAA31" s="453"/>
      <c r="UAB31" s="453"/>
      <c r="UAC31" s="453"/>
      <c r="UAD31" s="453"/>
      <c r="UAE31" s="453"/>
      <c r="UAF31" s="453"/>
      <c r="UAG31" s="453"/>
      <c r="UAH31" s="453"/>
      <c r="UAI31" s="453"/>
      <c r="UAJ31" s="453"/>
      <c r="UAK31" s="453"/>
      <c r="UAL31" s="453"/>
      <c r="UAM31" s="453"/>
      <c r="UAN31" s="453"/>
      <c r="UAO31" s="453"/>
      <c r="UAP31" s="453"/>
      <c r="UAQ31" s="453"/>
      <c r="UAR31" s="453"/>
      <c r="UAS31" s="453"/>
      <c r="UAT31" s="453"/>
      <c r="UAU31" s="453"/>
      <c r="UAV31" s="453"/>
      <c r="UAW31" s="453"/>
      <c r="UAX31" s="453"/>
      <c r="UAY31" s="453"/>
      <c r="UAZ31" s="453"/>
      <c r="UBA31" s="453"/>
      <c r="UBB31" s="453"/>
      <c r="UBC31" s="453"/>
      <c r="UBD31" s="453"/>
      <c r="UBE31" s="453"/>
      <c r="UBF31" s="453"/>
      <c r="UBG31" s="453"/>
      <c r="UBH31" s="453"/>
      <c r="UBI31" s="453"/>
      <c r="UBJ31" s="453"/>
      <c r="UBK31" s="453"/>
      <c r="UBL31" s="453"/>
      <c r="UBM31" s="453"/>
      <c r="UBN31" s="453"/>
      <c r="UBO31" s="453"/>
      <c r="UBP31" s="453"/>
      <c r="UBQ31" s="453"/>
      <c r="UBR31" s="453"/>
      <c r="UBS31" s="453"/>
      <c r="UBT31" s="453"/>
      <c r="UBU31" s="453"/>
      <c r="UBV31" s="453"/>
      <c r="UBW31" s="453"/>
      <c r="UBX31" s="453"/>
      <c r="UBY31" s="453"/>
      <c r="UBZ31" s="453"/>
      <c r="UCA31" s="453"/>
      <c r="UCB31" s="453"/>
      <c r="UCC31" s="453"/>
      <c r="UCD31" s="453"/>
      <c r="UCE31" s="453"/>
      <c r="UCF31" s="453"/>
      <c r="UCG31" s="453"/>
      <c r="UCH31" s="453"/>
      <c r="UCI31" s="453"/>
      <c r="UCJ31" s="453"/>
      <c r="UCK31" s="453"/>
      <c r="UCL31" s="453"/>
      <c r="UCM31" s="453"/>
      <c r="UCN31" s="453"/>
      <c r="UCO31" s="453"/>
      <c r="UCP31" s="453"/>
      <c r="UCQ31" s="453"/>
      <c r="UCR31" s="453"/>
      <c r="UCS31" s="453"/>
      <c r="UCT31" s="453"/>
      <c r="UCU31" s="453"/>
      <c r="UCV31" s="453"/>
      <c r="UCW31" s="453"/>
      <c r="UCX31" s="453"/>
      <c r="UCY31" s="453"/>
      <c r="UCZ31" s="453"/>
      <c r="UDA31" s="453"/>
      <c r="UDB31" s="453"/>
      <c r="UDC31" s="453"/>
      <c r="UDD31" s="453"/>
      <c r="UDE31" s="453"/>
      <c r="UDF31" s="453"/>
      <c r="UDG31" s="453"/>
      <c r="UDH31" s="453"/>
      <c r="UDI31" s="453"/>
      <c r="UDJ31" s="453"/>
      <c r="UDK31" s="453"/>
      <c r="UDL31" s="453"/>
      <c r="UDM31" s="453"/>
      <c r="UDN31" s="453"/>
      <c r="UDO31" s="453"/>
      <c r="UDP31" s="453"/>
      <c r="UDQ31" s="453"/>
      <c r="UDR31" s="453"/>
      <c r="UDS31" s="453"/>
      <c r="UDT31" s="453"/>
      <c r="UDU31" s="453"/>
      <c r="UDV31" s="453"/>
      <c r="UDW31" s="453"/>
      <c r="UDX31" s="453"/>
      <c r="UDY31" s="453"/>
      <c r="UDZ31" s="453"/>
      <c r="UEA31" s="453"/>
      <c r="UEB31" s="453"/>
      <c r="UEC31" s="453"/>
      <c r="UED31" s="453"/>
      <c r="UEE31" s="453"/>
      <c r="UEF31" s="453"/>
      <c r="UEG31" s="453"/>
      <c r="UEH31" s="453"/>
      <c r="UEI31" s="453"/>
      <c r="UEJ31" s="453"/>
      <c r="UEK31" s="453"/>
      <c r="UEL31" s="453"/>
      <c r="UEM31" s="453"/>
      <c r="UEN31" s="453"/>
      <c r="UEO31" s="453"/>
      <c r="UEP31" s="453"/>
      <c r="UEQ31" s="453"/>
      <c r="UER31" s="453"/>
      <c r="UES31" s="453"/>
      <c r="UET31" s="453"/>
      <c r="UEU31" s="453"/>
      <c r="UEV31" s="453"/>
      <c r="UEW31" s="453"/>
      <c r="UEX31" s="453"/>
      <c r="UEY31" s="453"/>
      <c r="UEZ31" s="453"/>
      <c r="UFA31" s="453"/>
      <c r="UFB31" s="453"/>
      <c r="UFC31" s="453"/>
      <c r="UFD31" s="453"/>
      <c r="UFE31" s="453"/>
      <c r="UFF31" s="453"/>
      <c r="UFG31" s="453"/>
      <c r="UFH31" s="453"/>
      <c r="UFI31" s="453"/>
      <c r="UFJ31" s="453"/>
      <c r="UFK31" s="453"/>
      <c r="UFL31" s="453"/>
      <c r="UFM31" s="453"/>
      <c r="UFN31" s="453"/>
      <c r="UFO31" s="453"/>
      <c r="UFP31" s="453"/>
      <c r="UFQ31" s="453"/>
      <c r="UFR31" s="453"/>
      <c r="UFS31" s="453"/>
      <c r="UFT31" s="453"/>
      <c r="UFU31" s="453"/>
      <c r="UFV31" s="453"/>
      <c r="UFW31" s="453"/>
      <c r="UFX31" s="453"/>
      <c r="UFY31" s="453"/>
      <c r="UFZ31" s="453"/>
      <c r="UGA31" s="453"/>
      <c r="UGB31" s="453"/>
      <c r="UGC31" s="453"/>
      <c r="UGD31" s="453"/>
      <c r="UGE31" s="453"/>
      <c r="UGF31" s="453"/>
      <c r="UGG31" s="453"/>
      <c r="UGH31" s="453"/>
      <c r="UGI31" s="453"/>
      <c r="UGJ31" s="453"/>
      <c r="UGK31" s="453"/>
      <c r="UGL31" s="453"/>
      <c r="UGM31" s="453"/>
      <c r="UGN31" s="453"/>
      <c r="UGO31" s="453"/>
      <c r="UGP31" s="453"/>
      <c r="UGQ31" s="453"/>
      <c r="UGR31" s="453"/>
      <c r="UGS31" s="453"/>
      <c r="UGT31" s="453"/>
      <c r="UGU31" s="453"/>
      <c r="UGV31" s="453"/>
      <c r="UGW31" s="453"/>
      <c r="UGX31" s="453"/>
      <c r="UGY31" s="453"/>
      <c r="UGZ31" s="453"/>
      <c r="UHA31" s="453"/>
      <c r="UHB31" s="453"/>
      <c r="UHC31" s="453"/>
      <c r="UHD31" s="453"/>
      <c r="UHE31" s="453"/>
      <c r="UHF31" s="453"/>
      <c r="UHG31" s="453"/>
      <c r="UHH31" s="453"/>
      <c r="UHI31" s="453"/>
      <c r="UHJ31" s="453"/>
      <c r="UHK31" s="453"/>
      <c r="UHL31" s="453"/>
      <c r="UHM31" s="453"/>
      <c r="UHN31" s="453"/>
      <c r="UHO31" s="453"/>
      <c r="UHP31" s="453"/>
      <c r="UHQ31" s="453"/>
      <c r="UHR31" s="453"/>
      <c r="UHS31" s="453"/>
      <c r="UHT31" s="453"/>
      <c r="UHU31" s="453"/>
      <c r="UHV31" s="453"/>
      <c r="UHW31" s="453"/>
      <c r="UHX31" s="453"/>
      <c r="UHY31" s="453"/>
      <c r="UHZ31" s="453"/>
      <c r="UIA31" s="453"/>
      <c r="UIB31" s="453"/>
      <c r="UIC31" s="453"/>
      <c r="UID31" s="453"/>
      <c r="UIE31" s="453"/>
      <c r="UIF31" s="453"/>
      <c r="UIG31" s="453"/>
      <c r="UIH31" s="453"/>
      <c r="UII31" s="453"/>
      <c r="UIJ31" s="453"/>
      <c r="UIK31" s="453"/>
      <c r="UIL31" s="453"/>
      <c r="UIM31" s="453"/>
      <c r="UIN31" s="453"/>
      <c r="UIO31" s="453"/>
      <c r="UIP31" s="453"/>
      <c r="UIQ31" s="453"/>
      <c r="UIR31" s="453"/>
      <c r="UIS31" s="453"/>
      <c r="UIT31" s="453"/>
      <c r="UIU31" s="453"/>
      <c r="UIV31" s="453"/>
      <c r="UIW31" s="453"/>
      <c r="UIX31" s="453"/>
      <c r="UIY31" s="453"/>
      <c r="UIZ31" s="453"/>
      <c r="UJA31" s="453"/>
      <c r="UJB31" s="453"/>
      <c r="UJC31" s="453"/>
      <c r="UJD31" s="453"/>
      <c r="UJE31" s="453"/>
      <c r="UJF31" s="453"/>
      <c r="UJG31" s="453"/>
      <c r="UJH31" s="453"/>
      <c r="UJI31" s="453"/>
      <c r="UJJ31" s="453"/>
      <c r="UJK31" s="453"/>
      <c r="UJL31" s="453"/>
      <c r="UJM31" s="453"/>
      <c r="UJN31" s="453"/>
      <c r="UJO31" s="453"/>
      <c r="UJP31" s="453"/>
      <c r="UJQ31" s="453"/>
      <c r="UJR31" s="453"/>
      <c r="UJS31" s="453"/>
      <c r="UJT31" s="453"/>
      <c r="UJU31" s="453"/>
      <c r="UJV31" s="453"/>
      <c r="UJW31" s="453"/>
      <c r="UJX31" s="453"/>
      <c r="UJY31" s="453"/>
      <c r="UJZ31" s="453"/>
      <c r="UKA31" s="453"/>
      <c r="UKB31" s="453"/>
      <c r="UKC31" s="453"/>
      <c r="UKD31" s="453"/>
      <c r="UKE31" s="453"/>
      <c r="UKF31" s="453"/>
      <c r="UKG31" s="453"/>
      <c r="UKH31" s="453"/>
      <c r="UKI31" s="453"/>
      <c r="UKJ31" s="453"/>
      <c r="UKK31" s="453"/>
      <c r="UKL31" s="453"/>
      <c r="UKM31" s="453"/>
      <c r="UKN31" s="453"/>
      <c r="UKO31" s="453"/>
      <c r="UKP31" s="453"/>
      <c r="UKQ31" s="453"/>
      <c r="UKR31" s="453"/>
      <c r="UKS31" s="453"/>
      <c r="UKT31" s="453"/>
      <c r="UKU31" s="453"/>
      <c r="UKV31" s="453"/>
      <c r="UKW31" s="453"/>
      <c r="UKX31" s="453"/>
      <c r="UKY31" s="453"/>
      <c r="UKZ31" s="453"/>
      <c r="ULA31" s="453"/>
      <c r="ULB31" s="453"/>
      <c r="ULC31" s="453"/>
      <c r="ULD31" s="453"/>
      <c r="ULE31" s="453"/>
      <c r="ULF31" s="453"/>
      <c r="ULG31" s="453"/>
      <c r="ULH31" s="453"/>
      <c r="ULI31" s="453"/>
      <c r="ULJ31" s="453"/>
      <c r="ULK31" s="453"/>
      <c r="ULL31" s="453"/>
      <c r="ULM31" s="453"/>
      <c r="ULN31" s="453"/>
      <c r="ULO31" s="453"/>
      <c r="ULP31" s="453"/>
      <c r="ULQ31" s="453"/>
      <c r="ULR31" s="453"/>
      <c r="ULS31" s="453"/>
      <c r="ULT31" s="453"/>
      <c r="ULU31" s="453"/>
      <c r="ULV31" s="453"/>
      <c r="ULW31" s="453"/>
      <c r="ULX31" s="453"/>
      <c r="ULY31" s="453"/>
      <c r="ULZ31" s="453"/>
      <c r="UMA31" s="453"/>
      <c r="UMB31" s="453"/>
      <c r="UMC31" s="453"/>
      <c r="UMD31" s="453"/>
      <c r="UME31" s="453"/>
      <c r="UMF31" s="453"/>
      <c r="UMG31" s="453"/>
      <c r="UMH31" s="453"/>
      <c r="UMI31" s="453"/>
      <c r="UMJ31" s="453"/>
      <c r="UMK31" s="453"/>
      <c r="UML31" s="453"/>
      <c r="UMM31" s="453"/>
      <c r="UMN31" s="453"/>
      <c r="UMO31" s="453"/>
      <c r="UMP31" s="453"/>
      <c r="UMQ31" s="453"/>
      <c r="UMR31" s="453"/>
      <c r="UMS31" s="453"/>
      <c r="UMT31" s="453"/>
      <c r="UMU31" s="453"/>
      <c r="UMV31" s="453"/>
      <c r="UMW31" s="453"/>
      <c r="UMX31" s="453"/>
      <c r="UMY31" s="453"/>
      <c r="UMZ31" s="453"/>
      <c r="UNA31" s="453"/>
      <c r="UNB31" s="453"/>
      <c r="UNC31" s="453"/>
      <c r="UND31" s="453"/>
      <c r="UNE31" s="453"/>
      <c r="UNF31" s="453"/>
      <c r="UNG31" s="453"/>
      <c r="UNH31" s="453"/>
      <c r="UNI31" s="453"/>
      <c r="UNJ31" s="453"/>
      <c r="UNK31" s="453"/>
      <c r="UNL31" s="453"/>
      <c r="UNM31" s="453"/>
      <c r="UNN31" s="453"/>
      <c r="UNO31" s="453"/>
      <c r="UNP31" s="453"/>
      <c r="UNQ31" s="453"/>
      <c r="UNR31" s="453"/>
      <c r="UNS31" s="453"/>
      <c r="UNT31" s="453"/>
      <c r="UNU31" s="453"/>
      <c r="UNV31" s="453"/>
      <c r="UNW31" s="453"/>
      <c r="UNX31" s="453"/>
      <c r="UNY31" s="453"/>
      <c r="UNZ31" s="453"/>
      <c r="UOA31" s="453"/>
      <c r="UOB31" s="453"/>
      <c r="UOC31" s="453"/>
      <c r="UOD31" s="453"/>
      <c r="UOE31" s="453"/>
      <c r="UOF31" s="453"/>
      <c r="UOG31" s="453"/>
      <c r="UOH31" s="453"/>
      <c r="UOI31" s="453"/>
      <c r="UOJ31" s="453"/>
      <c r="UOK31" s="453"/>
      <c r="UOL31" s="453"/>
      <c r="UOM31" s="453"/>
      <c r="UON31" s="453"/>
      <c r="UOO31" s="453"/>
      <c r="UOP31" s="453"/>
      <c r="UOQ31" s="453"/>
      <c r="UOR31" s="453"/>
      <c r="UOS31" s="453"/>
      <c r="UOT31" s="453"/>
      <c r="UOU31" s="453"/>
      <c r="UOV31" s="453"/>
      <c r="UOW31" s="453"/>
      <c r="UOX31" s="453"/>
      <c r="UOY31" s="453"/>
      <c r="UOZ31" s="453"/>
      <c r="UPA31" s="453"/>
      <c r="UPB31" s="453"/>
      <c r="UPC31" s="453"/>
      <c r="UPD31" s="453"/>
      <c r="UPE31" s="453"/>
      <c r="UPF31" s="453"/>
      <c r="UPG31" s="453"/>
      <c r="UPH31" s="453"/>
      <c r="UPI31" s="453"/>
      <c r="UPJ31" s="453"/>
      <c r="UPK31" s="453"/>
      <c r="UPL31" s="453"/>
      <c r="UPM31" s="453"/>
      <c r="UPN31" s="453"/>
      <c r="UPO31" s="453"/>
      <c r="UPP31" s="453"/>
      <c r="UPQ31" s="453"/>
      <c r="UPR31" s="453"/>
      <c r="UPS31" s="453"/>
      <c r="UPT31" s="453"/>
      <c r="UPU31" s="453"/>
      <c r="UPV31" s="453"/>
      <c r="UPW31" s="453"/>
      <c r="UPX31" s="453"/>
      <c r="UPY31" s="453"/>
      <c r="UPZ31" s="453"/>
      <c r="UQA31" s="453"/>
      <c r="UQB31" s="453"/>
      <c r="UQC31" s="453"/>
      <c r="UQD31" s="453"/>
      <c r="UQE31" s="453"/>
      <c r="UQF31" s="453"/>
      <c r="UQG31" s="453"/>
      <c r="UQH31" s="453"/>
      <c r="UQI31" s="453"/>
      <c r="UQJ31" s="453"/>
      <c r="UQK31" s="453"/>
      <c r="UQL31" s="453"/>
      <c r="UQM31" s="453"/>
      <c r="UQN31" s="453"/>
      <c r="UQO31" s="453"/>
      <c r="UQP31" s="453"/>
      <c r="UQQ31" s="453"/>
      <c r="UQR31" s="453"/>
      <c r="UQS31" s="453"/>
      <c r="UQT31" s="453"/>
      <c r="UQU31" s="453"/>
      <c r="UQV31" s="453"/>
      <c r="UQW31" s="453"/>
      <c r="UQX31" s="453"/>
      <c r="UQY31" s="453"/>
      <c r="UQZ31" s="453"/>
      <c r="URA31" s="453"/>
      <c r="URB31" s="453"/>
      <c r="URC31" s="453"/>
      <c r="URD31" s="453"/>
      <c r="URE31" s="453"/>
      <c r="URF31" s="453"/>
      <c r="URG31" s="453"/>
      <c r="URH31" s="453"/>
      <c r="URI31" s="453"/>
      <c r="URJ31" s="453"/>
      <c r="URK31" s="453"/>
      <c r="URL31" s="453"/>
      <c r="URM31" s="453"/>
      <c r="URN31" s="453"/>
      <c r="URO31" s="453"/>
      <c r="URP31" s="453"/>
      <c r="URQ31" s="453"/>
      <c r="URR31" s="453"/>
      <c r="URS31" s="453"/>
      <c r="URT31" s="453"/>
      <c r="URU31" s="453"/>
      <c r="URV31" s="453"/>
      <c r="URW31" s="453"/>
      <c r="URX31" s="453"/>
      <c r="URY31" s="453"/>
      <c r="URZ31" s="453"/>
      <c r="USA31" s="453"/>
      <c r="USB31" s="453"/>
      <c r="USC31" s="453"/>
      <c r="USD31" s="453"/>
      <c r="USE31" s="453"/>
      <c r="USF31" s="453"/>
      <c r="USG31" s="453"/>
      <c r="USH31" s="453"/>
      <c r="USI31" s="453"/>
      <c r="USJ31" s="453"/>
      <c r="USK31" s="453"/>
      <c r="USL31" s="453"/>
      <c r="USM31" s="453"/>
      <c r="USN31" s="453"/>
      <c r="USO31" s="453"/>
      <c r="USP31" s="453"/>
      <c r="USQ31" s="453"/>
      <c r="USR31" s="453"/>
      <c r="USS31" s="453"/>
      <c r="UST31" s="453"/>
      <c r="USU31" s="453"/>
      <c r="USV31" s="453"/>
      <c r="USW31" s="453"/>
      <c r="USX31" s="453"/>
      <c r="USY31" s="453"/>
      <c r="USZ31" s="453"/>
      <c r="UTA31" s="453"/>
      <c r="UTB31" s="453"/>
      <c r="UTC31" s="453"/>
      <c r="UTD31" s="453"/>
      <c r="UTE31" s="453"/>
      <c r="UTF31" s="453"/>
      <c r="UTG31" s="453"/>
      <c r="UTH31" s="453"/>
      <c r="UTI31" s="453"/>
      <c r="UTJ31" s="453"/>
      <c r="UTK31" s="453"/>
      <c r="UTL31" s="453"/>
      <c r="UTM31" s="453"/>
      <c r="UTN31" s="453"/>
      <c r="UTO31" s="453"/>
      <c r="UTP31" s="453"/>
      <c r="UTQ31" s="453"/>
      <c r="UTR31" s="453"/>
      <c r="UTS31" s="453"/>
      <c r="UTT31" s="453"/>
      <c r="UTU31" s="453"/>
      <c r="UTV31" s="453"/>
      <c r="UTW31" s="453"/>
      <c r="UTX31" s="453"/>
      <c r="UTY31" s="453"/>
      <c r="UTZ31" s="453"/>
      <c r="UUA31" s="453"/>
      <c r="UUB31" s="453"/>
      <c r="UUC31" s="453"/>
      <c r="UUD31" s="453"/>
      <c r="UUE31" s="453"/>
      <c r="UUF31" s="453"/>
      <c r="UUG31" s="453"/>
      <c r="UUH31" s="453"/>
      <c r="UUI31" s="453"/>
      <c r="UUJ31" s="453"/>
      <c r="UUK31" s="453"/>
      <c r="UUL31" s="453"/>
      <c r="UUM31" s="453"/>
      <c r="UUN31" s="453"/>
      <c r="UUO31" s="453"/>
      <c r="UUP31" s="453"/>
      <c r="UUQ31" s="453"/>
      <c r="UUR31" s="453"/>
      <c r="UUS31" s="453"/>
      <c r="UUT31" s="453"/>
      <c r="UUU31" s="453"/>
      <c r="UUV31" s="453"/>
      <c r="UUW31" s="453"/>
      <c r="UUX31" s="453"/>
      <c r="UUY31" s="453"/>
      <c r="UUZ31" s="453"/>
      <c r="UVA31" s="453"/>
      <c r="UVB31" s="453"/>
      <c r="UVC31" s="453"/>
      <c r="UVD31" s="453"/>
      <c r="UVE31" s="453"/>
      <c r="UVF31" s="453"/>
      <c r="UVG31" s="453"/>
      <c r="UVH31" s="453"/>
      <c r="UVI31" s="453"/>
      <c r="UVJ31" s="453"/>
      <c r="UVK31" s="453"/>
      <c r="UVL31" s="453"/>
      <c r="UVM31" s="453"/>
      <c r="UVN31" s="453"/>
      <c r="UVO31" s="453"/>
      <c r="UVP31" s="453"/>
      <c r="UVQ31" s="453"/>
      <c r="UVR31" s="453"/>
      <c r="UVS31" s="453"/>
      <c r="UVT31" s="453"/>
      <c r="UVU31" s="453"/>
      <c r="UVV31" s="453"/>
      <c r="UVW31" s="453"/>
      <c r="UVX31" s="453"/>
      <c r="UVY31" s="453"/>
      <c r="UVZ31" s="453"/>
      <c r="UWA31" s="453"/>
      <c r="UWB31" s="453"/>
      <c r="UWC31" s="453"/>
      <c r="UWD31" s="453"/>
      <c r="UWE31" s="453"/>
      <c r="UWF31" s="453"/>
      <c r="UWG31" s="453"/>
      <c r="UWH31" s="453"/>
      <c r="UWI31" s="453"/>
      <c r="UWJ31" s="453"/>
      <c r="UWK31" s="453"/>
      <c r="UWL31" s="453"/>
      <c r="UWM31" s="453"/>
      <c r="UWN31" s="453"/>
      <c r="UWO31" s="453"/>
      <c r="UWP31" s="453"/>
      <c r="UWQ31" s="453"/>
      <c r="UWR31" s="453"/>
      <c r="UWS31" s="453"/>
      <c r="UWT31" s="453"/>
      <c r="UWU31" s="453"/>
      <c r="UWV31" s="453"/>
      <c r="UWW31" s="453"/>
      <c r="UWX31" s="453"/>
      <c r="UWY31" s="453"/>
      <c r="UWZ31" s="453"/>
      <c r="UXA31" s="453"/>
      <c r="UXB31" s="453"/>
      <c r="UXC31" s="453"/>
      <c r="UXD31" s="453"/>
      <c r="UXE31" s="453"/>
      <c r="UXF31" s="453"/>
      <c r="UXG31" s="453"/>
      <c r="UXH31" s="453"/>
      <c r="UXI31" s="453"/>
      <c r="UXJ31" s="453"/>
      <c r="UXK31" s="453"/>
      <c r="UXL31" s="453"/>
      <c r="UXM31" s="453"/>
      <c r="UXN31" s="453"/>
      <c r="UXO31" s="453"/>
      <c r="UXP31" s="453"/>
      <c r="UXQ31" s="453"/>
      <c r="UXR31" s="453"/>
      <c r="UXS31" s="453"/>
      <c r="UXT31" s="453"/>
      <c r="UXU31" s="453"/>
      <c r="UXV31" s="453"/>
      <c r="UXW31" s="453"/>
      <c r="UXX31" s="453"/>
      <c r="UXY31" s="453"/>
      <c r="UXZ31" s="453"/>
      <c r="UYA31" s="453"/>
      <c r="UYB31" s="453"/>
      <c r="UYC31" s="453"/>
      <c r="UYD31" s="453"/>
      <c r="UYE31" s="453"/>
      <c r="UYF31" s="453"/>
      <c r="UYG31" s="453"/>
      <c r="UYH31" s="453"/>
      <c r="UYI31" s="453"/>
      <c r="UYJ31" s="453"/>
      <c r="UYK31" s="453"/>
      <c r="UYL31" s="453"/>
      <c r="UYM31" s="453"/>
      <c r="UYN31" s="453"/>
      <c r="UYO31" s="453"/>
      <c r="UYP31" s="453"/>
      <c r="UYQ31" s="453"/>
      <c r="UYR31" s="453"/>
      <c r="UYS31" s="453"/>
      <c r="UYT31" s="453"/>
      <c r="UYU31" s="453"/>
      <c r="UYV31" s="453"/>
      <c r="UYW31" s="453"/>
      <c r="UYX31" s="453"/>
      <c r="UYY31" s="453"/>
      <c r="UYZ31" s="453"/>
      <c r="UZA31" s="453"/>
      <c r="UZB31" s="453"/>
      <c r="UZC31" s="453"/>
      <c r="UZD31" s="453"/>
      <c r="UZE31" s="453"/>
      <c r="UZF31" s="453"/>
      <c r="UZG31" s="453"/>
      <c r="UZH31" s="453"/>
      <c r="UZI31" s="453"/>
      <c r="UZJ31" s="453"/>
      <c r="UZK31" s="453"/>
      <c r="UZL31" s="453"/>
      <c r="UZM31" s="453"/>
      <c r="UZN31" s="453"/>
      <c r="UZO31" s="453"/>
      <c r="UZP31" s="453"/>
      <c r="UZQ31" s="453"/>
      <c r="UZR31" s="453"/>
      <c r="UZS31" s="453"/>
      <c r="UZT31" s="453"/>
      <c r="UZU31" s="453"/>
      <c r="UZV31" s="453"/>
      <c r="UZW31" s="453"/>
      <c r="UZX31" s="453"/>
      <c r="UZY31" s="453"/>
      <c r="UZZ31" s="453"/>
      <c r="VAA31" s="453"/>
      <c r="VAB31" s="453"/>
      <c r="VAC31" s="453"/>
      <c r="VAD31" s="453"/>
      <c r="VAE31" s="453"/>
      <c r="VAF31" s="453"/>
      <c r="VAG31" s="453"/>
      <c r="VAH31" s="453"/>
      <c r="VAI31" s="453"/>
      <c r="VAJ31" s="453"/>
      <c r="VAK31" s="453"/>
      <c r="VAL31" s="453"/>
      <c r="VAM31" s="453"/>
      <c r="VAN31" s="453"/>
      <c r="VAO31" s="453"/>
      <c r="VAP31" s="453"/>
      <c r="VAQ31" s="453"/>
      <c r="VAR31" s="453"/>
      <c r="VAS31" s="453"/>
      <c r="VAT31" s="453"/>
      <c r="VAU31" s="453"/>
      <c r="VAV31" s="453"/>
      <c r="VAW31" s="453"/>
      <c r="VAX31" s="453"/>
      <c r="VAY31" s="453"/>
      <c r="VAZ31" s="453"/>
      <c r="VBA31" s="453"/>
      <c r="VBB31" s="453"/>
      <c r="VBC31" s="453"/>
      <c r="VBD31" s="453"/>
      <c r="VBE31" s="453"/>
      <c r="VBF31" s="453"/>
      <c r="VBG31" s="453"/>
      <c r="VBH31" s="453"/>
      <c r="VBI31" s="453"/>
      <c r="VBJ31" s="453"/>
      <c r="VBK31" s="453"/>
      <c r="VBL31" s="453"/>
      <c r="VBM31" s="453"/>
      <c r="VBN31" s="453"/>
      <c r="VBO31" s="453"/>
      <c r="VBP31" s="453"/>
      <c r="VBQ31" s="453"/>
      <c r="VBR31" s="453"/>
      <c r="VBS31" s="453"/>
      <c r="VBT31" s="453"/>
      <c r="VBU31" s="453"/>
      <c r="VBV31" s="453"/>
      <c r="VBW31" s="453"/>
      <c r="VBX31" s="453"/>
      <c r="VBY31" s="453"/>
      <c r="VBZ31" s="453"/>
      <c r="VCA31" s="453"/>
      <c r="VCB31" s="453"/>
      <c r="VCC31" s="453"/>
      <c r="VCD31" s="453"/>
      <c r="VCE31" s="453"/>
      <c r="VCF31" s="453"/>
      <c r="VCG31" s="453"/>
      <c r="VCH31" s="453"/>
      <c r="VCI31" s="453"/>
      <c r="VCJ31" s="453"/>
      <c r="VCK31" s="453"/>
      <c r="VCL31" s="453"/>
      <c r="VCM31" s="453"/>
      <c r="VCN31" s="453"/>
      <c r="VCO31" s="453"/>
      <c r="VCP31" s="453"/>
      <c r="VCQ31" s="453"/>
      <c r="VCR31" s="453"/>
      <c r="VCS31" s="453"/>
      <c r="VCT31" s="453"/>
      <c r="VCU31" s="453"/>
      <c r="VCV31" s="453"/>
      <c r="VCW31" s="453"/>
      <c r="VCX31" s="453"/>
      <c r="VCY31" s="453"/>
      <c r="VCZ31" s="453"/>
      <c r="VDA31" s="453"/>
      <c r="VDB31" s="453"/>
      <c r="VDC31" s="453"/>
      <c r="VDD31" s="453"/>
      <c r="VDE31" s="453"/>
      <c r="VDF31" s="453"/>
      <c r="VDG31" s="453"/>
      <c r="VDH31" s="453"/>
      <c r="VDI31" s="453"/>
      <c r="VDJ31" s="453"/>
      <c r="VDK31" s="453"/>
      <c r="VDL31" s="453"/>
      <c r="VDM31" s="453"/>
      <c r="VDN31" s="453"/>
      <c r="VDO31" s="453"/>
      <c r="VDP31" s="453"/>
      <c r="VDQ31" s="453"/>
      <c r="VDR31" s="453"/>
      <c r="VDS31" s="453"/>
      <c r="VDT31" s="453"/>
      <c r="VDU31" s="453"/>
      <c r="VDV31" s="453"/>
      <c r="VDW31" s="453"/>
      <c r="VDX31" s="453"/>
      <c r="VDY31" s="453"/>
      <c r="VDZ31" s="453"/>
      <c r="VEA31" s="453"/>
      <c r="VEB31" s="453"/>
      <c r="VEC31" s="453"/>
      <c r="VED31" s="453"/>
      <c r="VEE31" s="453"/>
      <c r="VEF31" s="453"/>
      <c r="VEG31" s="453"/>
      <c r="VEH31" s="453"/>
      <c r="VEI31" s="453"/>
      <c r="VEJ31" s="453"/>
      <c r="VEK31" s="453"/>
      <c r="VEL31" s="453"/>
      <c r="VEM31" s="453"/>
      <c r="VEN31" s="453"/>
      <c r="VEO31" s="453"/>
      <c r="VEP31" s="453"/>
      <c r="VEQ31" s="453"/>
      <c r="VER31" s="453"/>
      <c r="VES31" s="453"/>
      <c r="VET31" s="453"/>
      <c r="VEU31" s="453"/>
      <c r="VEV31" s="453"/>
      <c r="VEW31" s="453"/>
      <c r="VEX31" s="453"/>
      <c r="VEY31" s="453"/>
      <c r="VEZ31" s="453"/>
      <c r="VFA31" s="453"/>
      <c r="VFB31" s="453"/>
      <c r="VFC31" s="453"/>
      <c r="VFD31" s="453"/>
      <c r="VFE31" s="453"/>
      <c r="VFF31" s="453"/>
      <c r="VFG31" s="453"/>
      <c r="VFH31" s="453"/>
      <c r="VFI31" s="453"/>
      <c r="VFJ31" s="453"/>
      <c r="VFK31" s="453"/>
      <c r="VFL31" s="453"/>
      <c r="VFM31" s="453"/>
      <c r="VFN31" s="453"/>
      <c r="VFO31" s="453"/>
      <c r="VFP31" s="453"/>
      <c r="VFQ31" s="453"/>
      <c r="VFR31" s="453"/>
      <c r="VFS31" s="453"/>
      <c r="VFT31" s="453"/>
      <c r="VFU31" s="453"/>
      <c r="VFV31" s="453"/>
      <c r="VFW31" s="453"/>
      <c r="VFX31" s="453"/>
      <c r="VFY31" s="453"/>
      <c r="VFZ31" s="453"/>
      <c r="VGA31" s="453"/>
      <c r="VGB31" s="453"/>
      <c r="VGC31" s="453"/>
      <c r="VGD31" s="453"/>
      <c r="VGE31" s="453"/>
      <c r="VGF31" s="453"/>
      <c r="VGG31" s="453"/>
      <c r="VGH31" s="453"/>
      <c r="VGI31" s="453"/>
      <c r="VGJ31" s="453"/>
      <c r="VGK31" s="453"/>
      <c r="VGL31" s="453"/>
      <c r="VGM31" s="453"/>
      <c r="VGN31" s="453"/>
      <c r="VGO31" s="453"/>
      <c r="VGP31" s="453"/>
      <c r="VGQ31" s="453"/>
      <c r="VGR31" s="453"/>
      <c r="VGS31" s="453"/>
      <c r="VGT31" s="453"/>
      <c r="VGU31" s="453"/>
      <c r="VGV31" s="453"/>
      <c r="VGW31" s="453"/>
      <c r="VGX31" s="453"/>
      <c r="VGY31" s="453"/>
      <c r="VGZ31" s="453"/>
      <c r="VHA31" s="453"/>
      <c r="VHB31" s="453"/>
      <c r="VHC31" s="453"/>
      <c r="VHD31" s="453"/>
      <c r="VHE31" s="453"/>
      <c r="VHF31" s="453"/>
      <c r="VHG31" s="453"/>
      <c r="VHH31" s="453"/>
      <c r="VHI31" s="453"/>
      <c r="VHJ31" s="453"/>
      <c r="VHK31" s="453"/>
      <c r="VHL31" s="453"/>
      <c r="VHM31" s="453"/>
      <c r="VHN31" s="453"/>
      <c r="VHO31" s="453"/>
      <c r="VHP31" s="453"/>
      <c r="VHQ31" s="453"/>
      <c r="VHR31" s="453"/>
      <c r="VHS31" s="453"/>
      <c r="VHT31" s="453"/>
      <c r="VHU31" s="453"/>
      <c r="VHV31" s="453"/>
      <c r="VHW31" s="453"/>
      <c r="VHX31" s="453"/>
      <c r="VHY31" s="453"/>
      <c r="VHZ31" s="453"/>
      <c r="VIA31" s="453"/>
      <c r="VIB31" s="453"/>
      <c r="VIC31" s="453"/>
      <c r="VID31" s="453"/>
      <c r="VIE31" s="453"/>
      <c r="VIF31" s="453"/>
      <c r="VIG31" s="453"/>
      <c r="VIH31" s="453"/>
      <c r="VII31" s="453"/>
      <c r="VIJ31" s="453"/>
      <c r="VIK31" s="453"/>
      <c r="VIL31" s="453"/>
      <c r="VIM31" s="453"/>
      <c r="VIN31" s="453"/>
      <c r="VIO31" s="453"/>
      <c r="VIP31" s="453"/>
      <c r="VIQ31" s="453"/>
      <c r="VIR31" s="453"/>
      <c r="VIS31" s="453"/>
      <c r="VIT31" s="453"/>
      <c r="VIU31" s="453"/>
      <c r="VIV31" s="453"/>
      <c r="VIW31" s="453"/>
      <c r="VIX31" s="453"/>
      <c r="VIY31" s="453"/>
      <c r="VIZ31" s="453"/>
      <c r="VJA31" s="453"/>
      <c r="VJB31" s="453"/>
      <c r="VJC31" s="453"/>
      <c r="VJD31" s="453"/>
      <c r="VJE31" s="453"/>
      <c r="VJF31" s="453"/>
      <c r="VJG31" s="453"/>
      <c r="VJH31" s="453"/>
      <c r="VJI31" s="453"/>
      <c r="VJJ31" s="453"/>
      <c r="VJK31" s="453"/>
      <c r="VJL31" s="453"/>
      <c r="VJM31" s="453"/>
      <c r="VJN31" s="453"/>
      <c r="VJO31" s="453"/>
      <c r="VJP31" s="453"/>
      <c r="VJQ31" s="453"/>
      <c r="VJR31" s="453"/>
      <c r="VJS31" s="453"/>
      <c r="VJT31" s="453"/>
      <c r="VJU31" s="453"/>
      <c r="VJV31" s="453"/>
      <c r="VJW31" s="453"/>
      <c r="VJX31" s="453"/>
      <c r="VJY31" s="453"/>
      <c r="VJZ31" s="453"/>
      <c r="VKA31" s="453"/>
      <c r="VKB31" s="453"/>
      <c r="VKC31" s="453"/>
      <c r="VKD31" s="453"/>
      <c r="VKE31" s="453"/>
      <c r="VKF31" s="453"/>
      <c r="VKG31" s="453"/>
      <c r="VKH31" s="453"/>
      <c r="VKI31" s="453"/>
      <c r="VKJ31" s="453"/>
      <c r="VKK31" s="453"/>
      <c r="VKL31" s="453"/>
      <c r="VKM31" s="453"/>
      <c r="VKN31" s="453"/>
      <c r="VKO31" s="453"/>
      <c r="VKP31" s="453"/>
      <c r="VKQ31" s="453"/>
      <c r="VKR31" s="453"/>
      <c r="VKS31" s="453"/>
      <c r="VKT31" s="453"/>
      <c r="VKU31" s="453"/>
      <c r="VKV31" s="453"/>
      <c r="VKW31" s="453"/>
      <c r="VKX31" s="453"/>
      <c r="VKY31" s="453"/>
      <c r="VKZ31" s="453"/>
      <c r="VLA31" s="453"/>
      <c r="VLB31" s="453"/>
      <c r="VLC31" s="453"/>
      <c r="VLD31" s="453"/>
      <c r="VLE31" s="453"/>
      <c r="VLF31" s="453"/>
      <c r="VLG31" s="453"/>
      <c r="VLH31" s="453"/>
      <c r="VLI31" s="453"/>
      <c r="VLJ31" s="453"/>
      <c r="VLK31" s="453"/>
      <c r="VLL31" s="453"/>
      <c r="VLM31" s="453"/>
      <c r="VLN31" s="453"/>
      <c r="VLO31" s="453"/>
      <c r="VLP31" s="453"/>
      <c r="VLQ31" s="453"/>
      <c r="VLR31" s="453"/>
      <c r="VLS31" s="453"/>
      <c r="VLT31" s="453"/>
      <c r="VLU31" s="453"/>
      <c r="VLV31" s="453"/>
      <c r="VLW31" s="453"/>
      <c r="VLX31" s="453"/>
      <c r="VLY31" s="453"/>
      <c r="VLZ31" s="453"/>
      <c r="VMA31" s="453"/>
      <c r="VMB31" s="453"/>
      <c r="VMC31" s="453"/>
      <c r="VMD31" s="453"/>
      <c r="VME31" s="453"/>
      <c r="VMF31" s="453"/>
      <c r="VMG31" s="453"/>
      <c r="VMH31" s="453"/>
      <c r="VMI31" s="453"/>
      <c r="VMJ31" s="453"/>
      <c r="VMK31" s="453"/>
      <c r="VML31" s="453"/>
      <c r="VMM31" s="453"/>
      <c r="VMN31" s="453"/>
      <c r="VMO31" s="453"/>
      <c r="VMP31" s="453"/>
      <c r="VMQ31" s="453"/>
      <c r="VMR31" s="453"/>
      <c r="VMS31" s="453"/>
      <c r="VMT31" s="453"/>
      <c r="VMU31" s="453"/>
      <c r="VMV31" s="453"/>
      <c r="VMW31" s="453"/>
      <c r="VMX31" s="453"/>
      <c r="VMY31" s="453"/>
      <c r="VMZ31" s="453"/>
      <c r="VNA31" s="453"/>
      <c r="VNB31" s="453"/>
      <c r="VNC31" s="453"/>
      <c r="VND31" s="453"/>
      <c r="VNE31" s="453"/>
      <c r="VNF31" s="453"/>
      <c r="VNG31" s="453"/>
      <c r="VNH31" s="453"/>
      <c r="VNI31" s="453"/>
      <c r="VNJ31" s="453"/>
      <c r="VNK31" s="453"/>
      <c r="VNL31" s="453"/>
      <c r="VNM31" s="453"/>
      <c r="VNN31" s="453"/>
      <c r="VNO31" s="453"/>
      <c r="VNP31" s="453"/>
      <c r="VNQ31" s="453"/>
      <c r="VNR31" s="453"/>
      <c r="VNS31" s="453"/>
      <c r="VNT31" s="453"/>
      <c r="VNU31" s="453"/>
      <c r="VNV31" s="453"/>
      <c r="VNW31" s="453"/>
      <c r="VNX31" s="453"/>
      <c r="VNY31" s="453"/>
      <c r="VNZ31" s="453"/>
      <c r="VOA31" s="453"/>
      <c r="VOB31" s="453"/>
      <c r="VOC31" s="453"/>
      <c r="VOD31" s="453"/>
      <c r="VOE31" s="453"/>
      <c r="VOF31" s="453"/>
      <c r="VOG31" s="453"/>
      <c r="VOH31" s="453"/>
      <c r="VOI31" s="453"/>
      <c r="VOJ31" s="453"/>
      <c r="VOK31" s="453"/>
      <c r="VOL31" s="453"/>
      <c r="VOM31" s="453"/>
      <c r="VON31" s="453"/>
      <c r="VOO31" s="453"/>
      <c r="VOP31" s="453"/>
      <c r="VOQ31" s="453"/>
      <c r="VOR31" s="453"/>
      <c r="VOS31" s="453"/>
      <c r="VOT31" s="453"/>
      <c r="VOU31" s="453"/>
      <c r="VOV31" s="453"/>
      <c r="VOW31" s="453"/>
      <c r="VOX31" s="453"/>
      <c r="VOY31" s="453"/>
      <c r="VOZ31" s="453"/>
      <c r="VPA31" s="453"/>
      <c r="VPB31" s="453"/>
      <c r="VPC31" s="453"/>
      <c r="VPD31" s="453"/>
      <c r="VPE31" s="453"/>
      <c r="VPF31" s="453"/>
      <c r="VPG31" s="453"/>
      <c r="VPH31" s="453"/>
      <c r="VPI31" s="453"/>
      <c r="VPJ31" s="453"/>
      <c r="VPK31" s="453"/>
      <c r="VPL31" s="453"/>
      <c r="VPM31" s="453"/>
      <c r="VPN31" s="453"/>
      <c r="VPO31" s="453"/>
      <c r="VPP31" s="453"/>
      <c r="VPQ31" s="453"/>
      <c r="VPR31" s="453"/>
      <c r="VPS31" s="453"/>
      <c r="VPT31" s="453"/>
      <c r="VPU31" s="453"/>
      <c r="VPV31" s="453"/>
      <c r="VPW31" s="453"/>
      <c r="VPX31" s="453"/>
      <c r="VPY31" s="453"/>
      <c r="VPZ31" s="453"/>
      <c r="VQA31" s="453"/>
      <c r="VQB31" s="453"/>
      <c r="VQC31" s="453"/>
      <c r="VQD31" s="453"/>
      <c r="VQE31" s="453"/>
      <c r="VQF31" s="453"/>
      <c r="VQG31" s="453"/>
      <c r="VQH31" s="453"/>
      <c r="VQI31" s="453"/>
      <c r="VQJ31" s="453"/>
      <c r="VQK31" s="453"/>
      <c r="VQL31" s="453"/>
      <c r="VQM31" s="453"/>
      <c r="VQN31" s="453"/>
      <c r="VQO31" s="453"/>
      <c r="VQP31" s="453"/>
      <c r="VQQ31" s="453"/>
      <c r="VQR31" s="453"/>
      <c r="VQS31" s="453"/>
      <c r="VQT31" s="453"/>
      <c r="VQU31" s="453"/>
      <c r="VQV31" s="453"/>
      <c r="VQW31" s="453"/>
      <c r="VQX31" s="453"/>
      <c r="VQY31" s="453"/>
      <c r="VQZ31" s="453"/>
      <c r="VRA31" s="453"/>
      <c r="VRB31" s="453"/>
      <c r="VRC31" s="453"/>
      <c r="VRD31" s="453"/>
      <c r="VRE31" s="453"/>
      <c r="VRF31" s="453"/>
      <c r="VRG31" s="453"/>
      <c r="VRH31" s="453"/>
      <c r="VRI31" s="453"/>
      <c r="VRJ31" s="453"/>
      <c r="VRK31" s="453"/>
      <c r="VRL31" s="453"/>
      <c r="VRM31" s="453"/>
      <c r="VRN31" s="453"/>
      <c r="VRO31" s="453"/>
      <c r="VRP31" s="453"/>
      <c r="VRQ31" s="453"/>
      <c r="VRR31" s="453"/>
      <c r="VRS31" s="453"/>
      <c r="VRT31" s="453"/>
      <c r="VRU31" s="453"/>
      <c r="VRV31" s="453"/>
      <c r="VRW31" s="453"/>
      <c r="VRX31" s="453"/>
      <c r="VRY31" s="453"/>
      <c r="VRZ31" s="453"/>
      <c r="VSA31" s="453"/>
      <c r="VSB31" s="453"/>
      <c r="VSC31" s="453"/>
      <c r="VSD31" s="453"/>
      <c r="VSE31" s="453"/>
      <c r="VSF31" s="453"/>
      <c r="VSG31" s="453"/>
      <c r="VSH31" s="453"/>
      <c r="VSI31" s="453"/>
      <c r="VSJ31" s="453"/>
      <c r="VSK31" s="453"/>
      <c r="VSL31" s="453"/>
      <c r="VSM31" s="453"/>
      <c r="VSN31" s="453"/>
      <c r="VSO31" s="453"/>
      <c r="VSP31" s="453"/>
      <c r="VSQ31" s="453"/>
      <c r="VSR31" s="453"/>
      <c r="VSS31" s="453"/>
      <c r="VST31" s="453"/>
      <c r="VSU31" s="453"/>
      <c r="VSV31" s="453"/>
      <c r="VSW31" s="453"/>
      <c r="VSX31" s="453"/>
      <c r="VSY31" s="453"/>
      <c r="VSZ31" s="453"/>
      <c r="VTA31" s="453"/>
      <c r="VTB31" s="453"/>
      <c r="VTC31" s="453"/>
      <c r="VTD31" s="453"/>
      <c r="VTE31" s="453"/>
      <c r="VTF31" s="453"/>
      <c r="VTG31" s="453"/>
      <c r="VTH31" s="453"/>
      <c r="VTI31" s="453"/>
      <c r="VTJ31" s="453"/>
      <c r="VTK31" s="453"/>
      <c r="VTL31" s="453"/>
      <c r="VTM31" s="453"/>
      <c r="VTN31" s="453"/>
      <c r="VTO31" s="453"/>
      <c r="VTP31" s="453"/>
      <c r="VTQ31" s="453"/>
      <c r="VTR31" s="453"/>
      <c r="VTS31" s="453"/>
      <c r="VTT31" s="453"/>
      <c r="VTU31" s="453"/>
      <c r="VTV31" s="453"/>
      <c r="VTW31" s="453"/>
      <c r="VTX31" s="453"/>
      <c r="VTY31" s="453"/>
      <c r="VTZ31" s="453"/>
      <c r="VUA31" s="453"/>
      <c r="VUB31" s="453"/>
      <c r="VUC31" s="453"/>
      <c r="VUD31" s="453"/>
      <c r="VUE31" s="453"/>
      <c r="VUF31" s="453"/>
      <c r="VUG31" s="453"/>
      <c r="VUH31" s="453"/>
      <c r="VUI31" s="453"/>
      <c r="VUJ31" s="453"/>
      <c r="VUK31" s="453"/>
      <c r="VUL31" s="453"/>
      <c r="VUM31" s="453"/>
      <c r="VUN31" s="453"/>
      <c r="VUO31" s="453"/>
      <c r="VUP31" s="453"/>
      <c r="VUQ31" s="453"/>
      <c r="VUR31" s="453"/>
      <c r="VUS31" s="453"/>
      <c r="VUT31" s="453"/>
      <c r="VUU31" s="453"/>
      <c r="VUV31" s="453"/>
      <c r="VUW31" s="453"/>
      <c r="VUX31" s="453"/>
      <c r="VUY31" s="453"/>
      <c r="VUZ31" s="453"/>
      <c r="VVA31" s="453"/>
      <c r="VVB31" s="453"/>
      <c r="VVC31" s="453"/>
      <c r="VVD31" s="453"/>
      <c r="VVE31" s="453"/>
      <c r="VVF31" s="453"/>
      <c r="VVG31" s="453"/>
      <c r="VVH31" s="453"/>
      <c r="VVI31" s="453"/>
      <c r="VVJ31" s="453"/>
      <c r="VVK31" s="453"/>
      <c r="VVL31" s="453"/>
      <c r="VVM31" s="453"/>
      <c r="VVN31" s="453"/>
      <c r="VVO31" s="453"/>
      <c r="VVP31" s="453"/>
      <c r="VVQ31" s="453"/>
      <c r="VVR31" s="453"/>
      <c r="VVS31" s="453"/>
      <c r="VVT31" s="453"/>
      <c r="VVU31" s="453"/>
      <c r="VVV31" s="453"/>
      <c r="VVW31" s="453"/>
      <c r="VVX31" s="453"/>
      <c r="VVY31" s="453"/>
      <c r="VVZ31" s="453"/>
      <c r="VWA31" s="453"/>
      <c r="VWB31" s="453"/>
      <c r="VWC31" s="453"/>
      <c r="VWD31" s="453"/>
      <c r="VWE31" s="453"/>
      <c r="VWF31" s="453"/>
      <c r="VWG31" s="453"/>
      <c r="VWH31" s="453"/>
      <c r="VWI31" s="453"/>
      <c r="VWJ31" s="453"/>
      <c r="VWK31" s="453"/>
      <c r="VWL31" s="453"/>
      <c r="VWM31" s="453"/>
      <c r="VWN31" s="453"/>
      <c r="VWO31" s="453"/>
      <c r="VWP31" s="453"/>
      <c r="VWQ31" s="453"/>
      <c r="VWR31" s="453"/>
      <c r="VWS31" s="453"/>
      <c r="VWT31" s="453"/>
      <c r="VWU31" s="453"/>
      <c r="VWV31" s="453"/>
      <c r="VWW31" s="453"/>
      <c r="VWX31" s="453"/>
      <c r="VWY31" s="453"/>
      <c r="VWZ31" s="453"/>
      <c r="VXA31" s="453"/>
      <c r="VXB31" s="453"/>
      <c r="VXC31" s="453"/>
      <c r="VXD31" s="453"/>
      <c r="VXE31" s="453"/>
      <c r="VXF31" s="453"/>
      <c r="VXG31" s="453"/>
      <c r="VXH31" s="453"/>
      <c r="VXI31" s="453"/>
      <c r="VXJ31" s="453"/>
      <c r="VXK31" s="453"/>
      <c r="VXL31" s="453"/>
      <c r="VXM31" s="453"/>
      <c r="VXN31" s="453"/>
      <c r="VXO31" s="453"/>
      <c r="VXP31" s="453"/>
      <c r="VXQ31" s="453"/>
      <c r="VXR31" s="453"/>
      <c r="VXS31" s="453"/>
      <c r="VXT31" s="453"/>
      <c r="VXU31" s="453"/>
      <c r="VXV31" s="453"/>
      <c r="VXW31" s="453"/>
      <c r="VXX31" s="453"/>
      <c r="VXY31" s="453"/>
      <c r="VXZ31" s="453"/>
      <c r="VYA31" s="453"/>
      <c r="VYB31" s="453"/>
      <c r="VYC31" s="453"/>
      <c r="VYD31" s="453"/>
      <c r="VYE31" s="453"/>
      <c r="VYF31" s="453"/>
      <c r="VYG31" s="453"/>
      <c r="VYH31" s="453"/>
      <c r="VYI31" s="453"/>
      <c r="VYJ31" s="453"/>
      <c r="VYK31" s="453"/>
      <c r="VYL31" s="453"/>
      <c r="VYM31" s="453"/>
      <c r="VYN31" s="453"/>
      <c r="VYO31" s="453"/>
      <c r="VYP31" s="453"/>
      <c r="VYQ31" s="453"/>
      <c r="VYR31" s="453"/>
      <c r="VYS31" s="453"/>
      <c r="VYT31" s="453"/>
      <c r="VYU31" s="453"/>
      <c r="VYV31" s="453"/>
      <c r="VYW31" s="453"/>
      <c r="VYX31" s="453"/>
      <c r="VYY31" s="453"/>
      <c r="VYZ31" s="453"/>
      <c r="VZA31" s="453"/>
      <c r="VZB31" s="453"/>
      <c r="VZC31" s="453"/>
      <c r="VZD31" s="453"/>
      <c r="VZE31" s="453"/>
      <c r="VZF31" s="453"/>
      <c r="VZG31" s="453"/>
      <c r="VZH31" s="453"/>
      <c r="VZI31" s="453"/>
      <c r="VZJ31" s="453"/>
      <c r="VZK31" s="453"/>
      <c r="VZL31" s="453"/>
      <c r="VZM31" s="453"/>
      <c r="VZN31" s="453"/>
      <c r="VZO31" s="453"/>
      <c r="VZP31" s="453"/>
      <c r="VZQ31" s="453"/>
      <c r="VZR31" s="453"/>
      <c r="VZS31" s="453"/>
      <c r="VZT31" s="453"/>
      <c r="VZU31" s="453"/>
      <c r="VZV31" s="453"/>
      <c r="VZW31" s="453"/>
      <c r="VZX31" s="453"/>
      <c r="VZY31" s="453"/>
      <c r="VZZ31" s="453"/>
      <c r="WAA31" s="453"/>
      <c r="WAB31" s="453"/>
      <c r="WAC31" s="453"/>
      <c r="WAD31" s="453"/>
      <c r="WAE31" s="453"/>
      <c r="WAF31" s="453"/>
      <c r="WAG31" s="453"/>
      <c r="WAH31" s="453"/>
      <c r="WAI31" s="453"/>
      <c r="WAJ31" s="453"/>
      <c r="WAK31" s="453"/>
      <c r="WAL31" s="453"/>
      <c r="WAM31" s="453"/>
      <c r="WAN31" s="453"/>
      <c r="WAO31" s="453"/>
      <c r="WAP31" s="453"/>
      <c r="WAQ31" s="453"/>
      <c r="WAR31" s="453"/>
      <c r="WAS31" s="453"/>
      <c r="WAT31" s="453"/>
      <c r="WAU31" s="453"/>
      <c r="WAV31" s="453"/>
      <c r="WAW31" s="453"/>
      <c r="WAX31" s="453"/>
      <c r="WAY31" s="453"/>
      <c r="WAZ31" s="453"/>
      <c r="WBA31" s="453"/>
      <c r="WBB31" s="453"/>
      <c r="WBC31" s="453"/>
      <c r="WBD31" s="453"/>
      <c r="WBE31" s="453"/>
      <c r="WBF31" s="453"/>
      <c r="WBG31" s="453"/>
      <c r="WBH31" s="453"/>
      <c r="WBI31" s="453"/>
      <c r="WBJ31" s="453"/>
      <c r="WBK31" s="453"/>
      <c r="WBL31" s="453"/>
      <c r="WBM31" s="453"/>
      <c r="WBN31" s="453"/>
      <c r="WBO31" s="453"/>
      <c r="WBP31" s="453"/>
      <c r="WBQ31" s="453"/>
      <c r="WBR31" s="453"/>
      <c r="WBS31" s="453"/>
      <c r="WBT31" s="453"/>
      <c r="WBU31" s="453"/>
      <c r="WBV31" s="453"/>
      <c r="WBW31" s="453"/>
      <c r="WBX31" s="453"/>
      <c r="WBY31" s="453"/>
      <c r="WBZ31" s="453"/>
      <c r="WCA31" s="453"/>
      <c r="WCB31" s="453"/>
      <c r="WCC31" s="453"/>
      <c r="WCD31" s="453"/>
      <c r="WCE31" s="453"/>
      <c r="WCF31" s="453"/>
      <c r="WCG31" s="453"/>
      <c r="WCH31" s="453"/>
      <c r="WCI31" s="453"/>
      <c r="WCJ31" s="453"/>
      <c r="WCK31" s="453"/>
      <c r="WCL31" s="453"/>
      <c r="WCM31" s="453"/>
      <c r="WCN31" s="453"/>
      <c r="WCO31" s="453"/>
      <c r="WCP31" s="453"/>
      <c r="WCQ31" s="453"/>
      <c r="WCR31" s="453"/>
      <c r="WCS31" s="453"/>
      <c r="WCT31" s="453"/>
      <c r="WCU31" s="453"/>
      <c r="WCV31" s="453"/>
      <c r="WCW31" s="453"/>
      <c r="WCX31" s="453"/>
      <c r="WCY31" s="453"/>
      <c r="WCZ31" s="453"/>
      <c r="WDA31" s="453"/>
      <c r="WDB31" s="453"/>
      <c r="WDC31" s="453"/>
      <c r="WDD31" s="453"/>
      <c r="WDE31" s="453"/>
      <c r="WDF31" s="453"/>
      <c r="WDG31" s="453"/>
      <c r="WDH31" s="453"/>
      <c r="WDI31" s="453"/>
      <c r="WDJ31" s="453"/>
      <c r="WDK31" s="453"/>
      <c r="WDL31" s="453"/>
      <c r="WDM31" s="453"/>
      <c r="WDN31" s="453"/>
      <c r="WDO31" s="453"/>
      <c r="WDP31" s="453"/>
      <c r="WDQ31" s="453"/>
      <c r="WDR31" s="453"/>
      <c r="WDS31" s="453"/>
      <c r="WDT31" s="453"/>
      <c r="WDU31" s="453"/>
      <c r="WDV31" s="453"/>
      <c r="WDW31" s="453"/>
      <c r="WDX31" s="453"/>
      <c r="WDY31" s="453"/>
      <c r="WDZ31" s="453"/>
      <c r="WEA31" s="453"/>
      <c r="WEB31" s="453"/>
      <c r="WEC31" s="453"/>
      <c r="WED31" s="453"/>
      <c r="WEE31" s="453"/>
      <c r="WEF31" s="453"/>
      <c r="WEG31" s="453"/>
      <c r="WEH31" s="453"/>
      <c r="WEI31" s="453"/>
      <c r="WEJ31" s="453"/>
      <c r="WEK31" s="453"/>
      <c r="WEL31" s="453"/>
      <c r="WEM31" s="453"/>
      <c r="WEN31" s="453"/>
      <c r="WEO31" s="453"/>
      <c r="WEP31" s="453"/>
      <c r="WEQ31" s="453"/>
      <c r="WER31" s="453"/>
      <c r="WES31" s="453"/>
      <c r="WET31" s="453"/>
      <c r="WEU31" s="453"/>
      <c r="WEV31" s="453"/>
      <c r="WEW31" s="453"/>
      <c r="WEX31" s="453"/>
      <c r="WEY31" s="453"/>
      <c r="WEZ31" s="453"/>
      <c r="WFA31" s="453"/>
      <c r="WFB31" s="453"/>
      <c r="WFC31" s="453"/>
      <c r="WFD31" s="453"/>
      <c r="WFE31" s="453"/>
      <c r="WFF31" s="453"/>
      <c r="WFG31" s="453"/>
      <c r="WFH31" s="453"/>
      <c r="WFI31" s="453"/>
      <c r="WFJ31" s="453"/>
      <c r="WFK31" s="453"/>
      <c r="WFL31" s="453"/>
      <c r="WFM31" s="453"/>
      <c r="WFN31" s="453"/>
      <c r="WFO31" s="453"/>
      <c r="WFP31" s="453"/>
      <c r="WFQ31" s="453"/>
      <c r="WFR31" s="453"/>
      <c r="WFS31" s="453"/>
      <c r="WFT31" s="453"/>
      <c r="WFU31" s="453"/>
      <c r="WFV31" s="453"/>
      <c r="WFW31" s="453"/>
      <c r="WFX31" s="453"/>
      <c r="WFY31" s="453"/>
      <c r="WFZ31" s="453"/>
      <c r="WGA31" s="453"/>
      <c r="WGB31" s="453"/>
      <c r="WGC31" s="453"/>
      <c r="WGD31" s="453"/>
      <c r="WGE31" s="453"/>
      <c r="WGF31" s="453"/>
      <c r="WGG31" s="453"/>
      <c r="WGH31" s="453"/>
      <c r="WGI31" s="453"/>
      <c r="WGJ31" s="453"/>
      <c r="WGK31" s="453"/>
      <c r="WGL31" s="453"/>
      <c r="WGM31" s="453"/>
      <c r="WGN31" s="453"/>
      <c r="WGO31" s="453"/>
      <c r="WGP31" s="453"/>
      <c r="WGQ31" s="453"/>
      <c r="WGR31" s="453"/>
      <c r="WGS31" s="453"/>
      <c r="WGT31" s="453"/>
      <c r="WGU31" s="453"/>
      <c r="WGV31" s="453"/>
      <c r="WGW31" s="453"/>
      <c r="WGX31" s="453"/>
      <c r="WGY31" s="453"/>
      <c r="WGZ31" s="453"/>
      <c r="WHA31" s="453"/>
      <c r="WHB31" s="453"/>
      <c r="WHC31" s="453"/>
      <c r="WHD31" s="453"/>
      <c r="WHE31" s="453"/>
      <c r="WHF31" s="453"/>
      <c r="WHG31" s="453"/>
      <c r="WHH31" s="453"/>
      <c r="WHI31" s="453"/>
      <c r="WHJ31" s="453"/>
      <c r="WHK31" s="453"/>
      <c r="WHL31" s="453"/>
      <c r="WHM31" s="453"/>
      <c r="WHN31" s="453"/>
      <c r="WHO31" s="453"/>
      <c r="WHP31" s="453"/>
      <c r="WHQ31" s="453"/>
      <c r="WHR31" s="453"/>
      <c r="WHS31" s="453"/>
      <c r="WHT31" s="453"/>
      <c r="WHU31" s="453"/>
      <c r="WHV31" s="453"/>
      <c r="WHW31" s="453"/>
      <c r="WHX31" s="453"/>
      <c r="WHY31" s="453"/>
      <c r="WHZ31" s="453"/>
      <c r="WIA31" s="453"/>
      <c r="WIB31" s="453"/>
      <c r="WIC31" s="453"/>
      <c r="WID31" s="453"/>
      <c r="WIE31" s="453"/>
      <c r="WIF31" s="453"/>
      <c r="WIG31" s="453"/>
      <c r="WIH31" s="453"/>
      <c r="WII31" s="453"/>
      <c r="WIJ31" s="453"/>
      <c r="WIK31" s="453"/>
      <c r="WIL31" s="453"/>
      <c r="WIM31" s="453"/>
      <c r="WIN31" s="453"/>
      <c r="WIO31" s="453"/>
      <c r="WIP31" s="453"/>
      <c r="WIQ31" s="453"/>
      <c r="WIR31" s="453"/>
      <c r="WIS31" s="453"/>
      <c r="WIT31" s="453"/>
      <c r="WIU31" s="453"/>
      <c r="WIV31" s="453"/>
      <c r="WIW31" s="453"/>
      <c r="WIX31" s="453"/>
      <c r="WIY31" s="453"/>
      <c r="WIZ31" s="453"/>
      <c r="WJA31" s="453"/>
      <c r="WJB31" s="453"/>
      <c r="WJC31" s="453"/>
      <c r="WJD31" s="453"/>
      <c r="WJE31" s="453"/>
      <c r="WJF31" s="453"/>
      <c r="WJG31" s="453"/>
      <c r="WJH31" s="453"/>
      <c r="WJI31" s="453"/>
      <c r="WJJ31" s="453"/>
      <c r="WJK31" s="453"/>
      <c r="WJL31" s="453"/>
      <c r="WJM31" s="453"/>
      <c r="WJN31" s="453"/>
      <c r="WJO31" s="453"/>
      <c r="WJP31" s="453"/>
      <c r="WJQ31" s="453"/>
      <c r="WJR31" s="453"/>
      <c r="WJS31" s="453"/>
      <c r="WJT31" s="453"/>
      <c r="WJU31" s="453"/>
      <c r="WJV31" s="453"/>
      <c r="WJW31" s="453"/>
      <c r="WJX31" s="453"/>
      <c r="WJY31" s="453"/>
      <c r="WJZ31" s="453"/>
      <c r="WKA31" s="453"/>
      <c r="WKB31" s="453"/>
      <c r="WKC31" s="453"/>
      <c r="WKD31" s="453"/>
      <c r="WKE31" s="453"/>
      <c r="WKF31" s="453"/>
      <c r="WKG31" s="453"/>
      <c r="WKH31" s="453"/>
      <c r="WKI31" s="453"/>
      <c r="WKJ31" s="453"/>
      <c r="WKK31" s="453"/>
      <c r="WKL31" s="453"/>
      <c r="WKM31" s="453"/>
      <c r="WKN31" s="453"/>
      <c r="WKO31" s="453"/>
      <c r="WKP31" s="453"/>
      <c r="WKQ31" s="453"/>
      <c r="WKR31" s="453"/>
      <c r="WKS31" s="453"/>
      <c r="WKT31" s="453"/>
      <c r="WKU31" s="453"/>
      <c r="WKV31" s="453"/>
      <c r="WKW31" s="453"/>
      <c r="WKX31" s="453"/>
      <c r="WKY31" s="453"/>
      <c r="WKZ31" s="453"/>
      <c r="WLA31" s="453"/>
      <c r="WLB31" s="453"/>
      <c r="WLC31" s="453"/>
      <c r="WLD31" s="453"/>
      <c r="WLE31" s="453"/>
      <c r="WLF31" s="453"/>
      <c r="WLG31" s="453"/>
      <c r="WLH31" s="453"/>
      <c r="WLI31" s="453"/>
      <c r="WLJ31" s="453"/>
      <c r="WLK31" s="453"/>
      <c r="WLL31" s="453"/>
      <c r="WLM31" s="453"/>
      <c r="WLN31" s="453"/>
      <c r="WLO31" s="453"/>
      <c r="WLP31" s="453"/>
      <c r="WLQ31" s="453"/>
      <c r="WLR31" s="453"/>
      <c r="WLS31" s="453"/>
      <c r="WLT31" s="453"/>
      <c r="WLU31" s="453"/>
      <c r="WLV31" s="453"/>
      <c r="WLW31" s="453"/>
      <c r="WLX31" s="453"/>
      <c r="WLY31" s="453"/>
      <c r="WLZ31" s="453"/>
      <c r="WMA31" s="453"/>
      <c r="WMB31" s="453"/>
      <c r="WMC31" s="453"/>
      <c r="WMD31" s="453"/>
      <c r="WME31" s="453"/>
      <c r="WMF31" s="453"/>
      <c r="WMG31" s="453"/>
      <c r="WMH31" s="453"/>
      <c r="WMI31" s="453"/>
      <c r="WMJ31" s="453"/>
      <c r="WMK31" s="453"/>
      <c r="WML31" s="453"/>
      <c r="WMM31" s="453"/>
      <c r="WMN31" s="453"/>
      <c r="WMO31" s="453"/>
      <c r="WMP31" s="453"/>
      <c r="WMQ31" s="453"/>
      <c r="WMR31" s="453"/>
      <c r="WMS31" s="453"/>
      <c r="WMT31" s="453"/>
      <c r="WMU31" s="453"/>
      <c r="WMV31" s="453"/>
      <c r="WMW31" s="453"/>
      <c r="WMX31" s="453"/>
      <c r="WMY31" s="453"/>
      <c r="WMZ31" s="453"/>
      <c r="WNA31" s="453"/>
      <c r="WNB31" s="453"/>
      <c r="WNC31" s="453"/>
      <c r="WND31" s="453"/>
      <c r="WNE31" s="453"/>
      <c r="WNF31" s="453"/>
      <c r="WNG31" s="453"/>
      <c r="WNH31" s="453"/>
      <c r="WNI31" s="453"/>
      <c r="WNJ31" s="453"/>
      <c r="WNK31" s="453"/>
      <c r="WNL31" s="453"/>
      <c r="WNM31" s="453"/>
      <c r="WNN31" s="453"/>
      <c r="WNO31" s="453"/>
      <c r="WNP31" s="453"/>
      <c r="WNQ31" s="453"/>
      <c r="WNR31" s="453"/>
      <c r="WNS31" s="453"/>
      <c r="WNT31" s="453"/>
      <c r="WNU31" s="453"/>
      <c r="WNV31" s="453"/>
      <c r="WNW31" s="453"/>
      <c r="WNX31" s="453"/>
      <c r="WNY31" s="453"/>
      <c r="WNZ31" s="453"/>
      <c r="WOA31" s="453"/>
      <c r="WOB31" s="453"/>
      <c r="WOC31" s="453"/>
      <c r="WOD31" s="453"/>
      <c r="WOE31" s="453"/>
      <c r="WOF31" s="453"/>
      <c r="WOG31" s="453"/>
      <c r="WOH31" s="453"/>
      <c r="WOI31" s="453"/>
      <c r="WOJ31" s="453"/>
      <c r="WOK31" s="453"/>
      <c r="WOL31" s="453"/>
      <c r="WOM31" s="453"/>
      <c r="WON31" s="453"/>
      <c r="WOO31" s="453"/>
      <c r="WOP31" s="453"/>
      <c r="WOQ31" s="453"/>
      <c r="WOR31" s="453"/>
      <c r="WOS31" s="453"/>
      <c r="WOT31" s="453"/>
      <c r="WOU31" s="453"/>
      <c r="WOV31" s="453"/>
      <c r="WOW31" s="453"/>
      <c r="WOX31" s="453"/>
      <c r="WOY31" s="453"/>
      <c r="WOZ31" s="453"/>
      <c r="WPA31" s="453"/>
      <c r="WPB31" s="453"/>
      <c r="WPC31" s="453"/>
      <c r="WPD31" s="453"/>
      <c r="WPE31" s="453"/>
      <c r="WPF31" s="453"/>
      <c r="WPG31" s="453"/>
      <c r="WPH31" s="453"/>
      <c r="WPI31" s="453"/>
      <c r="WPJ31" s="453"/>
      <c r="WPK31" s="453"/>
      <c r="WPL31" s="453"/>
      <c r="WPM31" s="453"/>
      <c r="WPN31" s="453"/>
      <c r="WPO31" s="453"/>
      <c r="WPP31" s="453"/>
      <c r="WPQ31" s="453"/>
      <c r="WPR31" s="453"/>
      <c r="WPS31" s="453"/>
      <c r="WPT31" s="453"/>
      <c r="WPU31" s="453"/>
      <c r="WPV31" s="453"/>
      <c r="WPW31" s="453"/>
      <c r="WPX31" s="453"/>
      <c r="WPY31" s="453"/>
      <c r="WPZ31" s="453"/>
      <c r="WQA31" s="453"/>
      <c r="WQB31" s="453"/>
      <c r="WQC31" s="453"/>
      <c r="WQD31" s="453"/>
      <c r="WQE31" s="453"/>
      <c r="WQF31" s="453"/>
      <c r="WQG31" s="453"/>
      <c r="WQH31" s="453"/>
      <c r="WQI31" s="453"/>
      <c r="WQJ31" s="453"/>
      <c r="WQK31" s="453"/>
      <c r="WQL31" s="453"/>
      <c r="WQM31" s="453"/>
      <c r="WQN31" s="453"/>
      <c r="WQO31" s="453"/>
      <c r="WQP31" s="453"/>
      <c r="WQQ31" s="453"/>
      <c r="WQR31" s="453"/>
      <c r="WQS31" s="453"/>
      <c r="WQT31" s="453"/>
      <c r="WQU31" s="453"/>
      <c r="WQV31" s="453"/>
      <c r="WQW31" s="453"/>
      <c r="WQX31" s="453"/>
      <c r="WQY31" s="453"/>
      <c r="WQZ31" s="453"/>
      <c r="WRA31" s="453"/>
      <c r="WRB31" s="453"/>
      <c r="WRC31" s="453"/>
      <c r="WRD31" s="453"/>
      <c r="WRE31" s="453"/>
      <c r="WRF31" s="453"/>
      <c r="WRG31" s="453"/>
      <c r="WRH31" s="453"/>
      <c r="WRI31" s="453"/>
      <c r="WRJ31" s="453"/>
      <c r="WRK31" s="453"/>
      <c r="WRL31" s="453"/>
      <c r="WRM31" s="453"/>
      <c r="WRN31" s="453"/>
      <c r="WRO31" s="453"/>
      <c r="WRP31" s="453"/>
      <c r="WRQ31" s="453"/>
      <c r="WRR31" s="453"/>
      <c r="WRS31" s="453"/>
      <c r="WRT31" s="453"/>
      <c r="WRU31" s="453"/>
      <c r="WRV31" s="453"/>
      <c r="WRW31" s="453"/>
      <c r="WRX31" s="453"/>
      <c r="WRY31" s="453"/>
      <c r="WRZ31" s="453"/>
      <c r="WSA31" s="453"/>
      <c r="WSB31" s="453"/>
      <c r="WSC31" s="453"/>
      <c r="WSD31" s="453"/>
      <c r="WSE31" s="453"/>
      <c r="WSF31" s="453"/>
      <c r="WSG31" s="453"/>
      <c r="WSH31" s="453"/>
      <c r="WSI31" s="453"/>
      <c r="WSJ31" s="453"/>
      <c r="WSK31" s="453"/>
      <c r="WSL31" s="453"/>
      <c r="WSM31" s="453"/>
      <c r="WSN31" s="453"/>
      <c r="WSO31" s="453"/>
      <c r="WSP31" s="453"/>
      <c r="WSQ31" s="453"/>
      <c r="WSR31" s="453"/>
      <c r="WSS31" s="453"/>
      <c r="WST31" s="453"/>
      <c r="WSU31" s="453"/>
      <c r="WSV31" s="453"/>
      <c r="WSW31" s="453"/>
      <c r="WSX31" s="453"/>
      <c r="WSY31" s="453"/>
      <c r="WSZ31" s="453"/>
      <c r="WTA31" s="453"/>
      <c r="WTB31" s="453"/>
      <c r="WTC31" s="453"/>
      <c r="WTD31" s="453"/>
      <c r="WTE31" s="453"/>
      <c r="WTF31" s="453"/>
      <c r="WTG31" s="453"/>
      <c r="WTH31" s="453"/>
      <c r="WTI31" s="453"/>
      <c r="WTJ31" s="453"/>
      <c r="WTK31" s="453"/>
      <c r="WTL31" s="453"/>
      <c r="WTM31" s="453"/>
      <c r="WTN31" s="453"/>
      <c r="WTO31" s="453"/>
      <c r="WTP31" s="453"/>
      <c r="WTQ31" s="453"/>
      <c r="WTR31" s="453"/>
      <c r="WTS31" s="453"/>
      <c r="WTT31" s="453"/>
      <c r="WTU31" s="453"/>
      <c r="WTV31" s="453"/>
      <c r="WTW31" s="453"/>
      <c r="WTX31" s="453"/>
      <c r="WTY31" s="453"/>
      <c r="WTZ31" s="453"/>
      <c r="WUA31" s="453"/>
      <c r="WUB31" s="453"/>
      <c r="WUC31" s="453"/>
      <c r="WUD31" s="453"/>
      <c r="WUE31" s="453"/>
      <c r="WUF31" s="453"/>
      <c r="WUG31" s="453"/>
      <c r="WUH31" s="453"/>
      <c r="WUI31" s="453"/>
      <c r="WUJ31" s="453"/>
      <c r="WUK31" s="453"/>
      <c r="WUL31" s="453"/>
      <c r="WUM31" s="453"/>
      <c r="WUN31" s="453"/>
      <c r="WUO31" s="453"/>
      <c r="WUP31" s="453"/>
      <c r="WUQ31" s="453"/>
      <c r="WUR31" s="453"/>
      <c r="WUS31" s="453"/>
      <c r="WUT31" s="453"/>
      <c r="WUU31" s="453"/>
      <c r="WUV31" s="453"/>
      <c r="WUW31" s="453"/>
      <c r="WUX31" s="453"/>
      <c r="WUY31" s="453"/>
      <c r="WUZ31" s="453"/>
      <c r="WVA31" s="453"/>
      <c r="WVB31" s="453"/>
      <c r="WVC31" s="453"/>
      <c r="WVD31" s="453"/>
      <c r="WVE31" s="453"/>
      <c r="WVF31" s="453"/>
      <c r="WVG31" s="453"/>
      <c r="WVH31" s="453"/>
      <c r="WVI31" s="453"/>
      <c r="WVJ31" s="453"/>
      <c r="WVK31" s="453"/>
      <c r="WVL31" s="453"/>
      <c r="WVM31" s="453"/>
      <c r="WVN31" s="453"/>
      <c r="WVO31" s="453"/>
      <c r="WVP31" s="453"/>
      <c r="WVQ31" s="453"/>
      <c r="WVR31" s="453"/>
      <c r="WVS31" s="453"/>
      <c r="WVT31" s="453"/>
      <c r="WVU31" s="453"/>
      <c r="WVV31" s="453"/>
      <c r="WVW31" s="453"/>
      <c r="WVX31" s="453"/>
      <c r="WVY31" s="453"/>
      <c r="WVZ31" s="453"/>
      <c r="WWA31" s="453"/>
      <c r="WWB31" s="453"/>
      <c r="WWC31" s="453"/>
      <c r="WWD31" s="453"/>
      <c r="WWE31" s="453"/>
      <c r="WWF31" s="453"/>
      <c r="WWG31" s="453"/>
      <c r="WWH31" s="453"/>
      <c r="WWI31" s="453"/>
      <c r="WWJ31" s="453"/>
      <c r="WWK31" s="453"/>
      <c r="WWL31" s="453"/>
      <c r="WWM31" s="453"/>
      <c r="WWN31" s="453"/>
      <c r="WWO31" s="453"/>
      <c r="WWP31" s="453"/>
      <c r="WWQ31" s="453"/>
      <c r="WWR31" s="453"/>
      <c r="WWS31" s="453"/>
      <c r="WWT31" s="453"/>
      <c r="WWU31" s="453"/>
      <c r="WWV31" s="453"/>
      <c r="WWW31" s="453"/>
      <c r="WWX31" s="453"/>
      <c r="WWY31" s="453"/>
      <c r="WWZ31" s="453"/>
      <c r="WXA31" s="453"/>
      <c r="WXB31" s="453"/>
      <c r="WXC31" s="453"/>
      <c r="WXD31" s="453"/>
      <c r="WXE31" s="453"/>
      <c r="WXF31" s="453"/>
      <c r="WXG31" s="453"/>
      <c r="WXH31" s="453"/>
      <c r="WXI31" s="453"/>
      <c r="WXJ31" s="453"/>
      <c r="WXK31" s="453"/>
      <c r="WXL31" s="453"/>
      <c r="WXM31" s="453"/>
      <c r="WXN31" s="453"/>
      <c r="WXO31" s="453"/>
      <c r="WXP31" s="453"/>
      <c r="WXQ31" s="453"/>
      <c r="WXR31" s="453"/>
      <c r="WXS31" s="453"/>
      <c r="WXT31" s="453"/>
      <c r="WXU31" s="453"/>
      <c r="WXV31" s="453"/>
      <c r="WXW31" s="453"/>
      <c r="WXX31" s="453"/>
      <c r="WXY31" s="453"/>
      <c r="WXZ31" s="453"/>
      <c r="WYA31" s="453"/>
      <c r="WYB31" s="453"/>
      <c r="WYC31" s="453"/>
      <c r="WYD31" s="453"/>
      <c r="WYE31" s="453"/>
      <c r="WYF31" s="453"/>
      <c r="WYG31" s="453"/>
      <c r="WYH31" s="453"/>
      <c r="WYI31" s="453"/>
      <c r="WYJ31" s="453"/>
      <c r="WYK31" s="453"/>
      <c r="WYL31" s="453"/>
      <c r="WYM31" s="453"/>
      <c r="WYN31" s="453"/>
      <c r="WYO31" s="453"/>
      <c r="WYP31" s="453"/>
      <c r="WYQ31" s="453"/>
      <c r="WYR31" s="453"/>
      <c r="WYS31" s="453"/>
      <c r="WYT31" s="453"/>
      <c r="WYU31" s="453"/>
      <c r="WYV31" s="453"/>
      <c r="WYW31" s="453"/>
      <c r="WYX31" s="453"/>
      <c r="WYY31" s="453"/>
      <c r="WYZ31" s="453"/>
      <c r="WZA31" s="453"/>
      <c r="WZB31" s="453"/>
      <c r="WZC31" s="453"/>
      <c r="WZD31" s="453"/>
      <c r="WZE31" s="453"/>
      <c r="WZF31" s="453"/>
      <c r="WZG31" s="453"/>
      <c r="WZH31" s="453"/>
      <c r="WZI31" s="453"/>
      <c r="WZJ31" s="453"/>
      <c r="WZK31" s="453"/>
      <c r="WZL31" s="453"/>
      <c r="WZM31" s="453"/>
      <c r="WZN31" s="453"/>
      <c r="WZO31" s="453"/>
      <c r="WZP31" s="453"/>
      <c r="WZQ31" s="453"/>
      <c r="WZR31" s="453"/>
      <c r="WZS31" s="453"/>
      <c r="WZT31" s="453"/>
      <c r="WZU31" s="453"/>
      <c r="WZV31" s="453"/>
      <c r="WZW31" s="453"/>
      <c r="WZX31" s="453"/>
      <c r="WZY31" s="453"/>
      <c r="WZZ31" s="453"/>
      <c r="XAA31" s="453"/>
      <c r="XAB31" s="453"/>
      <c r="XAC31" s="453"/>
      <c r="XAD31" s="453"/>
      <c r="XAE31" s="453"/>
      <c r="XAF31" s="453"/>
      <c r="XAG31" s="453"/>
      <c r="XAH31" s="453"/>
      <c r="XAI31" s="453"/>
      <c r="XAJ31" s="453"/>
      <c r="XAK31" s="453"/>
      <c r="XAL31" s="453"/>
      <c r="XAM31" s="453"/>
      <c r="XAN31" s="453"/>
      <c r="XAO31" s="453"/>
      <c r="XAP31" s="453"/>
      <c r="XAQ31" s="453"/>
      <c r="XAR31" s="453"/>
      <c r="XAS31" s="453"/>
      <c r="XAT31" s="453"/>
      <c r="XAU31" s="453"/>
      <c r="XAV31" s="453"/>
      <c r="XAW31" s="453"/>
      <c r="XAX31" s="453"/>
      <c r="XAY31" s="453"/>
      <c r="XAZ31" s="453"/>
      <c r="XBA31" s="453"/>
      <c r="XBB31" s="453"/>
      <c r="XBC31" s="453"/>
      <c r="XBD31" s="453"/>
      <c r="XBE31" s="453"/>
      <c r="XBF31" s="453"/>
      <c r="XBG31" s="453"/>
      <c r="XBH31" s="453"/>
      <c r="XBI31" s="453"/>
      <c r="XBJ31" s="453"/>
      <c r="XBK31" s="453"/>
      <c r="XBL31" s="453"/>
      <c r="XBM31" s="453"/>
      <c r="XBN31" s="453"/>
      <c r="XBO31" s="453"/>
      <c r="XBP31" s="453"/>
      <c r="XBQ31" s="453"/>
      <c r="XBR31" s="453"/>
      <c r="XBS31" s="453"/>
      <c r="XBT31" s="453"/>
      <c r="XBU31" s="453"/>
      <c r="XBV31" s="453"/>
      <c r="XBW31" s="453"/>
      <c r="XBX31" s="453"/>
      <c r="XBY31" s="453"/>
      <c r="XBZ31" s="453"/>
      <c r="XCA31" s="453"/>
      <c r="XCB31" s="453"/>
      <c r="XCC31" s="453"/>
      <c r="XCD31" s="453"/>
      <c r="XCE31" s="453"/>
      <c r="XCF31" s="453"/>
      <c r="XCG31" s="453"/>
      <c r="XCH31" s="453"/>
      <c r="XCI31" s="453"/>
      <c r="XCJ31" s="453"/>
      <c r="XCK31" s="453"/>
      <c r="XCL31" s="453"/>
      <c r="XCM31" s="453"/>
      <c r="XCN31" s="453"/>
      <c r="XCO31" s="453"/>
      <c r="XCP31" s="453"/>
      <c r="XCQ31" s="453"/>
      <c r="XCR31" s="453"/>
      <c r="XCS31" s="453"/>
      <c r="XCT31" s="453"/>
      <c r="XCU31" s="453"/>
      <c r="XCV31" s="453"/>
      <c r="XCW31" s="453"/>
      <c r="XCX31" s="453"/>
      <c r="XCY31" s="453"/>
      <c r="XCZ31" s="453"/>
      <c r="XDA31" s="453"/>
      <c r="XDB31" s="453"/>
      <c r="XDC31" s="453"/>
      <c r="XDD31" s="453"/>
      <c r="XDE31" s="453"/>
      <c r="XDF31" s="453"/>
      <c r="XDG31" s="453"/>
      <c r="XDH31" s="453"/>
      <c r="XDI31" s="453"/>
      <c r="XDJ31" s="453"/>
      <c r="XDK31" s="453"/>
      <c r="XDL31" s="453"/>
      <c r="XDM31" s="453"/>
      <c r="XDN31" s="453"/>
      <c r="XDO31" s="453"/>
      <c r="XDP31" s="453"/>
      <c r="XDQ31" s="453"/>
      <c r="XDR31" s="453"/>
      <c r="XDS31" s="453"/>
      <c r="XDT31" s="453"/>
      <c r="XDU31" s="453"/>
      <c r="XDV31" s="453"/>
      <c r="XDW31" s="453"/>
      <c r="XDX31" s="453"/>
      <c r="XDY31" s="453"/>
      <c r="XDZ31" s="453"/>
      <c r="XEA31" s="453"/>
      <c r="XEB31" s="453"/>
      <c r="XEC31" s="453"/>
      <c r="XED31" s="453"/>
      <c r="XEE31" s="453"/>
      <c r="XEF31" s="453"/>
      <c r="XEG31" s="453"/>
      <c r="XEH31" s="453"/>
      <c r="XEI31" s="453"/>
      <c r="XEJ31" s="453"/>
      <c r="XEK31" s="453"/>
      <c r="XEL31" s="453"/>
      <c r="XEM31" s="453"/>
    </row>
    <row r="32" spans="1:16367" ht="151.5" customHeight="1" x14ac:dyDescent="0.3">
      <c r="A32" s="425">
        <v>44</v>
      </c>
      <c r="B32" s="420" t="s">
        <v>85</v>
      </c>
      <c r="C32" s="420" t="s">
        <v>784</v>
      </c>
      <c r="D32" s="420" t="s">
        <v>785</v>
      </c>
      <c r="E32" s="421" t="s">
        <v>270</v>
      </c>
      <c r="F32" s="421">
        <v>3</v>
      </c>
      <c r="G32" s="422" t="s">
        <v>437</v>
      </c>
      <c r="H32" s="423">
        <v>0.4</v>
      </c>
      <c r="I32" s="424" t="s">
        <v>266</v>
      </c>
      <c r="J32" s="423" t="s">
        <v>266</v>
      </c>
      <c r="K32" s="422" t="s">
        <v>450</v>
      </c>
      <c r="L32" s="423">
        <v>0.6</v>
      </c>
      <c r="M32" s="422" t="s">
        <v>450</v>
      </c>
      <c r="N32" s="426" t="s">
        <v>789</v>
      </c>
      <c r="O32" s="427" t="s">
        <v>827</v>
      </c>
      <c r="P32" s="454" t="s">
        <v>295</v>
      </c>
      <c r="Q32" s="454" t="s">
        <v>803</v>
      </c>
      <c r="R32" s="427" t="s">
        <v>828</v>
      </c>
      <c r="S32" s="427" t="s">
        <v>829</v>
      </c>
      <c r="T32" s="427" t="s">
        <v>817</v>
      </c>
      <c r="U32" s="428">
        <v>45292</v>
      </c>
      <c r="V32" s="428">
        <v>45657</v>
      </c>
      <c r="W32" s="429"/>
      <c r="X32" s="429"/>
      <c r="Y32" s="429"/>
      <c r="Z32" s="429"/>
      <c r="AA32" s="429"/>
      <c r="AB32" s="429"/>
      <c r="AC32" s="455"/>
      <c r="AD32" s="431"/>
      <c r="AE32" s="431"/>
      <c r="AF32" s="431"/>
      <c r="AG32" s="431"/>
      <c r="AH32" s="431"/>
      <c r="AI32" s="431"/>
      <c r="AJ32" s="431"/>
      <c r="AK32" s="433"/>
      <c r="AL32" s="434" t="s">
        <v>830</v>
      </c>
      <c r="AM32" s="435" t="s">
        <v>482</v>
      </c>
      <c r="AN32" s="437"/>
      <c r="AO32" s="436"/>
      <c r="AP32" s="437" t="s">
        <v>280</v>
      </c>
      <c r="AQ32" s="437" t="s">
        <v>280</v>
      </c>
      <c r="AR32" s="438" t="s">
        <v>298</v>
      </c>
      <c r="AS32" s="434" t="s">
        <v>831</v>
      </c>
      <c r="AT32" s="439" t="s">
        <v>832</v>
      </c>
      <c r="AU32" s="563"/>
      <c r="AV32" s="440"/>
      <c r="AW32" s="441"/>
      <c r="AX32" s="441"/>
      <c r="AY32" s="441"/>
      <c r="AZ32" s="441"/>
      <c r="BA32" s="441"/>
      <c r="BB32" s="441"/>
      <c r="BC32" s="441"/>
      <c r="BD32" s="442"/>
      <c r="BE32" s="443"/>
      <c r="BF32" s="444"/>
      <c r="BG32" s="444"/>
      <c r="BH32" s="444"/>
      <c r="BI32" s="444"/>
      <c r="BJ32" s="444"/>
      <c r="BK32" s="445"/>
      <c r="BL32" s="446"/>
      <c r="BM32" s="444"/>
      <c r="BN32" s="445"/>
      <c r="BO32" s="456"/>
      <c r="BP32" s="448"/>
      <c r="BQ32" s="448"/>
      <c r="BR32" s="448"/>
      <c r="BS32" s="448"/>
      <c r="BT32" s="448"/>
      <c r="BU32" s="448"/>
      <c r="BV32" s="448"/>
      <c r="BW32" s="449"/>
      <c r="BX32" s="450"/>
      <c r="BY32" s="451"/>
      <c r="BZ32" s="451"/>
      <c r="CA32" s="451"/>
      <c r="CB32" s="451"/>
      <c r="CC32" s="451"/>
      <c r="CD32" s="452"/>
      <c r="CE32" s="450"/>
      <c r="CF32" s="451"/>
      <c r="CG32" s="452"/>
      <c r="CH32" s="453"/>
      <c r="CI32" s="453"/>
      <c r="CJ32" s="453"/>
      <c r="CK32" s="453"/>
      <c r="CL32" s="453"/>
      <c r="CM32" s="453"/>
      <c r="CN32" s="453"/>
      <c r="CO32" s="453"/>
      <c r="CP32" s="453"/>
      <c r="CQ32" s="453"/>
      <c r="CR32" s="453"/>
      <c r="CS32" s="453"/>
      <c r="CT32" s="453"/>
      <c r="CU32" s="453"/>
      <c r="CV32" s="453"/>
      <c r="CW32" s="453"/>
      <c r="CX32" s="453"/>
      <c r="CY32" s="453"/>
      <c r="CZ32" s="453"/>
      <c r="DA32" s="453"/>
      <c r="DB32" s="453"/>
      <c r="DC32" s="453"/>
      <c r="DD32" s="453"/>
      <c r="DE32" s="453"/>
      <c r="DF32" s="453"/>
      <c r="DG32" s="453"/>
      <c r="DH32" s="453"/>
      <c r="DI32" s="453"/>
      <c r="DJ32" s="453"/>
      <c r="DK32" s="453"/>
      <c r="DL32" s="453"/>
      <c r="DM32" s="453"/>
      <c r="DN32" s="453"/>
      <c r="DO32" s="453"/>
      <c r="DP32" s="453"/>
      <c r="DQ32" s="453"/>
      <c r="DR32" s="453"/>
      <c r="DS32" s="453"/>
      <c r="DT32" s="453"/>
      <c r="DU32" s="453"/>
      <c r="DV32" s="453"/>
      <c r="DW32" s="453"/>
      <c r="DX32" s="453"/>
      <c r="DY32" s="453"/>
      <c r="DZ32" s="453"/>
      <c r="EA32" s="453"/>
      <c r="EB32" s="453"/>
      <c r="EC32" s="453"/>
      <c r="ED32" s="453"/>
      <c r="EE32" s="453"/>
      <c r="EF32" s="453"/>
      <c r="EG32" s="453"/>
      <c r="EH32" s="453"/>
      <c r="EI32" s="453"/>
      <c r="EJ32" s="453"/>
      <c r="EK32" s="453"/>
      <c r="EL32" s="453"/>
      <c r="EM32" s="453"/>
      <c r="EN32" s="453"/>
      <c r="EO32" s="453"/>
      <c r="EP32" s="453"/>
      <c r="EQ32" s="453"/>
      <c r="ER32" s="453"/>
      <c r="ES32" s="453"/>
      <c r="ET32" s="453"/>
      <c r="EU32" s="453"/>
      <c r="EV32" s="453"/>
      <c r="EW32" s="453"/>
      <c r="EX32" s="453"/>
      <c r="EY32" s="453"/>
      <c r="EZ32" s="453"/>
      <c r="FA32" s="453"/>
      <c r="FB32" s="453"/>
      <c r="FC32" s="453"/>
      <c r="FD32" s="453"/>
      <c r="FE32" s="453"/>
      <c r="FF32" s="453"/>
      <c r="FG32" s="453"/>
      <c r="FH32" s="453"/>
      <c r="FI32" s="453"/>
      <c r="FJ32" s="453"/>
      <c r="FK32" s="453"/>
      <c r="FL32" s="453"/>
      <c r="FM32" s="453"/>
      <c r="FN32" s="453"/>
      <c r="FO32" s="453"/>
      <c r="FP32" s="453"/>
      <c r="FQ32" s="453"/>
      <c r="FR32" s="453"/>
      <c r="FS32" s="453"/>
      <c r="FT32" s="453"/>
      <c r="FU32" s="453"/>
      <c r="FV32" s="453"/>
      <c r="FW32" s="453"/>
      <c r="FX32" s="453"/>
      <c r="FY32" s="453"/>
      <c r="FZ32" s="453"/>
      <c r="GA32" s="453"/>
      <c r="GB32" s="453"/>
      <c r="GC32" s="453"/>
      <c r="GD32" s="453"/>
      <c r="GE32" s="453"/>
      <c r="GF32" s="453"/>
      <c r="GG32" s="453"/>
      <c r="GH32" s="453"/>
      <c r="GI32" s="453"/>
      <c r="GJ32" s="453"/>
      <c r="GK32" s="453"/>
      <c r="GL32" s="453"/>
      <c r="GM32" s="453"/>
      <c r="GN32" s="453"/>
      <c r="GO32" s="453"/>
      <c r="GP32" s="453"/>
      <c r="GQ32" s="453"/>
      <c r="GR32" s="453"/>
      <c r="GS32" s="453"/>
      <c r="GT32" s="453"/>
      <c r="GU32" s="453"/>
      <c r="GV32" s="453"/>
      <c r="GW32" s="453"/>
      <c r="GX32" s="453"/>
      <c r="GY32" s="453"/>
      <c r="GZ32" s="453"/>
      <c r="HA32" s="453"/>
      <c r="HB32" s="453"/>
      <c r="HC32" s="453"/>
      <c r="HD32" s="453"/>
      <c r="HE32" s="453"/>
      <c r="HF32" s="453"/>
      <c r="HG32" s="453"/>
      <c r="HH32" s="453"/>
      <c r="HI32" s="453"/>
      <c r="HJ32" s="453"/>
      <c r="HK32" s="453"/>
      <c r="HL32" s="453"/>
      <c r="HM32" s="453"/>
      <c r="HN32" s="453"/>
      <c r="HO32" s="453"/>
      <c r="HP32" s="453"/>
      <c r="HQ32" s="453"/>
      <c r="HR32" s="453"/>
      <c r="HS32" s="453"/>
      <c r="HT32" s="453"/>
      <c r="HU32" s="453"/>
      <c r="HV32" s="453"/>
      <c r="HW32" s="453"/>
      <c r="HX32" s="453"/>
      <c r="HY32" s="453"/>
      <c r="HZ32" s="453"/>
      <c r="IA32" s="453"/>
      <c r="IB32" s="453"/>
      <c r="IC32" s="453"/>
      <c r="ID32" s="453"/>
      <c r="IE32" s="453"/>
      <c r="IF32" s="453"/>
      <c r="IG32" s="453"/>
      <c r="IH32" s="453"/>
      <c r="II32" s="453"/>
      <c r="IJ32" s="453"/>
      <c r="IK32" s="453"/>
      <c r="IL32" s="453"/>
      <c r="IM32" s="453"/>
      <c r="IN32" s="453"/>
      <c r="IO32" s="453"/>
      <c r="IP32" s="453"/>
      <c r="IQ32" s="453"/>
      <c r="IR32" s="453"/>
      <c r="IS32" s="453"/>
      <c r="IT32" s="453"/>
      <c r="IU32" s="453"/>
      <c r="IV32" s="453"/>
      <c r="IW32" s="453"/>
      <c r="IX32" s="453"/>
      <c r="IY32" s="453"/>
      <c r="IZ32" s="453"/>
      <c r="JA32" s="453"/>
      <c r="JB32" s="453"/>
      <c r="JC32" s="453"/>
      <c r="JD32" s="453"/>
      <c r="JE32" s="453"/>
      <c r="JF32" s="453"/>
      <c r="JG32" s="453"/>
      <c r="JH32" s="453"/>
      <c r="JI32" s="453"/>
      <c r="JJ32" s="453"/>
      <c r="JK32" s="453"/>
      <c r="JL32" s="453"/>
      <c r="JM32" s="453"/>
      <c r="JN32" s="453"/>
      <c r="JO32" s="453"/>
      <c r="JP32" s="453"/>
      <c r="JQ32" s="453"/>
      <c r="JR32" s="453"/>
      <c r="JS32" s="453"/>
      <c r="JT32" s="453"/>
      <c r="JU32" s="453"/>
      <c r="JV32" s="453"/>
      <c r="JW32" s="453"/>
      <c r="JX32" s="453"/>
      <c r="JY32" s="453"/>
      <c r="JZ32" s="453"/>
      <c r="KA32" s="453"/>
      <c r="KB32" s="453"/>
      <c r="KC32" s="453"/>
      <c r="KD32" s="453"/>
      <c r="KE32" s="453"/>
      <c r="KF32" s="453"/>
      <c r="KG32" s="453"/>
      <c r="KH32" s="453"/>
      <c r="KI32" s="453"/>
      <c r="KJ32" s="453"/>
      <c r="KK32" s="453"/>
      <c r="KL32" s="453"/>
      <c r="KM32" s="453"/>
      <c r="KN32" s="453"/>
      <c r="KO32" s="453"/>
      <c r="KP32" s="453"/>
      <c r="KQ32" s="453"/>
      <c r="KR32" s="453"/>
      <c r="KS32" s="453"/>
      <c r="KT32" s="453"/>
      <c r="KU32" s="453"/>
      <c r="KV32" s="453"/>
      <c r="KW32" s="453"/>
      <c r="KX32" s="453"/>
      <c r="KY32" s="453"/>
      <c r="KZ32" s="453"/>
      <c r="LA32" s="453"/>
      <c r="LB32" s="453"/>
      <c r="LC32" s="453"/>
      <c r="LD32" s="453"/>
      <c r="LE32" s="453"/>
      <c r="LF32" s="453"/>
      <c r="LG32" s="453"/>
      <c r="LH32" s="453"/>
      <c r="LI32" s="453"/>
      <c r="LJ32" s="453"/>
      <c r="LK32" s="453"/>
      <c r="LL32" s="453"/>
      <c r="LM32" s="453"/>
      <c r="LN32" s="453"/>
      <c r="LO32" s="453"/>
      <c r="LP32" s="453"/>
      <c r="LQ32" s="453"/>
      <c r="LR32" s="453"/>
      <c r="LS32" s="453"/>
      <c r="LT32" s="453"/>
      <c r="LU32" s="453"/>
      <c r="LV32" s="453"/>
      <c r="LW32" s="453"/>
      <c r="LX32" s="453"/>
      <c r="LY32" s="453"/>
      <c r="LZ32" s="453"/>
      <c r="MA32" s="453"/>
      <c r="MB32" s="453"/>
      <c r="MC32" s="453"/>
      <c r="MD32" s="453"/>
      <c r="ME32" s="453"/>
      <c r="MF32" s="453"/>
      <c r="MG32" s="453"/>
      <c r="MH32" s="453"/>
      <c r="MI32" s="453"/>
      <c r="MJ32" s="453"/>
      <c r="MK32" s="453"/>
      <c r="ML32" s="453"/>
      <c r="MM32" s="453"/>
      <c r="MN32" s="453"/>
      <c r="MO32" s="453"/>
      <c r="MP32" s="453"/>
      <c r="MQ32" s="453"/>
      <c r="MR32" s="453"/>
      <c r="MS32" s="453"/>
      <c r="MT32" s="453"/>
      <c r="MU32" s="453"/>
      <c r="MV32" s="453"/>
      <c r="MW32" s="453"/>
      <c r="MX32" s="453"/>
      <c r="MY32" s="453"/>
      <c r="MZ32" s="453"/>
      <c r="NA32" s="453"/>
      <c r="NB32" s="453"/>
      <c r="NC32" s="453"/>
      <c r="ND32" s="453"/>
      <c r="NE32" s="453"/>
      <c r="NF32" s="453"/>
      <c r="NG32" s="453"/>
      <c r="NH32" s="453"/>
      <c r="NI32" s="453"/>
      <c r="NJ32" s="453"/>
      <c r="NK32" s="453"/>
      <c r="NL32" s="453"/>
      <c r="NM32" s="453"/>
      <c r="NN32" s="453"/>
      <c r="NO32" s="453"/>
      <c r="NP32" s="453"/>
      <c r="NQ32" s="453"/>
      <c r="NR32" s="453"/>
      <c r="NS32" s="453"/>
      <c r="NT32" s="453"/>
      <c r="NU32" s="453"/>
      <c r="NV32" s="453"/>
      <c r="NW32" s="453"/>
      <c r="NX32" s="453"/>
      <c r="NY32" s="453"/>
      <c r="NZ32" s="453"/>
      <c r="OA32" s="453"/>
      <c r="OB32" s="453"/>
      <c r="OC32" s="453"/>
      <c r="OD32" s="453"/>
      <c r="OE32" s="453"/>
      <c r="OF32" s="453"/>
      <c r="OG32" s="453"/>
      <c r="OH32" s="453"/>
      <c r="OI32" s="453"/>
      <c r="OJ32" s="453"/>
      <c r="OK32" s="453"/>
      <c r="OL32" s="453"/>
      <c r="OM32" s="453"/>
      <c r="ON32" s="453"/>
      <c r="OO32" s="453"/>
      <c r="OP32" s="453"/>
      <c r="OQ32" s="453"/>
      <c r="OR32" s="453"/>
      <c r="OS32" s="453"/>
      <c r="OT32" s="453"/>
      <c r="OU32" s="453"/>
      <c r="OV32" s="453"/>
      <c r="OW32" s="453"/>
      <c r="OX32" s="453"/>
      <c r="OY32" s="453"/>
      <c r="OZ32" s="453"/>
      <c r="PA32" s="453"/>
      <c r="PB32" s="453"/>
      <c r="PC32" s="453"/>
      <c r="PD32" s="453"/>
      <c r="PE32" s="453"/>
      <c r="PF32" s="453"/>
      <c r="PG32" s="453"/>
      <c r="PH32" s="453"/>
      <c r="PI32" s="453"/>
      <c r="PJ32" s="453"/>
      <c r="PK32" s="453"/>
      <c r="PL32" s="453"/>
      <c r="PM32" s="453"/>
      <c r="PN32" s="453"/>
      <c r="PO32" s="453"/>
      <c r="PP32" s="453"/>
      <c r="PQ32" s="453"/>
      <c r="PR32" s="453"/>
      <c r="PS32" s="453"/>
      <c r="PT32" s="453"/>
      <c r="PU32" s="453"/>
      <c r="PV32" s="453"/>
      <c r="PW32" s="453"/>
      <c r="PX32" s="453"/>
      <c r="PY32" s="453"/>
      <c r="PZ32" s="453"/>
      <c r="QA32" s="453"/>
      <c r="QB32" s="453"/>
      <c r="QC32" s="453"/>
      <c r="QD32" s="453"/>
      <c r="QE32" s="453"/>
      <c r="QF32" s="453"/>
      <c r="QG32" s="453"/>
      <c r="QH32" s="453"/>
      <c r="QI32" s="453"/>
      <c r="QJ32" s="453"/>
      <c r="QK32" s="453"/>
      <c r="QL32" s="453"/>
      <c r="QM32" s="453"/>
      <c r="QN32" s="453"/>
      <c r="QO32" s="453"/>
      <c r="QP32" s="453"/>
      <c r="QQ32" s="453"/>
      <c r="QR32" s="453"/>
      <c r="QS32" s="453"/>
      <c r="QT32" s="453"/>
      <c r="QU32" s="453"/>
      <c r="QV32" s="453"/>
      <c r="QW32" s="453"/>
      <c r="QX32" s="453"/>
      <c r="QY32" s="453"/>
      <c r="QZ32" s="453"/>
      <c r="RA32" s="453"/>
      <c r="RB32" s="453"/>
      <c r="RC32" s="453"/>
      <c r="RD32" s="453"/>
      <c r="RE32" s="453"/>
      <c r="RF32" s="453"/>
      <c r="RG32" s="453"/>
      <c r="RH32" s="453"/>
      <c r="RI32" s="453"/>
      <c r="RJ32" s="453"/>
      <c r="RK32" s="453"/>
      <c r="RL32" s="453"/>
      <c r="RM32" s="453"/>
      <c r="RN32" s="453"/>
      <c r="RO32" s="453"/>
      <c r="RP32" s="453"/>
      <c r="RQ32" s="453"/>
      <c r="RR32" s="453"/>
      <c r="RS32" s="453"/>
      <c r="RT32" s="453"/>
      <c r="RU32" s="453"/>
      <c r="RV32" s="453"/>
      <c r="RW32" s="453"/>
      <c r="RX32" s="453"/>
      <c r="RY32" s="453"/>
      <c r="RZ32" s="453"/>
      <c r="SA32" s="453"/>
      <c r="SB32" s="453"/>
      <c r="SC32" s="453"/>
      <c r="SD32" s="453"/>
      <c r="SE32" s="453"/>
      <c r="SF32" s="453"/>
      <c r="SG32" s="453"/>
      <c r="SH32" s="453"/>
      <c r="SI32" s="453"/>
      <c r="SJ32" s="453"/>
      <c r="SK32" s="453"/>
      <c r="SL32" s="453"/>
      <c r="SM32" s="453"/>
      <c r="SN32" s="453"/>
      <c r="SO32" s="453"/>
      <c r="SP32" s="453"/>
      <c r="SQ32" s="453"/>
      <c r="SR32" s="453"/>
      <c r="SS32" s="453"/>
      <c r="ST32" s="453"/>
      <c r="SU32" s="453"/>
      <c r="SV32" s="453"/>
      <c r="SW32" s="453"/>
      <c r="SX32" s="453"/>
      <c r="SY32" s="453"/>
      <c r="SZ32" s="453"/>
      <c r="TA32" s="453"/>
      <c r="TB32" s="453"/>
      <c r="TC32" s="453"/>
      <c r="TD32" s="453"/>
      <c r="TE32" s="453"/>
      <c r="TF32" s="453"/>
      <c r="TG32" s="453"/>
      <c r="TH32" s="453"/>
      <c r="TI32" s="453"/>
      <c r="TJ32" s="453"/>
      <c r="TK32" s="453"/>
      <c r="TL32" s="453"/>
      <c r="TM32" s="453"/>
      <c r="TN32" s="453"/>
      <c r="TO32" s="453"/>
      <c r="TP32" s="453"/>
      <c r="TQ32" s="453"/>
      <c r="TR32" s="453"/>
      <c r="TS32" s="453"/>
      <c r="TT32" s="453"/>
      <c r="TU32" s="453"/>
      <c r="TV32" s="453"/>
      <c r="TW32" s="453"/>
      <c r="TX32" s="453"/>
      <c r="TY32" s="453"/>
      <c r="TZ32" s="453"/>
      <c r="UA32" s="453"/>
      <c r="UB32" s="453"/>
      <c r="UC32" s="453"/>
      <c r="UD32" s="453"/>
      <c r="UE32" s="453"/>
      <c r="UF32" s="453"/>
      <c r="UG32" s="453"/>
      <c r="UH32" s="453"/>
      <c r="UI32" s="453"/>
      <c r="UJ32" s="453"/>
      <c r="UK32" s="453"/>
      <c r="UL32" s="453"/>
      <c r="UM32" s="453"/>
      <c r="UN32" s="453"/>
      <c r="UO32" s="453"/>
      <c r="UP32" s="453"/>
      <c r="UQ32" s="453"/>
      <c r="UR32" s="453"/>
      <c r="US32" s="453"/>
      <c r="UT32" s="453"/>
      <c r="UU32" s="453"/>
      <c r="UV32" s="453"/>
      <c r="UW32" s="453"/>
      <c r="UX32" s="453"/>
      <c r="UY32" s="453"/>
      <c r="UZ32" s="453"/>
      <c r="VA32" s="453"/>
      <c r="VB32" s="453"/>
      <c r="VC32" s="453"/>
      <c r="VD32" s="453"/>
      <c r="VE32" s="453"/>
      <c r="VF32" s="453"/>
      <c r="VG32" s="453"/>
      <c r="VH32" s="453"/>
      <c r="VI32" s="453"/>
      <c r="VJ32" s="453"/>
      <c r="VK32" s="453"/>
      <c r="VL32" s="453"/>
      <c r="VM32" s="453"/>
      <c r="VN32" s="453"/>
      <c r="VO32" s="453"/>
      <c r="VP32" s="453"/>
      <c r="VQ32" s="453"/>
      <c r="VR32" s="453"/>
      <c r="VS32" s="453"/>
      <c r="VT32" s="453"/>
      <c r="VU32" s="453"/>
      <c r="VV32" s="453"/>
      <c r="VW32" s="453"/>
      <c r="VX32" s="453"/>
      <c r="VY32" s="453"/>
      <c r="VZ32" s="453"/>
      <c r="WA32" s="453"/>
      <c r="WB32" s="453"/>
      <c r="WC32" s="453"/>
      <c r="WD32" s="453"/>
      <c r="WE32" s="453"/>
      <c r="WF32" s="453"/>
      <c r="WG32" s="453"/>
      <c r="WH32" s="453"/>
      <c r="WI32" s="453"/>
      <c r="WJ32" s="453"/>
      <c r="WK32" s="453"/>
      <c r="WL32" s="453"/>
      <c r="WM32" s="453"/>
      <c r="WN32" s="453"/>
      <c r="WO32" s="453"/>
      <c r="WP32" s="453"/>
      <c r="WQ32" s="453"/>
      <c r="WR32" s="453"/>
      <c r="WS32" s="453"/>
      <c r="WT32" s="453"/>
      <c r="WU32" s="453"/>
      <c r="WV32" s="453"/>
      <c r="WW32" s="453"/>
      <c r="WX32" s="453"/>
      <c r="WY32" s="453"/>
      <c r="WZ32" s="453"/>
      <c r="XA32" s="453"/>
      <c r="XB32" s="453"/>
      <c r="XC32" s="453"/>
      <c r="XD32" s="453"/>
      <c r="XE32" s="453"/>
      <c r="XF32" s="453"/>
      <c r="XG32" s="453"/>
      <c r="XH32" s="453"/>
      <c r="XI32" s="453"/>
      <c r="XJ32" s="453"/>
      <c r="XK32" s="453"/>
      <c r="XL32" s="453"/>
      <c r="XM32" s="453"/>
      <c r="XN32" s="453"/>
      <c r="XO32" s="453"/>
      <c r="XP32" s="453"/>
      <c r="XQ32" s="453"/>
      <c r="XR32" s="453"/>
      <c r="XS32" s="453"/>
      <c r="XT32" s="453"/>
      <c r="XU32" s="453"/>
      <c r="XV32" s="453"/>
      <c r="XW32" s="453"/>
      <c r="XX32" s="453"/>
      <c r="XY32" s="453"/>
      <c r="XZ32" s="453"/>
      <c r="YA32" s="453"/>
      <c r="YB32" s="453"/>
      <c r="YC32" s="453"/>
      <c r="YD32" s="453"/>
      <c r="YE32" s="453"/>
      <c r="YF32" s="453"/>
      <c r="YG32" s="453"/>
      <c r="YH32" s="453"/>
      <c r="YI32" s="453"/>
      <c r="YJ32" s="453"/>
      <c r="YK32" s="453"/>
      <c r="YL32" s="453"/>
      <c r="YM32" s="453"/>
      <c r="YN32" s="453"/>
      <c r="YO32" s="453"/>
      <c r="YP32" s="453"/>
      <c r="YQ32" s="453"/>
      <c r="YR32" s="453"/>
      <c r="YS32" s="453"/>
      <c r="YT32" s="453"/>
      <c r="YU32" s="453"/>
      <c r="YV32" s="453"/>
      <c r="YW32" s="453"/>
      <c r="YX32" s="453"/>
      <c r="YY32" s="453"/>
      <c r="YZ32" s="453"/>
      <c r="ZA32" s="453"/>
      <c r="ZB32" s="453"/>
      <c r="ZC32" s="453"/>
      <c r="ZD32" s="453"/>
      <c r="ZE32" s="453"/>
      <c r="ZF32" s="453"/>
      <c r="ZG32" s="453"/>
      <c r="ZH32" s="453"/>
      <c r="ZI32" s="453"/>
      <c r="ZJ32" s="453"/>
      <c r="ZK32" s="453"/>
      <c r="ZL32" s="453"/>
      <c r="ZM32" s="453"/>
      <c r="ZN32" s="453"/>
      <c r="ZO32" s="453"/>
      <c r="ZP32" s="453"/>
      <c r="ZQ32" s="453"/>
      <c r="ZR32" s="453"/>
      <c r="ZS32" s="453"/>
      <c r="ZT32" s="453"/>
      <c r="ZU32" s="453"/>
      <c r="ZV32" s="453"/>
      <c r="ZW32" s="453"/>
      <c r="ZX32" s="453"/>
      <c r="ZY32" s="453"/>
      <c r="ZZ32" s="453"/>
      <c r="AAA32" s="453"/>
      <c r="AAB32" s="453"/>
      <c r="AAC32" s="453"/>
      <c r="AAD32" s="453"/>
      <c r="AAE32" s="453"/>
      <c r="AAF32" s="453"/>
      <c r="AAG32" s="453"/>
      <c r="AAH32" s="453"/>
      <c r="AAI32" s="453"/>
      <c r="AAJ32" s="453"/>
      <c r="AAK32" s="453"/>
      <c r="AAL32" s="453"/>
      <c r="AAM32" s="453"/>
      <c r="AAN32" s="453"/>
      <c r="AAO32" s="453"/>
      <c r="AAP32" s="453"/>
      <c r="AAQ32" s="453"/>
      <c r="AAR32" s="453"/>
      <c r="AAS32" s="453"/>
      <c r="AAT32" s="453"/>
      <c r="AAU32" s="453"/>
      <c r="AAV32" s="453"/>
      <c r="AAW32" s="453"/>
      <c r="AAX32" s="453"/>
      <c r="AAY32" s="453"/>
      <c r="AAZ32" s="453"/>
      <c r="ABA32" s="453"/>
      <c r="ABB32" s="453"/>
      <c r="ABC32" s="453"/>
      <c r="ABD32" s="453"/>
      <c r="ABE32" s="453"/>
      <c r="ABF32" s="453"/>
      <c r="ABG32" s="453"/>
      <c r="ABH32" s="453"/>
      <c r="ABI32" s="453"/>
      <c r="ABJ32" s="453"/>
      <c r="ABK32" s="453"/>
      <c r="ABL32" s="453"/>
      <c r="ABM32" s="453"/>
      <c r="ABN32" s="453"/>
      <c r="ABO32" s="453"/>
      <c r="ABP32" s="453"/>
      <c r="ABQ32" s="453"/>
      <c r="ABR32" s="453"/>
      <c r="ABS32" s="453"/>
      <c r="ABT32" s="453"/>
      <c r="ABU32" s="453"/>
      <c r="ABV32" s="453"/>
      <c r="ABW32" s="453"/>
      <c r="ABX32" s="453"/>
      <c r="ABY32" s="453"/>
      <c r="ABZ32" s="453"/>
      <c r="ACA32" s="453"/>
      <c r="ACB32" s="453"/>
      <c r="ACC32" s="453"/>
      <c r="ACD32" s="453"/>
      <c r="ACE32" s="453"/>
      <c r="ACF32" s="453"/>
      <c r="ACG32" s="453"/>
      <c r="ACH32" s="453"/>
      <c r="ACI32" s="453"/>
      <c r="ACJ32" s="453"/>
      <c r="ACK32" s="453"/>
      <c r="ACL32" s="453"/>
      <c r="ACM32" s="453"/>
      <c r="ACN32" s="453"/>
      <c r="ACO32" s="453"/>
      <c r="ACP32" s="453"/>
      <c r="ACQ32" s="453"/>
      <c r="ACR32" s="453"/>
      <c r="ACS32" s="453"/>
      <c r="ACT32" s="453"/>
      <c r="ACU32" s="453"/>
      <c r="ACV32" s="453"/>
      <c r="ACW32" s="453"/>
      <c r="ACX32" s="453"/>
      <c r="ACY32" s="453"/>
      <c r="ACZ32" s="453"/>
      <c r="ADA32" s="453"/>
      <c r="ADB32" s="453"/>
      <c r="ADC32" s="453"/>
      <c r="ADD32" s="453"/>
      <c r="ADE32" s="453"/>
      <c r="ADF32" s="453"/>
      <c r="ADG32" s="453"/>
      <c r="ADH32" s="453"/>
      <c r="ADI32" s="453"/>
      <c r="ADJ32" s="453"/>
      <c r="ADK32" s="453"/>
      <c r="ADL32" s="453"/>
      <c r="ADM32" s="453"/>
      <c r="ADN32" s="453"/>
      <c r="ADO32" s="453"/>
      <c r="ADP32" s="453"/>
      <c r="ADQ32" s="453"/>
      <c r="ADR32" s="453"/>
      <c r="ADS32" s="453"/>
      <c r="ADT32" s="453"/>
      <c r="ADU32" s="453"/>
      <c r="ADV32" s="453"/>
      <c r="ADW32" s="453"/>
      <c r="ADX32" s="453"/>
      <c r="ADY32" s="453"/>
      <c r="ADZ32" s="453"/>
      <c r="AEA32" s="453"/>
      <c r="AEB32" s="453"/>
      <c r="AEC32" s="453"/>
      <c r="AED32" s="453"/>
      <c r="AEE32" s="453"/>
      <c r="AEF32" s="453"/>
      <c r="AEG32" s="453"/>
      <c r="AEH32" s="453"/>
      <c r="AEI32" s="453"/>
      <c r="AEJ32" s="453"/>
      <c r="AEK32" s="453"/>
      <c r="AEL32" s="453"/>
      <c r="AEM32" s="453"/>
      <c r="AEN32" s="453"/>
      <c r="AEO32" s="453"/>
      <c r="AEP32" s="453"/>
      <c r="AEQ32" s="453"/>
      <c r="AER32" s="453"/>
      <c r="AES32" s="453"/>
      <c r="AET32" s="453"/>
      <c r="AEU32" s="453"/>
      <c r="AEV32" s="453"/>
      <c r="AEW32" s="453"/>
      <c r="AEX32" s="453"/>
      <c r="AEY32" s="453"/>
      <c r="AEZ32" s="453"/>
      <c r="AFA32" s="453"/>
      <c r="AFB32" s="453"/>
      <c r="AFC32" s="453"/>
      <c r="AFD32" s="453"/>
      <c r="AFE32" s="453"/>
      <c r="AFF32" s="453"/>
      <c r="AFG32" s="453"/>
      <c r="AFH32" s="453"/>
      <c r="AFI32" s="453"/>
      <c r="AFJ32" s="453"/>
      <c r="AFK32" s="453"/>
      <c r="AFL32" s="453"/>
      <c r="AFM32" s="453"/>
      <c r="AFN32" s="453"/>
      <c r="AFO32" s="453"/>
      <c r="AFP32" s="453"/>
      <c r="AFQ32" s="453"/>
      <c r="AFR32" s="453"/>
      <c r="AFS32" s="453"/>
      <c r="AFT32" s="453"/>
      <c r="AFU32" s="453"/>
      <c r="AFV32" s="453"/>
      <c r="AFW32" s="453"/>
      <c r="AFX32" s="453"/>
      <c r="AFY32" s="453"/>
      <c r="AFZ32" s="453"/>
      <c r="AGA32" s="453"/>
      <c r="AGB32" s="453"/>
      <c r="AGC32" s="453"/>
      <c r="AGD32" s="453"/>
      <c r="AGE32" s="453"/>
      <c r="AGF32" s="453"/>
      <c r="AGG32" s="453"/>
      <c r="AGH32" s="453"/>
      <c r="AGI32" s="453"/>
      <c r="AGJ32" s="453"/>
      <c r="AGK32" s="453"/>
      <c r="AGL32" s="453"/>
      <c r="AGM32" s="453"/>
      <c r="AGN32" s="453"/>
      <c r="AGO32" s="453"/>
      <c r="AGP32" s="453"/>
      <c r="AGQ32" s="453"/>
      <c r="AGR32" s="453"/>
      <c r="AGS32" s="453"/>
      <c r="AGT32" s="453"/>
      <c r="AGU32" s="453"/>
      <c r="AGV32" s="453"/>
      <c r="AGW32" s="453"/>
      <c r="AGX32" s="453"/>
      <c r="AGY32" s="453"/>
      <c r="AGZ32" s="453"/>
      <c r="AHA32" s="453"/>
      <c r="AHB32" s="453"/>
      <c r="AHC32" s="453"/>
      <c r="AHD32" s="453"/>
      <c r="AHE32" s="453"/>
      <c r="AHF32" s="453"/>
      <c r="AHG32" s="453"/>
      <c r="AHH32" s="453"/>
      <c r="AHI32" s="453"/>
      <c r="AHJ32" s="453"/>
      <c r="AHK32" s="453"/>
      <c r="AHL32" s="453"/>
      <c r="AHM32" s="453"/>
      <c r="AHN32" s="453"/>
      <c r="AHO32" s="453"/>
      <c r="AHP32" s="453"/>
      <c r="AHQ32" s="453"/>
      <c r="AHR32" s="453"/>
      <c r="AHS32" s="453"/>
      <c r="AHT32" s="453"/>
      <c r="AHU32" s="453"/>
      <c r="AHV32" s="453"/>
      <c r="AHW32" s="453"/>
      <c r="AHX32" s="453"/>
      <c r="AHY32" s="453"/>
      <c r="AHZ32" s="453"/>
      <c r="AIA32" s="453"/>
      <c r="AIB32" s="453"/>
      <c r="AIC32" s="453"/>
      <c r="AID32" s="453"/>
      <c r="AIE32" s="453"/>
      <c r="AIF32" s="453"/>
      <c r="AIG32" s="453"/>
      <c r="AIH32" s="453"/>
      <c r="AII32" s="453"/>
      <c r="AIJ32" s="453"/>
      <c r="AIK32" s="453"/>
      <c r="AIL32" s="453"/>
      <c r="AIM32" s="453"/>
      <c r="AIN32" s="453"/>
      <c r="AIO32" s="453"/>
      <c r="AIP32" s="453"/>
      <c r="AIQ32" s="453"/>
      <c r="AIR32" s="453"/>
      <c r="AIS32" s="453"/>
      <c r="AIT32" s="453"/>
      <c r="AIU32" s="453"/>
      <c r="AIV32" s="453"/>
      <c r="AIW32" s="453"/>
      <c r="AIX32" s="453"/>
      <c r="AIY32" s="453"/>
      <c r="AIZ32" s="453"/>
      <c r="AJA32" s="453"/>
      <c r="AJB32" s="453"/>
      <c r="AJC32" s="453"/>
      <c r="AJD32" s="453"/>
      <c r="AJE32" s="453"/>
      <c r="AJF32" s="453"/>
      <c r="AJG32" s="453"/>
      <c r="AJH32" s="453"/>
      <c r="AJI32" s="453"/>
      <c r="AJJ32" s="453"/>
      <c r="AJK32" s="453"/>
      <c r="AJL32" s="453"/>
      <c r="AJM32" s="453"/>
      <c r="AJN32" s="453"/>
      <c r="AJO32" s="453"/>
      <c r="AJP32" s="453"/>
      <c r="AJQ32" s="453"/>
      <c r="AJR32" s="453"/>
      <c r="AJS32" s="453"/>
      <c r="AJT32" s="453"/>
      <c r="AJU32" s="453"/>
      <c r="AJV32" s="453"/>
      <c r="AJW32" s="453"/>
      <c r="AJX32" s="453"/>
      <c r="AJY32" s="453"/>
      <c r="AJZ32" s="453"/>
      <c r="AKA32" s="453"/>
      <c r="AKB32" s="453"/>
      <c r="AKC32" s="453"/>
      <c r="AKD32" s="453"/>
      <c r="AKE32" s="453"/>
      <c r="AKF32" s="453"/>
      <c r="AKG32" s="453"/>
      <c r="AKH32" s="453"/>
      <c r="AKI32" s="453"/>
      <c r="AKJ32" s="453"/>
      <c r="AKK32" s="453"/>
      <c r="AKL32" s="453"/>
      <c r="AKM32" s="453"/>
      <c r="AKN32" s="453"/>
      <c r="AKO32" s="453"/>
      <c r="AKP32" s="453"/>
      <c r="AKQ32" s="453"/>
      <c r="AKR32" s="453"/>
      <c r="AKS32" s="453"/>
      <c r="AKT32" s="453"/>
      <c r="AKU32" s="453"/>
      <c r="AKV32" s="453"/>
      <c r="AKW32" s="453"/>
      <c r="AKX32" s="453"/>
      <c r="AKY32" s="453"/>
      <c r="AKZ32" s="453"/>
      <c r="ALA32" s="453"/>
      <c r="ALB32" s="453"/>
      <c r="ALC32" s="453"/>
      <c r="ALD32" s="453"/>
      <c r="ALE32" s="453"/>
      <c r="ALF32" s="453"/>
      <c r="ALG32" s="453"/>
      <c r="ALH32" s="453"/>
      <c r="ALI32" s="453"/>
      <c r="ALJ32" s="453"/>
      <c r="ALK32" s="453"/>
      <c r="ALL32" s="453"/>
      <c r="ALM32" s="453"/>
      <c r="ALN32" s="453"/>
      <c r="ALO32" s="453"/>
      <c r="ALP32" s="453"/>
      <c r="ALQ32" s="453"/>
      <c r="ALR32" s="453"/>
      <c r="ALS32" s="453"/>
      <c r="ALT32" s="453"/>
      <c r="ALU32" s="453"/>
      <c r="ALV32" s="453"/>
      <c r="ALW32" s="453"/>
      <c r="ALX32" s="453"/>
      <c r="ALY32" s="453"/>
      <c r="ALZ32" s="453"/>
      <c r="AMA32" s="453"/>
      <c r="AMB32" s="453"/>
      <c r="AMC32" s="453"/>
      <c r="AMD32" s="453"/>
      <c r="AME32" s="453"/>
      <c r="AMF32" s="453"/>
      <c r="AMG32" s="453"/>
      <c r="AMH32" s="453"/>
      <c r="AMI32" s="453"/>
      <c r="AMJ32" s="453"/>
      <c r="AMK32" s="453"/>
      <c r="AML32" s="453"/>
      <c r="AMM32" s="453"/>
      <c r="AMN32" s="453"/>
      <c r="AMO32" s="453"/>
      <c r="AMP32" s="453"/>
      <c r="AMQ32" s="453"/>
      <c r="AMR32" s="453"/>
      <c r="AMS32" s="453"/>
      <c r="AMT32" s="453"/>
      <c r="AMU32" s="453"/>
      <c r="AMV32" s="453"/>
      <c r="AMW32" s="453"/>
      <c r="AMX32" s="453"/>
      <c r="AMY32" s="453"/>
      <c r="AMZ32" s="453"/>
      <c r="ANA32" s="453"/>
      <c r="ANB32" s="453"/>
      <c r="ANC32" s="453"/>
      <c r="AND32" s="453"/>
      <c r="ANE32" s="453"/>
      <c r="ANF32" s="453"/>
      <c r="ANG32" s="453"/>
      <c r="ANH32" s="453"/>
      <c r="ANI32" s="453"/>
      <c r="ANJ32" s="453"/>
      <c r="ANK32" s="453"/>
      <c r="ANL32" s="453"/>
      <c r="ANM32" s="453"/>
      <c r="ANN32" s="453"/>
      <c r="ANO32" s="453"/>
      <c r="ANP32" s="453"/>
      <c r="ANQ32" s="453"/>
      <c r="ANR32" s="453"/>
      <c r="ANS32" s="453"/>
      <c r="ANT32" s="453"/>
      <c r="ANU32" s="453"/>
      <c r="ANV32" s="453"/>
      <c r="ANW32" s="453"/>
      <c r="ANX32" s="453"/>
      <c r="ANY32" s="453"/>
      <c r="ANZ32" s="453"/>
      <c r="AOA32" s="453"/>
      <c r="AOB32" s="453"/>
      <c r="AOC32" s="453"/>
      <c r="AOD32" s="453"/>
      <c r="AOE32" s="453"/>
      <c r="AOF32" s="453"/>
      <c r="AOG32" s="453"/>
      <c r="AOH32" s="453"/>
      <c r="AOI32" s="453"/>
      <c r="AOJ32" s="453"/>
      <c r="AOK32" s="453"/>
      <c r="AOL32" s="453"/>
      <c r="AOM32" s="453"/>
      <c r="AON32" s="453"/>
      <c r="AOO32" s="453"/>
      <c r="AOP32" s="453"/>
      <c r="AOQ32" s="453"/>
      <c r="AOR32" s="453"/>
      <c r="AOS32" s="453"/>
      <c r="AOT32" s="453"/>
      <c r="AOU32" s="453"/>
      <c r="AOV32" s="453"/>
      <c r="AOW32" s="453"/>
      <c r="AOX32" s="453"/>
      <c r="AOY32" s="453"/>
      <c r="AOZ32" s="453"/>
      <c r="APA32" s="453"/>
      <c r="APB32" s="453"/>
      <c r="APC32" s="453"/>
      <c r="APD32" s="453"/>
      <c r="APE32" s="453"/>
      <c r="APF32" s="453"/>
      <c r="APG32" s="453"/>
      <c r="APH32" s="453"/>
      <c r="API32" s="453"/>
      <c r="APJ32" s="453"/>
      <c r="APK32" s="453"/>
      <c r="APL32" s="453"/>
      <c r="APM32" s="453"/>
      <c r="APN32" s="453"/>
      <c r="APO32" s="453"/>
      <c r="APP32" s="453"/>
      <c r="APQ32" s="453"/>
      <c r="APR32" s="453"/>
      <c r="APS32" s="453"/>
      <c r="APT32" s="453"/>
      <c r="APU32" s="453"/>
      <c r="APV32" s="453"/>
      <c r="APW32" s="453"/>
      <c r="APX32" s="453"/>
      <c r="APY32" s="453"/>
      <c r="APZ32" s="453"/>
      <c r="AQA32" s="453"/>
      <c r="AQB32" s="453"/>
      <c r="AQC32" s="453"/>
      <c r="AQD32" s="453"/>
      <c r="AQE32" s="453"/>
      <c r="AQF32" s="453"/>
      <c r="AQG32" s="453"/>
      <c r="AQH32" s="453"/>
      <c r="AQI32" s="453"/>
      <c r="AQJ32" s="453"/>
      <c r="AQK32" s="453"/>
      <c r="AQL32" s="453"/>
      <c r="AQM32" s="453"/>
      <c r="AQN32" s="453"/>
      <c r="AQO32" s="453"/>
      <c r="AQP32" s="453"/>
      <c r="AQQ32" s="453"/>
      <c r="AQR32" s="453"/>
      <c r="AQS32" s="453"/>
      <c r="AQT32" s="453"/>
      <c r="AQU32" s="453"/>
      <c r="AQV32" s="453"/>
      <c r="AQW32" s="453"/>
      <c r="AQX32" s="453"/>
      <c r="AQY32" s="453"/>
      <c r="AQZ32" s="453"/>
      <c r="ARA32" s="453"/>
      <c r="ARB32" s="453"/>
      <c r="ARC32" s="453"/>
      <c r="ARD32" s="453"/>
      <c r="ARE32" s="453"/>
      <c r="ARF32" s="453"/>
      <c r="ARG32" s="453"/>
      <c r="ARH32" s="453"/>
      <c r="ARI32" s="453"/>
      <c r="ARJ32" s="453"/>
      <c r="ARK32" s="453"/>
      <c r="ARL32" s="453"/>
      <c r="ARM32" s="453"/>
      <c r="ARN32" s="453"/>
      <c r="ARO32" s="453"/>
      <c r="ARP32" s="453"/>
      <c r="ARQ32" s="453"/>
      <c r="ARR32" s="453"/>
      <c r="ARS32" s="453"/>
      <c r="ART32" s="453"/>
      <c r="ARU32" s="453"/>
      <c r="ARV32" s="453"/>
      <c r="ARW32" s="453"/>
      <c r="ARX32" s="453"/>
      <c r="ARY32" s="453"/>
      <c r="ARZ32" s="453"/>
      <c r="ASA32" s="453"/>
      <c r="ASB32" s="453"/>
      <c r="ASC32" s="453"/>
      <c r="ASD32" s="453"/>
      <c r="ASE32" s="453"/>
      <c r="ASF32" s="453"/>
      <c r="ASG32" s="453"/>
      <c r="ASH32" s="453"/>
      <c r="ASI32" s="453"/>
      <c r="ASJ32" s="453"/>
      <c r="ASK32" s="453"/>
      <c r="ASL32" s="453"/>
      <c r="ASM32" s="453"/>
      <c r="ASN32" s="453"/>
      <c r="ASO32" s="453"/>
      <c r="ASP32" s="453"/>
      <c r="ASQ32" s="453"/>
      <c r="ASR32" s="453"/>
      <c r="ASS32" s="453"/>
      <c r="AST32" s="453"/>
      <c r="ASU32" s="453"/>
      <c r="ASV32" s="453"/>
      <c r="ASW32" s="453"/>
      <c r="ASX32" s="453"/>
      <c r="ASY32" s="453"/>
      <c r="ASZ32" s="453"/>
      <c r="ATA32" s="453"/>
      <c r="ATB32" s="453"/>
      <c r="ATC32" s="453"/>
      <c r="ATD32" s="453"/>
      <c r="ATE32" s="453"/>
      <c r="ATF32" s="453"/>
      <c r="ATG32" s="453"/>
      <c r="ATH32" s="453"/>
      <c r="ATI32" s="453"/>
      <c r="ATJ32" s="453"/>
      <c r="ATK32" s="453"/>
      <c r="ATL32" s="453"/>
      <c r="ATM32" s="453"/>
      <c r="ATN32" s="453"/>
      <c r="ATO32" s="453"/>
      <c r="ATP32" s="453"/>
      <c r="ATQ32" s="453"/>
      <c r="ATR32" s="453"/>
      <c r="ATS32" s="453"/>
      <c r="ATT32" s="453"/>
      <c r="ATU32" s="453"/>
      <c r="ATV32" s="453"/>
      <c r="ATW32" s="453"/>
      <c r="ATX32" s="453"/>
      <c r="ATY32" s="453"/>
      <c r="ATZ32" s="453"/>
      <c r="AUA32" s="453"/>
      <c r="AUB32" s="453"/>
      <c r="AUC32" s="453"/>
      <c r="AUD32" s="453"/>
      <c r="AUE32" s="453"/>
      <c r="AUF32" s="453"/>
      <c r="AUG32" s="453"/>
      <c r="AUH32" s="453"/>
      <c r="AUI32" s="453"/>
      <c r="AUJ32" s="453"/>
      <c r="AUK32" s="453"/>
      <c r="AUL32" s="453"/>
      <c r="AUM32" s="453"/>
      <c r="AUN32" s="453"/>
      <c r="AUO32" s="453"/>
      <c r="AUP32" s="453"/>
      <c r="AUQ32" s="453"/>
      <c r="AUR32" s="453"/>
      <c r="AUS32" s="453"/>
      <c r="AUT32" s="453"/>
      <c r="AUU32" s="453"/>
      <c r="AUV32" s="453"/>
      <c r="AUW32" s="453"/>
      <c r="AUX32" s="453"/>
      <c r="AUY32" s="453"/>
      <c r="AUZ32" s="453"/>
      <c r="AVA32" s="453"/>
      <c r="AVB32" s="453"/>
      <c r="AVC32" s="453"/>
      <c r="AVD32" s="453"/>
      <c r="AVE32" s="453"/>
      <c r="AVF32" s="453"/>
      <c r="AVG32" s="453"/>
      <c r="AVH32" s="453"/>
      <c r="AVI32" s="453"/>
      <c r="AVJ32" s="453"/>
      <c r="AVK32" s="453"/>
      <c r="AVL32" s="453"/>
      <c r="AVM32" s="453"/>
      <c r="AVN32" s="453"/>
      <c r="AVO32" s="453"/>
      <c r="AVP32" s="453"/>
      <c r="AVQ32" s="453"/>
      <c r="AVR32" s="453"/>
      <c r="AVS32" s="453"/>
      <c r="AVT32" s="453"/>
      <c r="AVU32" s="453"/>
      <c r="AVV32" s="453"/>
      <c r="AVW32" s="453"/>
      <c r="AVX32" s="453"/>
      <c r="AVY32" s="453"/>
      <c r="AVZ32" s="453"/>
      <c r="AWA32" s="453"/>
      <c r="AWB32" s="453"/>
      <c r="AWC32" s="453"/>
      <c r="AWD32" s="453"/>
      <c r="AWE32" s="453"/>
      <c r="AWF32" s="453"/>
      <c r="AWG32" s="453"/>
      <c r="AWH32" s="453"/>
      <c r="AWI32" s="453"/>
      <c r="AWJ32" s="453"/>
      <c r="AWK32" s="453"/>
      <c r="AWL32" s="453"/>
      <c r="AWM32" s="453"/>
      <c r="AWN32" s="453"/>
      <c r="AWO32" s="453"/>
      <c r="AWP32" s="453"/>
      <c r="AWQ32" s="453"/>
      <c r="AWR32" s="453"/>
      <c r="AWS32" s="453"/>
      <c r="AWT32" s="453"/>
      <c r="AWU32" s="453"/>
      <c r="AWV32" s="453"/>
      <c r="AWW32" s="453"/>
      <c r="AWX32" s="453"/>
      <c r="AWY32" s="453"/>
      <c r="AWZ32" s="453"/>
      <c r="AXA32" s="453"/>
      <c r="AXB32" s="453"/>
      <c r="AXC32" s="453"/>
      <c r="AXD32" s="453"/>
      <c r="AXE32" s="453"/>
      <c r="AXF32" s="453"/>
      <c r="AXG32" s="453"/>
      <c r="AXH32" s="453"/>
      <c r="AXI32" s="453"/>
      <c r="AXJ32" s="453"/>
      <c r="AXK32" s="453"/>
      <c r="AXL32" s="453"/>
      <c r="AXM32" s="453"/>
      <c r="AXN32" s="453"/>
      <c r="AXO32" s="453"/>
      <c r="AXP32" s="453"/>
      <c r="AXQ32" s="453"/>
      <c r="AXR32" s="453"/>
      <c r="AXS32" s="453"/>
      <c r="AXT32" s="453"/>
      <c r="AXU32" s="453"/>
      <c r="AXV32" s="453"/>
      <c r="AXW32" s="453"/>
      <c r="AXX32" s="453"/>
      <c r="AXY32" s="453"/>
      <c r="AXZ32" s="453"/>
      <c r="AYA32" s="453"/>
      <c r="AYB32" s="453"/>
      <c r="AYC32" s="453"/>
      <c r="AYD32" s="453"/>
      <c r="AYE32" s="453"/>
      <c r="AYF32" s="453"/>
      <c r="AYG32" s="453"/>
      <c r="AYH32" s="453"/>
      <c r="AYI32" s="453"/>
      <c r="AYJ32" s="453"/>
      <c r="AYK32" s="453"/>
      <c r="AYL32" s="453"/>
      <c r="AYM32" s="453"/>
      <c r="AYN32" s="453"/>
      <c r="AYO32" s="453"/>
      <c r="AYP32" s="453"/>
      <c r="AYQ32" s="453"/>
      <c r="AYR32" s="453"/>
      <c r="AYS32" s="453"/>
      <c r="AYT32" s="453"/>
      <c r="AYU32" s="453"/>
      <c r="AYV32" s="453"/>
      <c r="AYW32" s="453"/>
      <c r="AYX32" s="453"/>
      <c r="AYY32" s="453"/>
      <c r="AYZ32" s="453"/>
      <c r="AZA32" s="453"/>
      <c r="AZB32" s="453"/>
      <c r="AZC32" s="453"/>
      <c r="AZD32" s="453"/>
      <c r="AZE32" s="453"/>
      <c r="AZF32" s="453"/>
      <c r="AZG32" s="453"/>
      <c r="AZH32" s="453"/>
      <c r="AZI32" s="453"/>
      <c r="AZJ32" s="453"/>
      <c r="AZK32" s="453"/>
      <c r="AZL32" s="453"/>
      <c r="AZM32" s="453"/>
      <c r="AZN32" s="453"/>
      <c r="AZO32" s="453"/>
      <c r="AZP32" s="453"/>
      <c r="AZQ32" s="453"/>
      <c r="AZR32" s="453"/>
      <c r="AZS32" s="453"/>
      <c r="AZT32" s="453"/>
      <c r="AZU32" s="453"/>
      <c r="AZV32" s="453"/>
      <c r="AZW32" s="453"/>
      <c r="AZX32" s="453"/>
      <c r="AZY32" s="453"/>
      <c r="AZZ32" s="453"/>
      <c r="BAA32" s="453"/>
      <c r="BAB32" s="453"/>
      <c r="BAC32" s="453"/>
      <c r="BAD32" s="453"/>
      <c r="BAE32" s="453"/>
      <c r="BAF32" s="453"/>
      <c r="BAG32" s="453"/>
      <c r="BAH32" s="453"/>
      <c r="BAI32" s="453"/>
      <c r="BAJ32" s="453"/>
      <c r="BAK32" s="453"/>
      <c r="BAL32" s="453"/>
      <c r="BAM32" s="453"/>
      <c r="BAN32" s="453"/>
      <c r="BAO32" s="453"/>
      <c r="BAP32" s="453"/>
      <c r="BAQ32" s="453"/>
      <c r="BAR32" s="453"/>
      <c r="BAS32" s="453"/>
      <c r="BAT32" s="453"/>
      <c r="BAU32" s="453"/>
      <c r="BAV32" s="453"/>
      <c r="BAW32" s="453"/>
      <c r="BAX32" s="453"/>
      <c r="BAY32" s="453"/>
      <c r="BAZ32" s="453"/>
      <c r="BBA32" s="453"/>
      <c r="BBB32" s="453"/>
      <c r="BBC32" s="453"/>
      <c r="BBD32" s="453"/>
      <c r="BBE32" s="453"/>
      <c r="BBF32" s="453"/>
      <c r="BBG32" s="453"/>
      <c r="BBH32" s="453"/>
      <c r="BBI32" s="453"/>
      <c r="BBJ32" s="453"/>
      <c r="BBK32" s="453"/>
      <c r="BBL32" s="453"/>
      <c r="BBM32" s="453"/>
      <c r="BBN32" s="453"/>
      <c r="BBO32" s="453"/>
      <c r="BBP32" s="453"/>
      <c r="BBQ32" s="453"/>
      <c r="BBR32" s="453"/>
      <c r="BBS32" s="453"/>
      <c r="BBT32" s="453"/>
      <c r="BBU32" s="453"/>
      <c r="BBV32" s="453"/>
      <c r="BBW32" s="453"/>
      <c r="BBX32" s="453"/>
      <c r="BBY32" s="453"/>
      <c r="BBZ32" s="453"/>
      <c r="BCA32" s="453"/>
      <c r="BCB32" s="453"/>
      <c r="BCC32" s="453"/>
      <c r="BCD32" s="453"/>
      <c r="BCE32" s="453"/>
      <c r="BCF32" s="453"/>
      <c r="BCG32" s="453"/>
      <c r="BCH32" s="453"/>
      <c r="BCI32" s="453"/>
      <c r="BCJ32" s="453"/>
      <c r="BCK32" s="453"/>
      <c r="BCL32" s="453"/>
      <c r="BCM32" s="453"/>
      <c r="BCN32" s="453"/>
      <c r="BCO32" s="453"/>
      <c r="BCP32" s="453"/>
      <c r="BCQ32" s="453"/>
      <c r="BCR32" s="453"/>
      <c r="BCS32" s="453"/>
      <c r="BCT32" s="453"/>
      <c r="BCU32" s="453"/>
      <c r="BCV32" s="453"/>
      <c r="BCW32" s="453"/>
      <c r="BCX32" s="453"/>
      <c r="BCY32" s="453"/>
      <c r="BCZ32" s="453"/>
      <c r="BDA32" s="453"/>
      <c r="BDB32" s="453"/>
      <c r="BDC32" s="453"/>
      <c r="BDD32" s="453"/>
      <c r="BDE32" s="453"/>
      <c r="BDF32" s="453"/>
      <c r="BDG32" s="453"/>
      <c r="BDH32" s="453"/>
      <c r="BDI32" s="453"/>
      <c r="BDJ32" s="453"/>
      <c r="BDK32" s="453"/>
      <c r="BDL32" s="453"/>
      <c r="BDM32" s="453"/>
      <c r="BDN32" s="453"/>
      <c r="BDO32" s="453"/>
      <c r="BDP32" s="453"/>
      <c r="BDQ32" s="453"/>
      <c r="BDR32" s="453"/>
      <c r="BDS32" s="453"/>
      <c r="BDT32" s="453"/>
      <c r="BDU32" s="453"/>
      <c r="BDV32" s="453"/>
      <c r="BDW32" s="453"/>
      <c r="BDX32" s="453"/>
      <c r="BDY32" s="453"/>
      <c r="BDZ32" s="453"/>
      <c r="BEA32" s="453"/>
      <c r="BEB32" s="453"/>
      <c r="BEC32" s="453"/>
      <c r="BED32" s="453"/>
      <c r="BEE32" s="453"/>
      <c r="BEF32" s="453"/>
      <c r="BEG32" s="453"/>
      <c r="BEH32" s="453"/>
      <c r="BEI32" s="453"/>
      <c r="BEJ32" s="453"/>
      <c r="BEK32" s="453"/>
      <c r="BEL32" s="453"/>
      <c r="BEM32" s="453"/>
      <c r="BEN32" s="453"/>
      <c r="BEO32" s="453"/>
      <c r="BEP32" s="453"/>
      <c r="BEQ32" s="453"/>
      <c r="BER32" s="453"/>
      <c r="BES32" s="453"/>
      <c r="BET32" s="453"/>
      <c r="BEU32" s="453"/>
      <c r="BEV32" s="453"/>
      <c r="BEW32" s="453"/>
      <c r="BEX32" s="453"/>
      <c r="BEY32" s="453"/>
      <c r="BEZ32" s="453"/>
      <c r="BFA32" s="453"/>
      <c r="BFB32" s="453"/>
      <c r="BFC32" s="453"/>
      <c r="BFD32" s="453"/>
      <c r="BFE32" s="453"/>
      <c r="BFF32" s="453"/>
      <c r="BFG32" s="453"/>
      <c r="BFH32" s="453"/>
      <c r="BFI32" s="453"/>
      <c r="BFJ32" s="453"/>
      <c r="BFK32" s="453"/>
      <c r="BFL32" s="453"/>
      <c r="BFM32" s="453"/>
      <c r="BFN32" s="453"/>
      <c r="BFO32" s="453"/>
      <c r="BFP32" s="453"/>
      <c r="BFQ32" s="453"/>
      <c r="BFR32" s="453"/>
      <c r="BFS32" s="453"/>
      <c r="BFT32" s="453"/>
      <c r="BFU32" s="453"/>
      <c r="BFV32" s="453"/>
      <c r="BFW32" s="453"/>
      <c r="BFX32" s="453"/>
      <c r="BFY32" s="453"/>
      <c r="BFZ32" s="453"/>
      <c r="BGA32" s="453"/>
      <c r="BGB32" s="453"/>
      <c r="BGC32" s="453"/>
      <c r="BGD32" s="453"/>
      <c r="BGE32" s="453"/>
      <c r="BGF32" s="453"/>
      <c r="BGG32" s="453"/>
      <c r="BGH32" s="453"/>
      <c r="BGI32" s="453"/>
      <c r="BGJ32" s="453"/>
      <c r="BGK32" s="453"/>
      <c r="BGL32" s="453"/>
      <c r="BGM32" s="453"/>
      <c r="BGN32" s="453"/>
      <c r="BGO32" s="453"/>
      <c r="BGP32" s="453"/>
      <c r="BGQ32" s="453"/>
      <c r="BGR32" s="453"/>
      <c r="BGS32" s="453"/>
      <c r="BGT32" s="453"/>
      <c r="BGU32" s="453"/>
      <c r="BGV32" s="453"/>
      <c r="BGW32" s="453"/>
      <c r="BGX32" s="453"/>
      <c r="BGY32" s="453"/>
      <c r="BGZ32" s="453"/>
      <c r="BHA32" s="453"/>
      <c r="BHB32" s="453"/>
      <c r="BHC32" s="453"/>
      <c r="BHD32" s="453"/>
      <c r="BHE32" s="453"/>
      <c r="BHF32" s="453"/>
      <c r="BHG32" s="453"/>
      <c r="BHH32" s="453"/>
      <c r="BHI32" s="453"/>
      <c r="BHJ32" s="453"/>
      <c r="BHK32" s="453"/>
      <c r="BHL32" s="453"/>
      <c r="BHM32" s="453"/>
      <c r="BHN32" s="453"/>
      <c r="BHO32" s="453"/>
      <c r="BHP32" s="453"/>
      <c r="BHQ32" s="453"/>
      <c r="BHR32" s="453"/>
      <c r="BHS32" s="453"/>
      <c r="BHT32" s="453"/>
      <c r="BHU32" s="453"/>
      <c r="BHV32" s="453"/>
      <c r="BHW32" s="453"/>
      <c r="BHX32" s="453"/>
      <c r="BHY32" s="453"/>
      <c r="BHZ32" s="453"/>
      <c r="BIA32" s="453"/>
      <c r="BIB32" s="453"/>
      <c r="BIC32" s="453"/>
      <c r="BID32" s="453"/>
      <c r="BIE32" s="453"/>
      <c r="BIF32" s="453"/>
      <c r="BIG32" s="453"/>
      <c r="BIH32" s="453"/>
      <c r="BII32" s="453"/>
      <c r="BIJ32" s="453"/>
      <c r="BIK32" s="453"/>
      <c r="BIL32" s="453"/>
      <c r="BIM32" s="453"/>
      <c r="BIN32" s="453"/>
      <c r="BIO32" s="453"/>
      <c r="BIP32" s="453"/>
      <c r="BIQ32" s="453"/>
      <c r="BIR32" s="453"/>
      <c r="BIS32" s="453"/>
      <c r="BIT32" s="453"/>
      <c r="BIU32" s="453"/>
      <c r="BIV32" s="453"/>
      <c r="BIW32" s="453"/>
      <c r="BIX32" s="453"/>
      <c r="BIY32" s="453"/>
      <c r="BIZ32" s="453"/>
      <c r="BJA32" s="453"/>
      <c r="BJB32" s="453"/>
      <c r="BJC32" s="453"/>
      <c r="BJD32" s="453"/>
      <c r="BJE32" s="453"/>
      <c r="BJF32" s="453"/>
      <c r="BJG32" s="453"/>
      <c r="BJH32" s="453"/>
      <c r="BJI32" s="453"/>
      <c r="BJJ32" s="453"/>
      <c r="BJK32" s="453"/>
      <c r="BJL32" s="453"/>
      <c r="BJM32" s="453"/>
      <c r="BJN32" s="453"/>
      <c r="BJO32" s="453"/>
      <c r="BJP32" s="453"/>
      <c r="BJQ32" s="453"/>
      <c r="BJR32" s="453"/>
      <c r="BJS32" s="453"/>
      <c r="BJT32" s="453"/>
      <c r="BJU32" s="453"/>
      <c r="BJV32" s="453"/>
      <c r="BJW32" s="453"/>
      <c r="BJX32" s="453"/>
      <c r="BJY32" s="453"/>
      <c r="BJZ32" s="453"/>
      <c r="BKA32" s="453"/>
      <c r="BKB32" s="453"/>
      <c r="BKC32" s="453"/>
      <c r="BKD32" s="453"/>
      <c r="BKE32" s="453"/>
      <c r="BKF32" s="453"/>
      <c r="BKG32" s="453"/>
      <c r="BKH32" s="453"/>
      <c r="BKI32" s="453"/>
      <c r="BKJ32" s="453"/>
      <c r="BKK32" s="453"/>
      <c r="BKL32" s="453"/>
      <c r="BKM32" s="453"/>
      <c r="BKN32" s="453"/>
      <c r="BKO32" s="453"/>
      <c r="BKP32" s="453"/>
      <c r="BKQ32" s="453"/>
      <c r="BKR32" s="453"/>
      <c r="BKS32" s="453"/>
      <c r="BKT32" s="453"/>
      <c r="BKU32" s="453"/>
      <c r="BKV32" s="453"/>
      <c r="BKW32" s="453"/>
      <c r="BKX32" s="453"/>
      <c r="BKY32" s="453"/>
      <c r="BKZ32" s="453"/>
      <c r="BLA32" s="453"/>
      <c r="BLB32" s="453"/>
      <c r="BLC32" s="453"/>
      <c r="BLD32" s="453"/>
      <c r="BLE32" s="453"/>
      <c r="BLF32" s="453"/>
      <c r="BLG32" s="453"/>
      <c r="BLH32" s="453"/>
      <c r="BLI32" s="453"/>
      <c r="BLJ32" s="453"/>
      <c r="BLK32" s="453"/>
      <c r="BLL32" s="453"/>
      <c r="BLM32" s="453"/>
      <c r="BLN32" s="453"/>
      <c r="BLO32" s="453"/>
      <c r="BLP32" s="453"/>
      <c r="BLQ32" s="453"/>
      <c r="BLR32" s="453"/>
      <c r="BLS32" s="453"/>
      <c r="BLT32" s="453"/>
      <c r="BLU32" s="453"/>
      <c r="BLV32" s="453"/>
      <c r="BLW32" s="453"/>
      <c r="BLX32" s="453"/>
      <c r="BLY32" s="453"/>
      <c r="BLZ32" s="453"/>
      <c r="BMA32" s="453"/>
      <c r="BMB32" s="453"/>
      <c r="BMC32" s="453"/>
      <c r="BMD32" s="453"/>
      <c r="BME32" s="453"/>
      <c r="BMF32" s="453"/>
      <c r="BMG32" s="453"/>
      <c r="BMH32" s="453"/>
      <c r="BMI32" s="453"/>
      <c r="BMJ32" s="453"/>
      <c r="BMK32" s="453"/>
      <c r="BML32" s="453"/>
      <c r="BMM32" s="453"/>
      <c r="BMN32" s="453"/>
      <c r="BMO32" s="453"/>
      <c r="BMP32" s="453"/>
      <c r="BMQ32" s="453"/>
      <c r="BMR32" s="453"/>
      <c r="BMS32" s="453"/>
      <c r="BMT32" s="453"/>
      <c r="BMU32" s="453"/>
      <c r="BMV32" s="453"/>
      <c r="BMW32" s="453"/>
      <c r="BMX32" s="453"/>
      <c r="BMY32" s="453"/>
      <c r="BMZ32" s="453"/>
      <c r="BNA32" s="453"/>
      <c r="BNB32" s="453"/>
      <c r="BNC32" s="453"/>
      <c r="BND32" s="453"/>
      <c r="BNE32" s="453"/>
      <c r="BNF32" s="453"/>
      <c r="BNG32" s="453"/>
      <c r="BNH32" s="453"/>
      <c r="BNI32" s="453"/>
      <c r="BNJ32" s="453"/>
      <c r="BNK32" s="453"/>
      <c r="BNL32" s="453"/>
      <c r="BNM32" s="453"/>
      <c r="BNN32" s="453"/>
      <c r="BNO32" s="453"/>
      <c r="BNP32" s="453"/>
      <c r="BNQ32" s="453"/>
      <c r="BNR32" s="453"/>
      <c r="BNS32" s="453"/>
      <c r="BNT32" s="453"/>
      <c r="BNU32" s="453"/>
      <c r="BNV32" s="453"/>
      <c r="BNW32" s="453"/>
      <c r="BNX32" s="453"/>
      <c r="BNY32" s="453"/>
      <c r="BNZ32" s="453"/>
      <c r="BOA32" s="453"/>
      <c r="BOB32" s="453"/>
      <c r="BOC32" s="453"/>
      <c r="BOD32" s="453"/>
      <c r="BOE32" s="453"/>
      <c r="BOF32" s="453"/>
      <c r="BOG32" s="453"/>
      <c r="BOH32" s="453"/>
      <c r="BOI32" s="453"/>
      <c r="BOJ32" s="453"/>
      <c r="BOK32" s="453"/>
      <c r="BOL32" s="453"/>
      <c r="BOM32" s="453"/>
      <c r="BON32" s="453"/>
      <c r="BOO32" s="453"/>
      <c r="BOP32" s="453"/>
      <c r="BOQ32" s="453"/>
      <c r="BOR32" s="453"/>
      <c r="BOS32" s="453"/>
      <c r="BOT32" s="453"/>
      <c r="BOU32" s="453"/>
      <c r="BOV32" s="453"/>
      <c r="BOW32" s="453"/>
      <c r="BOX32" s="453"/>
      <c r="BOY32" s="453"/>
      <c r="BOZ32" s="453"/>
      <c r="BPA32" s="453"/>
      <c r="BPB32" s="453"/>
      <c r="BPC32" s="453"/>
      <c r="BPD32" s="453"/>
      <c r="BPE32" s="453"/>
      <c r="BPF32" s="453"/>
      <c r="BPG32" s="453"/>
      <c r="BPH32" s="453"/>
      <c r="BPI32" s="453"/>
      <c r="BPJ32" s="453"/>
      <c r="BPK32" s="453"/>
      <c r="BPL32" s="453"/>
      <c r="BPM32" s="453"/>
      <c r="BPN32" s="453"/>
      <c r="BPO32" s="453"/>
      <c r="BPP32" s="453"/>
      <c r="BPQ32" s="453"/>
      <c r="BPR32" s="453"/>
      <c r="BPS32" s="453"/>
      <c r="BPT32" s="453"/>
      <c r="BPU32" s="453"/>
      <c r="BPV32" s="453"/>
      <c r="BPW32" s="453"/>
      <c r="BPX32" s="453"/>
      <c r="BPY32" s="453"/>
      <c r="BPZ32" s="453"/>
      <c r="BQA32" s="453"/>
      <c r="BQB32" s="453"/>
      <c r="BQC32" s="453"/>
      <c r="BQD32" s="453"/>
      <c r="BQE32" s="453"/>
      <c r="BQF32" s="453"/>
      <c r="BQG32" s="453"/>
      <c r="BQH32" s="453"/>
      <c r="BQI32" s="453"/>
      <c r="BQJ32" s="453"/>
      <c r="BQK32" s="453"/>
      <c r="BQL32" s="453"/>
      <c r="BQM32" s="453"/>
      <c r="BQN32" s="453"/>
      <c r="BQO32" s="453"/>
      <c r="BQP32" s="453"/>
      <c r="BQQ32" s="453"/>
      <c r="BQR32" s="453"/>
      <c r="BQS32" s="453"/>
      <c r="BQT32" s="453"/>
      <c r="BQU32" s="453"/>
      <c r="BQV32" s="453"/>
      <c r="BQW32" s="453"/>
      <c r="BQX32" s="453"/>
      <c r="BQY32" s="453"/>
      <c r="BQZ32" s="453"/>
      <c r="BRA32" s="453"/>
      <c r="BRB32" s="453"/>
      <c r="BRC32" s="453"/>
      <c r="BRD32" s="453"/>
      <c r="BRE32" s="453"/>
      <c r="BRF32" s="453"/>
      <c r="BRG32" s="453"/>
      <c r="BRH32" s="453"/>
      <c r="BRI32" s="453"/>
      <c r="BRJ32" s="453"/>
      <c r="BRK32" s="453"/>
      <c r="BRL32" s="453"/>
      <c r="BRM32" s="453"/>
      <c r="BRN32" s="453"/>
      <c r="BRO32" s="453"/>
      <c r="BRP32" s="453"/>
      <c r="BRQ32" s="453"/>
      <c r="BRR32" s="453"/>
      <c r="BRS32" s="453"/>
      <c r="BRT32" s="453"/>
      <c r="BRU32" s="453"/>
      <c r="BRV32" s="453"/>
      <c r="BRW32" s="453"/>
      <c r="BRX32" s="453"/>
      <c r="BRY32" s="453"/>
      <c r="BRZ32" s="453"/>
      <c r="BSA32" s="453"/>
      <c r="BSB32" s="453"/>
      <c r="BSC32" s="453"/>
      <c r="BSD32" s="453"/>
      <c r="BSE32" s="453"/>
      <c r="BSF32" s="453"/>
      <c r="BSG32" s="453"/>
      <c r="BSH32" s="453"/>
      <c r="BSI32" s="453"/>
      <c r="BSJ32" s="453"/>
      <c r="BSK32" s="453"/>
      <c r="BSL32" s="453"/>
      <c r="BSM32" s="453"/>
      <c r="BSN32" s="453"/>
      <c r="BSO32" s="453"/>
      <c r="BSP32" s="453"/>
      <c r="BSQ32" s="453"/>
      <c r="BSR32" s="453"/>
      <c r="BSS32" s="453"/>
      <c r="BST32" s="453"/>
      <c r="BSU32" s="453"/>
      <c r="BSV32" s="453"/>
      <c r="BSW32" s="453"/>
      <c r="BSX32" s="453"/>
      <c r="BSY32" s="453"/>
      <c r="BSZ32" s="453"/>
      <c r="BTA32" s="453"/>
      <c r="BTB32" s="453"/>
      <c r="BTC32" s="453"/>
      <c r="BTD32" s="453"/>
      <c r="BTE32" s="453"/>
      <c r="BTF32" s="453"/>
      <c r="BTG32" s="453"/>
      <c r="BTH32" s="453"/>
      <c r="BTI32" s="453"/>
      <c r="BTJ32" s="453"/>
      <c r="BTK32" s="453"/>
      <c r="BTL32" s="453"/>
      <c r="BTM32" s="453"/>
      <c r="BTN32" s="453"/>
      <c r="BTO32" s="453"/>
      <c r="BTP32" s="453"/>
      <c r="BTQ32" s="453"/>
      <c r="BTR32" s="453"/>
      <c r="BTS32" s="453"/>
      <c r="BTT32" s="453"/>
      <c r="BTU32" s="453"/>
      <c r="BTV32" s="453"/>
      <c r="BTW32" s="453"/>
      <c r="BTX32" s="453"/>
      <c r="BTY32" s="453"/>
      <c r="BTZ32" s="453"/>
      <c r="BUA32" s="453"/>
      <c r="BUB32" s="453"/>
      <c r="BUC32" s="453"/>
      <c r="BUD32" s="453"/>
      <c r="BUE32" s="453"/>
      <c r="BUF32" s="453"/>
      <c r="BUG32" s="453"/>
      <c r="BUH32" s="453"/>
      <c r="BUI32" s="453"/>
      <c r="BUJ32" s="453"/>
      <c r="BUK32" s="453"/>
      <c r="BUL32" s="453"/>
      <c r="BUM32" s="453"/>
      <c r="BUN32" s="453"/>
      <c r="BUO32" s="453"/>
      <c r="BUP32" s="453"/>
      <c r="BUQ32" s="453"/>
      <c r="BUR32" s="453"/>
      <c r="BUS32" s="453"/>
      <c r="BUT32" s="453"/>
      <c r="BUU32" s="453"/>
      <c r="BUV32" s="453"/>
      <c r="BUW32" s="453"/>
      <c r="BUX32" s="453"/>
      <c r="BUY32" s="453"/>
      <c r="BUZ32" s="453"/>
      <c r="BVA32" s="453"/>
      <c r="BVB32" s="453"/>
      <c r="BVC32" s="453"/>
      <c r="BVD32" s="453"/>
      <c r="BVE32" s="453"/>
      <c r="BVF32" s="453"/>
      <c r="BVG32" s="453"/>
      <c r="BVH32" s="453"/>
      <c r="BVI32" s="453"/>
      <c r="BVJ32" s="453"/>
      <c r="BVK32" s="453"/>
      <c r="BVL32" s="453"/>
      <c r="BVM32" s="453"/>
      <c r="BVN32" s="453"/>
      <c r="BVO32" s="453"/>
      <c r="BVP32" s="453"/>
      <c r="BVQ32" s="453"/>
      <c r="BVR32" s="453"/>
      <c r="BVS32" s="453"/>
      <c r="BVT32" s="453"/>
      <c r="BVU32" s="453"/>
      <c r="BVV32" s="453"/>
      <c r="BVW32" s="453"/>
      <c r="BVX32" s="453"/>
      <c r="BVY32" s="453"/>
      <c r="BVZ32" s="453"/>
      <c r="BWA32" s="453"/>
      <c r="BWB32" s="453"/>
      <c r="BWC32" s="453"/>
      <c r="BWD32" s="453"/>
      <c r="BWE32" s="453"/>
      <c r="BWF32" s="453"/>
      <c r="BWG32" s="453"/>
      <c r="BWH32" s="453"/>
      <c r="BWI32" s="453"/>
      <c r="BWJ32" s="453"/>
      <c r="BWK32" s="453"/>
      <c r="BWL32" s="453"/>
      <c r="BWM32" s="453"/>
      <c r="BWN32" s="453"/>
      <c r="BWO32" s="453"/>
      <c r="BWP32" s="453"/>
      <c r="BWQ32" s="453"/>
      <c r="BWR32" s="453"/>
      <c r="BWS32" s="453"/>
      <c r="BWT32" s="453"/>
      <c r="BWU32" s="453"/>
      <c r="BWV32" s="453"/>
      <c r="BWW32" s="453"/>
      <c r="BWX32" s="453"/>
      <c r="BWY32" s="453"/>
      <c r="BWZ32" s="453"/>
      <c r="BXA32" s="453"/>
      <c r="BXB32" s="453"/>
      <c r="BXC32" s="453"/>
      <c r="BXD32" s="453"/>
      <c r="BXE32" s="453"/>
      <c r="BXF32" s="453"/>
      <c r="BXG32" s="453"/>
      <c r="BXH32" s="453"/>
      <c r="BXI32" s="453"/>
      <c r="BXJ32" s="453"/>
      <c r="BXK32" s="453"/>
      <c r="BXL32" s="453"/>
      <c r="BXM32" s="453"/>
      <c r="BXN32" s="453"/>
      <c r="BXO32" s="453"/>
      <c r="BXP32" s="453"/>
      <c r="BXQ32" s="453"/>
      <c r="BXR32" s="453"/>
      <c r="BXS32" s="453"/>
      <c r="BXT32" s="453"/>
      <c r="BXU32" s="453"/>
      <c r="BXV32" s="453"/>
      <c r="BXW32" s="453"/>
      <c r="BXX32" s="453"/>
      <c r="BXY32" s="453"/>
      <c r="BXZ32" s="453"/>
      <c r="BYA32" s="453"/>
      <c r="BYB32" s="453"/>
      <c r="BYC32" s="453"/>
      <c r="BYD32" s="453"/>
      <c r="BYE32" s="453"/>
      <c r="BYF32" s="453"/>
      <c r="BYG32" s="453"/>
      <c r="BYH32" s="453"/>
      <c r="BYI32" s="453"/>
      <c r="BYJ32" s="453"/>
      <c r="BYK32" s="453"/>
      <c r="BYL32" s="453"/>
      <c r="BYM32" s="453"/>
      <c r="BYN32" s="453"/>
      <c r="BYO32" s="453"/>
      <c r="BYP32" s="453"/>
      <c r="BYQ32" s="453"/>
      <c r="BYR32" s="453"/>
      <c r="BYS32" s="453"/>
      <c r="BYT32" s="453"/>
      <c r="BYU32" s="453"/>
      <c r="BYV32" s="453"/>
      <c r="BYW32" s="453"/>
      <c r="BYX32" s="453"/>
      <c r="BYY32" s="453"/>
      <c r="BYZ32" s="453"/>
      <c r="BZA32" s="453"/>
      <c r="BZB32" s="453"/>
      <c r="BZC32" s="453"/>
      <c r="BZD32" s="453"/>
      <c r="BZE32" s="453"/>
      <c r="BZF32" s="453"/>
      <c r="BZG32" s="453"/>
      <c r="BZH32" s="453"/>
      <c r="BZI32" s="453"/>
      <c r="BZJ32" s="453"/>
      <c r="BZK32" s="453"/>
      <c r="BZL32" s="453"/>
      <c r="BZM32" s="453"/>
      <c r="BZN32" s="453"/>
      <c r="BZO32" s="453"/>
      <c r="BZP32" s="453"/>
      <c r="BZQ32" s="453"/>
      <c r="BZR32" s="453"/>
      <c r="BZS32" s="453"/>
      <c r="BZT32" s="453"/>
      <c r="BZU32" s="453"/>
      <c r="BZV32" s="453"/>
      <c r="BZW32" s="453"/>
      <c r="BZX32" s="453"/>
      <c r="BZY32" s="453"/>
      <c r="BZZ32" s="453"/>
      <c r="CAA32" s="453"/>
      <c r="CAB32" s="453"/>
      <c r="CAC32" s="453"/>
      <c r="CAD32" s="453"/>
      <c r="CAE32" s="453"/>
      <c r="CAF32" s="453"/>
      <c r="CAG32" s="453"/>
      <c r="CAH32" s="453"/>
      <c r="CAI32" s="453"/>
      <c r="CAJ32" s="453"/>
      <c r="CAK32" s="453"/>
      <c r="CAL32" s="453"/>
      <c r="CAM32" s="453"/>
      <c r="CAN32" s="453"/>
      <c r="CAO32" s="453"/>
      <c r="CAP32" s="453"/>
      <c r="CAQ32" s="453"/>
      <c r="CAR32" s="453"/>
      <c r="CAS32" s="453"/>
      <c r="CAT32" s="453"/>
      <c r="CAU32" s="453"/>
      <c r="CAV32" s="453"/>
      <c r="CAW32" s="453"/>
      <c r="CAX32" s="453"/>
      <c r="CAY32" s="453"/>
      <c r="CAZ32" s="453"/>
      <c r="CBA32" s="453"/>
      <c r="CBB32" s="453"/>
      <c r="CBC32" s="453"/>
      <c r="CBD32" s="453"/>
      <c r="CBE32" s="453"/>
      <c r="CBF32" s="453"/>
      <c r="CBG32" s="453"/>
      <c r="CBH32" s="453"/>
      <c r="CBI32" s="453"/>
      <c r="CBJ32" s="453"/>
      <c r="CBK32" s="453"/>
      <c r="CBL32" s="453"/>
      <c r="CBM32" s="453"/>
      <c r="CBN32" s="453"/>
      <c r="CBO32" s="453"/>
      <c r="CBP32" s="453"/>
      <c r="CBQ32" s="453"/>
      <c r="CBR32" s="453"/>
      <c r="CBS32" s="453"/>
      <c r="CBT32" s="453"/>
      <c r="CBU32" s="453"/>
      <c r="CBV32" s="453"/>
      <c r="CBW32" s="453"/>
      <c r="CBX32" s="453"/>
      <c r="CBY32" s="453"/>
      <c r="CBZ32" s="453"/>
      <c r="CCA32" s="453"/>
      <c r="CCB32" s="453"/>
      <c r="CCC32" s="453"/>
      <c r="CCD32" s="453"/>
      <c r="CCE32" s="453"/>
      <c r="CCF32" s="453"/>
      <c r="CCG32" s="453"/>
      <c r="CCH32" s="453"/>
      <c r="CCI32" s="453"/>
      <c r="CCJ32" s="453"/>
      <c r="CCK32" s="453"/>
      <c r="CCL32" s="453"/>
      <c r="CCM32" s="453"/>
      <c r="CCN32" s="453"/>
      <c r="CCO32" s="453"/>
      <c r="CCP32" s="453"/>
      <c r="CCQ32" s="453"/>
      <c r="CCR32" s="453"/>
      <c r="CCS32" s="453"/>
      <c r="CCT32" s="453"/>
      <c r="CCU32" s="453"/>
      <c r="CCV32" s="453"/>
      <c r="CCW32" s="453"/>
      <c r="CCX32" s="453"/>
      <c r="CCY32" s="453"/>
      <c r="CCZ32" s="453"/>
      <c r="CDA32" s="453"/>
      <c r="CDB32" s="453"/>
      <c r="CDC32" s="453"/>
      <c r="CDD32" s="453"/>
      <c r="CDE32" s="453"/>
      <c r="CDF32" s="453"/>
      <c r="CDG32" s="453"/>
      <c r="CDH32" s="453"/>
      <c r="CDI32" s="453"/>
      <c r="CDJ32" s="453"/>
      <c r="CDK32" s="453"/>
      <c r="CDL32" s="453"/>
      <c r="CDM32" s="453"/>
      <c r="CDN32" s="453"/>
      <c r="CDO32" s="453"/>
      <c r="CDP32" s="453"/>
      <c r="CDQ32" s="453"/>
      <c r="CDR32" s="453"/>
      <c r="CDS32" s="453"/>
      <c r="CDT32" s="453"/>
      <c r="CDU32" s="453"/>
      <c r="CDV32" s="453"/>
      <c r="CDW32" s="453"/>
      <c r="CDX32" s="453"/>
      <c r="CDY32" s="453"/>
      <c r="CDZ32" s="453"/>
      <c r="CEA32" s="453"/>
      <c r="CEB32" s="453"/>
      <c r="CEC32" s="453"/>
      <c r="CED32" s="453"/>
      <c r="CEE32" s="453"/>
      <c r="CEF32" s="453"/>
      <c r="CEG32" s="453"/>
      <c r="CEH32" s="453"/>
      <c r="CEI32" s="453"/>
      <c r="CEJ32" s="453"/>
      <c r="CEK32" s="453"/>
      <c r="CEL32" s="453"/>
      <c r="CEM32" s="453"/>
      <c r="CEN32" s="453"/>
      <c r="CEO32" s="453"/>
      <c r="CEP32" s="453"/>
      <c r="CEQ32" s="453"/>
      <c r="CER32" s="453"/>
      <c r="CES32" s="453"/>
      <c r="CET32" s="453"/>
      <c r="CEU32" s="453"/>
      <c r="CEV32" s="453"/>
      <c r="CEW32" s="453"/>
      <c r="CEX32" s="453"/>
      <c r="CEY32" s="453"/>
      <c r="CEZ32" s="453"/>
      <c r="CFA32" s="453"/>
      <c r="CFB32" s="453"/>
      <c r="CFC32" s="453"/>
      <c r="CFD32" s="453"/>
      <c r="CFE32" s="453"/>
      <c r="CFF32" s="453"/>
      <c r="CFG32" s="453"/>
      <c r="CFH32" s="453"/>
      <c r="CFI32" s="453"/>
      <c r="CFJ32" s="453"/>
      <c r="CFK32" s="453"/>
      <c r="CFL32" s="453"/>
      <c r="CFM32" s="453"/>
      <c r="CFN32" s="453"/>
      <c r="CFO32" s="453"/>
      <c r="CFP32" s="453"/>
      <c r="CFQ32" s="453"/>
      <c r="CFR32" s="453"/>
      <c r="CFS32" s="453"/>
      <c r="CFT32" s="453"/>
      <c r="CFU32" s="453"/>
      <c r="CFV32" s="453"/>
      <c r="CFW32" s="453"/>
      <c r="CFX32" s="453"/>
      <c r="CFY32" s="453"/>
      <c r="CFZ32" s="453"/>
      <c r="CGA32" s="453"/>
      <c r="CGB32" s="453"/>
      <c r="CGC32" s="453"/>
      <c r="CGD32" s="453"/>
      <c r="CGE32" s="453"/>
      <c r="CGF32" s="453"/>
      <c r="CGG32" s="453"/>
      <c r="CGH32" s="453"/>
      <c r="CGI32" s="453"/>
      <c r="CGJ32" s="453"/>
      <c r="CGK32" s="453"/>
      <c r="CGL32" s="453"/>
      <c r="CGM32" s="453"/>
      <c r="CGN32" s="453"/>
      <c r="CGO32" s="453"/>
      <c r="CGP32" s="453"/>
      <c r="CGQ32" s="453"/>
      <c r="CGR32" s="453"/>
      <c r="CGS32" s="453"/>
      <c r="CGT32" s="453"/>
      <c r="CGU32" s="453"/>
      <c r="CGV32" s="453"/>
      <c r="CGW32" s="453"/>
      <c r="CGX32" s="453"/>
      <c r="CGY32" s="453"/>
      <c r="CGZ32" s="453"/>
      <c r="CHA32" s="453"/>
      <c r="CHB32" s="453"/>
      <c r="CHC32" s="453"/>
      <c r="CHD32" s="453"/>
      <c r="CHE32" s="453"/>
      <c r="CHF32" s="453"/>
      <c r="CHG32" s="453"/>
      <c r="CHH32" s="453"/>
      <c r="CHI32" s="453"/>
      <c r="CHJ32" s="453"/>
      <c r="CHK32" s="453"/>
      <c r="CHL32" s="453"/>
      <c r="CHM32" s="453"/>
      <c r="CHN32" s="453"/>
      <c r="CHO32" s="453"/>
      <c r="CHP32" s="453"/>
      <c r="CHQ32" s="453"/>
      <c r="CHR32" s="453"/>
      <c r="CHS32" s="453"/>
      <c r="CHT32" s="453"/>
      <c r="CHU32" s="453"/>
      <c r="CHV32" s="453"/>
      <c r="CHW32" s="453"/>
      <c r="CHX32" s="453"/>
      <c r="CHY32" s="453"/>
      <c r="CHZ32" s="453"/>
      <c r="CIA32" s="453"/>
      <c r="CIB32" s="453"/>
      <c r="CIC32" s="453"/>
      <c r="CID32" s="453"/>
      <c r="CIE32" s="453"/>
      <c r="CIF32" s="453"/>
      <c r="CIG32" s="453"/>
      <c r="CIH32" s="453"/>
      <c r="CII32" s="453"/>
      <c r="CIJ32" s="453"/>
      <c r="CIK32" s="453"/>
      <c r="CIL32" s="453"/>
      <c r="CIM32" s="453"/>
      <c r="CIN32" s="453"/>
      <c r="CIO32" s="453"/>
      <c r="CIP32" s="453"/>
      <c r="CIQ32" s="453"/>
      <c r="CIR32" s="453"/>
      <c r="CIS32" s="453"/>
      <c r="CIT32" s="453"/>
      <c r="CIU32" s="453"/>
      <c r="CIV32" s="453"/>
      <c r="CIW32" s="453"/>
      <c r="CIX32" s="453"/>
      <c r="CIY32" s="453"/>
      <c r="CIZ32" s="453"/>
      <c r="CJA32" s="453"/>
      <c r="CJB32" s="453"/>
      <c r="CJC32" s="453"/>
      <c r="CJD32" s="453"/>
      <c r="CJE32" s="453"/>
      <c r="CJF32" s="453"/>
      <c r="CJG32" s="453"/>
      <c r="CJH32" s="453"/>
      <c r="CJI32" s="453"/>
      <c r="CJJ32" s="453"/>
      <c r="CJK32" s="453"/>
      <c r="CJL32" s="453"/>
      <c r="CJM32" s="453"/>
      <c r="CJN32" s="453"/>
      <c r="CJO32" s="453"/>
      <c r="CJP32" s="453"/>
      <c r="CJQ32" s="453"/>
      <c r="CJR32" s="453"/>
      <c r="CJS32" s="453"/>
      <c r="CJT32" s="453"/>
      <c r="CJU32" s="453"/>
      <c r="CJV32" s="453"/>
      <c r="CJW32" s="453"/>
      <c r="CJX32" s="453"/>
      <c r="CJY32" s="453"/>
      <c r="CJZ32" s="453"/>
      <c r="CKA32" s="453"/>
      <c r="CKB32" s="453"/>
      <c r="CKC32" s="453"/>
      <c r="CKD32" s="453"/>
      <c r="CKE32" s="453"/>
      <c r="CKF32" s="453"/>
      <c r="CKG32" s="453"/>
      <c r="CKH32" s="453"/>
      <c r="CKI32" s="453"/>
      <c r="CKJ32" s="453"/>
      <c r="CKK32" s="453"/>
      <c r="CKL32" s="453"/>
      <c r="CKM32" s="453"/>
      <c r="CKN32" s="453"/>
      <c r="CKO32" s="453"/>
      <c r="CKP32" s="453"/>
      <c r="CKQ32" s="453"/>
      <c r="CKR32" s="453"/>
      <c r="CKS32" s="453"/>
      <c r="CKT32" s="453"/>
      <c r="CKU32" s="453"/>
      <c r="CKV32" s="453"/>
      <c r="CKW32" s="453"/>
      <c r="CKX32" s="453"/>
      <c r="CKY32" s="453"/>
      <c r="CKZ32" s="453"/>
      <c r="CLA32" s="453"/>
      <c r="CLB32" s="453"/>
      <c r="CLC32" s="453"/>
      <c r="CLD32" s="453"/>
      <c r="CLE32" s="453"/>
      <c r="CLF32" s="453"/>
      <c r="CLG32" s="453"/>
      <c r="CLH32" s="453"/>
      <c r="CLI32" s="453"/>
      <c r="CLJ32" s="453"/>
      <c r="CLK32" s="453"/>
      <c r="CLL32" s="453"/>
      <c r="CLM32" s="453"/>
      <c r="CLN32" s="453"/>
      <c r="CLO32" s="453"/>
      <c r="CLP32" s="453"/>
      <c r="CLQ32" s="453"/>
      <c r="CLR32" s="453"/>
      <c r="CLS32" s="453"/>
      <c r="CLT32" s="453"/>
      <c r="CLU32" s="453"/>
      <c r="CLV32" s="453"/>
      <c r="CLW32" s="453"/>
      <c r="CLX32" s="453"/>
      <c r="CLY32" s="453"/>
      <c r="CLZ32" s="453"/>
      <c r="CMA32" s="453"/>
      <c r="CMB32" s="453"/>
      <c r="CMC32" s="453"/>
      <c r="CMD32" s="453"/>
      <c r="CME32" s="453"/>
      <c r="CMF32" s="453"/>
      <c r="CMG32" s="453"/>
      <c r="CMH32" s="453"/>
      <c r="CMI32" s="453"/>
      <c r="CMJ32" s="453"/>
      <c r="CMK32" s="453"/>
      <c r="CML32" s="453"/>
      <c r="CMM32" s="453"/>
      <c r="CMN32" s="453"/>
      <c r="CMO32" s="453"/>
      <c r="CMP32" s="453"/>
      <c r="CMQ32" s="453"/>
      <c r="CMR32" s="453"/>
      <c r="CMS32" s="453"/>
      <c r="CMT32" s="453"/>
      <c r="CMU32" s="453"/>
      <c r="CMV32" s="453"/>
      <c r="CMW32" s="453"/>
      <c r="CMX32" s="453"/>
      <c r="CMY32" s="453"/>
      <c r="CMZ32" s="453"/>
      <c r="CNA32" s="453"/>
      <c r="CNB32" s="453"/>
      <c r="CNC32" s="453"/>
      <c r="CND32" s="453"/>
      <c r="CNE32" s="453"/>
      <c r="CNF32" s="453"/>
      <c r="CNG32" s="453"/>
      <c r="CNH32" s="453"/>
      <c r="CNI32" s="453"/>
      <c r="CNJ32" s="453"/>
      <c r="CNK32" s="453"/>
      <c r="CNL32" s="453"/>
      <c r="CNM32" s="453"/>
      <c r="CNN32" s="453"/>
      <c r="CNO32" s="453"/>
      <c r="CNP32" s="453"/>
      <c r="CNQ32" s="453"/>
      <c r="CNR32" s="453"/>
      <c r="CNS32" s="453"/>
      <c r="CNT32" s="453"/>
      <c r="CNU32" s="453"/>
      <c r="CNV32" s="453"/>
      <c r="CNW32" s="453"/>
      <c r="CNX32" s="453"/>
      <c r="CNY32" s="453"/>
      <c r="CNZ32" s="453"/>
      <c r="COA32" s="453"/>
      <c r="COB32" s="453"/>
      <c r="COC32" s="453"/>
      <c r="COD32" s="453"/>
      <c r="COE32" s="453"/>
      <c r="COF32" s="453"/>
      <c r="COG32" s="453"/>
      <c r="COH32" s="453"/>
      <c r="COI32" s="453"/>
      <c r="COJ32" s="453"/>
      <c r="COK32" s="453"/>
      <c r="COL32" s="453"/>
      <c r="COM32" s="453"/>
      <c r="CON32" s="453"/>
      <c r="COO32" s="453"/>
      <c r="COP32" s="453"/>
      <c r="COQ32" s="453"/>
      <c r="COR32" s="453"/>
      <c r="COS32" s="453"/>
      <c r="COT32" s="453"/>
      <c r="COU32" s="453"/>
      <c r="COV32" s="453"/>
      <c r="COW32" s="453"/>
      <c r="COX32" s="453"/>
      <c r="COY32" s="453"/>
      <c r="COZ32" s="453"/>
      <c r="CPA32" s="453"/>
      <c r="CPB32" s="453"/>
      <c r="CPC32" s="453"/>
      <c r="CPD32" s="453"/>
      <c r="CPE32" s="453"/>
      <c r="CPF32" s="453"/>
      <c r="CPG32" s="453"/>
      <c r="CPH32" s="453"/>
      <c r="CPI32" s="453"/>
      <c r="CPJ32" s="453"/>
      <c r="CPK32" s="453"/>
      <c r="CPL32" s="453"/>
      <c r="CPM32" s="453"/>
      <c r="CPN32" s="453"/>
      <c r="CPO32" s="453"/>
      <c r="CPP32" s="453"/>
      <c r="CPQ32" s="453"/>
      <c r="CPR32" s="453"/>
      <c r="CPS32" s="453"/>
      <c r="CPT32" s="453"/>
      <c r="CPU32" s="453"/>
      <c r="CPV32" s="453"/>
      <c r="CPW32" s="453"/>
      <c r="CPX32" s="453"/>
      <c r="CPY32" s="453"/>
      <c r="CPZ32" s="453"/>
      <c r="CQA32" s="453"/>
      <c r="CQB32" s="453"/>
      <c r="CQC32" s="453"/>
      <c r="CQD32" s="453"/>
      <c r="CQE32" s="453"/>
      <c r="CQF32" s="453"/>
      <c r="CQG32" s="453"/>
      <c r="CQH32" s="453"/>
      <c r="CQI32" s="453"/>
      <c r="CQJ32" s="453"/>
      <c r="CQK32" s="453"/>
      <c r="CQL32" s="453"/>
      <c r="CQM32" s="453"/>
      <c r="CQN32" s="453"/>
      <c r="CQO32" s="453"/>
      <c r="CQP32" s="453"/>
      <c r="CQQ32" s="453"/>
      <c r="CQR32" s="453"/>
      <c r="CQS32" s="453"/>
      <c r="CQT32" s="453"/>
      <c r="CQU32" s="453"/>
      <c r="CQV32" s="453"/>
      <c r="CQW32" s="453"/>
      <c r="CQX32" s="453"/>
      <c r="CQY32" s="453"/>
      <c r="CQZ32" s="453"/>
      <c r="CRA32" s="453"/>
      <c r="CRB32" s="453"/>
      <c r="CRC32" s="453"/>
      <c r="CRD32" s="453"/>
      <c r="CRE32" s="453"/>
      <c r="CRF32" s="453"/>
      <c r="CRG32" s="453"/>
      <c r="CRH32" s="453"/>
      <c r="CRI32" s="453"/>
      <c r="CRJ32" s="453"/>
      <c r="CRK32" s="453"/>
      <c r="CRL32" s="453"/>
      <c r="CRM32" s="453"/>
      <c r="CRN32" s="453"/>
      <c r="CRO32" s="453"/>
      <c r="CRP32" s="453"/>
      <c r="CRQ32" s="453"/>
      <c r="CRR32" s="453"/>
      <c r="CRS32" s="453"/>
      <c r="CRT32" s="453"/>
      <c r="CRU32" s="453"/>
      <c r="CRV32" s="453"/>
      <c r="CRW32" s="453"/>
      <c r="CRX32" s="453"/>
      <c r="CRY32" s="453"/>
      <c r="CRZ32" s="453"/>
      <c r="CSA32" s="453"/>
      <c r="CSB32" s="453"/>
      <c r="CSC32" s="453"/>
      <c r="CSD32" s="453"/>
      <c r="CSE32" s="453"/>
      <c r="CSF32" s="453"/>
      <c r="CSG32" s="453"/>
      <c r="CSH32" s="453"/>
      <c r="CSI32" s="453"/>
      <c r="CSJ32" s="453"/>
      <c r="CSK32" s="453"/>
      <c r="CSL32" s="453"/>
      <c r="CSM32" s="453"/>
      <c r="CSN32" s="453"/>
      <c r="CSO32" s="453"/>
      <c r="CSP32" s="453"/>
      <c r="CSQ32" s="453"/>
      <c r="CSR32" s="453"/>
      <c r="CSS32" s="453"/>
      <c r="CST32" s="453"/>
      <c r="CSU32" s="453"/>
      <c r="CSV32" s="453"/>
      <c r="CSW32" s="453"/>
      <c r="CSX32" s="453"/>
      <c r="CSY32" s="453"/>
      <c r="CSZ32" s="453"/>
      <c r="CTA32" s="453"/>
      <c r="CTB32" s="453"/>
      <c r="CTC32" s="453"/>
      <c r="CTD32" s="453"/>
      <c r="CTE32" s="453"/>
      <c r="CTF32" s="453"/>
      <c r="CTG32" s="453"/>
      <c r="CTH32" s="453"/>
      <c r="CTI32" s="453"/>
      <c r="CTJ32" s="453"/>
      <c r="CTK32" s="453"/>
      <c r="CTL32" s="453"/>
      <c r="CTM32" s="453"/>
      <c r="CTN32" s="453"/>
      <c r="CTO32" s="453"/>
      <c r="CTP32" s="453"/>
      <c r="CTQ32" s="453"/>
      <c r="CTR32" s="453"/>
      <c r="CTS32" s="453"/>
      <c r="CTT32" s="453"/>
      <c r="CTU32" s="453"/>
      <c r="CTV32" s="453"/>
      <c r="CTW32" s="453"/>
      <c r="CTX32" s="453"/>
      <c r="CTY32" s="453"/>
      <c r="CTZ32" s="453"/>
      <c r="CUA32" s="453"/>
      <c r="CUB32" s="453"/>
      <c r="CUC32" s="453"/>
      <c r="CUD32" s="453"/>
      <c r="CUE32" s="453"/>
      <c r="CUF32" s="453"/>
      <c r="CUG32" s="453"/>
      <c r="CUH32" s="453"/>
      <c r="CUI32" s="453"/>
      <c r="CUJ32" s="453"/>
      <c r="CUK32" s="453"/>
      <c r="CUL32" s="453"/>
      <c r="CUM32" s="453"/>
      <c r="CUN32" s="453"/>
      <c r="CUO32" s="453"/>
      <c r="CUP32" s="453"/>
      <c r="CUQ32" s="453"/>
      <c r="CUR32" s="453"/>
      <c r="CUS32" s="453"/>
      <c r="CUT32" s="453"/>
      <c r="CUU32" s="453"/>
      <c r="CUV32" s="453"/>
      <c r="CUW32" s="453"/>
      <c r="CUX32" s="453"/>
      <c r="CUY32" s="453"/>
      <c r="CUZ32" s="453"/>
      <c r="CVA32" s="453"/>
      <c r="CVB32" s="453"/>
      <c r="CVC32" s="453"/>
      <c r="CVD32" s="453"/>
      <c r="CVE32" s="453"/>
      <c r="CVF32" s="453"/>
      <c r="CVG32" s="453"/>
      <c r="CVH32" s="453"/>
      <c r="CVI32" s="453"/>
      <c r="CVJ32" s="453"/>
      <c r="CVK32" s="453"/>
      <c r="CVL32" s="453"/>
      <c r="CVM32" s="453"/>
      <c r="CVN32" s="453"/>
      <c r="CVO32" s="453"/>
      <c r="CVP32" s="453"/>
      <c r="CVQ32" s="453"/>
      <c r="CVR32" s="453"/>
      <c r="CVS32" s="453"/>
      <c r="CVT32" s="453"/>
      <c r="CVU32" s="453"/>
      <c r="CVV32" s="453"/>
      <c r="CVW32" s="453"/>
      <c r="CVX32" s="453"/>
      <c r="CVY32" s="453"/>
      <c r="CVZ32" s="453"/>
      <c r="CWA32" s="453"/>
      <c r="CWB32" s="453"/>
      <c r="CWC32" s="453"/>
      <c r="CWD32" s="453"/>
      <c r="CWE32" s="453"/>
      <c r="CWF32" s="453"/>
      <c r="CWG32" s="453"/>
      <c r="CWH32" s="453"/>
      <c r="CWI32" s="453"/>
      <c r="CWJ32" s="453"/>
      <c r="CWK32" s="453"/>
      <c r="CWL32" s="453"/>
      <c r="CWM32" s="453"/>
      <c r="CWN32" s="453"/>
      <c r="CWO32" s="453"/>
      <c r="CWP32" s="453"/>
      <c r="CWQ32" s="453"/>
      <c r="CWR32" s="453"/>
      <c r="CWS32" s="453"/>
      <c r="CWT32" s="453"/>
      <c r="CWU32" s="453"/>
      <c r="CWV32" s="453"/>
      <c r="CWW32" s="453"/>
      <c r="CWX32" s="453"/>
      <c r="CWY32" s="453"/>
      <c r="CWZ32" s="453"/>
      <c r="CXA32" s="453"/>
      <c r="CXB32" s="453"/>
      <c r="CXC32" s="453"/>
      <c r="CXD32" s="453"/>
      <c r="CXE32" s="453"/>
      <c r="CXF32" s="453"/>
      <c r="CXG32" s="453"/>
      <c r="CXH32" s="453"/>
      <c r="CXI32" s="453"/>
      <c r="CXJ32" s="453"/>
      <c r="CXK32" s="453"/>
      <c r="CXL32" s="453"/>
      <c r="CXM32" s="453"/>
      <c r="CXN32" s="453"/>
      <c r="CXO32" s="453"/>
      <c r="CXP32" s="453"/>
      <c r="CXQ32" s="453"/>
      <c r="CXR32" s="453"/>
      <c r="CXS32" s="453"/>
      <c r="CXT32" s="453"/>
      <c r="CXU32" s="453"/>
      <c r="CXV32" s="453"/>
      <c r="CXW32" s="453"/>
      <c r="CXX32" s="453"/>
      <c r="CXY32" s="453"/>
      <c r="CXZ32" s="453"/>
      <c r="CYA32" s="453"/>
      <c r="CYB32" s="453"/>
      <c r="CYC32" s="453"/>
      <c r="CYD32" s="453"/>
      <c r="CYE32" s="453"/>
      <c r="CYF32" s="453"/>
      <c r="CYG32" s="453"/>
      <c r="CYH32" s="453"/>
      <c r="CYI32" s="453"/>
      <c r="CYJ32" s="453"/>
      <c r="CYK32" s="453"/>
      <c r="CYL32" s="453"/>
      <c r="CYM32" s="453"/>
      <c r="CYN32" s="453"/>
      <c r="CYO32" s="453"/>
      <c r="CYP32" s="453"/>
      <c r="CYQ32" s="453"/>
      <c r="CYR32" s="453"/>
      <c r="CYS32" s="453"/>
      <c r="CYT32" s="453"/>
      <c r="CYU32" s="453"/>
      <c r="CYV32" s="453"/>
      <c r="CYW32" s="453"/>
      <c r="CYX32" s="453"/>
      <c r="CYY32" s="453"/>
      <c r="CYZ32" s="453"/>
      <c r="CZA32" s="453"/>
      <c r="CZB32" s="453"/>
      <c r="CZC32" s="453"/>
      <c r="CZD32" s="453"/>
      <c r="CZE32" s="453"/>
      <c r="CZF32" s="453"/>
      <c r="CZG32" s="453"/>
      <c r="CZH32" s="453"/>
      <c r="CZI32" s="453"/>
      <c r="CZJ32" s="453"/>
      <c r="CZK32" s="453"/>
      <c r="CZL32" s="453"/>
      <c r="CZM32" s="453"/>
      <c r="CZN32" s="453"/>
      <c r="CZO32" s="453"/>
      <c r="CZP32" s="453"/>
      <c r="CZQ32" s="453"/>
      <c r="CZR32" s="453"/>
      <c r="CZS32" s="453"/>
      <c r="CZT32" s="453"/>
      <c r="CZU32" s="453"/>
      <c r="CZV32" s="453"/>
      <c r="CZW32" s="453"/>
      <c r="CZX32" s="453"/>
      <c r="CZY32" s="453"/>
      <c r="CZZ32" s="453"/>
      <c r="DAA32" s="453"/>
      <c r="DAB32" s="453"/>
      <c r="DAC32" s="453"/>
      <c r="DAD32" s="453"/>
      <c r="DAE32" s="453"/>
      <c r="DAF32" s="453"/>
      <c r="DAG32" s="453"/>
      <c r="DAH32" s="453"/>
      <c r="DAI32" s="453"/>
      <c r="DAJ32" s="453"/>
      <c r="DAK32" s="453"/>
      <c r="DAL32" s="453"/>
      <c r="DAM32" s="453"/>
      <c r="DAN32" s="453"/>
      <c r="DAO32" s="453"/>
      <c r="DAP32" s="453"/>
      <c r="DAQ32" s="453"/>
      <c r="DAR32" s="453"/>
      <c r="DAS32" s="453"/>
      <c r="DAT32" s="453"/>
      <c r="DAU32" s="453"/>
      <c r="DAV32" s="453"/>
      <c r="DAW32" s="453"/>
      <c r="DAX32" s="453"/>
      <c r="DAY32" s="453"/>
      <c r="DAZ32" s="453"/>
      <c r="DBA32" s="453"/>
      <c r="DBB32" s="453"/>
      <c r="DBC32" s="453"/>
      <c r="DBD32" s="453"/>
      <c r="DBE32" s="453"/>
      <c r="DBF32" s="453"/>
      <c r="DBG32" s="453"/>
      <c r="DBH32" s="453"/>
      <c r="DBI32" s="453"/>
      <c r="DBJ32" s="453"/>
      <c r="DBK32" s="453"/>
      <c r="DBL32" s="453"/>
      <c r="DBM32" s="453"/>
      <c r="DBN32" s="453"/>
      <c r="DBO32" s="453"/>
      <c r="DBP32" s="453"/>
      <c r="DBQ32" s="453"/>
      <c r="DBR32" s="453"/>
      <c r="DBS32" s="453"/>
      <c r="DBT32" s="453"/>
      <c r="DBU32" s="453"/>
      <c r="DBV32" s="453"/>
      <c r="DBW32" s="453"/>
      <c r="DBX32" s="453"/>
      <c r="DBY32" s="453"/>
      <c r="DBZ32" s="453"/>
      <c r="DCA32" s="453"/>
      <c r="DCB32" s="453"/>
      <c r="DCC32" s="453"/>
      <c r="DCD32" s="453"/>
      <c r="DCE32" s="453"/>
      <c r="DCF32" s="453"/>
      <c r="DCG32" s="453"/>
      <c r="DCH32" s="453"/>
      <c r="DCI32" s="453"/>
      <c r="DCJ32" s="453"/>
      <c r="DCK32" s="453"/>
      <c r="DCL32" s="453"/>
      <c r="DCM32" s="453"/>
      <c r="DCN32" s="453"/>
      <c r="DCO32" s="453"/>
      <c r="DCP32" s="453"/>
      <c r="DCQ32" s="453"/>
      <c r="DCR32" s="453"/>
      <c r="DCS32" s="453"/>
      <c r="DCT32" s="453"/>
      <c r="DCU32" s="453"/>
      <c r="DCV32" s="453"/>
      <c r="DCW32" s="453"/>
      <c r="DCX32" s="453"/>
      <c r="DCY32" s="453"/>
      <c r="DCZ32" s="453"/>
      <c r="DDA32" s="453"/>
      <c r="DDB32" s="453"/>
      <c r="DDC32" s="453"/>
      <c r="DDD32" s="453"/>
      <c r="DDE32" s="453"/>
      <c r="DDF32" s="453"/>
      <c r="DDG32" s="453"/>
      <c r="DDH32" s="453"/>
      <c r="DDI32" s="453"/>
      <c r="DDJ32" s="453"/>
      <c r="DDK32" s="453"/>
      <c r="DDL32" s="453"/>
      <c r="DDM32" s="453"/>
      <c r="DDN32" s="453"/>
      <c r="DDO32" s="453"/>
      <c r="DDP32" s="453"/>
      <c r="DDQ32" s="453"/>
      <c r="DDR32" s="453"/>
      <c r="DDS32" s="453"/>
      <c r="DDT32" s="453"/>
      <c r="DDU32" s="453"/>
      <c r="DDV32" s="453"/>
      <c r="DDW32" s="453"/>
      <c r="DDX32" s="453"/>
      <c r="DDY32" s="453"/>
      <c r="DDZ32" s="453"/>
      <c r="DEA32" s="453"/>
      <c r="DEB32" s="453"/>
      <c r="DEC32" s="453"/>
      <c r="DED32" s="453"/>
      <c r="DEE32" s="453"/>
      <c r="DEF32" s="453"/>
      <c r="DEG32" s="453"/>
      <c r="DEH32" s="453"/>
      <c r="DEI32" s="453"/>
      <c r="DEJ32" s="453"/>
      <c r="DEK32" s="453"/>
      <c r="DEL32" s="453"/>
      <c r="DEM32" s="453"/>
      <c r="DEN32" s="453"/>
      <c r="DEO32" s="453"/>
      <c r="DEP32" s="453"/>
      <c r="DEQ32" s="453"/>
      <c r="DER32" s="453"/>
      <c r="DES32" s="453"/>
      <c r="DET32" s="453"/>
      <c r="DEU32" s="453"/>
      <c r="DEV32" s="453"/>
      <c r="DEW32" s="453"/>
      <c r="DEX32" s="453"/>
      <c r="DEY32" s="453"/>
      <c r="DEZ32" s="453"/>
      <c r="DFA32" s="453"/>
      <c r="DFB32" s="453"/>
      <c r="DFC32" s="453"/>
      <c r="DFD32" s="453"/>
      <c r="DFE32" s="453"/>
      <c r="DFF32" s="453"/>
      <c r="DFG32" s="453"/>
      <c r="DFH32" s="453"/>
      <c r="DFI32" s="453"/>
      <c r="DFJ32" s="453"/>
      <c r="DFK32" s="453"/>
      <c r="DFL32" s="453"/>
      <c r="DFM32" s="453"/>
      <c r="DFN32" s="453"/>
      <c r="DFO32" s="453"/>
      <c r="DFP32" s="453"/>
      <c r="DFQ32" s="453"/>
      <c r="DFR32" s="453"/>
      <c r="DFS32" s="453"/>
      <c r="DFT32" s="453"/>
      <c r="DFU32" s="453"/>
      <c r="DFV32" s="453"/>
      <c r="DFW32" s="453"/>
      <c r="DFX32" s="453"/>
      <c r="DFY32" s="453"/>
      <c r="DFZ32" s="453"/>
      <c r="DGA32" s="453"/>
      <c r="DGB32" s="453"/>
      <c r="DGC32" s="453"/>
      <c r="DGD32" s="453"/>
      <c r="DGE32" s="453"/>
      <c r="DGF32" s="453"/>
      <c r="DGG32" s="453"/>
      <c r="DGH32" s="453"/>
      <c r="DGI32" s="453"/>
      <c r="DGJ32" s="453"/>
      <c r="DGK32" s="453"/>
      <c r="DGL32" s="453"/>
      <c r="DGM32" s="453"/>
      <c r="DGN32" s="453"/>
      <c r="DGO32" s="453"/>
      <c r="DGP32" s="453"/>
      <c r="DGQ32" s="453"/>
      <c r="DGR32" s="453"/>
      <c r="DGS32" s="453"/>
      <c r="DGT32" s="453"/>
      <c r="DGU32" s="453"/>
      <c r="DGV32" s="453"/>
      <c r="DGW32" s="453"/>
      <c r="DGX32" s="453"/>
      <c r="DGY32" s="453"/>
      <c r="DGZ32" s="453"/>
      <c r="DHA32" s="453"/>
      <c r="DHB32" s="453"/>
      <c r="DHC32" s="453"/>
      <c r="DHD32" s="453"/>
      <c r="DHE32" s="453"/>
      <c r="DHF32" s="453"/>
      <c r="DHG32" s="453"/>
      <c r="DHH32" s="453"/>
      <c r="DHI32" s="453"/>
      <c r="DHJ32" s="453"/>
      <c r="DHK32" s="453"/>
      <c r="DHL32" s="453"/>
      <c r="DHM32" s="453"/>
      <c r="DHN32" s="453"/>
      <c r="DHO32" s="453"/>
      <c r="DHP32" s="453"/>
      <c r="DHQ32" s="453"/>
      <c r="DHR32" s="453"/>
      <c r="DHS32" s="453"/>
      <c r="DHT32" s="453"/>
      <c r="DHU32" s="453"/>
      <c r="DHV32" s="453"/>
      <c r="DHW32" s="453"/>
      <c r="DHX32" s="453"/>
      <c r="DHY32" s="453"/>
      <c r="DHZ32" s="453"/>
      <c r="DIA32" s="453"/>
      <c r="DIB32" s="453"/>
      <c r="DIC32" s="453"/>
      <c r="DID32" s="453"/>
      <c r="DIE32" s="453"/>
      <c r="DIF32" s="453"/>
      <c r="DIG32" s="453"/>
      <c r="DIH32" s="453"/>
      <c r="DII32" s="453"/>
      <c r="DIJ32" s="453"/>
      <c r="DIK32" s="453"/>
      <c r="DIL32" s="453"/>
      <c r="DIM32" s="453"/>
      <c r="DIN32" s="453"/>
      <c r="DIO32" s="453"/>
      <c r="DIP32" s="453"/>
      <c r="DIQ32" s="453"/>
      <c r="DIR32" s="453"/>
      <c r="DIS32" s="453"/>
      <c r="DIT32" s="453"/>
      <c r="DIU32" s="453"/>
      <c r="DIV32" s="453"/>
      <c r="DIW32" s="453"/>
      <c r="DIX32" s="453"/>
      <c r="DIY32" s="453"/>
      <c r="DIZ32" s="453"/>
      <c r="DJA32" s="453"/>
      <c r="DJB32" s="453"/>
      <c r="DJC32" s="453"/>
      <c r="DJD32" s="453"/>
      <c r="DJE32" s="453"/>
      <c r="DJF32" s="453"/>
      <c r="DJG32" s="453"/>
      <c r="DJH32" s="453"/>
      <c r="DJI32" s="453"/>
      <c r="DJJ32" s="453"/>
      <c r="DJK32" s="453"/>
      <c r="DJL32" s="453"/>
      <c r="DJM32" s="453"/>
      <c r="DJN32" s="453"/>
      <c r="DJO32" s="453"/>
      <c r="DJP32" s="453"/>
      <c r="DJQ32" s="453"/>
      <c r="DJR32" s="453"/>
      <c r="DJS32" s="453"/>
      <c r="DJT32" s="453"/>
      <c r="DJU32" s="453"/>
      <c r="DJV32" s="453"/>
      <c r="DJW32" s="453"/>
      <c r="DJX32" s="453"/>
      <c r="DJY32" s="453"/>
      <c r="DJZ32" s="453"/>
      <c r="DKA32" s="453"/>
      <c r="DKB32" s="453"/>
      <c r="DKC32" s="453"/>
      <c r="DKD32" s="453"/>
      <c r="DKE32" s="453"/>
      <c r="DKF32" s="453"/>
      <c r="DKG32" s="453"/>
      <c r="DKH32" s="453"/>
      <c r="DKI32" s="453"/>
      <c r="DKJ32" s="453"/>
      <c r="DKK32" s="453"/>
      <c r="DKL32" s="453"/>
      <c r="DKM32" s="453"/>
      <c r="DKN32" s="453"/>
      <c r="DKO32" s="453"/>
      <c r="DKP32" s="453"/>
      <c r="DKQ32" s="453"/>
      <c r="DKR32" s="453"/>
      <c r="DKS32" s="453"/>
      <c r="DKT32" s="453"/>
      <c r="DKU32" s="453"/>
      <c r="DKV32" s="453"/>
      <c r="DKW32" s="453"/>
      <c r="DKX32" s="453"/>
      <c r="DKY32" s="453"/>
      <c r="DKZ32" s="453"/>
      <c r="DLA32" s="453"/>
      <c r="DLB32" s="453"/>
      <c r="DLC32" s="453"/>
      <c r="DLD32" s="453"/>
      <c r="DLE32" s="453"/>
      <c r="DLF32" s="453"/>
      <c r="DLG32" s="453"/>
      <c r="DLH32" s="453"/>
      <c r="DLI32" s="453"/>
      <c r="DLJ32" s="453"/>
      <c r="DLK32" s="453"/>
      <c r="DLL32" s="453"/>
      <c r="DLM32" s="453"/>
      <c r="DLN32" s="453"/>
      <c r="DLO32" s="453"/>
      <c r="DLP32" s="453"/>
      <c r="DLQ32" s="453"/>
      <c r="DLR32" s="453"/>
      <c r="DLS32" s="453"/>
      <c r="DLT32" s="453"/>
      <c r="DLU32" s="453"/>
      <c r="DLV32" s="453"/>
      <c r="DLW32" s="453"/>
      <c r="DLX32" s="453"/>
      <c r="DLY32" s="453"/>
      <c r="DLZ32" s="453"/>
      <c r="DMA32" s="453"/>
      <c r="DMB32" s="453"/>
      <c r="DMC32" s="453"/>
      <c r="DMD32" s="453"/>
      <c r="DME32" s="453"/>
      <c r="DMF32" s="453"/>
      <c r="DMG32" s="453"/>
      <c r="DMH32" s="453"/>
      <c r="DMI32" s="453"/>
      <c r="DMJ32" s="453"/>
      <c r="DMK32" s="453"/>
      <c r="DML32" s="453"/>
      <c r="DMM32" s="453"/>
      <c r="DMN32" s="453"/>
      <c r="DMO32" s="453"/>
      <c r="DMP32" s="453"/>
      <c r="DMQ32" s="453"/>
      <c r="DMR32" s="453"/>
      <c r="DMS32" s="453"/>
      <c r="DMT32" s="453"/>
      <c r="DMU32" s="453"/>
      <c r="DMV32" s="453"/>
      <c r="DMW32" s="453"/>
      <c r="DMX32" s="453"/>
      <c r="DMY32" s="453"/>
      <c r="DMZ32" s="453"/>
      <c r="DNA32" s="453"/>
      <c r="DNB32" s="453"/>
      <c r="DNC32" s="453"/>
      <c r="DND32" s="453"/>
      <c r="DNE32" s="453"/>
      <c r="DNF32" s="453"/>
      <c r="DNG32" s="453"/>
      <c r="DNH32" s="453"/>
      <c r="DNI32" s="453"/>
      <c r="DNJ32" s="453"/>
      <c r="DNK32" s="453"/>
      <c r="DNL32" s="453"/>
      <c r="DNM32" s="453"/>
      <c r="DNN32" s="453"/>
      <c r="DNO32" s="453"/>
      <c r="DNP32" s="453"/>
      <c r="DNQ32" s="453"/>
      <c r="DNR32" s="453"/>
      <c r="DNS32" s="453"/>
      <c r="DNT32" s="453"/>
      <c r="DNU32" s="453"/>
      <c r="DNV32" s="453"/>
      <c r="DNW32" s="453"/>
      <c r="DNX32" s="453"/>
      <c r="DNY32" s="453"/>
      <c r="DNZ32" s="453"/>
      <c r="DOA32" s="453"/>
      <c r="DOB32" s="453"/>
      <c r="DOC32" s="453"/>
      <c r="DOD32" s="453"/>
      <c r="DOE32" s="453"/>
      <c r="DOF32" s="453"/>
      <c r="DOG32" s="453"/>
      <c r="DOH32" s="453"/>
      <c r="DOI32" s="453"/>
      <c r="DOJ32" s="453"/>
      <c r="DOK32" s="453"/>
      <c r="DOL32" s="453"/>
      <c r="DOM32" s="453"/>
      <c r="DON32" s="453"/>
      <c r="DOO32" s="453"/>
      <c r="DOP32" s="453"/>
      <c r="DOQ32" s="453"/>
      <c r="DOR32" s="453"/>
      <c r="DOS32" s="453"/>
      <c r="DOT32" s="453"/>
      <c r="DOU32" s="453"/>
      <c r="DOV32" s="453"/>
      <c r="DOW32" s="453"/>
      <c r="DOX32" s="453"/>
      <c r="DOY32" s="453"/>
      <c r="DOZ32" s="453"/>
      <c r="DPA32" s="453"/>
      <c r="DPB32" s="453"/>
      <c r="DPC32" s="453"/>
      <c r="DPD32" s="453"/>
      <c r="DPE32" s="453"/>
      <c r="DPF32" s="453"/>
      <c r="DPG32" s="453"/>
      <c r="DPH32" s="453"/>
      <c r="DPI32" s="453"/>
      <c r="DPJ32" s="453"/>
      <c r="DPK32" s="453"/>
      <c r="DPL32" s="453"/>
      <c r="DPM32" s="453"/>
      <c r="DPN32" s="453"/>
      <c r="DPO32" s="453"/>
      <c r="DPP32" s="453"/>
      <c r="DPQ32" s="453"/>
      <c r="DPR32" s="453"/>
      <c r="DPS32" s="453"/>
      <c r="DPT32" s="453"/>
      <c r="DPU32" s="453"/>
      <c r="DPV32" s="453"/>
      <c r="DPW32" s="453"/>
      <c r="DPX32" s="453"/>
      <c r="DPY32" s="453"/>
      <c r="DPZ32" s="453"/>
      <c r="DQA32" s="453"/>
      <c r="DQB32" s="453"/>
      <c r="DQC32" s="453"/>
      <c r="DQD32" s="453"/>
      <c r="DQE32" s="453"/>
      <c r="DQF32" s="453"/>
      <c r="DQG32" s="453"/>
      <c r="DQH32" s="453"/>
      <c r="DQI32" s="453"/>
      <c r="DQJ32" s="453"/>
      <c r="DQK32" s="453"/>
      <c r="DQL32" s="453"/>
      <c r="DQM32" s="453"/>
      <c r="DQN32" s="453"/>
      <c r="DQO32" s="453"/>
      <c r="DQP32" s="453"/>
      <c r="DQQ32" s="453"/>
      <c r="DQR32" s="453"/>
      <c r="DQS32" s="453"/>
      <c r="DQT32" s="453"/>
      <c r="DQU32" s="453"/>
      <c r="DQV32" s="453"/>
      <c r="DQW32" s="453"/>
      <c r="DQX32" s="453"/>
      <c r="DQY32" s="453"/>
      <c r="DQZ32" s="453"/>
      <c r="DRA32" s="453"/>
      <c r="DRB32" s="453"/>
      <c r="DRC32" s="453"/>
      <c r="DRD32" s="453"/>
      <c r="DRE32" s="453"/>
      <c r="DRF32" s="453"/>
      <c r="DRG32" s="453"/>
      <c r="DRH32" s="453"/>
      <c r="DRI32" s="453"/>
      <c r="DRJ32" s="453"/>
      <c r="DRK32" s="453"/>
      <c r="DRL32" s="453"/>
      <c r="DRM32" s="453"/>
      <c r="DRN32" s="453"/>
      <c r="DRO32" s="453"/>
      <c r="DRP32" s="453"/>
      <c r="DRQ32" s="453"/>
      <c r="DRR32" s="453"/>
      <c r="DRS32" s="453"/>
      <c r="DRT32" s="453"/>
      <c r="DRU32" s="453"/>
      <c r="DRV32" s="453"/>
      <c r="DRW32" s="453"/>
      <c r="DRX32" s="453"/>
      <c r="DRY32" s="453"/>
      <c r="DRZ32" s="453"/>
      <c r="DSA32" s="453"/>
      <c r="DSB32" s="453"/>
      <c r="DSC32" s="453"/>
      <c r="DSD32" s="453"/>
      <c r="DSE32" s="453"/>
      <c r="DSF32" s="453"/>
      <c r="DSG32" s="453"/>
      <c r="DSH32" s="453"/>
      <c r="DSI32" s="453"/>
      <c r="DSJ32" s="453"/>
      <c r="DSK32" s="453"/>
      <c r="DSL32" s="453"/>
      <c r="DSM32" s="453"/>
      <c r="DSN32" s="453"/>
      <c r="DSO32" s="453"/>
      <c r="DSP32" s="453"/>
      <c r="DSQ32" s="453"/>
      <c r="DSR32" s="453"/>
      <c r="DSS32" s="453"/>
      <c r="DST32" s="453"/>
      <c r="DSU32" s="453"/>
      <c r="DSV32" s="453"/>
      <c r="DSW32" s="453"/>
      <c r="DSX32" s="453"/>
      <c r="DSY32" s="453"/>
      <c r="DSZ32" s="453"/>
      <c r="DTA32" s="453"/>
      <c r="DTB32" s="453"/>
      <c r="DTC32" s="453"/>
      <c r="DTD32" s="453"/>
      <c r="DTE32" s="453"/>
      <c r="DTF32" s="453"/>
      <c r="DTG32" s="453"/>
      <c r="DTH32" s="453"/>
      <c r="DTI32" s="453"/>
      <c r="DTJ32" s="453"/>
      <c r="DTK32" s="453"/>
      <c r="DTL32" s="453"/>
      <c r="DTM32" s="453"/>
      <c r="DTN32" s="453"/>
      <c r="DTO32" s="453"/>
      <c r="DTP32" s="453"/>
      <c r="DTQ32" s="453"/>
      <c r="DTR32" s="453"/>
      <c r="DTS32" s="453"/>
      <c r="DTT32" s="453"/>
      <c r="DTU32" s="453"/>
      <c r="DTV32" s="453"/>
      <c r="DTW32" s="453"/>
      <c r="DTX32" s="453"/>
      <c r="DTY32" s="453"/>
      <c r="DTZ32" s="453"/>
      <c r="DUA32" s="453"/>
      <c r="DUB32" s="453"/>
      <c r="DUC32" s="453"/>
      <c r="DUD32" s="453"/>
      <c r="DUE32" s="453"/>
      <c r="DUF32" s="453"/>
      <c r="DUG32" s="453"/>
      <c r="DUH32" s="453"/>
      <c r="DUI32" s="453"/>
      <c r="DUJ32" s="453"/>
      <c r="DUK32" s="453"/>
      <c r="DUL32" s="453"/>
      <c r="DUM32" s="453"/>
      <c r="DUN32" s="453"/>
      <c r="DUO32" s="453"/>
      <c r="DUP32" s="453"/>
      <c r="DUQ32" s="453"/>
      <c r="DUR32" s="453"/>
      <c r="DUS32" s="453"/>
      <c r="DUT32" s="453"/>
      <c r="DUU32" s="453"/>
      <c r="DUV32" s="453"/>
      <c r="DUW32" s="453"/>
      <c r="DUX32" s="453"/>
      <c r="DUY32" s="453"/>
      <c r="DUZ32" s="453"/>
      <c r="DVA32" s="453"/>
      <c r="DVB32" s="453"/>
      <c r="DVC32" s="453"/>
      <c r="DVD32" s="453"/>
      <c r="DVE32" s="453"/>
      <c r="DVF32" s="453"/>
      <c r="DVG32" s="453"/>
      <c r="DVH32" s="453"/>
      <c r="DVI32" s="453"/>
      <c r="DVJ32" s="453"/>
      <c r="DVK32" s="453"/>
      <c r="DVL32" s="453"/>
      <c r="DVM32" s="453"/>
      <c r="DVN32" s="453"/>
      <c r="DVO32" s="453"/>
      <c r="DVP32" s="453"/>
      <c r="DVQ32" s="453"/>
      <c r="DVR32" s="453"/>
      <c r="DVS32" s="453"/>
      <c r="DVT32" s="453"/>
      <c r="DVU32" s="453"/>
      <c r="DVV32" s="453"/>
      <c r="DVW32" s="453"/>
      <c r="DVX32" s="453"/>
      <c r="DVY32" s="453"/>
      <c r="DVZ32" s="453"/>
      <c r="DWA32" s="453"/>
      <c r="DWB32" s="453"/>
      <c r="DWC32" s="453"/>
      <c r="DWD32" s="453"/>
      <c r="DWE32" s="453"/>
      <c r="DWF32" s="453"/>
      <c r="DWG32" s="453"/>
      <c r="DWH32" s="453"/>
      <c r="DWI32" s="453"/>
      <c r="DWJ32" s="453"/>
      <c r="DWK32" s="453"/>
      <c r="DWL32" s="453"/>
      <c r="DWM32" s="453"/>
      <c r="DWN32" s="453"/>
      <c r="DWO32" s="453"/>
      <c r="DWP32" s="453"/>
      <c r="DWQ32" s="453"/>
      <c r="DWR32" s="453"/>
      <c r="DWS32" s="453"/>
      <c r="DWT32" s="453"/>
      <c r="DWU32" s="453"/>
      <c r="DWV32" s="453"/>
      <c r="DWW32" s="453"/>
      <c r="DWX32" s="453"/>
      <c r="DWY32" s="453"/>
      <c r="DWZ32" s="453"/>
      <c r="DXA32" s="453"/>
      <c r="DXB32" s="453"/>
      <c r="DXC32" s="453"/>
      <c r="DXD32" s="453"/>
      <c r="DXE32" s="453"/>
      <c r="DXF32" s="453"/>
      <c r="DXG32" s="453"/>
      <c r="DXH32" s="453"/>
      <c r="DXI32" s="453"/>
      <c r="DXJ32" s="453"/>
      <c r="DXK32" s="453"/>
      <c r="DXL32" s="453"/>
      <c r="DXM32" s="453"/>
      <c r="DXN32" s="453"/>
      <c r="DXO32" s="453"/>
      <c r="DXP32" s="453"/>
      <c r="DXQ32" s="453"/>
      <c r="DXR32" s="453"/>
      <c r="DXS32" s="453"/>
      <c r="DXT32" s="453"/>
      <c r="DXU32" s="453"/>
      <c r="DXV32" s="453"/>
      <c r="DXW32" s="453"/>
      <c r="DXX32" s="453"/>
      <c r="DXY32" s="453"/>
      <c r="DXZ32" s="453"/>
      <c r="DYA32" s="453"/>
      <c r="DYB32" s="453"/>
      <c r="DYC32" s="453"/>
      <c r="DYD32" s="453"/>
      <c r="DYE32" s="453"/>
      <c r="DYF32" s="453"/>
      <c r="DYG32" s="453"/>
      <c r="DYH32" s="453"/>
      <c r="DYI32" s="453"/>
      <c r="DYJ32" s="453"/>
      <c r="DYK32" s="453"/>
      <c r="DYL32" s="453"/>
      <c r="DYM32" s="453"/>
      <c r="DYN32" s="453"/>
      <c r="DYO32" s="453"/>
      <c r="DYP32" s="453"/>
      <c r="DYQ32" s="453"/>
      <c r="DYR32" s="453"/>
      <c r="DYS32" s="453"/>
      <c r="DYT32" s="453"/>
      <c r="DYU32" s="453"/>
      <c r="DYV32" s="453"/>
      <c r="DYW32" s="453"/>
      <c r="DYX32" s="453"/>
      <c r="DYY32" s="453"/>
      <c r="DYZ32" s="453"/>
      <c r="DZA32" s="453"/>
      <c r="DZB32" s="453"/>
      <c r="DZC32" s="453"/>
      <c r="DZD32" s="453"/>
      <c r="DZE32" s="453"/>
      <c r="DZF32" s="453"/>
      <c r="DZG32" s="453"/>
      <c r="DZH32" s="453"/>
      <c r="DZI32" s="453"/>
      <c r="DZJ32" s="453"/>
      <c r="DZK32" s="453"/>
      <c r="DZL32" s="453"/>
      <c r="DZM32" s="453"/>
      <c r="DZN32" s="453"/>
      <c r="DZO32" s="453"/>
      <c r="DZP32" s="453"/>
      <c r="DZQ32" s="453"/>
      <c r="DZR32" s="453"/>
      <c r="DZS32" s="453"/>
      <c r="DZT32" s="453"/>
      <c r="DZU32" s="453"/>
      <c r="DZV32" s="453"/>
      <c r="DZW32" s="453"/>
      <c r="DZX32" s="453"/>
      <c r="DZY32" s="453"/>
      <c r="DZZ32" s="453"/>
      <c r="EAA32" s="453"/>
      <c r="EAB32" s="453"/>
      <c r="EAC32" s="453"/>
      <c r="EAD32" s="453"/>
      <c r="EAE32" s="453"/>
      <c r="EAF32" s="453"/>
      <c r="EAG32" s="453"/>
      <c r="EAH32" s="453"/>
      <c r="EAI32" s="453"/>
      <c r="EAJ32" s="453"/>
      <c r="EAK32" s="453"/>
      <c r="EAL32" s="453"/>
      <c r="EAM32" s="453"/>
      <c r="EAN32" s="453"/>
      <c r="EAO32" s="453"/>
      <c r="EAP32" s="453"/>
      <c r="EAQ32" s="453"/>
      <c r="EAR32" s="453"/>
      <c r="EAS32" s="453"/>
      <c r="EAT32" s="453"/>
      <c r="EAU32" s="453"/>
      <c r="EAV32" s="453"/>
      <c r="EAW32" s="453"/>
      <c r="EAX32" s="453"/>
      <c r="EAY32" s="453"/>
      <c r="EAZ32" s="453"/>
      <c r="EBA32" s="453"/>
      <c r="EBB32" s="453"/>
      <c r="EBC32" s="453"/>
      <c r="EBD32" s="453"/>
      <c r="EBE32" s="453"/>
      <c r="EBF32" s="453"/>
      <c r="EBG32" s="453"/>
      <c r="EBH32" s="453"/>
      <c r="EBI32" s="453"/>
      <c r="EBJ32" s="453"/>
      <c r="EBK32" s="453"/>
      <c r="EBL32" s="453"/>
      <c r="EBM32" s="453"/>
      <c r="EBN32" s="453"/>
      <c r="EBO32" s="453"/>
      <c r="EBP32" s="453"/>
      <c r="EBQ32" s="453"/>
      <c r="EBR32" s="453"/>
      <c r="EBS32" s="453"/>
      <c r="EBT32" s="453"/>
      <c r="EBU32" s="453"/>
      <c r="EBV32" s="453"/>
      <c r="EBW32" s="453"/>
      <c r="EBX32" s="453"/>
      <c r="EBY32" s="453"/>
      <c r="EBZ32" s="453"/>
      <c r="ECA32" s="453"/>
      <c r="ECB32" s="453"/>
      <c r="ECC32" s="453"/>
      <c r="ECD32" s="453"/>
      <c r="ECE32" s="453"/>
      <c r="ECF32" s="453"/>
      <c r="ECG32" s="453"/>
      <c r="ECH32" s="453"/>
      <c r="ECI32" s="453"/>
      <c r="ECJ32" s="453"/>
      <c r="ECK32" s="453"/>
      <c r="ECL32" s="453"/>
      <c r="ECM32" s="453"/>
      <c r="ECN32" s="453"/>
      <c r="ECO32" s="453"/>
      <c r="ECP32" s="453"/>
      <c r="ECQ32" s="453"/>
      <c r="ECR32" s="453"/>
      <c r="ECS32" s="453"/>
      <c r="ECT32" s="453"/>
      <c r="ECU32" s="453"/>
      <c r="ECV32" s="453"/>
      <c r="ECW32" s="453"/>
      <c r="ECX32" s="453"/>
      <c r="ECY32" s="453"/>
      <c r="ECZ32" s="453"/>
      <c r="EDA32" s="453"/>
      <c r="EDB32" s="453"/>
      <c r="EDC32" s="453"/>
      <c r="EDD32" s="453"/>
      <c r="EDE32" s="453"/>
      <c r="EDF32" s="453"/>
      <c r="EDG32" s="453"/>
      <c r="EDH32" s="453"/>
      <c r="EDI32" s="453"/>
      <c r="EDJ32" s="453"/>
      <c r="EDK32" s="453"/>
      <c r="EDL32" s="453"/>
      <c r="EDM32" s="453"/>
      <c r="EDN32" s="453"/>
      <c r="EDO32" s="453"/>
      <c r="EDP32" s="453"/>
      <c r="EDQ32" s="453"/>
      <c r="EDR32" s="453"/>
      <c r="EDS32" s="453"/>
      <c r="EDT32" s="453"/>
      <c r="EDU32" s="453"/>
      <c r="EDV32" s="453"/>
      <c r="EDW32" s="453"/>
      <c r="EDX32" s="453"/>
      <c r="EDY32" s="453"/>
      <c r="EDZ32" s="453"/>
      <c r="EEA32" s="453"/>
      <c r="EEB32" s="453"/>
      <c r="EEC32" s="453"/>
      <c r="EED32" s="453"/>
      <c r="EEE32" s="453"/>
      <c r="EEF32" s="453"/>
      <c r="EEG32" s="453"/>
      <c r="EEH32" s="453"/>
      <c r="EEI32" s="453"/>
      <c r="EEJ32" s="453"/>
      <c r="EEK32" s="453"/>
      <c r="EEL32" s="453"/>
      <c r="EEM32" s="453"/>
      <c r="EEN32" s="453"/>
      <c r="EEO32" s="453"/>
      <c r="EEP32" s="453"/>
      <c r="EEQ32" s="453"/>
      <c r="EER32" s="453"/>
      <c r="EES32" s="453"/>
      <c r="EET32" s="453"/>
      <c r="EEU32" s="453"/>
      <c r="EEV32" s="453"/>
      <c r="EEW32" s="453"/>
      <c r="EEX32" s="453"/>
      <c r="EEY32" s="453"/>
      <c r="EEZ32" s="453"/>
      <c r="EFA32" s="453"/>
      <c r="EFB32" s="453"/>
      <c r="EFC32" s="453"/>
      <c r="EFD32" s="453"/>
      <c r="EFE32" s="453"/>
      <c r="EFF32" s="453"/>
      <c r="EFG32" s="453"/>
      <c r="EFH32" s="453"/>
      <c r="EFI32" s="453"/>
      <c r="EFJ32" s="453"/>
      <c r="EFK32" s="453"/>
      <c r="EFL32" s="453"/>
      <c r="EFM32" s="453"/>
      <c r="EFN32" s="453"/>
      <c r="EFO32" s="453"/>
      <c r="EFP32" s="453"/>
      <c r="EFQ32" s="453"/>
      <c r="EFR32" s="453"/>
      <c r="EFS32" s="453"/>
      <c r="EFT32" s="453"/>
      <c r="EFU32" s="453"/>
      <c r="EFV32" s="453"/>
      <c r="EFW32" s="453"/>
      <c r="EFX32" s="453"/>
      <c r="EFY32" s="453"/>
      <c r="EFZ32" s="453"/>
      <c r="EGA32" s="453"/>
      <c r="EGB32" s="453"/>
      <c r="EGC32" s="453"/>
      <c r="EGD32" s="453"/>
      <c r="EGE32" s="453"/>
      <c r="EGF32" s="453"/>
      <c r="EGG32" s="453"/>
      <c r="EGH32" s="453"/>
      <c r="EGI32" s="453"/>
      <c r="EGJ32" s="453"/>
      <c r="EGK32" s="453"/>
      <c r="EGL32" s="453"/>
      <c r="EGM32" s="453"/>
      <c r="EGN32" s="453"/>
      <c r="EGO32" s="453"/>
      <c r="EGP32" s="453"/>
      <c r="EGQ32" s="453"/>
      <c r="EGR32" s="453"/>
      <c r="EGS32" s="453"/>
      <c r="EGT32" s="453"/>
      <c r="EGU32" s="453"/>
      <c r="EGV32" s="453"/>
      <c r="EGW32" s="453"/>
      <c r="EGX32" s="453"/>
      <c r="EGY32" s="453"/>
      <c r="EGZ32" s="453"/>
      <c r="EHA32" s="453"/>
      <c r="EHB32" s="453"/>
      <c r="EHC32" s="453"/>
      <c r="EHD32" s="453"/>
      <c r="EHE32" s="453"/>
      <c r="EHF32" s="453"/>
      <c r="EHG32" s="453"/>
      <c r="EHH32" s="453"/>
      <c r="EHI32" s="453"/>
      <c r="EHJ32" s="453"/>
      <c r="EHK32" s="453"/>
      <c r="EHL32" s="453"/>
      <c r="EHM32" s="453"/>
      <c r="EHN32" s="453"/>
      <c r="EHO32" s="453"/>
      <c r="EHP32" s="453"/>
      <c r="EHQ32" s="453"/>
      <c r="EHR32" s="453"/>
      <c r="EHS32" s="453"/>
      <c r="EHT32" s="453"/>
      <c r="EHU32" s="453"/>
      <c r="EHV32" s="453"/>
      <c r="EHW32" s="453"/>
      <c r="EHX32" s="453"/>
      <c r="EHY32" s="453"/>
      <c r="EHZ32" s="453"/>
      <c r="EIA32" s="453"/>
      <c r="EIB32" s="453"/>
      <c r="EIC32" s="453"/>
      <c r="EID32" s="453"/>
      <c r="EIE32" s="453"/>
      <c r="EIF32" s="453"/>
      <c r="EIG32" s="453"/>
      <c r="EIH32" s="453"/>
      <c r="EII32" s="453"/>
      <c r="EIJ32" s="453"/>
      <c r="EIK32" s="453"/>
      <c r="EIL32" s="453"/>
      <c r="EIM32" s="453"/>
      <c r="EIN32" s="453"/>
      <c r="EIO32" s="453"/>
      <c r="EIP32" s="453"/>
      <c r="EIQ32" s="453"/>
      <c r="EIR32" s="453"/>
      <c r="EIS32" s="453"/>
      <c r="EIT32" s="453"/>
      <c r="EIU32" s="453"/>
      <c r="EIV32" s="453"/>
      <c r="EIW32" s="453"/>
      <c r="EIX32" s="453"/>
      <c r="EIY32" s="453"/>
      <c r="EIZ32" s="453"/>
      <c r="EJA32" s="453"/>
      <c r="EJB32" s="453"/>
      <c r="EJC32" s="453"/>
      <c r="EJD32" s="453"/>
      <c r="EJE32" s="453"/>
      <c r="EJF32" s="453"/>
      <c r="EJG32" s="453"/>
      <c r="EJH32" s="453"/>
      <c r="EJI32" s="453"/>
      <c r="EJJ32" s="453"/>
      <c r="EJK32" s="453"/>
      <c r="EJL32" s="453"/>
      <c r="EJM32" s="453"/>
      <c r="EJN32" s="453"/>
      <c r="EJO32" s="453"/>
      <c r="EJP32" s="453"/>
      <c r="EJQ32" s="453"/>
      <c r="EJR32" s="453"/>
      <c r="EJS32" s="453"/>
      <c r="EJT32" s="453"/>
      <c r="EJU32" s="453"/>
      <c r="EJV32" s="453"/>
      <c r="EJW32" s="453"/>
      <c r="EJX32" s="453"/>
      <c r="EJY32" s="453"/>
      <c r="EJZ32" s="453"/>
      <c r="EKA32" s="453"/>
      <c r="EKB32" s="453"/>
      <c r="EKC32" s="453"/>
      <c r="EKD32" s="453"/>
      <c r="EKE32" s="453"/>
      <c r="EKF32" s="453"/>
      <c r="EKG32" s="453"/>
      <c r="EKH32" s="453"/>
      <c r="EKI32" s="453"/>
      <c r="EKJ32" s="453"/>
      <c r="EKK32" s="453"/>
      <c r="EKL32" s="453"/>
      <c r="EKM32" s="453"/>
      <c r="EKN32" s="453"/>
      <c r="EKO32" s="453"/>
      <c r="EKP32" s="453"/>
      <c r="EKQ32" s="453"/>
      <c r="EKR32" s="453"/>
      <c r="EKS32" s="453"/>
      <c r="EKT32" s="453"/>
      <c r="EKU32" s="453"/>
      <c r="EKV32" s="453"/>
      <c r="EKW32" s="453"/>
      <c r="EKX32" s="453"/>
      <c r="EKY32" s="453"/>
      <c r="EKZ32" s="453"/>
      <c r="ELA32" s="453"/>
      <c r="ELB32" s="453"/>
      <c r="ELC32" s="453"/>
      <c r="ELD32" s="453"/>
      <c r="ELE32" s="453"/>
      <c r="ELF32" s="453"/>
      <c r="ELG32" s="453"/>
      <c r="ELH32" s="453"/>
      <c r="ELI32" s="453"/>
      <c r="ELJ32" s="453"/>
      <c r="ELK32" s="453"/>
      <c r="ELL32" s="453"/>
      <c r="ELM32" s="453"/>
      <c r="ELN32" s="453"/>
      <c r="ELO32" s="453"/>
      <c r="ELP32" s="453"/>
      <c r="ELQ32" s="453"/>
      <c r="ELR32" s="453"/>
      <c r="ELS32" s="453"/>
      <c r="ELT32" s="453"/>
      <c r="ELU32" s="453"/>
      <c r="ELV32" s="453"/>
      <c r="ELW32" s="453"/>
      <c r="ELX32" s="453"/>
      <c r="ELY32" s="453"/>
      <c r="ELZ32" s="453"/>
      <c r="EMA32" s="453"/>
      <c r="EMB32" s="453"/>
      <c r="EMC32" s="453"/>
      <c r="EMD32" s="453"/>
      <c r="EME32" s="453"/>
      <c r="EMF32" s="453"/>
      <c r="EMG32" s="453"/>
      <c r="EMH32" s="453"/>
      <c r="EMI32" s="453"/>
      <c r="EMJ32" s="453"/>
      <c r="EMK32" s="453"/>
      <c r="EML32" s="453"/>
      <c r="EMM32" s="453"/>
      <c r="EMN32" s="453"/>
      <c r="EMO32" s="453"/>
      <c r="EMP32" s="453"/>
      <c r="EMQ32" s="453"/>
      <c r="EMR32" s="453"/>
      <c r="EMS32" s="453"/>
      <c r="EMT32" s="453"/>
      <c r="EMU32" s="453"/>
      <c r="EMV32" s="453"/>
      <c r="EMW32" s="453"/>
      <c r="EMX32" s="453"/>
      <c r="EMY32" s="453"/>
      <c r="EMZ32" s="453"/>
      <c r="ENA32" s="453"/>
      <c r="ENB32" s="453"/>
      <c r="ENC32" s="453"/>
      <c r="END32" s="453"/>
      <c r="ENE32" s="453"/>
      <c r="ENF32" s="453"/>
      <c r="ENG32" s="453"/>
      <c r="ENH32" s="453"/>
      <c r="ENI32" s="453"/>
      <c r="ENJ32" s="453"/>
      <c r="ENK32" s="453"/>
      <c r="ENL32" s="453"/>
      <c r="ENM32" s="453"/>
      <c r="ENN32" s="453"/>
      <c r="ENO32" s="453"/>
      <c r="ENP32" s="453"/>
      <c r="ENQ32" s="453"/>
      <c r="ENR32" s="453"/>
      <c r="ENS32" s="453"/>
      <c r="ENT32" s="453"/>
      <c r="ENU32" s="453"/>
      <c r="ENV32" s="453"/>
      <c r="ENW32" s="453"/>
      <c r="ENX32" s="453"/>
      <c r="ENY32" s="453"/>
      <c r="ENZ32" s="453"/>
      <c r="EOA32" s="453"/>
      <c r="EOB32" s="453"/>
      <c r="EOC32" s="453"/>
      <c r="EOD32" s="453"/>
      <c r="EOE32" s="453"/>
      <c r="EOF32" s="453"/>
      <c r="EOG32" s="453"/>
      <c r="EOH32" s="453"/>
      <c r="EOI32" s="453"/>
      <c r="EOJ32" s="453"/>
      <c r="EOK32" s="453"/>
      <c r="EOL32" s="453"/>
      <c r="EOM32" s="453"/>
      <c r="EON32" s="453"/>
      <c r="EOO32" s="453"/>
      <c r="EOP32" s="453"/>
      <c r="EOQ32" s="453"/>
      <c r="EOR32" s="453"/>
      <c r="EOS32" s="453"/>
      <c r="EOT32" s="453"/>
      <c r="EOU32" s="453"/>
      <c r="EOV32" s="453"/>
      <c r="EOW32" s="453"/>
      <c r="EOX32" s="453"/>
      <c r="EOY32" s="453"/>
      <c r="EOZ32" s="453"/>
      <c r="EPA32" s="453"/>
      <c r="EPB32" s="453"/>
      <c r="EPC32" s="453"/>
      <c r="EPD32" s="453"/>
      <c r="EPE32" s="453"/>
      <c r="EPF32" s="453"/>
      <c r="EPG32" s="453"/>
      <c r="EPH32" s="453"/>
      <c r="EPI32" s="453"/>
      <c r="EPJ32" s="453"/>
      <c r="EPK32" s="453"/>
      <c r="EPL32" s="453"/>
      <c r="EPM32" s="453"/>
      <c r="EPN32" s="453"/>
      <c r="EPO32" s="453"/>
      <c r="EPP32" s="453"/>
      <c r="EPQ32" s="453"/>
      <c r="EPR32" s="453"/>
      <c r="EPS32" s="453"/>
      <c r="EPT32" s="453"/>
      <c r="EPU32" s="453"/>
      <c r="EPV32" s="453"/>
      <c r="EPW32" s="453"/>
      <c r="EPX32" s="453"/>
      <c r="EPY32" s="453"/>
      <c r="EPZ32" s="453"/>
      <c r="EQA32" s="453"/>
      <c r="EQB32" s="453"/>
      <c r="EQC32" s="453"/>
      <c r="EQD32" s="453"/>
      <c r="EQE32" s="453"/>
      <c r="EQF32" s="453"/>
      <c r="EQG32" s="453"/>
      <c r="EQH32" s="453"/>
      <c r="EQI32" s="453"/>
      <c r="EQJ32" s="453"/>
      <c r="EQK32" s="453"/>
      <c r="EQL32" s="453"/>
      <c r="EQM32" s="453"/>
      <c r="EQN32" s="453"/>
      <c r="EQO32" s="453"/>
      <c r="EQP32" s="453"/>
      <c r="EQQ32" s="453"/>
      <c r="EQR32" s="453"/>
      <c r="EQS32" s="453"/>
      <c r="EQT32" s="453"/>
      <c r="EQU32" s="453"/>
      <c r="EQV32" s="453"/>
      <c r="EQW32" s="453"/>
      <c r="EQX32" s="453"/>
      <c r="EQY32" s="453"/>
      <c r="EQZ32" s="453"/>
      <c r="ERA32" s="453"/>
      <c r="ERB32" s="453"/>
      <c r="ERC32" s="453"/>
      <c r="ERD32" s="453"/>
      <c r="ERE32" s="453"/>
      <c r="ERF32" s="453"/>
      <c r="ERG32" s="453"/>
      <c r="ERH32" s="453"/>
      <c r="ERI32" s="453"/>
      <c r="ERJ32" s="453"/>
      <c r="ERK32" s="453"/>
      <c r="ERL32" s="453"/>
      <c r="ERM32" s="453"/>
      <c r="ERN32" s="453"/>
      <c r="ERO32" s="453"/>
      <c r="ERP32" s="453"/>
      <c r="ERQ32" s="453"/>
      <c r="ERR32" s="453"/>
      <c r="ERS32" s="453"/>
      <c r="ERT32" s="453"/>
      <c r="ERU32" s="453"/>
      <c r="ERV32" s="453"/>
      <c r="ERW32" s="453"/>
      <c r="ERX32" s="453"/>
      <c r="ERY32" s="453"/>
      <c r="ERZ32" s="453"/>
      <c r="ESA32" s="453"/>
      <c r="ESB32" s="453"/>
      <c r="ESC32" s="453"/>
      <c r="ESD32" s="453"/>
      <c r="ESE32" s="453"/>
      <c r="ESF32" s="453"/>
      <c r="ESG32" s="453"/>
      <c r="ESH32" s="453"/>
      <c r="ESI32" s="453"/>
      <c r="ESJ32" s="453"/>
      <c r="ESK32" s="453"/>
      <c r="ESL32" s="453"/>
      <c r="ESM32" s="453"/>
      <c r="ESN32" s="453"/>
      <c r="ESO32" s="453"/>
      <c r="ESP32" s="453"/>
      <c r="ESQ32" s="453"/>
      <c r="ESR32" s="453"/>
      <c r="ESS32" s="453"/>
      <c r="EST32" s="453"/>
      <c r="ESU32" s="453"/>
      <c r="ESV32" s="453"/>
      <c r="ESW32" s="453"/>
      <c r="ESX32" s="453"/>
      <c r="ESY32" s="453"/>
      <c r="ESZ32" s="453"/>
      <c r="ETA32" s="453"/>
      <c r="ETB32" s="453"/>
      <c r="ETC32" s="453"/>
      <c r="ETD32" s="453"/>
      <c r="ETE32" s="453"/>
      <c r="ETF32" s="453"/>
      <c r="ETG32" s="453"/>
      <c r="ETH32" s="453"/>
      <c r="ETI32" s="453"/>
      <c r="ETJ32" s="453"/>
      <c r="ETK32" s="453"/>
      <c r="ETL32" s="453"/>
      <c r="ETM32" s="453"/>
      <c r="ETN32" s="453"/>
      <c r="ETO32" s="453"/>
      <c r="ETP32" s="453"/>
      <c r="ETQ32" s="453"/>
      <c r="ETR32" s="453"/>
      <c r="ETS32" s="453"/>
      <c r="ETT32" s="453"/>
      <c r="ETU32" s="453"/>
      <c r="ETV32" s="453"/>
      <c r="ETW32" s="453"/>
      <c r="ETX32" s="453"/>
      <c r="ETY32" s="453"/>
      <c r="ETZ32" s="453"/>
      <c r="EUA32" s="453"/>
      <c r="EUB32" s="453"/>
      <c r="EUC32" s="453"/>
      <c r="EUD32" s="453"/>
      <c r="EUE32" s="453"/>
      <c r="EUF32" s="453"/>
      <c r="EUG32" s="453"/>
      <c r="EUH32" s="453"/>
      <c r="EUI32" s="453"/>
      <c r="EUJ32" s="453"/>
      <c r="EUK32" s="453"/>
      <c r="EUL32" s="453"/>
      <c r="EUM32" s="453"/>
      <c r="EUN32" s="453"/>
      <c r="EUO32" s="453"/>
      <c r="EUP32" s="453"/>
      <c r="EUQ32" s="453"/>
      <c r="EUR32" s="453"/>
      <c r="EUS32" s="453"/>
      <c r="EUT32" s="453"/>
      <c r="EUU32" s="453"/>
      <c r="EUV32" s="453"/>
      <c r="EUW32" s="453"/>
      <c r="EUX32" s="453"/>
      <c r="EUY32" s="453"/>
      <c r="EUZ32" s="453"/>
      <c r="EVA32" s="453"/>
      <c r="EVB32" s="453"/>
      <c r="EVC32" s="453"/>
      <c r="EVD32" s="453"/>
      <c r="EVE32" s="453"/>
      <c r="EVF32" s="453"/>
      <c r="EVG32" s="453"/>
      <c r="EVH32" s="453"/>
      <c r="EVI32" s="453"/>
      <c r="EVJ32" s="453"/>
      <c r="EVK32" s="453"/>
      <c r="EVL32" s="453"/>
      <c r="EVM32" s="453"/>
      <c r="EVN32" s="453"/>
      <c r="EVO32" s="453"/>
      <c r="EVP32" s="453"/>
      <c r="EVQ32" s="453"/>
      <c r="EVR32" s="453"/>
      <c r="EVS32" s="453"/>
      <c r="EVT32" s="453"/>
      <c r="EVU32" s="453"/>
      <c r="EVV32" s="453"/>
      <c r="EVW32" s="453"/>
      <c r="EVX32" s="453"/>
      <c r="EVY32" s="453"/>
      <c r="EVZ32" s="453"/>
      <c r="EWA32" s="453"/>
      <c r="EWB32" s="453"/>
      <c r="EWC32" s="453"/>
      <c r="EWD32" s="453"/>
      <c r="EWE32" s="453"/>
      <c r="EWF32" s="453"/>
      <c r="EWG32" s="453"/>
      <c r="EWH32" s="453"/>
      <c r="EWI32" s="453"/>
      <c r="EWJ32" s="453"/>
      <c r="EWK32" s="453"/>
      <c r="EWL32" s="453"/>
      <c r="EWM32" s="453"/>
      <c r="EWN32" s="453"/>
      <c r="EWO32" s="453"/>
      <c r="EWP32" s="453"/>
      <c r="EWQ32" s="453"/>
      <c r="EWR32" s="453"/>
      <c r="EWS32" s="453"/>
      <c r="EWT32" s="453"/>
      <c r="EWU32" s="453"/>
      <c r="EWV32" s="453"/>
      <c r="EWW32" s="453"/>
      <c r="EWX32" s="453"/>
      <c r="EWY32" s="453"/>
      <c r="EWZ32" s="453"/>
      <c r="EXA32" s="453"/>
      <c r="EXB32" s="453"/>
      <c r="EXC32" s="453"/>
      <c r="EXD32" s="453"/>
      <c r="EXE32" s="453"/>
      <c r="EXF32" s="453"/>
      <c r="EXG32" s="453"/>
      <c r="EXH32" s="453"/>
      <c r="EXI32" s="453"/>
      <c r="EXJ32" s="453"/>
      <c r="EXK32" s="453"/>
      <c r="EXL32" s="453"/>
      <c r="EXM32" s="453"/>
      <c r="EXN32" s="453"/>
      <c r="EXO32" s="453"/>
      <c r="EXP32" s="453"/>
      <c r="EXQ32" s="453"/>
      <c r="EXR32" s="453"/>
      <c r="EXS32" s="453"/>
      <c r="EXT32" s="453"/>
      <c r="EXU32" s="453"/>
      <c r="EXV32" s="453"/>
      <c r="EXW32" s="453"/>
      <c r="EXX32" s="453"/>
      <c r="EXY32" s="453"/>
      <c r="EXZ32" s="453"/>
      <c r="EYA32" s="453"/>
      <c r="EYB32" s="453"/>
      <c r="EYC32" s="453"/>
      <c r="EYD32" s="453"/>
      <c r="EYE32" s="453"/>
      <c r="EYF32" s="453"/>
      <c r="EYG32" s="453"/>
      <c r="EYH32" s="453"/>
      <c r="EYI32" s="453"/>
      <c r="EYJ32" s="453"/>
      <c r="EYK32" s="453"/>
      <c r="EYL32" s="453"/>
      <c r="EYM32" s="453"/>
      <c r="EYN32" s="453"/>
      <c r="EYO32" s="453"/>
      <c r="EYP32" s="453"/>
      <c r="EYQ32" s="453"/>
      <c r="EYR32" s="453"/>
      <c r="EYS32" s="453"/>
      <c r="EYT32" s="453"/>
      <c r="EYU32" s="453"/>
      <c r="EYV32" s="453"/>
      <c r="EYW32" s="453"/>
      <c r="EYX32" s="453"/>
      <c r="EYY32" s="453"/>
      <c r="EYZ32" s="453"/>
      <c r="EZA32" s="453"/>
      <c r="EZB32" s="453"/>
      <c r="EZC32" s="453"/>
      <c r="EZD32" s="453"/>
      <c r="EZE32" s="453"/>
      <c r="EZF32" s="453"/>
      <c r="EZG32" s="453"/>
      <c r="EZH32" s="453"/>
      <c r="EZI32" s="453"/>
      <c r="EZJ32" s="453"/>
      <c r="EZK32" s="453"/>
      <c r="EZL32" s="453"/>
      <c r="EZM32" s="453"/>
      <c r="EZN32" s="453"/>
      <c r="EZO32" s="453"/>
      <c r="EZP32" s="453"/>
      <c r="EZQ32" s="453"/>
      <c r="EZR32" s="453"/>
      <c r="EZS32" s="453"/>
      <c r="EZT32" s="453"/>
      <c r="EZU32" s="453"/>
      <c r="EZV32" s="453"/>
      <c r="EZW32" s="453"/>
      <c r="EZX32" s="453"/>
      <c r="EZY32" s="453"/>
      <c r="EZZ32" s="453"/>
      <c r="FAA32" s="453"/>
      <c r="FAB32" s="453"/>
      <c r="FAC32" s="453"/>
      <c r="FAD32" s="453"/>
      <c r="FAE32" s="453"/>
      <c r="FAF32" s="453"/>
      <c r="FAG32" s="453"/>
      <c r="FAH32" s="453"/>
      <c r="FAI32" s="453"/>
      <c r="FAJ32" s="453"/>
      <c r="FAK32" s="453"/>
      <c r="FAL32" s="453"/>
      <c r="FAM32" s="453"/>
      <c r="FAN32" s="453"/>
      <c r="FAO32" s="453"/>
      <c r="FAP32" s="453"/>
      <c r="FAQ32" s="453"/>
      <c r="FAR32" s="453"/>
      <c r="FAS32" s="453"/>
      <c r="FAT32" s="453"/>
      <c r="FAU32" s="453"/>
      <c r="FAV32" s="453"/>
      <c r="FAW32" s="453"/>
      <c r="FAX32" s="453"/>
      <c r="FAY32" s="453"/>
      <c r="FAZ32" s="453"/>
      <c r="FBA32" s="453"/>
      <c r="FBB32" s="453"/>
      <c r="FBC32" s="453"/>
      <c r="FBD32" s="453"/>
      <c r="FBE32" s="453"/>
      <c r="FBF32" s="453"/>
      <c r="FBG32" s="453"/>
      <c r="FBH32" s="453"/>
      <c r="FBI32" s="453"/>
      <c r="FBJ32" s="453"/>
      <c r="FBK32" s="453"/>
      <c r="FBL32" s="453"/>
      <c r="FBM32" s="453"/>
      <c r="FBN32" s="453"/>
      <c r="FBO32" s="453"/>
      <c r="FBP32" s="453"/>
      <c r="FBQ32" s="453"/>
      <c r="FBR32" s="453"/>
      <c r="FBS32" s="453"/>
      <c r="FBT32" s="453"/>
      <c r="FBU32" s="453"/>
      <c r="FBV32" s="453"/>
      <c r="FBW32" s="453"/>
      <c r="FBX32" s="453"/>
      <c r="FBY32" s="453"/>
      <c r="FBZ32" s="453"/>
      <c r="FCA32" s="453"/>
      <c r="FCB32" s="453"/>
      <c r="FCC32" s="453"/>
      <c r="FCD32" s="453"/>
      <c r="FCE32" s="453"/>
      <c r="FCF32" s="453"/>
      <c r="FCG32" s="453"/>
      <c r="FCH32" s="453"/>
      <c r="FCI32" s="453"/>
      <c r="FCJ32" s="453"/>
      <c r="FCK32" s="453"/>
      <c r="FCL32" s="453"/>
      <c r="FCM32" s="453"/>
      <c r="FCN32" s="453"/>
      <c r="FCO32" s="453"/>
      <c r="FCP32" s="453"/>
      <c r="FCQ32" s="453"/>
      <c r="FCR32" s="453"/>
      <c r="FCS32" s="453"/>
      <c r="FCT32" s="453"/>
      <c r="FCU32" s="453"/>
      <c r="FCV32" s="453"/>
      <c r="FCW32" s="453"/>
      <c r="FCX32" s="453"/>
      <c r="FCY32" s="453"/>
      <c r="FCZ32" s="453"/>
      <c r="FDA32" s="453"/>
      <c r="FDB32" s="453"/>
      <c r="FDC32" s="453"/>
      <c r="FDD32" s="453"/>
      <c r="FDE32" s="453"/>
      <c r="FDF32" s="453"/>
      <c r="FDG32" s="453"/>
      <c r="FDH32" s="453"/>
      <c r="FDI32" s="453"/>
      <c r="FDJ32" s="453"/>
      <c r="FDK32" s="453"/>
      <c r="FDL32" s="453"/>
      <c r="FDM32" s="453"/>
      <c r="FDN32" s="453"/>
      <c r="FDO32" s="453"/>
      <c r="FDP32" s="453"/>
      <c r="FDQ32" s="453"/>
      <c r="FDR32" s="453"/>
      <c r="FDS32" s="453"/>
      <c r="FDT32" s="453"/>
      <c r="FDU32" s="453"/>
      <c r="FDV32" s="453"/>
      <c r="FDW32" s="453"/>
      <c r="FDX32" s="453"/>
      <c r="FDY32" s="453"/>
      <c r="FDZ32" s="453"/>
      <c r="FEA32" s="453"/>
      <c r="FEB32" s="453"/>
      <c r="FEC32" s="453"/>
      <c r="FED32" s="453"/>
      <c r="FEE32" s="453"/>
      <c r="FEF32" s="453"/>
      <c r="FEG32" s="453"/>
      <c r="FEH32" s="453"/>
      <c r="FEI32" s="453"/>
      <c r="FEJ32" s="453"/>
      <c r="FEK32" s="453"/>
      <c r="FEL32" s="453"/>
      <c r="FEM32" s="453"/>
      <c r="FEN32" s="453"/>
      <c r="FEO32" s="453"/>
      <c r="FEP32" s="453"/>
      <c r="FEQ32" s="453"/>
      <c r="FER32" s="453"/>
      <c r="FES32" s="453"/>
      <c r="FET32" s="453"/>
      <c r="FEU32" s="453"/>
      <c r="FEV32" s="453"/>
      <c r="FEW32" s="453"/>
      <c r="FEX32" s="453"/>
      <c r="FEY32" s="453"/>
      <c r="FEZ32" s="453"/>
      <c r="FFA32" s="453"/>
      <c r="FFB32" s="453"/>
      <c r="FFC32" s="453"/>
      <c r="FFD32" s="453"/>
      <c r="FFE32" s="453"/>
      <c r="FFF32" s="453"/>
      <c r="FFG32" s="453"/>
      <c r="FFH32" s="453"/>
      <c r="FFI32" s="453"/>
      <c r="FFJ32" s="453"/>
      <c r="FFK32" s="453"/>
      <c r="FFL32" s="453"/>
      <c r="FFM32" s="453"/>
      <c r="FFN32" s="453"/>
      <c r="FFO32" s="453"/>
      <c r="FFP32" s="453"/>
      <c r="FFQ32" s="453"/>
      <c r="FFR32" s="453"/>
      <c r="FFS32" s="453"/>
      <c r="FFT32" s="453"/>
      <c r="FFU32" s="453"/>
      <c r="FFV32" s="453"/>
      <c r="FFW32" s="453"/>
      <c r="FFX32" s="453"/>
      <c r="FFY32" s="453"/>
      <c r="FFZ32" s="453"/>
      <c r="FGA32" s="453"/>
      <c r="FGB32" s="453"/>
      <c r="FGC32" s="453"/>
      <c r="FGD32" s="453"/>
      <c r="FGE32" s="453"/>
      <c r="FGF32" s="453"/>
      <c r="FGG32" s="453"/>
      <c r="FGH32" s="453"/>
      <c r="FGI32" s="453"/>
      <c r="FGJ32" s="453"/>
      <c r="FGK32" s="453"/>
      <c r="FGL32" s="453"/>
      <c r="FGM32" s="453"/>
      <c r="FGN32" s="453"/>
      <c r="FGO32" s="453"/>
      <c r="FGP32" s="453"/>
      <c r="FGQ32" s="453"/>
      <c r="FGR32" s="453"/>
      <c r="FGS32" s="453"/>
      <c r="FGT32" s="453"/>
      <c r="FGU32" s="453"/>
      <c r="FGV32" s="453"/>
      <c r="FGW32" s="453"/>
      <c r="FGX32" s="453"/>
      <c r="FGY32" s="453"/>
      <c r="FGZ32" s="453"/>
      <c r="FHA32" s="453"/>
      <c r="FHB32" s="453"/>
      <c r="FHC32" s="453"/>
      <c r="FHD32" s="453"/>
      <c r="FHE32" s="453"/>
      <c r="FHF32" s="453"/>
      <c r="FHG32" s="453"/>
      <c r="FHH32" s="453"/>
      <c r="FHI32" s="453"/>
      <c r="FHJ32" s="453"/>
      <c r="FHK32" s="453"/>
      <c r="FHL32" s="453"/>
      <c r="FHM32" s="453"/>
      <c r="FHN32" s="453"/>
      <c r="FHO32" s="453"/>
      <c r="FHP32" s="453"/>
      <c r="FHQ32" s="453"/>
      <c r="FHR32" s="453"/>
      <c r="FHS32" s="453"/>
      <c r="FHT32" s="453"/>
      <c r="FHU32" s="453"/>
      <c r="FHV32" s="453"/>
      <c r="FHW32" s="453"/>
      <c r="FHX32" s="453"/>
      <c r="FHY32" s="453"/>
      <c r="FHZ32" s="453"/>
      <c r="FIA32" s="453"/>
      <c r="FIB32" s="453"/>
      <c r="FIC32" s="453"/>
      <c r="FID32" s="453"/>
      <c r="FIE32" s="453"/>
      <c r="FIF32" s="453"/>
      <c r="FIG32" s="453"/>
      <c r="FIH32" s="453"/>
      <c r="FII32" s="453"/>
      <c r="FIJ32" s="453"/>
      <c r="FIK32" s="453"/>
      <c r="FIL32" s="453"/>
      <c r="FIM32" s="453"/>
      <c r="FIN32" s="453"/>
      <c r="FIO32" s="453"/>
      <c r="FIP32" s="453"/>
      <c r="FIQ32" s="453"/>
      <c r="FIR32" s="453"/>
      <c r="FIS32" s="453"/>
      <c r="FIT32" s="453"/>
      <c r="FIU32" s="453"/>
      <c r="FIV32" s="453"/>
      <c r="FIW32" s="453"/>
      <c r="FIX32" s="453"/>
      <c r="FIY32" s="453"/>
      <c r="FIZ32" s="453"/>
      <c r="FJA32" s="453"/>
      <c r="FJB32" s="453"/>
      <c r="FJC32" s="453"/>
      <c r="FJD32" s="453"/>
      <c r="FJE32" s="453"/>
      <c r="FJF32" s="453"/>
      <c r="FJG32" s="453"/>
      <c r="FJH32" s="453"/>
      <c r="FJI32" s="453"/>
      <c r="FJJ32" s="453"/>
      <c r="FJK32" s="453"/>
      <c r="FJL32" s="453"/>
      <c r="FJM32" s="453"/>
      <c r="FJN32" s="453"/>
      <c r="FJO32" s="453"/>
      <c r="FJP32" s="453"/>
      <c r="FJQ32" s="453"/>
      <c r="FJR32" s="453"/>
      <c r="FJS32" s="453"/>
      <c r="FJT32" s="453"/>
      <c r="FJU32" s="453"/>
      <c r="FJV32" s="453"/>
      <c r="FJW32" s="453"/>
      <c r="FJX32" s="453"/>
      <c r="FJY32" s="453"/>
      <c r="FJZ32" s="453"/>
      <c r="FKA32" s="453"/>
      <c r="FKB32" s="453"/>
      <c r="FKC32" s="453"/>
      <c r="FKD32" s="453"/>
      <c r="FKE32" s="453"/>
      <c r="FKF32" s="453"/>
      <c r="FKG32" s="453"/>
      <c r="FKH32" s="453"/>
      <c r="FKI32" s="453"/>
      <c r="FKJ32" s="453"/>
      <c r="FKK32" s="453"/>
      <c r="FKL32" s="453"/>
      <c r="FKM32" s="453"/>
      <c r="FKN32" s="453"/>
      <c r="FKO32" s="453"/>
      <c r="FKP32" s="453"/>
      <c r="FKQ32" s="453"/>
      <c r="FKR32" s="453"/>
      <c r="FKS32" s="453"/>
      <c r="FKT32" s="453"/>
      <c r="FKU32" s="453"/>
      <c r="FKV32" s="453"/>
      <c r="FKW32" s="453"/>
      <c r="FKX32" s="453"/>
      <c r="FKY32" s="453"/>
      <c r="FKZ32" s="453"/>
      <c r="FLA32" s="453"/>
      <c r="FLB32" s="453"/>
      <c r="FLC32" s="453"/>
      <c r="FLD32" s="453"/>
      <c r="FLE32" s="453"/>
      <c r="FLF32" s="453"/>
      <c r="FLG32" s="453"/>
      <c r="FLH32" s="453"/>
      <c r="FLI32" s="453"/>
      <c r="FLJ32" s="453"/>
      <c r="FLK32" s="453"/>
      <c r="FLL32" s="453"/>
      <c r="FLM32" s="453"/>
      <c r="FLN32" s="453"/>
      <c r="FLO32" s="453"/>
      <c r="FLP32" s="453"/>
      <c r="FLQ32" s="453"/>
      <c r="FLR32" s="453"/>
      <c r="FLS32" s="453"/>
      <c r="FLT32" s="453"/>
      <c r="FLU32" s="453"/>
      <c r="FLV32" s="453"/>
      <c r="FLW32" s="453"/>
      <c r="FLX32" s="453"/>
      <c r="FLY32" s="453"/>
      <c r="FLZ32" s="453"/>
      <c r="FMA32" s="453"/>
      <c r="FMB32" s="453"/>
      <c r="FMC32" s="453"/>
      <c r="FMD32" s="453"/>
      <c r="FME32" s="453"/>
      <c r="FMF32" s="453"/>
      <c r="FMG32" s="453"/>
      <c r="FMH32" s="453"/>
      <c r="FMI32" s="453"/>
      <c r="FMJ32" s="453"/>
      <c r="FMK32" s="453"/>
      <c r="FML32" s="453"/>
      <c r="FMM32" s="453"/>
      <c r="FMN32" s="453"/>
      <c r="FMO32" s="453"/>
      <c r="FMP32" s="453"/>
      <c r="FMQ32" s="453"/>
      <c r="FMR32" s="453"/>
      <c r="FMS32" s="453"/>
      <c r="FMT32" s="453"/>
      <c r="FMU32" s="453"/>
      <c r="FMV32" s="453"/>
      <c r="FMW32" s="453"/>
      <c r="FMX32" s="453"/>
      <c r="FMY32" s="453"/>
      <c r="FMZ32" s="453"/>
      <c r="FNA32" s="453"/>
      <c r="FNB32" s="453"/>
      <c r="FNC32" s="453"/>
      <c r="FND32" s="453"/>
      <c r="FNE32" s="453"/>
      <c r="FNF32" s="453"/>
      <c r="FNG32" s="453"/>
      <c r="FNH32" s="453"/>
      <c r="FNI32" s="453"/>
      <c r="FNJ32" s="453"/>
      <c r="FNK32" s="453"/>
      <c r="FNL32" s="453"/>
      <c r="FNM32" s="453"/>
      <c r="FNN32" s="453"/>
      <c r="FNO32" s="453"/>
      <c r="FNP32" s="453"/>
      <c r="FNQ32" s="453"/>
      <c r="FNR32" s="453"/>
      <c r="FNS32" s="453"/>
      <c r="FNT32" s="453"/>
      <c r="FNU32" s="453"/>
      <c r="FNV32" s="453"/>
      <c r="FNW32" s="453"/>
      <c r="FNX32" s="453"/>
      <c r="FNY32" s="453"/>
      <c r="FNZ32" s="453"/>
      <c r="FOA32" s="453"/>
      <c r="FOB32" s="453"/>
      <c r="FOC32" s="453"/>
      <c r="FOD32" s="453"/>
      <c r="FOE32" s="453"/>
      <c r="FOF32" s="453"/>
      <c r="FOG32" s="453"/>
      <c r="FOH32" s="453"/>
      <c r="FOI32" s="453"/>
      <c r="FOJ32" s="453"/>
      <c r="FOK32" s="453"/>
      <c r="FOL32" s="453"/>
      <c r="FOM32" s="453"/>
      <c r="FON32" s="453"/>
      <c r="FOO32" s="453"/>
      <c r="FOP32" s="453"/>
      <c r="FOQ32" s="453"/>
      <c r="FOR32" s="453"/>
      <c r="FOS32" s="453"/>
      <c r="FOT32" s="453"/>
      <c r="FOU32" s="453"/>
      <c r="FOV32" s="453"/>
      <c r="FOW32" s="453"/>
      <c r="FOX32" s="453"/>
      <c r="FOY32" s="453"/>
      <c r="FOZ32" s="453"/>
      <c r="FPA32" s="453"/>
      <c r="FPB32" s="453"/>
      <c r="FPC32" s="453"/>
      <c r="FPD32" s="453"/>
      <c r="FPE32" s="453"/>
      <c r="FPF32" s="453"/>
      <c r="FPG32" s="453"/>
      <c r="FPH32" s="453"/>
      <c r="FPI32" s="453"/>
      <c r="FPJ32" s="453"/>
      <c r="FPK32" s="453"/>
      <c r="FPL32" s="453"/>
      <c r="FPM32" s="453"/>
      <c r="FPN32" s="453"/>
      <c r="FPO32" s="453"/>
      <c r="FPP32" s="453"/>
      <c r="FPQ32" s="453"/>
      <c r="FPR32" s="453"/>
      <c r="FPS32" s="453"/>
      <c r="FPT32" s="453"/>
      <c r="FPU32" s="453"/>
      <c r="FPV32" s="453"/>
      <c r="FPW32" s="453"/>
      <c r="FPX32" s="453"/>
      <c r="FPY32" s="453"/>
      <c r="FPZ32" s="453"/>
      <c r="FQA32" s="453"/>
      <c r="FQB32" s="453"/>
      <c r="FQC32" s="453"/>
      <c r="FQD32" s="453"/>
      <c r="FQE32" s="453"/>
      <c r="FQF32" s="453"/>
      <c r="FQG32" s="453"/>
      <c r="FQH32" s="453"/>
      <c r="FQI32" s="453"/>
      <c r="FQJ32" s="453"/>
      <c r="FQK32" s="453"/>
      <c r="FQL32" s="453"/>
      <c r="FQM32" s="453"/>
      <c r="FQN32" s="453"/>
      <c r="FQO32" s="453"/>
      <c r="FQP32" s="453"/>
      <c r="FQQ32" s="453"/>
      <c r="FQR32" s="453"/>
      <c r="FQS32" s="453"/>
      <c r="FQT32" s="453"/>
      <c r="FQU32" s="453"/>
      <c r="FQV32" s="453"/>
      <c r="FQW32" s="453"/>
      <c r="FQX32" s="453"/>
      <c r="FQY32" s="453"/>
      <c r="FQZ32" s="453"/>
      <c r="FRA32" s="453"/>
      <c r="FRB32" s="453"/>
      <c r="FRC32" s="453"/>
      <c r="FRD32" s="453"/>
      <c r="FRE32" s="453"/>
      <c r="FRF32" s="453"/>
      <c r="FRG32" s="453"/>
      <c r="FRH32" s="453"/>
      <c r="FRI32" s="453"/>
      <c r="FRJ32" s="453"/>
      <c r="FRK32" s="453"/>
      <c r="FRL32" s="453"/>
      <c r="FRM32" s="453"/>
      <c r="FRN32" s="453"/>
      <c r="FRO32" s="453"/>
      <c r="FRP32" s="453"/>
      <c r="FRQ32" s="453"/>
      <c r="FRR32" s="453"/>
      <c r="FRS32" s="453"/>
      <c r="FRT32" s="453"/>
      <c r="FRU32" s="453"/>
      <c r="FRV32" s="453"/>
      <c r="FRW32" s="453"/>
      <c r="FRX32" s="453"/>
      <c r="FRY32" s="453"/>
      <c r="FRZ32" s="453"/>
      <c r="FSA32" s="453"/>
      <c r="FSB32" s="453"/>
      <c r="FSC32" s="453"/>
      <c r="FSD32" s="453"/>
      <c r="FSE32" s="453"/>
      <c r="FSF32" s="453"/>
      <c r="FSG32" s="453"/>
      <c r="FSH32" s="453"/>
      <c r="FSI32" s="453"/>
      <c r="FSJ32" s="453"/>
      <c r="FSK32" s="453"/>
      <c r="FSL32" s="453"/>
      <c r="FSM32" s="453"/>
      <c r="FSN32" s="453"/>
      <c r="FSO32" s="453"/>
      <c r="FSP32" s="453"/>
      <c r="FSQ32" s="453"/>
      <c r="FSR32" s="453"/>
      <c r="FSS32" s="453"/>
      <c r="FST32" s="453"/>
      <c r="FSU32" s="453"/>
      <c r="FSV32" s="453"/>
      <c r="FSW32" s="453"/>
      <c r="FSX32" s="453"/>
      <c r="FSY32" s="453"/>
      <c r="FSZ32" s="453"/>
      <c r="FTA32" s="453"/>
      <c r="FTB32" s="453"/>
      <c r="FTC32" s="453"/>
      <c r="FTD32" s="453"/>
      <c r="FTE32" s="453"/>
      <c r="FTF32" s="453"/>
      <c r="FTG32" s="453"/>
      <c r="FTH32" s="453"/>
      <c r="FTI32" s="453"/>
      <c r="FTJ32" s="453"/>
      <c r="FTK32" s="453"/>
      <c r="FTL32" s="453"/>
      <c r="FTM32" s="453"/>
      <c r="FTN32" s="453"/>
      <c r="FTO32" s="453"/>
      <c r="FTP32" s="453"/>
      <c r="FTQ32" s="453"/>
      <c r="FTR32" s="453"/>
      <c r="FTS32" s="453"/>
      <c r="FTT32" s="453"/>
      <c r="FTU32" s="453"/>
      <c r="FTV32" s="453"/>
      <c r="FTW32" s="453"/>
      <c r="FTX32" s="453"/>
      <c r="FTY32" s="453"/>
      <c r="FTZ32" s="453"/>
      <c r="FUA32" s="453"/>
      <c r="FUB32" s="453"/>
      <c r="FUC32" s="453"/>
      <c r="FUD32" s="453"/>
      <c r="FUE32" s="453"/>
      <c r="FUF32" s="453"/>
      <c r="FUG32" s="453"/>
      <c r="FUH32" s="453"/>
      <c r="FUI32" s="453"/>
      <c r="FUJ32" s="453"/>
      <c r="FUK32" s="453"/>
      <c r="FUL32" s="453"/>
      <c r="FUM32" s="453"/>
      <c r="FUN32" s="453"/>
      <c r="FUO32" s="453"/>
      <c r="FUP32" s="453"/>
      <c r="FUQ32" s="453"/>
      <c r="FUR32" s="453"/>
      <c r="FUS32" s="453"/>
      <c r="FUT32" s="453"/>
      <c r="FUU32" s="453"/>
      <c r="FUV32" s="453"/>
      <c r="FUW32" s="453"/>
      <c r="FUX32" s="453"/>
      <c r="FUY32" s="453"/>
      <c r="FUZ32" s="453"/>
      <c r="FVA32" s="453"/>
      <c r="FVB32" s="453"/>
      <c r="FVC32" s="453"/>
      <c r="FVD32" s="453"/>
      <c r="FVE32" s="453"/>
      <c r="FVF32" s="453"/>
      <c r="FVG32" s="453"/>
      <c r="FVH32" s="453"/>
      <c r="FVI32" s="453"/>
      <c r="FVJ32" s="453"/>
      <c r="FVK32" s="453"/>
      <c r="FVL32" s="453"/>
      <c r="FVM32" s="453"/>
      <c r="FVN32" s="453"/>
      <c r="FVO32" s="453"/>
      <c r="FVP32" s="453"/>
      <c r="FVQ32" s="453"/>
      <c r="FVR32" s="453"/>
      <c r="FVS32" s="453"/>
      <c r="FVT32" s="453"/>
      <c r="FVU32" s="453"/>
      <c r="FVV32" s="453"/>
      <c r="FVW32" s="453"/>
      <c r="FVX32" s="453"/>
      <c r="FVY32" s="453"/>
      <c r="FVZ32" s="453"/>
      <c r="FWA32" s="453"/>
      <c r="FWB32" s="453"/>
      <c r="FWC32" s="453"/>
      <c r="FWD32" s="453"/>
      <c r="FWE32" s="453"/>
      <c r="FWF32" s="453"/>
      <c r="FWG32" s="453"/>
      <c r="FWH32" s="453"/>
      <c r="FWI32" s="453"/>
      <c r="FWJ32" s="453"/>
      <c r="FWK32" s="453"/>
      <c r="FWL32" s="453"/>
      <c r="FWM32" s="453"/>
      <c r="FWN32" s="453"/>
      <c r="FWO32" s="453"/>
      <c r="FWP32" s="453"/>
      <c r="FWQ32" s="453"/>
      <c r="FWR32" s="453"/>
      <c r="FWS32" s="453"/>
      <c r="FWT32" s="453"/>
      <c r="FWU32" s="453"/>
      <c r="FWV32" s="453"/>
      <c r="FWW32" s="453"/>
      <c r="FWX32" s="453"/>
      <c r="FWY32" s="453"/>
      <c r="FWZ32" s="453"/>
      <c r="FXA32" s="453"/>
      <c r="FXB32" s="453"/>
      <c r="FXC32" s="453"/>
      <c r="FXD32" s="453"/>
      <c r="FXE32" s="453"/>
      <c r="FXF32" s="453"/>
      <c r="FXG32" s="453"/>
      <c r="FXH32" s="453"/>
      <c r="FXI32" s="453"/>
      <c r="FXJ32" s="453"/>
      <c r="FXK32" s="453"/>
      <c r="FXL32" s="453"/>
      <c r="FXM32" s="453"/>
      <c r="FXN32" s="453"/>
      <c r="FXO32" s="453"/>
      <c r="FXP32" s="453"/>
      <c r="FXQ32" s="453"/>
      <c r="FXR32" s="453"/>
      <c r="FXS32" s="453"/>
      <c r="FXT32" s="453"/>
      <c r="FXU32" s="453"/>
      <c r="FXV32" s="453"/>
      <c r="FXW32" s="453"/>
      <c r="FXX32" s="453"/>
      <c r="FXY32" s="453"/>
      <c r="FXZ32" s="453"/>
      <c r="FYA32" s="453"/>
      <c r="FYB32" s="453"/>
      <c r="FYC32" s="453"/>
      <c r="FYD32" s="453"/>
      <c r="FYE32" s="453"/>
      <c r="FYF32" s="453"/>
      <c r="FYG32" s="453"/>
      <c r="FYH32" s="453"/>
      <c r="FYI32" s="453"/>
      <c r="FYJ32" s="453"/>
      <c r="FYK32" s="453"/>
      <c r="FYL32" s="453"/>
      <c r="FYM32" s="453"/>
      <c r="FYN32" s="453"/>
      <c r="FYO32" s="453"/>
      <c r="FYP32" s="453"/>
      <c r="FYQ32" s="453"/>
      <c r="FYR32" s="453"/>
      <c r="FYS32" s="453"/>
      <c r="FYT32" s="453"/>
      <c r="FYU32" s="453"/>
      <c r="FYV32" s="453"/>
      <c r="FYW32" s="453"/>
      <c r="FYX32" s="453"/>
      <c r="FYY32" s="453"/>
      <c r="FYZ32" s="453"/>
      <c r="FZA32" s="453"/>
      <c r="FZB32" s="453"/>
      <c r="FZC32" s="453"/>
      <c r="FZD32" s="453"/>
      <c r="FZE32" s="453"/>
      <c r="FZF32" s="453"/>
      <c r="FZG32" s="453"/>
      <c r="FZH32" s="453"/>
      <c r="FZI32" s="453"/>
      <c r="FZJ32" s="453"/>
      <c r="FZK32" s="453"/>
      <c r="FZL32" s="453"/>
      <c r="FZM32" s="453"/>
      <c r="FZN32" s="453"/>
      <c r="FZO32" s="453"/>
      <c r="FZP32" s="453"/>
      <c r="FZQ32" s="453"/>
      <c r="FZR32" s="453"/>
      <c r="FZS32" s="453"/>
      <c r="FZT32" s="453"/>
      <c r="FZU32" s="453"/>
      <c r="FZV32" s="453"/>
      <c r="FZW32" s="453"/>
      <c r="FZX32" s="453"/>
      <c r="FZY32" s="453"/>
      <c r="FZZ32" s="453"/>
      <c r="GAA32" s="453"/>
      <c r="GAB32" s="453"/>
      <c r="GAC32" s="453"/>
      <c r="GAD32" s="453"/>
      <c r="GAE32" s="453"/>
      <c r="GAF32" s="453"/>
      <c r="GAG32" s="453"/>
      <c r="GAH32" s="453"/>
      <c r="GAI32" s="453"/>
      <c r="GAJ32" s="453"/>
      <c r="GAK32" s="453"/>
      <c r="GAL32" s="453"/>
      <c r="GAM32" s="453"/>
      <c r="GAN32" s="453"/>
      <c r="GAO32" s="453"/>
      <c r="GAP32" s="453"/>
      <c r="GAQ32" s="453"/>
      <c r="GAR32" s="453"/>
      <c r="GAS32" s="453"/>
      <c r="GAT32" s="453"/>
      <c r="GAU32" s="453"/>
      <c r="GAV32" s="453"/>
      <c r="GAW32" s="453"/>
      <c r="GAX32" s="453"/>
      <c r="GAY32" s="453"/>
      <c r="GAZ32" s="453"/>
      <c r="GBA32" s="453"/>
      <c r="GBB32" s="453"/>
      <c r="GBC32" s="453"/>
      <c r="GBD32" s="453"/>
      <c r="GBE32" s="453"/>
      <c r="GBF32" s="453"/>
      <c r="GBG32" s="453"/>
      <c r="GBH32" s="453"/>
      <c r="GBI32" s="453"/>
      <c r="GBJ32" s="453"/>
      <c r="GBK32" s="453"/>
      <c r="GBL32" s="453"/>
      <c r="GBM32" s="453"/>
      <c r="GBN32" s="453"/>
      <c r="GBO32" s="453"/>
      <c r="GBP32" s="453"/>
      <c r="GBQ32" s="453"/>
      <c r="GBR32" s="453"/>
      <c r="GBS32" s="453"/>
      <c r="GBT32" s="453"/>
      <c r="GBU32" s="453"/>
      <c r="GBV32" s="453"/>
      <c r="GBW32" s="453"/>
      <c r="GBX32" s="453"/>
      <c r="GBY32" s="453"/>
      <c r="GBZ32" s="453"/>
      <c r="GCA32" s="453"/>
      <c r="GCB32" s="453"/>
      <c r="GCC32" s="453"/>
      <c r="GCD32" s="453"/>
      <c r="GCE32" s="453"/>
      <c r="GCF32" s="453"/>
      <c r="GCG32" s="453"/>
      <c r="GCH32" s="453"/>
      <c r="GCI32" s="453"/>
      <c r="GCJ32" s="453"/>
      <c r="GCK32" s="453"/>
      <c r="GCL32" s="453"/>
      <c r="GCM32" s="453"/>
      <c r="GCN32" s="453"/>
      <c r="GCO32" s="453"/>
      <c r="GCP32" s="453"/>
      <c r="GCQ32" s="453"/>
      <c r="GCR32" s="453"/>
      <c r="GCS32" s="453"/>
      <c r="GCT32" s="453"/>
      <c r="GCU32" s="453"/>
      <c r="GCV32" s="453"/>
      <c r="GCW32" s="453"/>
      <c r="GCX32" s="453"/>
      <c r="GCY32" s="453"/>
      <c r="GCZ32" s="453"/>
      <c r="GDA32" s="453"/>
      <c r="GDB32" s="453"/>
      <c r="GDC32" s="453"/>
      <c r="GDD32" s="453"/>
      <c r="GDE32" s="453"/>
      <c r="GDF32" s="453"/>
      <c r="GDG32" s="453"/>
      <c r="GDH32" s="453"/>
      <c r="GDI32" s="453"/>
      <c r="GDJ32" s="453"/>
      <c r="GDK32" s="453"/>
      <c r="GDL32" s="453"/>
      <c r="GDM32" s="453"/>
      <c r="GDN32" s="453"/>
      <c r="GDO32" s="453"/>
      <c r="GDP32" s="453"/>
      <c r="GDQ32" s="453"/>
      <c r="GDR32" s="453"/>
      <c r="GDS32" s="453"/>
      <c r="GDT32" s="453"/>
      <c r="GDU32" s="453"/>
      <c r="GDV32" s="453"/>
      <c r="GDW32" s="453"/>
      <c r="GDX32" s="453"/>
      <c r="GDY32" s="453"/>
      <c r="GDZ32" s="453"/>
      <c r="GEA32" s="453"/>
      <c r="GEB32" s="453"/>
      <c r="GEC32" s="453"/>
      <c r="GED32" s="453"/>
      <c r="GEE32" s="453"/>
      <c r="GEF32" s="453"/>
      <c r="GEG32" s="453"/>
      <c r="GEH32" s="453"/>
      <c r="GEI32" s="453"/>
      <c r="GEJ32" s="453"/>
      <c r="GEK32" s="453"/>
      <c r="GEL32" s="453"/>
      <c r="GEM32" s="453"/>
      <c r="GEN32" s="453"/>
      <c r="GEO32" s="453"/>
      <c r="GEP32" s="453"/>
      <c r="GEQ32" s="453"/>
      <c r="GER32" s="453"/>
      <c r="GES32" s="453"/>
      <c r="GET32" s="453"/>
      <c r="GEU32" s="453"/>
      <c r="GEV32" s="453"/>
      <c r="GEW32" s="453"/>
      <c r="GEX32" s="453"/>
      <c r="GEY32" s="453"/>
      <c r="GEZ32" s="453"/>
      <c r="GFA32" s="453"/>
      <c r="GFB32" s="453"/>
      <c r="GFC32" s="453"/>
      <c r="GFD32" s="453"/>
      <c r="GFE32" s="453"/>
      <c r="GFF32" s="453"/>
      <c r="GFG32" s="453"/>
      <c r="GFH32" s="453"/>
      <c r="GFI32" s="453"/>
      <c r="GFJ32" s="453"/>
      <c r="GFK32" s="453"/>
      <c r="GFL32" s="453"/>
      <c r="GFM32" s="453"/>
      <c r="GFN32" s="453"/>
      <c r="GFO32" s="453"/>
      <c r="GFP32" s="453"/>
      <c r="GFQ32" s="453"/>
      <c r="GFR32" s="453"/>
      <c r="GFS32" s="453"/>
      <c r="GFT32" s="453"/>
      <c r="GFU32" s="453"/>
      <c r="GFV32" s="453"/>
      <c r="GFW32" s="453"/>
      <c r="GFX32" s="453"/>
      <c r="GFY32" s="453"/>
      <c r="GFZ32" s="453"/>
      <c r="GGA32" s="453"/>
      <c r="GGB32" s="453"/>
      <c r="GGC32" s="453"/>
      <c r="GGD32" s="453"/>
      <c r="GGE32" s="453"/>
      <c r="GGF32" s="453"/>
      <c r="GGG32" s="453"/>
      <c r="GGH32" s="453"/>
      <c r="GGI32" s="453"/>
      <c r="GGJ32" s="453"/>
      <c r="GGK32" s="453"/>
      <c r="GGL32" s="453"/>
      <c r="GGM32" s="453"/>
      <c r="GGN32" s="453"/>
      <c r="GGO32" s="453"/>
      <c r="GGP32" s="453"/>
      <c r="GGQ32" s="453"/>
      <c r="GGR32" s="453"/>
      <c r="GGS32" s="453"/>
      <c r="GGT32" s="453"/>
      <c r="GGU32" s="453"/>
      <c r="GGV32" s="453"/>
      <c r="GGW32" s="453"/>
      <c r="GGX32" s="453"/>
      <c r="GGY32" s="453"/>
      <c r="GGZ32" s="453"/>
      <c r="GHA32" s="453"/>
      <c r="GHB32" s="453"/>
      <c r="GHC32" s="453"/>
      <c r="GHD32" s="453"/>
      <c r="GHE32" s="453"/>
      <c r="GHF32" s="453"/>
      <c r="GHG32" s="453"/>
      <c r="GHH32" s="453"/>
      <c r="GHI32" s="453"/>
      <c r="GHJ32" s="453"/>
      <c r="GHK32" s="453"/>
      <c r="GHL32" s="453"/>
      <c r="GHM32" s="453"/>
      <c r="GHN32" s="453"/>
      <c r="GHO32" s="453"/>
      <c r="GHP32" s="453"/>
      <c r="GHQ32" s="453"/>
      <c r="GHR32" s="453"/>
      <c r="GHS32" s="453"/>
      <c r="GHT32" s="453"/>
      <c r="GHU32" s="453"/>
      <c r="GHV32" s="453"/>
      <c r="GHW32" s="453"/>
      <c r="GHX32" s="453"/>
      <c r="GHY32" s="453"/>
      <c r="GHZ32" s="453"/>
      <c r="GIA32" s="453"/>
      <c r="GIB32" s="453"/>
      <c r="GIC32" s="453"/>
      <c r="GID32" s="453"/>
      <c r="GIE32" s="453"/>
      <c r="GIF32" s="453"/>
      <c r="GIG32" s="453"/>
      <c r="GIH32" s="453"/>
      <c r="GII32" s="453"/>
      <c r="GIJ32" s="453"/>
      <c r="GIK32" s="453"/>
      <c r="GIL32" s="453"/>
      <c r="GIM32" s="453"/>
      <c r="GIN32" s="453"/>
      <c r="GIO32" s="453"/>
      <c r="GIP32" s="453"/>
      <c r="GIQ32" s="453"/>
      <c r="GIR32" s="453"/>
      <c r="GIS32" s="453"/>
      <c r="GIT32" s="453"/>
      <c r="GIU32" s="453"/>
      <c r="GIV32" s="453"/>
      <c r="GIW32" s="453"/>
      <c r="GIX32" s="453"/>
      <c r="GIY32" s="453"/>
      <c r="GIZ32" s="453"/>
      <c r="GJA32" s="453"/>
      <c r="GJB32" s="453"/>
      <c r="GJC32" s="453"/>
      <c r="GJD32" s="453"/>
      <c r="GJE32" s="453"/>
      <c r="GJF32" s="453"/>
      <c r="GJG32" s="453"/>
      <c r="GJH32" s="453"/>
      <c r="GJI32" s="453"/>
      <c r="GJJ32" s="453"/>
      <c r="GJK32" s="453"/>
      <c r="GJL32" s="453"/>
      <c r="GJM32" s="453"/>
      <c r="GJN32" s="453"/>
      <c r="GJO32" s="453"/>
      <c r="GJP32" s="453"/>
      <c r="GJQ32" s="453"/>
      <c r="GJR32" s="453"/>
      <c r="GJS32" s="453"/>
      <c r="GJT32" s="453"/>
      <c r="GJU32" s="453"/>
      <c r="GJV32" s="453"/>
      <c r="GJW32" s="453"/>
      <c r="GJX32" s="453"/>
      <c r="GJY32" s="453"/>
      <c r="GJZ32" s="453"/>
      <c r="GKA32" s="453"/>
      <c r="GKB32" s="453"/>
      <c r="GKC32" s="453"/>
      <c r="GKD32" s="453"/>
      <c r="GKE32" s="453"/>
      <c r="GKF32" s="453"/>
      <c r="GKG32" s="453"/>
      <c r="GKH32" s="453"/>
      <c r="GKI32" s="453"/>
      <c r="GKJ32" s="453"/>
      <c r="GKK32" s="453"/>
      <c r="GKL32" s="453"/>
      <c r="GKM32" s="453"/>
      <c r="GKN32" s="453"/>
      <c r="GKO32" s="453"/>
      <c r="GKP32" s="453"/>
      <c r="GKQ32" s="453"/>
      <c r="GKR32" s="453"/>
      <c r="GKS32" s="453"/>
      <c r="GKT32" s="453"/>
      <c r="GKU32" s="453"/>
      <c r="GKV32" s="453"/>
      <c r="GKW32" s="453"/>
      <c r="GKX32" s="453"/>
      <c r="GKY32" s="453"/>
      <c r="GKZ32" s="453"/>
      <c r="GLA32" s="453"/>
      <c r="GLB32" s="453"/>
      <c r="GLC32" s="453"/>
      <c r="GLD32" s="453"/>
      <c r="GLE32" s="453"/>
      <c r="GLF32" s="453"/>
      <c r="GLG32" s="453"/>
      <c r="GLH32" s="453"/>
      <c r="GLI32" s="453"/>
      <c r="GLJ32" s="453"/>
      <c r="GLK32" s="453"/>
      <c r="GLL32" s="453"/>
      <c r="GLM32" s="453"/>
      <c r="GLN32" s="453"/>
      <c r="GLO32" s="453"/>
      <c r="GLP32" s="453"/>
      <c r="GLQ32" s="453"/>
      <c r="GLR32" s="453"/>
      <c r="GLS32" s="453"/>
      <c r="GLT32" s="453"/>
      <c r="GLU32" s="453"/>
      <c r="GLV32" s="453"/>
      <c r="GLW32" s="453"/>
      <c r="GLX32" s="453"/>
      <c r="GLY32" s="453"/>
      <c r="GLZ32" s="453"/>
      <c r="GMA32" s="453"/>
      <c r="GMB32" s="453"/>
      <c r="GMC32" s="453"/>
      <c r="GMD32" s="453"/>
      <c r="GME32" s="453"/>
      <c r="GMF32" s="453"/>
      <c r="GMG32" s="453"/>
      <c r="GMH32" s="453"/>
      <c r="GMI32" s="453"/>
      <c r="GMJ32" s="453"/>
      <c r="GMK32" s="453"/>
      <c r="GML32" s="453"/>
      <c r="GMM32" s="453"/>
      <c r="GMN32" s="453"/>
      <c r="GMO32" s="453"/>
      <c r="GMP32" s="453"/>
      <c r="GMQ32" s="453"/>
      <c r="GMR32" s="453"/>
      <c r="GMS32" s="453"/>
      <c r="GMT32" s="453"/>
      <c r="GMU32" s="453"/>
      <c r="GMV32" s="453"/>
      <c r="GMW32" s="453"/>
      <c r="GMX32" s="453"/>
      <c r="GMY32" s="453"/>
      <c r="GMZ32" s="453"/>
      <c r="GNA32" s="453"/>
      <c r="GNB32" s="453"/>
      <c r="GNC32" s="453"/>
      <c r="GND32" s="453"/>
      <c r="GNE32" s="453"/>
      <c r="GNF32" s="453"/>
      <c r="GNG32" s="453"/>
      <c r="GNH32" s="453"/>
      <c r="GNI32" s="453"/>
      <c r="GNJ32" s="453"/>
      <c r="GNK32" s="453"/>
      <c r="GNL32" s="453"/>
      <c r="GNM32" s="453"/>
      <c r="GNN32" s="453"/>
      <c r="GNO32" s="453"/>
      <c r="GNP32" s="453"/>
      <c r="GNQ32" s="453"/>
      <c r="GNR32" s="453"/>
      <c r="GNS32" s="453"/>
      <c r="GNT32" s="453"/>
      <c r="GNU32" s="453"/>
      <c r="GNV32" s="453"/>
      <c r="GNW32" s="453"/>
      <c r="GNX32" s="453"/>
      <c r="GNY32" s="453"/>
      <c r="GNZ32" s="453"/>
      <c r="GOA32" s="453"/>
      <c r="GOB32" s="453"/>
      <c r="GOC32" s="453"/>
      <c r="GOD32" s="453"/>
      <c r="GOE32" s="453"/>
      <c r="GOF32" s="453"/>
      <c r="GOG32" s="453"/>
      <c r="GOH32" s="453"/>
      <c r="GOI32" s="453"/>
      <c r="GOJ32" s="453"/>
      <c r="GOK32" s="453"/>
      <c r="GOL32" s="453"/>
      <c r="GOM32" s="453"/>
      <c r="GON32" s="453"/>
      <c r="GOO32" s="453"/>
      <c r="GOP32" s="453"/>
      <c r="GOQ32" s="453"/>
      <c r="GOR32" s="453"/>
      <c r="GOS32" s="453"/>
      <c r="GOT32" s="453"/>
      <c r="GOU32" s="453"/>
      <c r="GOV32" s="453"/>
      <c r="GOW32" s="453"/>
      <c r="GOX32" s="453"/>
      <c r="GOY32" s="453"/>
      <c r="GOZ32" s="453"/>
      <c r="GPA32" s="453"/>
      <c r="GPB32" s="453"/>
      <c r="GPC32" s="453"/>
      <c r="GPD32" s="453"/>
      <c r="GPE32" s="453"/>
      <c r="GPF32" s="453"/>
      <c r="GPG32" s="453"/>
      <c r="GPH32" s="453"/>
      <c r="GPI32" s="453"/>
      <c r="GPJ32" s="453"/>
      <c r="GPK32" s="453"/>
      <c r="GPL32" s="453"/>
      <c r="GPM32" s="453"/>
      <c r="GPN32" s="453"/>
      <c r="GPO32" s="453"/>
      <c r="GPP32" s="453"/>
      <c r="GPQ32" s="453"/>
      <c r="GPR32" s="453"/>
      <c r="GPS32" s="453"/>
      <c r="GPT32" s="453"/>
      <c r="GPU32" s="453"/>
      <c r="GPV32" s="453"/>
      <c r="GPW32" s="453"/>
      <c r="GPX32" s="453"/>
      <c r="GPY32" s="453"/>
      <c r="GPZ32" s="453"/>
      <c r="GQA32" s="453"/>
      <c r="GQB32" s="453"/>
      <c r="GQC32" s="453"/>
      <c r="GQD32" s="453"/>
      <c r="GQE32" s="453"/>
      <c r="GQF32" s="453"/>
      <c r="GQG32" s="453"/>
      <c r="GQH32" s="453"/>
      <c r="GQI32" s="453"/>
      <c r="GQJ32" s="453"/>
      <c r="GQK32" s="453"/>
      <c r="GQL32" s="453"/>
      <c r="GQM32" s="453"/>
      <c r="GQN32" s="453"/>
      <c r="GQO32" s="453"/>
      <c r="GQP32" s="453"/>
      <c r="GQQ32" s="453"/>
      <c r="GQR32" s="453"/>
      <c r="GQS32" s="453"/>
      <c r="GQT32" s="453"/>
      <c r="GQU32" s="453"/>
      <c r="GQV32" s="453"/>
      <c r="GQW32" s="453"/>
      <c r="GQX32" s="453"/>
      <c r="GQY32" s="453"/>
      <c r="GQZ32" s="453"/>
      <c r="GRA32" s="453"/>
      <c r="GRB32" s="453"/>
      <c r="GRC32" s="453"/>
      <c r="GRD32" s="453"/>
      <c r="GRE32" s="453"/>
      <c r="GRF32" s="453"/>
      <c r="GRG32" s="453"/>
      <c r="GRH32" s="453"/>
      <c r="GRI32" s="453"/>
      <c r="GRJ32" s="453"/>
      <c r="GRK32" s="453"/>
      <c r="GRL32" s="453"/>
      <c r="GRM32" s="453"/>
      <c r="GRN32" s="453"/>
      <c r="GRO32" s="453"/>
      <c r="GRP32" s="453"/>
      <c r="GRQ32" s="453"/>
      <c r="GRR32" s="453"/>
      <c r="GRS32" s="453"/>
      <c r="GRT32" s="453"/>
      <c r="GRU32" s="453"/>
      <c r="GRV32" s="453"/>
      <c r="GRW32" s="453"/>
      <c r="GRX32" s="453"/>
      <c r="GRY32" s="453"/>
      <c r="GRZ32" s="453"/>
      <c r="GSA32" s="453"/>
      <c r="GSB32" s="453"/>
      <c r="GSC32" s="453"/>
      <c r="GSD32" s="453"/>
      <c r="GSE32" s="453"/>
      <c r="GSF32" s="453"/>
      <c r="GSG32" s="453"/>
      <c r="GSH32" s="453"/>
      <c r="GSI32" s="453"/>
      <c r="GSJ32" s="453"/>
      <c r="GSK32" s="453"/>
      <c r="GSL32" s="453"/>
      <c r="GSM32" s="453"/>
      <c r="GSN32" s="453"/>
      <c r="GSO32" s="453"/>
      <c r="GSP32" s="453"/>
      <c r="GSQ32" s="453"/>
      <c r="GSR32" s="453"/>
      <c r="GSS32" s="453"/>
      <c r="GST32" s="453"/>
      <c r="GSU32" s="453"/>
      <c r="GSV32" s="453"/>
      <c r="GSW32" s="453"/>
      <c r="GSX32" s="453"/>
      <c r="GSY32" s="453"/>
      <c r="GSZ32" s="453"/>
      <c r="GTA32" s="453"/>
      <c r="GTB32" s="453"/>
      <c r="GTC32" s="453"/>
      <c r="GTD32" s="453"/>
      <c r="GTE32" s="453"/>
      <c r="GTF32" s="453"/>
      <c r="GTG32" s="453"/>
      <c r="GTH32" s="453"/>
      <c r="GTI32" s="453"/>
      <c r="GTJ32" s="453"/>
      <c r="GTK32" s="453"/>
      <c r="GTL32" s="453"/>
      <c r="GTM32" s="453"/>
      <c r="GTN32" s="453"/>
      <c r="GTO32" s="453"/>
      <c r="GTP32" s="453"/>
      <c r="GTQ32" s="453"/>
      <c r="GTR32" s="453"/>
      <c r="GTS32" s="453"/>
      <c r="GTT32" s="453"/>
      <c r="GTU32" s="453"/>
      <c r="GTV32" s="453"/>
      <c r="GTW32" s="453"/>
      <c r="GTX32" s="453"/>
      <c r="GTY32" s="453"/>
      <c r="GTZ32" s="453"/>
      <c r="GUA32" s="453"/>
      <c r="GUB32" s="453"/>
      <c r="GUC32" s="453"/>
      <c r="GUD32" s="453"/>
      <c r="GUE32" s="453"/>
      <c r="GUF32" s="453"/>
      <c r="GUG32" s="453"/>
      <c r="GUH32" s="453"/>
      <c r="GUI32" s="453"/>
      <c r="GUJ32" s="453"/>
      <c r="GUK32" s="453"/>
      <c r="GUL32" s="453"/>
      <c r="GUM32" s="453"/>
      <c r="GUN32" s="453"/>
      <c r="GUO32" s="453"/>
      <c r="GUP32" s="453"/>
      <c r="GUQ32" s="453"/>
      <c r="GUR32" s="453"/>
      <c r="GUS32" s="453"/>
      <c r="GUT32" s="453"/>
      <c r="GUU32" s="453"/>
      <c r="GUV32" s="453"/>
      <c r="GUW32" s="453"/>
      <c r="GUX32" s="453"/>
      <c r="GUY32" s="453"/>
      <c r="GUZ32" s="453"/>
      <c r="GVA32" s="453"/>
      <c r="GVB32" s="453"/>
      <c r="GVC32" s="453"/>
      <c r="GVD32" s="453"/>
      <c r="GVE32" s="453"/>
      <c r="GVF32" s="453"/>
      <c r="GVG32" s="453"/>
      <c r="GVH32" s="453"/>
      <c r="GVI32" s="453"/>
      <c r="GVJ32" s="453"/>
      <c r="GVK32" s="453"/>
      <c r="GVL32" s="453"/>
      <c r="GVM32" s="453"/>
      <c r="GVN32" s="453"/>
      <c r="GVO32" s="453"/>
      <c r="GVP32" s="453"/>
      <c r="GVQ32" s="453"/>
      <c r="GVR32" s="453"/>
      <c r="GVS32" s="453"/>
      <c r="GVT32" s="453"/>
      <c r="GVU32" s="453"/>
      <c r="GVV32" s="453"/>
      <c r="GVW32" s="453"/>
      <c r="GVX32" s="453"/>
      <c r="GVY32" s="453"/>
      <c r="GVZ32" s="453"/>
      <c r="GWA32" s="453"/>
      <c r="GWB32" s="453"/>
      <c r="GWC32" s="453"/>
      <c r="GWD32" s="453"/>
      <c r="GWE32" s="453"/>
      <c r="GWF32" s="453"/>
      <c r="GWG32" s="453"/>
      <c r="GWH32" s="453"/>
      <c r="GWI32" s="453"/>
      <c r="GWJ32" s="453"/>
      <c r="GWK32" s="453"/>
      <c r="GWL32" s="453"/>
      <c r="GWM32" s="453"/>
      <c r="GWN32" s="453"/>
      <c r="GWO32" s="453"/>
      <c r="GWP32" s="453"/>
      <c r="GWQ32" s="453"/>
      <c r="GWR32" s="453"/>
      <c r="GWS32" s="453"/>
      <c r="GWT32" s="453"/>
      <c r="GWU32" s="453"/>
      <c r="GWV32" s="453"/>
      <c r="GWW32" s="453"/>
      <c r="GWX32" s="453"/>
      <c r="GWY32" s="453"/>
      <c r="GWZ32" s="453"/>
      <c r="GXA32" s="453"/>
      <c r="GXB32" s="453"/>
      <c r="GXC32" s="453"/>
      <c r="GXD32" s="453"/>
      <c r="GXE32" s="453"/>
      <c r="GXF32" s="453"/>
      <c r="GXG32" s="453"/>
      <c r="GXH32" s="453"/>
      <c r="GXI32" s="453"/>
      <c r="GXJ32" s="453"/>
      <c r="GXK32" s="453"/>
      <c r="GXL32" s="453"/>
      <c r="GXM32" s="453"/>
      <c r="GXN32" s="453"/>
      <c r="GXO32" s="453"/>
      <c r="GXP32" s="453"/>
      <c r="GXQ32" s="453"/>
      <c r="GXR32" s="453"/>
      <c r="GXS32" s="453"/>
      <c r="GXT32" s="453"/>
      <c r="GXU32" s="453"/>
      <c r="GXV32" s="453"/>
      <c r="GXW32" s="453"/>
      <c r="GXX32" s="453"/>
      <c r="GXY32" s="453"/>
      <c r="GXZ32" s="453"/>
      <c r="GYA32" s="453"/>
      <c r="GYB32" s="453"/>
      <c r="GYC32" s="453"/>
      <c r="GYD32" s="453"/>
      <c r="GYE32" s="453"/>
      <c r="GYF32" s="453"/>
      <c r="GYG32" s="453"/>
      <c r="GYH32" s="453"/>
      <c r="GYI32" s="453"/>
      <c r="GYJ32" s="453"/>
      <c r="GYK32" s="453"/>
      <c r="GYL32" s="453"/>
      <c r="GYM32" s="453"/>
      <c r="GYN32" s="453"/>
      <c r="GYO32" s="453"/>
      <c r="GYP32" s="453"/>
      <c r="GYQ32" s="453"/>
      <c r="GYR32" s="453"/>
      <c r="GYS32" s="453"/>
      <c r="GYT32" s="453"/>
      <c r="GYU32" s="453"/>
      <c r="GYV32" s="453"/>
      <c r="GYW32" s="453"/>
      <c r="GYX32" s="453"/>
      <c r="GYY32" s="453"/>
      <c r="GYZ32" s="453"/>
      <c r="GZA32" s="453"/>
      <c r="GZB32" s="453"/>
      <c r="GZC32" s="453"/>
      <c r="GZD32" s="453"/>
      <c r="GZE32" s="453"/>
      <c r="GZF32" s="453"/>
      <c r="GZG32" s="453"/>
      <c r="GZH32" s="453"/>
      <c r="GZI32" s="453"/>
      <c r="GZJ32" s="453"/>
      <c r="GZK32" s="453"/>
      <c r="GZL32" s="453"/>
      <c r="GZM32" s="453"/>
      <c r="GZN32" s="453"/>
      <c r="GZO32" s="453"/>
      <c r="GZP32" s="453"/>
      <c r="GZQ32" s="453"/>
      <c r="GZR32" s="453"/>
      <c r="GZS32" s="453"/>
      <c r="GZT32" s="453"/>
      <c r="GZU32" s="453"/>
      <c r="GZV32" s="453"/>
      <c r="GZW32" s="453"/>
      <c r="GZX32" s="453"/>
      <c r="GZY32" s="453"/>
      <c r="GZZ32" s="453"/>
      <c r="HAA32" s="453"/>
      <c r="HAB32" s="453"/>
      <c r="HAC32" s="453"/>
      <c r="HAD32" s="453"/>
      <c r="HAE32" s="453"/>
      <c r="HAF32" s="453"/>
      <c r="HAG32" s="453"/>
      <c r="HAH32" s="453"/>
      <c r="HAI32" s="453"/>
      <c r="HAJ32" s="453"/>
      <c r="HAK32" s="453"/>
      <c r="HAL32" s="453"/>
      <c r="HAM32" s="453"/>
      <c r="HAN32" s="453"/>
      <c r="HAO32" s="453"/>
      <c r="HAP32" s="453"/>
      <c r="HAQ32" s="453"/>
      <c r="HAR32" s="453"/>
      <c r="HAS32" s="453"/>
      <c r="HAT32" s="453"/>
      <c r="HAU32" s="453"/>
      <c r="HAV32" s="453"/>
      <c r="HAW32" s="453"/>
      <c r="HAX32" s="453"/>
      <c r="HAY32" s="453"/>
      <c r="HAZ32" s="453"/>
      <c r="HBA32" s="453"/>
      <c r="HBB32" s="453"/>
      <c r="HBC32" s="453"/>
      <c r="HBD32" s="453"/>
      <c r="HBE32" s="453"/>
      <c r="HBF32" s="453"/>
      <c r="HBG32" s="453"/>
      <c r="HBH32" s="453"/>
      <c r="HBI32" s="453"/>
      <c r="HBJ32" s="453"/>
      <c r="HBK32" s="453"/>
      <c r="HBL32" s="453"/>
      <c r="HBM32" s="453"/>
      <c r="HBN32" s="453"/>
      <c r="HBO32" s="453"/>
      <c r="HBP32" s="453"/>
      <c r="HBQ32" s="453"/>
      <c r="HBR32" s="453"/>
      <c r="HBS32" s="453"/>
      <c r="HBT32" s="453"/>
      <c r="HBU32" s="453"/>
      <c r="HBV32" s="453"/>
      <c r="HBW32" s="453"/>
      <c r="HBX32" s="453"/>
      <c r="HBY32" s="453"/>
      <c r="HBZ32" s="453"/>
      <c r="HCA32" s="453"/>
      <c r="HCB32" s="453"/>
      <c r="HCC32" s="453"/>
      <c r="HCD32" s="453"/>
      <c r="HCE32" s="453"/>
      <c r="HCF32" s="453"/>
      <c r="HCG32" s="453"/>
      <c r="HCH32" s="453"/>
      <c r="HCI32" s="453"/>
      <c r="HCJ32" s="453"/>
      <c r="HCK32" s="453"/>
      <c r="HCL32" s="453"/>
      <c r="HCM32" s="453"/>
      <c r="HCN32" s="453"/>
      <c r="HCO32" s="453"/>
      <c r="HCP32" s="453"/>
      <c r="HCQ32" s="453"/>
      <c r="HCR32" s="453"/>
      <c r="HCS32" s="453"/>
      <c r="HCT32" s="453"/>
      <c r="HCU32" s="453"/>
      <c r="HCV32" s="453"/>
      <c r="HCW32" s="453"/>
      <c r="HCX32" s="453"/>
      <c r="HCY32" s="453"/>
      <c r="HCZ32" s="453"/>
      <c r="HDA32" s="453"/>
      <c r="HDB32" s="453"/>
      <c r="HDC32" s="453"/>
      <c r="HDD32" s="453"/>
      <c r="HDE32" s="453"/>
      <c r="HDF32" s="453"/>
      <c r="HDG32" s="453"/>
      <c r="HDH32" s="453"/>
      <c r="HDI32" s="453"/>
      <c r="HDJ32" s="453"/>
      <c r="HDK32" s="453"/>
      <c r="HDL32" s="453"/>
      <c r="HDM32" s="453"/>
      <c r="HDN32" s="453"/>
      <c r="HDO32" s="453"/>
      <c r="HDP32" s="453"/>
      <c r="HDQ32" s="453"/>
      <c r="HDR32" s="453"/>
      <c r="HDS32" s="453"/>
      <c r="HDT32" s="453"/>
      <c r="HDU32" s="453"/>
      <c r="HDV32" s="453"/>
      <c r="HDW32" s="453"/>
      <c r="HDX32" s="453"/>
      <c r="HDY32" s="453"/>
      <c r="HDZ32" s="453"/>
      <c r="HEA32" s="453"/>
      <c r="HEB32" s="453"/>
      <c r="HEC32" s="453"/>
      <c r="HED32" s="453"/>
      <c r="HEE32" s="453"/>
      <c r="HEF32" s="453"/>
      <c r="HEG32" s="453"/>
      <c r="HEH32" s="453"/>
      <c r="HEI32" s="453"/>
      <c r="HEJ32" s="453"/>
      <c r="HEK32" s="453"/>
      <c r="HEL32" s="453"/>
      <c r="HEM32" s="453"/>
      <c r="HEN32" s="453"/>
      <c r="HEO32" s="453"/>
      <c r="HEP32" s="453"/>
      <c r="HEQ32" s="453"/>
      <c r="HER32" s="453"/>
      <c r="HES32" s="453"/>
      <c r="HET32" s="453"/>
      <c r="HEU32" s="453"/>
      <c r="HEV32" s="453"/>
      <c r="HEW32" s="453"/>
      <c r="HEX32" s="453"/>
      <c r="HEY32" s="453"/>
      <c r="HEZ32" s="453"/>
      <c r="HFA32" s="453"/>
      <c r="HFB32" s="453"/>
      <c r="HFC32" s="453"/>
      <c r="HFD32" s="453"/>
      <c r="HFE32" s="453"/>
      <c r="HFF32" s="453"/>
      <c r="HFG32" s="453"/>
      <c r="HFH32" s="453"/>
      <c r="HFI32" s="453"/>
      <c r="HFJ32" s="453"/>
      <c r="HFK32" s="453"/>
      <c r="HFL32" s="453"/>
      <c r="HFM32" s="453"/>
      <c r="HFN32" s="453"/>
      <c r="HFO32" s="453"/>
      <c r="HFP32" s="453"/>
      <c r="HFQ32" s="453"/>
      <c r="HFR32" s="453"/>
      <c r="HFS32" s="453"/>
      <c r="HFT32" s="453"/>
      <c r="HFU32" s="453"/>
      <c r="HFV32" s="453"/>
      <c r="HFW32" s="453"/>
      <c r="HFX32" s="453"/>
      <c r="HFY32" s="453"/>
      <c r="HFZ32" s="453"/>
      <c r="HGA32" s="453"/>
      <c r="HGB32" s="453"/>
      <c r="HGC32" s="453"/>
      <c r="HGD32" s="453"/>
      <c r="HGE32" s="453"/>
      <c r="HGF32" s="453"/>
      <c r="HGG32" s="453"/>
      <c r="HGH32" s="453"/>
      <c r="HGI32" s="453"/>
      <c r="HGJ32" s="453"/>
      <c r="HGK32" s="453"/>
      <c r="HGL32" s="453"/>
      <c r="HGM32" s="453"/>
      <c r="HGN32" s="453"/>
      <c r="HGO32" s="453"/>
      <c r="HGP32" s="453"/>
      <c r="HGQ32" s="453"/>
      <c r="HGR32" s="453"/>
      <c r="HGS32" s="453"/>
      <c r="HGT32" s="453"/>
      <c r="HGU32" s="453"/>
      <c r="HGV32" s="453"/>
      <c r="HGW32" s="453"/>
      <c r="HGX32" s="453"/>
      <c r="HGY32" s="453"/>
      <c r="HGZ32" s="453"/>
      <c r="HHA32" s="453"/>
      <c r="HHB32" s="453"/>
      <c r="HHC32" s="453"/>
      <c r="HHD32" s="453"/>
      <c r="HHE32" s="453"/>
      <c r="HHF32" s="453"/>
      <c r="HHG32" s="453"/>
      <c r="HHH32" s="453"/>
      <c r="HHI32" s="453"/>
      <c r="HHJ32" s="453"/>
      <c r="HHK32" s="453"/>
      <c r="HHL32" s="453"/>
      <c r="HHM32" s="453"/>
      <c r="HHN32" s="453"/>
      <c r="HHO32" s="453"/>
      <c r="HHP32" s="453"/>
      <c r="HHQ32" s="453"/>
      <c r="HHR32" s="453"/>
      <c r="HHS32" s="453"/>
      <c r="HHT32" s="453"/>
      <c r="HHU32" s="453"/>
      <c r="HHV32" s="453"/>
      <c r="HHW32" s="453"/>
      <c r="HHX32" s="453"/>
      <c r="HHY32" s="453"/>
      <c r="HHZ32" s="453"/>
      <c r="HIA32" s="453"/>
      <c r="HIB32" s="453"/>
      <c r="HIC32" s="453"/>
      <c r="HID32" s="453"/>
      <c r="HIE32" s="453"/>
      <c r="HIF32" s="453"/>
      <c r="HIG32" s="453"/>
      <c r="HIH32" s="453"/>
      <c r="HII32" s="453"/>
      <c r="HIJ32" s="453"/>
      <c r="HIK32" s="453"/>
      <c r="HIL32" s="453"/>
      <c r="HIM32" s="453"/>
      <c r="HIN32" s="453"/>
      <c r="HIO32" s="453"/>
      <c r="HIP32" s="453"/>
      <c r="HIQ32" s="453"/>
      <c r="HIR32" s="453"/>
      <c r="HIS32" s="453"/>
      <c r="HIT32" s="453"/>
      <c r="HIU32" s="453"/>
      <c r="HIV32" s="453"/>
      <c r="HIW32" s="453"/>
      <c r="HIX32" s="453"/>
      <c r="HIY32" s="453"/>
      <c r="HIZ32" s="453"/>
      <c r="HJA32" s="453"/>
      <c r="HJB32" s="453"/>
      <c r="HJC32" s="453"/>
      <c r="HJD32" s="453"/>
      <c r="HJE32" s="453"/>
      <c r="HJF32" s="453"/>
      <c r="HJG32" s="453"/>
      <c r="HJH32" s="453"/>
      <c r="HJI32" s="453"/>
      <c r="HJJ32" s="453"/>
      <c r="HJK32" s="453"/>
      <c r="HJL32" s="453"/>
      <c r="HJM32" s="453"/>
      <c r="HJN32" s="453"/>
      <c r="HJO32" s="453"/>
      <c r="HJP32" s="453"/>
      <c r="HJQ32" s="453"/>
      <c r="HJR32" s="453"/>
      <c r="HJS32" s="453"/>
      <c r="HJT32" s="453"/>
      <c r="HJU32" s="453"/>
      <c r="HJV32" s="453"/>
      <c r="HJW32" s="453"/>
      <c r="HJX32" s="453"/>
      <c r="HJY32" s="453"/>
      <c r="HJZ32" s="453"/>
      <c r="HKA32" s="453"/>
      <c r="HKB32" s="453"/>
      <c r="HKC32" s="453"/>
      <c r="HKD32" s="453"/>
      <c r="HKE32" s="453"/>
      <c r="HKF32" s="453"/>
      <c r="HKG32" s="453"/>
      <c r="HKH32" s="453"/>
      <c r="HKI32" s="453"/>
      <c r="HKJ32" s="453"/>
      <c r="HKK32" s="453"/>
      <c r="HKL32" s="453"/>
      <c r="HKM32" s="453"/>
      <c r="HKN32" s="453"/>
      <c r="HKO32" s="453"/>
      <c r="HKP32" s="453"/>
      <c r="HKQ32" s="453"/>
      <c r="HKR32" s="453"/>
      <c r="HKS32" s="453"/>
      <c r="HKT32" s="453"/>
      <c r="HKU32" s="453"/>
      <c r="HKV32" s="453"/>
      <c r="HKW32" s="453"/>
      <c r="HKX32" s="453"/>
      <c r="HKY32" s="453"/>
      <c r="HKZ32" s="453"/>
      <c r="HLA32" s="453"/>
      <c r="HLB32" s="453"/>
      <c r="HLC32" s="453"/>
      <c r="HLD32" s="453"/>
      <c r="HLE32" s="453"/>
      <c r="HLF32" s="453"/>
      <c r="HLG32" s="453"/>
      <c r="HLH32" s="453"/>
      <c r="HLI32" s="453"/>
      <c r="HLJ32" s="453"/>
      <c r="HLK32" s="453"/>
      <c r="HLL32" s="453"/>
      <c r="HLM32" s="453"/>
      <c r="HLN32" s="453"/>
      <c r="HLO32" s="453"/>
      <c r="HLP32" s="453"/>
      <c r="HLQ32" s="453"/>
      <c r="HLR32" s="453"/>
      <c r="HLS32" s="453"/>
      <c r="HLT32" s="453"/>
      <c r="HLU32" s="453"/>
      <c r="HLV32" s="453"/>
      <c r="HLW32" s="453"/>
      <c r="HLX32" s="453"/>
      <c r="HLY32" s="453"/>
      <c r="HLZ32" s="453"/>
      <c r="HMA32" s="453"/>
      <c r="HMB32" s="453"/>
      <c r="HMC32" s="453"/>
      <c r="HMD32" s="453"/>
      <c r="HME32" s="453"/>
      <c r="HMF32" s="453"/>
      <c r="HMG32" s="453"/>
      <c r="HMH32" s="453"/>
      <c r="HMI32" s="453"/>
      <c r="HMJ32" s="453"/>
      <c r="HMK32" s="453"/>
      <c r="HML32" s="453"/>
      <c r="HMM32" s="453"/>
      <c r="HMN32" s="453"/>
      <c r="HMO32" s="453"/>
      <c r="HMP32" s="453"/>
      <c r="HMQ32" s="453"/>
      <c r="HMR32" s="453"/>
      <c r="HMS32" s="453"/>
      <c r="HMT32" s="453"/>
      <c r="HMU32" s="453"/>
      <c r="HMV32" s="453"/>
      <c r="HMW32" s="453"/>
      <c r="HMX32" s="453"/>
      <c r="HMY32" s="453"/>
      <c r="HMZ32" s="453"/>
      <c r="HNA32" s="453"/>
      <c r="HNB32" s="453"/>
      <c r="HNC32" s="453"/>
      <c r="HND32" s="453"/>
      <c r="HNE32" s="453"/>
      <c r="HNF32" s="453"/>
      <c r="HNG32" s="453"/>
      <c r="HNH32" s="453"/>
      <c r="HNI32" s="453"/>
      <c r="HNJ32" s="453"/>
      <c r="HNK32" s="453"/>
      <c r="HNL32" s="453"/>
      <c r="HNM32" s="453"/>
      <c r="HNN32" s="453"/>
      <c r="HNO32" s="453"/>
      <c r="HNP32" s="453"/>
      <c r="HNQ32" s="453"/>
      <c r="HNR32" s="453"/>
      <c r="HNS32" s="453"/>
      <c r="HNT32" s="453"/>
      <c r="HNU32" s="453"/>
      <c r="HNV32" s="453"/>
      <c r="HNW32" s="453"/>
      <c r="HNX32" s="453"/>
      <c r="HNY32" s="453"/>
      <c r="HNZ32" s="453"/>
      <c r="HOA32" s="453"/>
      <c r="HOB32" s="453"/>
      <c r="HOC32" s="453"/>
      <c r="HOD32" s="453"/>
      <c r="HOE32" s="453"/>
      <c r="HOF32" s="453"/>
      <c r="HOG32" s="453"/>
      <c r="HOH32" s="453"/>
      <c r="HOI32" s="453"/>
      <c r="HOJ32" s="453"/>
      <c r="HOK32" s="453"/>
      <c r="HOL32" s="453"/>
      <c r="HOM32" s="453"/>
      <c r="HON32" s="453"/>
      <c r="HOO32" s="453"/>
      <c r="HOP32" s="453"/>
      <c r="HOQ32" s="453"/>
      <c r="HOR32" s="453"/>
      <c r="HOS32" s="453"/>
      <c r="HOT32" s="453"/>
      <c r="HOU32" s="453"/>
      <c r="HOV32" s="453"/>
      <c r="HOW32" s="453"/>
      <c r="HOX32" s="453"/>
      <c r="HOY32" s="453"/>
      <c r="HOZ32" s="453"/>
      <c r="HPA32" s="453"/>
      <c r="HPB32" s="453"/>
      <c r="HPC32" s="453"/>
      <c r="HPD32" s="453"/>
      <c r="HPE32" s="453"/>
      <c r="HPF32" s="453"/>
      <c r="HPG32" s="453"/>
      <c r="HPH32" s="453"/>
      <c r="HPI32" s="453"/>
      <c r="HPJ32" s="453"/>
      <c r="HPK32" s="453"/>
      <c r="HPL32" s="453"/>
      <c r="HPM32" s="453"/>
      <c r="HPN32" s="453"/>
      <c r="HPO32" s="453"/>
      <c r="HPP32" s="453"/>
      <c r="HPQ32" s="453"/>
      <c r="HPR32" s="453"/>
      <c r="HPS32" s="453"/>
      <c r="HPT32" s="453"/>
      <c r="HPU32" s="453"/>
      <c r="HPV32" s="453"/>
      <c r="HPW32" s="453"/>
      <c r="HPX32" s="453"/>
      <c r="HPY32" s="453"/>
      <c r="HPZ32" s="453"/>
      <c r="HQA32" s="453"/>
      <c r="HQB32" s="453"/>
      <c r="HQC32" s="453"/>
      <c r="HQD32" s="453"/>
      <c r="HQE32" s="453"/>
      <c r="HQF32" s="453"/>
      <c r="HQG32" s="453"/>
      <c r="HQH32" s="453"/>
      <c r="HQI32" s="453"/>
      <c r="HQJ32" s="453"/>
      <c r="HQK32" s="453"/>
      <c r="HQL32" s="453"/>
      <c r="HQM32" s="453"/>
      <c r="HQN32" s="453"/>
      <c r="HQO32" s="453"/>
      <c r="HQP32" s="453"/>
      <c r="HQQ32" s="453"/>
      <c r="HQR32" s="453"/>
      <c r="HQS32" s="453"/>
      <c r="HQT32" s="453"/>
      <c r="HQU32" s="453"/>
      <c r="HQV32" s="453"/>
      <c r="HQW32" s="453"/>
      <c r="HQX32" s="453"/>
      <c r="HQY32" s="453"/>
      <c r="HQZ32" s="453"/>
      <c r="HRA32" s="453"/>
      <c r="HRB32" s="453"/>
      <c r="HRC32" s="453"/>
      <c r="HRD32" s="453"/>
      <c r="HRE32" s="453"/>
      <c r="HRF32" s="453"/>
      <c r="HRG32" s="453"/>
      <c r="HRH32" s="453"/>
      <c r="HRI32" s="453"/>
      <c r="HRJ32" s="453"/>
      <c r="HRK32" s="453"/>
      <c r="HRL32" s="453"/>
      <c r="HRM32" s="453"/>
      <c r="HRN32" s="453"/>
      <c r="HRO32" s="453"/>
      <c r="HRP32" s="453"/>
      <c r="HRQ32" s="453"/>
      <c r="HRR32" s="453"/>
      <c r="HRS32" s="453"/>
      <c r="HRT32" s="453"/>
      <c r="HRU32" s="453"/>
      <c r="HRV32" s="453"/>
      <c r="HRW32" s="453"/>
      <c r="HRX32" s="453"/>
      <c r="HRY32" s="453"/>
      <c r="HRZ32" s="453"/>
      <c r="HSA32" s="453"/>
      <c r="HSB32" s="453"/>
      <c r="HSC32" s="453"/>
      <c r="HSD32" s="453"/>
      <c r="HSE32" s="453"/>
      <c r="HSF32" s="453"/>
      <c r="HSG32" s="453"/>
      <c r="HSH32" s="453"/>
      <c r="HSI32" s="453"/>
      <c r="HSJ32" s="453"/>
      <c r="HSK32" s="453"/>
      <c r="HSL32" s="453"/>
      <c r="HSM32" s="453"/>
      <c r="HSN32" s="453"/>
      <c r="HSO32" s="453"/>
      <c r="HSP32" s="453"/>
      <c r="HSQ32" s="453"/>
      <c r="HSR32" s="453"/>
      <c r="HSS32" s="453"/>
      <c r="HST32" s="453"/>
      <c r="HSU32" s="453"/>
      <c r="HSV32" s="453"/>
      <c r="HSW32" s="453"/>
      <c r="HSX32" s="453"/>
      <c r="HSY32" s="453"/>
      <c r="HSZ32" s="453"/>
      <c r="HTA32" s="453"/>
      <c r="HTB32" s="453"/>
      <c r="HTC32" s="453"/>
      <c r="HTD32" s="453"/>
      <c r="HTE32" s="453"/>
      <c r="HTF32" s="453"/>
      <c r="HTG32" s="453"/>
      <c r="HTH32" s="453"/>
      <c r="HTI32" s="453"/>
      <c r="HTJ32" s="453"/>
      <c r="HTK32" s="453"/>
      <c r="HTL32" s="453"/>
      <c r="HTM32" s="453"/>
      <c r="HTN32" s="453"/>
      <c r="HTO32" s="453"/>
      <c r="HTP32" s="453"/>
      <c r="HTQ32" s="453"/>
      <c r="HTR32" s="453"/>
      <c r="HTS32" s="453"/>
      <c r="HTT32" s="453"/>
      <c r="HTU32" s="453"/>
      <c r="HTV32" s="453"/>
      <c r="HTW32" s="453"/>
      <c r="HTX32" s="453"/>
      <c r="HTY32" s="453"/>
      <c r="HTZ32" s="453"/>
      <c r="HUA32" s="453"/>
      <c r="HUB32" s="453"/>
      <c r="HUC32" s="453"/>
      <c r="HUD32" s="453"/>
      <c r="HUE32" s="453"/>
      <c r="HUF32" s="453"/>
      <c r="HUG32" s="453"/>
      <c r="HUH32" s="453"/>
      <c r="HUI32" s="453"/>
      <c r="HUJ32" s="453"/>
      <c r="HUK32" s="453"/>
      <c r="HUL32" s="453"/>
      <c r="HUM32" s="453"/>
      <c r="HUN32" s="453"/>
      <c r="HUO32" s="453"/>
      <c r="HUP32" s="453"/>
      <c r="HUQ32" s="453"/>
      <c r="HUR32" s="453"/>
      <c r="HUS32" s="453"/>
      <c r="HUT32" s="453"/>
      <c r="HUU32" s="453"/>
      <c r="HUV32" s="453"/>
      <c r="HUW32" s="453"/>
      <c r="HUX32" s="453"/>
      <c r="HUY32" s="453"/>
      <c r="HUZ32" s="453"/>
      <c r="HVA32" s="453"/>
      <c r="HVB32" s="453"/>
      <c r="HVC32" s="453"/>
      <c r="HVD32" s="453"/>
      <c r="HVE32" s="453"/>
      <c r="HVF32" s="453"/>
      <c r="HVG32" s="453"/>
      <c r="HVH32" s="453"/>
      <c r="HVI32" s="453"/>
      <c r="HVJ32" s="453"/>
      <c r="HVK32" s="453"/>
      <c r="HVL32" s="453"/>
      <c r="HVM32" s="453"/>
      <c r="HVN32" s="453"/>
      <c r="HVO32" s="453"/>
      <c r="HVP32" s="453"/>
      <c r="HVQ32" s="453"/>
      <c r="HVR32" s="453"/>
      <c r="HVS32" s="453"/>
      <c r="HVT32" s="453"/>
      <c r="HVU32" s="453"/>
      <c r="HVV32" s="453"/>
      <c r="HVW32" s="453"/>
      <c r="HVX32" s="453"/>
      <c r="HVY32" s="453"/>
      <c r="HVZ32" s="453"/>
      <c r="HWA32" s="453"/>
      <c r="HWB32" s="453"/>
      <c r="HWC32" s="453"/>
      <c r="HWD32" s="453"/>
      <c r="HWE32" s="453"/>
      <c r="HWF32" s="453"/>
      <c r="HWG32" s="453"/>
      <c r="HWH32" s="453"/>
      <c r="HWI32" s="453"/>
      <c r="HWJ32" s="453"/>
      <c r="HWK32" s="453"/>
      <c r="HWL32" s="453"/>
      <c r="HWM32" s="453"/>
      <c r="HWN32" s="453"/>
      <c r="HWO32" s="453"/>
      <c r="HWP32" s="453"/>
      <c r="HWQ32" s="453"/>
      <c r="HWR32" s="453"/>
      <c r="HWS32" s="453"/>
      <c r="HWT32" s="453"/>
      <c r="HWU32" s="453"/>
      <c r="HWV32" s="453"/>
      <c r="HWW32" s="453"/>
      <c r="HWX32" s="453"/>
      <c r="HWY32" s="453"/>
      <c r="HWZ32" s="453"/>
      <c r="HXA32" s="453"/>
      <c r="HXB32" s="453"/>
      <c r="HXC32" s="453"/>
      <c r="HXD32" s="453"/>
      <c r="HXE32" s="453"/>
      <c r="HXF32" s="453"/>
      <c r="HXG32" s="453"/>
      <c r="HXH32" s="453"/>
      <c r="HXI32" s="453"/>
      <c r="HXJ32" s="453"/>
      <c r="HXK32" s="453"/>
      <c r="HXL32" s="453"/>
      <c r="HXM32" s="453"/>
      <c r="HXN32" s="453"/>
      <c r="HXO32" s="453"/>
      <c r="HXP32" s="453"/>
      <c r="HXQ32" s="453"/>
      <c r="HXR32" s="453"/>
      <c r="HXS32" s="453"/>
      <c r="HXT32" s="453"/>
      <c r="HXU32" s="453"/>
      <c r="HXV32" s="453"/>
      <c r="HXW32" s="453"/>
      <c r="HXX32" s="453"/>
      <c r="HXY32" s="453"/>
      <c r="HXZ32" s="453"/>
      <c r="HYA32" s="453"/>
      <c r="HYB32" s="453"/>
      <c r="HYC32" s="453"/>
      <c r="HYD32" s="453"/>
      <c r="HYE32" s="453"/>
      <c r="HYF32" s="453"/>
      <c r="HYG32" s="453"/>
      <c r="HYH32" s="453"/>
      <c r="HYI32" s="453"/>
      <c r="HYJ32" s="453"/>
      <c r="HYK32" s="453"/>
      <c r="HYL32" s="453"/>
      <c r="HYM32" s="453"/>
      <c r="HYN32" s="453"/>
      <c r="HYO32" s="453"/>
      <c r="HYP32" s="453"/>
      <c r="HYQ32" s="453"/>
      <c r="HYR32" s="453"/>
      <c r="HYS32" s="453"/>
      <c r="HYT32" s="453"/>
      <c r="HYU32" s="453"/>
      <c r="HYV32" s="453"/>
      <c r="HYW32" s="453"/>
      <c r="HYX32" s="453"/>
      <c r="HYY32" s="453"/>
      <c r="HYZ32" s="453"/>
      <c r="HZA32" s="453"/>
      <c r="HZB32" s="453"/>
      <c r="HZC32" s="453"/>
      <c r="HZD32" s="453"/>
      <c r="HZE32" s="453"/>
      <c r="HZF32" s="453"/>
      <c r="HZG32" s="453"/>
      <c r="HZH32" s="453"/>
      <c r="HZI32" s="453"/>
      <c r="HZJ32" s="453"/>
      <c r="HZK32" s="453"/>
      <c r="HZL32" s="453"/>
      <c r="HZM32" s="453"/>
      <c r="HZN32" s="453"/>
      <c r="HZO32" s="453"/>
      <c r="HZP32" s="453"/>
      <c r="HZQ32" s="453"/>
      <c r="HZR32" s="453"/>
      <c r="HZS32" s="453"/>
      <c r="HZT32" s="453"/>
      <c r="HZU32" s="453"/>
      <c r="HZV32" s="453"/>
      <c r="HZW32" s="453"/>
      <c r="HZX32" s="453"/>
      <c r="HZY32" s="453"/>
      <c r="HZZ32" s="453"/>
      <c r="IAA32" s="453"/>
      <c r="IAB32" s="453"/>
      <c r="IAC32" s="453"/>
      <c r="IAD32" s="453"/>
      <c r="IAE32" s="453"/>
      <c r="IAF32" s="453"/>
      <c r="IAG32" s="453"/>
      <c r="IAH32" s="453"/>
      <c r="IAI32" s="453"/>
      <c r="IAJ32" s="453"/>
      <c r="IAK32" s="453"/>
      <c r="IAL32" s="453"/>
      <c r="IAM32" s="453"/>
      <c r="IAN32" s="453"/>
      <c r="IAO32" s="453"/>
      <c r="IAP32" s="453"/>
      <c r="IAQ32" s="453"/>
      <c r="IAR32" s="453"/>
      <c r="IAS32" s="453"/>
      <c r="IAT32" s="453"/>
      <c r="IAU32" s="453"/>
      <c r="IAV32" s="453"/>
      <c r="IAW32" s="453"/>
      <c r="IAX32" s="453"/>
      <c r="IAY32" s="453"/>
      <c r="IAZ32" s="453"/>
      <c r="IBA32" s="453"/>
      <c r="IBB32" s="453"/>
      <c r="IBC32" s="453"/>
      <c r="IBD32" s="453"/>
      <c r="IBE32" s="453"/>
      <c r="IBF32" s="453"/>
      <c r="IBG32" s="453"/>
      <c r="IBH32" s="453"/>
      <c r="IBI32" s="453"/>
      <c r="IBJ32" s="453"/>
      <c r="IBK32" s="453"/>
      <c r="IBL32" s="453"/>
      <c r="IBM32" s="453"/>
      <c r="IBN32" s="453"/>
      <c r="IBO32" s="453"/>
      <c r="IBP32" s="453"/>
      <c r="IBQ32" s="453"/>
      <c r="IBR32" s="453"/>
      <c r="IBS32" s="453"/>
      <c r="IBT32" s="453"/>
      <c r="IBU32" s="453"/>
      <c r="IBV32" s="453"/>
      <c r="IBW32" s="453"/>
      <c r="IBX32" s="453"/>
      <c r="IBY32" s="453"/>
      <c r="IBZ32" s="453"/>
      <c r="ICA32" s="453"/>
      <c r="ICB32" s="453"/>
      <c r="ICC32" s="453"/>
      <c r="ICD32" s="453"/>
      <c r="ICE32" s="453"/>
      <c r="ICF32" s="453"/>
      <c r="ICG32" s="453"/>
      <c r="ICH32" s="453"/>
      <c r="ICI32" s="453"/>
      <c r="ICJ32" s="453"/>
      <c r="ICK32" s="453"/>
      <c r="ICL32" s="453"/>
      <c r="ICM32" s="453"/>
      <c r="ICN32" s="453"/>
      <c r="ICO32" s="453"/>
      <c r="ICP32" s="453"/>
      <c r="ICQ32" s="453"/>
      <c r="ICR32" s="453"/>
      <c r="ICS32" s="453"/>
      <c r="ICT32" s="453"/>
      <c r="ICU32" s="453"/>
      <c r="ICV32" s="453"/>
      <c r="ICW32" s="453"/>
      <c r="ICX32" s="453"/>
      <c r="ICY32" s="453"/>
      <c r="ICZ32" s="453"/>
      <c r="IDA32" s="453"/>
      <c r="IDB32" s="453"/>
      <c r="IDC32" s="453"/>
      <c r="IDD32" s="453"/>
      <c r="IDE32" s="453"/>
      <c r="IDF32" s="453"/>
      <c r="IDG32" s="453"/>
      <c r="IDH32" s="453"/>
      <c r="IDI32" s="453"/>
      <c r="IDJ32" s="453"/>
      <c r="IDK32" s="453"/>
      <c r="IDL32" s="453"/>
      <c r="IDM32" s="453"/>
      <c r="IDN32" s="453"/>
      <c r="IDO32" s="453"/>
      <c r="IDP32" s="453"/>
      <c r="IDQ32" s="453"/>
      <c r="IDR32" s="453"/>
      <c r="IDS32" s="453"/>
      <c r="IDT32" s="453"/>
      <c r="IDU32" s="453"/>
      <c r="IDV32" s="453"/>
      <c r="IDW32" s="453"/>
      <c r="IDX32" s="453"/>
      <c r="IDY32" s="453"/>
      <c r="IDZ32" s="453"/>
      <c r="IEA32" s="453"/>
      <c r="IEB32" s="453"/>
      <c r="IEC32" s="453"/>
      <c r="IED32" s="453"/>
      <c r="IEE32" s="453"/>
      <c r="IEF32" s="453"/>
      <c r="IEG32" s="453"/>
      <c r="IEH32" s="453"/>
      <c r="IEI32" s="453"/>
      <c r="IEJ32" s="453"/>
      <c r="IEK32" s="453"/>
      <c r="IEL32" s="453"/>
      <c r="IEM32" s="453"/>
      <c r="IEN32" s="453"/>
      <c r="IEO32" s="453"/>
      <c r="IEP32" s="453"/>
      <c r="IEQ32" s="453"/>
      <c r="IER32" s="453"/>
      <c r="IES32" s="453"/>
      <c r="IET32" s="453"/>
      <c r="IEU32" s="453"/>
      <c r="IEV32" s="453"/>
      <c r="IEW32" s="453"/>
      <c r="IEX32" s="453"/>
      <c r="IEY32" s="453"/>
      <c r="IEZ32" s="453"/>
      <c r="IFA32" s="453"/>
      <c r="IFB32" s="453"/>
      <c r="IFC32" s="453"/>
      <c r="IFD32" s="453"/>
      <c r="IFE32" s="453"/>
      <c r="IFF32" s="453"/>
      <c r="IFG32" s="453"/>
      <c r="IFH32" s="453"/>
      <c r="IFI32" s="453"/>
      <c r="IFJ32" s="453"/>
      <c r="IFK32" s="453"/>
      <c r="IFL32" s="453"/>
      <c r="IFM32" s="453"/>
      <c r="IFN32" s="453"/>
      <c r="IFO32" s="453"/>
      <c r="IFP32" s="453"/>
      <c r="IFQ32" s="453"/>
      <c r="IFR32" s="453"/>
      <c r="IFS32" s="453"/>
      <c r="IFT32" s="453"/>
      <c r="IFU32" s="453"/>
      <c r="IFV32" s="453"/>
      <c r="IFW32" s="453"/>
      <c r="IFX32" s="453"/>
      <c r="IFY32" s="453"/>
      <c r="IFZ32" s="453"/>
      <c r="IGA32" s="453"/>
      <c r="IGB32" s="453"/>
      <c r="IGC32" s="453"/>
      <c r="IGD32" s="453"/>
      <c r="IGE32" s="453"/>
      <c r="IGF32" s="453"/>
      <c r="IGG32" s="453"/>
      <c r="IGH32" s="453"/>
      <c r="IGI32" s="453"/>
      <c r="IGJ32" s="453"/>
      <c r="IGK32" s="453"/>
      <c r="IGL32" s="453"/>
      <c r="IGM32" s="453"/>
      <c r="IGN32" s="453"/>
      <c r="IGO32" s="453"/>
      <c r="IGP32" s="453"/>
      <c r="IGQ32" s="453"/>
      <c r="IGR32" s="453"/>
      <c r="IGS32" s="453"/>
      <c r="IGT32" s="453"/>
      <c r="IGU32" s="453"/>
      <c r="IGV32" s="453"/>
      <c r="IGW32" s="453"/>
      <c r="IGX32" s="453"/>
      <c r="IGY32" s="453"/>
      <c r="IGZ32" s="453"/>
      <c r="IHA32" s="453"/>
      <c r="IHB32" s="453"/>
      <c r="IHC32" s="453"/>
      <c r="IHD32" s="453"/>
      <c r="IHE32" s="453"/>
      <c r="IHF32" s="453"/>
      <c r="IHG32" s="453"/>
      <c r="IHH32" s="453"/>
      <c r="IHI32" s="453"/>
      <c r="IHJ32" s="453"/>
      <c r="IHK32" s="453"/>
      <c r="IHL32" s="453"/>
      <c r="IHM32" s="453"/>
      <c r="IHN32" s="453"/>
      <c r="IHO32" s="453"/>
      <c r="IHP32" s="453"/>
      <c r="IHQ32" s="453"/>
      <c r="IHR32" s="453"/>
      <c r="IHS32" s="453"/>
      <c r="IHT32" s="453"/>
      <c r="IHU32" s="453"/>
      <c r="IHV32" s="453"/>
      <c r="IHW32" s="453"/>
      <c r="IHX32" s="453"/>
      <c r="IHY32" s="453"/>
      <c r="IHZ32" s="453"/>
      <c r="IIA32" s="453"/>
      <c r="IIB32" s="453"/>
      <c r="IIC32" s="453"/>
      <c r="IID32" s="453"/>
      <c r="IIE32" s="453"/>
      <c r="IIF32" s="453"/>
      <c r="IIG32" s="453"/>
      <c r="IIH32" s="453"/>
      <c r="III32" s="453"/>
      <c r="IIJ32" s="453"/>
      <c r="IIK32" s="453"/>
      <c r="IIL32" s="453"/>
      <c r="IIM32" s="453"/>
      <c r="IIN32" s="453"/>
      <c r="IIO32" s="453"/>
      <c r="IIP32" s="453"/>
      <c r="IIQ32" s="453"/>
      <c r="IIR32" s="453"/>
      <c r="IIS32" s="453"/>
      <c r="IIT32" s="453"/>
      <c r="IIU32" s="453"/>
      <c r="IIV32" s="453"/>
      <c r="IIW32" s="453"/>
      <c r="IIX32" s="453"/>
      <c r="IIY32" s="453"/>
      <c r="IIZ32" s="453"/>
      <c r="IJA32" s="453"/>
      <c r="IJB32" s="453"/>
      <c r="IJC32" s="453"/>
      <c r="IJD32" s="453"/>
      <c r="IJE32" s="453"/>
      <c r="IJF32" s="453"/>
      <c r="IJG32" s="453"/>
      <c r="IJH32" s="453"/>
      <c r="IJI32" s="453"/>
      <c r="IJJ32" s="453"/>
      <c r="IJK32" s="453"/>
      <c r="IJL32" s="453"/>
      <c r="IJM32" s="453"/>
      <c r="IJN32" s="453"/>
      <c r="IJO32" s="453"/>
      <c r="IJP32" s="453"/>
      <c r="IJQ32" s="453"/>
      <c r="IJR32" s="453"/>
      <c r="IJS32" s="453"/>
      <c r="IJT32" s="453"/>
      <c r="IJU32" s="453"/>
      <c r="IJV32" s="453"/>
      <c r="IJW32" s="453"/>
      <c r="IJX32" s="453"/>
      <c r="IJY32" s="453"/>
      <c r="IJZ32" s="453"/>
      <c r="IKA32" s="453"/>
      <c r="IKB32" s="453"/>
      <c r="IKC32" s="453"/>
      <c r="IKD32" s="453"/>
      <c r="IKE32" s="453"/>
      <c r="IKF32" s="453"/>
      <c r="IKG32" s="453"/>
      <c r="IKH32" s="453"/>
      <c r="IKI32" s="453"/>
      <c r="IKJ32" s="453"/>
      <c r="IKK32" s="453"/>
      <c r="IKL32" s="453"/>
      <c r="IKM32" s="453"/>
      <c r="IKN32" s="453"/>
      <c r="IKO32" s="453"/>
      <c r="IKP32" s="453"/>
      <c r="IKQ32" s="453"/>
      <c r="IKR32" s="453"/>
      <c r="IKS32" s="453"/>
      <c r="IKT32" s="453"/>
      <c r="IKU32" s="453"/>
      <c r="IKV32" s="453"/>
      <c r="IKW32" s="453"/>
      <c r="IKX32" s="453"/>
      <c r="IKY32" s="453"/>
      <c r="IKZ32" s="453"/>
      <c r="ILA32" s="453"/>
      <c r="ILB32" s="453"/>
      <c r="ILC32" s="453"/>
      <c r="ILD32" s="453"/>
      <c r="ILE32" s="453"/>
      <c r="ILF32" s="453"/>
      <c r="ILG32" s="453"/>
      <c r="ILH32" s="453"/>
      <c r="ILI32" s="453"/>
      <c r="ILJ32" s="453"/>
      <c r="ILK32" s="453"/>
      <c r="ILL32" s="453"/>
      <c r="ILM32" s="453"/>
      <c r="ILN32" s="453"/>
      <c r="ILO32" s="453"/>
      <c r="ILP32" s="453"/>
      <c r="ILQ32" s="453"/>
      <c r="ILR32" s="453"/>
      <c r="ILS32" s="453"/>
      <c r="ILT32" s="453"/>
      <c r="ILU32" s="453"/>
      <c r="ILV32" s="453"/>
      <c r="ILW32" s="453"/>
      <c r="ILX32" s="453"/>
      <c r="ILY32" s="453"/>
      <c r="ILZ32" s="453"/>
      <c r="IMA32" s="453"/>
      <c r="IMB32" s="453"/>
      <c r="IMC32" s="453"/>
      <c r="IMD32" s="453"/>
      <c r="IME32" s="453"/>
      <c r="IMF32" s="453"/>
      <c r="IMG32" s="453"/>
      <c r="IMH32" s="453"/>
      <c r="IMI32" s="453"/>
      <c r="IMJ32" s="453"/>
      <c r="IMK32" s="453"/>
      <c r="IML32" s="453"/>
      <c r="IMM32" s="453"/>
      <c r="IMN32" s="453"/>
      <c r="IMO32" s="453"/>
      <c r="IMP32" s="453"/>
      <c r="IMQ32" s="453"/>
      <c r="IMR32" s="453"/>
      <c r="IMS32" s="453"/>
      <c r="IMT32" s="453"/>
      <c r="IMU32" s="453"/>
      <c r="IMV32" s="453"/>
      <c r="IMW32" s="453"/>
      <c r="IMX32" s="453"/>
      <c r="IMY32" s="453"/>
      <c r="IMZ32" s="453"/>
      <c r="INA32" s="453"/>
      <c r="INB32" s="453"/>
      <c r="INC32" s="453"/>
      <c r="IND32" s="453"/>
      <c r="INE32" s="453"/>
      <c r="INF32" s="453"/>
      <c r="ING32" s="453"/>
      <c r="INH32" s="453"/>
      <c r="INI32" s="453"/>
      <c r="INJ32" s="453"/>
      <c r="INK32" s="453"/>
      <c r="INL32" s="453"/>
      <c r="INM32" s="453"/>
      <c r="INN32" s="453"/>
      <c r="INO32" s="453"/>
      <c r="INP32" s="453"/>
      <c r="INQ32" s="453"/>
      <c r="INR32" s="453"/>
      <c r="INS32" s="453"/>
      <c r="INT32" s="453"/>
      <c r="INU32" s="453"/>
      <c r="INV32" s="453"/>
      <c r="INW32" s="453"/>
      <c r="INX32" s="453"/>
      <c r="INY32" s="453"/>
      <c r="INZ32" s="453"/>
      <c r="IOA32" s="453"/>
      <c r="IOB32" s="453"/>
      <c r="IOC32" s="453"/>
      <c r="IOD32" s="453"/>
      <c r="IOE32" s="453"/>
      <c r="IOF32" s="453"/>
      <c r="IOG32" s="453"/>
      <c r="IOH32" s="453"/>
      <c r="IOI32" s="453"/>
      <c r="IOJ32" s="453"/>
      <c r="IOK32" s="453"/>
      <c r="IOL32" s="453"/>
      <c r="IOM32" s="453"/>
      <c r="ION32" s="453"/>
      <c r="IOO32" s="453"/>
      <c r="IOP32" s="453"/>
      <c r="IOQ32" s="453"/>
      <c r="IOR32" s="453"/>
      <c r="IOS32" s="453"/>
      <c r="IOT32" s="453"/>
      <c r="IOU32" s="453"/>
      <c r="IOV32" s="453"/>
      <c r="IOW32" s="453"/>
      <c r="IOX32" s="453"/>
      <c r="IOY32" s="453"/>
      <c r="IOZ32" s="453"/>
      <c r="IPA32" s="453"/>
      <c r="IPB32" s="453"/>
      <c r="IPC32" s="453"/>
      <c r="IPD32" s="453"/>
      <c r="IPE32" s="453"/>
      <c r="IPF32" s="453"/>
      <c r="IPG32" s="453"/>
      <c r="IPH32" s="453"/>
      <c r="IPI32" s="453"/>
      <c r="IPJ32" s="453"/>
      <c r="IPK32" s="453"/>
      <c r="IPL32" s="453"/>
      <c r="IPM32" s="453"/>
      <c r="IPN32" s="453"/>
      <c r="IPO32" s="453"/>
      <c r="IPP32" s="453"/>
      <c r="IPQ32" s="453"/>
      <c r="IPR32" s="453"/>
      <c r="IPS32" s="453"/>
      <c r="IPT32" s="453"/>
      <c r="IPU32" s="453"/>
      <c r="IPV32" s="453"/>
      <c r="IPW32" s="453"/>
      <c r="IPX32" s="453"/>
      <c r="IPY32" s="453"/>
      <c r="IPZ32" s="453"/>
      <c r="IQA32" s="453"/>
      <c r="IQB32" s="453"/>
      <c r="IQC32" s="453"/>
      <c r="IQD32" s="453"/>
      <c r="IQE32" s="453"/>
      <c r="IQF32" s="453"/>
      <c r="IQG32" s="453"/>
      <c r="IQH32" s="453"/>
      <c r="IQI32" s="453"/>
      <c r="IQJ32" s="453"/>
      <c r="IQK32" s="453"/>
      <c r="IQL32" s="453"/>
      <c r="IQM32" s="453"/>
      <c r="IQN32" s="453"/>
      <c r="IQO32" s="453"/>
      <c r="IQP32" s="453"/>
      <c r="IQQ32" s="453"/>
      <c r="IQR32" s="453"/>
      <c r="IQS32" s="453"/>
      <c r="IQT32" s="453"/>
      <c r="IQU32" s="453"/>
      <c r="IQV32" s="453"/>
      <c r="IQW32" s="453"/>
      <c r="IQX32" s="453"/>
      <c r="IQY32" s="453"/>
      <c r="IQZ32" s="453"/>
      <c r="IRA32" s="453"/>
      <c r="IRB32" s="453"/>
      <c r="IRC32" s="453"/>
      <c r="IRD32" s="453"/>
      <c r="IRE32" s="453"/>
      <c r="IRF32" s="453"/>
      <c r="IRG32" s="453"/>
      <c r="IRH32" s="453"/>
      <c r="IRI32" s="453"/>
      <c r="IRJ32" s="453"/>
      <c r="IRK32" s="453"/>
      <c r="IRL32" s="453"/>
      <c r="IRM32" s="453"/>
      <c r="IRN32" s="453"/>
      <c r="IRO32" s="453"/>
      <c r="IRP32" s="453"/>
      <c r="IRQ32" s="453"/>
      <c r="IRR32" s="453"/>
      <c r="IRS32" s="453"/>
      <c r="IRT32" s="453"/>
      <c r="IRU32" s="453"/>
      <c r="IRV32" s="453"/>
      <c r="IRW32" s="453"/>
      <c r="IRX32" s="453"/>
      <c r="IRY32" s="453"/>
      <c r="IRZ32" s="453"/>
      <c r="ISA32" s="453"/>
      <c r="ISB32" s="453"/>
      <c r="ISC32" s="453"/>
      <c r="ISD32" s="453"/>
      <c r="ISE32" s="453"/>
      <c r="ISF32" s="453"/>
      <c r="ISG32" s="453"/>
      <c r="ISH32" s="453"/>
      <c r="ISI32" s="453"/>
      <c r="ISJ32" s="453"/>
      <c r="ISK32" s="453"/>
      <c r="ISL32" s="453"/>
      <c r="ISM32" s="453"/>
      <c r="ISN32" s="453"/>
      <c r="ISO32" s="453"/>
      <c r="ISP32" s="453"/>
      <c r="ISQ32" s="453"/>
      <c r="ISR32" s="453"/>
      <c r="ISS32" s="453"/>
      <c r="IST32" s="453"/>
      <c r="ISU32" s="453"/>
      <c r="ISV32" s="453"/>
      <c r="ISW32" s="453"/>
      <c r="ISX32" s="453"/>
      <c r="ISY32" s="453"/>
      <c r="ISZ32" s="453"/>
      <c r="ITA32" s="453"/>
      <c r="ITB32" s="453"/>
      <c r="ITC32" s="453"/>
      <c r="ITD32" s="453"/>
      <c r="ITE32" s="453"/>
      <c r="ITF32" s="453"/>
      <c r="ITG32" s="453"/>
      <c r="ITH32" s="453"/>
      <c r="ITI32" s="453"/>
      <c r="ITJ32" s="453"/>
      <c r="ITK32" s="453"/>
      <c r="ITL32" s="453"/>
      <c r="ITM32" s="453"/>
      <c r="ITN32" s="453"/>
      <c r="ITO32" s="453"/>
      <c r="ITP32" s="453"/>
      <c r="ITQ32" s="453"/>
      <c r="ITR32" s="453"/>
      <c r="ITS32" s="453"/>
      <c r="ITT32" s="453"/>
      <c r="ITU32" s="453"/>
      <c r="ITV32" s="453"/>
      <c r="ITW32" s="453"/>
      <c r="ITX32" s="453"/>
      <c r="ITY32" s="453"/>
      <c r="ITZ32" s="453"/>
      <c r="IUA32" s="453"/>
      <c r="IUB32" s="453"/>
      <c r="IUC32" s="453"/>
      <c r="IUD32" s="453"/>
      <c r="IUE32" s="453"/>
      <c r="IUF32" s="453"/>
      <c r="IUG32" s="453"/>
      <c r="IUH32" s="453"/>
      <c r="IUI32" s="453"/>
      <c r="IUJ32" s="453"/>
      <c r="IUK32" s="453"/>
      <c r="IUL32" s="453"/>
      <c r="IUM32" s="453"/>
      <c r="IUN32" s="453"/>
      <c r="IUO32" s="453"/>
      <c r="IUP32" s="453"/>
      <c r="IUQ32" s="453"/>
      <c r="IUR32" s="453"/>
      <c r="IUS32" s="453"/>
      <c r="IUT32" s="453"/>
      <c r="IUU32" s="453"/>
      <c r="IUV32" s="453"/>
      <c r="IUW32" s="453"/>
      <c r="IUX32" s="453"/>
      <c r="IUY32" s="453"/>
      <c r="IUZ32" s="453"/>
      <c r="IVA32" s="453"/>
      <c r="IVB32" s="453"/>
      <c r="IVC32" s="453"/>
      <c r="IVD32" s="453"/>
      <c r="IVE32" s="453"/>
      <c r="IVF32" s="453"/>
      <c r="IVG32" s="453"/>
      <c r="IVH32" s="453"/>
      <c r="IVI32" s="453"/>
      <c r="IVJ32" s="453"/>
      <c r="IVK32" s="453"/>
      <c r="IVL32" s="453"/>
      <c r="IVM32" s="453"/>
      <c r="IVN32" s="453"/>
      <c r="IVO32" s="453"/>
      <c r="IVP32" s="453"/>
      <c r="IVQ32" s="453"/>
      <c r="IVR32" s="453"/>
      <c r="IVS32" s="453"/>
      <c r="IVT32" s="453"/>
      <c r="IVU32" s="453"/>
      <c r="IVV32" s="453"/>
      <c r="IVW32" s="453"/>
      <c r="IVX32" s="453"/>
      <c r="IVY32" s="453"/>
      <c r="IVZ32" s="453"/>
      <c r="IWA32" s="453"/>
      <c r="IWB32" s="453"/>
      <c r="IWC32" s="453"/>
      <c r="IWD32" s="453"/>
      <c r="IWE32" s="453"/>
      <c r="IWF32" s="453"/>
      <c r="IWG32" s="453"/>
      <c r="IWH32" s="453"/>
      <c r="IWI32" s="453"/>
      <c r="IWJ32" s="453"/>
      <c r="IWK32" s="453"/>
      <c r="IWL32" s="453"/>
      <c r="IWM32" s="453"/>
      <c r="IWN32" s="453"/>
      <c r="IWO32" s="453"/>
      <c r="IWP32" s="453"/>
      <c r="IWQ32" s="453"/>
      <c r="IWR32" s="453"/>
      <c r="IWS32" s="453"/>
      <c r="IWT32" s="453"/>
      <c r="IWU32" s="453"/>
      <c r="IWV32" s="453"/>
      <c r="IWW32" s="453"/>
      <c r="IWX32" s="453"/>
      <c r="IWY32" s="453"/>
      <c r="IWZ32" s="453"/>
      <c r="IXA32" s="453"/>
      <c r="IXB32" s="453"/>
      <c r="IXC32" s="453"/>
      <c r="IXD32" s="453"/>
      <c r="IXE32" s="453"/>
      <c r="IXF32" s="453"/>
      <c r="IXG32" s="453"/>
      <c r="IXH32" s="453"/>
      <c r="IXI32" s="453"/>
      <c r="IXJ32" s="453"/>
      <c r="IXK32" s="453"/>
      <c r="IXL32" s="453"/>
      <c r="IXM32" s="453"/>
      <c r="IXN32" s="453"/>
      <c r="IXO32" s="453"/>
      <c r="IXP32" s="453"/>
      <c r="IXQ32" s="453"/>
      <c r="IXR32" s="453"/>
      <c r="IXS32" s="453"/>
      <c r="IXT32" s="453"/>
      <c r="IXU32" s="453"/>
      <c r="IXV32" s="453"/>
      <c r="IXW32" s="453"/>
      <c r="IXX32" s="453"/>
      <c r="IXY32" s="453"/>
      <c r="IXZ32" s="453"/>
      <c r="IYA32" s="453"/>
      <c r="IYB32" s="453"/>
      <c r="IYC32" s="453"/>
      <c r="IYD32" s="453"/>
      <c r="IYE32" s="453"/>
      <c r="IYF32" s="453"/>
      <c r="IYG32" s="453"/>
      <c r="IYH32" s="453"/>
      <c r="IYI32" s="453"/>
      <c r="IYJ32" s="453"/>
      <c r="IYK32" s="453"/>
      <c r="IYL32" s="453"/>
      <c r="IYM32" s="453"/>
      <c r="IYN32" s="453"/>
      <c r="IYO32" s="453"/>
      <c r="IYP32" s="453"/>
      <c r="IYQ32" s="453"/>
      <c r="IYR32" s="453"/>
      <c r="IYS32" s="453"/>
      <c r="IYT32" s="453"/>
      <c r="IYU32" s="453"/>
      <c r="IYV32" s="453"/>
      <c r="IYW32" s="453"/>
      <c r="IYX32" s="453"/>
      <c r="IYY32" s="453"/>
      <c r="IYZ32" s="453"/>
      <c r="IZA32" s="453"/>
      <c r="IZB32" s="453"/>
      <c r="IZC32" s="453"/>
      <c r="IZD32" s="453"/>
      <c r="IZE32" s="453"/>
      <c r="IZF32" s="453"/>
      <c r="IZG32" s="453"/>
      <c r="IZH32" s="453"/>
      <c r="IZI32" s="453"/>
      <c r="IZJ32" s="453"/>
      <c r="IZK32" s="453"/>
      <c r="IZL32" s="453"/>
      <c r="IZM32" s="453"/>
      <c r="IZN32" s="453"/>
      <c r="IZO32" s="453"/>
      <c r="IZP32" s="453"/>
      <c r="IZQ32" s="453"/>
      <c r="IZR32" s="453"/>
      <c r="IZS32" s="453"/>
      <c r="IZT32" s="453"/>
      <c r="IZU32" s="453"/>
      <c r="IZV32" s="453"/>
      <c r="IZW32" s="453"/>
      <c r="IZX32" s="453"/>
      <c r="IZY32" s="453"/>
      <c r="IZZ32" s="453"/>
      <c r="JAA32" s="453"/>
      <c r="JAB32" s="453"/>
      <c r="JAC32" s="453"/>
      <c r="JAD32" s="453"/>
      <c r="JAE32" s="453"/>
      <c r="JAF32" s="453"/>
      <c r="JAG32" s="453"/>
      <c r="JAH32" s="453"/>
      <c r="JAI32" s="453"/>
      <c r="JAJ32" s="453"/>
      <c r="JAK32" s="453"/>
      <c r="JAL32" s="453"/>
      <c r="JAM32" s="453"/>
      <c r="JAN32" s="453"/>
      <c r="JAO32" s="453"/>
      <c r="JAP32" s="453"/>
      <c r="JAQ32" s="453"/>
      <c r="JAR32" s="453"/>
      <c r="JAS32" s="453"/>
      <c r="JAT32" s="453"/>
      <c r="JAU32" s="453"/>
      <c r="JAV32" s="453"/>
      <c r="JAW32" s="453"/>
      <c r="JAX32" s="453"/>
      <c r="JAY32" s="453"/>
      <c r="JAZ32" s="453"/>
      <c r="JBA32" s="453"/>
      <c r="JBB32" s="453"/>
      <c r="JBC32" s="453"/>
      <c r="JBD32" s="453"/>
      <c r="JBE32" s="453"/>
      <c r="JBF32" s="453"/>
      <c r="JBG32" s="453"/>
      <c r="JBH32" s="453"/>
      <c r="JBI32" s="453"/>
      <c r="JBJ32" s="453"/>
      <c r="JBK32" s="453"/>
      <c r="JBL32" s="453"/>
      <c r="JBM32" s="453"/>
      <c r="JBN32" s="453"/>
      <c r="JBO32" s="453"/>
      <c r="JBP32" s="453"/>
      <c r="JBQ32" s="453"/>
      <c r="JBR32" s="453"/>
      <c r="JBS32" s="453"/>
      <c r="JBT32" s="453"/>
      <c r="JBU32" s="453"/>
      <c r="JBV32" s="453"/>
      <c r="JBW32" s="453"/>
      <c r="JBX32" s="453"/>
      <c r="JBY32" s="453"/>
      <c r="JBZ32" s="453"/>
      <c r="JCA32" s="453"/>
      <c r="JCB32" s="453"/>
      <c r="JCC32" s="453"/>
      <c r="JCD32" s="453"/>
      <c r="JCE32" s="453"/>
      <c r="JCF32" s="453"/>
      <c r="JCG32" s="453"/>
      <c r="JCH32" s="453"/>
      <c r="JCI32" s="453"/>
      <c r="JCJ32" s="453"/>
      <c r="JCK32" s="453"/>
      <c r="JCL32" s="453"/>
      <c r="JCM32" s="453"/>
      <c r="JCN32" s="453"/>
      <c r="JCO32" s="453"/>
      <c r="JCP32" s="453"/>
      <c r="JCQ32" s="453"/>
      <c r="JCR32" s="453"/>
      <c r="JCS32" s="453"/>
      <c r="JCT32" s="453"/>
      <c r="JCU32" s="453"/>
      <c r="JCV32" s="453"/>
      <c r="JCW32" s="453"/>
      <c r="JCX32" s="453"/>
      <c r="JCY32" s="453"/>
      <c r="JCZ32" s="453"/>
      <c r="JDA32" s="453"/>
      <c r="JDB32" s="453"/>
      <c r="JDC32" s="453"/>
      <c r="JDD32" s="453"/>
      <c r="JDE32" s="453"/>
      <c r="JDF32" s="453"/>
      <c r="JDG32" s="453"/>
      <c r="JDH32" s="453"/>
      <c r="JDI32" s="453"/>
      <c r="JDJ32" s="453"/>
      <c r="JDK32" s="453"/>
      <c r="JDL32" s="453"/>
      <c r="JDM32" s="453"/>
      <c r="JDN32" s="453"/>
      <c r="JDO32" s="453"/>
      <c r="JDP32" s="453"/>
      <c r="JDQ32" s="453"/>
      <c r="JDR32" s="453"/>
      <c r="JDS32" s="453"/>
      <c r="JDT32" s="453"/>
      <c r="JDU32" s="453"/>
      <c r="JDV32" s="453"/>
      <c r="JDW32" s="453"/>
      <c r="JDX32" s="453"/>
      <c r="JDY32" s="453"/>
      <c r="JDZ32" s="453"/>
      <c r="JEA32" s="453"/>
      <c r="JEB32" s="453"/>
      <c r="JEC32" s="453"/>
      <c r="JED32" s="453"/>
      <c r="JEE32" s="453"/>
      <c r="JEF32" s="453"/>
      <c r="JEG32" s="453"/>
      <c r="JEH32" s="453"/>
      <c r="JEI32" s="453"/>
      <c r="JEJ32" s="453"/>
      <c r="JEK32" s="453"/>
      <c r="JEL32" s="453"/>
      <c r="JEM32" s="453"/>
      <c r="JEN32" s="453"/>
      <c r="JEO32" s="453"/>
      <c r="JEP32" s="453"/>
      <c r="JEQ32" s="453"/>
      <c r="JER32" s="453"/>
      <c r="JES32" s="453"/>
      <c r="JET32" s="453"/>
      <c r="JEU32" s="453"/>
      <c r="JEV32" s="453"/>
      <c r="JEW32" s="453"/>
      <c r="JEX32" s="453"/>
      <c r="JEY32" s="453"/>
      <c r="JEZ32" s="453"/>
      <c r="JFA32" s="453"/>
      <c r="JFB32" s="453"/>
      <c r="JFC32" s="453"/>
      <c r="JFD32" s="453"/>
      <c r="JFE32" s="453"/>
      <c r="JFF32" s="453"/>
      <c r="JFG32" s="453"/>
      <c r="JFH32" s="453"/>
      <c r="JFI32" s="453"/>
      <c r="JFJ32" s="453"/>
      <c r="JFK32" s="453"/>
      <c r="JFL32" s="453"/>
      <c r="JFM32" s="453"/>
      <c r="JFN32" s="453"/>
      <c r="JFO32" s="453"/>
      <c r="JFP32" s="453"/>
      <c r="JFQ32" s="453"/>
      <c r="JFR32" s="453"/>
      <c r="JFS32" s="453"/>
      <c r="JFT32" s="453"/>
      <c r="JFU32" s="453"/>
      <c r="JFV32" s="453"/>
      <c r="JFW32" s="453"/>
      <c r="JFX32" s="453"/>
      <c r="JFY32" s="453"/>
      <c r="JFZ32" s="453"/>
      <c r="JGA32" s="453"/>
      <c r="JGB32" s="453"/>
      <c r="JGC32" s="453"/>
      <c r="JGD32" s="453"/>
      <c r="JGE32" s="453"/>
      <c r="JGF32" s="453"/>
      <c r="JGG32" s="453"/>
      <c r="JGH32" s="453"/>
      <c r="JGI32" s="453"/>
      <c r="JGJ32" s="453"/>
      <c r="JGK32" s="453"/>
      <c r="JGL32" s="453"/>
      <c r="JGM32" s="453"/>
      <c r="JGN32" s="453"/>
      <c r="JGO32" s="453"/>
      <c r="JGP32" s="453"/>
      <c r="JGQ32" s="453"/>
      <c r="JGR32" s="453"/>
      <c r="JGS32" s="453"/>
      <c r="JGT32" s="453"/>
      <c r="JGU32" s="453"/>
      <c r="JGV32" s="453"/>
      <c r="JGW32" s="453"/>
      <c r="JGX32" s="453"/>
      <c r="JGY32" s="453"/>
      <c r="JGZ32" s="453"/>
      <c r="JHA32" s="453"/>
      <c r="JHB32" s="453"/>
      <c r="JHC32" s="453"/>
      <c r="JHD32" s="453"/>
      <c r="JHE32" s="453"/>
      <c r="JHF32" s="453"/>
      <c r="JHG32" s="453"/>
      <c r="JHH32" s="453"/>
      <c r="JHI32" s="453"/>
      <c r="JHJ32" s="453"/>
      <c r="JHK32" s="453"/>
      <c r="JHL32" s="453"/>
      <c r="JHM32" s="453"/>
      <c r="JHN32" s="453"/>
      <c r="JHO32" s="453"/>
      <c r="JHP32" s="453"/>
      <c r="JHQ32" s="453"/>
      <c r="JHR32" s="453"/>
      <c r="JHS32" s="453"/>
      <c r="JHT32" s="453"/>
      <c r="JHU32" s="453"/>
      <c r="JHV32" s="453"/>
      <c r="JHW32" s="453"/>
      <c r="JHX32" s="453"/>
      <c r="JHY32" s="453"/>
      <c r="JHZ32" s="453"/>
      <c r="JIA32" s="453"/>
      <c r="JIB32" s="453"/>
      <c r="JIC32" s="453"/>
      <c r="JID32" s="453"/>
      <c r="JIE32" s="453"/>
      <c r="JIF32" s="453"/>
      <c r="JIG32" s="453"/>
      <c r="JIH32" s="453"/>
      <c r="JII32" s="453"/>
      <c r="JIJ32" s="453"/>
      <c r="JIK32" s="453"/>
      <c r="JIL32" s="453"/>
      <c r="JIM32" s="453"/>
      <c r="JIN32" s="453"/>
      <c r="JIO32" s="453"/>
      <c r="JIP32" s="453"/>
      <c r="JIQ32" s="453"/>
      <c r="JIR32" s="453"/>
      <c r="JIS32" s="453"/>
      <c r="JIT32" s="453"/>
      <c r="JIU32" s="453"/>
      <c r="JIV32" s="453"/>
      <c r="JIW32" s="453"/>
      <c r="JIX32" s="453"/>
      <c r="JIY32" s="453"/>
      <c r="JIZ32" s="453"/>
      <c r="JJA32" s="453"/>
      <c r="JJB32" s="453"/>
      <c r="JJC32" s="453"/>
      <c r="JJD32" s="453"/>
      <c r="JJE32" s="453"/>
      <c r="JJF32" s="453"/>
      <c r="JJG32" s="453"/>
      <c r="JJH32" s="453"/>
      <c r="JJI32" s="453"/>
      <c r="JJJ32" s="453"/>
      <c r="JJK32" s="453"/>
      <c r="JJL32" s="453"/>
      <c r="JJM32" s="453"/>
      <c r="JJN32" s="453"/>
      <c r="JJO32" s="453"/>
      <c r="JJP32" s="453"/>
      <c r="JJQ32" s="453"/>
      <c r="JJR32" s="453"/>
      <c r="JJS32" s="453"/>
      <c r="JJT32" s="453"/>
      <c r="JJU32" s="453"/>
      <c r="JJV32" s="453"/>
      <c r="JJW32" s="453"/>
      <c r="JJX32" s="453"/>
      <c r="JJY32" s="453"/>
      <c r="JJZ32" s="453"/>
      <c r="JKA32" s="453"/>
      <c r="JKB32" s="453"/>
      <c r="JKC32" s="453"/>
      <c r="JKD32" s="453"/>
      <c r="JKE32" s="453"/>
      <c r="JKF32" s="453"/>
      <c r="JKG32" s="453"/>
      <c r="JKH32" s="453"/>
      <c r="JKI32" s="453"/>
      <c r="JKJ32" s="453"/>
      <c r="JKK32" s="453"/>
      <c r="JKL32" s="453"/>
      <c r="JKM32" s="453"/>
      <c r="JKN32" s="453"/>
      <c r="JKO32" s="453"/>
      <c r="JKP32" s="453"/>
      <c r="JKQ32" s="453"/>
      <c r="JKR32" s="453"/>
      <c r="JKS32" s="453"/>
      <c r="JKT32" s="453"/>
      <c r="JKU32" s="453"/>
      <c r="JKV32" s="453"/>
      <c r="JKW32" s="453"/>
      <c r="JKX32" s="453"/>
      <c r="JKY32" s="453"/>
      <c r="JKZ32" s="453"/>
      <c r="JLA32" s="453"/>
      <c r="JLB32" s="453"/>
      <c r="JLC32" s="453"/>
      <c r="JLD32" s="453"/>
      <c r="JLE32" s="453"/>
      <c r="JLF32" s="453"/>
      <c r="JLG32" s="453"/>
      <c r="JLH32" s="453"/>
      <c r="JLI32" s="453"/>
      <c r="JLJ32" s="453"/>
      <c r="JLK32" s="453"/>
      <c r="JLL32" s="453"/>
      <c r="JLM32" s="453"/>
      <c r="JLN32" s="453"/>
      <c r="JLO32" s="453"/>
      <c r="JLP32" s="453"/>
      <c r="JLQ32" s="453"/>
      <c r="JLR32" s="453"/>
      <c r="JLS32" s="453"/>
      <c r="JLT32" s="453"/>
      <c r="JLU32" s="453"/>
      <c r="JLV32" s="453"/>
      <c r="JLW32" s="453"/>
      <c r="JLX32" s="453"/>
      <c r="JLY32" s="453"/>
      <c r="JLZ32" s="453"/>
      <c r="JMA32" s="453"/>
      <c r="JMB32" s="453"/>
      <c r="JMC32" s="453"/>
      <c r="JMD32" s="453"/>
      <c r="JME32" s="453"/>
      <c r="JMF32" s="453"/>
      <c r="JMG32" s="453"/>
      <c r="JMH32" s="453"/>
      <c r="JMI32" s="453"/>
      <c r="JMJ32" s="453"/>
      <c r="JMK32" s="453"/>
      <c r="JML32" s="453"/>
      <c r="JMM32" s="453"/>
      <c r="JMN32" s="453"/>
      <c r="JMO32" s="453"/>
      <c r="JMP32" s="453"/>
      <c r="JMQ32" s="453"/>
      <c r="JMR32" s="453"/>
      <c r="JMS32" s="453"/>
      <c r="JMT32" s="453"/>
      <c r="JMU32" s="453"/>
      <c r="JMV32" s="453"/>
      <c r="JMW32" s="453"/>
      <c r="JMX32" s="453"/>
      <c r="JMY32" s="453"/>
      <c r="JMZ32" s="453"/>
      <c r="JNA32" s="453"/>
      <c r="JNB32" s="453"/>
      <c r="JNC32" s="453"/>
      <c r="JND32" s="453"/>
      <c r="JNE32" s="453"/>
      <c r="JNF32" s="453"/>
      <c r="JNG32" s="453"/>
      <c r="JNH32" s="453"/>
      <c r="JNI32" s="453"/>
      <c r="JNJ32" s="453"/>
      <c r="JNK32" s="453"/>
      <c r="JNL32" s="453"/>
      <c r="JNM32" s="453"/>
      <c r="JNN32" s="453"/>
      <c r="JNO32" s="453"/>
      <c r="JNP32" s="453"/>
      <c r="JNQ32" s="453"/>
      <c r="JNR32" s="453"/>
      <c r="JNS32" s="453"/>
      <c r="JNT32" s="453"/>
      <c r="JNU32" s="453"/>
      <c r="JNV32" s="453"/>
      <c r="JNW32" s="453"/>
      <c r="JNX32" s="453"/>
      <c r="JNY32" s="453"/>
      <c r="JNZ32" s="453"/>
      <c r="JOA32" s="453"/>
      <c r="JOB32" s="453"/>
      <c r="JOC32" s="453"/>
      <c r="JOD32" s="453"/>
      <c r="JOE32" s="453"/>
      <c r="JOF32" s="453"/>
      <c r="JOG32" s="453"/>
      <c r="JOH32" s="453"/>
      <c r="JOI32" s="453"/>
      <c r="JOJ32" s="453"/>
      <c r="JOK32" s="453"/>
      <c r="JOL32" s="453"/>
      <c r="JOM32" s="453"/>
      <c r="JON32" s="453"/>
      <c r="JOO32" s="453"/>
      <c r="JOP32" s="453"/>
      <c r="JOQ32" s="453"/>
      <c r="JOR32" s="453"/>
      <c r="JOS32" s="453"/>
      <c r="JOT32" s="453"/>
      <c r="JOU32" s="453"/>
      <c r="JOV32" s="453"/>
      <c r="JOW32" s="453"/>
      <c r="JOX32" s="453"/>
      <c r="JOY32" s="453"/>
      <c r="JOZ32" s="453"/>
      <c r="JPA32" s="453"/>
      <c r="JPB32" s="453"/>
      <c r="JPC32" s="453"/>
      <c r="JPD32" s="453"/>
      <c r="JPE32" s="453"/>
      <c r="JPF32" s="453"/>
      <c r="JPG32" s="453"/>
      <c r="JPH32" s="453"/>
      <c r="JPI32" s="453"/>
      <c r="JPJ32" s="453"/>
      <c r="JPK32" s="453"/>
      <c r="JPL32" s="453"/>
      <c r="JPM32" s="453"/>
      <c r="JPN32" s="453"/>
      <c r="JPO32" s="453"/>
      <c r="JPP32" s="453"/>
      <c r="JPQ32" s="453"/>
      <c r="JPR32" s="453"/>
      <c r="JPS32" s="453"/>
      <c r="JPT32" s="453"/>
      <c r="JPU32" s="453"/>
      <c r="JPV32" s="453"/>
      <c r="JPW32" s="453"/>
      <c r="JPX32" s="453"/>
      <c r="JPY32" s="453"/>
      <c r="JPZ32" s="453"/>
      <c r="JQA32" s="453"/>
      <c r="JQB32" s="453"/>
      <c r="JQC32" s="453"/>
      <c r="JQD32" s="453"/>
      <c r="JQE32" s="453"/>
      <c r="JQF32" s="453"/>
      <c r="JQG32" s="453"/>
      <c r="JQH32" s="453"/>
      <c r="JQI32" s="453"/>
      <c r="JQJ32" s="453"/>
      <c r="JQK32" s="453"/>
      <c r="JQL32" s="453"/>
      <c r="JQM32" s="453"/>
      <c r="JQN32" s="453"/>
      <c r="JQO32" s="453"/>
      <c r="JQP32" s="453"/>
      <c r="JQQ32" s="453"/>
      <c r="JQR32" s="453"/>
      <c r="JQS32" s="453"/>
      <c r="JQT32" s="453"/>
      <c r="JQU32" s="453"/>
      <c r="JQV32" s="453"/>
      <c r="JQW32" s="453"/>
      <c r="JQX32" s="453"/>
      <c r="JQY32" s="453"/>
      <c r="JQZ32" s="453"/>
      <c r="JRA32" s="453"/>
      <c r="JRB32" s="453"/>
      <c r="JRC32" s="453"/>
      <c r="JRD32" s="453"/>
      <c r="JRE32" s="453"/>
      <c r="JRF32" s="453"/>
      <c r="JRG32" s="453"/>
      <c r="JRH32" s="453"/>
      <c r="JRI32" s="453"/>
      <c r="JRJ32" s="453"/>
      <c r="JRK32" s="453"/>
      <c r="JRL32" s="453"/>
      <c r="JRM32" s="453"/>
      <c r="JRN32" s="453"/>
      <c r="JRO32" s="453"/>
      <c r="JRP32" s="453"/>
      <c r="JRQ32" s="453"/>
      <c r="JRR32" s="453"/>
      <c r="JRS32" s="453"/>
      <c r="JRT32" s="453"/>
      <c r="JRU32" s="453"/>
      <c r="JRV32" s="453"/>
      <c r="JRW32" s="453"/>
      <c r="JRX32" s="453"/>
      <c r="JRY32" s="453"/>
      <c r="JRZ32" s="453"/>
      <c r="JSA32" s="453"/>
      <c r="JSB32" s="453"/>
      <c r="JSC32" s="453"/>
      <c r="JSD32" s="453"/>
      <c r="JSE32" s="453"/>
      <c r="JSF32" s="453"/>
      <c r="JSG32" s="453"/>
      <c r="JSH32" s="453"/>
      <c r="JSI32" s="453"/>
      <c r="JSJ32" s="453"/>
      <c r="JSK32" s="453"/>
      <c r="JSL32" s="453"/>
      <c r="JSM32" s="453"/>
      <c r="JSN32" s="453"/>
      <c r="JSO32" s="453"/>
      <c r="JSP32" s="453"/>
      <c r="JSQ32" s="453"/>
      <c r="JSR32" s="453"/>
      <c r="JSS32" s="453"/>
      <c r="JST32" s="453"/>
      <c r="JSU32" s="453"/>
      <c r="JSV32" s="453"/>
      <c r="JSW32" s="453"/>
      <c r="JSX32" s="453"/>
      <c r="JSY32" s="453"/>
      <c r="JSZ32" s="453"/>
      <c r="JTA32" s="453"/>
      <c r="JTB32" s="453"/>
      <c r="JTC32" s="453"/>
      <c r="JTD32" s="453"/>
      <c r="JTE32" s="453"/>
      <c r="JTF32" s="453"/>
      <c r="JTG32" s="453"/>
      <c r="JTH32" s="453"/>
      <c r="JTI32" s="453"/>
      <c r="JTJ32" s="453"/>
      <c r="JTK32" s="453"/>
      <c r="JTL32" s="453"/>
      <c r="JTM32" s="453"/>
      <c r="JTN32" s="453"/>
      <c r="JTO32" s="453"/>
      <c r="JTP32" s="453"/>
      <c r="JTQ32" s="453"/>
      <c r="JTR32" s="453"/>
      <c r="JTS32" s="453"/>
      <c r="JTT32" s="453"/>
      <c r="JTU32" s="453"/>
      <c r="JTV32" s="453"/>
      <c r="JTW32" s="453"/>
      <c r="JTX32" s="453"/>
      <c r="JTY32" s="453"/>
      <c r="JTZ32" s="453"/>
      <c r="JUA32" s="453"/>
      <c r="JUB32" s="453"/>
      <c r="JUC32" s="453"/>
      <c r="JUD32" s="453"/>
      <c r="JUE32" s="453"/>
      <c r="JUF32" s="453"/>
      <c r="JUG32" s="453"/>
      <c r="JUH32" s="453"/>
      <c r="JUI32" s="453"/>
      <c r="JUJ32" s="453"/>
      <c r="JUK32" s="453"/>
      <c r="JUL32" s="453"/>
      <c r="JUM32" s="453"/>
      <c r="JUN32" s="453"/>
      <c r="JUO32" s="453"/>
      <c r="JUP32" s="453"/>
      <c r="JUQ32" s="453"/>
      <c r="JUR32" s="453"/>
      <c r="JUS32" s="453"/>
      <c r="JUT32" s="453"/>
      <c r="JUU32" s="453"/>
      <c r="JUV32" s="453"/>
      <c r="JUW32" s="453"/>
      <c r="JUX32" s="453"/>
      <c r="JUY32" s="453"/>
      <c r="JUZ32" s="453"/>
      <c r="JVA32" s="453"/>
      <c r="JVB32" s="453"/>
      <c r="JVC32" s="453"/>
      <c r="JVD32" s="453"/>
      <c r="JVE32" s="453"/>
      <c r="JVF32" s="453"/>
      <c r="JVG32" s="453"/>
      <c r="JVH32" s="453"/>
      <c r="JVI32" s="453"/>
      <c r="JVJ32" s="453"/>
      <c r="JVK32" s="453"/>
      <c r="JVL32" s="453"/>
      <c r="JVM32" s="453"/>
      <c r="JVN32" s="453"/>
      <c r="JVO32" s="453"/>
      <c r="JVP32" s="453"/>
      <c r="JVQ32" s="453"/>
      <c r="JVR32" s="453"/>
      <c r="JVS32" s="453"/>
      <c r="JVT32" s="453"/>
      <c r="JVU32" s="453"/>
      <c r="JVV32" s="453"/>
      <c r="JVW32" s="453"/>
      <c r="JVX32" s="453"/>
      <c r="JVY32" s="453"/>
      <c r="JVZ32" s="453"/>
      <c r="JWA32" s="453"/>
      <c r="JWB32" s="453"/>
      <c r="JWC32" s="453"/>
      <c r="JWD32" s="453"/>
      <c r="JWE32" s="453"/>
      <c r="JWF32" s="453"/>
      <c r="JWG32" s="453"/>
      <c r="JWH32" s="453"/>
      <c r="JWI32" s="453"/>
      <c r="JWJ32" s="453"/>
      <c r="JWK32" s="453"/>
      <c r="JWL32" s="453"/>
      <c r="JWM32" s="453"/>
      <c r="JWN32" s="453"/>
      <c r="JWO32" s="453"/>
      <c r="JWP32" s="453"/>
      <c r="JWQ32" s="453"/>
      <c r="JWR32" s="453"/>
      <c r="JWS32" s="453"/>
      <c r="JWT32" s="453"/>
      <c r="JWU32" s="453"/>
      <c r="JWV32" s="453"/>
      <c r="JWW32" s="453"/>
      <c r="JWX32" s="453"/>
      <c r="JWY32" s="453"/>
      <c r="JWZ32" s="453"/>
      <c r="JXA32" s="453"/>
      <c r="JXB32" s="453"/>
      <c r="JXC32" s="453"/>
      <c r="JXD32" s="453"/>
      <c r="JXE32" s="453"/>
      <c r="JXF32" s="453"/>
      <c r="JXG32" s="453"/>
      <c r="JXH32" s="453"/>
      <c r="JXI32" s="453"/>
      <c r="JXJ32" s="453"/>
      <c r="JXK32" s="453"/>
      <c r="JXL32" s="453"/>
      <c r="JXM32" s="453"/>
      <c r="JXN32" s="453"/>
      <c r="JXO32" s="453"/>
      <c r="JXP32" s="453"/>
      <c r="JXQ32" s="453"/>
      <c r="JXR32" s="453"/>
      <c r="JXS32" s="453"/>
      <c r="JXT32" s="453"/>
      <c r="JXU32" s="453"/>
      <c r="JXV32" s="453"/>
      <c r="JXW32" s="453"/>
      <c r="JXX32" s="453"/>
      <c r="JXY32" s="453"/>
      <c r="JXZ32" s="453"/>
      <c r="JYA32" s="453"/>
      <c r="JYB32" s="453"/>
      <c r="JYC32" s="453"/>
      <c r="JYD32" s="453"/>
      <c r="JYE32" s="453"/>
      <c r="JYF32" s="453"/>
      <c r="JYG32" s="453"/>
      <c r="JYH32" s="453"/>
      <c r="JYI32" s="453"/>
      <c r="JYJ32" s="453"/>
      <c r="JYK32" s="453"/>
      <c r="JYL32" s="453"/>
      <c r="JYM32" s="453"/>
      <c r="JYN32" s="453"/>
      <c r="JYO32" s="453"/>
      <c r="JYP32" s="453"/>
      <c r="JYQ32" s="453"/>
      <c r="JYR32" s="453"/>
      <c r="JYS32" s="453"/>
      <c r="JYT32" s="453"/>
      <c r="JYU32" s="453"/>
      <c r="JYV32" s="453"/>
      <c r="JYW32" s="453"/>
      <c r="JYX32" s="453"/>
      <c r="JYY32" s="453"/>
      <c r="JYZ32" s="453"/>
      <c r="JZA32" s="453"/>
      <c r="JZB32" s="453"/>
      <c r="JZC32" s="453"/>
      <c r="JZD32" s="453"/>
      <c r="JZE32" s="453"/>
      <c r="JZF32" s="453"/>
      <c r="JZG32" s="453"/>
      <c r="JZH32" s="453"/>
      <c r="JZI32" s="453"/>
      <c r="JZJ32" s="453"/>
      <c r="JZK32" s="453"/>
      <c r="JZL32" s="453"/>
      <c r="JZM32" s="453"/>
      <c r="JZN32" s="453"/>
      <c r="JZO32" s="453"/>
      <c r="JZP32" s="453"/>
      <c r="JZQ32" s="453"/>
      <c r="JZR32" s="453"/>
      <c r="JZS32" s="453"/>
      <c r="JZT32" s="453"/>
      <c r="JZU32" s="453"/>
      <c r="JZV32" s="453"/>
      <c r="JZW32" s="453"/>
      <c r="JZX32" s="453"/>
      <c r="JZY32" s="453"/>
      <c r="JZZ32" s="453"/>
      <c r="KAA32" s="453"/>
      <c r="KAB32" s="453"/>
      <c r="KAC32" s="453"/>
      <c r="KAD32" s="453"/>
      <c r="KAE32" s="453"/>
      <c r="KAF32" s="453"/>
      <c r="KAG32" s="453"/>
      <c r="KAH32" s="453"/>
      <c r="KAI32" s="453"/>
      <c r="KAJ32" s="453"/>
      <c r="KAK32" s="453"/>
      <c r="KAL32" s="453"/>
      <c r="KAM32" s="453"/>
      <c r="KAN32" s="453"/>
      <c r="KAO32" s="453"/>
      <c r="KAP32" s="453"/>
      <c r="KAQ32" s="453"/>
      <c r="KAR32" s="453"/>
      <c r="KAS32" s="453"/>
      <c r="KAT32" s="453"/>
      <c r="KAU32" s="453"/>
      <c r="KAV32" s="453"/>
      <c r="KAW32" s="453"/>
      <c r="KAX32" s="453"/>
      <c r="KAY32" s="453"/>
      <c r="KAZ32" s="453"/>
      <c r="KBA32" s="453"/>
      <c r="KBB32" s="453"/>
      <c r="KBC32" s="453"/>
      <c r="KBD32" s="453"/>
      <c r="KBE32" s="453"/>
      <c r="KBF32" s="453"/>
      <c r="KBG32" s="453"/>
      <c r="KBH32" s="453"/>
      <c r="KBI32" s="453"/>
      <c r="KBJ32" s="453"/>
      <c r="KBK32" s="453"/>
      <c r="KBL32" s="453"/>
      <c r="KBM32" s="453"/>
      <c r="KBN32" s="453"/>
      <c r="KBO32" s="453"/>
      <c r="KBP32" s="453"/>
      <c r="KBQ32" s="453"/>
      <c r="KBR32" s="453"/>
      <c r="KBS32" s="453"/>
      <c r="KBT32" s="453"/>
      <c r="KBU32" s="453"/>
      <c r="KBV32" s="453"/>
      <c r="KBW32" s="453"/>
      <c r="KBX32" s="453"/>
      <c r="KBY32" s="453"/>
      <c r="KBZ32" s="453"/>
      <c r="KCA32" s="453"/>
      <c r="KCB32" s="453"/>
      <c r="KCC32" s="453"/>
      <c r="KCD32" s="453"/>
      <c r="KCE32" s="453"/>
      <c r="KCF32" s="453"/>
      <c r="KCG32" s="453"/>
      <c r="KCH32" s="453"/>
      <c r="KCI32" s="453"/>
      <c r="KCJ32" s="453"/>
      <c r="KCK32" s="453"/>
      <c r="KCL32" s="453"/>
      <c r="KCM32" s="453"/>
      <c r="KCN32" s="453"/>
      <c r="KCO32" s="453"/>
      <c r="KCP32" s="453"/>
      <c r="KCQ32" s="453"/>
      <c r="KCR32" s="453"/>
      <c r="KCS32" s="453"/>
      <c r="KCT32" s="453"/>
      <c r="KCU32" s="453"/>
      <c r="KCV32" s="453"/>
      <c r="KCW32" s="453"/>
      <c r="KCX32" s="453"/>
      <c r="KCY32" s="453"/>
      <c r="KCZ32" s="453"/>
      <c r="KDA32" s="453"/>
      <c r="KDB32" s="453"/>
      <c r="KDC32" s="453"/>
      <c r="KDD32" s="453"/>
      <c r="KDE32" s="453"/>
      <c r="KDF32" s="453"/>
      <c r="KDG32" s="453"/>
      <c r="KDH32" s="453"/>
      <c r="KDI32" s="453"/>
      <c r="KDJ32" s="453"/>
      <c r="KDK32" s="453"/>
      <c r="KDL32" s="453"/>
      <c r="KDM32" s="453"/>
      <c r="KDN32" s="453"/>
      <c r="KDO32" s="453"/>
      <c r="KDP32" s="453"/>
      <c r="KDQ32" s="453"/>
      <c r="KDR32" s="453"/>
      <c r="KDS32" s="453"/>
      <c r="KDT32" s="453"/>
      <c r="KDU32" s="453"/>
      <c r="KDV32" s="453"/>
      <c r="KDW32" s="453"/>
      <c r="KDX32" s="453"/>
      <c r="KDY32" s="453"/>
      <c r="KDZ32" s="453"/>
      <c r="KEA32" s="453"/>
      <c r="KEB32" s="453"/>
      <c r="KEC32" s="453"/>
      <c r="KED32" s="453"/>
      <c r="KEE32" s="453"/>
      <c r="KEF32" s="453"/>
      <c r="KEG32" s="453"/>
      <c r="KEH32" s="453"/>
      <c r="KEI32" s="453"/>
      <c r="KEJ32" s="453"/>
      <c r="KEK32" s="453"/>
      <c r="KEL32" s="453"/>
      <c r="KEM32" s="453"/>
      <c r="KEN32" s="453"/>
      <c r="KEO32" s="453"/>
      <c r="KEP32" s="453"/>
      <c r="KEQ32" s="453"/>
      <c r="KER32" s="453"/>
      <c r="KES32" s="453"/>
      <c r="KET32" s="453"/>
      <c r="KEU32" s="453"/>
      <c r="KEV32" s="453"/>
      <c r="KEW32" s="453"/>
      <c r="KEX32" s="453"/>
      <c r="KEY32" s="453"/>
      <c r="KEZ32" s="453"/>
      <c r="KFA32" s="453"/>
      <c r="KFB32" s="453"/>
      <c r="KFC32" s="453"/>
      <c r="KFD32" s="453"/>
      <c r="KFE32" s="453"/>
      <c r="KFF32" s="453"/>
      <c r="KFG32" s="453"/>
      <c r="KFH32" s="453"/>
      <c r="KFI32" s="453"/>
      <c r="KFJ32" s="453"/>
      <c r="KFK32" s="453"/>
      <c r="KFL32" s="453"/>
      <c r="KFM32" s="453"/>
      <c r="KFN32" s="453"/>
      <c r="KFO32" s="453"/>
      <c r="KFP32" s="453"/>
      <c r="KFQ32" s="453"/>
      <c r="KFR32" s="453"/>
      <c r="KFS32" s="453"/>
      <c r="KFT32" s="453"/>
      <c r="KFU32" s="453"/>
      <c r="KFV32" s="453"/>
      <c r="KFW32" s="453"/>
      <c r="KFX32" s="453"/>
      <c r="KFY32" s="453"/>
      <c r="KFZ32" s="453"/>
      <c r="KGA32" s="453"/>
      <c r="KGB32" s="453"/>
      <c r="KGC32" s="453"/>
      <c r="KGD32" s="453"/>
      <c r="KGE32" s="453"/>
      <c r="KGF32" s="453"/>
      <c r="KGG32" s="453"/>
      <c r="KGH32" s="453"/>
      <c r="KGI32" s="453"/>
      <c r="KGJ32" s="453"/>
      <c r="KGK32" s="453"/>
      <c r="KGL32" s="453"/>
      <c r="KGM32" s="453"/>
      <c r="KGN32" s="453"/>
      <c r="KGO32" s="453"/>
      <c r="KGP32" s="453"/>
      <c r="KGQ32" s="453"/>
      <c r="KGR32" s="453"/>
      <c r="KGS32" s="453"/>
      <c r="KGT32" s="453"/>
      <c r="KGU32" s="453"/>
      <c r="KGV32" s="453"/>
      <c r="KGW32" s="453"/>
      <c r="KGX32" s="453"/>
      <c r="KGY32" s="453"/>
      <c r="KGZ32" s="453"/>
      <c r="KHA32" s="453"/>
      <c r="KHB32" s="453"/>
      <c r="KHC32" s="453"/>
      <c r="KHD32" s="453"/>
      <c r="KHE32" s="453"/>
      <c r="KHF32" s="453"/>
      <c r="KHG32" s="453"/>
      <c r="KHH32" s="453"/>
      <c r="KHI32" s="453"/>
      <c r="KHJ32" s="453"/>
      <c r="KHK32" s="453"/>
      <c r="KHL32" s="453"/>
      <c r="KHM32" s="453"/>
      <c r="KHN32" s="453"/>
      <c r="KHO32" s="453"/>
      <c r="KHP32" s="453"/>
      <c r="KHQ32" s="453"/>
      <c r="KHR32" s="453"/>
      <c r="KHS32" s="453"/>
      <c r="KHT32" s="453"/>
      <c r="KHU32" s="453"/>
      <c r="KHV32" s="453"/>
      <c r="KHW32" s="453"/>
      <c r="KHX32" s="453"/>
      <c r="KHY32" s="453"/>
      <c r="KHZ32" s="453"/>
      <c r="KIA32" s="453"/>
      <c r="KIB32" s="453"/>
      <c r="KIC32" s="453"/>
      <c r="KID32" s="453"/>
      <c r="KIE32" s="453"/>
      <c r="KIF32" s="453"/>
      <c r="KIG32" s="453"/>
      <c r="KIH32" s="453"/>
      <c r="KII32" s="453"/>
      <c r="KIJ32" s="453"/>
      <c r="KIK32" s="453"/>
      <c r="KIL32" s="453"/>
      <c r="KIM32" s="453"/>
      <c r="KIN32" s="453"/>
      <c r="KIO32" s="453"/>
      <c r="KIP32" s="453"/>
      <c r="KIQ32" s="453"/>
      <c r="KIR32" s="453"/>
      <c r="KIS32" s="453"/>
      <c r="KIT32" s="453"/>
      <c r="KIU32" s="453"/>
      <c r="KIV32" s="453"/>
      <c r="KIW32" s="453"/>
      <c r="KIX32" s="453"/>
      <c r="KIY32" s="453"/>
      <c r="KIZ32" s="453"/>
      <c r="KJA32" s="453"/>
      <c r="KJB32" s="453"/>
      <c r="KJC32" s="453"/>
      <c r="KJD32" s="453"/>
      <c r="KJE32" s="453"/>
      <c r="KJF32" s="453"/>
      <c r="KJG32" s="453"/>
      <c r="KJH32" s="453"/>
      <c r="KJI32" s="453"/>
      <c r="KJJ32" s="453"/>
      <c r="KJK32" s="453"/>
      <c r="KJL32" s="453"/>
      <c r="KJM32" s="453"/>
      <c r="KJN32" s="453"/>
      <c r="KJO32" s="453"/>
      <c r="KJP32" s="453"/>
      <c r="KJQ32" s="453"/>
      <c r="KJR32" s="453"/>
      <c r="KJS32" s="453"/>
      <c r="KJT32" s="453"/>
      <c r="KJU32" s="453"/>
      <c r="KJV32" s="453"/>
      <c r="KJW32" s="453"/>
      <c r="KJX32" s="453"/>
      <c r="KJY32" s="453"/>
      <c r="KJZ32" s="453"/>
      <c r="KKA32" s="453"/>
      <c r="KKB32" s="453"/>
      <c r="KKC32" s="453"/>
      <c r="KKD32" s="453"/>
      <c r="KKE32" s="453"/>
      <c r="KKF32" s="453"/>
      <c r="KKG32" s="453"/>
      <c r="KKH32" s="453"/>
      <c r="KKI32" s="453"/>
      <c r="KKJ32" s="453"/>
      <c r="KKK32" s="453"/>
      <c r="KKL32" s="453"/>
      <c r="KKM32" s="453"/>
      <c r="KKN32" s="453"/>
      <c r="KKO32" s="453"/>
      <c r="KKP32" s="453"/>
      <c r="KKQ32" s="453"/>
      <c r="KKR32" s="453"/>
      <c r="KKS32" s="453"/>
      <c r="KKT32" s="453"/>
      <c r="KKU32" s="453"/>
      <c r="KKV32" s="453"/>
      <c r="KKW32" s="453"/>
      <c r="KKX32" s="453"/>
      <c r="KKY32" s="453"/>
      <c r="KKZ32" s="453"/>
      <c r="KLA32" s="453"/>
      <c r="KLB32" s="453"/>
      <c r="KLC32" s="453"/>
      <c r="KLD32" s="453"/>
      <c r="KLE32" s="453"/>
      <c r="KLF32" s="453"/>
      <c r="KLG32" s="453"/>
      <c r="KLH32" s="453"/>
      <c r="KLI32" s="453"/>
      <c r="KLJ32" s="453"/>
      <c r="KLK32" s="453"/>
      <c r="KLL32" s="453"/>
      <c r="KLM32" s="453"/>
      <c r="KLN32" s="453"/>
      <c r="KLO32" s="453"/>
      <c r="KLP32" s="453"/>
      <c r="KLQ32" s="453"/>
      <c r="KLR32" s="453"/>
      <c r="KLS32" s="453"/>
      <c r="KLT32" s="453"/>
      <c r="KLU32" s="453"/>
      <c r="KLV32" s="453"/>
      <c r="KLW32" s="453"/>
      <c r="KLX32" s="453"/>
      <c r="KLY32" s="453"/>
      <c r="KLZ32" s="453"/>
      <c r="KMA32" s="453"/>
      <c r="KMB32" s="453"/>
      <c r="KMC32" s="453"/>
      <c r="KMD32" s="453"/>
      <c r="KME32" s="453"/>
      <c r="KMF32" s="453"/>
      <c r="KMG32" s="453"/>
      <c r="KMH32" s="453"/>
      <c r="KMI32" s="453"/>
      <c r="KMJ32" s="453"/>
      <c r="KMK32" s="453"/>
      <c r="KML32" s="453"/>
      <c r="KMM32" s="453"/>
      <c r="KMN32" s="453"/>
      <c r="KMO32" s="453"/>
      <c r="KMP32" s="453"/>
      <c r="KMQ32" s="453"/>
      <c r="KMR32" s="453"/>
      <c r="KMS32" s="453"/>
      <c r="KMT32" s="453"/>
      <c r="KMU32" s="453"/>
      <c r="KMV32" s="453"/>
      <c r="KMW32" s="453"/>
      <c r="KMX32" s="453"/>
      <c r="KMY32" s="453"/>
      <c r="KMZ32" s="453"/>
      <c r="KNA32" s="453"/>
      <c r="KNB32" s="453"/>
      <c r="KNC32" s="453"/>
      <c r="KND32" s="453"/>
      <c r="KNE32" s="453"/>
      <c r="KNF32" s="453"/>
      <c r="KNG32" s="453"/>
      <c r="KNH32" s="453"/>
      <c r="KNI32" s="453"/>
      <c r="KNJ32" s="453"/>
      <c r="KNK32" s="453"/>
      <c r="KNL32" s="453"/>
      <c r="KNM32" s="453"/>
      <c r="KNN32" s="453"/>
      <c r="KNO32" s="453"/>
      <c r="KNP32" s="453"/>
      <c r="KNQ32" s="453"/>
      <c r="KNR32" s="453"/>
      <c r="KNS32" s="453"/>
      <c r="KNT32" s="453"/>
      <c r="KNU32" s="453"/>
      <c r="KNV32" s="453"/>
      <c r="KNW32" s="453"/>
      <c r="KNX32" s="453"/>
      <c r="KNY32" s="453"/>
      <c r="KNZ32" s="453"/>
      <c r="KOA32" s="453"/>
      <c r="KOB32" s="453"/>
      <c r="KOC32" s="453"/>
      <c r="KOD32" s="453"/>
      <c r="KOE32" s="453"/>
      <c r="KOF32" s="453"/>
      <c r="KOG32" s="453"/>
      <c r="KOH32" s="453"/>
      <c r="KOI32" s="453"/>
      <c r="KOJ32" s="453"/>
      <c r="KOK32" s="453"/>
      <c r="KOL32" s="453"/>
      <c r="KOM32" s="453"/>
      <c r="KON32" s="453"/>
      <c r="KOO32" s="453"/>
      <c r="KOP32" s="453"/>
      <c r="KOQ32" s="453"/>
      <c r="KOR32" s="453"/>
      <c r="KOS32" s="453"/>
      <c r="KOT32" s="453"/>
      <c r="KOU32" s="453"/>
      <c r="KOV32" s="453"/>
      <c r="KOW32" s="453"/>
      <c r="KOX32" s="453"/>
      <c r="KOY32" s="453"/>
      <c r="KOZ32" s="453"/>
      <c r="KPA32" s="453"/>
      <c r="KPB32" s="453"/>
      <c r="KPC32" s="453"/>
      <c r="KPD32" s="453"/>
      <c r="KPE32" s="453"/>
      <c r="KPF32" s="453"/>
      <c r="KPG32" s="453"/>
      <c r="KPH32" s="453"/>
      <c r="KPI32" s="453"/>
      <c r="KPJ32" s="453"/>
      <c r="KPK32" s="453"/>
      <c r="KPL32" s="453"/>
      <c r="KPM32" s="453"/>
      <c r="KPN32" s="453"/>
      <c r="KPO32" s="453"/>
      <c r="KPP32" s="453"/>
      <c r="KPQ32" s="453"/>
      <c r="KPR32" s="453"/>
      <c r="KPS32" s="453"/>
      <c r="KPT32" s="453"/>
      <c r="KPU32" s="453"/>
      <c r="KPV32" s="453"/>
      <c r="KPW32" s="453"/>
      <c r="KPX32" s="453"/>
      <c r="KPY32" s="453"/>
      <c r="KPZ32" s="453"/>
      <c r="KQA32" s="453"/>
      <c r="KQB32" s="453"/>
      <c r="KQC32" s="453"/>
      <c r="KQD32" s="453"/>
      <c r="KQE32" s="453"/>
      <c r="KQF32" s="453"/>
      <c r="KQG32" s="453"/>
      <c r="KQH32" s="453"/>
      <c r="KQI32" s="453"/>
      <c r="KQJ32" s="453"/>
      <c r="KQK32" s="453"/>
      <c r="KQL32" s="453"/>
      <c r="KQM32" s="453"/>
      <c r="KQN32" s="453"/>
      <c r="KQO32" s="453"/>
      <c r="KQP32" s="453"/>
      <c r="KQQ32" s="453"/>
      <c r="KQR32" s="453"/>
      <c r="KQS32" s="453"/>
      <c r="KQT32" s="453"/>
      <c r="KQU32" s="453"/>
      <c r="KQV32" s="453"/>
      <c r="KQW32" s="453"/>
      <c r="KQX32" s="453"/>
      <c r="KQY32" s="453"/>
      <c r="KQZ32" s="453"/>
      <c r="KRA32" s="453"/>
      <c r="KRB32" s="453"/>
      <c r="KRC32" s="453"/>
      <c r="KRD32" s="453"/>
      <c r="KRE32" s="453"/>
      <c r="KRF32" s="453"/>
      <c r="KRG32" s="453"/>
      <c r="KRH32" s="453"/>
      <c r="KRI32" s="453"/>
      <c r="KRJ32" s="453"/>
      <c r="KRK32" s="453"/>
      <c r="KRL32" s="453"/>
      <c r="KRM32" s="453"/>
      <c r="KRN32" s="453"/>
      <c r="KRO32" s="453"/>
      <c r="KRP32" s="453"/>
      <c r="KRQ32" s="453"/>
      <c r="KRR32" s="453"/>
      <c r="KRS32" s="453"/>
      <c r="KRT32" s="453"/>
      <c r="KRU32" s="453"/>
      <c r="KRV32" s="453"/>
      <c r="KRW32" s="453"/>
      <c r="KRX32" s="453"/>
      <c r="KRY32" s="453"/>
      <c r="KRZ32" s="453"/>
      <c r="KSA32" s="453"/>
      <c r="KSB32" s="453"/>
      <c r="KSC32" s="453"/>
      <c r="KSD32" s="453"/>
      <c r="KSE32" s="453"/>
      <c r="KSF32" s="453"/>
      <c r="KSG32" s="453"/>
      <c r="KSH32" s="453"/>
      <c r="KSI32" s="453"/>
      <c r="KSJ32" s="453"/>
      <c r="KSK32" s="453"/>
      <c r="KSL32" s="453"/>
      <c r="KSM32" s="453"/>
      <c r="KSN32" s="453"/>
      <c r="KSO32" s="453"/>
      <c r="KSP32" s="453"/>
      <c r="KSQ32" s="453"/>
      <c r="KSR32" s="453"/>
      <c r="KSS32" s="453"/>
      <c r="KST32" s="453"/>
      <c r="KSU32" s="453"/>
      <c r="KSV32" s="453"/>
      <c r="KSW32" s="453"/>
      <c r="KSX32" s="453"/>
      <c r="KSY32" s="453"/>
      <c r="KSZ32" s="453"/>
      <c r="KTA32" s="453"/>
      <c r="KTB32" s="453"/>
      <c r="KTC32" s="453"/>
      <c r="KTD32" s="453"/>
      <c r="KTE32" s="453"/>
      <c r="KTF32" s="453"/>
      <c r="KTG32" s="453"/>
      <c r="KTH32" s="453"/>
      <c r="KTI32" s="453"/>
      <c r="KTJ32" s="453"/>
      <c r="KTK32" s="453"/>
      <c r="KTL32" s="453"/>
      <c r="KTM32" s="453"/>
      <c r="KTN32" s="453"/>
      <c r="KTO32" s="453"/>
      <c r="KTP32" s="453"/>
      <c r="KTQ32" s="453"/>
      <c r="KTR32" s="453"/>
      <c r="KTS32" s="453"/>
      <c r="KTT32" s="453"/>
      <c r="KTU32" s="453"/>
      <c r="KTV32" s="453"/>
      <c r="KTW32" s="453"/>
      <c r="KTX32" s="453"/>
      <c r="KTY32" s="453"/>
      <c r="KTZ32" s="453"/>
      <c r="KUA32" s="453"/>
      <c r="KUB32" s="453"/>
      <c r="KUC32" s="453"/>
      <c r="KUD32" s="453"/>
      <c r="KUE32" s="453"/>
      <c r="KUF32" s="453"/>
      <c r="KUG32" s="453"/>
      <c r="KUH32" s="453"/>
      <c r="KUI32" s="453"/>
      <c r="KUJ32" s="453"/>
      <c r="KUK32" s="453"/>
      <c r="KUL32" s="453"/>
      <c r="KUM32" s="453"/>
      <c r="KUN32" s="453"/>
      <c r="KUO32" s="453"/>
      <c r="KUP32" s="453"/>
      <c r="KUQ32" s="453"/>
      <c r="KUR32" s="453"/>
      <c r="KUS32" s="453"/>
      <c r="KUT32" s="453"/>
      <c r="KUU32" s="453"/>
      <c r="KUV32" s="453"/>
      <c r="KUW32" s="453"/>
      <c r="KUX32" s="453"/>
      <c r="KUY32" s="453"/>
      <c r="KUZ32" s="453"/>
      <c r="KVA32" s="453"/>
      <c r="KVB32" s="453"/>
      <c r="KVC32" s="453"/>
      <c r="KVD32" s="453"/>
      <c r="KVE32" s="453"/>
      <c r="KVF32" s="453"/>
      <c r="KVG32" s="453"/>
      <c r="KVH32" s="453"/>
      <c r="KVI32" s="453"/>
      <c r="KVJ32" s="453"/>
      <c r="KVK32" s="453"/>
      <c r="KVL32" s="453"/>
      <c r="KVM32" s="453"/>
      <c r="KVN32" s="453"/>
      <c r="KVO32" s="453"/>
      <c r="KVP32" s="453"/>
      <c r="KVQ32" s="453"/>
      <c r="KVR32" s="453"/>
      <c r="KVS32" s="453"/>
      <c r="KVT32" s="453"/>
      <c r="KVU32" s="453"/>
      <c r="KVV32" s="453"/>
      <c r="KVW32" s="453"/>
      <c r="KVX32" s="453"/>
      <c r="KVY32" s="453"/>
      <c r="KVZ32" s="453"/>
      <c r="KWA32" s="453"/>
      <c r="KWB32" s="453"/>
      <c r="KWC32" s="453"/>
      <c r="KWD32" s="453"/>
      <c r="KWE32" s="453"/>
      <c r="KWF32" s="453"/>
      <c r="KWG32" s="453"/>
      <c r="KWH32" s="453"/>
      <c r="KWI32" s="453"/>
      <c r="KWJ32" s="453"/>
      <c r="KWK32" s="453"/>
      <c r="KWL32" s="453"/>
      <c r="KWM32" s="453"/>
      <c r="KWN32" s="453"/>
      <c r="KWO32" s="453"/>
      <c r="KWP32" s="453"/>
      <c r="KWQ32" s="453"/>
      <c r="KWR32" s="453"/>
      <c r="KWS32" s="453"/>
      <c r="KWT32" s="453"/>
      <c r="KWU32" s="453"/>
      <c r="KWV32" s="453"/>
      <c r="KWW32" s="453"/>
      <c r="KWX32" s="453"/>
      <c r="KWY32" s="453"/>
      <c r="KWZ32" s="453"/>
      <c r="KXA32" s="453"/>
      <c r="KXB32" s="453"/>
      <c r="KXC32" s="453"/>
      <c r="KXD32" s="453"/>
      <c r="KXE32" s="453"/>
      <c r="KXF32" s="453"/>
      <c r="KXG32" s="453"/>
      <c r="KXH32" s="453"/>
      <c r="KXI32" s="453"/>
      <c r="KXJ32" s="453"/>
      <c r="KXK32" s="453"/>
      <c r="KXL32" s="453"/>
      <c r="KXM32" s="453"/>
      <c r="KXN32" s="453"/>
      <c r="KXO32" s="453"/>
      <c r="KXP32" s="453"/>
      <c r="KXQ32" s="453"/>
      <c r="KXR32" s="453"/>
      <c r="KXS32" s="453"/>
      <c r="KXT32" s="453"/>
      <c r="KXU32" s="453"/>
      <c r="KXV32" s="453"/>
      <c r="KXW32" s="453"/>
      <c r="KXX32" s="453"/>
      <c r="KXY32" s="453"/>
      <c r="KXZ32" s="453"/>
      <c r="KYA32" s="453"/>
      <c r="KYB32" s="453"/>
      <c r="KYC32" s="453"/>
      <c r="KYD32" s="453"/>
      <c r="KYE32" s="453"/>
      <c r="KYF32" s="453"/>
      <c r="KYG32" s="453"/>
      <c r="KYH32" s="453"/>
      <c r="KYI32" s="453"/>
      <c r="KYJ32" s="453"/>
      <c r="KYK32" s="453"/>
      <c r="KYL32" s="453"/>
      <c r="KYM32" s="453"/>
      <c r="KYN32" s="453"/>
      <c r="KYO32" s="453"/>
      <c r="KYP32" s="453"/>
      <c r="KYQ32" s="453"/>
      <c r="KYR32" s="453"/>
      <c r="KYS32" s="453"/>
      <c r="KYT32" s="453"/>
      <c r="KYU32" s="453"/>
      <c r="KYV32" s="453"/>
      <c r="KYW32" s="453"/>
      <c r="KYX32" s="453"/>
      <c r="KYY32" s="453"/>
      <c r="KYZ32" s="453"/>
      <c r="KZA32" s="453"/>
      <c r="KZB32" s="453"/>
      <c r="KZC32" s="453"/>
      <c r="KZD32" s="453"/>
      <c r="KZE32" s="453"/>
      <c r="KZF32" s="453"/>
      <c r="KZG32" s="453"/>
      <c r="KZH32" s="453"/>
      <c r="KZI32" s="453"/>
      <c r="KZJ32" s="453"/>
      <c r="KZK32" s="453"/>
      <c r="KZL32" s="453"/>
      <c r="KZM32" s="453"/>
      <c r="KZN32" s="453"/>
      <c r="KZO32" s="453"/>
      <c r="KZP32" s="453"/>
      <c r="KZQ32" s="453"/>
      <c r="KZR32" s="453"/>
      <c r="KZS32" s="453"/>
      <c r="KZT32" s="453"/>
      <c r="KZU32" s="453"/>
      <c r="KZV32" s="453"/>
      <c r="KZW32" s="453"/>
      <c r="KZX32" s="453"/>
      <c r="KZY32" s="453"/>
      <c r="KZZ32" s="453"/>
      <c r="LAA32" s="453"/>
      <c r="LAB32" s="453"/>
      <c r="LAC32" s="453"/>
      <c r="LAD32" s="453"/>
      <c r="LAE32" s="453"/>
      <c r="LAF32" s="453"/>
      <c r="LAG32" s="453"/>
      <c r="LAH32" s="453"/>
      <c r="LAI32" s="453"/>
      <c r="LAJ32" s="453"/>
      <c r="LAK32" s="453"/>
      <c r="LAL32" s="453"/>
      <c r="LAM32" s="453"/>
      <c r="LAN32" s="453"/>
      <c r="LAO32" s="453"/>
      <c r="LAP32" s="453"/>
      <c r="LAQ32" s="453"/>
      <c r="LAR32" s="453"/>
      <c r="LAS32" s="453"/>
      <c r="LAT32" s="453"/>
      <c r="LAU32" s="453"/>
      <c r="LAV32" s="453"/>
      <c r="LAW32" s="453"/>
      <c r="LAX32" s="453"/>
      <c r="LAY32" s="453"/>
      <c r="LAZ32" s="453"/>
      <c r="LBA32" s="453"/>
      <c r="LBB32" s="453"/>
      <c r="LBC32" s="453"/>
      <c r="LBD32" s="453"/>
      <c r="LBE32" s="453"/>
      <c r="LBF32" s="453"/>
      <c r="LBG32" s="453"/>
      <c r="LBH32" s="453"/>
      <c r="LBI32" s="453"/>
      <c r="LBJ32" s="453"/>
      <c r="LBK32" s="453"/>
      <c r="LBL32" s="453"/>
      <c r="LBM32" s="453"/>
      <c r="LBN32" s="453"/>
      <c r="LBO32" s="453"/>
      <c r="LBP32" s="453"/>
      <c r="LBQ32" s="453"/>
      <c r="LBR32" s="453"/>
      <c r="LBS32" s="453"/>
      <c r="LBT32" s="453"/>
      <c r="LBU32" s="453"/>
      <c r="LBV32" s="453"/>
      <c r="LBW32" s="453"/>
      <c r="LBX32" s="453"/>
      <c r="LBY32" s="453"/>
      <c r="LBZ32" s="453"/>
      <c r="LCA32" s="453"/>
      <c r="LCB32" s="453"/>
      <c r="LCC32" s="453"/>
      <c r="LCD32" s="453"/>
      <c r="LCE32" s="453"/>
      <c r="LCF32" s="453"/>
      <c r="LCG32" s="453"/>
      <c r="LCH32" s="453"/>
      <c r="LCI32" s="453"/>
      <c r="LCJ32" s="453"/>
      <c r="LCK32" s="453"/>
      <c r="LCL32" s="453"/>
      <c r="LCM32" s="453"/>
      <c r="LCN32" s="453"/>
      <c r="LCO32" s="453"/>
      <c r="LCP32" s="453"/>
      <c r="LCQ32" s="453"/>
      <c r="LCR32" s="453"/>
      <c r="LCS32" s="453"/>
      <c r="LCT32" s="453"/>
      <c r="LCU32" s="453"/>
      <c r="LCV32" s="453"/>
      <c r="LCW32" s="453"/>
      <c r="LCX32" s="453"/>
      <c r="LCY32" s="453"/>
      <c r="LCZ32" s="453"/>
      <c r="LDA32" s="453"/>
      <c r="LDB32" s="453"/>
      <c r="LDC32" s="453"/>
      <c r="LDD32" s="453"/>
      <c r="LDE32" s="453"/>
      <c r="LDF32" s="453"/>
      <c r="LDG32" s="453"/>
      <c r="LDH32" s="453"/>
      <c r="LDI32" s="453"/>
      <c r="LDJ32" s="453"/>
      <c r="LDK32" s="453"/>
      <c r="LDL32" s="453"/>
      <c r="LDM32" s="453"/>
      <c r="LDN32" s="453"/>
      <c r="LDO32" s="453"/>
      <c r="LDP32" s="453"/>
      <c r="LDQ32" s="453"/>
      <c r="LDR32" s="453"/>
      <c r="LDS32" s="453"/>
      <c r="LDT32" s="453"/>
      <c r="LDU32" s="453"/>
      <c r="LDV32" s="453"/>
      <c r="LDW32" s="453"/>
      <c r="LDX32" s="453"/>
      <c r="LDY32" s="453"/>
      <c r="LDZ32" s="453"/>
      <c r="LEA32" s="453"/>
      <c r="LEB32" s="453"/>
      <c r="LEC32" s="453"/>
      <c r="LED32" s="453"/>
      <c r="LEE32" s="453"/>
      <c r="LEF32" s="453"/>
      <c r="LEG32" s="453"/>
      <c r="LEH32" s="453"/>
      <c r="LEI32" s="453"/>
      <c r="LEJ32" s="453"/>
      <c r="LEK32" s="453"/>
      <c r="LEL32" s="453"/>
      <c r="LEM32" s="453"/>
      <c r="LEN32" s="453"/>
      <c r="LEO32" s="453"/>
      <c r="LEP32" s="453"/>
      <c r="LEQ32" s="453"/>
      <c r="LER32" s="453"/>
      <c r="LES32" s="453"/>
      <c r="LET32" s="453"/>
      <c r="LEU32" s="453"/>
      <c r="LEV32" s="453"/>
      <c r="LEW32" s="453"/>
      <c r="LEX32" s="453"/>
      <c r="LEY32" s="453"/>
      <c r="LEZ32" s="453"/>
      <c r="LFA32" s="453"/>
      <c r="LFB32" s="453"/>
      <c r="LFC32" s="453"/>
      <c r="LFD32" s="453"/>
      <c r="LFE32" s="453"/>
      <c r="LFF32" s="453"/>
      <c r="LFG32" s="453"/>
      <c r="LFH32" s="453"/>
      <c r="LFI32" s="453"/>
      <c r="LFJ32" s="453"/>
      <c r="LFK32" s="453"/>
      <c r="LFL32" s="453"/>
      <c r="LFM32" s="453"/>
      <c r="LFN32" s="453"/>
      <c r="LFO32" s="453"/>
      <c r="LFP32" s="453"/>
      <c r="LFQ32" s="453"/>
      <c r="LFR32" s="453"/>
      <c r="LFS32" s="453"/>
      <c r="LFT32" s="453"/>
      <c r="LFU32" s="453"/>
      <c r="LFV32" s="453"/>
      <c r="LFW32" s="453"/>
      <c r="LFX32" s="453"/>
      <c r="LFY32" s="453"/>
      <c r="LFZ32" s="453"/>
      <c r="LGA32" s="453"/>
      <c r="LGB32" s="453"/>
      <c r="LGC32" s="453"/>
      <c r="LGD32" s="453"/>
      <c r="LGE32" s="453"/>
      <c r="LGF32" s="453"/>
      <c r="LGG32" s="453"/>
      <c r="LGH32" s="453"/>
      <c r="LGI32" s="453"/>
      <c r="LGJ32" s="453"/>
      <c r="LGK32" s="453"/>
      <c r="LGL32" s="453"/>
      <c r="LGM32" s="453"/>
      <c r="LGN32" s="453"/>
      <c r="LGO32" s="453"/>
      <c r="LGP32" s="453"/>
      <c r="LGQ32" s="453"/>
      <c r="LGR32" s="453"/>
      <c r="LGS32" s="453"/>
      <c r="LGT32" s="453"/>
      <c r="LGU32" s="453"/>
      <c r="LGV32" s="453"/>
      <c r="LGW32" s="453"/>
      <c r="LGX32" s="453"/>
      <c r="LGY32" s="453"/>
      <c r="LGZ32" s="453"/>
      <c r="LHA32" s="453"/>
      <c r="LHB32" s="453"/>
      <c r="LHC32" s="453"/>
      <c r="LHD32" s="453"/>
      <c r="LHE32" s="453"/>
      <c r="LHF32" s="453"/>
      <c r="LHG32" s="453"/>
      <c r="LHH32" s="453"/>
      <c r="LHI32" s="453"/>
      <c r="LHJ32" s="453"/>
      <c r="LHK32" s="453"/>
      <c r="LHL32" s="453"/>
      <c r="LHM32" s="453"/>
      <c r="LHN32" s="453"/>
      <c r="LHO32" s="453"/>
      <c r="LHP32" s="453"/>
      <c r="LHQ32" s="453"/>
      <c r="LHR32" s="453"/>
      <c r="LHS32" s="453"/>
      <c r="LHT32" s="453"/>
      <c r="LHU32" s="453"/>
      <c r="LHV32" s="453"/>
      <c r="LHW32" s="453"/>
      <c r="LHX32" s="453"/>
      <c r="LHY32" s="453"/>
      <c r="LHZ32" s="453"/>
      <c r="LIA32" s="453"/>
      <c r="LIB32" s="453"/>
      <c r="LIC32" s="453"/>
      <c r="LID32" s="453"/>
      <c r="LIE32" s="453"/>
      <c r="LIF32" s="453"/>
      <c r="LIG32" s="453"/>
      <c r="LIH32" s="453"/>
      <c r="LII32" s="453"/>
      <c r="LIJ32" s="453"/>
      <c r="LIK32" s="453"/>
      <c r="LIL32" s="453"/>
      <c r="LIM32" s="453"/>
      <c r="LIN32" s="453"/>
      <c r="LIO32" s="453"/>
      <c r="LIP32" s="453"/>
      <c r="LIQ32" s="453"/>
      <c r="LIR32" s="453"/>
      <c r="LIS32" s="453"/>
      <c r="LIT32" s="453"/>
      <c r="LIU32" s="453"/>
      <c r="LIV32" s="453"/>
      <c r="LIW32" s="453"/>
      <c r="LIX32" s="453"/>
      <c r="LIY32" s="453"/>
      <c r="LIZ32" s="453"/>
      <c r="LJA32" s="453"/>
      <c r="LJB32" s="453"/>
      <c r="LJC32" s="453"/>
      <c r="LJD32" s="453"/>
      <c r="LJE32" s="453"/>
      <c r="LJF32" s="453"/>
      <c r="LJG32" s="453"/>
      <c r="LJH32" s="453"/>
      <c r="LJI32" s="453"/>
      <c r="LJJ32" s="453"/>
      <c r="LJK32" s="453"/>
      <c r="LJL32" s="453"/>
      <c r="LJM32" s="453"/>
      <c r="LJN32" s="453"/>
      <c r="LJO32" s="453"/>
      <c r="LJP32" s="453"/>
      <c r="LJQ32" s="453"/>
      <c r="LJR32" s="453"/>
      <c r="LJS32" s="453"/>
      <c r="LJT32" s="453"/>
      <c r="LJU32" s="453"/>
      <c r="LJV32" s="453"/>
      <c r="LJW32" s="453"/>
      <c r="LJX32" s="453"/>
      <c r="LJY32" s="453"/>
      <c r="LJZ32" s="453"/>
      <c r="LKA32" s="453"/>
      <c r="LKB32" s="453"/>
      <c r="LKC32" s="453"/>
      <c r="LKD32" s="453"/>
      <c r="LKE32" s="453"/>
      <c r="LKF32" s="453"/>
      <c r="LKG32" s="453"/>
      <c r="LKH32" s="453"/>
      <c r="LKI32" s="453"/>
      <c r="LKJ32" s="453"/>
      <c r="LKK32" s="453"/>
      <c r="LKL32" s="453"/>
      <c r="LKM32" s="453"/>
      <c r="LKN32" s="453"/>
      <c r="LKO32" s="453"/>
      <c r="LKP32" s="453"/>
      <c r="LKQ32" s="453"/>
      <c r="LKR32" s="453"/>
      <c r="LKS32" s="453"/>
      <c r="LKT32" s="453"/>
      <c r="LKU32" s="453"/>
      <c r="LKV32" s="453"/>
      <c r="LKW32" s="453"/>
      <c r="LKX32" s="453"/>
      <c r="LKY32" s="453"/>
      <c r="LKZ32" s="453"/>
      <c r="LLA32" s="453"/>
      <c r="LLB32" s="453"/>
      <c r="LLC32" s="453"/>
      <c r="LLD32" s="453"/>
      <c r="LLE32" s="453"/>
      <c r="LLF32" s="453"/>
      <c r="LLG32" s="453"/>
      <c r="LLH32" s="453"/>
      <c r="LLI32" s="453"/>
      <c r="LLJ32" s="453"/>
      <c r="LLK32" s="453"/>
      <c r="LLL32" s="453"/>
      <c r="LLM32" s="453"/>
      <c r="LLN32" s="453"/>
      <c r="LLO32" s="453"/>
      <c r="LLP32" s="453"/>
      <c r="LLQ32" s="453"/>
      <c r="LLR32" s="453"/>
      <c r="LLS32" s="453"/>
      <c r="LLT32" s="453"/>
      <c r="LLU32" s="453"/>
      <c r="LLV32" s="453"/>
      <c r="LLW32" s="453"/>
      <c r="LLX32" s="453"/>
      <c r="LLY32" s="453"/>
      <c r="LLZ32" s="453"/>
      <c r="LMA32" s="453"/>
      <c r="LMB32" s="453"/>
      <c r="LMC32" s="453"/>
      <c r="LMD32" s="453"/>
      <c r="LME32" s="453"/>
      <c r="LMF32" s="453"/>
      <c r="LMG32" s="453"/>
      <c r="LMH32" s="453"/>
      <c r="LMI32" s="453"/>
      <c r="LMJ32" s="453"/>
      <c r="LMK32" s="453"/>
      <c r="LML32" s="453"/>
      <c r="LMM32" s="453"/>
      <c r="LMN32" s="453"/>
      <c r="LMO32" s="453"/>
      <c r="LMP32" s="453"/>
      <c r="LMQ32" s="453"/>
      <c r="LMR32" s="453"/>
      <c r="LMS32" s="453"/>
      <c r="LMT32" s="453"/>
      <c r="LMU32" s="453"/>
      <c r="LMV32" s="453"/>
      <c r="LMW32" s="453"/>
      <c r="LMX32" s="453"/>
      <c r="LMY32" s="453"/>
      <c r="LMZ32" s="453"/>
      <c r="LNA32" s="453"/>
      <c r="LNB32" s="453"/>
      <c r="LNC32" s="453"/>
      <c r="LND32" s="453"/>
      <c r="LNE32" s="453"/>
      <c r="LNF32" s="453"/>
      <c r="LNG32" s="453"/>
      <c r="LNH32" s="453"/>
      <c r="LNI32" s="453"/>
      <c r="LNJ32" s="453"/>
      <c r="LNK32" s="453"/>
      <c r="LNL32" s="453"/>
      <c r="LNM32" s="453"/>
      <c r="LNN32" s="453"/>
      <c r="LNO32" s="453"/>
      <c r="LNP32" s="453"/>
      <c r="LNQ32" s="453"/>
      <c r="LNR32" s="453"/>
      <c r="LNS32" s="453"/>
      <c r="LNT32" s="453"/>
      <c r="LNU32" s="453"/>
      <c r="LNV32" s="453"/>
      <c r="LNW32" s="453"/>
      <c r="LNX32" s="453"/>
      <c r="LNY32" s="453"/>
      <c r="LNZ32" s="453"/>
      <c r="LOA32" s="453"/>
      <c r="LOB32" s="453"/>
      <c r="LOC32" s="453"/>
      <c r="LOD32" s="453"/>
      <c r="LOE32" s="453"/>
      <c r="LOF32" s="453"/>
      <c r="LOG32" s="453"/>
      <c r="LOH32" s="453"/>
      <c r="LOI32" s="453"/>
      <c r="LOJ32" s="453"/>
      <c r="LOK32" s="453"/>
      <c r="LOL32" s="453"/>
      <c r="LOM32" s="453"/>
      <c r="LON32" s="453"/>
      <c r="LOO32" s="453"/>
      <c r="LOP32" s="453"/>
      <c r="LOQ32" s="453"/>
      <c r="LOR32" s="453"/>
      <c r="LOS32" s="453"/>
      <c r="LOT32" s="453"/>
      <c r="LOU32" s="453"/>
      <c r="LOV32" s="453"/>
      <c r="LOW32" s="453"/>
      <c r="LOX32" s="453"/>
      <c r="LOY32" s="453"/>
      <c r="LOZ32" s="453"/>
      <c r="LPA32" s="453"/>
      <c r="LPB32" s="453"/>
      <c r="LPC32" s="453"/>
      <c r="LPD32" s="453"/>
      <c r="LPE32" s="453"/>
      <c r="LPF32" s="453"/>
      <c r="LPG32" s="453"/>
      <c r="LPH32" s="453"/>
      <c r="LPI32" s="453"/>
      <c r="LPJ32" s="453"/>
      <c r="LPK32" s="453"/>
      <c r="LPL32" s="453"/>
      <c r="LPM32" s="453"/>
      <c r="LPN32" s="453"/>
      <c r="LPO32" s="453"/>
      <c r="LPP32" s="453"/>
      <c r="LPQ32" s="453"/>
      <c r="LPR32" s="453"/>
      <c r="LPS32" s="453"/>
      <c r="LPT32" s="453"/>
      <c r="LPU32" s="453"/>
      <c r="LPV32" s="453"/>
      <c r="LPW32" s="453"/>
      <c r="LPX32" s="453"/>
      <c r="LPY32" s="453"/>
      <c r="LPZ32" s="453"/>
      <c r="LQA32" s="453"/>
      <c r="LQB32" s="453"/>
      <c r="LQC32" s="453"/>
      <c r="LQD32" s="453"/>
      <c r="LQE32" s="453"/>
      <c r="LQF32" s="453"/>
      <c r="LQG32" s="453"/>
      <c r="LQH32" s="453"/>
      <c r="LQI32" s="453"/>
      <c r="LQJ32" s="453"/>
      <c r="LQK32" s="453"/>
      <c r="LQL32" s="453"/>
      <c r="LQM32" s="453"/>
      <c r="LQN32" s="453"/>
      <c r="LQO32" s="453"/>
      <c r="LQP32" s="453"/>
      <c r="LQQ32" s="453"/>
      <c r="LQR32" s="453"/>
      <c r="LQS32" s="453"/>
      <c r="LQT32" s="453"/>
      <c r="LQU32" s="453"/>
      <c r="LQV32" s="453"/>
      <c r="LQW32" s="453"/>
      <c r="LQX32" s="453"/>
      <c r="LQY32" s="453"/>
      <c r="LQZ32" s="453"/>
      <c r="LRA32" s="453"/>
      <c r="LRB32" s="453"/>
      <c r="LRC32" s="453"/>
      <c r="LRD32" s="453"/>
      <c r="LRE32" s="453"/>
      <c r="LRF32" s="453"/>
      <c r="LRG32" s="453"/>
      <c r="LRH32" s="453"/>
      <c r="LRI32" s="453"/>
      <c r="LRJ32" s="453"/>
      <c r="LRK32" s="453"/>
      <c r="LRL32" s="453"/>
      <c r="LRM32" s="453"/>
      <c r="LRN32" s="453"/>
      <c r="LRO32" s="453"/>
      <c r="LRP32" s="453"/>
      <c r="LRQ32" s="453"/>
      <c r="LRR32" s="453"/>
      <c r="LRS32" s="453"/>
      <c r="LRT32" s="453"/>
      <c r="LRU32" s="453"/>
      <c r="LRV32" s="453"/>
      <c r="LRW32" s="453"/>
      <c r="LRX32" s="453"/>
      <c r="LRY32" s="453"/>
      <c r="LRZ32" s="453"/>
      <c r="LSA32" s="453"/>
      <c r="LSB32" s="453"/>
      <c r="LSC32" s="453"/>
      <c r="LSD32" s="453"/>
      <c r="LSE32" s="453"/>
      <c r="LSF32" s="453"/>
      <c r="LSG32" s="453"/>
      <c r="LSH32" s="453"/>
      <c r="LSI32" s="453"/>
      <c r="LSJ32" s="453"/>
      <c r="LSK32" s="453"/>
      <c r="LSL32" s="453"/>
      <c r="LSM32" s="453"/>
      <c r="LSN32" s="453"/>
      <c r="LSO32" s="453"/>
      <c r="LSP32" s="453"/>
      <c r="LSQ32" s="453"/>
      <c r="LSR32" s="453"/>
      <c r="LSS32" s="453"/>
      <c r="LST32" s="453"/>
      <c r="LSU32" s="453"/>
      <c r="LSV32" s="453"/>
      <c r="LSW32" s="453"/>
      <c r="LSX32" s="453"/>
      <c r="LSY32" s="453"/>
      <c r="LSZ32" s="453"/>
      <c r="LTA32" s="453"/>
      <c r="LTB32" s="453"/>
      <c r="LTC32" s="453"/>
      <c r="LTD32" s="453"/>
      <c r="LTE32" s="453"/>
      <c r="LTF32" s="453"/>
      <c r="LTG32" s="453"/>
      <c r="LTH32" s="453"/>
      <c r="LTI32" s="453"/>
      <c r="LTJ32" s="453"/>
      <c r="LTK32" s="453"/>
      <c r="LTL32" s="453"/>
      <c r="LTM32" s="453"/>
      <c r="LTN32" s="453"/>
      <c r="LTO32" s="453"/>
      <c r="LTP32" s="453"/>
      <c r="LTQ32" s="453"/>
      <c r="LTR32" s="453"/>
      <c r="LTS32" s="453"/>
      <c r="LTT32" s="453"/>
      <c r="LTU32" s="453"/>
      <c r="LTV32" s="453"/>
      <c r="LTW32" s="453"/>
      <c r="LTX32" s="453"/>
      <c r="LTY32" s="453"/>
      <c r="LTZ32" s="453"/>
      <c r="LUA32" s="453"/>
      <c r="LUB32" s="453"/>
      <c r="LUC32" s="453"/>
      <c r="LUD32" s="453"/>
      <c r="LUE32" s="453"/>
      <c r="LUF32" s="453"/>
      <c r="LUG32" s="453"/>
      <c r="LUH32" s="453"/>
      <c r="LUI32" s="453"/>
      <c r="LUJ32" s="453"/>
      <c r="LUK32" s="453"/>
      <c r="LUL32" s="453"/>
      <c r="LUM32" s="453"/>
      <c r="LUN32" s="453"/>
      <c r="LUO32" s="453"/>
      <c r="LUP32" s="453"/>
      <c r="LUQ32" s="453"/>
      <c r="LUR32" s="453"/>
      <c r="LUS32" s="453"/>
      <c r="LUT32" s="453"/>
      <c r="LUU32" s="453"/>
      <c r="LUV32" s="453"/>
      <c r="LUW32" s="453"/>
      <c r="LUX32" s="453"/>
      <c r="LUY32" s="453"/>
      <c r="LUZ32" s="453"/>
      <c r="LVA32" s="453"/>
      <c r="LVB32" s="453"/>
      <c r="LVC32" s="453"/>
      <c r="LVD32" s="453"/>
      <c r="LVE32" s="453"/>
      <c r="LVF32" s="453"/>
      <c r="LVG32" s="453"/>
      <c r="LVH32" s="453"/>
      <c r="LVI32" s="453"/>
      <c r="LVJ32" s="453"/>
      <c r="LVK32" s="453"/>
      <c r="LVL32" s="453"/>
      <c r="LVM32" s="453"/>
      <c r="LVN32" s="453"/>
      <c r="LVO32" s="453"/>
      <c r="LVP32" s="453"/>
      <c r="LVQ32" s="453"/>
      <c r="LVR32" s="453"/>
      <c r="LVS32" s="453"/>
      <c r="LVT32" s="453"/>
      <c r="LVU32" s="453"/>
      <c r="LVV32" s="453"/>
      <c r="LVW32" s="453"/>
      <c r="LVX32" s="453"/>
      <c r="LVY32" s="453"/>
      <c r="LVZ32" s="453"/>
      <c r="LWA32" s="453"/>
      <c r="LWB32" s="453"/>
      <c r="LWC32" s="453"/>
      <c r="LWD32" s="453"/>
      <c r="LWE32" s="453"/>
      <c r="LWF32" s="453"/>
      <c r="LWG32" s="453"/>
      <c r="LWH32" s="453"/>
      <c r="LWI32" s="453"/>
      <c r="LWJ32" s="453"/>
      <c r="LWK32" s="453"/>
      <c r="LWL32" s="453"/>
      <c r="LWM32" s="453"/>
      <c r="LWN32" s="453"/>
      <c r="LWO32" s="453"/>
      <c r="LWP32" s="453"/>
      <c r="LWQ32" s="453"/>
      <c r="LWR32" s="453"/>
      <c r="LWS32" s="453"/>
      <c r="LWT32" s="453"/>
      <c r="LWU32" s="453"/>
      <c r="LWV32" s="453"/>
      <c r="LWW32" s="453"/>
      <c r="LWX32" s="453"/>
      <c r="LWY32" s="453"/>
      <c r="LWZ32" s="453"/>
      <c r="LXA32" s="453"/>
      <c r="LXB32" s="453"/>
      <c r="LXC32" s="453"/>
      <c r="LXD32" s="453"/>
      <c r="LXE32" s="453"/>
      <c r="LXF32" s="453"/>
      <c r="LXG32" s="453"/>
      <c r="LXH32" s="453"/>
      <c r="LXI32" s="453"/>
      <c r="LXJ32" s="453"/>
      <c r="LXK32" s="453"/>
      <c r="LXL32" s="453"/>
      <c r="LXM32" s="453"/>
      <c r="LXN32" s="453"/>
      <c r="LXO32" s="453"/>
      <c r="LXP32" s="453"/>
      <c r="LXQ32" s="453"/>
      <c r="LXR32" s="453"/>
      <c r="LXS32" s="453"/>
      <c r="LXT32" s="453"/>
      <c r="LXU32" s="453"/>
      <c r="LXV32" s="453"/>
      <c r="LXW32" s="453"/>
      <c r="LXX32" s="453"/>
      <c r="LXY32" s="453"/>
      <c r="LXZ32" s="453"/>
      <c r="LYA32" s="453"/>
      <c r="LYB32" s="453"/>
      <c r="LYC32" s="453"/>
      <c r="LYD32" s="453"/>
      <c r="LYE32" s="453"/>
      <c r="LYF32" s="453"/>
      <c r="LYG32" s="453"/>
      <c r="LYH32" s="453"/>
      <c r="LYI32" s="453"/>
      <c r="LYJ32" s="453"/>
      <c r="LYK32" s="453"/>
      <c r="LYL32" s="453"/>
      <c r="LYM32" s="453"/>
      <c r="LYN32" s="453"/>
      <c r="LYO32" s="453"/>
      <c r="LYP32" s="453"/>
      <c r="LYQ32" s="453"/>
      <c r="LYR32" s="453"/>
      <c r="LYS32" s="453"/>
      <c r="LYT32" s="453"/>
      <c r="LYU32" s="453"/>
      <c r="LYV32" s="453"/>
      <c r="LYW32" s="453"/>
      <c r="LYX32" s="453"/>
      <c r="LYY32" s="453"/>
      <c r="LYZ32" s="453"/>
      <c r="LZA32" s="453"/>
      <c r="LZB32" s="453"/>
      <c r="LZC32" s="453"/>
      <c r="LZD32" s="453"/>
      <c r="LZE32" s="453"/>
      <c r="LZF32" s="453"/>
      <c r="LZG32" s="453"/>
      <c r="LZH32" s="453"/>
      <c r="LZI32" s="453"/>
      <c r="LZJ32" s="453"/>
      <c r="LZK32" s="453"/>
      <c r="LZL32" s="453"/>
      <c r="LZM32" s="453"/>
      <c r="LZN32" s="453"/>
      <c r="LZO32" s="453"/>
      <c r="LZP32" s="453"/>
      <c r="LZQ32" s="453"/>
      <c r="LZR32" s="453"/>
      <c r="LZS32" s="453"/>
      <c r="LZT32" s="453"/>
      <c r="LZU32" s="453"/>
      <c r="LZV32" s="453"/>
      <c r="LZW32" s="453"/>
      <c r="LZX32" s="453"/>
      <c r="LZY32" s="453"/>
      <c r="LZZ32" s="453"/>
      <c r="MAA32" s="453"/>
      <c r="MAB32" s="453"/>
      <c r="MAC32" s="453"/>
      <c r="MAD32" s="453"/>
      <c r="MAE32" s="453"/>
      <c r="MAF32" s="453"/>
      <c r="MAG32" s="453"/>
      <c r="MAH32" s="453"/>
      <c r="MAI32" s="453"/>
      <c r="MAJ32" s="453"/>
      <c r="MAK32" s="453"/>
      <c r="MAL32" s="453"/>
      <c r="MAM32" s="453"/>
      <c r="MAN32" s="453"/>
      <c r="MAO32" s="453"/>
      <c r="MAP32" s="453"/>
      <c r="MAQ32" s="453"/>
      <c r="MAR32" s="453"/>
      <c r="MAS32" s="453"/>
      <c r="MAT32" s="453"/>
      <c r="MAU32" s="453"/>
      <c r="MAV32" s="453"/>
      <c r="MAW32" s="453"/>
      <c r="MAX32" s="453"/>
      <c r="MAY32" s="453"/>
      <c r="MAZ32" s="453"/>
      <c r="MBA32" s="453"/>
      <c r="MBB32" s="453"/>
      <c r="MBC32" s="453"/>
      <c r="MBD32" s="453"/>
      <c r="MBE32" s="453"/>
      <c r="MBF32" s="453"/>
      <c r="MBG32" s="453"/>
      <c r="MBH32" s="453"/>
      <c r="MBI32" s="453"/>
      <c r="MBJ32" s="453"/>
      <c r="MBK32" s="453"/>
      <c r="MBL32" s="453"/>
      <c r="MBM32" s="453"/>
      <c r="MBN32" s="453"/>
      <c r="MBO32" s="453"/>
      <c r="MBP32" s="453"/>
      <c r="MBQ32" s="453"/>
      <c r="MBR32" s="453"/>
      <c r="MBS32" s="453"/>
      <c r="MBT32" s="453"/>
      <c r="MBU32" s="453"/>
      <c r="MBV32" s="453"/>
      <c r="MBW32" s="453"/>
      <c r="MBX32" s="453"/>
      <c r="MBY32" s="453"/>
      <c r="MBZ32" s="453"/>
      <c r="MCA32" s="453"/>
      <c r="MCB32" s="453"/>
      <c r="MCC32" s="453"/>
      <c r="MCD32" s="453"/>
      <c r="MCE32" s="453"/>
      <c r="MCF32" s="453"/>
      <c r="MCG32" s="453"/>
      <c r="MCH32" s="453"/>
      <c r="MCI32" s="453"/>
      <c r="MCJ32" s="453"/>
      <c r="MCK32" s="453"/>
      <c r="MCL32" s="453"/>
      <c r="MCM32" s="453"/>
      <c r="MCN32" s="453"/>
      <c r="MCO32" s="453"/>
      <c r="MCP32" s="453"/>
      <c r="MCQ32" s="453"/>
      <c r="MCR32" s="453"/>
      <c r="MCS32" s="453"/>
      <c r="MCT32" s="453"/>
      <c r="MCU32" s="453"/>
      <c r="MCV32" s="453"/>
      <c r="MCW32" s="453"/>
      <c r="MCX32" s="453"/>
      <c r="MCY32" s="453"/>
      <c r="MCZ32" s="453"/>
      <c r="MDA32" s="453"/>
      <c r="MDB32" s="453"/>
      <c r="MDC32" s="453"/>
      <c r="MDD32" s="453"/>
      <c r="MDE32" s="453"/>
      <c r="MDF32" s="453"/>
      <c r="MDG32" s="453"/>
      <c r="MDH32" s="453"/>
      <c r="MDI32" s="453"/>
      <c r="MDJ32" s="453"/>
      <c r="MDK32" s="453"/>
      <c r="MDL32" s="453"/>
      <c r="MDM32" s="453"/>
      <c r="MDN32" s="453"/>
      <c r="MDO32" s="453"/>
      <c r="MDP32" s="453"/>
      <c r="MDQ32" s="453"/>
      <c r="MDR32" s="453"/>
      <c r="MDS32" s="453"/>
      <c r="MDT32" s="453"/>
      <c r="MDU32" s="453"/>
      <c r="MDV32" s="453"/>
      <c r="MDW32" s="453"/>
      <c r="MDX32" s="453"/>
      <c r="MDY32" s="453"/>
      <c r="MDZ32" s="453"/>
      <c r="MEA32" s="453"/>
      <c r="MEB32" s="453"/>
      <c r="MEC32" s="453"/>
      <c r="MED32" s="453"/>
      <c r="MEE32" s="453"/>
      <c r="MEF32" s="453"/>
      <c r="MEG32" s="453"/>
      <c r="MEH32" s="453"/>
      <c r="MEI32" s="453"/>
      <c r="MEJ32" s="453"/>
      <c r="MEK32" s="453"/>
      <c r="MEL32" s="453"/>
      <c r="MEM32" s="453"/>
      <c r="MEN32" s="453"/>
      <c r="MEO32" s="453"/>
      <c r="MEP32" s="453"/>
      <c r="MEQ32" s="453"/>
      <c r="MER32" s="453"/>
      <c r="MES32" s="453"/>
      <c r="MET32" s="453"/>
      <c r="MEU32" s="453"/>
      <c r="MEV32" s="453"/>
      <c r="MEW32" s="453"/>
      <c r="MEX32" s="453"/>
      <c r="MEY32" s="453"/>
      <c r="MEZ32" s="453"/>
      <c r="MFA32" s="453"/>
      <c r="MFB32" s="453"/>
      <c r="MFC32" s="453"/>
      <c r="MFD32" s="453"/>
      <c r="MFE32" s="453"/>
      <c r="MFF32" s="453"/>
      <c r="MFG32" s="453"/>
      <c r="MFH32" s="453"/>
      <c r="MFI32" s="453"/>
      <c r="MFJ32" s="453"/>
      <c r="MFK32" s="453"/>
      <c r="MFL32" s="453"/>
      <c r="MFM32" s="453"/>
      <c r="MFN32" s="453"/>
      <c r="MFO32" s="453"/>
      <c r="MFP32" s="453"/>
      <c r="MFQ32" s="453"/>
      <c r="MFR32" s="453"/>
      <c r="MFS32" s="453"/>
      <c r="MFT32" s="453"/>
      <c r="MFU32" s="453"/>
      <c r="MFV32" s="453"/>
      <c r="MFW32" s="453"/>
      <c r="MFX32" s="453"/>
      <c r="MFY32" s="453"/>
      <c r="MFZ32" s="453"/>
      <c r="MGA32" s="453"/>
      <c r="MGB32" s="453"/>
      <c r="MGC32" s="453"/>
      <c r="MGD32" s="453"/>
      <c r="MGE32" s="453"/>
      <c r="MGF32" s="453"/>
      <c r="MGG32" s="453"/>
      <c r="MGH32" s="453"/>
      <c r="MGI32" s="453"/>
      <c r="MGJ32" s="453"/>
      <c r="MGK32" s="453"/>
      <c r="MGL32" s="453"/>
      <c r="MGM32" s="453"/>
      <c r="MGN32" s="453"/>
      <c r="MGO32" s="453"/>
      <c r="MGP32" s="453"/>
      <c r="MGQ32" s="453"/>
      <c r="MGR32" s="453"/>
      <c r="MGS32" s="453"/>
      <c r="MGT32" s="453"/>
      <c r="MGU32" s="453"/>
      <c r="MGV32" s="453"/>
      <c r="MGW32" s="453"/>
      <c r="MGX32" s="453"/>
      <c r="MGY32" s="453"/>
      <c r="MGZ32" s="453"/>
      <c r="MHA32" s="453"/>
      <c r="MHB32" s="453"/>
      <c r="MHC32" s="453"/>
      <c r="MHD32" s="453"/>
      <c r="MHE32" s="453"/>
      <c r="MHF32" s="453"/>
      <c r="MHG32" s="453"/>
      <c r="MHH32" s="453"/>
      <c r="MHI32" s="453"/>
      <c r="MHJ32" s="453"/>
      <c r="MHK32" s="453"/>
      <c r="MHL32" s="453"/>
      <c r="MHM32" s="453"/>
      <c r="MHN32" s="453"/>
      <c r="MHO32" s="453"/>
      <c r="MHP32" s="453"/>
      <c r="MHQ32" s="453"/>
      <c r="MHR32" s="453"/>
      <c r="MHS32" s="453"/>
      <c r="MHT32" s="453"/>
      <c r="MHU32" s="453"/>
      <c r="MHV32" s="453"/>
      <c r="MHW32" s="453"/>
      <c r="MHX32" s="453"/>
      <c r="MHY32" s="453"/>
      <c r="MHZ32" s="453"/>
      <c r="MIA32" s="453"/>
      <c r="MIB32" s="453"/>
      <c r="MIC32" s="453"/>
      <c r="MID32" s="453"/>
      <c r="MIE32" s="453"/>
      <c r="MIF32" s="453"/>
      <c r="MIG32" s="453"/>
      <c r="MIH32" s="453"/>
      <c r="MII32" s="453"/>
      <c r="MIJ32" s="453"/>
      <c r="MIK32" s="453"/>
      <c r="MIL32" s="453"/>
      <c r="MIM32" s="453"/>
      <c r="MIN32" s="453"/>
      <c r="MIO32" s="453"/>
      <c r="MIP32" s="453"/>
      <c r="MIQ32" s="453"/>
      <c r="MIR32" s="453"/>
      <c r="MIS32" s="453"/>
      <c r="MIT32" s="453"/>
      <c r="MIU32" s="453"/>
      <c r="MIV32" s="453"/>
      <c r="MIW32" s="453"/>
      <c r="MIX32" s="453"/>
      <c r="MIY32" s="453"/>
      <c r="MIZ32" s="453"/>
      <c r="MJA32" s="453"/>
      <c r="MJB32" s="453"/>
      <c r="MJC32" s="453"/>
      <c r="MJD32" s="453"/>
      <c r="MJE32" s="453"/>
      <c r="MJF32" s="453"/>
      <c r="MJG32" s="453"/>
      <c r="MJH32" s="453"/>
      <c r="MJI32" s="453"/>
      <c r="MJJ32" s="453"/>
      <c r="MJK32" s="453"/>
      <c r="MJL32" s="453"/>
      <c r="MJM32" s="453"/>
      <c r="MJN32" s="453"/>
      <c r="MJO32" s="453"/>
      <c r="MJP32" s="453"/>
      <c r="MJQ32" s="453"/>
      <c r="MJR32" s="453"/>
      <c r="MJS32" s="453"/>
      <c r="MJT32" s="453"/>
      <c r="MJU32" s="453"/>
      <c r="MJV32" s="453"/>
      <c r="MJW32" s="453"/>
      <c r="MJX32" s="453"/>
      <c r="MJY32" s="453"/>
      <c r="MJZ32" s="453"/>
      <c r="MKA32" s="453"/>
      <c r="MKB32" s="453"/>
      <c r="MKC32" s="453"/>
      <c r="MKD32" s="453"/>
      <c r="MKE32" s="453"/>
      <c r="MKF32" s="453"/>
      <c r="MKG32" s="453"/>
      <c r="MKH32" s="453"/>
      <c r="MKI32" s="453"/>
      <c r="MKJ32" s="453"/>
      <c r="MKK32" s="453"/>
      <c r="MKL32" s="453"/>
      <c r="MKM32" s="453"/>
      <c r="MKN32" s="453"/>
      <c r="MKO32" s="453"/>
      <c r="MKP32" s="453"/>
      <c r="MKQ32" s="453"/>
      <c r="MKR32" s="453"/>
      <c r="MKS32" s="453"/>
      <c r="MKT32" s="453"/>
      <c r="MKU32" s="453"/>
      <c r="MKV32" s="453"/>
      <c r="MKW32" s="453"/>
      <c r="MKX32" s="453"/>
      <c r="MKY32" s="453"/>
      <c r="MKZ32" s="453"/>
      <c r="MLA32" s="453"/>
      <c r="MLB32" s="453"/>
      <c r="MLC32" s="453"/>
      <c r="MLD32" s="453"/>
      <c r="MLE32" s="453"/>
      <c r="MLF32" s="453"/>
      <c r="MLG32" s="453"/>
      <c r="MLH32" s="453"/>
      <c r="MLI32" s="453"/>
      <c r="MLJ32" s="453"/>
      <c r="MLK32" s="453"/>
      <c r="MLL32" s="453"/>
      <c r="MLM32" s="453"/>
      <c r="MLN32" s="453"/>
      <c r="MLO32" s="453"/>
      <c r="MLP32" s="453"/>
      <c r="MLQ32" s="453"/>
      <c r="MLR32" s="453"/>
      <c r="MLS32" s="453"/>
      <c r="MLT32" s="453"/>
      <c r="MLU32" s="453"/>
      <c r="MLV32" s="453"/>
      <c r="MLW32" s="453"/>
      <c r="MLX32" s="453"/>
      <c r="MLY32" s="453"/>
      <c r="MLZ32" s="453"/>
      <c r="MMA32" s="453"/>
      <c r="MMB32" s="453"/>
      <c r="MMC32" s="453"/>
      <c r="MMD32" s="453"/>
      <c r="MME32" s="453"/>
      <c r="MMF32" s="453"/>
      <c r="MMG32" s="453"/>
      <c r="MMH32" s="453"/>
      <c r="MMI32" s="453"/>
      <c r="MMJ32" s="453"/>
      <c r="MMK32" s="453"/>
      <c r="MML32" s="453"/>
      <c r="MMM32" s="453"/>
      <c r="MMN32" s="453"/>
      <c r="MMO32" s="453"/>
      <c r="MMP32" s="453"/>
      <c r="MMQ32" s="453"/>
      <c r="MMR32" s="453"/>
      <c r="MMS32" s="453"/>
      <c r="MMT32" s="453"/>
      <c r="MMU32" s="453"/>
      <c r="MMV32" s="453"/>
      <c r="MMW32" s="453"/>
      <c r="MMX32" s="453"/>
      <c r="MMY32" s="453"/>
      <c r="MMZ32" s="453"/>
      <c r="MNA32" s="453"/>
      <c r="MNB32" s="453"/>
      <c r="MNC32" s="453"/>
      <c r="MND32" s="453"/>
      <c r="MNE32" s="453"/>
      <c r="MNF32" s="453"/>
      <c r="MNG32" s="453"/>
      <c r="MNH32" s="453"/>
      <c r="MNI32" s="453"/>
      <c r="MNJ32" s="453"/>
      <c r="MNK32" s="453"/>
      <c r="MNL32" s="453"/>
      <c r="MNM32" s="453"/>
      <c r="MNN32" s="453"/>
      <c r="MNO32" s="453"/>
      <c r="MNP32" s="453"/>
      <c r="MNQ32" s="453"/>
      <c r="MNR32" s="453"/>
      <c r="MNS32" s="453"/>
      <c r="MNT32" s="453"/>
      <c r="MNU32" s="453"/>
      <c r="MNV32" s="453"/>
      <c r="MNW32" s="453"/>
      <c r="MNX32" s="453"/>
      <c r="MNY32" s="453"/>
      <c r="MNZ32" s="453"/>
      <c r="MOA32" s="453"/>
      <c r="MOB32" s="453"/>
      <c r="MOC32" s="453"/>
      <c r="MOD32" s="453"/>
      <c r="MOE32" s="453"/>
      <c r="MOF32" s="453"/>
      <c r="MOG32" s="453"/>
      <c r="MOH32" s="453"/>
      <c r="MOI32" s="453"/>
      <c r="MOJ32" s="453"/>
      <c r="MOK32" s="453"/>
      <c r="MOL32" s="453"/>
      <c r="MOM32" s="453"/>
      <c r="MON32" s="453"/>
      <c r="MOO32" s="453"/>
      <c r="MOP32" s="453"/>
      <c r="MOQ32" s="453"/>
      <c r="MOR32" s="453"/>
      <c r="MOS32" s="453"/>
      <c r="MOT32" s="453"/>
      <c r="MOU32" s="453"/>
      <c r="MOV32" s="453"/>
      <c r="MOW32" s="453"/>
      <c r="MOX32" s="453"/>
      <c r="MOY32" s="453"/>
      <c r="MOZ32" s="453"/>
      <c r="MPA32" s="453"/>
      <c r="MPB32" s="453"/>
      <c r="MPC32" s="453"/>
      <c r="MPD32" s="453"/>
      <c r="MPE32" s="453"/>
      <c r="MPF32" s="453"/>
      <c r="MPG32" s="453"/>
      <c r="MPH32" s="453"/>
      <c r="MPI32" s="453"/>
      <c r="MPJ32" s="453"/>
      <c r="MPK32" s="453"/>
      <c r="MPL32" s="453"/>
      <c r="MPM32" s="453"/>
      <c r="MPN32" s="453"/>
      <c r="MPO32" s="453"/>
      <c r="MPP32" s="453"/>
      <c r="MPQ32" s="453"/>
      <c r="MPR32" s="453"/>
      <c r="MPS32" s="453"/>
      <c r="MPT32" s="453"/>
      <c r="MPU32" s="453"/>
      <c r="MPV32" s="453"/>
      <c r="MPW32" s="453"/>
      <c r="MPX32" s="453"/>
      <c r="MPY32" s="453"/>
      <c r="MPZ32" s="453"/>
      <c r="MQA32" s="453"/>
      <c r="MQB32" s="453"/>
      <c r="MQC32" s="453"/>
      <c r="MQD32" s="453"/>
      <c r="MQE32" s="453"/>
      <c r="MQF32" s="453"/>
      <c r="MQG32" s="453"/>
      <c r="MQH32" s="453"/>
      <c r="MQI32" s="453"/>
      <c r="MQJ32" s="453"/>
      <c r="MQK32" s="453"/>
      <c r="MQL32" s="453"/>
      <c r="MQM32" s="453"/>
      <c r="MQN32" s="453"/>
      <c r="MQO32" s="453"/>
      <c r="MQP32" s="453"/>
      <c r="MQQ32" s="453"/>
      <c r="MQR32" s="453"/>
      <c r="MQS32" s="453"/>
      <c r="MQT32" s="453"/>
      <c r="MQU32" s="453"/>
      <c r="MQV32" s="453"/>
      <c r="MQW32" s="453"/>
      <c r="MQX32" s="453"/>
      <c r="MQY32" s="453"/>
      <c r="MQZ32" s="453"/>
      <c r="MRA32" s="453"/>
      <c r="MRB32" s="453"/>
      <c r="MRC32" s="453"/>
      <c r="MRD32" s="453"/>
      <c r="MRE32" s="453"/>
      <c r="MRF32" s="453"/>
      <c r="MRG32" s="453"/>
      <c r="MRH32" s="453"/>
      <c r="MRI32" s="453"/>
      <c r="MRJ32" s="453"/>
      <c r="MRK32" s="453"/>
      <c r="MRL32" s="453"/>
      <c r="MRM32" s="453"/>
      <c r="MRN32" s="453"/>
      <c r="MRO32" s="453"/>
      <c r="MRP32" s="453"/>
      <c r="MRQ32" s="453"/>
      <c r="MRR32" s="453"/>
      <c r="MRS32" s="453"/>
      <c r="MRT32" s="453"/>
      <c r="MRU32" s="453"/>
      <c r="MRV32" s="453"/>
      <c r="MRW32" s="453"/>
      <c r="MRX32" s="453"/>
      <c r="MRY32" s="453"/>
      <c r="MRZ32" s="453"/>
      <c r="MSA32" s="453"/>
      <c r="MSB32" s="453"/>
      <c r="MSC32" s="453"/>
      <c r="MSD32" s="453"/>
      <c r="MSE32" s="453"/>
      <c r="MSF32" s="453"/>
      <c r="MSG32" s="453"/>
      <c r="MSH32" s="453"/>
      <c r="MSI32" s="453"/>
      <c r="MSJ32" s="453"/>
      <c r="MSK32" s="453"/>
      <c r="MSL32" s="453"/>
      <c r="MSM32" s="453"/>
      <c r="MSN32" s="453"/>
      <c r="MSO32" s="453"/>
      <c r="MSP32" s="453"/>
      <c r="MSQ32" s="453"/>
      <c r="MSR32" s="453"/>
      <c r="MSS32" s="453"/>
      <c r="MST32" s="453"/>
      <c r="MSU32" s="453"/>
      <c r="MSV32" s="453"/>
      <c r="MSW32" s="453"/>
      <c r="MSX32" s="453"/>
      <c r="MSY32" s="453"/>
      <c r="MSZ32" s="453"/>
      <c r="MTA32" s="453"/>
      <c r="MTB32" s="453"/>
      <c r="MTC32" s="453"/>
      <c r="MTD32" s="453"/>
      <c r="MTE32" s="453"/>
      <c r="MTF32" s="453"/>
      <c r="MTG32" s="453"/>
      <c r="MTH32" s="453"/>
      <c r="MTI32" s="453"/>
      <c r="MTJ32" s="453"/>
      <c r="MTK32" s="453"/>
      <c r="MTL32" s="453"/>
      <c r="MTM32" s="453"/>
      <c r="MTN32" s="453"/>
      <c r="MTO32" s="453"/>
      <c r="MTP32" s="453"/>
      <c r="MTQ32" s="453"/>
      <c r="MTR32" s="453"/>
      <c r="MTS32" s="453"/>
      <c r="MTT32" s="453"/>
      <c r="MTU32" s="453"/>
      <c r="MTV32" s="453"/>
      <c r="MTW32" s="453"/>
      <c r="MTX32" s="453"/>
      <c r="MTY32" s="453"/>
      <c r="MTZ32" s="453"/>
      <c r="MUA32" s="453"/>
      <c r="MUB32" s="453"/>
      <c r="MUC32" s="453"/>
      <c r="MUD32" s="453"/>
      <c r="MUE32" s="453"/>
      <c r="MUF32" s="453"/>
      <c r="MUG32" s="453"/>
      <c r="MUH32" s="453"/>
      <c r="MUI32" s="453"/>
      <c r="MUJ32" s="453"/>
      <c r="MUK32" s="453"/>
      <c r="MUL32" s="453"/>
      <c r="MUM32" s="453"/>
      <c r="MUN32" s="453"/>
      <c r="MUO32" s="453"/>
      <c r="MUP32" s="453"/>
      <c r="MUQ32" s="453"/>
      <c r="MUR32" s="453"/>
      <c r="MUS32" s="453"/>
      <c r="MUT32" s="453"/>
      <c r="MUU32" s="453"/>
      <c r="MUV32" s="453"/>
      <c r="MUW32" s="453"/>
      <c r="MUX32" s="453"/>
      <c r="MUY32" s="453"/>
      <c r="MUZ32" s="453"/>
      <c r="MVA32" s="453"/>
      <c r="MVB32" s="453"/>
      <c r="MVC32" s="453"/>
      <c r="MVD32" s="453"/>
      <c r="MVE32" s="453"/>
      <c r="MVF32" s="453"/>
      <c r="MVG32" s="453"/>
      <c r="MVH32" s="453"/>
      <c r="MVI32" s="453"/>
      <c r="MVJ32" s="453"/>
      <c r="MVK32" s="453"/>
      <c r="MVL32" s="453"/>
      <c r="MVM32" s="453"/>
      <c r="MVN32" s="453"/>
      <c r="MVO32" s="453"/>
      <c r="MVP32" s="453"/>
      <c r="MVQ32" s="453"/>
      <c r="MVR32" s="453"/>
      <c r="MVS32" s="453"/>
      <c r="MVT32" s="453"/>
      <c r="MVU32" s="453"/>
      <c r="MVV32" s="453"/>
      <c r="MVW32" s="453"/>
      <c r="MVX32" s="453"/>
      <c r="MVY32" s="453"/>
      <c r="MVZ32" s="453"/>
      <c r="MWA32" s="453"/>
      <c r="MWB32" s="453"/>
      <c r="MWC32" s="453"/>
      <c r="MWD32" s="453"/>
      <c r="MWE32" s="453"/>
      <c r="MWF32" s="453"/>
      <c r="MWG32" s="453"/>
      <c r="MWH32" s="453"/>
      <c r="MWI32" s="453"/>
      <c r="MWJ32" s="453"/>
      <c r="MWK32" s="453"/>
      <c r="MWL32" s="453"/>
      <c r="MWM32" s="453"/>
      <c r="MWN32" s="453"/>
      <c r="MWO32" s="453"/>
      <c r="MWP32" s="453"/>
      <c r="MWQ32" s="453"/>
      <c r="MWR32" s="453"/>
      <c r="MWS32" s="453"/>
      <c r="MWT32" s="453"/>
      <c r="MWU32" s="453"/>
      <c r="MWV32" s="453"/>
      <c r="MWW32" s="453"/>
      <c r="MWX32" s="453"/>
      <c r="MWY32" s="453"/>
      <c r="MWZ32" s="453"/>
      <c r="MXA32" s="453"/>
      <c r="MXB32" s="453"/>
      <c r="MXC32" s="453"/>
      <c r="MXD32" s="453"/>
      <c r="MXE32" s="453"/>
      <c r="MXF32" s="453"/>
      <c r="MXG32" s="453"/>
      <c r="MXH32" s="453"/>
      <c r="MXI32" s="453"/>
      <c r="MXJ32" s="453"/>
      <c r="MXK32" s="453"/>
      <c r="MXL32" s="453"/>
      <c r="MXM32" s="453"/>
      <c r="MXN32" s="453"/>
      <c r="MXO32" s="453"/>
      <c r="MXP32" s="453"/>
      <c r="MXQ32" s="453"/>
      <c r="MXR32" s="453"/>
      <c r="MXS32" s="453"/>
      <c r="MXT32" s="453"/>
      <c r="MXU32" s="453"/>
      <c r="MXV32" s="453"/>
      <c r="MXW32" s="453"/>
      <c r="MXX32" s="453"/>
      <c r="MXY32" s="453"/>
      <c r="MXZ32" s="453"/>
      <c r="MYA32" s="453"/>
      <c r="MYB32" s="453"/>
      <c r="MYC32" s="453"/>
      <c r="MYD32" s="453"/>
      <c r="MYE32" s="453"/>
      <c r="MYF32" s="453"/>
      <c r="MYG32" s="453"/>
      <c r="MYH32" s="453"/>
      <c r="MYI32" s="453"/>
      <c r="MYJ32" s="453"/>
      <c r="MYK32" s="453"/>
      <c r="MYL32" s="453"/>
      <c r="MYM32" s="453"/>
      <c r="MYN32" s="453"/>
      <c r="MYO32" s="453"/>
      <c r="MYP32" s="453"/>
      <c r="MYQ32" s="453"/>
      <c r="MYR32" s="453"/>
      <c r="MYS32" s="453"/>
      <c r="MYT32" s="453"/>
      <c r="MYU32" s="453"/>
      <c r="MYV32" s="453"/>
      <c r="MYW32" s="453"/>
      <c r="MYX32" s="453"/>
      <c r="MYY32" s="453"/>
      <c r="MYZ32" s="453"/>
      <c r="MZA32" s="453"/>
      <c r="MZB32" s="453"/>
      <c r="MZC32" s="453"/>
      <c r="MZD32" s="453"/>
      <c r="MZE32" s="453"/>
      <c r="MZF32" s="453"/>
      <c r="MZG32" s="453"/>
      <c r="MZH32" s="453"/>
      <c r="MZI32" s="453"/>
      <c r="MZJ32" s="453"/>
      <c r="MZK32" s="453"/>
      <c r="MZL32" s="453"/>
      <c r="MZM32" s="453"/>
      <c r="MZN32" s="453"/>
      <c r="MZO32" s="453"/>
      <c r="MZP32" s="453"/>
      <c r="MZQ32" s="453"/>
      <c r="MZR32" s="453"/>
      <c r="MZS32" s="453"/>
      <c r="MZT32" s="453"/>
      <c r="MZU32" s="453"/>
      <c r="MZV32" s="453"/>
      <c r="MZW32" s="453"/>
      <c r="MZX32" s="453"/>
      <c r="MZY32" s="453"/>
      <c r="MZZ32" s="453"/>
      <c r="NAA32" s="453"/>
      <c r="NAB32" s="453"/>
      <c r="NAC32" s="453"/>
      <c r="NAD32" s="453"/>
      <c r="NAE32" s="453"/>
      <c r="NAF32" s="453"/>
      <c r="NAG32" s="453"/>
      <c r="NAH32" s="453"/>
      <c r="NAI32" s="453"/>
      <c r="NAJ32" s="453"/>
      <c r="NAK32" s="453"/>
      <c r="NAL32" s="453"/>
      <c r="NAM32" s="453"/>
      <c r="NAN32" s="453"/>
      <c r="NAO32" s="453"/>
      <c r="NAP32" s="453"/>
      <c r="NAQ32" s="453"/>
      <c r="NAR32" s="453"/>
      <c r="NAS32" s="453"/>
      <c r="NAT32" s="453"/>
      <c r="NAU32" s="453"/>
      <c r="NAV32" s="453"/>
      <c r="NAW32" s="453"/>
      <c r="NAX32" s="453"/>
      <c r="NAY32" s="453"/>
      <c r="NAZ32" s="453"/>
      <c r="NBA32" s="453"/>
      <c r="NBB32" s="453"/>
      <c r="NBC32" s="453"/>
      <c r="NBD32" s="453"/>
      <c r="NBE32" s="453"/>
      <c r="NBF32" s="453"/>
      <c r="NBG32" s="453"/>
      <c r="NBH32" s="453"/>
      <c r="NBI32" s="453"/>
      <c r="NBJ32" s="453"/>
      <c r="NBK32" s="453"/>
      <c r="NBL32" s="453"/>
      <c r="NBM32" s="453"/>
      <c r="NBN32" s="453"/>
      <c r="NBO32" s="453"/>
      <c r="NBP32" s="453"/>
      <c r="NBQ32" s="453"/>
      <c r="NBR32" s="453"/>
      <c r="NBS32" s="453"/>
      <c r="NBT32" s="453"/>
      <c r="NBU32" s="453"/>
      <c r="NBV32" s="453"/>
      <c r="NBW32" s="453"/>
      <c r="NBX32" s="453"/>
      <c r="NBY32" s="453"/>
      <c r="NBZ32" s="453"/>
      <c r="NCA32" s="453"/>
      <c r="NCB32" s="453"/>
      <c r="NCC32" s="453"/>
      <c r="NCD32" s="453"/>
      <c r="NCE32" s="453"/>
      <c r="NCF32" s="453"/>
      <c r="NCG32" s="453"/>
      <c r="NCH32" s="453"/>
      <c r="NCI32" s="453"/>
      <c r="NCJ32" s="453"/>
      <c r="NCK32" s="453"/>
      <c r="NCL32" s="453"/>
      <c r="NCM32" s="453"/>
      <c r="NCN32" s="453"/>
      <c r="NCO32" s="453"/>
      <c r="NCP32" s="453"/>
      <c r="NCQ32" s="453"/>
      <c r="NCR32" s="453"/>
      <c r="NCS32" s="453"/>
      <c r="NCT32" s="453"/>
      <c r="NCU32" s="453"/>
      <c r="NCV32" s="453"/>
      <c r="NCW32" s="453"/>
      <c r="NCX32" s="453"/>
      <c r="NCY32" s="453"/>
      <c r="NCZ32" s="453"/>
      <c r="NDA32" s="453"/>
      <c r="NDB32" s="453"/>
      <c r="NDC32" s="453"/>
      <c r="NDD32" s="453"/>
      <c r="NDE32" s="453"/>
      <c r="NDF32" s="453"/>
      <c r="NDG32" s="453"/>
      <c r="NDH32" s="453"/>
      <c r="NDI32" s="453"/>
      <c r="NDJ32" s="453"/>
      <c r="NDK32" s="453"/>
      <c r="NDL32" s="453"/>
      <c r="NDM32" s="453"/>
      <c r="NDN32" s="453"/>
      <c r="NDO32" s="453"/>
      <c r="NDP32" s="453"/>
      <c r="NDQ32" s="453"/>
      <c r="NDR32" s="453"/>
      <c r="NDS32" s="453"/>
      <c r="NDT32" s="453"/>
      <c r="NDU32" s="453"/>
      <c r="NDV32" s="453"/>
      <c r="NDW32" s="453"/>
      <c r="NDX32" s="453"/>
      <c r="NDY32" s="453"/>
      <c r="NDZ32" s="453"/>
      <c r="NEA32" s="453"/>
      <c r="NEB32" s="453"/>
      <c r="NEC32" s="453"/>
      <c r="NED32" s="453"/>
      <c r="NEE32" s="453"/>
      <c r="NEF32" s="453"/>
      <c r="NEG32" s="453"/>
      <c r="NEH32" s="453"/>
      <c r="NEI32" s="453"/>
      <c r="NEJ32" s="453"/>
      <c r="NEK32" s="453"/>
      <c r="NEL32" s="453"/>
      <c r="NEM32" s="453"/>
      <c r="NEN32" s="453"/>
      <c r="NEO32" s="453"/>
      <c r="NEP32" s="453"/>
      <c r="NEQ32" s="453"/>
      <c r="NER32" s="453"/>
      <c r="NES32" s="453"/>
      <c r="NET32" s="453"/>
      <c r="NEU32" s="453"/>
      <c r="NEV32" s="453"/>
      <c r="NEW32" s="453"/>
      <c r="NEX32" s="453"/>
      <c r="NEY32" s="453"/>
      <c r="NEZ32" s="453"/>
      <c r="NFA32" s="453"/>
      <c r="NFB32" s="453"/>
      <c r="NFC32" s="453"/>
      <c r="NFD32" s="453"/>
      <c r="NFE32" s="453"/>
      <c r="NFF32" s="453"/>
      <c r="NFG32" s="453"/>
      <c r="NFH32" s="453"/>
      <c r="NFI32" s="453"/>
      <c r="NFJ32" s="453"/>
      <c r="NFK32" s="453"/>
      <c r="NFL32" s="453"/>
      <c r="NFM32" s="453"/>
      <c r="NFN32" s="453"/>
      <c r="NFO32" s="453"/>
      <c r="NFP32" s="453"/>
      <c r="NFQ32" s="453"/>
      <c r="NFR32" s="453"/>
      <c r="NFS32" s="453"/>
      <c r="NFT32" s="453"/>
      <c r="NFU32" s="453"/>
      <c r="NFV32" s="453"/>
      <c r="NFW32" s="453"/>
      <c r="NFX32" s="453"/>
      <c r="NFY32" s="453"/>
      <c r="NFZ32" s="453"/>
      <c r="NGA32" s="453"/>
      <c r="NGB32" s="453"/>
      <c r="NGC32" s="453"/>
      <c r="NGD32" s="453"/>
      <c r="NGE32" s="453"/>
      <c r="NGF32" s="453"/>
      <c r="NGG32" s="453"/>
      <c r="NGH32" s="453"/>
      <c r="NGI32" s="453"/>
      <c r="NGJ32" s="453"/>
      <c r="NGK32" s="453"/>
      <c r="NGL32" s="453"/>
      <c r="NGM32" s="453"/>
      <c r="NGN32" s="453"/>
      <c r="NGO32" s="453"/>
      <c r="NGP32" s="453"/>
      <c r="NGQ32" s="453"/>
      <c r="NGR32" s="453"/>
      <c r="NGS32" s="453"/>
      <c r="NGT32" s="453"/>
      <c r="NGU32" s="453"/>
      <c r="NGV32" s="453"/>
      <c r="NGW32" s="453"/>
      <c r="NGX32" s="453"/>
      <c r="NGY32" s="453"/>
      <c r="NGZ32" s="453"/>
      <c r="NHA32" s="453"/>
      <c r="NHB32" s="453"/>
      <c r="NHC32" s="453"/>
      <c r="NHD32" s="453"/>
      <c r="NHE32" s="453"/>
      <c r="NHF32" s="453"/>
      <c r="NHG32" s="453"/>
      <c r="NHH32" s="453"/>
      <c r="NHI32" s="453"/>
      <c r="NHJ32" s="453"/>
      <c r="NHK32" s="453"/>
      <c r="NHL32" s="453"/>
      <c r="NHM32" s="453"/>
      <c r="NHN32" s="453"/>
      <c r="NHO32" s="453"/>
      <c r="NHP32" s="453"/>
      <c r="NHQ32" s="453"/>
      <c r="NHR32" s="453"/>
      <c r="NHS32" s="453"/>
      <c r="NHT32" s="453"/>
      <c r="NHU32" s="453"/>
      <c r="NHV32" s="453"/>
      <c r="NHW32" s="453"/>
      <c r="NHX32" s="453"/>
      <c r="NHY32" s="453"/>
      <c r="NHZ32" s="453"/>
      <c r="NIA32" s="453"/>
      <c r="NIB32" s="453"/>
      <c r="NIC32" s="453"/>
      <c r="NID32" s="453"/>
      <c r="NIE32" s="453"/>
      <c r="NIF32" s="453"/>
      <c r="NIG32" s="453"/>
      <c r="NIH32" s="453"/>
      <c r="NII32" s="453"/>
      <c r="NIJ32" s="453"/>
      <c r="NIK32" s="453"/>
      <c r="NIL32" s="453"/>
      <c r="NIM32" s="453"/>
      <c r="NIN32" s="453"/>
      <c r="NIO32" s="453"/>
      <c r="NIP32" s="453"/>
      <c r="NIQ32" s="453"/>
      <c r="NIR32" s="453"/>
      <c r="NIS32" s="453"/>
      <c r="NIT32" s="453"/>
      <c r="NIU32" s="453"/>
      <c r="NIV32" s="453"/>
      <c r="NIW32" s="453"/>
      <c r="NIX32" s="453"/>
      <c r="NIY32" s="453"/>
      <c r="NIZ32" s="453"/>
      <c r="NJA32" s="453"/>
      <c r="NJB32" s="453"/>
      <c r="NJC32" s="453"/>
      <c r="NJD32" s="453"/>
      <c r="NJE32" s="453"/>
      <c r="NJF32" s="453"/>
      <c r="NJG32" s="453"/>
      <c r="NJH32" s="453"/>
      <c r="NJI32" s="453"/>
      <c r="NJJ32" s="453"/>
      <c r="NJK32" s="453"/>
      <c r="NJL32" s="453"/>
      <c r="NJM32" s="453"/>
      <c r="NJN32" s="453"/>
      <c r="NJO32" s="453"/>
      <c r="NJP32" s="453"/>
      <c r="NJQ32" s="453"/>
      <c r="NJR32" s="453"/>
      <c r="NJS32" s="453"/>
      <c r="NJT32" s="453"/>
      <c r="NJU32" s="453"/>
      <c r="NJV32" s="453"/>
      <c r="NJW32" s="453"/>
      <c r="NJX32" s="453"/>
      <c r="NJY32" s="453"/>
      <c r="NJZ32" s="453"/>
      <c r="NKA32" s="453"/>
      <c r="NKB32" s="453"/>
      <c r="NKC32" s="453"/>
      <c r="NKD32" s="453"/>
      <c r="NKE32" s="453"/>
      <c r="NKF32" s="453"/>
      <c r="NKG32" s="453"/>
      <c r="NKH32" s="453"/>
      <c r="NKI32" s="453"/>
      <c r="NKJ32" s="453"/>
      <c r="NKK32" s="453"/>
      <c r="NKL32" s="453"/>
      <c r="NKM32" s="453"/>
      <c r="NKN32" s="453"/>
      <c r="NKO32" s="453"/>
      <c r="NKP32" s="453"/>
      <c r="NKQ32" s="453"/>
      <c r="NKR32" s="453"/>
      <c r="NKS32" s="453"/>
      <c r="NKT32" s="453"/>
      <c r="NKU32" s="453"/>
      <c r="NKV32" s="453"/>
      <c r="NKW32" s="453"/>
      <c r="NKX32" s="453"/>
      <c r="NKY32" s="453"/>
      <c r="NKZ32" s="453"/>
      <c r="NLA32" s="453"/>
      <c r="NLB32" s="453"/>
      <c r="NLC32" s="453"/>
      <c r="NLD32" s="453"/>
      <c r="NLE32" s="453"/>
      <c r="NLF32" s="453"/>
      <c r="NLG32" s="453"/>
      <c r="NLH32" s="453"/>
      <c r="NLI32" s="453"/>
      <c r="NLJ32" s="453"/>
      <c r="NLK32" s="453"/>
      <c r="NLL32" s="453"/>
      <c r="NLM32" s="453"/>
      <c r="NLN32" s="453"/>
      <c r="NLO32" s="453"/>
      <c r="NLP32" s="453"/>
      <c r="NLQ32" s="453"/>
      <c r="NLR32" s="453"/>
      <c r="NLS32" s="453"/>
      <c r="NLT32" s="453"/>
      <c r="NLU32" s="453"/>
      <c r="NLV32" s="453"/>
      <c r="NLW32" s="453"/>
      <c r="NLX32" s="453"/>
      <c r="NLY32" s="453"/>
      <c r="NLZ32" s="453"/>
      <c r="NMA32" s="453"/>
      <c r="NMB32" s="453"/>
      <c r="NMC32" s="453"/>
      <c r="NMD32" s="453"/>
      <c r="NME32" s="453"/>
      <c r="NMF32" s="453"/>
      <c r="NMG32" s="453"/>
      <c r="NMH32" s="453"/>
      <c r="NMI32" s="453"/>
      <c r="NMJ32" s="453"/>
      <c r="NMK32" s="453"/>
      <c r="NML32" s="453"/>
      <c r="NMM32" s="453"/>
      <c r="NMN32" s="453"/>
      <c r="NMO32" s="453"/>
      <c r="NMP32" s="453"/>
      <c r="NMQ32" s="453"/>
      <c r="NMR32" s="453"/>
      <c r="NMS32" s="453"/>
      <c r="NMT32" s="453"/>
      <c r="NMU32" s="453"/>
      <c r="NMV32" s="453"/>
      <c r="NMW32" s="453"/>
      <c r="NMX32" s="453"/>
      <c r="NMY32" s="453"/>
      <c r="NMZ32" s="453"/>
      <c r="NNA32" s="453"/>
      <c r="NNB32" s="453"/>
      <c r="NNC32" s="453"/>
      <c r="NND32" s="453"/>
      <c r="NNE32" s="453"/>
      <c r="NNF32" s="453"/>
      <c r="NNG32" s="453"/>
      <c r="NNH32" s="453"/>
      <c r="NNI32" s="453"/>
      <c r="NNJ32" s="453"/>
      <c r="NNK32" s="453"/>
      <c r="NNL32" s="453"/>
      <c r="NNM32" s="453"/>
      <c r="NNN32" s="453"/>
      <c r="NNO32" s="453"/>
      <c r="NNP32" s="453"/>
      <c r="NNQ32" s="453"/>
      <c r="NNR32" s="453"/>
      <c r="NNS32" s="453"/>
      <c r="NNT32" s="453"/>
      <c r="NNU32" s="453"/>
      <c r="NNV32" s="453"/>
      <c r="NNW32" s="453"/>
      <c r="NNX32" s="453"/>
      <c r="NNY32" s="453"/>
      <c r="NNZ32" s="453"/>
      <c r="NOA32" s="453"/>
      <c r="NOB32" s="453"/>
      <c r="NOC32" s="453"/>
      <c r="NOD32" s="453"/>
      <c r="NOE32" s="453"/>
      <c r="NOF32" s="453"/>
      <c r="NOG32" s="453"/>
      <c r="NOH32" s="453"/>
      <c r="NOI32" s="453"/>
      <c r="NOJ32" s="453"/>
      <c r="NOK32" s="453"/>
      <c r="NOL32" s="453"/>
      <c r="NOM32" s="453"/>
      <c r="NON32" s="453"/>
      <c r="NOO32" s="453"/>
      <c r="NOP32" s="453"/>
      <c r="NOQ32" s="453"/>
      <c r="NOR32" s="453"/>
      <c r="NOS32" s="453"/>
      <c r="NOT32" s="453"/>
      <c r="NOU32" s="453"/>
      <c r="NOV32" s="453"/>
      <c r="NOW32" s="453"/>
      <c r="NOX32" s="453"/>
      <c r="NOY32" s="453"/>
      <c r="NOZ32" s="453"/>
      <c r="NPA32" s="453"/>
      <c r="NPB32" s="453"/>
      <c r="NPC32" s="453"/>
      <c r="NPD32" s="453"/>
      <c r="NPE32" s="453"/>
      <c r="NPF32" s="453"/>
      <c r="NPG32" s="453"/>
      <c r="NPH32" s="453"/>
      <c r="NPI32" s="453"/>
      <c r="NPJ32" s="453"/>
      <c r="NPK32" s="453"/>
      <c r="NPL32" s="453"/>
      <c r="NPM32" s="453"/>
      <c r="NPN32" s="453"/>
      <c r="NPO32" s="453"/>
      <c r="NPP32" s="453"/>
      <c r="NPQ32" s="453"/>
      <c r="NPR32" s="453"/>
      <c r="NPS32" s="453"/>
      <c r="NPT32" s="453"/>
      <c r="NPU32" s="453"/>
      <c r="NPV32" s="453"/>
      <c r="NPW32" s="453"/>
      <c r="NPX32" s="453"/>
      <c r="NPY32" s="453"/>
      <c r="NPZ32" s="453"/>
      <c r="NQA32" s="453"/>
      <c r="NQB32" s="453"/>
      <c r="NQC32" s="453"/>
      <c r="NQD32" s="453"/>
      <c r="NQE32" s="453"/>
      <c r="NQF32" s="453"/>
      <c r="NQG32" s="453"/>
      <c r="NQH32" s="453"/>
      <c r="NQI32" s="453"/>
      <c r="NQJ32" s="453"/>
      <c r="NQK32" s="453"/>
      <c r="NQL32" s="453"/>
      <c r="NQM32" s="453"/>
      <c r="NQN32" s="453"/>
      <c r="NQO32" s="453"/>
      <c r="NQP32" s="453"/>
      <c r="NQQ32" s="453"/>
      <c r="NQR32" s="453"/>
      <c r="NQS32" s="453"/>
      <c r="NQT32" s="453"/>
      <c r="NQU32" s="453"/>
      <c r="NQV32" s="453"/>
      <c r="NQW32" s="453"/>
      <c r="NQX32" s="453"/>
      <c r="NQY32" s="453"/>
      <c r="NQZ32" s="453"/>
      <c r="NRA32" s="453"/>
      <c r="NRB32" s="453"/>
      <c r="NRC32" s="453"/>
      <c r="NRD32" s="453"/>
      <c r="NRE32" s="453"/>
      <c r="NRF32" s="453"/>
      <c r="NRG32" s="453"/>
      <c r="NRH32" s="453"/>
      <c r="NRI32" s="453"/>
      <c r="NRJ32" s="453"/>
      <c r="NRK32" s="453"/>
      <c r="NRL32" s="453"/>
      <c r="NRM32" s="453"/>
      <c r="NRN32" s="453"/>
      <c r="NRO32" s="453"/>
      <c r="NRP32" s="453"/>
      <c r="NRQ32" s="453"/>
      <c r="NRR32" s="453"/>
      <c r="NRS32" s="453"/>
      <c r="NRT32" s="453"/>
      <c r="NRU32" s="453"/>
      <c r="NRV32" s="453"/>
      <c r="NRW32" s="453"/>
      <c r="NRX32" s="453"/>
      <c r="NRY32" s="453"/>
      <c r="NRZ32" s="453"/>
      <c r="NSA32" s="453"/>
      <c r="NSB32" s="453"/>
      <c r="NSC32" s="453"/>
      <c r="NSD32" s="453"/>
      <c r="NSE32" s="453"/>
      <c r="NSF32" s="453"/>
      <c r="NSG32" s="453"/>
      <c r="NSH32" s="453"/>
      <c r="NSI32" s="453"/>
      <c r="NSJ32" s="453"/>
      <c r="NSK32" s="453"/>
      <c r="NSL32" s="453"/>
      <c r="NSM32" s="453"/>
      <c r="NSN32" s="453"/>
      <c r="NSO32" s="453"/>
      <c r="NSP32" s="453"/>
      <c r="NSQ32" s="453"/>
      <c r="NSR32" s="453"/>
      <c r="NSS32" s="453"/>
      <c r="NST32" s="453"/>
      <c r="NSU32" s="453"/>
      <c r="NSV32" s="453"/>
      <c r="NSW32" s="453"/>
      <c r="NSX32" s="453"/>
      <c r="NSY32" s="453"/>
      <c r="NSZ32" s="453"/>
      <c r="NTA32" s="453"/>
      <c r="NTB32" s="453"/>
      <c r="NTC32" s="453"/>
      <c r="NTD32" s="453"/>
      <c r="NTE32" s="453"/>
      <c r="NTF32" s="453"/>
      <c r="NTG32" s="453"/>
      <c r="NTH32" s="453"/>
      <c r="NTI32" s="453"/>
      <c r="NTJ32" s="453"/>
      <c r="NTK32" s="453"/>
      <c r="NTL32" s="453"/>
      <c r="NTM32" s="453"/>
      <c r="NTN32" s="453"/>
      <c r="NTO32" s="453"/>
      <c r="NTP32" s="453"/>
      <c r="NTQ32" s="453"/>
      <c r="NTR32" s="453"/>
      <c r="NTS32" s="453"/>
      <c r="NTT32" s="453"/>
      <c r="NTU32" s="453"/>
      <c r="NTV32" s="453"/>
      <c r="NTW32" s="453"/>
      <c r="NTX32" s="453"/>
      <c r="NTY32" s="453"/>
      <c r="NTZ32" s="453"/>
      <c r="NUA32" s="453"/>
      <c r="NUB32" s="453"/>
      <c r="NUC32" s="453"/>
      <c r="NUD32" s="453"/>
      <c r="NUE32" s="453"/>
      <c r="NUF32" s="453"/>
      <c r="NUG32" s="453"/>
      <c r="NUH32" s="453"/>
      <c r="NUI32" s="453"/>
      <c r="NUJ32" s="453"/>
      <c r="NUK32" s="453"/>
      <c r="NUL32" s="453"/>
      <c r="NUM32" s="453"/>
      <c r="NUN32" s="453"/>
      <c r="NUO32" s="453"/>
      <c r="NUP32" s="453"/>
      <c r="NUQ32" s="453"/>
      <c r="NUR32" s="453"/>
      <c r="NUS32" s="453"/>
      <c r="NUT32" s="453"/>
      <c r="NUU32" s="453"/>
      <c r="NUV32" s="453"/>
      <c r="NUW32" s="453"/>
      <c r="NUX32" s="453"/>
      <c r="NUY32" s="453"/>
      <c r="NUZ32" s="453"/>
      <c r="NVA32" s="453"/>
      <c r="NVB32" s="453"/>
      <c r="NVC32" s="453"/>
      <c r="NVD32" s="453"/>
      <c r="NVE32" s="453"/>
      <c r="NVF32" s="453"/>
      <c r="NVG32" s="453"/>
      <c r="NVH32" s="453"/>
      <c r="NVI32" s="453"/>
      <c r="NVJ32" s="453"/>
      <c r="NVK32" s="453"/>
      <c r="NVL32" s="453"/>
      <c r="NVM32" s="453"/>
      <c r="NVN32" s="453"/>
      <c r="NVO32" s="453"/>
      <c r="NVP32" s="453"/>
      <c r="NVQ32" s="453"/>
      <c r="NVR32" s="453"/>
      <c r="NVS32" s="453"/>
      <c r="NVT32" s="453"/>
      <c r="NVU32" s="453"/>
      <c r="NVV32" s="453"/>
      <c r="NVW32" s="453"/>
      <c r="NVX32" s="453"/>
      <c r="NVY32" s="453"/>
      <c r="NVZ32" s="453"/>
      <c r="NWA32" s="453"/>
      <c r="NWB32" s="453"/>
      <c r="NWC32" s="453"/>
      <c r="NWD32" s="453"/>
      <c r="NWE32" s="453"/>
      <c r="NWF32" s="453"/>
      <c r="NWG32" s="453"/>
      <c r="NWH32" s="453"/>
      <c r="NWI32" s="453"/>
      <c r="NWJ32" s="453"/>
      <c r="NWK32" s="453"/>
      <c r="NWL32" s="453"/>
      <c r="NWM32" s="453"/>
      <c r="NWN32" s="453"/>
      <c r="NWO32" s="453"/>
      <c r="NWP32" s="453"/>
      <c r="NWQ32" s="453"/>
      <c r="NWR32" s="453"/>
      <c r="NWS32" s="453"/>
      <c r="NWT32" s="453"/>
      <c r="NWU32" s="453"/>
      <c r="NWV32" s="453"/>
      <c r="NWW32" s="453"/>
      <c r="NWX32" s="453"/>
      <c r="NWY32" s="453"/>
      <c r="NWZ32" s="453"/>
      <c r="NXA32" s="453"/>
      <c r="NXB32" s="453"/>
      <c r="NXC32" s="453"/>
      <c r="NXD32" s="453"/>
      <c r="NXE32" s="453"/>
      <c r="NXF32" s="453"/>
      <c r="NXG32" s="453"/>
      <c r="NXH32" s="453"/>
      <c r="NXI32" s="453"/>
      <c r="NXJ32" s="453"/>
      <c r="NXK32" s="453"/>
      <c r="NXL32" s="453"/>
      <c r="NXM32" s="453"/>
      <c r="NXN32" s="453"/>
      <c r="NXO32" s="453"/>
      <c r="NXP32" s="453"/>
      <c r="NXQ32" s="453"/>
      <c r="NXR32" s="453"/>
      <c r="NXS32" s="453"/>
      <c r="NXT32" s="453"/>
      <c r="NXU32" s="453"/>
      <c r="NXV32" s="453"/>
      <c r="NXW32" s="453"/>
      <c r="NXX32" s="453"/>
      <c r="NXY32" s="453"/>
      <c r="NXZ32" s="453"/>
      <c r="NYA32" s="453"/>
      <c r="NYB32" s="453"/>
      <c r="NYC32" s="453"/>
      <c r="NYD32" s="453"/>
      <c r="NYE32" s="453"/>
      <c r="NYF32" s="453"/>
      <c r="NYG32" s="453"/>
      <c r="NYH32" s="453"/>
      <c r="NYI32" s="453"/>
      <c r="NYJ32" s="453"/>
      <c r="NYK32" s="453"/>
      <c r="NYL32" s="453"/>
      <c r="NYM32" s="453"/>
      <c r="NYN32" s="453"/>
      <c r="NYO32" s="453"/>
      <c r="NYP32" s="453"/>
      <c r="NYQ32" s="453"/>
      <c r="NYR32" s="453"/>
      <c r="NYS32" s="453"/>
      <c r="NYT32" s="453"/>
      <c r="NYU32" s="453"/>
      <c r="NYV32" s="453"/>
      <c r="NYW32" s="453"/>
      <c r="NYX32" s="453"/>
      <c r="NYY32" s="453"/>
      <c r="NYZ32" s="453"/>
      <c r="NZA32" s="453"/>
      <c r="NZB32" s="453"/>
      <c r="NZC32" s="453"/>
      <c r="NZD32" s="453"/>
      <c r="NZE32" s="453"/>
      <c r="NZF32" s="453"/>
      <c r="NZG32" s="453"/>
      <c r="NZH32" s="453"/>
      <c r="NZI32" s="453"/>
      <c r="NZJ32" s="453"/>
      <c r="NZK32" s="453"/>
      <c r="NZL32" s="453"/>
      <c r="NZM32" s="453"/>
      <c r="NZN32" s="453"/>
      <c r="NZO32" s="453"/>
      <c r="NZP32" s="453"/>
      <c r="NZQ32" s="453"/>
      <c r="NZR32" s="453"/>
      <c r="NZS32" s="453"/>
      <c r="NZT32" s="453"/>
      <c r="NZU32" s="453"/>
      <c r="NZV32" s="453"/>
      <c r="NZW32" s="453"/>
      <c r="NZX32" s="453"/>
      <c r="NZY32" s="453"/>
      <c r="NZZ32" s="453"/>
      <c r="OAA32" s="453"/>
      <c r="OAB32" s="453"/>
      <c r="OAC32" s="453"/>
      <c r="OAD32" s="453"/>
      <c r="OAE32" s="453"/>
      <c r="OAF32" s="453"/>
      <c r="OAG32" s="453"/>
      <c r="OAH32" s="453"/>
      <c r="OAI32" s="453"/>
      <c r="OAJ32" s="453"/>
      <c r="OAK32" s="453"/>
      <c r="OAL32" s="453"/>
      <c r="OAM32" s="453"/>
      <c r="OAN32" s="453"/>
      <c r="OAO32" s="453"/>
      <c r="OAP32" s="453"/>
      <c r="OAQ32" s="453"/>
      <c r="OAR32" s="453"/>
      <c r="OAS32" s="453"/>
      <c r="OAT32" s="453"/>
      <c r="OAU32" s="453"/>
      <c r="OAV32" s="453"/>
      <c r="OAW32" s="453"/>
      <c r="OAX32" s="453"/>
      <c r="OAY32" s="453"/>
      <c r="OAZ32" s="453"/>
      <c r="OBA32" s="453"/>
      <c r="OBB32" s="453"/>
      <c r="OBC32" s="453"/>
      <c r="OBD32" s="453"/>
      <c r="OBE32" s="453"/>
      <c r="OBF32" s="453"/>
      <c r="OBG32" s="453"/>
      <c r="OBH32" s="453"/>
      <c r="OBI32" s="453"/>
      <c r="OBJ32" s="453"/>
      <c r="OBK32" s="453"/>
      <c r="OBL32" s="453"/>
      <c r="OBM32" s="453"/>
      <c r="OBN32" s="453"/>
      <c r="OBO32" s="453"/>
      <c r="OBP32" s="453"/>
      <c r="OBQ32" s="453"/>
      <c r="OBR32" s="453"/>
      <c r="OBS32" s="453"/>
      <c r="OBT32" s="453"/>
      <c r="OBU32" s="453"/>
      <c r="OBV32" s="453"/>
      <c r="OBW32" s="453"/>
      <c r="OBX32" s="453"/>
      <c r="OBY32" s="453"/>
      <c r="OBZ32" s="453"/>
      <c r="OCA32" s="453"/>
      <c r="OCB32" s="453"/>
      <c r="OCC32" s="453"/>
      <c r="OCD32" s="453"/>
      <c r="OCE32" s="453"/>
      <c r="OCF32" s="453"/>
      <c r="OCG32" s="453"/>
      <c r="OCH32" s="453"/>
      <c r="OCI32" s="453"/>
      <c r="OCJ32" s="453"/>
      <c r="OCK32" s="453"/>
      <c r="OCL32" s="453"/>
      <c r="OCM32" s="453"/>
      <c r="OCN32" s="453"/>
      <c r="OCO32" s="453"/>
      <c r="OCP32" s="453"/>
      <c r="OCQ32" s="453"/>
      <c r="OCR32" s="453"/>
      <c r="OCS32" s="453"/>
      <c r="OCT32" s="453"/>
      <c r="OCU32" s="453"/>
      <c r="OCV32" s="453"/>
      <c r="OCW32" s="453"/>
      <c r="OCX32" s="453"/>
      <c r="OCY32" s="453"/>
      <c r="OCZ32" s="453"/>
      <c r="ODA32" s="453"/>
      <c r="ODB32" s="453"/>
      <c r="ODC32" s="453"/>
      <c r="ODD32" s="453"/>
      <c r="ODE32" s="453"/>
      <c r="ODF32" s="453"/>
      <c r="ODG32" s="453"/>
      <c r="ODH32" s="453"/>
      <c r="ODI32" s="453"/>
      <c r="ODJ32" s="453"/>
      <c r="ODK32" s="453"/>
      <c r="ODL32" s="453"/>
      <c r="ODM32" s="453"/>
      <c r="ODN32" s="453"/>
      <c r="ODO32" s="453"/>
      <c r="ODP32" s="453"/>
      <c r="ODQ32" s="453"/>
      <c r="ODR32" s="453"/>
      <c r="ODS32" s="453"/>
      <c r="ODT32" s="453"/>
      <c r="ODU32" s="453"/>
      <c r="ODV32" s="453"/>
      <c r="ODW32" s="453"/>
      <c r="ODX32" s="453"/>
      <c r="ODY32" s="453"/>
      <c r="ODZ32" s="453"/>
      <c r="OEA32" s="453"/>
      <c r="OEB32" s="453"/>
      <c r="OEC32" s="453"/>
      <c r="OED32" s="453"/>
      <c r="OEE32" s="453"/>
      <c r="OEF32" s="453"/>
      <c r="OEG32" s="453"/>
      <c r="OEH32" s="453"/>
      <c r="OEI32" s="453"/>
      <c r="OEJ32" s="453"/>
      <c r="OEK32" s="453"/>
      <c r="OEL32" s="453"/>
      <c r="OEM32" s="453"/>
      <c r="OEN32" s="453"/>
      <c r="OEO32" s="453"/>
      <c r="OEP32" s="453"/>
      <c r="OEQ32" s="453"/>
      <c r="OER32" s="453"/>
      <c r="OES32" s="453"/>
      <c r="OET32" s="453"/>
      <c r="OEU32" s="453"/>
      <c r="OEV32" s="453"/>
      <c r="OEW32" s="453"/>
      <c r="OEX32" s="453"/>
      <c r="OEY32" s="453"/>
      <c r="OEZ32" s="453"/>
      <c r="OFA32" s="453"/>
      <c r="OFB32" s="453"/>
      <c r="OFC32" s="453"/>
      <c r="OFD32" s="453"/>
      <c r="OFE32" s="453"/>
      <c r="OFF32" s="453"/>
      <c r="OFG32" s="453"/>
      <c r="OFH32" s="453"/>
      <c r="OFI32" s="453"/>
      <c r="OFJ32" s="453"/>
      <c r="OFK32" s="453"/>
      <c r="OFL32" s="453"/>
      <c r="OFM32" s="453"/>
      <c r="OFN32" s="453"/>
      <c r="OFO32" s="453"/>
      <c r="OFP32" s="453"/>
      <c r="OFQ32" s="453"/>
      <c r="OFR32" s="453"/>
      <c r="OFS32" s="453"/>
      <c r="OFT32" s="453"/>
      <c r="OFU32" s="453"/>
      <c r="OFV32" s="453"/>
      <c r="OFW32" s="453"/>
      <c r="OFX32" s="453"/>
      <c r="OFY32" s="453"/>
      <c r="OFZ32" s="453"/>
      <c r="OGA32" s="453"/>
      <c r="OGB32" s="453"/>
      <c r="OGC32" s="453"/>
      <c r="OGD32" s="453"/>
      <c r="OGE32" s="453"/>
      <c r="OGF32" s="453"/>
      <c r="OGG32" s="453"/>
      <c r="OGH32" s="453"/>
      <c r="OGI32" s="453"/>
      <c r="OGJ32" s="453"/>
      <c r="OGK32" s="453"/>
      <c r="OGL32" s="453"/>
      <c r="OGM32" s="453"/>
      <c r="OGN32" s="453"/>
      <c r="OGO32" s="453"/>
      <c r="OGP32" s="453"/>
      <c r="OGQ32" s="453"/>
      <c r="OGR32" s="453"/>
      <c r="OGS32" s="453"/>
      <c r="OGT32" s="453"/>
      <c r="OGU32" s="453"/>
      <c r="OGV32" s="453"/>
      <c r="OGW32" s="453"/>
      <c r="OGX32" s="453"/>
      <c r="OGY32" s="453"/>
      <c r="OGZ32" s="453"/>
      <c r="OHA32" s="453"/>
      <c r="OHB32" s="453"/>
      <c r="OHC32" s="453"/>
      <c r="OHD32" s="453"/>
      <c r="OHE32" s="453"/>
      <c r="OHF32" s="453"/>
      <c r="OHG32" s="453"/>
      <c r="OHH32" s="453"/>
      <c r="OHI32" s="453"/>
      <c r="OHJ32" s="453"/>
      <c r="OHK32" s="453"/>
      <c r="OHL32" s="453"/>
      <c r="OHM32" s="453"/>
      <c r="OHN32" s="453"/>
      <c r="OHO32" s="453"/>
      <c r="OHP32" s="453"/>
      <c r="OHQ32" s="453"/>
      <c r="OHR32" s="453"/>
      <c r="OHS32" s="453"/>
      <c r="OHT32" s="453"/>
      <c r="OHU32" s="453"/>
      <c r="OHV32" s="453"/>
      <c r="OHW32" s="453"/>
      <c r="OHX32" s="453"/>
      <c r="OHY32" s="453"/>
      <c r="OHZ32" s="453"/>
      <c r="OIA32" s="453"/>
      <c r="OIB32" s="453"/>
      <c r="OIC32" s="453"/>
      <c r="OID32" s="453"/>
      <c r="OIE32" s="453"/>
      <c r="OIF32" s="453"/>
      <c r="OIG32" s="453"/>
      <c r="OIH32" s="453"/>
      <c r="OII32" s="453"/>
      <c r="OIJ32" s="453"/>
      <c r="OIK32" s="453"/>
      <c r="OIL32" s="453"/>
      <c r="OIM32" s="453"/>
      <c r="OIN32" s="453"/>
      <c r="OIO32" s="453"/>
      <c r="OIP32" s="453"/>
      <c r="OIQ32" s="453"/>
      <c r="OIR32" s="453"/>
      <c r="OIS32" s="453"/>
      <c r="OIT32" s="453"/>
      <c r="OIU32" s="453"/>
      <c r="OIV32" s="453"/>
      <c r="OIW32" s="453"/>
      <c r="OIX32" s="453"/>
      <c r="OIY32" s="453"/>
      <c r="OIZ32" s="453"/>
      <c r="OJA32" s="453"/>
      <c r="OJB32" s="453"/>
      <c r="OJC32" s="453"/>
      <c r="OJD32" s="453"/>
      <c r="OJE32" s="453"/>
      <c r="OJF32" s="453"/>
      <c r="OJG32" s="453"/>
      <c r="OJH32" s="453"/>
      <c r="OJI32" s="453"/>
      <c r="OJJ32" s="453"/>
      <c r="OJK32" s="453"/>
      <c r="OJL32" s="453"/>
      <c r="OJM32" s="453"/>
      <c r="OJN32" s="453"/>
      <c r="OJO32" s="453"/>
      <c r="OJP32" s="453"/>
      <c r="OJQ32" s="453"/>
      <c r="OJR32" s="453"/>
      <c r="OJS32" s="453"/>
      <c r="OJT32" s="453"/>
      <c r="OJU32" s="453"/>
      <c r="OJV32" s="453"/>
      <c r="OJW32" s="453"/>
      <c r="OJX32" s="453"/>
      <c r="OJY32" s="453"/>
      <c r="OJZ32" s="453"/>
      <c r="OKA32" s="453"/>
      <c r="OKB32" s="453"/>
      <c r="OKC32" s="453"/>
      <c r="OKD32" s="453"/>
      <c r="OKE32" s="453"/>
      <c r="OKF32" s="453"/>
      <c r="OKG32" s="453"/>
      <c r="OKH32" s="453"/>
      <c r="OKI32" s="453"/>
      <c r="OKJ32" s="453"/>
      <c r="OKK32" s="453"/>
      <c r="OKL32" s="453"/>
      <c r="OKM32" s="453"/>
      <c r="OKN32" s="453"/>
      <c r="OKO32" s="453"/>
      <c r="OKP32" s="453"/>
      <c r="OKQ32" s="453"/>
      <c r="OKR32" s="453"/>
      <c r="OKS32" s="453"/>
      <c r="OKT32" s="453"/>
      <c r="OKU32" s="453"/>
      <c r="OKV32" s="453"/>
      <c r="OKW32" s="453"/>
      <c r="OKX32" s="453"/>
      <c r="OKY32" s="453"/>
      <c r="OKZ32" s="453"/>
      <c r="OLA32" s="453"/>
      <c r="OLB32" s="453"/>
      <c r="OLC32" s="453"/>
      <c r="OLD32" s="453"/>
      <c r="OLE32" s="453"/>
      <c r="OLF32" s="453"/>
      <c r="OLG32" s="453"/>
      <c r="OLH32" s="453"/>
      <c r="OLI32" s="453"/>
      <c r="OLJ32" s="453"/>
      <c r="OLK32" s="453"/>
      <c r="OLL32" s="453"/>
      <c r="OLM32" s="453"/>
      <c r="OLN32" s="453"/>
      <c r="OLO32" s="453"/>
      <c r="OLP32" s="453"/>
      <c r="OLQ32" s="453"/>
      <c r="OLR32" s="453"/>
      <c r="OLS32" s="453"/>
      <c r="OLT32" s="453"/>
      <c r="OLU32" s="453"/>
      <c r="OLV32" s="453"/>
      <c r="OLW32" s="453"/>
      <c r="OLX32" s="453"/>
      <c r="OLY32" s="453"/>
      <c r="OLZ32" s="453"/>
      <c r="OMA32" s="453"/>
      <c r="OMB32" s="453"/>
      <c r="OMC32" s="453"/>
      <c r="OMD32" s="453"/>
      <c r="OME32" s="453"/>
      <c r="OMF32" s="453"/>
      <c r="OMG32" s="453"/>
      <c r="OMH32" s="453"/>
      <c r="OMI32" s="453"/>
      <c r="OMJ32" s="453"/>
      <c r="OMK32" s="453"/>
      <c r="OML32" s="453"/>
      <c r="OMM32" s="453"/>
      <c r="OMN32" s="453"/>
      <c r="OMO32" s="453"/>
      <c r="OMP32" s="453"/>
      <c r="OMQ32" s="453"/>
      <c r="OMR32" s="453"/>
      <c r="OMS32" s="453"/>
      <c r="OMT32" s="453"/>
      <c r="OMU32" s="453"/>
      <c r="OMV32" s="453"/>
      <c r="OMW32" s="453"/>
      <c r="OMX32" s="453"/>
      <c r="OMY32" s="453"/>
      <c r="OMZ32" s="453"/>
      <c r="ONA32" s="453"/>
      <c r="ONB32" s="453"/>
      <c r="ONC32" s="453"/>
      <c r="OND32" s="453"/>
      <c r="ONE32" s="453"/>
      <c r="ONF32" s="453"/>
      <c r="ONG32" s="453"/>
      <c r="ONH32" s="453"/>
      <c r="ONI32" s="453"/>
      <c r="ONJ32" s="453"/>
      <c r="ONK32" s="453"/>
      <c r="ONL32" s="453"/>
      <c r="ONM32" s="453"/>
      <c r="ONN32" s="453"/>
      <c r="ONO32" s="453"/>
      <c r="ONP32" s="453"/>
      <c r="ONQ32" s="453"/>
      <c r="ONR32" s="453"/>
      <c r="ONS32" s="453"/>
      <c r="ONT32" s="453"/>
      <c r="ONU32" s="453"/>
      <c r="ONV32" s="453"/>
      <c r="ONW32" s="453"/>
      <c r="ONX32" s="453"/>
      <c r="ONY32" s="453"/>
      <c r="ONZ32" s="453"/>
      <c r="OOA32" s="453"/>
      <c r="OOB32" s="453"/>
      <c r="OOC32" s="453"/>
      <c r="OOD32" s="453"/>
      <c r="OOE32" s="453"/>
      <c r="OOF32" s="453"/>
      <c r="OOG32" s="453"/>
      <c r="OOH32" s="453"/>
      <c r="OOI32" s="453"/>
      <c r="OOJ32" s="453"/>
      <c r="OOK32" s="453"/>
      <c r="OOL32" s="453"/>
      <c r="OOM32" s="453"/>
      <c r="OON32" s="453"/>
      <c r="OOO32" s="453"/>
      <c r="OOP32" s="453"/>
      <c r="OOQ32" s="453"/>
      <c r="OOR32" s="453"/>
      <c r="OOS32" s="453"/>
      <c r="OOT32" s="453"/>
      <c r="OOU32" s="453"/>
      <c r="OOV32" s="453"/>
      <c r="OOW32" s="453"/>
      <c r="OOX32" s="453"/>
      <c r="OOY32" s="453"/>
      <c r="OOZ32" s="453"/>
      <c r="OPA32" s="453"/>
      <c r="OPB32" s="453"/>
      <c r="OPC32" s="453"/>
      <c r="OPD32" s="453"/>
      <c r="OPE32" s="453"/>
      <c r="OPF32" s="453"/>
      <c r="OPG32" s="453"/>
      <c r="OPH32" s="453"/>
      <c r="OPI32" s="453"/>
      <c r="OPJ32" s="453"/>
      <c r="OPK32" s="453"/>
      <c r="OPL32" s="453"/>
      <c r="OPM32" s="453"/>
      <c r="OPN32" s="453"/>
      <c r="OPO32" s="453"/>
      <c r="OPP32" s="453"/>
      <c r="OPQ32" s="453"/>
      <c r="OPR32" s="453"/>
      <c r="OPS32" s="453"/>
      <c r="OPT32" s="453"/>
      <c r="OPU32" s="453"/>
      <c r="OPV32" s="453"/>
      <c r="OPW32" s="453"/>
      <c r="OPX32" s="453"/>
      <c r="OPY32" s="453"/>
      <c r="OPZ32" s="453"/>
      <c r="OQA32" s="453"/>
      <c r="OQB32" s="453"/>
      <c r="OQC32" s="453"/>
      <c r="OQD32" s="453"/>
      <c r="OQE32" s="453"/>
      <c r="OQF32" s="453"/>
      <c r="OQG32" s="453"/>
      <c r="OQH32" s="453"/>
      <c r="OQI32" s="453"/>
      <c r="OQJ32" s="453"/>
      <c r="OQK32" s="453"/>
      <c r="OQL32" s="453"/>
      <c r="OQM32" s="453"/>
      <c r="OQN32" s="453"/>
      <c r="OQO32" s="453"/>
      <c r="OQP32" s="453"/>
      <c r="OQQ32" s="453"/>
      <c r="OQR32" s="453"/>
      <c r="OQS32" s="453"/>
      <c r="OQT32" s="453"/>
      <c r="OQU32" s="453"/>
      <c r="OQV32" s="453"/>
      <c r="OQW32" s="453"/>
      <c r="OQX32" s="453"/>
      <c r="OQY32" s="453"/>
      <c r="OQZ32" s="453"/>
      <c r="ORA32" s="453"/>
      <c r="ORB32" s="453"/>
      <c r="ORC32" s="453"/>
      <c r="ORD32" s="453"/>
      <c r="ORE32" s="453"/>
      <c r="ORF32" s="453"/>
      <c r="ORG32" s="453"/>
      <c r="ORH32" s="453"/>
      <c r="ORI32" s="453"/>
      <c r="ORJ32" s="453"/>
      <c r="ORK32" s="453"/>
      <c r="ORL32" s="453"/>
      <c r="ORM32" s="453"/>
      <c r="ORN32" s="453"/>
      <c r="ORO32" s="453"/>
      <c r="ORP32" s="453"/>
      <c r="ORQ32" s="453"/>
      <c r="ORR32" s="453"/>
      <c r="ORS32" s="453"/>
      <c r="ORT32" s="453"/>
      <c r="ORU32" s="453"/>
      <c r="ORV32" s="453"/>
      <c r="ORW32" s="453"/>
      <c r="ORX32" s="453"/>
      <c r="ORY32" s="453"/>
      <c r="ORZ32" s="453"/>
      <c r="OSA32" s="453"/>
      <c r="OSB32" s="453"/>
      <c r="OSC32" s="453"/>
      <c r="OSD32" s="453"/>
      <c r="OSE32" s="453"/>
      <c r="OSF32" s="453"/>
      <c r="OSG32" s="453"/>
      <c r="OSH32" s="453"/>
      <c r="OSI32" s="453"/>
      <c r="OSJ32" s="453"/>
      <c r="OSK32" s="453"/>
      <c r="OSL32" s="453"/>
      <c r="OSM32" s="453"/>
      <c r="OSN32" s="453"/>
      <c r="OSO32" s="453"/>
      <c r="OSP32" s="453"/>
      <c r="OSQ32" s="453"/>
      <c r="OSR32" s="453"/>
      <c r="OSS32" s="453"/>
      <c r="OST32" s="453"/>
      <c r="OSU32" s="453"/>
      <c r="OSV32" s="453"/>
      <c r="OSW32" s="453"/>
      <c r="OSX32" s="453"/>
      <c r="OSY32" s="453"/>
      <c r="OSZ32" s="453"/>
      <c r="OTA32" s="453"/>
      <c r="OTB32" s="453"/>
      <c r="OTC32" s="453"/>
      <c r="OTD32" s="453"/>
      <c r="OTE32" s="453"/>
      <c r="OTF32" s="453"/>
      <c r="OTG32" s="453"/>
      <c r="OTH32" s="453"/>
      <c r="OTI32" s="453"/>
      <c r="OTJ32" s="453"/>
      <c r="OTK32" s="453"/>
      <c r="OTL32" s="453"/>
      <c r="OTM32" s="453"/>
      <c r="OTN32" s="453"/>
      <c r="OTO32" s="453"/>
      <c r="OTP32" s="453"/>
      <c r="OTQ32" s="453"/>
      <c r="OTR32" s="453"/>
      <c r="OTS32" s="453"/>
      <c r="OTT32" s="453"/>
      <c r="OTU32" s="453"/>
      <c r="OTV32" s="453"/>
      <c r="OTW32" s="453"/>
      <c r="OTX32" s="453"/>
      <c r="OTY32" s="453"/>
      <c r="OTZ32" s="453"/>
      <c r="OUA32" s="453"/>
      <c r="OUB32" s="453"/>
      <c r="OUC32" s="453"/>
      <c r="OUD32" s="453"/>
      <c r="OUE32" s="453"/>
      <c r="OUF32" s="453"/>
      <c r="OUG32" s="453"/>
      <c r="OUH32" s="453"/>
      <c r="OUI32" s="453"/>
      <c r="OUJ32" s="453"/>
      <c r="OUK32" s="453"/>
      <c r="OUL32" s="453"/>
      <c r="OUM32" s="453"/>
      <c r="OUN32" s="453"/>
      <c r="OUO32" s="453"/>
      <c r="OUP32" s="453"/>
      <c r="OUQ32" s="453"/>
      <c r="OUR32" s="453"/>
      <c r="OUS32" s="453"/>
      <c r="OUT32" s="453"/>
      <c r="OUU32" s="453"/>
      <c r="OUV32" s="453"/>
      <c r="OUW32" s="453"/>
      <c r="OUX32" s="453"/>
      <c r="OUY32" s="453"/>
      <c r="OUZ32" s="453"/>
      <c r="OVA32" s="453"/>
      <c r="OVB32" s="453"/>
      <c r="OVC32" s="453"/>
      <c r="OVD32" s="453"/>
      <c r="OVE32" s="453"/>
      <c r="OVF32" s="453"/>
      <c r="OVG32" s="453"/>
      <c r="OVH32" s="453"/>
      <c r="OVI32" s="453"/>
      <c r="OVJ32" s="453"/>
      <c r="OVK32" s="453"/>
      <c r="OVL32" s="453"/>
      <c r="OVM32" s="453"/>
      <c r="OVN32" s="453"/>
      <c r="OVO32" s="453"/>
      <c r="OVP32" s="453"/>
      <c r="OVQ32" s="453"/>
      <c r="OVR32" s="453"/>
      <c r="OVS32" s="453"/>
      <c r="OVT32" s="453"/>
      <c r="OVU32" s="453"/>
      <c r="OVV32" s="453"/>
      <c r="OVW32" s="453"/>
      <c r="OVX32" s="453"/>
      <c r="OVY32" s="453"/>
      <c r="OVZ32" s="453"/>
      <c r="OWA32" s="453"/>
      <c r="OWB32" s="453"/>
      <c r="OWC32" s="453"/>
      <c r="OWD32" s="453"/>
      <c r="OWE32" s="453"/>
      <c r="OWF32" s="453"/>
      <c r="OWG32" s="453"/>
      <c r="OWH32" s="453"/>
      <c r="OWI32" s="453"/>
      <c r="OWJ32" s="453"/>
      <c r="OWK32" s="453"/>
      <c r="OWL32" s="453"/>
      <c r="OWM32" s="453"/>
      <c r="OWN32" s="453"/>
      <c r="OWO32" s="453"/>
      <c r="OWP32" s="453"/>
      <c r="OWQ32" s="453"/>
      <c r="OWR32" s="453"/>
      <c r="OWS32" s="453"/>
      <c r="OWT32" s="453"/>
      <c r="OWU32" s="453"/>
      <c r="OWV32" s="453"/>
      <c r="OWW32" s="453"/>
      <c r="OWX32" s="453"/>
      <c r="OWY32" s="453"/>
      <c r="OWZ32" s="453"/>
      <c r="OXA32" s="453"/>
      <c r="OXB32" s="453"/>
      <c r="OXC32" s="453"/>
      <c r="OXD32" s="453"/>
      <c r="OXE32" s="453"/>
      <c r="OXF32" s="453"/>
      <c r="OXG32" s="453"/>
      <c r="OXH32" s="453"/>
      <c r="OXI32" s="453"/>
      <c r="OXJ32" s="453"/>
      <c r="OXK32" s="453"/>
      <c r="OXL32" s="453"/>
      <c r="OXM32" s="453"/>
      <c r="OXN32" s="453"/>
      <c r="OXO32" s="453"/>
      <c r="OXP32" s="453"/>
      <c r="OXQ32" s="453"/>
      <c r="OXR32" s="453"/>
      <c r="OXS32" s="453"/>
      <c r="OXT32" s="453"/>
      <c r="OXU32" s="453"/>
      <c r="OXV32" s="453"/>
      <c r="OXW32" s="453"/>
      <c r="OXX32" s="453"/>
      <c r="OXY32" s="453"/>
      <c r="OXZ32" s="453"/>
      <c r="OYA32" s="453"/>
      <c r="OYB32" s="453"/>
      <c r="OYC32" s="453"/>
      <c r="OYD32" s="453"/>
      <c r="OYE32" s="453"/>
      <c r="OYF32" s="453"/>
      <c r="OYG32" s="453"/>
      <c r="OYH32" s="453"/>
      <c r="OYI32" s="453"/>
      <c r="OYJ32" s="453"/>
      <c r="OYK32" s="453"/>
      <c r="OYL32" s="453"/>
      <c r="OYM32" s="453"/>
      <c r="OYN32" s="453"/>
      <c r="OYO32" s="453"/>
      <c r="OYP32" s="453"/>
      <c r="OYQ32" s="453"/>
      <c r="OYR32" s="453"/>
      <c r="OYS32" s="453"/>
      <c r="OYT32" s="453"/>
      <c r="OYU32" s="453"/>
      <c r="OYV32" s="453"/>
      <c r="OYW32" s="453"/>
      <c r="OYX32" s="453"/>
      <c r="OYY32" s="453"/>
      <c r="OYZ32" s="453"/>
      <c r="OZA32" s="453"/>
      <c r="OZB32" s="453"/>
      <c r="OZC32" s="453"/>
      <c r="OZD32" s="453"/>
      <c r="OZE32" s="453"/>
      <c r="OZF32" s="453"/>
      <c r="OZG32" s="453"/>
      <c r="OZH32" s="453"/>
      <c r="OZI32" s="453"/>
      <c r="OZJ32" s="453"/>
      <c r="OZK32" s="453"/>
      <c r="OZL32" s="453"/>
      <c r="OZM32" s="453"/>
      <c r="OZN32" s="453"/>
      <c r="OZO32" s="453"/>
      <c r="OZP32" s="453"/>
      <c r="OZQ32" s="453"/>
      <c r="OZR32" s="453"/>
      <c r="OZS32" s="453"/>
      <c r="OZT32" s="453"/>
      <c r="OZU32" s="453"/>
      <c r="OZV32" s="453"/>
      <c r="OZW32" s="453"/>
      <c r="OZX32" s="453"/>
      <c r="OZY32" s="453"/>
      <c r="OZZ32" s="453"/>
      <c r="PAA32" s="453"/>
      <c r="PAB32" s="453"/>
      <c r="PAC32" s="453"/>
      <c r="PAD32" s="453"/>
      <c r="PAE32" s="453"/>
      <c r="PAF32" s="453"/>
      <c r="PAG32" s="453"/>
      <c r="PAH32" s="453"/>
      <c r="PAI32" s="453"/>
      <c r="PAJ32" s="453"/>
      <c r="PAK32" s="453"/>
      <c r="PAL32" s="453"/>
      <c r="PAM32" s="453"/>
      <c r="PAN32" s="453"/>
      <c r="PAO32" s="453"/>
      <c r="PAP32" s="453"/>
      <c r="PAQ32" s="453"/>
      <c r="PAR32" s="453"/>
      <c r="PAS32" s="453"/>
      <c r="PAT32" s="453"/>
      <c r="PAU32" s="453"/>
      <c r="PAV32" s="453"/>
      <c r="PAW32" s="453"/>
      <c r="PAX32" s="453"/>
      <c r="PAY32" s="453"/>
      <c r="PAZ32" s="453"/>
      <c r="PBA32" s="453"/>
      <c r="PBB32" s="453"/>
      <c r="PBC32" s="453"/>
      <c r="PBD32" s="453"/>
      <c r="PBE32" s="453"/>
      <c r="PBF32" s="453"/>
      <c r="PBG32" s="453"/>
      <c r="PBH32" s="453"/>
      <c r="PBI32" s="453"/>
      <c r="PBJ32" s="453"/>
      <c r="PBK32" s="453"/>
      <c r="PBL32" s="453"/>
      <c r="PBM32" s="453"/>
      <c r="PBN32" s="453"/>
      <c r="PBO32" s="453"/>
      <c r="PBP32" s="453"/>
      <c r="PBQ32" s="453"/>
      <c r="PBR32" s="453"/>
      <c r="PBS32" s="453"/>
      <c r="PBT32" s="453"/>
      <c r="PBU32" s="453"/>
      <c r="PBV32" s="453"/>
      <c r="PBW32" s="453"/>
      <c r="PBX32" s="453"/>
      <c r="PBY32" s="453"/>
      <c r="PBZ32" s="453"/>
      <c r="PCA32" s="453"/>
      <c r="PCB32" s="453"/>
      <c r="PCC32" s="453"/>
      <c r="PCD32" s="453"/>
      <c r="PCE32" s="453"/>
      <c r="PCF32" s="453"/>
      <c r="PCG32" s="453"/>
      <c r="PCH32" s="453"/>
      <c r="PCI32" s="453"/>
      <c r="PCJ32" s="453"/>
      <c r="PCK32" s="453"/>
      <c r="PCL32" s="453"/>
      <c r="PCM32" s="453"/>
      <c r="PCN32" s="453"/>
      <c r="PCO32" s="453"/>
      <c r="PCP32" s="453"/>
      <c r="PCQ32" s="453"/>
      <c r="PCR32" s="453"/>
      <c r="PCS32" s="453"/>
      <c r="PCT32" s="453"/>
      <c r="PCU32" s="453"/>
      <c r="PCV32" s="453"/>
      <c r="PCW32" s="453"/>
      <c r="PCX32" s="453"/>
      <c r="PCY32" s="453"/>
      <c r="PCZ32" s="453"/>
      <c r="PDA32" s="453"/>
      <c r="PDB32" s="453"/>
      <c r="PDC32" s="453"/>
      <c r="PDD32" s="453"/>
      <c r="PDE32" s="453"/>
      <c r="PDF32" s="453"/>
      <c r="PDG32" s="453"/>
      <c r="PDH32" s="453"/>
      <c r="PDI32" s="453"/>
      <c r="PDJ32" s="453"/>
      <c r="PDK32" s="453"/>
      <c r="PDL32" s="453"/>
      <c r="PDM32" s="453"/>
      <c r="PDN32" s="453"/>
      <c r="PDO32" s="453"/>
      <c r="PDP32" s="453"/>
      <c r="PDQ32" s="453"/>
      <c r="PDR32" s="453"/>
      <c r="PDS32" s="453"/>
      <c r="PDT32" s="453"/>
      <c r="PDU32" s="453"/>
      <c r="PDV32" s="453"/>
      <c r="PDW32" s="453"/>
      <c r="PDX32" s="453"/>
      <c r="PDY32" s="453"/>
      <c r="PDZ32" s="453"/>
      <c r="PEA32" s="453"/>
      <c r="PEB32" s="453"/>
      <c r="PEC32" s="453"/>
      <c r="PED32" s="453"/>
      <c r="PEE32" s="453"/>
      <c r="PEF32" s="453"/>
      <c r="PEG32" s="453"/>
      <c r="PEH32" s="453"/>
      <c r="PEI32" s="453"/>
      <c r="PEJ32" s="453"/>
      <c r="PEK32" s="453"/>
      <c r="PEL32" s="453"/>
      <c r="PEM32" s="453"/>
      <c r="PEN32" s="453"/>
      <c r="PEO32" s="453"/>
      <c r="PEP32" s="453"/>
      <c r="PEQ32" s="453"/>
      <c r="PER32" s="453"/>
      <c r="PES32" s="453"/>
      <c r="PET32" s="453"/>
      <c r="PEU32" s="453"/>
      <c r="PEV32" s="453"/>
      <c r="PEW32" s="453"/>
      <c r="PEX32" s="453"/>
      <c r="PEY32" s="453"/>
      <c r="PEZ32" s="453"/>
      <c r="PFA32" s="453"/>
      <c r="PFB32" s="453"/>
      <c r="PFC32" s="453"/>
      <c r="PFD32" s="453"/>
      <c r="PFE32" s="453"/>
      <c r="PFF32" s="453"/>
      <c r="PFG32" s="453"/>
      <c r="PFH32" s="453"/>
      <c r="PFI32" s="453"/>
      <c r="PFJ32" s="453"/>
      <c r="PFK32" s="453"/>
      <c r="PFL32" s="453"/>
      <c r="PFM32" s="453"/>
      <c r="PFN32" s="453"/>
      <c r="PFO32" s="453"/>
      <c r="PFP32" s="453"/>
      <c r="PFQ32" s="453"/>
      <c r="PFR32" s="453"/>
      <c r="PFS32" s="453"/>
      <c r="PFT32" s="453"/>
      <c r="PFU32" s="453"/>
      <c r="PFV32" s="453"/>
      <c r="PFW32" s="453"/>
      <c r="PFX32" s="453"/>
      <c r="PFY32" s="453"/>
      <c r="PFZ32" s="453"/>
      <c r="PGA32" s="453"/>
      <c r="PGB32" s="453"/>
      <c r="PGC32" s="453"/>
      <c r="PGD32" s="453"/>
      <c r="PGE32" s="453"/>
      <c r="PGF32" s="453"/>
      <c r="PGG32" s="453"/>
      <c r="PGH32" s="453"/>
      <c r="PGI32" s="453"/>
      <c r="PGJ32" s="453"/>
      <c r="PGK32" s="453"/>
      <c r="PGL32" s="453"/>
      <c r="PGM32" s="453"/>
      <c r="PGN32" s="453"/>
      <c r="PGO32" s="453"/>
      <c r="PGP32" s="453"/>
      <c r="PGQ32" s="453"/>
      <c r="PGR32" s="453"/>
      <c r="PGS32" s="453"/>
      <c r="PGT32" s="453"/>
      <c r="PGU32" s="453"/>
      <c r="PGV32" s="453"/>
      <c r="PGW32" s="453"/>
      <c r="PGX32" s="453"/>
      <c r="PGY32" s="453"/>
      <c r="PGZ32" s="453"/>
      <c r="PHA32" s="453"/>
      <c r="PHB32" s="453"/>
      <c r="PHC32" s="453"/>
      <c r="PHD32" s="453"/>
      <c r="PHE32" s="453"/>
      <c r="PHF32" s="453"/>
      <c r="PHG32" s="453"/>
      <c r="PHH32" s="453"/>
      <c r="PHI32" s="453"/>
      <c r="PHJ32" s="453"/>
      <c r="PHK32" s="453"/>
      <c r="PHL32" s="453"/>
      <c r="PHM32" s="453"/>
      <c r="PHN32" s="453"/>
      <c r="PHO32" s="453"/>
      <c r="PHP32" s="453"/>
      <c r="PHQ32" s="453"/>
      <c r="PHR32" s="453"/>
      <c r="PHS32" s="453"/>
      <c r="PHT32" s="453"/>
      <c r="PHU32" s="453"/>
      <c r="PHV32" s="453"/>
      <c r="PHW32" s="453"/>
      <c r="PHX32" s="453"/>
      <c r="PHY32" s="453"/>
      <c r="PHZ32" s="453"/>
      <c r="PIA32" s="453"/>
      <c r="PIB32" s="453"/>
      <c r="PIC32" s="453"/>
      <c r="PID32" s="453"/>
      <c r="PIE32" s="453"/>
      <c r="PIF32" s="453"/>
      <c r="PIG32" s="453"/>
      <c r="PIH32" s="453"/>
      <c r="PII32" s="453"/>
      <c r="PIJ32" s="453"/>
      <c r="PIK32" s="453"/>
      <c r="PIL32" s="453"/>
      <c r="PIM32" s="453"/>
      <c r="PIN32" s="453"/>
      <c r="PIO32" s="453"/>
      <c r="PIP32" s="453"/>
      <c r="PIQ32" s="453"/>
      <c r="PIR32" s="453"/>
      <c r="PIS32" s="453"/>
      <c r="PIT32" s="453"/>
      <c r="PIU32" s="453"/>
      <c r="PIV32" s="453"/>
      <c r="PIW32" s="453"/>
      <c r="PIX32" s="453"/>
      <c r="PIY32" s="453"/>
      <c r="PIZ32" s="453"/>
      <c r="PJA32" s="453"/>
      <c r="PJB32" s="453"/>
      <c r="PJC32" s="453"/>
      <c r="PJD32" s="453"/>
      <c r="PJE32" s="453"/>
      <c r="PJF32" s="453"/>
      <c r="PJG32" s="453"/>
      <c r="PJH32" s="453"/>
      <c r="PJI32" s="453"/>
      <c r="PJJ32" s="453"/>
      <c r="PJK32" s="453"/>
      <c r="PJL32" s="453"/>
      <c r="PJM32" s="453"/>
      <c r="PJN32" s="453"/>
      <c r="PJO32" s="453"/>
      <c r="PJP32" s="453"/>
      <c r="PJQ32" s="453"/>
      <c r="PJR32" s="453"/>
      <c r="PJS32" s="453"/>
      <c r="PJT32" s="453"/>
      <c r="PJU32" s="453"/>
      <c r="PJV32" s="453"/>
      <c r="PJW32" s="453"/>
      <c r="PJX32" s="453"/>
      <c r="PJY32" s="453"/>
      <c r="PJZ32" s="453"/>
      <c r="PKA32" s="453"/>
      <c r="PKB32" s="453"/>
      <c r="PKC32" s="453"/>
      <c r="PKD32" s="453"/>
      <c r="PKE32" s="453"/>
      <c r="PKF32" s="453"/>
      <c r="PKG32" s="453"/>
      <c r="PKH32" s="453"/>
      <c r="PKI32" s="453"/>
      <c r="PKJ32" s="453"/>
      <c r="PKK32" s="453"/>
      <c r="PKL32" s="453"/>
      <c r="PKM32" s="453"/>
      <c r="PKN32" s="453"/>
      <c r="PKO32" s="453"/>
      <c r="PKP32" s="453"/>
      <c r="PKQ32" s="453"/>
      <c r="PKR32" s="453"/>
      <c r="PKS32" s="453"/>
      <c r="PKT32" s="453"/>
      <c r="PKU32" s="453"/>
      <c r="PKV32" s="453"/>
      <c r="PKW32" s="453"/>
      <c r="PKX32" s="453"/>
      <c r="PKY32" s="453"/>
      <c r="PKZ32" s="453"/>
      <c r="PLA32" s="453"/>
      <c r="PLB32" s="453"/>
      <c r="PLC32" s="453"/>
      <c r="PLD32" s="453"/>
      <c r="PLE32" s="453"/>
      <c r="PLF32" s="453"/>
      <c r="PLG32" s="453"/>
      <c r="PLH32" s="453"/>
      <c r="PLI32" s="453"/>
      <c r="PLJ32" s="453"/>
      <c r="PLK32" s="453"/>
      <c r="PLL32" s="453"/>
      <c r="PLM32" s="453"/>
      <c r="PLN32" s="453"/>
      <c r="PLO32" s="453"/>
      <c r="PLP32" s="453"/>
      <c r="PLQ32" s="453"/>
      <c r="PLR32" s="453"/>
      <c r="PLS32" s="453"/>
      <c r="PLT32" s="453"/>
      <c r="PLU32" s="453"/>
      <c r="PLV32" s="453"/>
      <c r="PLW32" s="453"/>
      <c r="PLX32" s="453"/>
      <c r="PLY32" s="453"/>
      <c r="PLZ32" s="453"/>
      <c r="PMA32" s="453"/>
      <c r="PMB32" s="453"/>
      <c r="PMC32" s="453"/>
      <c r="PMD32" s="453"/>
      <c r="PME32" s="453"/>
      <c r="PMF32" s="453"/>
      <c r="PMG32" s="453"/>
      <c r="PMH32" s="453"/>
      <c r="PMI32" s="453"/>
      <c r="PMJ32" s="453"/>
      <c r="PMK32" s="453"/>
      <c r="PML32" s="453"/>
      <c r="PMM32" s="453"/>
      <c r="PMN32" s="453"/>
      <c r="PMO32" s="453"/>
      <c r="PMP32" s="453"/>
      <c r="PMQ32" s="453"/>
      <c r="PMR32" s="453"/>
      <c r="PMS32" s="453"/>
      <c r="PMT32" s="453"/>
      <c r="PMU32" s="453"/>
      <c r="PMV32" s="453"/>
      <c r="PMW32" s="453"/>
      <c r="PMX32" s="453"/>
      <c r="PMY32" s="453"/>
      <c r="PMZ32" s="453"/>
      <c r="PNA32" s="453"/>
      <c r="PNB32" s="453"/>
      <c r="PNC32" s="453"/>
      <c r="PND32" s="453"/>
      <c r="PNE32" s="453"/>
      <c r="PNF32" s="453"/>
      <c r="PNG32" s="453"/>
      <c r="PNH32" s="453"/>
      <c r="PNI32" s="453"/>
      <c r="PNJ32" s="453"/>
      <c r="PNK32" s="453"/>
      <c r="PNL32" s="453"/>
      <c r="PNM32" s="453"/>
      <c r="PNN32" s="453"/>
      <c r="PNO32" s="453"/>
      <c r="PNP32" s="453"/>
      <c r="PNQ32" s="453"/>
      <c r="PNR32" s="453"/>
      <c r="PNS32" s="453"/>
      <c r="PNT32" s="453"/>
      <c r="PNU32" s="453"/>
      <c r="PNV32" s="453"/>
      <c r="PNW32" s="453"/>
      <c r="PNX32" s="453"/>
      <c r="PNY32" s="453"/>
      <c r="PNZ32" s="453"/>
      <c r="POA32" s="453"/>
      <c r="POB32" s="453"/>
      <c r="POC32" s="453"/>
      <c r="POD32" s="453"/>
      <c r="POE32" s="453"/>
      <c r="POF32" s="453"/>
      <c r="POG32" s="453"/>
      <c r="POH32" s="453"/>
      <c r="POI32" s="453"/>
      <c r="POJ32" s="453"/>
      <c r="POK32" s="453"/>
      <c r="POL32" s="453"/>
      <c r="POM32" s="453"/>
      <c r="PON32" s="453"/>
      <c r="POO32" s="453"/>
      <c r="POP32" s="453"/>
      <c r="POQ32" s="453"/>
      <c r="POR32" s="453"/>
      <c r="POS32" s="453"/>
      <c r="POT32" s="453"/>
      <c r="POU32" s="453"/>
      <c r="POV32" s="453"/>
      <c r="POW32" s="453"/>
      <c r="POX32" s="453"/>
      <c r="POY32" s="453"/>
      <c r="POZ32" s="453"/>
      <c r="PPA32" s="453"/>
      <c r="PPB32" s="453"/>
      <c r="PPC32" s="453"/>
      <c r="PPD32" s="453"/>
      <c r="PPE32" s="453"/>
      <c r="PPF32" s="453"/>
      <c r="PPG32" s="453"/>
      <c r="PPH32" s="453"/>
      <c r="PPI32" s="453"/>
      <c r="PPJ32" s="453"/>
      <c r="PPK32" s="453"/>
      <c r="PPL32" s="453"/>
      <c r="PPM32" s="453"/>
      <c r="PPN32" s="453"/>
      <c r="PPO32" s="453"/>
      <c r="PPP32" s="453"/>
      <c r="PPQ32" s="453"/>
      <c r="PPR32" s="453"/>
      <c r="PPS32" s="453"/>
      <c r="PPT32" s="453"/>
      <c r="PPU32" s="453"/>
      <c r="PPV32" s="453"/>
      <c r="PPW32" s="453"/>
      <c r="PPX32" s="453"/>
      <c r="PPY32" s="453"/>
      <c r="PPZ32" s="453"/>
      <c r="PQA32" s="453"/>
      <c r="PQB32" s="453"/>
      <c r="PQC32" s="453"/>
      <c r="PQD32" s="453"/>
      <c r="PQE32" s="453"/>
      <c r="PQF32" s="453"/>
      <c r="PQG32" s="453"/>
      <c r="PQH32" s="453"/>
      <c r="PQI32" s="453"/>
      <c r="PQJ32" s="453"/>
      <c r="PQK32" s="453"/>
      <c r="PQL32" s="453"/>
      <c r="PQM32" s="453"/>
      <c r="PQN32" s="453"/>
      <c r="PQO32" s="453"/>
      <c r="PQP32" s="453"/>
      <c r="PQQ32" s="453"/>
      <c r="PQR32" s="453"/>
      <c r="PQS32" s="453"/>
      <c r="PQT32" s="453"/>
      <c r="PQU32" s="453"/>
      <c r="PQV32" s="453"/>
      <c r="PQW32" s="453"/>
      <c r="PQX32" s="453"/>
      <c r="PQY32" s="453"/>
      <c r="PQZ32" s="453"/>
      <c r="PRA32" s="453"/>
      <c r="PRB32" s="453"/>
      <c r="PRC32" s="453"/>
      <c r="PRD32" s="453"/>
      <c r="PRE32" s="453"/>
      <c r="PRF32" s="453"/>
      <c r="PRG32" s="453"/>
      <c r="PRH32" s="453"/>
      <c r="PRI32" s="453"/>
      <c r="PRJ32" s="453"/>
      <c r="PRK32" s="453"/>
      <c r="PRL32" s="453"/>
      <c r="PRM32" s="453"/>
      <c r="PRN32" s="453"/>
      <c r="PRO32" s="453"/>
      <c r="PRP32" s="453"/>
      <c r="PRQ32" s="453"/>
      <c r="PRR32" s="453"/>
      <c r="PRS32" s="453"/>
      <c r="PRT32" s="453"/>
      <c r="PRU32" s="453"/>
      <c r="PRV32" s="453"/>
      <c r="PRW32" s="453"/>
      <c r="PRX32" s="453"/>
      <c r="PRY32" s="453"/>
      <c r="PRZ32" s="453"/>
      <c r="PSA32" s="453"/>
      <c r="PSB32" s="453"/>
      <c r="PSC32" s="453"/>
      <c r="PSD32" s="453"/>
      <c r="PSE32" s="453"/>
      <c r="PSF32" s="453"/>
      <c r="PSG32" s="453"/>
      <c r="PSH32" s="453"/>
      <c r="PSI32" s="453"/>
      <c r="PSJ32" s="453"/>
      <c r="PSK32" s="453"/>
      <c r="PSL32" s="453"/>
      <c r="PSM32" s="453"/>
      <c r="PSN32" s="453"/>
      <c r="PSO32" s="453"/>
      <c r="PSP32" s="453"/>
      <c r="PSQ32" s="453"/>
      <c r="PSR32" s="453"/>
      <c r="PSS32" s="453"/>
      <c r="PST32" s="453"/>
      <c r="PSU32" s="453"/>
      <c r="PSV32" s="453"/>
      <c r="PSW32" s="453"/>
      <c r="PSX32" s="453"/>
      <c r="PSY32" s="453"/>
      <c r="PSZ32" s="453"/>
      <c r="PTA32" s="453"/>
      <c r="PTB32" s="453"/>
      <c r="PTC32" s="453"/>
      <c r="PTD32" s="453"/>
      <c r="PTE32" s="453"/>
      <c r="PTF32" s="453"/>
      <c r="PTG32" s="453"/>
      <c r="PTH32" s="453"/>
      <c r="PTI32" s="453"/>
      <c r="PTJ32" s="453"/>
      <c r="PTK32" s="453"/>
      <c r="PTL32" s="453"/>
      <c r="PTM32" s="453"/>
      <c r="PTN32" s="453"/>
      <c r="PTO32" s="453"/>
      <c r="PTP32" s="453"/>
      <c r="PTQ32" s="453"/>
      <c r="PTR32" s="453"/>
      <c r="PTS32" s="453"/>
      <c r="PTT32" s="453"/>
      <c r="PTU32" s="453"/>
      <c r="PTV32" s="453"/>
      <c r="PTW32" s="453"/>
      <c r="PTX32" s="453"/>
      <c r="PTY32" s="453"/>
      <c r="PTZ32" s="453"/>
      <c r="PUA32" s="453"/>
      <c r="PUB32" s="453"/>
      <c r="PUC32" s="453"/>
      <c r="PUD32" s="453"/>
      <c r="PUE32" s="453"/>
      <c r="PUF32" s="453"/>
      <c r="PUG32" s="453"/>
      <c r="PUH32" s="453"/>
      <c r="PUI32" s="453"/>
      <c r="PUJ32" s="453"/>
      <c r="PUK32" s="453"/>
      <c r="PUL32" s="453"/>
      <c r="PUM32" s="453"/>
      <c r="PUN32" s="453"/>
      <c r="PUO32" s="453"/>
      <c r="PUP32" s="453"/>
      <c r="PUQ32" s="453"/>
      <c r="PUR32" s="453"/>
      <c r="PUS32" s="453"/>
      <c r="PUT32" s="453"/>
      <c r="PUU32" s="453"/>
      <c r="PUV32" s="453"/>
      <c r="PUW32" s="453"/>
      <c r="PUX32" s="453"/>
      <c r="PUY32" s="453"/>
      <c r="PUZ32" s="453"/>
      <c r="PVA32" s="453"/>
      <c r="PVB32" s="453"/>
      <c r="PVC32" s="453"/>
      <c r="PVD32" s="453"/>
      <c r="PVE32" s="453"/>
      <c r="PVF32" s="453"/>
      <c r="PVG32" s="453"/>
      <c r="PVH32" s="453"/>
      <c r="PVI32" s="453"/>
      <c r="PVJ32" s="453"/>
      <c r="PVK32" s="453"/>
      <c r="PVL32" s="453"/>
      <c r="PVM32" s="453"/>
      <c r="PVN32" s="453"/>
      <c r="PVO32" s="453"/>
      <c r="PVP32" s="453"/>
      <c r="PVQ32" s="453"/>
      <c r="PVR32" s="453"/>
      <c r="PVS32" s="453"/>
      <c r="PVT32" s="453"/>
      <c r="PVU32" s="453"/>
      <c r="PVV32" s="453"/>
      <c r="PVW32" s="453"/>
      <c r="PVX32" s="453"/>
      <c r="PVY32" s="453"/>
      <c r="PVZ32" s="453"/>
      <c r="PWA32" s="453"/>
      <c r="PWB32" s="453"/>
      <c r="PWC32" s="453"/>
      <c r="PWD32" s="453"/>
      <c r="PWE32" s="453"/>
      <c r="PWF32" s="453"/>
      <c r="PWG32" s="453"/>
      <c r="PWH32" s="453"/>
      <c r="PWI32" s="453"/>
      <c r="PWJ32" s="453"/>
      <c r="PWK32" s="453"/>
      <c r="PWL32" s="453"/>
      <c r="PWM32" s="453"/>
      <c r="PWN32" s="453"/>
      <c r="PWO32" s="453"/>
      <c r="PWP32" s="453"/>
      <c r="PWQ32" s="453"/>
      <c r="PWR32" s="453"/>
      <c r="PWS32" s="453"/>
      <c r="PWT32" s="453"/>
      <c r="PWU32" s="453"/>
      <c r="PWV32" s="453"/>
      <c r="PWW32" s="453"/>
      <c r="PWX32" s="453"/>
      <c r="PWY32" s="453"/>
      <c r="PWZ32" s="453"/>
      <c r="PXA32" s="453"/>
      <c r="PXB32" s="453"/>
      <c r="PXC32" s="453"/>
      <c r="PXD32" s="453"/>
      <c r="PXE32" s="453"/>
      <c r="PXF32" s="453"/>
      <c r="PXG32" s="453"/>
      <c r="PXH32" s="453"/>
      <c r="PXI32" s="453"/>
      <c r="PXJ32" s="453"/>
      <c r="PXK32" s="453"/>
      <c r="PXL32" s="453"/>
      <c r="PXM32" s="453"/>
      <c r="PXN32" s="453"/>
      <c r="PXO32" s="453"/>
      <c r="PXP32" s="453"/>
      <c r="PXQ32" s="453"/>
      <c r="PXR32" s="453"/>
      <c r="PXS32" s="453"/>
      <c r="PXT32" s="453"/>
      <c r="PXU32" s="453"/>
      <c r="PXV32" s="453"/>
      <c r="PXW32" s="453"/>
      <c r="PXX32" s="453"/>
      <c r="PXY32" s="453"/>
      <c r="PXZ32" s="453"/>
      <c r="PYA32" s="453"/>
      <c r="PYB32" s="453"/>
      <c r="PYC32" s="453"/>
      <c r="PYD32" s="453"/>
      <c r="PYE32" s="453"/>
      <c r="PYF32" s="453"/>
      <c r="PYG32" s="453"/>
      <c r="PYH32" s="453"/>
      <c r="PYI32" s="453"/>
      <c r="PYJ32" s="453"/>
      <c r="PYK32" s="453"/>
      <c r="PYL32" s="453"/>
      <c r="PYM32" s="453"/>
      <c r="PYN32" s="453"/>
      <c r="PYO32" s="453"/>
      <c r="PYP32" s="453"/>
      <c r="PYQ32" s="453"/>
      <c r="PYR32" s="453"/>
      <c r="PYS32" s="453"/>
      <c r="PYT32" s="453"/>
      <c r="PYU32" s="453"/>
      <c r="PYV32" s="453"/>
      <c r="PYW32" s="453"/>
      <c r="PYX32" s="453"/>
      <c r="PYY32" s="453"/>
      <c r="PYZ32" s="453"/>
      <c r="PZA32" s="453"/>
      <c r="PZB32" s="453"/>
      <c r="PZC32" s="453"/>
      <c r="PZD32" s="453"/>
      <c r="PZE32" s="453"/>
      <c r="PZF32" s="453"/>
      <c r="PZG32" s="453"/>
      <c r="PZH32" s="453"/>
      <c r="PZI32" s="453"/>
      <c r="PZJ32" s="453"/>
      <c r="PZK32" s="453"/>
      <c r="PZL32" s="453"/>
      <c r="PZM32" s="453"/>
      <c r="PZN32" s="453"/>
      <c r="PZO32" s="453"/>
      <c r="PZP32" s="453"/>
      <c r="PZQ32" s="453"/>
      <c r="PZR32" s="453"/>
      <c r="PZS32" s="453"/>
      <c r="PZT32" s="453"/>
      <c r="PZU32" s="453"/>
      <c r="PZV32" s="453"/>
      <c r="PZW32" s="453"/>
      <c r="PZX32" s="453"/>
      <c r="PZY32" s="453"/>
      <c r="PZZ32" s="453"/>
      <c r="QAA32" s="453"/>
      <c r="QAB32" s="453"/>
      <c r="QAC32" s="453"/>
      <c r="QAD32" s="453"/>
      <c r="QAE32" s="453"/>
      <c r="QAF32" s="453"/>
      <c r="QAG32" s="453"/>
      <c r="QAH32" s="453"/>
      <c r="QAI32" s="453"/>
      <c r="QAJ32" s="453"/>
      <c r="QAK32" s="453"/>
      <c r="QAL32" s="453"/>
      <c r="QAM32" s="453"/>
      <c r="QAN32" s="453"/>
      <c r="QAO32" s="453"/>
      <c r="QAP32" s="453"/>
      <c r="QAQ32" s="453"/>
      <c r="QAR32" s="453"/>
      <c r="QAS32" s="453"/>
      <c r="QAT32" s="453"/>
      <c r="QAU32" s="453"/>
      <c r="QAV32" s="453"/>
      <c r="QAW32" s="453"/>
      <c r="QAX32" s="453"/>
      <c r="QAY32" s="453"/>
      <c r="QAZ32" s="453"/>
      <c r="QBA32" s="453"/>
      <c r="QBB32" s="453"/>
      <c r="QBC32" s="453"/>
      <c r="QBD32" s="453"/>
      <c r="QBE32" s="453"/>
      <c r="QBF32" s="453"/>
      <c r="QBG32" s="453"/>
      <c r="QBH32" s="453"/>
      <c r="QBI32" s="453"/>
      <c r="QBJ32" s="453"/>
      <c r="QBK32" s="453"/>
      <c r="QBL32" s="453"/>
      <c r="QBM32" s="453"/>
      <c r="QBN32" s="453"/>
      <c r="QBO32" s="453"/>
      <c r="QBP32" s="453"/>
      <c r="QBQ32" s="453"/>
      <c r="QBR32" s="453"/>
      <c r="QBS32" s="453"/>
      <c r="QBT32" s="453"/>
      <c r="QBU32" s="453"/>
      <c r="QBV32" s="453"/>
      <c r="QBW32" s="453"/>
      <c r="QBX32" s="453"/>
      <c r="QBY32" s="453"/>
      <c r="QBZ32" s="453"/>
      <c r="QCA32" s="453"/>
      <c r="QCB32" s="453"/>
      <c r="QCC32" s="453"/>
      <c r="QCD32" s="453"/>
      <c r="QCE32" s="453"/>
      <c r="QCF32" s="453"/>
      <c r="QCG32" s="453"/>
      <c r="QCH32" s="453"/>
      <c r="QCI32" s="453"/>
      <c r="QCJ32" s="453"/>
      <c r="QCK32" s="453"/>
      <c r="QCL32" s="453"/>
      <c r="QCM32" s="453"/>
      <c r="QCN32" s="453"/>
      <c r="QCO32" s="453"/>
      <c r="QCP32" s="453"/>
      <c r="QCQ32" s="453"/>
      <c r="QCR32" s="453"/>
      <c r="QCS32" s="453"/>
      <c r="QCT32" s="453"/>
      <c r="QCU32" s="453"/>
      <c r="QCV32" s="453"/>
      <c r="QCW32" s="453"/>
      <c r="QCX32" s="453"/>
      <c r="QCY32" s="453"/>
      <c r="QCZ32" s="453"/>
      <c r="QDA32" s="453"/>
      <c r="QDB32" s="453"/>
      <c r="QDC32" s="453"/>
      <c r="QDD32" s="453"/>
      <c r="QDE32" s="453"/>
      <c r="QDF32" s="453"/>
      <c r="QDG32" s="453"/>
      <c r="QDH32" s="453"/>
      <c r="QDI32" s="453"/>
      <c r="QDJ32" s="453"/>
      <c r="QDK32" s="453"/>
      <c r="QDL32" s="453"/>
      <c r="QDM32" s="453"/>
      <c r="QDN32" s="453"/>
      <c r="QDO32" s="453"/>
      <c r="QDP32" s="453"/>
      <c r="QDQ32" s="453"/>
      <c r="QDR32" s="453"/>
      <c r="QDS32" s="453"/>
      <c r="QDT32" s="453"/>
      <c r="QDU32" s="453"/>
      <c r="QDV32" s="453"/>
      <c r="QDW32" s="453"/>
      <c r="QDX32" s="453"/>
      <c r="QDY32" s="453"/>
      <c r="QDZ32" s="453"/>
      <c r="QEA32" s="453"/>
      <c r="QEB32" s="453"/>
      <c r="QEC32" s="453"/>
      <c r="QED32" s="453"/>
      <c r="QEE32" s="453"/>
      <c r="QEF32" s="453"/>
      <c r="QEG32" s="453"/>
      <c r="QEH32" s="453"/>
      <c r="QEI32" s="453"/>
      <c r="QEJ32" s="453"/>
      <c r="QEK32" s="453"/>
      <c r="QEL32" s="453"/>
      <c r="QEM32" s="453"/>
      <c r="QEN32" s="453"/>
      <c r="QEO32" s="453"/>
      <c r="QEP32" s="453"/>
      <c r="QEQ32" s="453"/>
      <c r="QER32" s="453"/>
      <c r="QES32" s="453"/>
      <c r="QET32" s="453"/>
      <c r="QEU32" s="453"/>
      <c r="QEV32" s="453"/>
      <c r="QEW32" s="453"/>
      <c r="QEX32" s="453"/>
      <c r="QEY32" s="453"/>
      <c r="QEZ32" s="453"/>
      <c r="QFA32" s="453"/>
      <c r="QFB32" s="453"/>
      <c r="QFC32" s="453"/>
      <c r="QFD32" s="453"/>
      <c r="QFE32" s="453"/>
      <c r="QFF32" s="453"/>
      <c r="QFG32" s="453"/>
      <c r="QFH32" s="453"/>
      <c r="QFI32" s="453"/>
      <c r="QFJ32" s="453"/>
      <c r="QFK32" s="453"/>
      <c r="QFL32" s="453"/>
      <c r="QFM32" s="453"/>
      <c r="QFN32" s="453"/>
      <c r="QFO32" s="453"/>
      <c r="QFP32" s="453"/>
      <c r="QFQ32" s="453"/>
      <c r="QFR32" s="453"/>
      <c r="QFS32" s="453"/>
      <c r="QFT32" s="453"/>
      <c r="QFU32" s="453"/>
      <c r="QFV32" s="453"/>
      <c r="QFW32" s="453"/>
      <c r="QFX32" s="453"/>
      <c r="QFY32" s="453"/>
      <c r="QFZ32" s="453"/>
      <c r="QGA32" s="453"/>
      <c r="QGB32" s="453"/>
      <c r="QGC32" s="453"/>
      <c r="QGD32" s="453"/>
      <c r="QGE32" s="453"/>
      <c r="QGF32" s="453"/>
      <c r="QGG32" s="453"/>
      <c r="QGH32" s="453"/>
      <c r="QGI32" s="453"/>
      <c r="QGJ32" s="453"/>
      <c r="QGK32" s="453"/>
      <c r="QGL32" s="453"/>
      <c r="QGM32" s="453"/>
      <c r="QGN32" s="453"/>
      <c r="QGO32" s="453"/>
      <c r="QGP32" s="453"/>
      <c r="QGQ32" s="453"/>
      <c r="QGR32" s="453"/>
      <c r="QGS32" s="453"/>
      <c r="QGT32" s="453"/>
      <c r="QGU32" s="453"/>
      <c r="QGV32" s="453"/>
      <c r="QGW32" s="453"/>
      <c r="QGX32" s="453"/>
      <c r="QGY32" s="453"/>
      <c r="QGZ32" s="453"/>
      <c r="QHA32" s="453"/>
      <c r="QHB32" s="453"/>
      <c r="QHC32" s="453"/>
      <c r="QHD32" s="453"/>
      <c r="QHE32" s="453"/>
      <c r="QHF32" s="453"/>
      <c r="QHG32" s="453"/>
      <c r="QHH32" s="453"/>
      <c r="QHI32" s="453"/>
      <c r="QHJ32" s="453"/>
      <c r="QHK32" s="453"/>
      <c r="QHL32" s="453"/>
      <c r="QHM32" s="453"/>
      <c r="QHN32" s="453"/>
      <c r="QHO32" s="453"/>
      <c r="QHP32" s="453"/>
      <c r="QHQ32" s="453"/>
      <c r="QHR32" s="453"/>
      <c r="QHS32" s="453"/>
      <c r="QHT32" s="453"/>
      <c r="QHU32" s="453"/>
      <c r="QHV32" s="453"/>
      <c r="QHW32" s="453"/>
      <c r="QHX32" s="453"/>
      <c r="QHY32" s="453"/>
      <c r="QHZ32" s="453"/>
      <c r="QIA32" s="453"/>
      <c r="QIB32" s="453"/>
      <c r="QIC32" s="453"/>
      <c r="QID32" s="453"/>
      <c r="QIE32" s="453"/>
      <c r="QIF32" s="453"/>
      <c r="QIG32" s="453"/>
      <c r="QIH32" s="453"/>
      <c r="QII32" s="453"/>
      <c r="QIJ32" s="453"/>
      <c r="QIK32" s="453"/>
      <c r="QIL32" s="453"/>
      <c r="QIM32" s="453"/>
      <c r="QIN32" s="453"/>
      <c r="QIO32" s="453"/>
      <c r="QIP32" s="453"/>
      <c r="QIQ32" s="453"/>
      <c r="QIR32" s="453"/>
      <c r="QIS32" s="453"/>
      <c r="QIT32" s="453"/>
      <c r="QIU32" s="453"/>
      <c r="QIV32" s="453"/>
      <c r="QIW32" s="453"/>
      <c r="QIX32" s="453"/>
      <c r="QIY32" s="453"/>
      <c r="QIZ32" s="453"/>
      <c r="QJA32" s="453"/>
      <c r="QJB32" s="453"/>
      <c r="QJC32" s="453"/>
      <c r="QJD32" s="453"/>
      <c r="QJE32" s="453"/>
      <c r="QJF32" s="453"/>
      <c r="QJG32" s="453"/>
      <c r="QJH32" s="453"/>
      <c r="QJI32" s="453"/>
      <c r="QJJ32" s="453"/>
      <c r="QJK32" s="453"/>
      <c r="QJL32" s="453"/>
      <c r="QJM32" s="453"/>
      <c r="QJN32" s="453"/>
      <c r="QJO32" s="453"/>
      <c r="QJP32" s="453"/>
      <c r="QJQ32" s="453"/>
      <c r="QJR32" s="453"/>
      <c r="QJS32" s="453"/>
      <c r="QJT32" s="453"/>
      <c r="QJU32" s="453"/>
      <c r="QJV32" s="453"/>
      <c r="QJW32" s="453"/>
      <c r="QJX32" s="453"/>
      <c r="QJY32" s="453"/>
      <c r="QJZ32" s="453"/>
      <c r="QKA32" s="453"/>
      <c r="QKB32" s="453"/>
      <c r="QKC32" s="453"/>
      <c r="QKD32" s="453"/>
      <c r="QKE32" s="453"/>
      <c r="QKF32" s="453"/>
      <c r="QKG32" s="453"/>
      <c r="QKH32" s="453"/>
      <c r="QKI32" s="453"/>
      <c r="QKJ32" s="453"/>
      <c r="QKK32" s="453"/>
      <c r="QKL32" s="453"/>
      <c r="QKM32" s="453"/>
      <c r="QKN32" s="453"/>
      <c r="QKO32" s="453"/>
      <c r="QKP32" s="453"/>
      <c r="QKQ32" s="453"/>
      <c r="QKR32" s="453"/>
      <c r="QKS32" s="453"/>
      <c r="QKT32" s="453"/>
      <c r="QKU32" s="453"/>
      <c r="QKV32" s="453"/>
      <c r="QKW32" s="453"/>
      <c r="QKX32" s="453"/>
      <c r="QKY32" s="453"/>
      <c r="QKZ32" s="453"/>
      <c r="QLA32" s="453"/>
      <c r="QLB32" s="453"/>
      <c r="QLC32" s="453"/>
      <c r="QLD32" s="453"/>
      <c r="QLE32" s="453"/>
      <c r="QLF32" s="453"/>
      <c r="QLG32" s="453"/>
      <c r="QLH32" s="453"/>
      <c r="QLI32" s="453"/>
      <c r="QLJ32" s="453"/>
      <c r="QLK32" s="453"/>
      <c r="QLL32" s="453"/>
      <c r="QLM32" s="453"/>
      <c r="QLN32" s="453"/>
      <c r="QLO32" s="453"/>
      <c r="QLP32" s="453"/>
      <c r="QLQ32" s="453"/>
      <c r="QLR32" s="453"/>
      <c r="QLS32" s="453"/>
      <c r="QLT32" s="453"/>
      <c r="QLU32" s="453"/>
      <c r="QLV32" s="453"/>
      <c r="QLW32" s="453"/>
      <c r="QLX32" s="453"/>
      <c r="QLY32" s="453"/>
      <c r="QLZ32" s="453"/>
      <c r="QMA32" s="453"/>
      <c r="QMB32" s="453"/>
      <c r="QMC32" s="453"/>
      <c r="QMD32" s="453"/>
      <c r="QME32" s="453"/>
      <c r="QMF32" s="453"/>
      <c r="QMG32" s="453"/>
      <c r="QMH32" s="453"/>
      <c r="QMI32" s="453"/>
      <c r="QMJ32" s="453"/>
      <c r="QMK32" s="453"/>
      <c r="QML32" s="453"/>
      <c r="QMM32" s="453"/>
      <c r="QMN32" s="453"/>
      <c r="QMO32" s="453"/>
      <c r="QMP32" s="453"/>
      <c r="QMQ32" s="453"/>
      <c r="QMR32" s="453"/>
      <c r="QMS32" s="453"/>
      <c r="QMT32" s="453"/>
      <c r="QMU32" s="453"/>
      <c r="QMV32" s="453"/>
      <c r="QMW32" s="453"/>
      <c r="QMX32" s="453"/>
      <c r="QMY32" s="453"/>
      <c r="QMZ32" s="453"/>
      <c r="QNA32" s="453"/>
      <c r="QNB32" s="453"/>
      <c r="QNC32" s="453"/>
      <c r="QND32" s="453"/>
      <c r="QNE32" s="453"/>
      <c r="QNF32" s="453"/>
      <c r="QNG32" s="453"/>
      <c r="QNH32" s="453"/>
      <c r="QNI32" s="453"/>
      <c r="QNJ32" s="453"/>
      <c r="QNK32" s="453"/>
      <c r="QNL32" s="453"/>
      <c r="QNM32" s="453"/>
      <c r="QNN32" s="453"/>
      <c r="QNO32" s="453"/>
      <c r="QNP32" s="453"/>
      <c r="QNQ32" s="453"/>
      <c r="QNR32" s="453"/>
      <c r="QNS32" s="453"/>
      <c r="QNT32" s="453"/>
      <c r="QNU32" s="453"/>
      <c r="QNV32" s="453"/>
      <c r="QNW32" s="453"/>
      <c r="QNX32" s="453"/>
      <c r="QNY32" s="453"/>
      <c r="QNZ32" s="453"/>
      <c r="QOA32" s="453"/>
      <c r="QOB32" s="453"/>
      <c r="QOC32" s="453"/>
      <c r="QOD32" s="453"/>
      <c r="QOE32" s="453"/>
      <c r="QOF32" s="453"/>
      <c r="QOG32" s="453"/>
      <c r="QOH32" s="453"/>
      <c r="QOI32" s="453"/>
      <c r="QOJ32" s="453"/>
      <c r="QOK32" s="453"/>
      <c r="QOL32" s="453"/>
      <c r="QOM32" s="453"/>
      <c r="QON32" s="453"/>
      <c r="QOO32" s="453"/>
      <c r="QOP32" s="453"/>
      <c r="QOQ32" s="453"/>
      <c r="QOR32" s="453"/>
      <c r="QOS32" s="453"/>
      <c r="QOT32" s="453"/>
      <c r="QOU32" s="453"/>
      <c r="QOV32" s="453"/>
      <c r="QOW32" s="453"/>
      <c r="QOX32" s="453"/>
      <c r="QOY32" s="453"/>
      <c r="QOZ32" s="453"/>
      <c r="QPA32" s="453"/>
      <c r="QPB32" s="453"/>
      <c r="QPC32" s="453"/>
      <c r="QPD32" s="453"/>
      <c r="QPE32" s="453"/>
      <c r="QPF32" s="453"/>
      <c r="QPG32" s="453"/>
      <c r="QPH32" s="453"/>
      <c r="QPI32" s="453"/>
      <c r="QPJ32" s="453"/>
      <c r="QPK32" s="453"/>
      <c r="QPL32" s="453"/>
      <c r="QPM32" s="453"/>
      <c r="QPN32" s="453"/>
      <c r="QPO32" s="453"/>
      <c r="QPP32" s="453"/>
      <c r="QPQ32" s="453"/>
      <c r="QPR32" s="453"/>
      <c r="QPS32" s="453"/>
      <c r="QPT32" s="453"/>
      <c r="QPU32" s="453"/>
      <c r="QPV32" s="453"/>
      <c r="QPW32" s="453"/>
      <c r="QPX32" s="453"/>
      <c r="QPY32" s="453"/>
      <c r="QPZ32" s="453"/>
      <c r="QQA32" s="453"/>
      <c r="QQB32" s="453"/>
      <c r="QQC32" s="453"/>
      <c r="QQD32" s="453"/>
      <c r="QQE32" s="453"/>
      <c r="QQF32" s="453"/>
      <c r="QQG32" s="453"/>
      <c r="QQH32" s="453"/>
      <c r="QQI32" s="453"/>
      <c r="QQJ32" s="453"/>
      <c r="QQK32" s="453"/>
      <c r="QQL32" s="453"/>
      <c r="QQM32" s="453"/>
      <c r="QQN32" s="453"/>
      <c r="QQO32" s="453"/>
      <c r="QQP32" s="453"/>
      <c r="QQQ32" s="453"/>
      <c r="QQR32" s="453"/>
      <c r="QQS32" s="453"/>
      <c r="QQT32" s="453"/>
      <c r="QQU32" s="453"/>
      <c r="QQV32" s="453"/>
      <c r="QQW32" s="453"/>
      <c r="QQX32" s="453"/>
      <c r="QQY32" s="453"/>
      <c r="QQZ32" s="453"/>
      <c r="QRA32" s="453"/>
      <c r="QRB32" s="453"/>
      <c r="QRC32" s="453"/>
      <c r="QRD32" s="453"/>
      <c r="QRE32" s="453"/>
      <c r="QRF32" s="453"/>
      <c r="QRG32" s="453"/>
      <c r="QRH32" s="453"/>
      <c r="QRI32" s="453"/>
      <c r="QRJ32" s="453"/>
      <c r="QRK32" s="453"/>
      <c r="QRL32" s="453"/>
      <c r="QRM32" s="453"/>
      <c r="QRN32" s="453"/>
      <c r="QRO32" s="453"/>
      <c r="QRP32" s="453"/>
      <c r="QRQ32" s="453"/>
      <c r="QRR32" s="453"/>
      <c r="QRS32" s="453"/>
      <c r="QRT32" s="453"/>
      <c r="QRU32" s="453"/>
      <c r="QRV32" s="453"/>
      <c r="QRW32" s="453"/>
      <c r="QRX32" s="453"/>
      <c r="QRY32" s="453"/>
      <c r="QRZ32" s="453"/>
      <c r="QSA32" s="453"/>
      <c r="QSB32" s="453"/>
      <c r="QSC32" s="453"/>
      <c r="QSD32" s="453"/>
      <c r="QSE32" s="453"/>
      <c r="QSF32" s="453"/>
      <c r="QSG32" s="453"/>
      <c r="QSH32" s="453"/>
      <c r="QSI32" s="453"/>
      <c r="QSJ32" s="453"/>
      <c r="QSK32" s="453"/>
      <c r="QSL32" s="453"/>
      <c r="QSM32" s="453"/>
      <c r="QSN32" s="453"/>
      <c r="QSO32" s="453"/>
      <c r="QSP32" s="453"/>
      <c r="QSQ32" s="453"/>
      <c r="QSR32" s="453"/>
      <c r="QSS32" s="453"/>
      <c r="QST32" s="453"/>
      <c r="QSU32" s="453"/>
      <c r="QSV32" s="453"/>
      <c r="QSW32" s="453"/>
      <c r="QSX32" s="453"/>
      <c r="QSY32" s="453"/>
      <c r="QSZ32" s="453"/>
      <c r="QTA32" s="453"/>
      <c r="QTB32" s="453"/>
      <c r="QTC32" s="453"/>
      <c r="QTD32" s="453"/>
      <c r="QTE32" s="453"/>
      <c r="QTF32" s="453"/>
      <c r="QTG32" s="453"/>
      <c r="QTH32" s="453"/>
      <c r="QTI32" s="453"/>
      <c r="QTJ32" s="453"/>
      <c r="QTK32" s="453"/>
      <c r="QTL32" s="453"/>
      <c r="QTM32" s="453"/>
      <c r="QTN32" s="453"/>
      <c r="QTO32" s="453"/>
      <c r="QTP32" s="453"/>
      <c r="QTQ32" s="453"/>
      <c r="QTR32" s="453"/>
      <c r="QTS32" s="453"/>
      <c r="QTT32" s="453"/>
      <c r="QTU32" s="453"/>
      <c r="QTV32" s="453"/>
      <c r="QTW32" s="453"/>
      <c r="QTX32" s="453"/>
      <c r="QTY32" s="453"/>
      <c r="QTZ32" s="453"/>
      <c r="QUA32" s="453"/>
      <c r="QUB32" s="453"/>
      <c r="QUC32" s="453"/>
      <c r="QUD32" s="453"/>
      <c r="QUE32" s="453"/>
      <c r="QUF32" s="453"/>
      <c r="QUG32" s="453"/>
      <c r="QUH32" s="453"/>
      <c r="QUI32" s="453"/>
      <c r="QUJ32" s="453"/>
      <c r="QUK32" s="453"/>
      <c r="QUL32" s="453"/>
      <c r="QUM32" s="453"/>
      <c r="QUN32" s="453"/>
      <c r="QUO32" s="453"/>
      <c r="QUP32" s="453"/>
      <c r="QUQ32" s="453"/>
      <c r="QUR32" s="453"/>
      <c r="QUS32" s="453"/>
      <c r="QUT32" s="453"/>
      <c r="QUU32" s="453"/>
      <c r="QUV32" s="453"/>
      <c r="QUW32" s="453"/>
      <c r="QUX32" s="453"/>
      <c r="QUY32" s="453"/>
      <c r="QUZ32" s="453"/>
      <c r="QVA32" s="453"/>
      <c r="QVB32" s="453"/>
      <c r="QVC32" s="453"/>
      <c r="QVD32" s="453"/>
      <c r="QVE32" s="453"/>
      <c r="QVF32" s="453"/>
      <c r="QVG32" s="453"/>
      <c r="QVH32" s="453"/>
      <c r="QVI32" s="453"/>
      <c r="QVJ32" s="453"/>
      <c r="QVK32" s="453"/>
      <c r="QVL32" s="453"/>
      <c r="QVM32" s="453"/>
      <c r="QVN32" s="453"/>
      <c r="QVO32" s="453"/>
      <c r="QVP32" s="453"/>
      <c r="QVQ32" s="453"/>
      <c r="QVR32" s="453"/>
      <c r="QVS32" s="453"/>
      <c r="QVT32" s="453"/>
      <c r="QVU32" s="453"/>
      <c r="QVV32" s="453"/>
      <c r="QVW32" s="453"/>
      <c r="QVX32" s="453"/>
      <c r="QVY32" s="453"/>
      <c r="QVZ32" s="453"/>
      <c r="QWA32" s="453"/>
      <c r="QWB32" s="453"/>
      <c r="QWC32" s="453"/>
      <c r="QWD32" s="453"/>
      <c r="QWE32" s="453"/>
      <c r="QWF32" s="453"/>
      <c r="QWG32" s="453"/>
      <c r="QWH32" s="453"/>
      <c r="QWI32" s="453"/>
      <c r="QWJ32" s="453"/>
      <c r="QWK32" s="453"/>
      <c r="QWL32" s="453"/>
      <c r="QWM32" s="453"/>
      <c r="QWN32" s="453"/>
      <c r="QWO32" s="453"/>
      <c r="QWP32" s="453"/>
      <c r="QWQ32" s="453"/>
      <c r="QWR32" s="453"/>
      <c r="QWS32" s="453"/>
      <c r="QWT32" s="453"/>
      <c r="QWU32" s="453"/>
      <c r="QWV32" s="453"/>
      <c r="QWW32" s="453"/>
      <c r="QWX32" s="453"/>
      <c r="QWY32" s="453"/>
      <c r="QWZ32" s="453"/>
      <c r="QXA32" s="453"/>
      <c r="QXB32" s="453"/>
      <c r="QXC32" s="453"/>
      <c r="QXD32" s="453"/>
      <c r="QXE32" s="453"/>
      <c r="QXF32" s="453"/>
      <c r="QXG32" s="453"/>
      <c r="QXH32" s="453"/>
      <c r="QXI32" s="453"/>
      <c r="QXJ32" s="453"/>
      <c r="QXK32" s="453"/>
      <c r="QXL32" s="453"/>
      <c r="QXM32" s="453"/>
      <c r="QXN32" s="453"/>
      <c r="QXO32" s="453"/>
      <c r="QXP32" s="453"/>
      <c r="QXQ32" s="453"/>
      <c r="QXR32" s="453"/>
      <c r="QXS32" s="453"/>
      <c r="QXT32" s="453"/>
      <c r="QXU32" s="453"/>
      <c r="QXV32" s="453"/>
      <c r="QXW32" s="453"/>
      <c r="QXX32" s="453"/>
      <c r="QXY32" s="453"/>
      <c r="QXZ32" s="453"/>
      <c r="QYA32" s="453"/>
      <c r="QYB32" s="453"/>
      <c r="QYC32" s="453"/>
      <c r="QYD32" s="453"/>
      <c r="QYE32" s="453"/>
      <c r="QYF32" s="453"/>
      <c r="QYG32" s="453"/>
      <c r="QYH32" s="453"/>
      <c r="QYI32" s="453"/>
      <c r="QYJ32" s="453"/>
      <c r="QYK32" s="453"/>
      <c r="QYL32" s="453"/>
      <c r="QYM32" s="453"/>
      <c r="QYN32" s="453"/>
      <c r="QYO32" s="453"/>
      <c r="QYP32" s="453"/>
      <c r="QYQ32" s="453"/>
      <c r="QYR32" s="453"/>
      <c r="QYS32" s="453"/>
      <c r="QYT32" s="453"/>
      <c r="QYU32" s="453"/>
      <c r="QYV32" s="453"/>
      <c r="QYW32" s="453"/>
      <c r="QYX32" s="453"/>
      <c r="QYY32" s="453"/>
      <c r="QYZ32" s="453"/>
      <c r="QZA32" s="453"/>
      <c r="QZB32" s="453"/>
      <c r="QZC32" s="453"/>
      <c r="QZD32" s="453"/>
      <c r="QZE32" s="453"/>
      <c r="QZF32" s="453"/>
      <c r="QZG32" s="453"/>
      <c r="QZH32" s="453"/>
      <c r="QZI32" s="453"/>
      <c r="QZJ32" s="453"/>
      <c r="QZK32" s="453"/>
      <c r="QZL32" s="453"/>
      <c r="QZM32" s="453"/>
      <c r="QZN32" s="453"/>
      <c r="QZO32" s="453"/>
      <c r="QZP32" s="453"/>
      <c r="QZQ32" s="453"/>
      <c r="QZR32" s="453"/>
      <c r="QZS32" s="453"/>
      <c r="QZT32" s="453"/>
      <c r="QZU32" s="453"/>
      <c r="QZV32" s="453"/>
      <c r="QZW32" s="453"/>
      <c r="QZX32" s="453"/>
      <c r="QZY32" s="453"/>
      <c r="QZZ32" s="453"/>
      <c r="RAA32" s="453"/>
      <c r="RAB32" s="453"/>
      <c r="RAC32" s="453"/>
      <c r="RAD32" s="453"/>
      <c r="RAE32" s="453"/>
      <c r="RAF32" s="453"/>
      <c r="RAG32" s="453"/>
      <c r="RAH32" s="453"/>
      <c r="RAI32" s="453"/>
      <c r="RAJ32" s="453"/>
      <c r="RAK32" s="453"/>
      <c r="RAL32" s="453"/>
      <c r="RAM32" s="453"/>
      <c r="RAN32" s="453"/>
      <c r="RAO32" s="453"/>
      <c r="RAP32" s="453"/>
      <c r="RAQ32" s="453"/>
      <c r="RAR32" s="453"/>
      <c r="RAS32" s="453"/>
      <c r="RAT32" s="453"/>
      <c r="RAU32" s="453"/>
      <c r="RAV32" s="453"/>
      <c r="RAW32" s="453"/>
      <c r="RAX32" s="453"/>
      <c r="RAY32" s="453"/>
      <c r="RAZ32" s="453"/>
      <c r="RBA32" s="453"/>
      <c r="RBB32" s="453"/>
      <c r="RBC32" s="453"/>
      <c r="RBD32" s="453"/>
      <c r="RBE32" s="453"/>
      <c r="RBF32" s="453"/>
      <c r="RBG32" s="453"/>
      <c r="RBH32" s="453"/>
      <c r="RBI32" s="453"/>
      <c r="RBJ32" s="453"/>
      <c r="RBK32" s="453"/>
      <c r="RBL32" s="453"/>
      <c r="RBM32" s="453"/>
      <c r="RBN32" s="453"/>
      <c r="RBO32" s="453"/>
      <c r="RBP32" s="453"/>
      <c r="RBQ32" s="453"/>
      <c r="RBR32" s="453"/>
      <c r="RBS32" s="453"/>
      <c r="RBT32" s="453"/>
      <c r="RBU32" s="453"/>
      <c r="RBV32" s="453"/>
      <c r="RBW32" s="453"/>
      <c r="RBX32" s="453"/>
      <c r="RBY32" s="453"/>
      <c r="RBZ32" s="453"/>
      <c r="RCA32" s="453"/>
      <c r="RCB32" s="453"/>
      <c r="RCC32" s="453"/>
      <c r="RCD32" s="453"/>
      <c r="RCE32" s="453"/>
      <c r="RCF32" s="453"/>
      <c r="RCG32" s="453"/>
      <c r="RCH32" s="453"/>
      <c r="RCI32" s="453"/>
      <c r="RCJ32" s="453"/>
      <c r="RCK32" s="453"/>
      <c r="RCL32" s="453"/>
      <c r="RCM32" s="453"/>
      <c r="RCN32" s="453"/>
      <c r="RCO32" s="453"/>
      <c r="RCP32" s="453"/>
      <c r="RCQ32" s="453"/>
      <c r="RCR32" s="453"/>
      <c r="RCS32" s="453"/>
      <c r="RCT32" s="453"/>
      <c r="RCU32" s="453"/>
      <c r="RCV32" s="453"/>
      <c r="RCW32" s="453"/>
      <c r="RCX32" s="453"/>
      <c r="RCY32" s="453"/>
      <c r="RCZ32" s="453"/>
      <c r="RDA32" s="453"/>
      <c r="RDB32" s="453"/>
      <c r="RDC32" s="453"/>
      <c r="RDD32" s="453"/>
      <c r="RDE32" s="453"/>
      <c r="RDF32" s="453"/>
      <c r="RDG32" s="453"/>
      <c r="RDH32" s="453"/>
      <c r="RDI32" s="453"/>
      <c r="RDJ32" s="453"/>
      <c r="RDK32" s="453"/>
      <c r="RDL32" s="453"/>
      <c r="RDM32" s="453"/>
      <c r="RDN32" s="453"/>
      <c r="RDO32" s="453"/>
      <c r="RDP32" s="453"/>
      <c r="RDQ32" s="453"/>
      <c r="RDR32" s="453"/>
      <c r="RDS32" s="453"/>
      <c r="RDT32" s="453"/>
      <c r="RDU32" s="453"/>
      <c r="RDV32" s="453"/>
      <c r="RDW32" s="453"/>
      <c r="RDX32" s="453"/>
      <c r="RDY32" s="453"/>
      <c r="RDZ32" s="453"/>
      <c r="REA32" s="453"/>
      <c r="REB32" s="453"/>
      <c r="REC32" s="453"/>
      <c r="RED32" s="453"/>
      <c r="REE32" s="453"/>
      <c r="REF32" s="453"/>
      <c r="REG32" s="453"/>
      <c r="REH32" s="453"/>
      <c r="REI32" s="453"/>
      <c r="REJ32" s="453"/>
      <c r="REK32" s="453"/>
      <c r="REL32" s="453"/>
      <c r="REM32" s="453"/>
      <c r="REN32" s="453"/>
      <c r="REO32" s="453"/>
      <c r="REP32" s="453"/>
      <c r="REQ32" s="453"/>
      <c r="RER32" s="453"/>
      <c r="RES32" s="453"/>
      <c r="RET32" s="453"/>
      <c r="REU32" s="453"/>
      <c r="REV32" s="453"/>
      <c r="REW32" s="453"/>
      <c r="REX32" s="453"/>
      <c r="REY32" s="453"/>
      <c r="REZ32" s="453"/>
      <c r="RFA32" s="453"/>
      <c r="RFB32" s="453"/>
      <c r="RFC32" s="453"/>
      <c r="RFD32" s="453"/>
      <c r="RFE32" s="453"/>
      <c r="RFF32" s="453"/>
      <c r="RFG32" s="453"/>
      <c r="RFH32" s="453"/>
      <c r="RFI32" s="453"/>
      <c r="RFJ32" s="453"/>
      <c r="RFK32" s="453"/>
      <c r="RFL32" s="453"/>
      <c r="RFM32" s="453"/>
      <c r="RFN32" s="453"/>
      <c r="RFO32" s="453"/>
      <c r="RFP32" s="453"/>
      <c r="RFQ32" s="453"/>
      <c r="RFR32" s="453"/>
      <c r="RFS32" s="453"/>
      <c r="RFT32" s="453"/>
      <c r="RFU32" s="453"/>
      <c r="RFV32" s="453"/>
      <c r="RFW32" s="453"/>
      <c r="RFX32" s="453"/>
      <c r="RFY32" s="453"/>
      <c r="RFZ32" s="453"/>
      <c r="RGA32" s="453"/>
      <c r="RGB32" s="453"/>
      <c r="RGC32" s="453"/>
      <c r="RGD32" s="453"/>
      <c r="RGE32" s="453"/>
      <c r="RGF32" s="453"/>
      <c r="RGG32" s="453"/>
      <c r="RGH32" s="453"/>
      <c r="RGI32" s="453"/>
      <c r="RGJ32" s="453"/>
      <c r="RGK32" s="453"/>
      <c r="RGL32" s="453"/>
      <c r="RGM32" s="453"/>
      <c r="RGN32" s="453"/>
      <c r="RGO32" s="453"/>
      <c r="RGP32" s="453"/>
      <c r="RGQ32" s="453"/>
      <c r="RGR32" s="453"/>
      <c r="RGS32" s="453"/>
      <c r="RGT32" s="453"/>
      <c r="RGU32" s="453"/>
      <c r="RGV32" s="453"/>
      <c r="RGW32" s="453"/>
      <c r="RGX32" s="453"/>
      <c r="RGY32" s="453"/>
      <c r="RGZ32" s="453"/>
      <c r="RHA32" s="453"/>
      <c r="RHB32" s="453"/>
      <c r="RHC32" s="453"/>
      <c r="RHD32" s="453"/>
      <c r="RHE32" s="453"/>
      <c r="RHF32" s="453"/>
      <c r="RHG32" s="453"/>
      <c r="RHH32" s="453"/>
      <c r="RHI32" s="453"/>
      <c r="RHJ32" s="453"/>
      <c r="RHK32" s="453"/>
      <c r="RHL32" s="453"/>
      <c r="RHM32" s="453"/>
      <c r="RHN32" s="453"/>
      <c r="RHO32" s="453"/>
      <c r="RHP32" s="453"/>
      <c r="RHQ32" s="453"/>
      <c r="RHR32" s="453"/>
      <c r="RHS32" s="453"/>
      <c r="RHT32" s="453"/>
      <c r="RHU32" s="453"/>
      <c r="RHV32" s="453"/>
      <c r="RHW32" s="453"/>
      <c r="RHX32" s="453"/>
      <c r="RHY32" s="453"/>
      <c r="RHZ32" s="453"/>
      <c r="RIA32" s="453"/>
      <c r="RIB32" s="453"/>
      <c r="RIC32" s="453"/>
      <c r="RID32" s="453"/>
      <c r="RIE32" s="453"/>
      <c r="RIF32" s="453"/>
      <c r="RIG32" s="453"/>
      <c r="RIH32" s="453"/>
      <c r="RII32" s="453"/>
      <c r="RIJ32" s="453"/>
      <c r="RIK32" s="453"/>
      <c r="RIL32" s="453"/>
      <c r="RIM32" s="453"/>
      <c r="RIN32" s="453"/>
      <c r="RIO32" s="453"/>
      <c r="RIP32" s="453"/>
      <c r="RIQ32" s="453"/>
      <c r="RIR32" s="453"/>
      <c r="RIS32" s="453"/>
      <c r="RIT32" s="453"/>
      <c r="RIU32" s="453"/>
      <c r="RIV32" s="453"/>
      <c r="RIW32" s="453"/>
      <c r="RIX32" s="453"/>
      <c r="RIY32" s="453"/>
      <c r="RIZ32" s="453"/>
      <c r="RJA32" s="453"/>
      <c r="RJB32" s="453"/>
      <c r="RJC32" s="453"/>
      <c r="RJD32" s="453"/>
      <c r="RJE32" s="453"/>
      <c r="RJF32" s="453"/>
      <c r="RJG32" s="453"/>
      <c r="RJH32" s="453"/>
      <c r="RJI32" s="453"/>
      <c r="RJJ32" s="453"/>
      <c r="RJK32" s="453"/>
      <c r="RJL32" s="453"/>
      <c r="RJM32" s="453"/>
      <c r="RJN32" s="453"/>
      <c r="RJO32" s="453"/>
      <c r="RJP32" s="453"/>
      <c r="RJQ32" s="453"/>
      <c r="RJR32" s="453"/>
      <c r="RJS32" s="453"/>
      <c r="RJT32" s="453"/>
      <c r="RJU32" s="453"/>
      <c r="RJV32" s="453"/>
      <c r="RJW32" s="453"/>
      <c r="RJX32" s="453"/>
      <c r="RJY32" s="453"/>
      <c r="RJZ32" s="453"/>
      <c r="RKA32" s="453"/>
      <c r="RKB32" s="453"/>
      <c r="RKC32" s="453"/>
      <c r="RKD32" s="453"/>
      <c r="RKE32" s="453"/>
      <c r="RKF32" s="453"/>
      <c r="RKG32" s="453"/>
      <c r="RKH32" s="453"/>
      <c r="RKI32" s="453"/>
      <c r="RKJ32" s="453"/>
      <c r="RKK32" s="453"/>
      <c r="RKL32" s="453"/>
      <c r="RKM32" s="453"/>
      <c r="RKN32" s="453"/>
      <c r="RKO32" s="453"/>
      <c r="RKP32" s="453"/>
      <c r="RKQ32" s="453"/>
      <c r="RKR32" s="453"/>
      <c r="RKS32" s="453"/>
      <c r="RKT32" s="453"/>
      <c r="RKU32" s="453"/>
      <c r="RKV32" s="453"/>
      <c r="RKW32" s="453"/>
      <c r="RKX32" s="453"/>
      <c r="RKY32" s="453"/>
      <c r="RKZ32" s="453"/>
      <c r="RLA32" s="453"/>
      <c r="RLB32" s="453"/>
      <c r="RLC32" s="453"/>
      <c r="RLD32" s="453"/>
      <c r="RLE32" s="453"/>
      <c r="RLF32" s="453"/>
      <c r="RLG32" s="453"/>
      <c r="RLH32" s="453"/>
      <c r="RLI32" s="453"/>
      <c r="RLJ32" s="453"/>
      <c r="RLK32" s="453"/>
      <c r="RLL32" s="453"/>
      <c r="RLM32" s="453"/>
      <c r="RLN32" s="453"/>
      <c r="RLO32" s="453"/>
      <c r="RLP32" s="453"/>
      <c r="RLQ32" s="453"/>
      <c r="RLR32" s="453"/>
      <c r="RLS32" s="453"/>
      <c r="RLT32" s="453"/>
      <c r="RLU32" s="453"/>
      <c r="RLV32" s="453"/>
      <c r="RLW32" s="453"/>
      <c r="RLX32" s="453"/>
      <c r="RLY32" s="453"/>
      <c r="RLZ32" s="453"/>
      <c r="RMA32" s="453"/>
      <c r="RMB32" s="453"/>
      <c r="RMC32" s="453"/>
      <c r="RMD32" s="453"/>
      <c r="RME32" s="453"/>
      <c r="RMF32" s="453"/>
      <c r="RMG32" s="453"/>
      <c r="RMH32" s="453"/>
      <c r="RMI32" s="453"/>
      <c r="RMJ32" s="453"/>
      <c r="RMK32" s="453"/>
      <c r="RML32" s="453"/>
      <c r="RMM32" s="453"/>
      <c r="RMN32" s="453"/>
      <c r="RMO32" s="453"/>
      <c r="RMP32" s="453"/>
      <c r="RMQ32" s="453"/>
      <c r="RMR32" s="453"/>
      <c r="RMS32" s="453"/>
      <c r="RMT32" s="453"/>
      <c r="RMU32" s="453"/>
      <c r="RMV32" s="453"/>
      <c r="RMW32" s="453"/>
      <c r="RMX32" s="453"/>
      <c r="RMY32" s="453"/>
      <c r="RMZ32" s="453"/>
      <c r="RNA32" s="453"/>
      <c r="RNB32" s="453"/>
      <c r="RNC32" s="453"/>
      <c r="RND32" s="453"/>
      <c r="RNE32" s="453"/>
      <c r="RNF32" s="453"/>
      <c r="RNG32" s="453"/>
      <c r="RNH32" s="453"/>
      <c r="RNI32" s="453"/>
      <c r="RNJ32" s="453"/>
      <c r="RNK32" s="453"/>
      <c r="RNL32" s="453"/>
      <c r="RNM32" s="453"/>
      <c r="RNN32" s="453"/>
      <c r="RNO32" s="453"/>
      <c r="RNP32" s="453"/>
      <c r="RNQ32" s="453"/>
      <c r="RNR32" s="453"/>
      <c r="RNS32" s="453"/>
      <c r="RNT32" s="453"/>
      <c r="RNU32" s="453"/>
      <c r="RNV32" s="453"/>
      <c r="RNW32" s="453"/>
      <c r="RNX32" s="453"/>
      <c r="RNY32" s="453"/>
      <c r="RNZ32" s="453"/>
      <c r="ROA32" s="453"/>
      <c r="ROB32" s="453"/>
      <c r="ROC32" s="453"/>
      <c r="ROD32" s="453"/>
      <c r="ROE32" s="453"/>
      <c r="ROF32" s="453"/>
      <c r="ROG32" s="453"/>
      <c r="ROH32" s="453"/>
      <c r="ROI32" s="453"/>
      <c r="ROJ32" s="453"/>
      <c r="ROK32" s="453"/>
      <c r="ROL32" s="453"/>
      <c r="ROM32" s="453"/>
      <c r="RON32" s="453"/>
      <c r="ROO32" s="453"/>
      <c r="ROP32" s="453"/>
      <c r="ROQ32" s="453"/>
      <c r="ROR32" s="453"/>
      <c r="ROS32" s="453"/>
      <c r="ROT32" s="453"/>
      <c r="ROU32" s="453"/>
      <c r="ROV32" s="453"/>
      <c r="ROW32" s="453"/>
      <c r="ROX32" s="453"/>
      <c r="ROY32" s="453"/>
      <c r="ROZ32" s="453"/>
      <c r="RPA32" s="453"/>
      <c r="RPB32" s="453"/>
      <c r="RPC32" s="453"/>
      <c r="RPD32" s="453"/>
      <c r="RPE32" s="453"/>
      <c r="RPF32" s="453"/>
      <c r="RPG32" s="453"/>
      <c r="RPH32" s="453"/>
      <c r="RPI32" s="453"/>
      <c r="RPJ32" s="453"/>
      <c r="RPK32" s="453"/>
      <c r="RPL32" s="453"/>
      <c r="RPM32" s="453"/>
      <c r="RPN32" s="453"/>
      <c r="RPO32" s="453"/>
      <c r="RPP32" s="453"/>
      <c r="RPQ32" s="453"/>
      <c r="RPR32" s="453"/>
      <c r="RPS32" s="453"/>
      <c r="RPT32" s="453"/>
      <c r="RPU32" s="453"/>
      <c r="RPV32" s="453"/>
      <c r="RPW32" s="453"/>
      <c r="RPX32" s="453"/>
      <c r="RPY32" s="453"/>
      <c r="RPZ32" s="453"/>
      <c r="RQA32" s="453"/>
      <c r="RQB32" s="453"/>
      <c r="RQC32" s="453"/>
      <c r="RQD32" s="453"/>
      <c r="RQE32" s="453"/>
      <c r="RQF32" s="453"/>
      <c r="RQG32" s="453"/>
      <c r="RQH32" s="453"/>
      <c r="RQI32" s="453"/>
      <c r="RQJ32" s="453"/>
      <c r="RQK32" s="453"/>
      <c r="RQL32" s="453"/>
      <c r="RQM32" s="453"/>
      <c r="RQN32" s="453"/>
      <c r="RQO32" s="453"/>
      <c r="RQP32" s="453"/>
      <c r="RQQ32" s="453"/>
      <c r="RQR32" s="453"/>
      <c r="RQS32" s="453"/>
      <c r="RQT32" s="453"/>
      <c r="RQU32" s="453"/>
      <c r="RQV32" s="453"/>
      <c r="RQW32" s="453"/>
      <c r="RQX32" s="453"/>
      <c r="RQY32" s="453"/>
      <c r="RQZ32" s="453"/>
      <c r="RRA32" s="453"/>
      <c r="RRB32" s="453"/>
      <c r="RRC32" s="453"/>
      <c r="RRD32" s="453"/>
      <c r="RRE32" s="453"/>
      <c r="RRF32" s="453"/>
      <c r="RRG32" s="453"/>
      <c r="RRH32" s="453"/>
      <c r="RRI32" s="453"/>
      <c r="RRJ32" s="453"/>
      <c r="RRK32" s="453"/>
      <c r="RRL32" s="453"/>
      <c r="RRM32" s="453"/>
      <c r="RRN32" s="453"/>
      <c r="RRO32" s="453"/>
      <c r="RRP32" s="453"/>
      <c r="RRQ32" s="453"/>
      <c r="RRR32" s="453"/>
      <c r="RRS32" s="453"/>
      <c r="RRT32" s="453"/>
      <c r="RRU32" s="453"/>
      <c r="RRV32" s="453"/>
      <c r="RRW32" s="453"/>
      <c r="RRX32" s="453"/>
      <c r="RRY32" s="453"/>
      <c r="RRZ32" s="453"/>
      <c r="RSA32" s="453"/>
      <c r="RSB32" s="453"/>
      <c r="RSC32" s="453"/>
      <c r="RSD32" s="453"/>
      <c r="RSE32" s="453"/>
      <c r="RSF32" s="453"/>
      <c r="RSG32" s="453"/>
      <c r="RSH32" s="453"/>
      <c r="RSI32" s="453"/>
      <c r="RSJ32" s="453"/>
      <c r="RSK32" s="453"/>
      <c r="RSL32" s="453"/>
      <c r="RSM32" s="453"/>
      <c r="RSN32" s="453"/>
      <c r="RSO32" s="453"/>
      <c r="RSP32" s="453"/>
      <c r="RSQ32" s="453"/>
      <c r="RSR32" s="453"/>
      <c r="RSS32" s="453"/>
      <c r="RST32" s="453"/>
      <c r="RSU32" s="453"/>
      <c r="RSV32" s="453"/>
      <c r="RSW32" s="453"/>
      <c r="RSX32" s="453"/>
      <c r="RSY32" s="453"/>
      <c r="RSZ32" s="453"/>
      <c r="RTA32" s="453"/>
      <c r="RTB32" s="453"/>
      <c r="RTC32" s="453"/>
      <c r="RTD32" s="453"/>
      <c r="RTE32" s="453"/>
      <c r="RTF32" s="453"/>
      <c r="RTG32" s="453"/>
      <c r="RTH32" s="453"/>
      <c r="RTI32" s="453"/>
      <c r="RTJ32" s="453"/>
      <c r="RTK32" s="453"/>
      <c r="RTL32" s="453"/>
      <c r="RTM32" s="453"/>
      <c r="RTN32" s="453"/>
      <c r="RTO32" s="453"/>
      <c r="RTP32" s="453"/>
      <c r="RTQ32" s="453"/>
      <c r="RTR32" s="453"/>
      <c r="RTS32" s="453"/>
      <c r="RTT32" s="453"/>
      <c r="RTU32" s="453"/>
      <c r="RTV32" s="453"/>
      <c r="RTW32" s="453"/>
      <c r="RTX32" s="453"/>
      <c r="RTY32" s="453"/>
      <c r="RTZ32" s="453"/>
      <c r="RUA32" s="453"/>
      <c r="RUB32" s="453"/>
      <c r="RUC32" s="453"/>
      <c r="RUD32" s="453"/>
      <c r="RUE32" s="453"/>
      <c r="RUF32" s="453"/>
      <c r="RUG32" s="453"/>
      <c r="RUH32" s="453"/>
      <c r="RUI32" s="453"/>
      <c r="RUJ32" s="453"/>
      <c r="RUK32" s="453"/>
      <c r="RUL32" s="453"/>
      <c r="RUM32" s="453"/>
      <c r="RUN32" s="453"/>
      <c r="RUO32" s="453"/>
      <c r="RUP32" s="453"/>
      <c r="RUQ32" s="453"/>
      <c r="RUR32" s="453"/>
      <c r="RUS32" s="453"/>
      <c r="RUT32" s="453"/>
      <c r="RUU32" s="453"/>
      <c r="RUV32" s="453"/>
      <c r="RUW32" s="453"/>
      <c r="RUX32" s="453"/>
      <c r="RUY32" s="453"/>
      <c r="RUZ32" s="453"/>
      <c r="RVA32" s="453"/>
      <c r="RVB32" s="453"/>
      <c r="RVC32" s="453"/>
      <c r="RVD32" s="453"/>
      <c r="RVE32" s="453"/>
      <c r="RVF32" s="453"/>
      <c r="RVG32" s="453"/>
      <c r="RVH32" s="453"/>
      <c r="RVI32" s="453"/>
      <c r="RVJ32" s="453"/>
      <c r="RVK32" s="453"/>
      <c r="RVL32" s="453"/>
      <c r="RVM32" s="453"/>
      <c r="RVN32" s="453"/>
      <c r="RVO32" s="453"/>
      <c r="RVP32" s="453"/>
      <c r="RVQ32" s="453"/>
      <c r="RVR32" s="453"/>
      <c r="RVS32" s="453"/>
      <c r="RVT32" s="453"/>
      <c r="RVU32" s="453"/>
      <c r="RVV32" s="453"/>
      <c r="RVW32" s="453"/>
      <c r="RVX32" s="453"/>
      <c r="RVY32" s="453"/>
      <c r="RVZ32" s="453"/>
      <c r="RWA32" s="453"/>
      <c r="RWB32" s="453"/>
      <c r="RWC32" s="453"/>
      <c r="RWD32" s="453"/>
      <c r="RWE32" s="453"/>
      <c r="RWF32" s="453"/>
      <c r="RWG32" s="453"/>
      <c r="RWH32" s="453"/>
      <c r="RWI32" s="453"/>
      <c r="RWJ32" s="453"/>
      <c r="RWK32" s="453"/>
      <c r="RWL32" s="453"/>
      <c r="RWM32" s="453"/>
      <c r="RWN32" s="453"/>
      <c r="RWO32" s="453"/>
      <c r="RWP32" s="453"/>
      <c r="RWQ32" s="453"/>
      <c r="RWR32" s="453"/>
      <c r="RWS32" s="453"/>
      <c r="RWT32" s="453"/>
      <c r="RWU32" s="453"/>
      <c r="RWV32" s="453"/>
      <c r="RWW32" s="453"/>
      <c r="RWX32" s="453"/>
      <c r="RWY32" s="453"/>
      <c r="RWZ32" s="453"/>
      <c r="RXA32" s="453"/>
      <c r="RXB32" s="453"/>
      <c r="RXC32" s="453"/>
      <c r="RXD32" s="453"/>
      <c r="RXE32" s="453"/>
      <c r="RXF32" s="453"/>
      <c r="RXG32" s="453"/>
      <c r="RXH32" s="453"/>
      <c r="RXI32" s="453"/>
      <c r="RXJ32" s="453"/>
      <c r="RXK32" s="453"/>
      <c r="RXL32" s="453"/>
      <c r="RXM32" s="453"/>
      <c r="RXN32" s="453"/>
      <c r="RXO32" s="453"/>
      <c r="RXP32" s="453"/>
      <c r="RXQ32" s="453"/>
      <c r="RXR32" s="453"/>
      <c r="RXS32" s="453"/>
      <c r="RXT32" s="453"/>
      <c r="RXU32" s="453"/>
      <c r="RXV32" s="453"/>
      <c r="RXW32" s="453"/>
      <c r="RXX32" s="453"/>
      <c r="RXY32" s="453"/>
      <c r="RXZ32" s="453"/>
      <c r="RYA32" s="453"/>
      <c r="RYB32" s="453"/>
      <c r="RYC32" s="453"/>
      <c r="RYD32" s="453"/>
      <c r="RYE32" s="453"/>
      <c r="RYF32" s="453"/>
      <c r="RYG32" s="453"/>
      <c r="RYH32" s="453"/>
      <c r="RYI32" s="453"/>
      <c r="RYJ32" s="453"/>
      <c r="RYK32" s="453"/>
      <c r="RYL32" s="453"/>
      <c r="RYM32" s="453"/>
      <c r="RYN32" s="453"/>
      <c r="RYO32" s="453"/>
      <c r="RYP32" s="453"/>
      <c r="RYQ32" s="453"/>
      <c r="RYR32" s="453"/>
      <c r="RYS32" s="453"/>
      <c r="RYT32" s="453"/>
      <c r="RYU32" s="453"/>
      <c r="RYV32" s="453"/>
      <c r="RYW32" s="453"/>
      <c r="RYX32" s="453"/>
      <c r="RYY32" s="453"/>
      <c r="RYZ32" s="453"/>
      <c r="RZA32" s="453"/>
      <c r="RZB32" s="453"/>
      <c r="RZC32" s="453"/>
      <c r="RZD32" s="453"/>
      <c r="RZE32" s="453"/>
      <c r="RZF32" s="453"/>
      <c r="RZG32" s="453"/>
      <c r="RZH32" s="453"/>
      <c r="RZI32" s="453"/>
      <c r="RZJ32" s="453"/>
      <c r="RZK32" s="453"/>
      <c r="RZL32" s="453"/>
      <c r="RZM32" s="453"/>
      <c r="RZN32" s="453"/>
      <c r="RZO32" s="453"/>
      <c r="RZP32" s="453"/>
      <c r="RZQ32" s="453"/>
      <c r="RZR32" s="453"/>
      <c r="RZS32" s="453"/>
      <c r="RZT32" s="453"/>
      <c r="RZU32" s="453"/>
      <c r="RZV32" s="453"/>
      <c r="RZW32" s="453"/>
      <c r="RZX32" s="453"/>
      <c r="RZY32" s="453"/>
      <c r="RZZ32" s="453"/>
      <c r="SAA32" s="453"/>
      <c r="SAB32" s="453"/>
      <c r="SAC32" s="453"/>
      <c r="SAD32" s="453"/>
      <c r="SAE32" s="453"/>
      <c r="SAF32" s="453"/>
      <c r="SAG32" s="453"/>
      <c r="SAH32" s="453"/>
      <c r="SAI32" s="453"/>
      <c r="SAJ32" s="453"/>
      <c r="SAK32" s="453"/>
      <c r="SAL32" s="453"/>
      <c r="SAM32" s="453"/>
      <c r="SAN32" s="453"/>
      <c r="SAO32" s="453"/>
      <c r="SAP32" s="453"/>
      <c r="SAQ32" s="453"/>
      <c r="SAR32" s="453"/>
      <c r="SAS32" s="453"/>
      <c r="SAT32" s="453"/>
      <c r="SAU32" s="453"/>
      <c r="SAV32" s="453"/>
      <c r="SAW32" s="453"/>
      <c r="SAX32" s="453"/>
      <c r="SAY32" s="453"/>
      <c r="SAZ32" s="453"/>
      <c r="SBA32" s="453"/>
      <c r="SBB32" s="453"/>
      <c r="SBC32" s="453"/>
      <c r="SBD32" s="453"/>
      <c r="SBE32" s="453"/>
      <c r="SBF32" s="453"/>
      <c r="SBG32" s="453"/>
      <c r="SBH32" s="453"/>
      <c r="SBI32" s="453"/>
      <c r="SBJ32" s="453"/>
      <c r="SBK32" s="453"/>
      <c r="SBL32" s="453"/>
      <c r="SBM32" s="453"/>
      <c r="SBN32" s="453"/>
      <c r="SBO32" s="453"/>
      <c r="SBP32" s="453"/>
      <c r="SBQ32" s="453"/>
      <c r="SBR32" s="453"/>
      <c r="SBS32" s="453"/>
      <c r="SBT32" s="453"/>
      <c r="SBU32" s="453"/>
      <c r="SBV32" s="453"/>
      <c r="SBW32" s="453"/>
      <c r="SBX32" s="453"/>
      <c r="SBY32" s="453"/>
      <c r="SBZ32" s="453"/>
      <c r="SCA32" s="453"/>
      <c r="SCB32" s="453"/>
      <c r="SCC32" s="453"/>
      <c r="SCD32" s="453"/>
      <c r="SCE32" s="453"/>
      <c r="SCF32" s="453"/>
      <c r="SCG32" s="453"/>
      <c r="SCH32" s="453"/>
      <c r="SCI32" s="453"/>
      <c r="SCJ32" s="453"/>
      <c r="SCK32" s="453"/>
      <c r="SCL32" s="453"/>
      <c r="SCM32" s="453"/>
      <c r="SCN32" s="453"/>
      <c r="SCO32" s="453"/>
      <c r="SCP32" s="453"/>
      <c r="SCQ32" s="453"/>
      <c r="SCR32" s="453"/>
      <c r="SCS32" s="453"/>
      <c r="SCT32" s="453"/>
      <c r="SCU32" s="453"/>
      <c r="SCV32" s="453"/>
      <c r="SCW32" s="453"/>
      <c r="SCX32" s="453"/>
      <c r="SCY32" s="453"/>
      <c r="SCZ32" s="453"/>
      <c r="SDA32" s="453"/>
      <c r="SDB32" s="453"/>
      <c r="SDC32" s="453"/>
      <c r="SDD32" s="453"/>
      <c r="SDE32" s="453"/>
      <c r="SDF32" s="453"/>
      <c r="SDG32" s="453"/>
      <c r="SDH32" s="453"/>
      <c r="SDI32" s="453"/>
      <c r="SDJ32" s="453"/>
      <c r="SDK32" s="453"/>
      <c r="SDL32" s="453"/>
      <c r="SDM32" s="453"/>
      <c r="SDN32" s="453"/>
      <c r="SDO32" s="453"/>
      <c r="SDP32" s="453"/>
      <c r="SDQ32" s="453"/>
      <c r="SDR32" s="453"/>
      <c r="SDS32" s="453"/>
      <c r="SDT32" s="453"/>
      <c r="SDU32" s="453"/>
      <c r="SDV32" s="453"/>
      <c r="SDW32" s="453"/>
      <c r="SDX32" s="453"/>
      <c r="SDY32" s="453"/>
      <c r="SDZ32" s="453"/>
      <c r="SEA32" s="453"/>
      <c r="SEB32" s="453"/>
      <c r="SEC32" s="453"/>
      <c r="SED32" s="453"/>
      <c r="SEE32" s="453"/>
      <c r="SEF32" s="453"/>
      <c r="SEG32" s="453"/>
      <c r="SEH32" s="453"/>
      <c r="SEI32" s="453"/>
      <c r="SEJ32" s="453"/>
      <c r="SEK32" s="453"/>
      <c r="SEL32" s="453"/>
      <c r="SEM32" s="453"/>
      <c r="SEN32" s="453"/>
      <c r="SEO32" s="453"/>
      <c r="SEP32" s="453"/>
      <c r="SEQ32" s="453"/>
      <c r="SER32" s="453"/>
      <c r="SES32" s="453"/>
      <c r="SET32" s="453"/>
      <c r="SEU32" s="453"/>
      <c r="SEV32" s="453"/>
      <c r="SEW32" s="453"/>
      <c r="SEX32" s="453"/>
      <c r="SEY32" s="453"/>
      <c r="SEZ32" s="453"/>
      <c r="SFA32" s="453"/>
      <c r="SFB32" s="453"/>
      <c r="SFC32" s="453"/>
      <c r="SFD32" s="453"/>
      <c r="SFE32" s="453"/>
      <c r="SFF32" s="453"/>
      <c r="SFG32" s="453"/>
      <c r="SFH32" s="453"/>
      <c r="SFI32" s="453"/>
      <c r="SFJ32" s="453"/>
      <c r="SFK32" s="453"/>
      <c r="SFL32" s="453"/>
      <c r="SFM32" s="453"/>
      <c r="SFN32" s="453"/>
      <c r="SFO32" s="453"/>
      <c r="SFP32" s="453"/>
      <c r="SFQ32" s="453"/>
      <c r="SFR32" s="453"/>
      <c r="SFS32" s="453"/>
      <c r="SFT32" s="453"/>
      <c r="SFU32" s="453"/>
      <c r="SFV32" s="453"/>
      <c r="SFW32" s="453"/>
      <c r="SFX32" s="453"/>
      <c r="SFY32" s="453"/>
      <c r="SFZ32" s="453"/>
      <c r="SGA32" s="453"/>
      <c r="SGB32" s="453"/>
      <c r="SGC32" s="453"/>
      <c r="SGD32" s="453"/>
      <c r="SGE32" s="453"/>
      <c r="SGF32" s="453"/>
      <c r="SGG32" s="453"/>
      <c r="SGH32" s="453"/>
      <c r="SGI32" s="453"/>
      <c r="SGJ32" s="453"/>
      <c r="SGK32" s="453"/>
      <c r="SGL32" s="453"/>
      <c r="SGM32" s="453"/>
      <c r="SGN32" s="453"/>
      <c r="SGO32" s="453"/>
      <c r="SGP32" s="453"/>
      <c r="SGQ32" s="453"/>
      <c r="SGR32" s="453"/>
      <c r="SGS32" s="453"/>
      <c r="SGT32" s="453"/>
      <c r="SGU32" s="453"/>
      <c r="SGV32" s="453"/>
      <c r="SGW32" s="453"/>
      <c r="SGX32" s="453"/>
      <c r="SGY32" s="453"/>
      <c r="SGZ32" s="453"/>
      <c r="SHA32" s="453"/>
      <c r="SHB32" s="453"/>
      <c r="SHC32" s="453"/>
      <c r="SHD32" s="453"/>
      <c r="SHE32" s="453"/>
      <c r="SHF32" s="453"/>
      <c r="SHG32" s="453"/>
      <c r="SHH32" s="453"/>
      <c r="SHI32" s="453"/>
      <c r="SHJ32" s="453"/>
      <c r="SHK32" s="453"/>
      <c r="SHL32" s="453"/>
      <c r="SHM32" s="453"/>
      <c r="SHN32" s="453"/>
      <c r="SHO32" s="453"/>
      <c r="SHP32" s="453"/>
      <c r="SHQ32" s="453"/>
      <c r="SHR32" s="453"/>
      <c r="SHS32" s="453"/>
      <c r="SHT32" s="453"/>
      <c r="SHU32" s="453"/>
      <c r="SHV32" s="453"/>
      <c r="SHW32" s="453"/>
      <c r="SHX32" s="453"/>
      <c r="SHY32" s="453"/>
      <c r="SHZ32" s="453"/>
      <c r="SIA32" s="453"/>
      <c r="SIB32" s="453"/>
      <c r="SIC32" s="453"/>
      <c r="SID32" s="453"/>
      <c r="SIE32" s="453"/>
      <c r="SIF32" s="453"/>
      <c r="SIG32" s="453"/>
      <c r="SIH32" s="453"/>
      <c r="SII32" s="453"/>
      <c r="SIJ32" s="453"/>
      <c r="SIK32" s="453"/>
      <c r="SIL32" s="453"/>
      <c r="SIM32" s="453"/>
      <c r="SIN32" s="453"/>
      <c r="SIO32" s="453"/>
      <c r="SIP32" s="453"/>
      <c r="SIQ32" s="453"/>
      <c r="SIR32" s="453"/>
      <c r="SIS32" s="453"/>
      <c r="SIT32" s="453"/>
      <c r="SIU32" s="453"/>
      <c r="SIV32" s="453"/>
      <c r="SIW32" s="453"/>
      <c r="SIX32" s="453"/>
      <c r="SIY32" s="453"/>
      <c r="SIZ32" s="453"/>
      <c r="SJA32" s="453"/>
      <c r="SJB32" s="453"/>
      <c r="SJC32" s="453"/>
      <c r="SJD32" s="453"/>
      <c r="SJE32" s="453"/>
      <c r="SJF32" s="453"/>
      <c r="SJG32" s="453"/>
      <c r="SJH32" s="453"/>
      <c r="SJI32" s="453"/>
      <c r="SJJ32" s="453"/>
      <c r="SJK32" s="453"/>
      <c r="SJL32" s="453"/>
      <c r="SJM32" s="453"/>
      <c r="SJN32" s="453"/>
      <c r="SJO32" s="453"/>
      <c r="SJP32" s="453"/>
      <c r="SJQ32" s="453"/>
      <c r="SJR32" s="453"/>
      <c r="SJS32" s="453"/>
      <c r="SJT32" s="453"/>
      <c r="SJU32" s="453"/>
      <c r="SJV32" s="453"/>
      <c r="SJW32" s="453"/>
      <c r="SJX32" s="453"/>
      <c r="SJY32" s="453"/>
      <c r="SJZ32" s="453"/>
      <c r="SKA32" s="453"/>
      <c r="SKB32" s="453"/>
      <c r="SKC32" s="453"/>
      <c r="SKD32" s="453"/>
      <c r="SKE32" s="453"/>
      <c r="SKF32" s="453"/>
      <c r="SKG32" s="453"/>
      <c r="SKH32" s="453"/>
      <c r="SKI32" s="453"/>
      <c r="SKJ32" s="453"/>
      <c r="SKK32" s="453"/>
      <c r="SKL32" s="453"/>
      <c r="SKM32" s="453"/>
      <c r="SKN32" s="453"/>
      <c r="SKO32" s="453"/>
      <c r="SKP32" s="453"/>
      <c r="SKQ32" s="453"/>
      <c r="SKR32" s="453"/>
      <c r="SKS32" s="453"/>
      <c r="SKT32" s="453"/>
      <c r="SKU32" s="453"/>
      <c r="SKV32" s="453"/>
      <c r="SKW32" s="453"/>
      <c r="SKX32" s="453"/>
      <c r="SKY32" s="453"/>
      <c r="SKZ32" s="453"/>
      <c r="SLA32" s="453"/>
      <c r="SLB32" s="453"/>
      <c r="SLC32" s="453"/>
      <c r="SLD32" s="453"/>
      <c r="SLE32" s="453"/>
      <c r="SLF32" s="453"/>
      <c r="SLG32" s="453"/>
      <c r="SLH32" s="453"/>
      <c r="SLI32" s="453"/>
      <c r="SLJ32" s="453"/>
      <c r="SLK32" s="453"/>
      <c r="SLL32" s="453"/>
      <c r="SLM32" s="453"/>
      <c r="SLN32" s="453"/>
      <c r="SLO32" s="453"/>
      <c r="SLP32" s="453"/>
      <c r="SLQ32" s="453"/>
      <c r="SLR32" s="453"/>
      <c r="SLS32" s="453"/>
      <c r="SLT32" s="453"/>
      <c r="SLU32" s="453"/>
      <c r="SLV32" s="453"/>
      <c r="SLW32" s="453"/>
      <c r="SLX32" s="453"/>
      <c r="SLY32" s="453"/>
      <c r="SLZ32" s="453"/>
      <c r="SMA32" s="453"/>
      <c r="SMB32" s="453"/>
      <c r="SMC32" s="453"/>
      <c r="SMD32" s="453"/>
      <c r="SME32" s="453"/>
      <c r="SMF32" s="453"/>
      <c r="SMG32" s="453"/>
      <c r="SMH32" s="453"/>
      <c r="SMI32" s="453"/>
      <c r="SMJ32" s="453"/>
      <c r="SMK32" s="453"/>
      <c r="SML32" s="453"/>
      <c r="SMM32" s="453"/>
      <c r="SMN32" s="453"/>
      <c r="SMO32" s="453"/>
      <c r="SMP32" s="453"/>
      <c r="SMQ32" s="453"/>
      <c r="SMR32" s="453"/>
      <c r="SMS32" s="453"/>
      <c r="SMT32" s="453"/>
      <c r="SMU32" s="453"/>
      <c r="SMV32" s="453"/>
      <c r="SMW32" s="453"/>
      <c r="SMX32" s="453"/>
      <c r="SMY32" s="453"/>
      <c r="SMZ32" s="453"/>
      <c r="SNA32" s="453"/>
      <c r="SNB32" s="453"/>
      <c r="SNC32" s="453"/>
      <c r="SND32" s="453"/>
      <c r="SNE32" s="453"/>
      <c r="SNF32" s="453"/>
      <c r="SNG32" s="453"/>
      <c r="SNH32" s="453"/>
      <c r="SNI32" s="453"/>
      <c r="SNJ32" s="453"/>
      <c r="SNK32" s="453"/>
      <c r="SNL32" s="453"/>
      <c r="SNM32" s="453"/>
      <c r="SNN32" s="453"/>
      <c r="SNO32" s="453"/>
      <c r="SNP32" s="453"/>
      <c r="SNQ32" s="453"/>
      <c r="SNR32" s="453"/>
      <c r="SNS32" s="453"/>
      <c r="SNT32" s="453"/>
      <c r="SNU32" s="453"/>
      <c r="SNV32" s="453"/>
      <c r="SNW32" s="453"/>
      <c r="SNX32" s="453"/>
      <c r="SNY32" s="453"/>
      <c r="SNZ32" s="453"/>
      <c r="SOA32" s="453"/>
      <c r="SOB32" s="453"/>
      <c r="SOC32" s="453"/>
      <c r="SOD32" s="453"/>
      <c r="SOE32" s="453"/>
      <c r="SOF32" s="453"/>
      <c r="SOG32" s="453"/>
      <c r="SOH32" s="453"/>
      <c r="SOI32" s="453"/>
      <c r="SOJ32" s="453"/>
      <c r="SOK32" s="453"/>
      <c r="SOL32" s="453"/>
      <c r="SOM32" s="453"/>
      <c r="SON32" s="453"/>
      <c r="SOO32" s="453"/>
      <c r="SOP32" s="453"/>
      <c r="SOQ32" s="453"/>
      <c r="SOR32" s="453"/>
      <c r="SOS32" s="453"/>
      <c r="SOT32" s="453"/>
      <c r="SOU32" s="453"/>
      <c r="SOV32" s="453"/>
      <c r="SOW32" s="453"/>
      <c r="SOX32" s="453"/>
      <c r="SOY32" s="453"/>
      <c r="SOZ32" s="453"/>
      <c r="SPA32" s="453"/>
      <c r="SPB32" s="453"/>
      <c r="SPC32" s="453"/>
      <c r="SPD32" s="453"/>
      <c r="SPE32" s="453"/>
      <c r="SPF32" s="453"/>
      <c r="SPG32" s="453"/>
      <c r="SPH32" s="453"/>
      <c r="SPI32" s="453"/>
      <c r="SPJ32" s="453"/>
      <c r="SPK32" s="453"/>
      <c r="SPL32" s="453"/>
      <c r="SPM32" s="453"/>
      <c r="SPN32" s="453"/>
      <c r="SPO32" s="453"/>
      <c r="SPP32" s="453"/>
      <c r="SPQ32" s="453"/>
      <c r="SPR32" s="453"/>
      <c r="SPS32" s="453"/>
      <c r="SPT32" s="453"/>
      <c r="SPU32" s="453"/>
      <c r="SPV32" s="453"/>
      <c r="SPW32" s="453"/>
      <c r="SPX32" s="453"/>
      <c r="SPY32" s="453"/>
      <c r="SPZ32" s="453"/>
      <c r="SQA32" s="453"/>
      <c r="SQB32" s="453"/>
      <c r="SQC32" s="453"/>
      <c r="SQD32" s="453"/>
      <c r="SQE32" s="453"/>
      <c r="SQF32" s="453"/>
      <c r="SQG32" s="453"/>
      <c r="SQH32" s="453"/>
      <c r="SQI32" s="453"/>
      <c r="SQJ32" s="453"/>
      <c r="SQK32" s="453"/>
      <c r="SQL32" s="453"/>
      <c r="SQM32" s="453"/>
      <c r="SQN32" s="453"/>
      <c r="SQO32" s="453"/>
      <c r="SQP32" s="453"/>
      <c r="SQQ32" s="453"/>
      <c r="SQR32" s="453"/>
      <c r="SQS32" s="453"/>
      <c r="SQT32" s="453"/>
      <c r="SQU32" s="453"/>
      <c r="SQV32" s="453"/>
      <c r="SQW32" s="453"/>
      <c r="SQX32" s="453"/>
      <c r="SQY32" s="453"/>
      <c r="SQZ32" s="453"/>
      <c r="SRA32" s="453"/>
      <c r="SRB32" s="453"/>
      <c r="SRC32" s="453"/>
      <c r="SRD32" s="453"/>
      <c r="SRE32" s="453"/>
      <c r="SRF32" s="453"/>
      <c r="SRG32" s="453"/>
      <c r="SRH32" s="453"/>
      <c r="SRI32" s="453"/>
      <c r="SRJ32" s="453"/>
      <c r="SRK32" s="453"/>
      <c r="SRL32" s="453"/>
      <c r="SRM32" s="453"/>
      <c r="SRN32" s="453"/>
      <c r="SRO32" s="453"/>
      <c r="SRP32" s="453"/>
      <c r="SRQ32" s="453"/>
      <c r="SRR32" s="453"/>
      <c r="SRS32" s="453"/>
      <c r="SRT32" s="453"/>
      <c r="SRU32" s="453"/>
      <c r="SRV32" s="453"/>
      <c r="SRW32" s="453"/>
      <c r="SRX32" s="453"/>
      <c r="SRY32" s="453"/>
      <c r="SRZ32" s="453"/>
      <c r="SSA32" s="453"/>
      <c r="SSB32" s="453"/>
      <c r="SSC32" s="453"/>
      <c r="SSD32" s="453"/>
      <c r="SSE32" s="453"/>
      <c r="SSF32" s="453"/>
      <c r="SSG32" s="453"/>
      <c r="SSH32" s="453"/>
      <c r="SSI32" s="453"/>
      <c r="SSJ32" s="453"/>
      <c r="SSK32" s="453"/>
      <c r="SSL32" s="453"/>
      <c r="SSM32" s="453"/>
      <c r="SSN32" s="453"/>
      <c r="SSO32" s="453"/>
      <c r="SSP32" s="453"/>
      <c r="SSQ32" s="453"/>
      <c r="SSR32" s="453"/>
      <c r="SSS32" s="453"/>
      <c r="SST32" s="453"/>
      <c r="SSU32" s="453"/>
      <c r="SSV32" s="453"/>
      <c r="SSW32" s="453"/>
      <c r="SSX32" s="453"/>
      <c r="SSY32" s="453"/>
      <c r="SSZ32" s="453"/>
      <c r="STA32" s="453"/>
      <c r="STB32" s="453"/>
      <c r="STC32" s="453"/>
      <c r="STD32" s="453"/>
      <c r="STE32" s="453"/>
      <c r="STF32" s="453"/>
      <c r="STG32" s="453"/>
      <c r="STH32" s="453"/>
      <c r="STI32" s="453"/>
      <c r="STJ32" s="453"/>
      <c r="STK32" s="453"/>
      <c r="STL32" s="453"/>
      <c r="STM32" s="453"/>
      <c r="STN32" s="453"/>
      <c r="STO32" s="453"/>
      <c r="STP32" s="453"/>
      <c r="STQ32" s="453"/>
      <c r="STR32" s="453"/>
      <c r="STS32" s="453"/>
      <c r="STT32" s="453"/>
      <c r="STU32" s="453"/>
      <c r="STV32" s="453"/>
      <c r="STW32" s="453"/>
      <c r="STX32" s="453"/>
      <c r="STY32" s="453"/>
      <c r="STZ32" s="453"/>
      <c r="SUA32" s="453"/>
      <c r="SUB32" s="453"/>
      <c r="SUC32" s="453"/>
      <c r="SUD32" s="453"/>
      <c r="SUE32" s="453"/>
      <c r="SUF32" s="453"/>
      <c r="SUG32" s="453"/>
      <c r="SUH32" s="453"/>
      <c r="SUI32" s="453"/>
      <c r="SUJ32" s="453"/>
      <c r="SUK32" s="453"/>
      <c r="SUL32" s="453"/>
      <c r="SUM32" s="453"/>
      <c r="SUN32" s="453"/>
      <c r="SUO32" s="453"/>
      <c r="SUP32" s="453"/>
      <c r="SUQ32" s="453"/>
      <c r="SUR32" s="453"/>
      <c r="SUS32" s="453"/>
      <c r="SUT32" s="453"/>
      <c r="SUU32" s="453"/>
      <c r="SUV32" s="453"/>
      <c r="SUW32" s="453"/>
      <c r="SUX32" s="453"/>
      <c r="SUY32" s="453"/>
      <c r="SUZ32" s="453"/>
      <c r="SVA32" s="453"/>
      <c r="SVB32" s="453"/>
      <c r="SVC32" s="453"/>
      <c r="SVD32" s="453"/>
      <c r="SVE32" s="453"/>
      <c r="SVF32" s="453"/>
      <c r="SVG32" s="453"/>
      <c r="SVH32" s="453"/>
      <c r="SVI32" s="453"/>
      <c r="SVJ32" s="453"/>
      <c r="SVK32" s="453"/>
      <c r="SVL32" s="453"/>
      <c r="SVM32" s="453"/>
      <c r="SVN32" s="453"/>
      <c r="SVO32" s="453"/>
      <c r="SVP32" s="453"/>
      <c r="SVQ32" s="453"/>
      <c r="SVR32" s="453"/>
      <c r="SVS32" s="453"/>
      <c r="SVT32" s="453"/>
      <c r="SVU32" s="453"/>
      <c r="SVV32" s="453"/>
      <c r="SVW32" s="453"/>
      <c r="SVX32" s="453"/>
      <c r="SVY32" s="453"/>
      <c r="SVZ32" s="453"/>
      <c r="SWA32" s="453"/>
      <c r="SWB32" s="453"/>
      <c r="SWC32" s="453"/>
      <c r="SWD32" s="453"/>
      <c r="SWE32" s="453"/>
      <c r="SWF32" s="453"/>
      <c r="SWG32" s="453"/>
      <c r="SWH32" s="453"/>
      <c r="SWI32" s="453"/>
      <c r="SWJ32" s="453"/>
      <c r="SWK32" s="453"/>
      <c r="SWL32" s="453"/>
      <c r="SWM32" s="453"/>
      <c r="SWN32" s="453"/>
      <c r="SWO32" s="453"/>
      <c r="SWP32" s="453"/>
      <c r="SWQ32" s="453"/>
      <c r="SWR32" s="453"/>
      <c r="SWS32" s="453"/>
      <c r="SWT32" s="453"/>
      <c r="SWU32" s="453"/>
      <c r="SWV32" s="453"/>
      <c r="SWW32" s="453"/>
      <c r="SWX32" s="453"/>
      <c r="SWY32" s="453"/>
      <c r="SWZ32" s="453"/>
      <c r="SXA32" s="453"/>
      <c r="SXB32" s="453"/>
      <c r="SXC32" s="453"/>
      <c r="SXD32" s="453"/>
      <c r="SXE32" s="453"/>
      <c r="SXF32" s="453"/>
      <c r="SXG32" s="453"/>
      <c r="SXH32" s="453"/>
      <c r="SXI32" s="453"/>
      <c r="SXJ32" s="453"/>
      <c r="SXK32" s="453"/>
      <c r="SXL32" s="453"/>
      <c r="SXM32" s="453"/>
      <c r="SXN32" s="453"/>
      <c r="SXO32" s="453"/>
      <c r="SXP32" s="453"/>
      <c r="SXQ32" s="453"/>
      <c r="SXR32" s="453"/>
      <c r="SXS32" s="453"/>
      <c r="SXT32" s="453"/>
      <c r="SXU32" s="453"/>
      <c r="SXV32" s="453"/>
      <c r="SXW32" s="453"/>
      <c r="SXX32" s="453"/>
      <c r="SXY32" s="453"/>
      <c r="SXZ32" s="453"/>
      <c r="SYA32" s="453"/>
      <c r="SYB32" s="453"/>
      <c r="SYC32" s="453"/>
      <c r="SYD32" s="453"/>
      <c r="SYE32" s="453"/>
      <c r="SYF32" s="453"/>
      <c r="SYG32" s="453"/>
      <c r="SYH32" s="453"/>
      <c r="SYI32" s="453"/>
      <c r="SYJ32" s="453"/>
      <c r="SYK32" s="453"/>
      <c r="SYL32" s="453"/>
      <c r="SYM32" s="453"/>
      <c r="SYN32" s="453"/>
      <c r="SYO32" s="453"/>
      <c r="SYP32" s="453"/>
      <c r="SYQ32" s="453"/>
      <c r="SYR32" s="453"/>
      <c r="SYS32" s="453"/>
      <c r="SYT32" s="453"/>
      <c r="SYU32" s="453"/>
      <c r="SYV32" s="453"/>
      <c r="SYW32" s="453"/>
      <c r="SYX32" s="453"/>
      <c r="SYY32" s="453"/>
      <c r="SYZ32" s="453"/>
      <c r="SZA32" s="453"/>
      <c r="SZB32" s="453"/>
      <c r="SZC32" s="453"/>
      <c r="SZD32" s="453"/>
      <c r="SZE32" s="453"/>
      <c r="SZF32" s="453"/>
      <c r="SZG32" s="453"/>
      <c r="SZH32" s="453"/>
      <c r="SZI32" s="453"/>
      <c r="SZJ32" s="453"/>
      <c r="SZK32" s="453"/>
      <c r="SZL32" s="453"/>
      <c r="SZM32" s="453"/>
      <c r="SZN32" s="453"/>
      <c r="SZO32" s="453"/>
      <c r="SZP32" s="453"/>
      <c r="SZQ32" s="453"/>
      <c r="SZR32" s="453"/>
      <c r="SZS32" s="453"/>
      <c r="SZT32" s="453"/>
      <c r="SZU32" s="453"/>
      <c r="SZV32" s="453"/>
      <c r="SZW32" s="453"/>
      <c r="SZX32" s="453"/>
      <c r="SZY32" s="453"/>
      <c r="SZZ32" s="453"/>
      <c r="TAA32" s="453"/>
      <c r="TAB32" s="453"/>
      <c r="TAC32" s="453"/>
      <c r="TAD32" s="453"/>
      <c r="TAE32" s="453"/>
      <c r="TAF32" s="453"/>
      <c r="TAG32" s="453"/>
      <c r="TAH32" s="453"/>
      <c r="TAI32" s="453"/>
      <c r="TAJ32" s="453"/>
      <c r="TAK32" s="453"/>
      <c r="TAL32" s="453"/>
      <c r="TAM32" s="453"/>
      <c r="TAN32" s="453"/>
      <c r="TAO32" s="453"/>
      <c r="TAP32" s="453"/>
      <c r="TAQ32" s="453"/>
      <c r="TAR32" s="453"/>
      <c r="TAS32" s="453"/>
      <c r="TAT32" s="453"/>
      <c r="TAU32" s="453"/>
      <c r="TAV32" s="453"/>
      <c r="TAW32" s="453"/>
      <c r="TAX32" s="453"/>
      <c r="TAY32" s="453"/>
      <c r="TAZ32" s="453"/>
      <c r="TBA32" s="453"/>
      <c r="TBB32" s="453"/>
      <c r="TBC32" s="453"/>
      <c r="TBD32" s="453"/>
      <c r="TBE32" s="453"/>
      <c r="TBF32" s="453"/>
      <c r="TBG32" s="453"/>
      <c r="TBH32" s="453"/>
      <c r="TBI32" s="453"/>
      <c r="TBJ32" s="453"/>
      <c r="TBK32" s="453"/>
      <c r="TBL32" s="453"/>
      <c r="TBM32" s="453"/>
      <c r="TBN32" s="453"/>
      <c r="TBO32" s="453"/>
      <c r="TBP32" s="453"/>
      <c r="TBQ32" s="453"/>
      <c r="TBR32" s="453"/>
      <c r="TBS32" s="453"/>
      <c r="TBT32" s="453"/>
      <c r="TBU32" s="453"/>
      <c r="TBV32" s="453"/>
      <c r="TBW32" s="453"/>
      <c r="TBX32" s="453"/>
      <c r="TBY32" s="453"/>
      <c r="TBZ32" s="453"/>
      <c r="TCA32" s="453"/>
      <c r="TCB32" s="453"/>
      <c r="TCC32" s="453"/>
      <c r="TCD32" s="453"/>
      <c r="TCE32" s="453"/>
      <c r="TCF32" s="453"/>
      <c r="TCG32" s="453"/>
      <c r="TCH32" s="453"/>
      <c r="TCI32" s="453"/>
      <c r="TCJ32" s="453"/>
      <c r="TCK32" s="453"/>
      <c r="TCL32" s="453"/>
      <c r="TCM32" s="453"/>
      <c r="TCN32" s="453"/>
      <c r="TCO32" s="453"/>
      <c r="TCP32" s="453"/>
      <c r="TCQ32" s="453"/>
      <c r="TCR32" s="453"/>
      <c r="TCS32" s="453"/>
      <c r="TCT32" s="453"/>
      <c r="TCU32" s="453"/>
      <c r="TCV32" s="453"/>
      <c r="TCW32" s="453"/>
      <c r="TCX32" s="453"/>
      <c r="TCY32" s="453"/>
      <c r="TCZ32" s="453"/>
      <c r="TDA32" s="453"/>
      <c r="TDB32" s="453"/>
      <c r="TDC32" s="453"/>
      <c r="TDD32" s="453"/>
      <c r="TDE32" s="453"/>
      <c r="TDF32" s="453"/>
      <c r="TDG32" s="453"/>
      <c r="TDH32" s="453"/>
      <c r="TDI32" s="453"/>
      <c r="TDJ32" s="453"/>
      <c r="TDK32" s="453"/>
      <c r="TDL32" s="453"/>
      <c r="TDM32" s="453"/>
      <c r="TDN32" s="453"/>
      <c r="TDO32" s="453"/>
      <c r="TDP32" s="453"/>
      <c r="TDQ32" s="453"/>
      <c r="TDR32" s="453"/>
      <c r="TDS32" s="453"/>
      <c r="TDT32" s="453"/>
      <c r="TDU32" s="453"/>
      <c r="TDV32" s="453"/>
      <c r="TDW32" s="453"/>
      <c r="TDX32" s="453"/>
      <c r="TDY32" s="453"/>
      <c r="TDZ32" s="453"/>
      <c r="TEA32" s="453"/>
      <c r="TEB32" s="453"/>
      <c r="TEC32" s="453"/>
      <c r="TED32" s="453"/>
      <c r="TEE32" s="453"/>
      <c r="TEF32" s="453"/>
      <c r="TEG32" s="453"/>
      <c r="TEH32" s="453"/>
      <c r="TEI32" s="453"/>
      <c r="TEJ32" s="453"/>
      <c r="TEK32" s="453"/>
      <c r="TEL32" s="453"/>
      <c r="TEM32" s="453"/>
      <c r="TEN32" s="453"/>
      <c r="TEO32" s="453"/>
      <c r="TEP32" s="453"/>
      <c r="TEQ32" s="453"/>
      <c r="TER32" s="453"/>
      <c r="TES32" s="453"/>
      <c r="TET32" s="453"/>
      <c r="TEU32" s="453"/>
      <c r="TEV32" s="453"/>
      <c r="TEW32" s="453"/>
      <c r="TEX32" s="453"/>
      <c r="TEY32" s="453"/>
      <c r="TEZ32" s="453"/>
      <c r="TFA32" s="453"/>
      <c r="TFB32" s="453"/>
      <c r="TFC32" s="453"/>
      <c r="TFD32" s="453"/>
      <c r="TFE32" s="453"/>
      <c r="TFF32" s="453"/>
      <c r="TFG32" s="453"/>
      <c r="TFH32" s="453"/>
      <c r="TFI32" s="453"/>
      <c r="TFJ32" s="453"/>
      <c r="TFK32" s="453"/>
      <c r="TFL32" s="453"/>
      <c r="TFM32" s="453"/>
      <c r="TFN32" s="453"/>
      <c r="TFO32" s="453"/>
      <c r="TFP32" s="453"/>
      <c r="TFQ32" s="453"/>
      <c r="TFR32" s="453"/>
      <c r="TFS32" s="453"/>
      <c r="TFT32" s="453"/>
      <c r="TFU32" s="453"/>
      <c r="TFV32" s="453"/>
      <c r="TFW32" s="453"/>
      <c r="TFX32" s="453"/>
      <c r="TFY32" s="453"/>
      <c r="TFZ32" s="453"/>
      <c r="TGA32" s="453"/>
      <c r="TGB32" s="453"/>
      <c r="TGC32" s="453"/>
      <c r="TGD32" s="453"/>
      <c r="TGE32" s="453"/>
      <c r="TGF32" s="453"/>
      <c r="TGG32" s="453"/>
      <c r="TGH32" s="453"/>
      <c r="TGI32" s="453"/>
      <c r="TGJ32" s="453"/>
      <c r="TGK32" s="453"/>
      <c r="TGL32" s="453"/>
      <c r="TGM32" s="453"/>
      <c r="TGN32" s="453"/>
      <c r="TGO32" s="453"/>
      <c r="TGP32" s="453"/>
      <c r="TGQ32" s="453"/>
      <c r="TGR32" s="453"/>
      <c r="TGS32" s="453"/>
      <c r="TGT32" s="453"/>
      <c r="TGU32" s="453"/>
      <c r="TGV32" s="453"/>
      <c r="TGW32" s="453"/>
      <c r="TGX32" s="453"/>
      <c r="TGY32" s="453"/>
      <c r="TGZ32" s="453"/>
      <c r="THA32" s="453"/>
      <c r="THB32" s="453"/>
      <c r="THC32" s="453"/>
      <c r="THD32" s="453"/>
      <c r="THE32" s="453"/>
      <c r="THF32" s="453"/>
      <c r="THG32" s="453"/>
      <c r="THH32" s="453"/>
      <c r="THI32" s="453"/>
      <c r="THJ32" s="453"/>
      <c r="THK32" s="453"/>
      <c r="THL32" s="453"/>
      <c r="THM32" s="453"/>
      <c r="THN32" s="453"/>
      <c r="THO32" s="453"/>
      <c r="THP32" s="453"/>
      <c r="THQ32" s="453"/>
      <c r="THR32" s="453"/>
      <c r="THS32" s="453"/>
      <c r="THT32" s="453"/>
      <c r="THU32" s="453"/>
      <c r="THV32" s="453"/>
      <c r="THW32" s="453"/>
      <c r="THX32" s="453"/>
      <c r="THY32" s="453"/>
      <c r="THZ32" s="453"/>
      <c r="TIA32" s="453"/>
      <c r="TIB32" s="453"/>
      <c r="TIC32" s="453"/>
      <c r="TID32" s="453"/>
      <c r="TIE32" s="453"/>
      <c r="TIF32" s="453"/>
      <c r="TIG32" s="453"/>
      <c r="TIH32" s="453"/>
      <c r="TII32" s="453"/>
      <c r="TIJ32" s="453"/>
      <c r="TIK32" s="453"/>
      <c r="TIL32" s="453"/>
      <c r="TIM32" s="453"/>
      <c r="TIN32" s="453"/>
      <c r="TIO32" s="453"/>
      <c r="TIP32" s="453"/>
      <c r="TIQ32" s="453"/>
      <c r="TIR32" s="453"/>
      <c r="TIS32" s="453"/>
      <c r="TIT32" s="453"/>
      <c r="TIU32" s="453"/>
      <c r="TIV32" s="453"/>
      <c r="TIW32" s="453"/>
      <c r="TIX32" s="453"/>
      <c r="TIY32" s="453"/>
      <c r="TIZ32" s="453"/>
      <c r="TJA32" s="453"/>
      <c r="TJB32" s="453"/>
      <c r="TJC32" s="453"/>
      <c r="TJD32" s="453"/>
      <c r="TJE32" s="453"/>
      <c r="TJF32" s="453"/>
      <c r="TJG32" s="453"/>
      <c r="TJH32" s="453"/>
      <c r="TJI32" s="453"/>
      <c r="TJJ32" s="453"/>
      <c r="TJK32" s="453"/>
      <c r="TJL32" s="453"/>
      <c r="TJM32" s="453"/>
      <c r="TJN32" s="453"/>
      <c r="TJO32" s="453"/>
      <c r="TJP32" s="453"/>
      <c r="TJQ32" s="453"/>
      <c r="TJR32" s="453"/>
      <c r="TJS32" s="453"/>
      <c r="TJT32" s="453"/>
      <c r="TJU32" s="453"/>
      <c r="TJV32" s="453"/>
      <c r="TJW32" s="453"/>
      <c r="TJX32" s="453"/>
      <c r="TJY32" s="453"/>
      <c r="TJZ32" s="453"/>
      <c r="TKA32" s="453"/>
      <c r="TKB32" s="453"/>
      <c r="TKC32" s="453"/>
      <c r="TKD32" s="453"/>
      <c r="TKE32" s="453"/>
      <c r="TKF32" s="453"/>
      <c r="TKG32" s="453"/>
      <c r="TKH32" s="453"/>
      <c r="TKI32" s="453"/>
      <c r="TKJ32" s="453"/>
      <c r="TKK32" s="453"/>
      <c r="TKL32" s="453"/>
      <c r="TKM32" s="453"/>
      <c r="TKN32" s="453"/>
      <c r="TKO32" s="453"/>
      <c r="TKP32" s="453"/>
      <c r="TKQ32" s="453"/>
      <c r="TKR32" s="453"/>
      <c r="TKS32" s="453"/>
      <c r="TKT32" s="453"/>
      <c r="TKU32" s="453"/>
      <c r="TKV32" s="453"/>
      <c r="TKW32" s="453"/>
      <c r="TKX32" s="453"/>
      <c r="TKY32" s="453"/>
      <c r="TKZ32" s="453"/>
      <c r="TLA32" s="453"/>
      <c r="TLB32" s="453"/>
      <c r="TLC32" s="453"/>
      <c r="TLD32" s="453"/>
      <c r="TLE32" s="453"/>
      <c r="TLF32" s="453"/>
      <c r="TLG32" s="453"/>
      <c r="TLH32" s="453"/>
      <c r="TLI32" s="453"/>
      <c r="TLJ32" s="453"/>
      <c r="TLK32" s="453"/>
      <c r="TLL32" s="453"/>
      <c r="TLM32" s="453"/>
      <c r="TLN32" s="453"/>
      <c r="TLO32" s="453"/>
      <c r="TLP32" s="453"/>
      <c r="TLQ32" s="453"/>
      <c r="TLR32" s="453"/>
      <c r="TLS32" s="453"/>
      <c r="TLT32" s="453"/>
      <c r="TLU32" s="453"/>
      <c r="TLV32" s="453"/>
      <c r="TLW32" s="453"/>
      <c r="TLX32" s="453"/>
      <c r="TLY32" s="453"/>
      <c r="TLZ32" s="453"/>
      <c r="TMA32" s="453"/>
      <c r="TMB32" s="453"/>
      <c r="TMC32" s="453"/>
      <c r="TMD32" s="453"/>
      <c r="TME32" s="453"/>
      <c r="TMF32" s="453"/>
      <c r="TMG32" s="453"/>
      <c r="TMH32" s="453"/>
      <c r="TMI32" s="453"/>
      <c r="TMJ32" s="453"/>
      <c r="TMK32" s="453"/>
      <c r="TML32" s="453"/>
      <c r="TMM32" s="453"/>
      <c r="TMN32" s="453"/>
      <c r="TMO32" s="453"/>
      <c r="TMP32" s="453"/>
      <c r="TMQ32" s="453"/>
      <c r="TMR32" s="453"/>
      <c r="TMS32" s="453"/>
      <c r="TMT32" s="453"/>
      <c r="TMU32" s="453"/>
      <c r="TMV32" s="453"/>
      <c r="TMW32" s="453"/>
      <c r="TMX32" s="453"/>
      <c r="TMY32" s="453"/>
      <c r="TMZ32" s="453"/>
      <c r="TNA32" s="453"/>
      <c r="TNB32" s="453"/>
      <c r="TNC32" s="453"/>
      <c r="TND32" s="453"/>
      <c r="TNE32" s="453"/>
      <c r="TNF32" s="453"/>
      <c r="TNG32" s="453"/>
      <c r="TNH32" s="453"/>
      <c r="TNI32" s="453"/>
      <c r="TNJ32" s="453"/>
      <c r="TNK32" s="453"/>
      <c r="TNL32" s="453"/>
      <c r="TNM32" s="453"/>
      <c r="TNN32" s="453"/>
      <c r="TNO32" s="453"/>
      <c r="TNP32" s="453"/>
      <c r="TNQ32" s="453"/>
      <c r="TNR32" s="453"/>
      <c r="TNS32" s="453"/>
      <c r="TNT32" s="453"/>
      <c r="TNU32" s="453"/>
      <c r="TNV32" s="453"/>
      <c r="TNW32" s="453"/>
      <c r="TNX32" s="453"/>
      <c r="TNY32" s="453"/>
      <c r="TNZ32" s="453"/>
      <c r="TOA32" s="453"/>
      <c r="TOB32" s="453"/>
      <c r="TOC32" s="453"/>
      <c r="TOD32" s="453"/>
      <c r="TOE32" s="453"/>
      <c r="TOF32" s="453"/>
      <c r="TOG32" s="453"/>
      <c r="TOH32" s="453"/>
      <c r="TOI32" s="453"/>
      <c r="TOJ32" s="453"/>
      <c r="TOK32" s="453"/>
      <c r="TOL32" s="453"/>
      <c r="TOM32" s="453"/>
      <c r="TON32" s="453"/>
      <c r="TOO32" s="453"/>
      <c r="TOP32" s="453"/>
      <c r="TOQ32" s="453"/>
      <c r="TOR32" s="453"/>
      <c r="TOS32" s="453"/>
      <c r="TOT32" s="453"/>
      <c r="TOU32" s="453"/>
      <c r="TOV32" s="453"/>
      <c r="TOW32" s="453"/>
      <c r="TOX32" s="453"/>
      <c r="TOY32" s="453"/>
      <c r="TOZ32" s="453"/>
      <c r="TPA32" s="453"/>
      <c r="TPB32" s="453"/>
      <c r="TPC32" s="453"/>
      <c r="TPD32" s="453"/>
      <c r="TPE32" s="453"/>
      <c r="TPF32" s="453"/>
      <c r="TPG32" s="453"/>
      <c r="TPH32" s="453"/>
      <c r="TPI32" s="453"/>
      <c r="TPJ32" s="453"/>
      <c r="TPK32" s="453"/>
      <c r="TPL32" s="453"/>
      <c r="TPM32" s="453"/>
      <c r="TPN32" s="453"/>
      <c r="TPO32" s="453"/>
      <c r="TPP32" s="453"/>
      <c r="TPQ32" s="453"/>
      <c r="TPR32" s="453"/>
      <c r="TPS32" s="453"/>
      <c r="TPT32" s="453"/>
      <c r="TPU32" s="453"/>
      <c r="TPV32" s="453"/>
      <c r="TPW32" s="453"/>
      <c r="TPX32" s="453"/>
      <c r="TPY32" s="453"/>
      <c r="TPZ32" s="453"/>
      <c r="TQA32" s="453"/>
      <c r="TQB32" s="453"/>
      <c r="TQC32" s="453"/>
      <c r="TQD32" s="453"/>
      <c r="TQE32" s="453"/>
      <c r="TQF32" s="453"/>
      <c r="TQG32" s="453"/>
      <c r="TQH32" s="453"/>
      <c r="TQI32" s="453"/>
      <c r="TQJ32" s="453"/>
      <c r="TQK32" s="453"/>
      <c r="TQL32" s="453"/>
      <c r="TQM32" s="453"/>
      <c r="TQN32" s="453"/>
      <c r="TQO32" s="453"/>
      <c r="TQP32" s="453"/>
      <c r="TQQ32" s="453"/>
      <c r="TQR32" s="453"/>
      <c r="TQS32" s="453"/>
      <c r="TQT32" s="453"/>
      <c r="TQU32" s="453"/>
      <c r="TQV32" s="453"/>
      <c r="TQW32" s="453"/>
      <c r="TQX32" s="453"/>
      <c r="TQY32" s="453"/>
      <c r="TQZ32" s="453"/>
      <c r="TRA32" s="453"/>
      <c r="TRB32" s="453"/>
      <c r="TRC32" s="453"/>
      <c r="TRD32" s="453"/>
      <c r="TRE32" s="453"/>
      <c r="TRF32" s="453"/>
      <c r="TRG32" s="453"/>
      <c r="TRH32" s="453"/>
      <c r="TRI32" s="453"/>
      <c r="TRJ32" s="453"/>
      <c r="TRK32" s="453"/>
      <c r="TRL32" s="453"/>
      <c r="TRM32" s="453"/>
      <c r="TRN32" s="453"/>
      <c r="TRO32" s="453"/>
      <c r="TRP32" s="453"/>
      <c r="TRQ32" s="453"/>
      <c r="TRR32" s="453"/>
      <c r="TRS32" s="453"/>
      <c r="TRT32" s="453"/>
      <c r="TRU32" s="453"/>
      <c r="TRV32" s="453"/>
      <c r="TRW32" s="453"/>
      <c r="TRX32" s="453"/>
      <c r="TRY32" s="453"/>
      <c r="TRZ32" s="453"/>
      <c r="TSA32" s="453"/>
      <c r="TSB32" s="453"/>
      <c r="TSC32" s="453"/>
      <c r="TSD32" s="453"/>
      <c r="TSE32" s="453"/>
      <c r="TSF32" s="453"/>
      <c r="TSG32" s="453"/>
      <c r="TSH32" s="453"/>
      <c r="TSI32" s="453"/>
      <c r="TSJ32" s="453"/>
      <c r="TSK32" s="453"/>
      <c r="TSL32" s="453"/>
      <c r="TSM32" s="453"/>
      <c r="TSN32" s="453"/>
      <c r="TSO32" s="453"/>
      <c r="TSP32" s="453"/>
      <c r="TSQ32" s="453"/>
      <c r="TSR32" s="453"/>
      <c r="TSS32" s="453"/>
      <c r="TST32" s="453"/>
      <c r="TSU32" s="453"/>
      <c r="TSV32" s="453"/>
      <c r="TSW32" s="453"/>
      <c r="TSX32" s="453"/>
      <c r="TSY32" s="453"/>
      <c r="TSZ32" s="453"/>
      <c r="TTA32" s="453"/>
      <c r="TTB32" s="453"/>
      <c r="TTC32" s="453"/>
      <c r="TTD32" s="453"/>
      <c r="TTE32" s="453"/>
      <c r="TTF32" s="453"/>
      <c r="TTG32" s="453"/>
      <c r="TTH32" s="453"/>
      <c r="TTI32" s="453"/>
      <c r="TTJ32" s="453"/>
      <c r="TTK32" s="453"/>
      <c r="TTL32" s="453"/>
      <c r="TTM32" s="453"/>
      <c r="TTN32" s="453"/>
      <c r="TTO32" s="453"/>
      <c r="TTP32" s="453"/>
      <c r="TTQ32" s="453"/>
      <c r="TTR32" s="453"/>
      <c r="TTS32" s="453"/>
      <c r="TTT32" s="453"/>
      <c r="TTU32" s="453"/>
      <c r="TTV32" s="453"/>
      <c r="TTW32" s="453"/>
      <c r="TTX32" s="453"/>
      <c r="TTY32" s="453"/>
      <c r="TTZ32" s="453"/>
      <c r="TUA32" s="453"/>
      <c r="TUB32" s="453"/>
      <c r="TUC32" s="453"/>
      <c r="TUD32" s="453"/>
      <c r="TUE32" s="453"/>
      <c r="TUF32" s="453"/>
      <c r="TUG32" s="453"/>
      <c r="TUH32" s="453"/>
      <c r="TUI32" s="453"/>
      <c r="TUJ32" s="453"/>
      <c r="TUK32" s="453"/>
      <c r="TUL32" s="453"/>
      <c r="TUM32" s="453"/>
      <c r="TUN32" s="453"/>
      <c r="TUO32" s="453"/>
      <c r="TUP32" s="453"/>
      <c r="TUQ32" s="453"/>
      <c r="TUR32" s="453"/>
      <c r="TUS32" s="453"/>
      <c r="TUT32" s="453"/>
      <c r="TUU32" s="453"/>
      <c r="TUV32" s="453"/>
      <c r="TUW32" s="453"/>
      <c r="TUX32" s="453"/>
      <c r="TUY32" s="453"/>
      <c r="TUZ32" s="453"/>
      <c r="TVA32" s="453"/>
      <c r="TVB32" s="453"/>
      <c r="TVC32" s="453"/>
      <c r="TVD32" s="453"/>
      <c r="TVE32" s="453"/>
      <c r="TVF32" s="453"/>
      <c r="TVG32" s="453"/>
      <c r="TVH32" s="453"/>
      <c r="TVI32" s="453"/>
      <c r="TVJ32" s="453"/>
      <c r="TVK32" s="453"/>
      <c r="TVL32" s="453"/>
      <c r="TVM32" s="453"/>
      <c r="TVN32" s="453"/>
      <c r="TVO32" s="453"/>
      <c r="TVP32" s="453"/>
      <c r="TVQ32" s="453"/>
      <c r="TVR32" s="453"/>
      <c r="TVS32" s="453"/>
      <c r="TVT32" s="453"/>
      <c r="TVU32" s="453"/>
      <c r="TVV32" s="453"/>
      <c r="TVW32" s="453"/>
      <c r="TVX32" s="453"/>
      <c r="TVY32" s="453"/>
      <c r="TVZ32" s="453"/>
      <c r="TWA32" s="453"/>
      <c r="TWB32" s="453"/>
      <c r="TWC32" s="453"/>
      <c r="TWD32" s="453"/>
      <c r="TWE32" s="453"/>
      <c r="TWF32" s="453"/>
      <c r="TWG32" s="453"/>
      <c r="TWH32" s="453"/>
      <c r="TWI32" s="453"/>
      <c r="TWJ32" s="453"/>
      <c r="TWK32" s="453"/>
      <c r="TWL32" s="453"/>
      <c r="TWM32" s="453"/>
      <c r="TWN32" s="453"/>
      <c r="TWO32" s="453"/>
      <c r="TWP32" s="453"/>
      <c r="TWQ32" s="453"/>
      <c r="TWR32" s="453"/>
      <c r="TWS32" s="453"/>
      <c r="TWT32" s="453"/>
      <c r="TWU32" s="453"/>
      <c r="TWV32" s="453"/>
      <c r="TWW32" s="453"/>
      <c r="TWX32" s="453"/>
      <c r="TWY32" s="453"/>
      <c r="TWZ32" s="453"/>
      <c r="TXA32" s="453"/>
      <c r="TXB32" s="453"/>
      <c r="TXC32" s="453"/>
      <c r="TXD32" s="453"/>
      <c r="TXE32" s="453"/>
      <c r="TXF32" s="453"/>
      <c r="TXG32" s="453"/>
      <c r="TXH32" s="453"/>
      <c r="TXI32" s="453"/>
      <c r="TXJ32" s="453"/>
      <c r="TXK32" s="453"/>
      <c r="TXL32" s="453"/>
      <c r="TXM32" s="453"/>
      <c r="TXN32" s="453"/>
      <c r="TXO32" s="453"/>
      <c r="TXP32" s="453"/>
      <c r="TXQ32" s="453"/>
      <c r="TXR32" s="453"/>
      <c r="TXS32" s="453"/>
      <c r="TXT32" s="453"/>
      <c r="TXU32" s="453"/>
      <c r="TXV32" s="453"/>
      <c r="TXW32" s="453"/>
      <c r="TXX32" s="453"/>
      <c r="TXY32" s="453"/>
      <c r="TXZ32" s="453"/>
      <c r="TYA32" s="453"/>
      <c r="TYB32" s="453"/>
      <c r="TYC32" s="453"/>
      <c r="TYD32" s="453"/>
      <c r="TYE32" s="453"/>
      <c r="TYF32" s="453"/>
      <c r="TYG32" s="453"/>
      <c r="TYH32" s="453"/>
      <c r="TYI32" s="453"/>
      <c r="TYJ32" s="453"/>
      <c r="TYK32" s="453"/>
      <c r="TYL32" s="453"/>
      <c r="TYM32" s="453"/>
      <c r="TYN32" s="453"/>
      <c r="TYO32" s="453"/>
      <c r="TYP32" s="453"/>
      <c r="TYQ32" s="453"/>
      <c r="TYR32" s="453"/>
      <c r="TYS32" s="453"/>
      <c r="TYT32" s="453"/>
      <c r="TYU32" s="453"/>
      <c r="TYV32" s="453"/>
      <c r="TYW32" s="453"/>
      <c r="TYX32" s="453"/>
      <c r="TYY32" s="453"/>
      <c r="TYZ32" s="453"/>
      <c r="TZA32" s="453"/>
      <c r="TZB32" s="453"/>
      <c r="TZC32" s="453"/>
      <c r="TZD32" s="453"/>
      <c r="TZE32" s="453"/>
      <c r="TZF32" s="453"/>
      <c r="TZG32" s="453"/>
      <c r="TZH32" s="453"/>
      <c r="TZI32" s="453"/>
      <c r="TZJ32" s="453"/>
      <c r="TZK32" s="453"/>
      <c r="TZL32" s="453"/>
      <c r="TZM32" s="453"/>
      <c r="TZN32" s="453"/>
      <c r="TZO32" s="453"/>
      <c r="TZP32" s="453"/>
      <c r="TZQ32" s="453"/>
      <c r="TZR32" s="453"/>
      <c r="TZS32" s="453"/>
      <c r="TZT32" s="453"/>
      <c r="TZU32" s="453"/>
      <c r="TZV32" s="453"/>
      <c r="TZW32" s="453"/>
      <c r="TZX32" s="453"/>
      <c r="TZY32" s="453"/>
      <c r="TZZ32" s="453"/>
      <c r="UAA32" s="453"/>
      <c r="UAB32" s="453"/>
      <c r="UAC32" s="453"/>
      <c r="UAD32" s="453"/>
      <c r="UAE32" s="453"/>
      <c r="UAF32" s="453"/>
      <c r="UAG32" s="453"/>
      <c r="UAH32" s="453"/>
      <c r="UAI32" s="453"/>
      <c r="UAJ32" s="453"/>
      <c r="UAK32" s="453"/>
      <c r="UAL32" s="453"/>
      <c r="UAM32" s="453"/>
      <c r="UAN32" s="453"/>
      <c r="UAO32" s="453"/>
      <c r="UAP32" s="453"/>
      <c r="UAQ32" s="453"/>
      <c r="UAR32" s="453"/>
      <c r="UAS32" s="453"/>
      <c r="UAT32" s="453"/>
      <c r="UAU32" s="453"/>
      <c r="UAV32" s="453"/>
      <c r="UAW32" s="453"/>
      <c r="UAX32" s="453"/>
      <c r="UAY32" s="453"/>
      <c r="UAZ32" s="453"/>
      <c r="UBA32" s="453"/>
      <c r="UBB32" s="453"/>
      <c r="UBC32" s="453"/>
      <c r="UBD32" s="453"/>
      <c r="UBE32" s="453"/>
      <c r="UBF32" s="453"/>
      <c r="UBG32" s="453"/>
      <c r="UBH32" s="453"/>
      <c r="UBI32" s="453"/>
      <c r="UBJ32" s="453"/>
      <c r="UBK32" s="453"/>
      <c r="UBL32" s="453"/>
      <c r="UBM32" s="453"/>
      <c r="UBN32" s="453"/>
      <c r="UBO32" s="453"/>
      <c r="UBP32" s="453"/>
      <c r="UBQ32" s="453"/>
      <c r="UBR32" s="453"/>
      <c r="UBS32" s="453"/>
      <c r="UBT32" s="453"/>
      <c r="UBU32" s="453"/>
      <c r="UBV32" s="453"/>
      <c r="UBW32" s="453"/>
      <c r="UBX32" s="453"/>
      <c r="UBY32" s="453"/>
      <c r="UBZ32" s="453"/>
      <c r="UCA32" s="453"/>
      <c r="UCB32" s="453"/>
      <c r="UCC32" s="453"/>
      <c r="UCD32" s="453"/>
      <c r="UCE32" s="453"/>
      <c r="UCF32" s="453"/>
      <c r="UCG32" s="453"/>
      <c r="UCH32" s="453"/>
      <c r="UCI32" s="453"/>
      <c r="UCJ32" s="453"/>
      <c r="UCK32" s="453"/>
      <c r="UCL32" s="453"/>
      <c r="UCM32" s="453"/>
      <c r="UCN32" s="453"/>
      <c r="UCO32" s="453"/>
      <c r="UCP32" s="453"/>
      <c r="UCQ32" s="453"/>
      <c r="UCR32" s="453"/>
      <c r="UCS32" s="453"/>
      <c r="UCT32" s="453"/>
      <c r="UCU32" s="453"/>
      <c r="UCV32" s="453"/>
      <c r="UCW32" s="453"/>
      <c r="UCX32" s="453"/>
      <c r="UCY32" s="453"/>
      <c r="UCZ32" s="453"/>
      <c r="UDA32" s="453"/>
      <c r="UDB32" s="453"/>
      <c r="UDC32" s="453"/>
      <c r="UDD32" s="453"/>
      <c r="UDE32" s="453"/>
      <c r="UDF32" s="453"/>
      <c r="UDG32" s="453"/>
      <c r="UDH32" s="453"/>
      <c r="UDI32" s="453"/>
      <c r="UDJ32" s="453"/>
      <c r="UDK32" s="453"/>
      <c r="UDL32" s="453"/>
      <c r="UDM32" s="453"/>
      <c r="UDN32" s="453"/>
      <c r="UDO32" s="453"/>
      <c r="UDP32" s="453"/>
      <c r="UDQ32" s="453"/>
      <c r="UDR32" s="453"/>
      <c r="UDS32" s="453"/>
      <c r="UDT32" s="453"/>
      <c r="UDU32" s="453"/>
      <c r="UDV32" s="453"/>
      <c r="UDW32" s="453"/>
      <c r="UDX32" s="453"/>
      <c r="UDY32" s="453"/>
      <c r="UDZ32" s="453"/>
      <c r="UEA32" s="453"/>
      <c r="UEB32" s="453"/>
      <c r="UEC32" s="453"/>
      <c r="UED32" s="453"/>
      <c r="UEE32" s="453"/>
      <c r="UEF32" s="453"/>
      <c r="UEG32" s="453"/>
      <c r="UEH32" s="453"/>
      <c r="UEI32" s="453"/>
      <c r="UEJ32" s="453"/>
      <c r="UEK32" s="453"/>
      <c r="UEL32" s="453"/>
      <c r="UEM32" s="453"/>
      <c r="UEN32" s="453"/>
      <c r="UEO32" s="453"/>
      <c r="UEP32" s="453"/>
      <c r="UEQ32" s="453"/>
      <c r="UER32" s="453"/>
      <c r="UES32" s="453"/>
      <c r="UET32" s="453"/>
      <c r="UEU32" s="453"/>
      <c r="UEV32" s="453"/>
      <c r="UEW32" s="453"/>
      <c r="UEX32" s="453"/>
      <c r="UEY32" s="453"/>
      <c r="UEZ32" s="453"/>
      <c r="UFA32" s="453"/>
      <c r="UFB32" s="453"/>
      <c r="UFC32" s="453"/>
      <c r="UFD32" s="453"/>
      <c r="UFE32" s="453"/>
      <c r="UFF32" s="453"/>
      <c r="UFG32" s="453"/>
      <c r="UFH32" s="453"/>
      <c r="UFI32" s="453"/>
      <c r="UFJ32" s="453"/>
      <c r="UFK32" s="453"/>
      <c r="UFL32" s="453"/>
      <c r="UFM32" s="453"/>
      <c r="UFN32" s="453"/>
      <c r="UFO32" s="453"/>
      <c r="UFP32" s="453"/>
      <c r="UFQ32" s="453"/>
      <c r="UFR32" s="453"/>
      <c r="UFS32" s="453"/>
      <c r="UFT32" s="453"/>
      <c r="UFU32" s="453"/>
      <c r="UFV32" s="453"/>
      <c r="UFW32" s="453"/>
      <c r="UFX32" s="453"/>
      <c r="UFY32" s="453"/>
      <c r="UFZ32" s="453"/>
      <c r="UGA32" s="453"/>
      <c r="UGB32" s="453"/>
      <c r="UGC32" s="453"/>
      <c r="UGD32" s="453"/>
      <c r="UGE32" s="453"/>
      <c r="UGF32" s="453"/>
      <c r="UGG32" s="453"/>
      <c r="UGH32" s="453"/>
      <c r="UGI32" s="453"/>
      <c r="UGJ32" s="453"/>
      <c r="UGK32" s="453"/>
      <c r="UGL32" s="453"/>
      <c r="UGM32" s="453"/>
      <c r="UGN32" s="453"/>
      <c r="UGO32" s="453"/>
      <c r="UGP32" s="453"/>
      <c r="UGQ32" s="453"/>
      <c r="UGR32" s="453"/>
      <c r="UGS32" s="453"/>
      <c r="UGT32" s="453"/>
      <c r="UGU32" s="453"/>
      <c r="UGV32" s="453"/>
      <c r="UGW32" s="453"/>
      <c r="UGX32" s="453"/>
      <c r="UGY32" s="453"/>
      <c r="UGZ32" s="453"/>
      <c r="UHA32" s="453"/>
      <c r="UHB32" s="453"/>
      <c r="UHC32" s="453"/>
      <c r="UHD32" s="453"/>
      <c r="UHE32" s="453"/>
      <c r="UHF32" s="453"/>
      <c r="UHG32" s="453"/>
      <c r="UHH32" s="453"/>
      <c r="UHI32" s="453"/>
      <c r="UHJ32" s="453"/>
      <c r="UHK32" s="453"/>
      <c r="UHL32" s="453"/>
      <c r="UHM32" s="453"/>
      <c r="UHN32" s="453"/>
      <c r="UHO32" s="453"/>
      <c r="UHP32" s="453"/>
      <c r="UHQ32" s="453"/>
      <c r="UHR32" s="453"/>
      <c r="UHS32" s="453"/>
      <c r="UHT32" s="453"/>
      <c r="UHU32" s="453"/>
      <c r="UHV32" s="453"/>
      <c r="UHW32" s="453"/>
      <c r="UHX32" s="453"/>
      <c r="UHY32" s="453"/>
      <c r="UHZ32" s="453"/>
      <c r="UIA32" s="453"/>
      <c r="UIB32" s="453"/>
      <c r="UIC32" s="453"/>
      <c r="UID32" s="453"/>
      <c r="UIE32" s="453"/>
      <c r="UIF32" s="453"/>
      <c r="UIG32" s="453"/>
      <c r="UIH32" s="453"/>
      <c r="UII32" s="453"/>
      <c r="UIJ32" s="453"/>
      <c r="UIK32" s="453"/>
      <c r="UIL32" s="453"/>
      <c r="UIM32" s="453"/>
      <c r="UIN32" s="453"/>
      <c r="UIO32" s="453"/>
      <c r="UIP32" s="453"/>
      <c r="UIQ32" s="453"/>
      <c r="UIR32" s="453"/>
      <c r="UIS32" s="453"/>
      <c r="UIT32" s="453"/>
      <c r="UIU32" s="453"/>
      <c r="UIV32" s="453"/>
      <c r="UIW32" s="453"/>
      <c r="UIX32" s="453"/>
      <c r="UIY32" s="453"/>
      <c r="UIZ32" s="453"/>
      <c r="UJA32" s="453"/>
      <c r="UJB32" s="453"/>
      <c r="UJC32" s="453"/>
      <c r="UJD32" s="453"/>
      <c r="UJE32" s="453"/>
      <c r="UJF32" s="453"/>
      <c r="UJG32" s="453"/>
      <c r="UJH32" s="453"/>
      <c r="UJI32" s="453"/>
      <c r="UJJ32" s="453"/>
      <c r="UJK32" s="453"/>
      <c r="UJL32" s="453"/>
      <c r="UJM32" s="453"/>
      <c r="UJN32" s="453"/>
      <c r="UJO32" s="453"/>
      <c r="UJP32" s="453"/>
      <c r="UJQ32" s="453"/>
      <c r="UJR32" s="453"/>
      <c r="UJS32" s="453"/>
      <c r="UJT32" s="453"/>
      <c r="UJU32" s="453"/>
      <c r="UJV32" s="453"/>
      <c r="UJW32" s="453"/>
      <c r="UJX32" s="453"/>
      <c r="UJY32" s="453"/>
      <c r="UJZ32" s="453"/>
      <c r="UKA32" s="453"/>
      <c r="UKB32" s="453"/>
      <c r="UKC32" s="453"/>
      <c r="UKD32" s="453"/>
      <c r="UKE32" s="453"/>
      <c r="UKF32" s="453"/>
      <c r="UKG32" s="453"/>
      <c r="UKH32" s="453"/>
      <c r="UKI32" s="453"/>
      <c r="UKJ32" s="453"/>
      <c r="UKK32" s="453"/>
      <c r="UKL32" s="453"/>
      <c r="UKM32" s="453"/>
      <c r="UKN32" s="453"/>
      <c r="UKO32" s="453"/>
      <c r="UKP32" s="453"/>
      <c r="UKQ32" s="453"/>
      <c r="UKR32" s="453"/>
      <c r="UKS32" s="453"/>
      <c r="UKT32" s="453"/>
      <c r="UKU32" s="453"/>
      <c r="UKV32" s="453"/>
      <c r="UKW32" s="453"/>
      <c r="UKX32" s="453"/>
      <c r="UKY32" s="453"/>
      <c r="UKZ32" s="453"/>
      <c r="ULA32" s="453"/>
      <c r="ULB32" s="453"/>
      <c r="ULC32" s="453"/>
      <c r="ULD32" s="453"/>
      <c r="ULE32" s="453"/>
      <c r="ULF32" s="453"/>
      <c r="ULG32" s="453"/>
      <c r="ULH32" s="453"/>
      <c r="ULI32" s="453"/>
      <c r="ULJ32" s="453"/>
      <c r="ULK32" s="453"/>
      <c r="ULL32" s="453"/>
      <c r="ULM32" s="453"/>
      <c r="ULN32" s="453"/>
      <c r="ULO32" s="453"/>
      <c r="ULP32" s="453"/>
      <c r="ULQ32" s="453"/>
      <c r="ULR32" s="453"/>
      <c r="ULS32" s="453"/>
      <c r="ULT32" s="453"/>
      <c r="ULU32" s="453"/>
      <c r="ULV32" s="453"/>
      <c r="ULW32" s="453"/>
      <c r="ULX32" s="453"/>
      <c r="ULY32" s="453"/>
      <c r="ULZ32" s="453"/>
      <c r="UMA32" s="453"/>
      <c r="UMB32" s="453"/>
      <c r="UMC32" s="453"/>
      <c r="UMD32" s="453"/>
      <c r="UME32" s="453"/>
      <c r="UMF32" s="453"/>
      <c r="UMG32" s="453"/>
      <c r="UMH32" s="453"/>
      <c r="UMI32" s="453"/>
      <c r="UMJ32" s="453"/>
      <c r="UMK32" s="453"/>
      <c r="UML32" s="453"/>
      <c r="UMM32" s="453"/>
      <c r="UMN32" s="453"/>
      <c r="UMO32" s="453"/>
      <c r="UMP32" s="453"/>
      <c r="UMQ32" s="453"/>
      <c r="UMR32" s="453"/>
      <c r="UMS32" s="453"/>
      <c r="UMT32" s="453"/>
      <c r="UMU32" s="453"/>
      <c r="UMV32" s="453"/>
      <c r="UMW32" s="453"/>
      <c r="UMX32" s="453"/>
      <c r="UMY32" s="453"/>
      <c r="UMZ32" s="453"/>
      <c r="UNA32" s="453"/>
      <c r="UNB32" s="453"/>
      <c r="UNC32" s="453"/>
      <c r="UND32" s="453"/>
      <c r="UNE32" s="453"/>
      <c r="UNF32" s="453"/>
      <c r="UNG32" s="453"/>
      <c r="UNH32" s="453"/>
      <c r="UNI32" s="453"/>
      <c r="UNJ32" s="453"/>
      <c r="UNK32" s="453"/>
      <c r="UNL32" s="453"/>
      <c r="UNM32" s="453"/>
      <c r="UNN32" s="453"/>
      <c r="UNO32" s="453"/>
      <c r="UNP32" s="453"/>
      <c r="UNQ32" s="453"/>
      <c r="UNR32" s="453"/>
      <c r="UNS32" s="453"/>
      <c r="UNT32" s="453"/>
      <c r="UNU32" s="453"/>
      <c r="UNV32" s="453"/>
      <c r="UNW32" s="453"/>
      <c r="UNX32" s="453"/>
      <c r="UNY32" s="453"/>
      <c r="UNZ32" s="453"/>
      <c r="UOA32" s="453"/>
      <c r="UOB32" s="453"/>
      <c r="UOC32" s="453"/>
      <c r="UOD32" s="453"/>
      <c r="UOE32" s="453"/>
      <c r="UOF32" s="453"/>
      <c r="UOG32" s="453"/>
      <c r="UOH32" s="453"/>
      <c r="UOI32" s="453"/>
      <c r="UOJ32" s="453"/>
      <c r="UOK32" s="453"/>
      <c r="UOL32" s="453"/>
      <c r="UOM32" s="453"/>
      <c r="UON32" s="453"/>
      <c r="UOO32" s="453"/>
      <c r="UOP32" s="453"/>
      <c r="UOQ32" s="453"/>
      <c r="UOR32" s="453"/>
      <c r="UOS32" s="453"/>
      <c r="UOT32" s="453"/>
      <c r="UOU32" s="453"/>
      <c r="UOV32" s="453"/>
      <c r="UOW32" s="453"/>
      <c r="UOX32" s="453"/>
      <c r="UOY32" s="453"/>
      <c r="UOZ32" s="453"/>
      <c r="UPA32" s="453"/>
      <c r="UPB32" s="453"/>
      <c r="UPC32" s="453"/>
      <c r="UPD32" s="453"/>
      <c r="UPE32" s="453"/>
      <c r="UPF32" s="453"/>
      <c r="UPG32" s="453"/>
      <c r="UPH32" s="453"/>
      <c r="UPI32" s="453"/>
      <c r="UPJ32" s="453"/>
      <c r="UPK32" s="453"/>
      <c r="UPL32" s="453"/>
      <c r="UPM32" s="453"/>
      <c r="UPN32" s="453"/>
      <c r="UPO32" s="453"/>
      <c r="UPP32" s="453"/>
      <c r="UPQ32" s="453"/>
      <c r="UPR32" s="453"/>
      <c r="UPS32" s="453"/>
      <c r="UPT32" s="453"/>
      <c r="UPU32" s="453"/>
      <c r="UPV32" s="453"/>
      <c r="UPW32" s="453"/>
      <c r="UPX32" s="453"/>
      <c r="UPY32" s="453"/>
      <c r="UPZ32" s="453"/>
      <c r="UQA32" s="453"/>
      <c r="UQB32" s="453"/>
      <c r="UQC32" s="453"/>
      <c r="UQD32" s="453"/>
      <c r="UQE32" s="453"/>
      <c r="UQF32" s="453"/>
      <c r="UQG32" s="453"/>
      <c r="UQH32" s="453"/>
      <c r="UQI32" s="453"/>
      <c r="UQJ32" s="453"/>
      <c r="UQK32" s="453"/>
      <c r="UQL32" s="453"/>
      <c r="UQM32" s="453"/>
      <c r="UQN32" s="453"/>
      <c r="UQO32" s="453"/>
      <c r="UQP32" s="453"/>
      <c r="UQQ32" s="453"/>
      <c r="UQR32" s="453"/>
      <c r="UQS32" s="453"/>
      <c r="UQT32" s="453"/>
      <c r="UQU32" s="453"/>
      <c r="UQV32" s="453"/>
      <c r="UQW32" s="453"/>
      <c r="UQX32" s="453"/>
      <c r="UQY32" s="453"/>
      <c r="UQZ32" s="453"/>
      <c r="URA32" s="453"/>
      <c r="URB32" s="453"/>
      <c r="URC32" s="453"/>
      <c r="URD32" s="453"/>
      <c r="URE32" s="453"/>
      <c r="URF32" s="453"/>
      <c r="URG32" s="453"/>
      <c r="URH32" s="453"/>
      <c r="URI32" s="453"/>
      <c r="URJ32" s="453"/>
      <c r="URK32" s="453"/>
      <c r="URL32" s="453"/>
      <c r="URM32" s="453"/>
      <c r="URN32" s="453"/>
      <c r="URO32" s="453"/>
      <c r="URP32" s="453"/>
      <c r="URQ32" s="453"/>
      <c r="URR32" s="453"/>
      <c r="URS32" s="453"/>
      <c r="URT32" s="453"/>
      <c r="URU32" s="453"/>
      <c r="URV32" s="453"/>
      <c r="URW32" s="453"/>
      <c r="URX32" s="453"/>
      <c r="URY32" s="453"/>
      <c r="URZ32" s="453"/>
      <c r="USA32" s="453"/>
      <c r="USB32" s="453"/>
      <c r="USC32" s="453"/>
      <c r="USD32" s="453"/>
      <c r="USE32" s="453"/>
      <c r="USF32" s="453"/>
      <c r="USG32" s="453"/>
      <c r="USH32" s="453"/>
      <c r="USI32" s="453"/>
      <c r="USJ32" s="453"/>
      <c r="USK32" s="453"/>
      <c r="USL32" s="453"/>
      <c r="USM32" s="453"/>
      <c r="USN32" s="453"/>
      <c r="USO32" s="453"/>
      <c r="USP32" s="453"/>
      <c r="USQ32" s="453"/>
      <c r="USR32" s="453"/>
      <c r="USS32" s="453"/>
      <c r="UST32" s="453"/>
      <c r="USU32" s="453"/>
      <c r="USV32" s="453"/>
      <c r="USW32" s="453"/>
      <c r="USX32" s="453"/>
      <c r="USY32" s="453"/>
      <c r="USZ32" s="453"/>
      <c r="UTA32" s="453"/>
      <c r="UTB32" s="453"/>
      <c r="UTC32" s="453"/>
      <c r="UTD32" s="453"/>
      <c r="UTE32" s="453"/>
      <c r="UTF32" s="453"/>
      <c r="UTG32" s="453"/>
      <c r="UTH32" s="453"/>
      <c r="UTI32" s="453"/>
      <c r="UTJ32" s="453"/>
      <c r="UTK32" s="453"/>
      <c r="UTL32" s="453"/>
      <c r="UTM32" s="453"/>
      <c r="UTN32" s="453"/>
      <c r="UTO32" s="453"/>
      <c r="UTP32" s="453"/>
      <c r="UTQ32" s="453"/>
      <c r="UTR32" s="453"/>
      <c r="UTS32" s="453"/>
      <c r="UTT32" s="453"/>
      <c r="UTU32" s="453"/>
      <c r="UTV32" s="453"/>
      <c r="UTW32" s="453"/>
      <c r="UTX32" s="453"/>
      <c r="UTY32" s="453"/>
      <c r="UTZ32" s="453"/>
      <c r="UUA32" s="453"/>
      <c r="UUB32" s="453"/>
      <c r="UUC32" s="453"/>
      <c r="UUD32" s="453"/>
      <c r="UUE32" s="453"/>
      <c r="UUF32" s="453"/>
      <c r="UUG32" s="453"/>
      <c r="UUH32" s="453"/>
      <c r="UUI32" s="453"/>
      <c r="UUJ32" s="453"/>
      <c r="UUK32" s="453"/>
      <c r="UUL32" s="453"/>
      <c r="UUM32" s="453"/>
      <c r="UUN32" s="453"/>
      <c r="UUO32" s="453"/>
      <c r="UUP32" s="453"/>
      <c r="UUQ32" s="453"/>
      <c r="UUR32" s="453"/>
      <c r="UUS32" s="453"/>
      <c r="UUT32" s="453"/>
      <c r="UUU32" s="453"/>
      <c r="UUV32" s="453"/>
      <c r="UUW32" s="453"/>
      <c r="UUX32" s="453"/>
      <c r="UUY32" s="453"/>
      <c r="UUZ32" s="453"/>
      <c r="UVA32" s="453"/>
      <c r="UVB32" s="453"/>
      <c r="UVC32" s="453"/>
      <c r="UVD32" s="453"/>
      <c r="UVE32" s="453"/>
      <c r="UVF32" s="453"/>
      <c r="UVG32" s="453"/>
      <c r="UVH32" s="453"/>
      <c r="UVI32" s="453"/>
      <c r="UVJ32" s="453"/>
      <c r="UVK32" s="453"/>
      <c r="UVL32" s="453"/>
      <c r="UVM32" s="453"/>
      <c r="UVN32" s="453"/>
      <c r="UVO32" s="453"/>
      <c r="UVP32" s="453"/>
      <c r="UVQ32" s="453"/>
      <c r="UVR32" s="453"/>
      <c r="UVS32" s="453"/>
      <c r="UVT32" s="453"/>
      <c r="UVU32" s="453"/>
      <c r="UVV32" s="453"/>
      <c r="UVW32" s="453"/>
      <c r="UVX32" s="453"/>
      <c r="UVY32" s="453"/>
      <c r="UVZ32" s="453"/>
      <c r="UWA32" s="453"/>
      <c r="UWB32" s="453"/>
      <c r="UWC32" s="453"/>
      <c r="UWD32" s="453"/>
      <c r="UWE32" s="453"/>
      <c r="UWF32" s="453"/>
      <c r="UWG32" s="453"/>
      <c r="UWH32" s="453"/>
      <c r="UWI32" s="453"/>
      <c r="UWJ32" s="453"/>
      <c r="UWK32" s="453"/>
      <c r="UWL32" s="453"/>
      <c r="UWM32" s="453"/>
      <c r="UWN32" s="453"/>
      <c r="UWO32" s="453"/>
      <c r="UWP32" s="453"/>
      <c r="UWQ32" s="453"/>
      <c r="UWR32" s="453"/>
      <c r="UWS32" s="453"/>
      <c r="UWT32" s="453"/>
      <c r="UWU32" s="453"/>
      <c r="UWV32" s="453"/>
      <c r="UWW32" s="453"/>
      <c r="UWX32" s="453"/>
      <c r="UWY32" s="453"/>
      <c r="UWZ32" s="453"/>
      <c r="UXA32" s="453"/>
      <c r="UXB32" s="453"/>
      <c r="UXC32" s="453"/>
      <c r="UXD32" s="453"/>
      <c r="UXE32" s="453"/>
      <c r="UXF32" s="453"/>
      <c r="UXG32" s="453"/>
      <c r="UXH32" s="453"/>
      <c r="UXI32" s="453"/>
      <c r="UXJ32" s="453"/>
      <c r="UXK32" s="453"/>
      <c r="UXL32" s="453"/>
      <c r="UXM32" s="453"/>
      <c r="UXN32" s="453"/>
      <c r="UXO32" s="453"/>
      <c r="UXP32" s="453"/>
      <c r="UXQ32" s="453"/>
      <c r="UXR32" s="453"/>
      <c r="UXS32" s="453"/>
      <c r="UXT32" s="453"/>
      <c r="UXU32" s="453"/>
      <c r="UXV32" s="453"/>
      <c r="UXW32" s="453"/>
      <c r="UXX32" s="453"/>
      <c r="UXY32" s="453"/>
      <c r="UXZ32" s="453"/>
      <c r="UYA32" s="453"/>
      <c r="UYB32" s="453"/>
      <c r="UYC32" s="453"/>
      <c r="UYD32" s="453"/>
      <c r="UYE32" s="453"/>
      <c r="UYF32" s="453"/>
      <c r="UYG32" s="453"/>
      <c r="UYH32" s="453"/>
      <c r="UYI32" s="453"/>
      <c r="UYJ32" s="453"/>
      <c r="UYK32" s="453"/>
      <c r="UYL32" s="453"/>
      <c r="UYM32" s="453"/>
      <c r="UYN32" s="453"/>
      <c r="UYO32" s="453"/>
      <c r="UYP32" s="453"/>
      <c r="UYQ32" s="453"/>
      <c r="UYR32" s="453"/>
      <c r="UYS32" s="453"/>
      <c r="UYT32" s="453"/>
      <c r="UYU32" s="453"/>
      <c r="UYV32" s="453"/>
      <c r="UYW32" s="453"/>
      <c r="UYX32" s="453"/>
      <c r="UYY32" s="453"/>
      <c r="UYZ32" s="453"/>
      <c r="UZA32" s="453"/>
      <c r="UZB32" s="453"/>
      <c r="UZC32" s="453"/>
      <c r="UZD32" s="453"/>
      <c r="UZE32" s="453"/>
      <c r="UZF32" s="453"/>
      <c r="UZG32" s="453"/>
      <c r="UZH32" s="453"/>
      <c r="UZI32" s="453"/>
      <c r="UZJ32" s="453"/>
      <c r="UZK32" s="453"/>
      <c r="UZL32" s="453"/>
      <c r="UZM32" s="453"/>
      <c r="UZN32" s="453"/>
      <c r="UZO32" s="453"/>
      <c r="UZP32" s="453"/>
      <c r="UZQ32" s="453"/>
      <c r="UZR32" s="453"/>
      <c r="UZS32" s="453"/>
      <c r="UZT32" s="453"/>
      <c r="UZU32" s="453"/>
      <c r="UZV32" s="453"/>
      <c r="UZW32" s="453"/>
      <c r="UZX32" s="453"/>
      <c r="UZY32" s="453"/>
      <c r="UZZ32" s="453"/>
      <c r="VAA32" s="453"/>
      <c r="VAB32" s="453"/>
      <c r="VAC32" s="453"/>
      <c r="VAD32" s="453"/>
      <c r="VAE32" s="453"/>
      <c r="VAF32" s="453"/>
      <c r="VAG32" s="453"/>
      <c r="VAH32" s="453"/>
      <c r="VAI32" s="453"/>
      <c r="VAJ32" s="453"/>
      <c r="VAK32" s="453"/>
      <c r="VAL32" s="453"/>
      <c r="VAM32" s="453"/>
      <c r="VAN32" s="453"/>
      <c r="VAO32" s="453"/>
      <c r="VAP32" s="453"/>
      <c r="VAQ32" s="453"/>
      <c r="VAR32" s="453"/>
      <c r="VAS32" s="453"/>
      <c r="VAT32" s="453"/>
      <c r="VAU32" s="453"/>
      <c r="VAV32" s="453"/>
      <c r="VAW32" s="453"/>
      <c r="VAX32" s="453"/>
      <c r="VAY32" s="453"/>
      <c r="VAZ32" s="453"/>
      <c r="VBA32" s="453"/>
      <c r="VBB32" s="453"/>
      <c r="VBC32" s="453"/>
      <c r="VBD32" s="453"/>
      <c r="VBE32" s="453"/>
      <c r="VBF32" s="453"/>
      <c r="VBG32" s="453"/>
      <c r="VBH32" s="453"/>
      <c r="VBI32" s="453"/>
      <c r="VBJ32" s="453"/>
      <c r="VBK32" s="453"/>
      <c r="VBL32" s="453"/>
      <c r="VBM32" s="453"/>
      <c r="VBN32" s="453"/>
      <c r="VBO32" s="453"/>
      <c r="VBP32" s="453"/>
      <c r="VBQ32" s="453"/>
      <c r="VBR32" s="453"/>
      <c r="VBS32" s="453"/>
      <c r="VBT32" s="453"/>
      <c r="VBU32" s="453"/>
      <c r="VBV32" s="453"/>
      <c r="VBW32" s="453"/>
      <c r="VBX32" s="453"/>
      <c r="VBY32" s="453"/>
      <c r="VBZ32" s="453"/>
      <c r="VCA32" s="453"/>
      <c r="VCB32" s="453"/>
      <c r="VCC32" s="453"/>
      <c r="VCD32" s="453"/>
      <c r="VCE32" s="453"/>
      <c r="VCF32" s="453"/>
      <c r="VCG32" s="453"/>
      <c r="VCH32" s="453"/>
      <c r="VCI32" s="453"/>
      <c r="VCJ32" s="453"/>
      <c r="VCK32" s="453"/>
      <c r="VCL32" s="453"/>
      <c r="VCM32" s="453"/>
      <c r="VCN32" s="453"/>
      <c r="VCO32" s="453"/>
      <c r="VCP32" s="453"/>
      <c r="VCQ32" s="453"/>
      <c r="VCR32" s="453"/>
      <c r="VCS32" s="453"/>
      <c r="VCT32" s="453"/>
      <c r="VCU32" s="453"/>
      <c r="VCV32" s="453"/>
      <c r="VCW32" s="453"/>
      <c r="VCX32" s="453"/>
      <c r="VCY32" s="453"/>
      <c r="VCZ32" s="453"/>
      <c r="VDA32" s="453"/>
      <c r="VDB32" s="453"/>
      <c r="VDC32" s="453"/>
      <c r="VDD32" s="453"/>
      <c r="VDE32" s="453"/>
      <c r="VDF32" s="453"/>
      <c r="VDG32" s="453"/>
      <c r="VDH32" s="453"/>
      <c r="VDI32" s="453"/>
      <c r="VDJ32" s="453"/>
      <c r="VDK32" s="453"/>
      <c r="VDL32" s="453"/>
      <c r="VDM32" s="453"/>
      <c r="VDN32" s="453"/>
      <c r="VDO32" s="453"/>
      <c r="VDP32" s="453"/>
      <c r="VDQ32" s="453"/>
      <c r="VDR32" s="453"/>
      <c r="VDS32" s="453"/>
      <c r="VDT32" s="453"/>
      <c r="VDU32" s="453"/>
      <c r="VDV32" s="453"/>
      <c r="VDW32" s="453"/>
      <c r="VDX32" s="453"/>
      <c r="VDY32" s="453"/>
      <c r="VDZ32" s="453"/>
      <c r="VEA32" s="453"/>
      <c r="VEB32" s="453"/>
      <c r="VEC32" s="453"/>
      <c r="VED32" s="453"/>
      <c r="VEE32" s="453"/>
      <c r="VEF32" s="453"/>
      <c r="VEG32" s="453"/>
      <c r="VEH32" s="453"/>
      <c r="VEI32" s="453"/>
      <c r="VEJ32" s="453"/>
      <c r="VEK32" s="453"/>
      <c r="VEL32" s="453"/>
      <c r="VEM32" s="453"/>
      <c r="VEN32" s="453"/>
      <c r="VEO32" s="453"/>
      <c r="VEP32" s="453"/>
      <c r="VEQ32" s="453"/>
      <c r="VER32" s="453"/>
      <c r="VES32" s="453"/>
      <c r="VET32" s="453"/>
      <c r="VEU32" s="453"/>
      <c r="VEV32" s="453"/>
      <c r="VEW32" s="453"/>
      <c r="VEX32" s="453"/>
      <c r="VEY32" s="453"/>
      <c r="VEZ32" s="453"/>
      <c r="VFA32" s="453"/>
      <c r="VFB32" s="453"/>
      <c r="VFC32" s="453"/>
      <c r="VFD32" s="453"/>
      <c r="VFE32" s="453"/>
      <c r="VFF32" s="453"/>
      <c r="VFG32" s="453"/>
      <c r="VFH32" s="453"/>
      <c r="VFI32" s="453"/>
      <c r="VFJ32" s="453"/>
      <c r="VFK32" s="453"/>
      <c r="VFL32" s="453"/>
      <c r="VFM32" s="453"/>
      <c r="VFN32" s="453"/>
      <c r="VFO32" s="453"/>
      <c r="VFP32" s="453"/>
      <c r="VFQ32" s="453"/>
      <c r="VFR32" s="453"/>
      <c r="VFS32" s="453"/>
      <c r="VFT32" s="453"/>
      <c r="VFU32" s="453"/>
      <c r="VFV32" s="453"/>
      <c r="VFW32" s="453"/>
      <c r="VFX32" s="453"/>
      <c r="VFY32" s="453"/>
      <c r="VFZ32" s="453"/>
      <c r="VGA32" s="453"/>
      <c r="VGB32" s="453"/>
      <c r="VGC32" s="453"/>
      <c r="VGD32" s="453"/>
      <c r="VGE32" s="453"/>
      <c r="VGF32" s="453"/>
      <c r="VGG32" s="453"/>
      <c r="VGH32" s="453"/>
      <c r="VGI32" s="453"/>
      <c r="VGJ32" s="453"/>
      <c r="VGK32" s="453"/>
      <c r="VGL32" s="453"/>
      <c r="VGM32" s="453"/>
      <c r="VGN32" s="453"/>
      <c r="VGO32" s="453"/>
      <c r="VGP32" s="453"/>
      <c r="VGQ32" s="453"/>
      <c r="VGR32" s="453"/>
      <c r="VGS32" s="453"/>
      <c r="VGT32" s="453"/>
      <c r="VGU32" s="453"/>
      <c r="VGV32" s="453"/>
      <c r="VGW32" s="453"/>
      <c r="VGX32" s="453"/>
      <c r="VGY32" s="453"/>
      <c r="VGZ32" s="453"/>
      <c r="VHA32" s="453"/>
      <c r="VHB32" s="453"/>
      <c r="VHC32" s="453"/>
      <c r="VHD32" s="453"/>
      <c r="VHE32" s="453"/>
      <c r="VHF32" s="453"/>
      <c r="VHG32" s="453"/>
      <c r="VHH32" s="453"/>
      <c r="VHI32" s="453"/>
      <c r="VHJ32" s="453"/>
      <c r="VHK32" s="453"/>
      <c r="VHL32" s="453"/>
      <c r="VHM32" s="453"/>
      <c r="VHN32" s="453"/>
      <c r="VHO32" s="453"/>
      <c r="VHP32" s="453"/>
      <c r="VHQ32" s="453"/>
      <c r="VHR32" s="453"/>
      <c r="VHS32" s="453"/>
      <c r="VHT32" s="453"/>
      <c r="VHU32" s="453"/>
      <c r="VHV32" s="453"/>
      <c r="VHW32" s="453"/>
      <c r="VHX32" s="453"/>
      <c r="VHY32" s="453"/>
      <c r="VHZ32" s="453"/>
      <c r="VIA32" s="453"/>
      <c r="VIB32" s="453"/>
      <c r="VIC32" s="453"/>
      <c r="VID32" s="453"/>
      <c r="VIE32" s="453"/>
      <c r="VIF32" s="453"/>
      <c r="VIG32" s="453"/>
      <c r="VIH32" s="453"/>
      <c r="VII32" s="453"/>
      <c r="VIJ32" s="453"/>
      <c r="VIK32" s="453"/>
      <c r="VIL32" s="453"/>
      <c r="VIM32" s="453"/>
      <c r="VIN32" s="453"/>
      <c r="VIO32" s="453"/>
      <c r="VIP32" s="453"/>
      <c r="VIQ32" s="453"/>
      <c r="VIR32" s="453"/>
      <c r="VIS32" s="453"/>
      <c r="VIT32" s="453"/>
      <c r="VIU32" s="453"/>
      <c r="VIV32" s="453"/>
      <c r="VIW32" s="453"/>
      <c r="VIX32" s="453"/>
      <c r="VIY32" s="453"/>
      <c r="VIZ32" s="453"/>
      <c r="VJA32" s="453"/>
      <c r="VJB32" s="453"/>
      <c r="VJC32" s="453"/>
      <c r="VJD32" s="453"/>
      <c r="VJE32" s="453"/>
      <c r="VJF32" s="453"/>
      <c r="VJG32" s="453"/>
      <c r="VJH32" s="453"/>
      <c r="VJI32" s="453"/>
      <c r="VJJ32" s="453"/>
      <c r="VJK32" s="453"/>
      <c r="VJL32" s="453"/>
      <c r="VJM32" s="453"/>
      <c r="VJN32" s="453"/>
      <c r="VJO32" s="453"/>
      <c r="VJP32" s="453"/>
      <c r="VJQ32" s="453"/>
      <c r="VJR32" s="453"/>
      <c r="VJS32" s="453"/>
      <c r="VJT32" s="453"/>
      <c r="VJU32" s="453"/>
      <c r="VJV32" s="453"/>
      <c r="VJW32" s="453"/>
      <c r="VJX32" s="453"/>
      <c r="VJY32" s="453"/>
      <c r="VJZ32" s="453"/>
      <c r="VKA32" s="453"/>
      <c r="VKB32" s="453"/>
      <c r="VKC32" s="453"/>
      <c r="VKD32" s="453"/>
      <c r="VKE32" s="453"/>
      <c r="VKF32" s="453"/>
      <c r="VKG32" s="453"/>
      <c r="VKH32" s="453"/>
      <c r="VKI32" s="453"/>
      <c r="VKJ32" s="453"/>
      <c r="VKK32" s="453"/>
      <c r="VKL32" s="453"/>
      <c r="VKM32" s="453"/>
      <c r="VKN32" s="453"/>
      <c r="VKO32" s="453"/>
      <c r="VKP32" s="453"/>
      <c r="VKQ32" s="453"/>
      <c r="VKR32" s="453"/>
      <c r="VKS32" s="453"/>
      <c r="VKT32" s="453"/>
      <c r="VKU32" s="453"/>
      <c r="VKV32" s="453"/>
      <c r="VKW32" s="453"/>
      <c r="VKX32" s="453"/>
      <c r="VKY32" s="453"/>
      <c r="VKZ32" s="453"/>
      <c r="VLA32" s="453"/>
      <c r="VLB32" s="453"/>
      <c r="VLC32" s="453"/>
      <c r="VLD32" s="453"/>
      <c r="VLE32" s="453"/>
      <c r="VLF32" s="453"/>
      <c r="VLG32" s="453"/>
      <c r="VLH32" s="453"/>
      <c r="VLI32" s="453"/>
      <c r="VLJ32" s="453"/>
      <c r="VLK32" s="453"/>
      <c r="VLL32" s="453"/>
      <c r="VLM32" s="453"/>
      <c r="VLN32" s="453"/>
      <c r="VLO32" s="453"/>
      <c r="VLP32" s="453"/>
      <c r="VLQ32" s="453"/>
      <c r="VLR32" s="453"/>
      <c r="VLS32" s="453"/>
      <c r="VLT32" s="453"/>
      <c r="VLU32" s="453"/>
      <c r="VLV32" s="453"/>
      <c r="VLW32" s="453"/>
      <c r="VLX32" s="453"/>
      <c r="VLY32" s="453"/>
      <c r="VLZ32" s="453"/>
      <c r="VMA32" s="453"/>
      <c r="VMB32" s="453"/>
      <c r="VMC32" s="453"/>
      <c r="VMD32" s="453"/>
      <c r="VME32" s="453"/>
      <c r="VMF32" s="453"/>
      <c r="VMG32" s="453"/>
      <c r="VMH32" s="453"/>
      <c r="VMI32" s="453"/>
      <c r="VMJ32" s="453"/>
      <c r="VMK32" s="453"/>
      <c r="VML32" s="453"/>
      <c r="VMM32" s="453"/>
      <c r="VMN32" s="453"/>
      <c r="VMO32" s="453"/>
      <c r="VMP32" s="453"/>
      <c r="VMQ32" s="453"/>
      <c r="VMR32" s="453"/>
      <c r="VMS32" s="453"/>
      <c r="VMT32" s="453"/>
      <c r="VMU32" s="453"/>
      <c r="VMV32" s="453"/>
      <c r="VMW32" s="453"/>
      <c r="VMX32" s="453"/>
      <c r="VMY32" s="453"/>
      <c r="VMZ32" s="453"/>
      <c r="VNA32" s="453"/>
      <c r="VNB32" s="453"/>
      <c r="VNC32" s="453"/>
      <c r="VND32" s="453"/>
      <c r="VNE32" s="453"/>
      <c r="VNF32" s="453"/>
      <c r="VNG32" s="453"/>
      <c r="VNH32" s="453"/>
      <c r="VNI32" s="453"/>
      <c r="VNJ32" s="453"/>
      <c r="VNK32" s="453"/>
      <c r="VNL32" s="453"/>
      <c r="VNM32" s="453"/>
      <c r="VNN32" s="453"/>
      <c r="VNO32" s="453"/>
      <c r="VNP32" s="453"/>
      <c r="VNQ32" s="453"/>
      <c r="VNR32" s="453"/>
      <c r="VNS32" s="453"/>
      <c r="VNT32" s="453"/>
      <c r="VNU32" s="453"/>
      <c r="VNV32" s="453"/>
      <c r="VNW32" s="453"/>
      <c r="VNX32" s="453"/>
      <c r="VNY32" s="453"/>
      <c r="VNZ32" s="453"/>
      <c r="VOA32" s="453"/>
      <c r="VOB32" s="453"/>
      <c r="VOC32" s="453"/>
      <c r="VOD32" s="453"/>
      <c r="VOE32" s="453"/>
      <c r="VOF32" s="453"/>
      <c r="VOG32" s="453"/>
      <c r="VOH32" s="453"/>
      <c r="VOI32" s="453"/>
      <c r="VOJ32" s="453"/>
      <c r="VOK32" s="453"/>
      <c r="VOL32" s="453"/>
      <c r="VOM32" s="453"/>
      <c r="VON32" s="453"/>
      <c r="VOO32" s="453"/>
      <c r="VOP32" s="453"/>
      <c r="VOQ32" s="453"/>
      <c r="VOR32" s="453"/>
      <c r="VOS32" s="453"/>
      <c r="VOT32" s="453"/>
      <c r="VOU32" s="453"/>
      <c r="VOV32" s="453"/>
      <c r="VOW32" s="453"/>
      <c r="VOX32" s="453"/>
      <c r="VOY32" s="453"/>
      <c r="VOZ32" s="453"/>
      <c r="VPA32" s="453"/>
      <c r="VPB32" s="453"/>
      <c r="VPC32" s="453"/>
      <c r="VPD32" s="453"/>
      <c r="VPE32" s="453"/>
      <c r="VPF32" s="453"/>
      <c r="VPG32" s="453"/>
      <c r="VPH32" s="453"/>
      <c r="VPI32" s="453"/>
      <c r="VPJ32" s="453"/>
      <c r="VPK32" s="453"/>
      <c r="VPL32" s="453"/>
      <c r="VPM32" s="453"/>
      <c r="VPN32" s="453"/>
      <c r="VPO32" s="453"/>
      <c r="VPP32" s="453"/>
      <c r="VPQ32" s="453"/>
      <c r="VPR32" s="453"/>
      <c r="VPS32" s="453"/>
      <c r="VPT32" s="453"/>
      <c r="VPU32" s="453"/>
      <c r="VPV32" s="453"/>
      <c r="VPW32" s="453"/>
      <c r="VPX32" s="453"/>
      <c r="VPY32" s="453"/>
      <c r="VPZ32" s="453"/>
      <c r="VQA32" s="453"/>
      <c r="VQB32" s="453"/>
      <c r="VQC32" s="453"/>
      <c r="VQD32" s="453"/>
      <c r="VQE32" s="453"/>
      <c r="VQF32" s="453"/>
      <c r="VQG32" s="453"/>
      <c r="VQH32" s="453"/>
      <c r="VQI32" s="453"/>
      <c r="VQJ32" s="453"/>
      <c r="VQK32" s="453"/>
      <c r="VQL32" s="453"/>
      <c r="VQM32" s="453"/>
      <c r="VQN32" s="453"/>
      <c r="VQO32" s="453"/>
      <c r="VQP32" s="453"/>
      <c r="VQQ32" s="453"/>
      <c r="VQR32" s="453"/>
      <c r="VQS32" s="453"/>
      <c r="VQT32" s="453"/>
      <c r="VQU32" s="453"/>
      <c r="VQV32" s="453"/>
      <c r="VQW32" s="453"/>
      <c r="VQX32" s="453"/>
      <c r="VQY32" s="453"/>
      <c r="VQZ32" s="453"/>
      <c r="VRA32" s="453"/>
      <c r="VRB32" s="453"/>
      <c r="VRC32" s="453"/>
      <c r="VRD32" s="453"/>
      <c r="VRE32" s="453"/>
      <c r="VRF32" s="453"/>
      <c r="VRG32" s="453"/>
      <c r="VRH32" s="453"/>
      <c r="VRI32" s="453"/>
      <c r="VRJ32" s="453"/>
      <c r="VRK32" s="453"/>
      <c r="VRL32" s="453"/>
      <c r="VRM32" s="453"/>
      <c r="VRN32" s="453"/>
      <c r="VRO32" s="453"/>
      <c r="VRP32" s="453"/>
      <c r="VRQ32" s="453"/>
      <c r="VRR32" s="453"/>
      <c r="VRS32" s="453"/>
      <c r="VRT32" s="453"/>
      <c r="VRU32" s="453"/>
      <c r="VRV32" s="453"/>
      <c r="VRW32" s="453"/>
      <c r="VRX32" s="453"/>
      <c r="VRY32" s="453"/>
      <c r="VRZ32" s="453"/>
      <c r="VSA32" s="453"/>
      <c r="VSB32" s="453"/>
      <c r="VSC32" s="453"/>
      <c r="VSD32" s="453"/>
      <c r="VSE32" s="453"/>
      <c r="VSF32" s="453"/>
      <c r="VSG32" s="453"/>
      <c r="VSH32" s="453"/>
      <c r="VSI32" s="453"/>
      <c r="VSJ32" s="453"/>
      <c r="VSK32" s="453"/>
      <c r="VSL32" s="453"/>
      <c r="VSM32" s="453"/>
      <c r="VSN32" s="453"/>
      <c r="VSO32" s="453"/>
      <c r="VSP32" s="453"/>
      <c r="VSQ32" s="453"/>
      <c r="VSR32" s="453"/>
      <c r="VSS32" s="453"/>
      <c r="VST32" s="453"/>
      <c r="VSU32" s="453"/>
      <c r="VSV32" s="453"/>
      <c r="VSW32" s="453"/>
      <c r="VSX32" s="453"/>
      <c r="VSY32" s="453"/>
      <c r="VSZ32" s="453"/>
      <c r="VTA32" s="453"/>
      <c r="VTB32" s="453"/>
      <c r="VTC32" s="453"/>
      <c r="VTD32" s="453"/>
      <c r="VTE32" s="453"/>
      <c r="VTF32" s="453"/>
      <c r="VTG32" s="453"/>
      <c r="VTH32" s="453"/>
      <c r="VTI32" s="453"/>
      <c r="VTJ32" s="453"/>
      <c r="VTK32" s="453"/>
      <c r="VTL32" s="453"/>
      <c r="VTM32" s="453"/>
      <c r="VTN32" s="453"/>
      <c r="VTO32" s="453"/>
      <c r="VTP32" s="453"/>
      <c r="VTQ32" s="453"/>
      <c r="VTR32" s="453"/>
      <c r="VTS32" s="453"/>
      <c r="VTT32" s="453"/>
      <c r="VTU32" s="453"/>
      <c r="VTV32" s="453"/>
      <c r="VTW32" s="453"/>
      <c r="VTX32" s="453"/>
      <c r="VTY32" s="453"/>
      <c r="VTZ32" s="453"/>
      <c r="VUA32" s="453"/>
      <c r="VUB32" s="453"/>
      <c r="VUC32" s="453"/>
      <c r="VUD32" s="453"/>
      <c r="VUE32" s="453"/>
      <c r="VUF32" s="453"/>
      <c r="VUG32" s="453"/>
      <c r="VUH32" s="453"/>
      <c r="VUI32" s="453"/>
      <c r="VUJ32" s="453"/>
      <c r="VUK32" s="453"/>
      <c r="VUL32" s="453"/>
      <c r="VUM32" s="453"/>
      <c r="VUN32" s="453"/>
      <c r="VUO32" s="453"/>
      <c r="VUP32" s="453"/>
      <c r="VUQ32" s="453"/>
      <c r="VUR32" s="453"/>
      <c r="VUS32" s="453"/>
      <c r="VUT32" s="453"/>
      <c r="VUU32" s="453"/>
      <c r="VUV32" s="453"/>
      <c r="VUW32" s="453"/>
      <c r="VUX32" s="453"/>
      <c r="VUY32" s="453"/>
      <c r="VUZ32" s="453"/>
      <c r="VVA32" s="453"/>
      <c r="VVB32" s="453"/>
      <c r="VVC32" s="453"/>
      <c r="VVD32" s="453"/>
      <c r="VVE32" s="453"/>
      <c r="VVF32" s="453"/>
      <c r="VVG32" s="453"/>
      <c r="VVH32" s="453"/>
      <c r="VVI32" s="453"/>
      <c r="VVJ32" s="453"/>
      <c r="VVK32" s="453"/>
      <c r="VVL32" s="453"/>
      <c r="VVM32" s="453"/>
      <c r="VVN32" s="453"/>
      <c r="VVO32" s="453"/>
      <c r="VVP32" s="453"/>
      <c r="VVQ32" s="453"/>
      <c r="VVR32" s="453"/>
      <c r="VVS32" s="453"/>
      <c r="VVT32" s="453"/>
      <c r="VVU32" s="453"/>
      <c r="VVV32" s="453"/>
      <c r="VVW32" s="453"/>
      <c r="VVX32" s="453"/>
      <c r="VVY32" s="453"/>
      <c r="VVZ32" s="453"/>
      <c r="VWA32" s="453"/>
      <c r="VWB32" s="453"/>
      <c r="VWC32" s="453"/>
      <c r="VWD32" s="453"/>
      <c r="VWE32" s="453"/>
      <c r="VWF32" s="453"/>
      <c r="VWG32" s="453"/>
      <c r="VWH32" s="453"/>
      <c r="VWI32" s="453"/>
      <c r="VWJ32" s="453"/>
      <c r="VWK32" s="453"/>
      <c r="VWL32" s="453"/>
      <c r="VWM32" s="453"/>
      <c r="VWN32" s="453"/>
      <c r="VWO32" s="453"/>
      <c r="VWP32" s="453"/>
      <c r="VWQ32" s="453"/>
      <c r="VWR32" s="453"/>
      <c r="VWS32" s="453"/>
      <c r="VWT32" s="453"/>
      <c r="VWU32" s="453"/>
      <c r="VWV32" s="453"/>
      <c r="VWW32" s="453"/>
      <c r="VWX32" s="453"/>
      <c r="VWY32" s="453"/>
      <c r="VWZ32" s="453"/>
      <c r="VXA32" s="453"/>
      <c r="VXB32" s="453"/>
      <c r="VXC32" s="453"/>
      <c r="VXD32" s="453"/>
      <c r="VXE32" s="453"/>
      <c r="VXF32" s="453"/>
      <c r="VXG32" s="453"/>
      <c r="VXH32" s="453"/>
      <c r="VXI32" s="453"/>
      <c r="VXJ32" s="453"/>
      <c r="VXK32" s="453"/>
      <c r="VXL32" s="453"/>
      <c r="VXM32" s="453"/>
      <c r="VXN32" s="453"/>
      <c r="VXO32" s="453"/>
      <c r="VXP32" s="453"/>
      <c r="VXQ32" s="453"/>
      <c r="VXR32" s="453"/>
      <c r="VXS32" s="453"/>
      <c r="VXT32" s="453"/>
      <c r="VXU32" s="453"/>
      <c r="VXV32" s="453"/>
      <c r="VXW32" s="453"/>
      <c r="VXX32" s="453"/>
      <c r="VXY32" s="453"/>
      <c r="VXZ32" s="453"/>
      <c r="VYA32" s="453"/>
      <c r="VYB32" s="453"/>
      <c r="VYC32" s="453"/>
      <c r="VYD32" s="453"/>
      <c r="VYE32" s="453"/>
      <c r="VYF32" s="453"/>
      <c r="VYG32" s="453"/>
      <c r="VYH32" s="453"/>
      <c r="VYI32" s="453"/>
      <c r="VYJ32" s="453"/>
      <c r="VYK32" s="453"/>
      <c r="VYL32" s="453"/>
      <c r="VYM32" s="453"/>
      <c r="VYN32" s="453"/>
      <c r="VYO32" s="453"/>
      <c r="VYP32" s="453"/>
      <c r="VYQ32" s="453"/>
      <c r="VYR32" s="453"/>
      <c r="VYS32" s="453"/>
      <c r="VYT32" s="453"/>
      <c r="VYU32" s="453"/>
      <c r="VYV32" s="453"/>
      <c r="VYW32" s="453"/>
      <c r="VYX32" s="453"/>
      <c r="VYY32" s="453"/>
      <c r="VYZ32" s="453"/>
      <c r="VZA32" s="453"/>
      <c r="VZB32" s="453"/>
      <c r="VZC32" s="453"/>
      <c r="VZD32" s="453"/>
      <c r="VZE32" s="453"/>
      <c r="VZF32" s="453"/>
      <c r="VZG32" s="453"/>
      <c r="VZH32" s="453"/>
      <c r="VZI32" s="453"/>
      <c r="VZJ32" s="453"/>
      <c r="VZK32" s="453"/>
      <c r="VZL32" s="453"/>
      <c r="VZM32" s="453"/>
      <c r="VZN32" s="453"/>
      <c r="VZO32" s="453"/>
      <c r="VZP32" s="453"/>
      <c r="VZQ32" s="453"/>
      <c r="VZR32" s="453"/>
      <c r="VZS32" s="453"/>
      <c r="VZT32" s="453"/>
      <c r="VZU32" s="453"/>
      <c r="VZV32" s="453"/>
      <c r="VZW32" s="453"/>
      <c r="VZX32" s="453"/>
      <c r="VZY32" s="453"/>
      <c r="VZZ32" s="453"/>
      <c r="WAA32" s="453"/>
      <c r="WAB32" s="453"/>
      <c r="WAC32" s="453"/>
      <c r="WAD32" s="453"/>
      <c r="WAE32" s="453"/>
      <c r="WAF32" s="453"/>
      <c r="WAG32" s="453"/>
      <c r="WAH32" s="453"/>
      <c r="WAI32" s="453"/>
      <c r="WAJ32" s="453"/>
      <c r="WAK32" s="453"/>
      <c r="WAL32" s="453"/>
      <c r="WAM32" s="453"/>
      <c r="WAN32" s="453"/>
      <c r="WAO32" s="453"/>
      <c r="WAP32" s="453"/>
      <c r="WAQ32" s="453"/>
      <c r="WAR32" s="453"/>
      <c r="WAS32" s="453"/>
      <c r="WAT32" s="453"/>
      <c r="WAU32" s="453"/>
      <c r="WAV32" s="453"/>
      <c r="WAW32" s="453"/>
      <c r="WAX32" s="453"/>
      <c r="WAY32" s="453"/>
      <c r="WAZ32" s="453"/>
      <c r="WBA32" s="453"/>
      <c r="WBB32" s="453"/>
      <c r="WBC32" s="453"/>
      <c r="WBD32" s="453"/>
      <c r="WBE32" s="453"/>
      <c r="WBF32" s="453"/>
      <c r="WBG32" s="453"/>
      <c r="WBH32" s="453"/>
      <c r="WBI32" s="453"/>
      <c r="WBJ32" s="453"/>
      <c r="WBK32" s="453"/>
      <c r="WBL32" s="453"/>
      <c r="WBM32" s="453"/>
      <c r="WBN32" s="453"/>
      <c r="WBO32" s="453"/>
      <c r="WBP32" s="453"/>
      <c r="WBQ32" s="453"/>
      <c r="WBR32" s="453"/>
      <c r="WBS32" s="453"/>
      <c r="WBT32" s="453"/>
      <c r="WBU32" s="453"/>
      <c r="WBV32" s="453"/>
      <c r="WBW32" s="453"/>
      <c r="WBX32" s="453"/>
      <c r="WBY32" s="453"/>
      <c r="WBZ32" s="453"/>
      <c r="WCA32" s="453"/>
      <c r="WCB32" s="453"/>
      <c r="WCC32" s="453"/>
      <c r="WCD32" s="453"/>
      <c r="WCE32" s="453"/>
      <c r="WCF32" s="453"/>
      <c r="WCG32" s="453"/>
      <c r="WCH32" s="453"/>
      <c r="WCI32" s="453"/>
      <c r="WCJ32" s="453"/>
      <c r="WCK32" s="453"/>
      <c r="WCL32" s="453"/>
      <c r="WCM32" s="453"/>
      <c r="WCN32" s="453"/>
      <c r="WCO32" s="453"/>
      <c r="WCP32" s="453"/>
      <c r="WCQ32" s="453"/>
      <c r="WCR32" s="453"/>
      <c r="WCS32" s="453"/>
      <c r="WCT32" s="453"/>
      <c r="WCU32" s="453"/>
      <c r="WCV32" s="453"/>
      <c r="WCW32" s="453"/>
      <c r="WCX32" s="453"/>
      <c r="WCY32" s="453"/>
      <c r="WCZ32" s="453"/>
      <c r="WDA32" s="453"/>
      <c r="WDB32" s="453"/>
      <c r="WDC32" s="453"/>
      <c r="WDD32" s="453"/>
      <c r="WDE32" s="453"/>
      <c r="WDF32" s="453"/>
      <c r="WDG32" s="453"/>
      <c r="WDH32" s="453"/>
      <c r="WDI32" s="453"/>
      <c r="WDJ32" s="453"/>
      <c r="WDK32" s="453"/>
      <c r="WDL32" s="453"/>
      <c r="WDM32" s="453"/>
      <c r="WDN32" s="453"/>
      <c r="WDO32" s="453"/>
      <c r="WDP32" s="453"/>
      <c r="WDQ32" s="453"/>
      <c r="WDR32" s="453"/>
      <c r="WDS32" s="453"/>
      <c r="WDT32" s="453"/>
      <c r="WDU32" s="453"/>
      <c r="WDV32" s="453"/>
      <c r="WDW32" s="453"/>
      <c r="WDX32" s="453"/>
      <c r="WDY32" s="453"/>
      <c r="WDZ32" s="453"/>
      <c r="WEA32" s="453"/>
      <c r="WEB32" s="453"/>
      <c r="WEC32" s="453"/>
      <c r="WED32" s="453"/>
      <c r="WEE32" s="453"/>
      <c r="WEF32" s="453"/>
      <c r="WEG32" s="453"/>
      <c r="WEH32" s="453"/>
      <c r="WEI32" s="453"/>
      <c r="WEJ32" s="453"/>
      <c r="WEK32" s="453"/>
      <c r="WEL32" s="453"/>
      <c r="WEM32" s="453"/>
      <c r="WEN32" s="453"/>
      <c r="WEO32" s="453"/>
      <c r="WEP32" s="453"/>
      <c r="WEQ32" s="453"/>
      <c r="WER32" s="453"/>
      <c r="WES32" s="453"/>
      <c r="WET32" s="453"/>
      <c r="WEU32" s="453"/>
      <c r="WEV32" s="453"/>
      <c r="WEW32" s="453"/>
      <c r="WEX32" s="453"/>
      <c r="WEY32" s="453"/>
      <c r="WEZ32" s="453"/>
      <c r="WFA32" s="453"/>
      <c r="WFB32" s="453"/>
      <c r="WFC32" s="453"/>
      <c r="WFD32" s="453"/>
      <c r="WFE32" s="453"/>
      <c r="WFF32" s="453"/>
      <c r="WFG32" s="453"/>
      <c r="WFH32" s="453"/>
      <c r="WFI32" s="453"/>
      <c r="WFJ32" s="453"/>
      <c r="WFK32" s="453"/>
      <c r="WFL32" s="453"/>
      <c r="WFM32" s="453"/>
      <c r="WFN32" s="453"/>
      <c r="WFO32" s="453"/>
      <c r="WFP32" s="453"/>
      <c r="WFQ32" s="453"/>
      <c r="WFR32" s="453"/>
      <c r="WFS32" s="453"/>
      <c r="WFT32" s="453"/>
      <c r="WFU32" s="453"/>
      <c r="WFV32" s="453"/>
      <c r="WFW32" s="453"/>
      <c r="WFX32" s="453"/>
      <c r="WFY32" s="453"/>
      <c r="WFZ32" s="453"/>
      <c r="WGA32" s="453"/>
      <c r="WGB32" s="453"/>
      <c r="WGC32" s="453"/>
      <c r="WGD32" s="453"/>
      <c r="WGE32" s="453"/>
      <c r="WGF32" s="453"/>
      <c r="WGG32" s="453"/>
      <c r="WGH32" s="453"/>
      <c r="WGI32" s="453"/>
      <c r="WGJ32" s="453"/>
      <c r="WGK32" s="453"/>
      <c r="WGL32" s="453"/>
      <c r="WGM32" s="453"/>
      <c r="WGN32" s="453"/>
      <c r="WGO32" s="453"/>
      <c r="WGP32" s="453"/>
      <c r="WGQ32" s="453"/>
      <c r="WGR32" s="453"/>
      <c r="WGS32" s="453"/>
      <c r="WGT32" s="453"/>
      <c r="WGU32" s="453"/>
      <c r="WGV32" s="453"/>
      <c r="WGW32" s="453"/>
      <c r="WGX32" s="453"/>
      <c r="WGY32" s="453"/>
      <c r="WGZ32" s="453"/>
      <c r="WHA32" s="453"/>
      <c r="WHB32" s="453"/>
      <c r="WHC32" s="453"/>
      <c r="WHD32" s="453"/>
      <c r="WHE32" s="453"/>
      <c r="WHF32" s="453"/>
      <c r="WHG32" s="453"/>
      <c r="WHH32" s="453"/>
      <c r="WHI32" s="453"/>
      <c r="WHJ32" s="453"/>
      <c r="WHK32" s="453"/>
      <c r="WHL32" s="453"/>
      <c r="WHM32" s="453"/>
      <c r="WHN32" s="453"/>
      <c r="WHO32" s="453"/>
      <c r="WHP32" s="453"/>
      <c r="WHQ32" s="453"/>
      <c r="WHR32" s="453"/>
      <c r="WHS32" s="453"/>
      <c r="WHT32" s="453"/>
      <c r="WHU32" s="453"/>
      <c r="WHV32" s="453"/>
      <c r="WHW32" s="453"/>
      <c r="WHX32" s="453"/>
      <c r="WHY32" s="453"/>
      <c r="WHZ32" s="453"/>
      <c r="WIA32" s="453"/>
      <c r="WIB32" s="453"/>
      <c r="WIC32" s="453"/>
      <c r="WID32" s="453"/>
      <c r="WIE32" s="453"/>
      <c r="WIF32" s="453"/>
      <c r="WIG32" s="453"/>
      <c r="WIH32" s="453"/>
      <c r="WII32" s="453"/>
      <c r="WIJ32" s="453"/>
      <c r="WIK32" s="453"/>
      <c r="WIL32" s="453"/>
      <c r="WIM32" s="453"/>
      <c r="WIN32" s="453"/>
      <c r="WIO32" s="453"/>
      <c r="WIP32" s="453"/>
      <c r="WIQ32" s="453"/>
      <c r="WIR32" s="453"/>
      <c r="WIS32" s="453"/>
      <c r="WIT32" s="453"/>
      <c r="WIU32" s="453"/>
      <c r="WIV32" s="453"/>
      <c r="WIW32" s="453"/>
      <c r="WIX32" s="453"/>
      <c r="WIY32" s="453"/>
      <c r="WIZ32" s="453"/>
      <c r="WJA32" s="453"/>
      <c r="WJB32" s="453"/>
      <c r="WJC32" s="453"/>
      <c r="WJD32" s="453"/>
      <c r="WJE32" s="453"/>
      <c r="WJF32" s="453"/>
      <c r="WJG32" s="453"/>
      <c r="WJH32" s="453"/>
      <c r="WJI32" s="453"/>
      <c r="WJJ32" s="453"/>
      <c r="WJK32" s="453"/>
      <c r="WJL32" s="453"/>
      <c r="WJM32" s="453"/>
      <c r="WJN32" s="453"/>
      <c r="WJO32" s="453"/>
      <c r="WJP32" s="453"/>
      <c r="WJQ32" s="453"/>
      <c r="WJR32" s="453"/>
      <c r="WJS32" s="453"/>
      <c r="WJT32" s="453"/>
      <c r="WJU32" s="453"/>
      <c r="WJV32" s="453"/>
      <c r="WJW32" s="453"/>
      <c r="WJX32" s="453"/>
      <c r="WJY32" s="453"/>
      <c r="WJZ32" s="453"/>
      <c r="WKA32" s="453"/>
      <c r="WKB32" s="453"/>
      <c r="WKC32" s="453"/>
      <c r="WKD32" s="453"/>
      <c r="WKE32" s="453"/>
      <c r="WKF32" s="453"/>
      <c r="WKG32" s="453"/>
      <c r="WKH32" s="453"/>
      <c r="WKI32" s="453"/>
      <c r="WKJ32" s="453"/>
      <c r="WKK32" s="453"/>
      <c r="WKL32" s="453"/>
      <c r="WKM32" s="453"/>
      <c r="WKN32" s="453"/>
      <c r="WKO32" s="453"/>
      <c r="WKP32" s="453"/>
      <c r="WKQ32" s="453"/>
      <c r="WKR32" s="453"/>
      <c r="WKS32" s="453"/>
      <c r="WKT32" s="453"/>
      <c r="WKU32" s="453"/>
      <c r="WKV32" s="453"/>
      <c r="WKW32" s="453"/>
      <c r="WKX32" s="453"/>
      <c r="WKY32" s="453"/>
      <c r="WKZ32" s="453"/>
      <c r="WLA32" s="453"/>
      <c r="WLB32" s="453"/>
      <c r="WLC32" s="453"/>
      <c r="WLD32" s="453"/>
      <c r="WLE32" s="453"/>
      <c r="WLF32" s="453"/>
      <c r="WLG32" s="453"/>
      <c r="WLH32" s="453"/>
      <c r="WLI32" s="453"/>
      <c r="WLJ32" s="453"/>
      <c r="WLK32" s="453"/>
      <c r="WLL32" s="453"/>
      <c r="WLM32" s="453"/>
      <c r="WLN32" s="453"/>
      <c r="WLO32" s="453"/>
      <c r="WLP32" s="453"/>
      <c r="WLQ32" s="453"/>
      <c r="WLR32" s="453"/>
      <c r="WLS32" s="453"/>
      <c r="WLT32" s="453"/>
      <c r="WLU32" s="453"/>
      <c r="WLV32" s="453"/>
      <c r="WLW32" s="453"/>
      <c r="WLX32" s="453"/>
      <c r="WLY32" s="453"/>
      <c r="WLZ32" s="453"/>
      <c r="WMA32" s="453"/>
      <c r="WMB32" s="453"/>
      <c r="WMC32" s="453"/>
      <c r="WMD32" s="453"/>
      <c r="WME32" s="453"/>
      <c r="WMF32" s="453"/>
      <c r="WMG32" s="453"/>
      <c r="WMH32" s="453"/>
      <c r="WMI32" s="453"/>
      <c r="WMJ32" s="453"/>
      <c r="WMK32" s="453"/>
      <c r="WML32" s="453"/>
      <c r="WMM32" s="453"/>
      <c r="WMN32" s="453"/>
      <c r="WMO32" s="453"/>
      <c r="WMP32" s="453"/>
      <c r="WMQ32" s="453"/>
      <c r="WMR32" s="453"/>
      <c r="WMS32" s="453"/>
      <c r="WMT32" s="453"/>
      <c r="WMU32" s="453"/>
      <c r="WMV32" s="453"/>
      <c r="WMW32" s="453"/>
      <c r="WMX32" s="453"/>
      <c r="WMY32" s="453"/>
      <c r="WMZ32" s="453"/>
      <c r="WNA32" s="453"/>
      <c r="WNB32" s="453"/>
      <c r="WNC32" s="453"/>
      <c r="WND32" s="453"/>
      <c r="WNE32" s="453"/>
      <c r="WNF32" s="453"/>
      <c r="WNG32" s="453"/>
      <c r="WNH32" s="453"/>
      <c r="WNI32" s="453"/>
      <c r="WNJ32" s="453"/>
      <c r="WNK32" s="453"/>
      <c r="WNL32" s="453"/>
      <c r="WNM32" s="453"/>
      <c r="WNN32" s="453"/>
      <c r="WNO32" s="453"/>
      <c r="WNP32" s="453"/>
      <c r="WNQ32" s="453"/>
      <c r="WNR32" s="453"/>
      <c r="WNS32" s="453"/>
      <c r="WNT32" s="453"/>
      <c r="WNU32" s="453"/>
      <c r="WNV32" s="453"/>
      <c r="WNW32" s="453"/>
      <c r="WNX32" s="453"/>
      <c r="WNY32" s="453"/>
      <c r="WNZ32" s="453"/>
      <c r="WOA32" s="453"/>
      <c r="WOB32" s="453"/>
      <c r="WOC32" s="453"/>
      <c r="WOD32" s="453"/>
      <c r="WOE32" s="453"/>
      <c r="WOF32" s="453"/>
      <c r="WOG32" s="453"/>
      <c r="WOH32" s="453"/>
      <c r="WOI32" s="453"/>
      <c r="WOJ32" s="453"/>
      <c r="WOK32" s="453"/>
      <c r="WOL32" s="453"/>
      <c r="WOM32" s="453"/>
      <c r="WON32" s="453"/>
      <c r="WOO32" s="453"/>
      <c r="WOP32" s="453"/>
      <c r="WOQ32" s="453"/>
      <c r="WOR32" s="453"/>
      <c r="WOS32" s="453"/>
      <c r="WOT32" s="453"/>
      <c r="WOU32" s="453"/>
      <c r="WOV32" s="453"/>
      <c r="WOW32" s="453"/>
      <c r="WOX32" s="453"/>
      <c r="WOY32" s="453"/>
      <c r="WOZ32" s="453"/>
      <c r="WPA32" s="453"/>
      <c r="WPB32" s="453"/>
      <c r="WPC32" s="453"/>
      <c r="WPD32" s="453"/>
      <c r="WPE32" s="453"/>
      <c r="WPF32" s="453"/>
      <c r="WPG32" s="453"/>
      <c r="WPH32" s="453"/>
      <c r="WPI32" s="453"/>
      <c r="WPJ32" s="453"/>
      <c r="WPK32" s="453"/>
      <c r="WPL32" s="453"/>
      <c r="WPM32" s="453"/>
      <c r="WPN32" s="453"/>
      <c r="WPO32" s="453"/>
      <c r="WPP32" s="453"/>
      <c r="WPQ32" s="453"/>
      <c r="WPR32" s="453"/>
      <c r="WPS32" s="453"/>
      <c r="WPT32" s="453"/>
      <c r="WPU32" s="453"/>
      <c r="WPV32" s="453"/>
      <c r="WPW32" s="453"/>
      <c r="WPX32" s="453"/>
      <c r="WPY32" s="453"/>
      <c r="WPZ32" s="453"/>
      <c r="WQA32" s="453"/>
      <c r="WQB32" s="453"/>
      <c r="WQC32" s="453"/>
      <c r="WQD32" s="453"/>
      <c r="WQE32" s="453"/>
      <c r="WQF32" s="453"/>
      <c r="WQG32" s="453"/>
      <c r="WQH32" s="453"/>
      <c r="WQI32" s="453"/>
      <c r="WQJ32" s="453"/>
      <c r="WQK32" s="453"/>
      <c r="WQL32" s="453"/>
      <c r="WQM32" s="453"/>
      <c r="WQN32" s="453"/>
      <c r="WQO32" s="453"/>
      <c r="WQP32" s="453"/>
      <c r="WQQ32" s="453"/>
      <c r="WQR32" s="453"/>
      <c r="WQS32" s="453"/>
      <c r="WQT32" s="453"/>
      <c r="WQU32" s="453"/>
      <c r="WQV32" s="453"/>
      <c r="WQW32" s="453"/>
      <c r="WQX32" s="453"/>
      <c r="WQY32" s="453"/>
      <c r="WQZ32" s="453"/>
      <c r="WRA32" s="453"/>
      <c r="WRB32" s="453"/>
      <c r="WRC32" s="453"/>
      <c r="WRD32" s="453"/>
      <c r="WRE32" s="453"/>
      <c r="WRF32" s="453"/>
      <c r="WRG32" s="453"/>
      <c r="WRH32" s="453"/>
      <c r="WRI32" s="453"/>
      <c r="WRJ32" s="453"/>
      <c r="WRK32" s="453"/>
      <c r="WRL32" s="453"/>
      <c r="WRM32" s="453"/>
      <c r="WRN32" s="453"/>
      <c r="WRO32" s="453"/>
      <c r="WRP32" s="453"/>
      <c r="WRQ32" s="453"/>
      <c r="WRR32" s="453"/>
      <c r="WRS32" s="453"/>
      <c r="WRT32" s="453"/>
      <c r="WRU32" s="453"/>
      <c r="WRV32" s="453"/>
      <c r="WRW32" s="453"/>
      <c r="WRX32" s="453"/>
      <c r="WRY32" s="453"/>
      <c r="WRZ32" s="453"/>
      <c r="WSA32" s="453"/>
      <c r="WSB32" s="453"/>
      <c r="WSC32" s="453"/>
      <c r="WSD32" s="453"/>
      <c r="WSE32" s="453"/>
      <c r="WSF32" s="453"/>
      <c r="WSG32" s="453"/>
      <c r="WSH32" s="453"/>
      <c r="WSI32" s="453"/>
      <c r="WSJ32" s="453"/>
      <c r="WSK32" s="453"/>
      <c r="WSL32" s="453"/>
      <c r="WSM32" s="453"/>
      <c r="WSN32" s="453"/>
      <c r="WSO32" s="453"/>
      <c r="WSP32" s="453"/>
      <c r="WSQ32" s="453"/>
      <c r="WSR32" s="453"/>
      <c r="WSS32" s="453"/>
      <c r="WST32" s="453"/>
      <c r="WSU32" s="453"/>
      <c r="WSV32" s="453"/>
      <c r="WSW32" s="453"/>
      <c r="WSX32" s="453"/>
      <c r="WSY32" s="453"/>
      <c r="WSZ32" s="453"/>
      <c r="WTA32" s="453"/>
      <c r="WTB32" s="453"/>
      <c r="WTC32" s="453"/>
      <c r="WTD32" s="453"/>
      <c r="WTE32" s="453"/>
      <c r="WTF32" s="453"/>
      <c r="WTG32" s="453"/>
      <c r="WTH32" s="453"/>
      <c r="WTI32" s="453"/>
      <c r="WTJ32" s="453"/>
      <c r="WTK32" s="453"/>
      <c r="WTL32" s="453"/>
      <c r="WTM32" s="453"/>
      <c r="WTN32" s="453"/>
      <c r="WTO32" s="453"/>
      <c r="WTP32" s="453"/>
      <c r="WTQ32" s="453"/>
      <c r="WTR32" s="453"/>
      <c r="WTS32" s="453"/>
      <c r="WTT32" s="453"/>
      <c r="WTU32" s="453"/>
      <c r="WTV32" s="453"/>
      <c r="WTW32" s="453"/>
      <c r="WTX32" s="453"/>
      <c r="WTY32" s="453"/>
      <c r="WTZ32" s="453"/>
      <c r="WUA32" s="453"/>
      <c r="WUB32" s="453"/>
      <c r="WUC32" s="453"/>
      <c r="WUD32" s="453"/>
      <c r="WUE32" s="453"/>
      <c r="WUF32" s="453"/>
      <c r="WUG32" s="453"/>
      <c r="WUH32" s="453"/>
      <c r="WUI32" s="453"/>
      <c r="WUJ32" s="453"/>
      <c r="WUK32" s="453"/>
      <c r="WUL32" s="453"/>
      <c r="WUM32" s="453"/>
      <c r="WUN32" s="453"/>
      <c r="WUO32" s="453"/>
      <c r="WUP32" s="453"/>
      <c r="WUQ32" s="453"/>
      <c r="WUR32" s="453"/>
      <c r="WUS32" s="453"/>
      <c r="WUT32" s="453"/>
      <c r="WUU32" s="453"/>
      <c r="WUV32" s="453"/>
      <c r="WUW32" s="453"/>
      <c r="WUX32" s="453"/>
      <c r="WUY32" s="453"/>
      <c r="WUZ32" s="453"/>
      <c r="WVA32" s="453"/>
      <c r="WVB32" s="453"/>
      <c r="WVC32" s="453"/>
      <c r="WVD32" s="453"/>
      <c r="WVE32" s="453"/>
      <c r="WVF32" s="453"/>
      <c r="WVG32" s="453"/>
      <c r="WVH32" s="453"/>
      <c r="WVI32" s="453"/>
      <c r="WVJ32" s="453"/>
      <c r="WVK32" s="453"/>
      <c r="WVL32" s="453"/>
      <c r="WVM32" s="453"/>
      <c r="WVN32" s="453"/>
      <c r="WVO32" s="453"/>
      <c r="WVP32" s="453"/>
      <c r="WVQ32" s="453"/>
      <c r="WVR32" s="453"/>
      <c r="WVS32" s="453"/>
      <c r="WVT32" s="453"/>
      <c r="WVU32" s="453"/>
      <c r="WVV32" s="453"/>
      <c r="WVW32" s="453"/>
      <c r="WVX32" s="453"/>
      <c r="WVY32" s="453"/>
      <c r="WVZ32" s="453"/>
      <c r="WWA32" s="453"/>
      <c r="WWB32" s="453"/>
      <c r="WWC32" s="453"/>
      <c r="WWD32" s="453"/>
      <c r="WWE32" s="453"/>
      <c r="WWF32" s="453"/>
      <c r="WWG32" s="453"/>
      <c r="WWH32" s="453"/>
      <c r="WWI32" s="453"/>
      <c r="WWJ32" s="453"/>
      <c r="WWK32" s="453"/>
      <c r="WWL32" s="453"/>
      <c r="WWM32" s="453"/>
      <c r="WWN32" s="453"/>
      <c r="WWO32" s="453"/>
      <c r="WWP32" s="453"/>
      <c r="WWQ32" s="453"/>
      <c r="WWR32" s="453"/>
      <c r="WWS32" s="453"/>
      <c r="WWT32" s="453"/>
      <c r="WWU32" s="453"/>
      <c r="WWV32" s="453"/>
      <c r="WWW32" s="453"/>
      <c r="WWX32" s="453"/>
      <c r="WWY32" s="453"/>
      <c r="WWZ32" s="453"/>
      <c r="WXA32" s="453"/>
      <c r="WXB32" s="453"/>
      <c r="WXC32" s="453"/>
      <c r="WXD32" s="453"/>
      <c r="WXE32" s="453"/>
      <c r="WXF32" s="453"/>
      <c r="WXG32" s="453"/>
      <c r="WXH32" s="453"/>
      <c r="WXI32" s="453"/>
      <c r="WXJ32" s="453"/>
      <c r="WXK32" s="453"/>
      <c r="WXL32" s="453"/>
      <c r="WXM32" s="453"/>
      <c r="WXN32" s="453"/>
      <c r="WXO32" s="453"/>
      <c r="WXP32" s="453"/>
      <c r="WXQ32" s="453"/>
      <c r="WXR32" s="453"/>
      <c r="WXS32" s="453"/>
      <c r="WXT32" s="453"/>
      <c r="WXU32" s="453"/>
      <c r="WXV32" s="453"/>
      <c r="WXW32" s="453"/>
      <c r="WXX32" s="453"/>
      <c r="WXY32" s="453"/>
      <c r="WXZ32" s="453"/>
      <c r="WYA32" s="453"/>
      <c r="WYB32" s="453"/>
      <c r="WYC32" s="453"/>
      <c r="WYD32" s="453"/>
      <c r="WYE32" s="453"/>
      <c r="WYF32" s="453"/>
      <c r="WYG32" s="453"/>
      <c r="WYH32" s="453"/>
      <c r="WYI32" s="453"/>
      <c r="WYJ32" s="453"/>
      <c r="WYK32" s="453"/>
      <c r="WYL32" s="453"/>
      <c r="WYM32" s="453"/>
      <c r="WYN32" s="453"/>
      <c r="WYO32" s="453"/>
      <c r="WYP32" s="453"/>
      <c r="WYQ32" s="453"/>
      <c r="WYR32" s="453"/>
      <c r="WYS32" s="453"/>
      <c r="WYT32" s="453"/>
      <c r="WYU32" s="453"/>
      <c r="WYV32" s="453"/>
      <c r="WYW32" s="453"/>
      <c r="WYX32" s="453"/>
      <c r="WYY32" s="453"/>
      <c r="WYZ32" s="453"/>
      <c r="WZA32" s="453"/>
      <c r="WZB32" s="453"/>
      <c r="WZC32" s="453"/>
      <c r="WZD32" s="453"/>
      <c r="WZE32" s="453"/>
      <c r="WZF32" s="453"/>
      <c r="WZG32" s="453"/>
      <c r="WZH32" s="453"/>
      <c r="WZI32" s="453"/>
      <c r="WZJ32" s="453"/>
      <c r="WZK32" s="453"/>
      <c r="WZL32" s="453"/>
      <c r="WZM32" s="453"/>
      <c r="WZN32" s="453"/>
      <c r="WZO32" s="453"/>
      <c r="WZP32" s="453"/>
      <c r="WZQ32" s="453"/>
      <c r="WZR32" s="453"/>
      <c r="WZS32" s="453"/>
      <c r="WZT32" s="453"/>
      <c r="WZU32" s="453"/>
      <c r="WZV32" s="453"/>
      <c r="WZW32" s="453"/>
      <c r="WZX32" s="453"/>
      <c r="WZY32" s="453"/>
      <c r="WZZ32" s="453"/>
      <c r="XAA32" s="453"/>
      <c r="XAB32" s="453"/>
      <c r="XAC32" s="453"/>
      <c r="XAD32" s="453"/>
      <c r="XAE32" s="453"/>
      <c r="XAF32" s="453"/>
      <c r="XAG32" s="453"/>
      <c r="XAH32" s="453"/>
      <c r="XAI32" s="453"/>
      <c r="XAJ32" s="453"/>
      <c r="XAK32" s="453"/>
      <c r="XAL32" s="453"/>
      <c r="XAM32" s="453"/>
      <c r="XAN32" s="453"/>
      <c r="XAO32" s="453"/>
      <c r="XAP32" s="453"/>
      <c r="XAQ32" s="453"/>
      <c r="XAR32" s="453"/>
      <c r="XAS32" s="453"/>
      <c r="XAT32" s="453"/>
      <c r="XAU32" s="453"/>
      <c r="XAV32" s="453"/>
      <c r="XAW32" s="453"/>
      <c r="XAX32" s="453"/>
      <c r="XAY32" s="453"/>
      <c r="XAZ32" s="453"/>
      <c r="XBA32" s="453"/>
      <c r="XBB32" s="453"/>
      <c r="XBC32" s="453"/>
      <c r="XBD32" s="453"/>
      <c r="XBE32" s="453"/>
      <c r="XBF32" s="453"/>
      <c r="XBG32" s="453"/>
      <c r="XBH32" s="453"/>
      <c r="XBI32" s="453"/>
      <c r="XBJ32" s="453"/>
      <c r="XBK32" s="453"/>
      <c r="XBL32" s="453"/>
      <c r="XBM32" s="453"/>
      <c r="XBN32" s="453"/>
      <c r="XBO32" s="453"/>
      <c r="XBP32" s="453"/>
      <c r="XBQ32" s="453"/>
      <c r="XBR32" s="453"/>
      <c r="XBS32" s="453"/>
      <c r="XBT32" s="453"/>
      <c r="XBU32" s="453"/>
      <c r="XBV32" s="453"/>
      <c r="XBW32" s="453"/>
      <c r="XBX32" s="453"/>
      <c r="XBY32" s="453"/>
      <c r="XBZ32" s="453"/>
      <c r="XCA32" s="453"/>
      <c r="XCB32" s="453"/>
      <c r="XCC32" s="453"/>
      <c r="XCD32" s="453"/>
      <c r="XCE32" s="453"/>
      <c r="XCF32" s="453"/>
      <c r="XCG32" s="453"/>
      <c r="XCH32" s="453"/>
      <c r="XCI32" s="453"/>
      <c r="XCJ32" s="453"/>
      <c r="XCK32" s="453"/>
      <c r="XCL32" s="453"/>
      <c r="XCM32" s="453"/>
      <c r="XCN32" s="453"/>
      <c r="XCO32" s="453"/>
      <c r="XCP32" s="453"/>
      <c r="XCQ32" s="453"/>
      <c r="XCR32" s="453"/>
      <c r="XCS32" s="453"/>
      <c r="XCT32" s="453"/>
      <c r="XCU32" s="453"/>
      <c r="XCV32" s="453"/>
      <c r="XCW32" s="453"/>
      <c r="XCX32" s="453"/>
      <c r="XCY32" s="453"/>
      <c r="XCZ32" s="453"/>
      <c r="XDA32" s="453"/>
      <c r="XDB32" s="453"/>
      <c r="XDC32" s="453"/>
      <c r="XDD32" s="453"/>
      <c r="XDE32" s="453"/>
      <c r="XDF32" s="453"/>
      <c r="XDG32" s="453"/>
      <c r="XDH32" s="453"/>
      <c r="XDI32" s="453"/>
      <c r="XDJ32" s="453"/>
      <c r="XDK32" s="453"/>
      <c r="XDL32" s="453"/>
      <c r="XDM32" s="453"/>
      <c r="XDN32" s="453"/>
      <c r="XDO32" s="453"/>
      <c r="XDP32" s="453"/>
      <c r="XDQ32" s="453"/>
      <c r="XDR32" s="453"/>
      <c r="XDS32" s="453"/>
      <c r="XDT32" s="453"/>
      <c r="XDU32" s="453"/>
      <c r="XDV32" s="453"/>
      <c r="XDW32" s="453"/>
      <c r="XDX32" s="453"/>
      <c r="XDY32" s="453"/>
      <c r="XDZ32" s="453"/>
      <c r="XEA32" s="453"/>
      <c r="XEB32" s="453"/>
      <c r="XEC32" s="453"/>
      <c r="XED32" s="453"/>
      <c r="XEE32" s="453"/>
      <c r="XEF32" s="453"/>
      <c r="XEG32" s="453"/>
      <c r="XEH32" s="453"/>
      <c r="XEI32" s="453"/>
      <c r="XEJ32" s="453"/>
      <c r="XEK32" s="453"/>
      <c r="XEL32" s="453"/>
      <c r="XEM32" s="453"/>
    </row>
    <row r="33" spans="1:102" ht="151.5" customHeight="1" x14ac:dyDescent="0.25">
      <c r="A33" s="155">
        <v>1</v>
      </c>
      <c r="B33" s="156" t="s">
        <v>833</v>
      </c>
      <c r="C33" s="156" t="s">
        <v>836</v>
      </c>
      <c r="D33" s="156" t="s">
        <v>837</v>
      </c>
      <c r="E33" s="155" t="s">
        <v>270</v>
      </c>
      <c r="F33" s="155">
        <v>90</v>
      </c>
      <c r="G33" s="157" t="s">
        <v>449</v>
      </c>
      <c r="H33" s="158">
        <v>0.6</v>
      </c>
      <c r="I33" s="159" t="s">
        <v>266</v>
      </c>
      <c r="J33" s="158" t="s">
        <v>266</v>
      </c>
      <c r="K33" s="157" t="s">
        <v>450</v>
      </c>
      <c r="L33" s="158">
        <v>0.6</v>
      </c>
      <c r="M33" s="157" t="s">
        <v>450</v>
      </c>
      <c r="N33" s="124" t="s">
        <v>597</v>
      </c>
      <c r="O33" s="42">
        <v>1</v>
      </c>
      <c r="P33" s="42" t="s">
        <v>848</v>
      </c>
      <c r="Q33" s="125" t="s">
        <v>838</v>
      </c>
      <c r="R33" s="42" t="s">
        <v>331</v>
      </c>
      <c r="S33" s="126" t="s">
        <v>257</v>
      </c>
      <c r="T33" s="126" t="s">
        <v>258</v>
      </c>
      <c r="U33" s="127" t="s">
        <v>599</v>
      </c>
      <c r="V33" s="126" t="s">
        <v>271</v>
      </c>
      <c r="W33" s="126" t="s">
        <v>260</v>
      </c>
      <c r="X33" s="126" t="s">
        <v>261</v>
      </c>
      <c r="Y33" s="160">
        <v>0.36</v>
      </c>
      <c r="Z33" s="161" t="s">
        <v>437</v>
      </c>
      <c r="AA33" s="158">
        <v>0.36</v>
      </c>
      <c r="AB33" s="161" t="s">
        <v>450</v>
      </c>
      <c r="AC33" s="158">
        <v>0.6</v>
      </c>
      <c r="AD33" s="161" t="s">
        <v>450</v>
      </c>
      <c r="AE33" s="162" t="s">
        <v>262</v>
      </c>
      <c r="AF33" s="131" t="s">
        <v>849</v>
      </c>
      <c r="AG33" s="131" t="s">
        <v>850</v>
      </c>
      <c r="AH33" s="131" t="s">
        <v>851</v>
      </c>
      <c r="AI33" s="43" t="s">
        <v>852</v>
      </c>
      <c r="AJ33" s="43" t="s">
        <v>853</v>
      </c>
      <c r="AK33" s="43" t="s">
        <v>854</v>
      </c>
      <c r="AL33" s="132" t="s">
        <v>855</v>
      </c>
      <c r="AM33" s="132" t="s">
        <v>856</v>
      </c>
      <c r="AN33" s="43"/>
      <c r="AO33" s="43"/>
      <c r="AP33" s="43"/>
      <c r="AQ33" s="43"/>
      <c r="AR33" s="43"/>
      <c r="AS33" s="43"/>
    </row>
    <row r="34" spans="1:102" ht="151.5" customHeight="1" x14ac:dyDescent="0.25">
      <c r="A34" s="43">
        <v>2</v>
      </c>
      <c r="B34" s="44" t="s">
        <v>833</v>
      </c>
      <c r="C34" s="44" t="s">
        <v>840</v>
      </c>
      <c r="D34" s="44" t="s">
        <v>841</v>
      </c>
      <c r="E34" s="43" t="s">
        <v>270</v>
      </c>
      <c r="F34" s="43">
        <v>90</v>
      </c>
      <c r="G34" s="124" t="s">
        <v>449</v>
      </c>
      <c r="H34" s="163">
        <v>0.6</v>
      </c>
      <c r="I34" s="164" t="s">
        <v>266</v>
      </c>
      <c r="J34" s="163" t="s">
        <v>266</v>
      </c>
      <c r="K34" s="124" t="s">
        <v>450</v>
      </c>
      <c r="L34" s="163">
        <v>0.6</v>
      </c>
      <c r="M34" s="124" t="s">
        <v>450</v>
      </c>
      <c r="N34" s="124" t="s">
        <v>597</v>
      </c>
      <c r="O34" s="42">
        <v>2</v>
      </c>
      <c r="P34" s="42" t="s">
        <v>857</v>
      </c>
      <c r="Q34" s="125" t="s">
        <v>838</v>
      </c>
      <c r="R34" s="42" t="s">
        <v>331</v>
      </c>
      <c r="S34" s="126" t="s">
        <v>257</v>
      </c>
      <c r="T34" s="126" t="s">
        <v>258</v>
      </c>
      <c r="U34" s="127" t="s">
        <v>599</v>
      </c>
      <c r="V34" s="126" t="s">
        <v>271</v>
      </c>
      <c r="W34" s="126" t="s">
        <v>260</v>
      </c>
      <c r="X34" s="126" t="s">
        <v>261</v>
      </c>
      <c r="Y34" s="165">
        <v>0.36</v>
      </c>
      <c r="Z34" s="166" t="s">
        <v>437</v>
      </c>
      <c r="AA34" s="127">
        <v>0.36</v>
      </c>
      <c r="AB34" s="166" t="s">
        <v>450</v>
      </c>
      <c r="AC34" s="127">
        <v>0.6</v>
      </c>
      <c r="AD34" s="166" t="s">
        <v>450</v>
      </c>
      <c r="AE34" s="126" t="s">
        <v>578</v>
      </c>
      <c r="AF34" s="131" t="s">
        <v>858</v>
      </c>
      <c r="AG34" s="131" t="s">
        <v>850</v>
      </c>
      <c r="AH34" s="131" t="s">
        <v>859</v>
      </c>
      <c r="AI34" s="43" t="s">
        <v>860</v>
      </c>
      <c r="AJ34" s="43" t="s">
        <v>861</v>
      </c>
      <c r="AK34" s="43" t="s">
        <v>854</v>
      </c>
      <c r="AL34" s="132" t="s">
        <v>862</v>
      </c>
      <c r="AM34" s="132" t="s">
        <v>863</v>
      </c>
      <c r="AN34" s="43"/>
      <c r="AO34" s="43"/>
      <c r="AP34" s="43"/>
      <c r="AQ34" s="43"/>
      <c r="AR34" s="43"/>
      <c r="AS34" s="43"/>
    </row>
    <row r="35" spans="1:102" ht="151.5" customHeight="1" x14ac:dyDescent="0.25">
      <c r="A35" s="43">
        <v>3</v>
      </c>
      <c r="B35" s="44" t="s">
        <v>833</v>
      </c>
      <c r="C35" s="44" t="s">
        <v>843</v>
      </c>
      <c r="D35" s="44" t="s">
        <v>844</v>
      </c>
      <c r="E35" s="43" t="s">
        <v>270</v>
      </c>
      <c r="F35" s="43">
        <v>360</v>
      </c>
      <c r="G35" s="124" t="s">
        <v>449</v>
      </c>
      <c r="H35" s="163">
        <v>0.6</v>
      </c>
      <c r="I35" s="164" t="s">
        <v>266</v>
      </c>
      <c r="J35" s="163" t="s">
        <v>266</v>
      </c>
      <c r="K35" s="124" t="s">
        <v>450</v>
      </c>
      <c r="L35" s="163">
        <v>0.6</v>
      </c>
      <c r="M35" s="124" t="s">
        <v>450</v>
      </c>
      <c r="N35" s="124" t="s">
        <v>597</v>
      </c>
      <c r="O35" s="42">
        <v>3</v>
      </c>
      <c r="P35" s="42" t="s">
        <v>864</v>
      </c>
      <c r="Q35" s="125" t="s">
        <v>865</v>
      </c>
      <c r="R35" s="42" t="s">
        <v>331</v>
      </c>
      <c r="S35" s="126" t="s">
        <v>265</v>
      </c>
      <c r="T35" s="126" t="s">
        <v>258</v>
      </c>
      <c r="U35" s="127" t="s">
        <v>600</v>
      </c>
      <c r="V35" s="126" t="s">
        <v>271</v>
      </c>
      <c r="W35" s="126" t="s">
        <v>260</v>
      </c>
      <c r="X35" s="126" t="s">
        <v>261</v>
      </c>
      <c r="Y35" s="165">
        <v>0.42</v>
      </c>
      <c r="Z35" s="166" t="s">
        <v>449</v>
      </c>
      <c r="AA35" s="127">
        <v>0.42</v>
      </c>
      <c r="AB35" s="166" t="s">
        <v>450</v>
      </c>
      <c r="AC35" s="127">
        <v>0.6</v>
      </c>
      <c r="AD35" s="166" t="s">
        <v>450</v>
      </c>
      <c r="AE35" s="126" t="s">
        <v>262</v>
      </c>
      <c r="AF35" s="131" t="s">
        <v>866</v>
      </c>
      <c r="AG35" s="131" t="s">
        <v>867</v>
      </c>
      <c r="AH35" s="131" t="s">
        <v>868</v>
      </c>
      <c r="AI35" s="43" t="s">
        <v>869</v>
      </c>
      <c r="AJ35" s="43" t="s">
        <v>870</v>
      </c>
      <c r="AK35" s="43" t="s">
        <v>854</v>
      </c>
      <c r="AL35" s="132">
        <v>45352</v>
      </c>
      <c r="AM35" s="132">
        <v>45657</v>
      </c>
      <c r="AN35" s="43"/>
      <c r="AO35" s="43"/>
      <c r="AP35" s="43"/>
      <c r="AQ35" s="43"/>
      <c r="AR35" s="43"/>
      <c r="AS35" s="43"/>
    </row>
    <row r="36" spans="1:102" ht="151.5" customHeight="1" x14ac:dyDescent="0.25">
      <c r="A36" s="43">
        <v>4</v>
      </c>
      <c r="B36" s="44" t="s">
        <v>833</v>
      </c>
      <c r="C36" s="44" t="s">
        <v>846</v>
      </c>
      <c r="D36" s="44" t="s">
        <v>847</v>
      </c>
      <c r="E36" s="43" t="s">
        <v>270</v>
      </c>
      <c r="F36" s="43">
        <v>360</v>
      </c>
      <c r="G36" s="124" t="s">
        <v>449</v>
      </c>
      <c r="H36" s="163">
        <v>0.6</v>
      </c>
      <c r="I36" s="164" t="s">
        <v>300</v>
      </c>
      <c r="J36" s="163" t="s">
        <v>300</v>
      </c>
      <c r="K36" s="124" t="s">
        <v>438</v>
      </c>
      <c r="L36" s="163">
        <v>0.4</v>
      </c>
      <c r="M36" s="124" t="s">
        <v>450</v>
      </c>
      <c r="N36" s="124" t="s">
        <v>597</v>
      </c>
      <c r="O36" s="42">
        <v>4</v>
      </c>
      <c r="P36" s="42" t="s">
        <v>871</v>
      </c>
      <c r="Q36" s="125" t="s">
        <v>872</v>
      </c>
      <c r="R36" s="42" t="s">
        <v>331</v>
      </c>
      <c r="S36" s="126" t="s">
        <v>265</v>
      </c>
      <c r="T36" s="126" t="s">
        <v>258</v>
      </c>
      <c r="U36" s="127" t="s">
        <v>600</v>
      </c>
      <c r="V36" s="126" t="s">
        <v>259</v>
      </c>
      <c r="W36" s="126" t="s">
        <v>260</v>
      </c>
      <c r="X36" s="126" t="s">
        <v>261</v>
      </c>
      <c r="Y36" s="165">
        <v>0.42</v>
      </c>
      <c r="Z36" s="166" t="s">
        <v>449</v>
      </c>
      <c r="AA36" s="127">
        <v>0.42</v>
      </c>
      <c r="AB36" s="166" t="s">
        <v>438</v>
      </c>
      <c r="AC36" s="127">
        <v>0.4</v>
      </c>
      <c r="AD36" s="166" t="s">
        <v>450</v>
      </c>
      <c r="AE36" s="126" t="s">
        <v>262</v>
      </c>
      <c r="AF36" s="131" t="s">
        <v>873</v>
      </c>
      <c r="AG36" s="131" t="s">
        <v>874</v>
      </c>
      <c r="AH36" s="131" t="s">
        <v>875</v>
      </c>
      <c r="AI36" s="43" t="s">
        <v>876</v>
      </c>
      <c r="AJ36" s="43" t="s">
        <v>877</v>
      </c>
      <c r="AK36" s="43" t="s">
        <v>854</v>
      </c>
      <c r="AL36" s="132">
        <v>45300</v>
      </c>
      <c r="AM36" s="132">
        <v>45657</v>
      </c>
      <c r="AN36" s="43"/>
      <c r="AO36" s="43"/>
      <c r="AP36" s="43"/>
      <c r="AQ36" s="43"/>
      <c r="AR36" s="43"/>
      <c r="AS36" s="43"/>
    </row>
    <row r="37" spans="1:102" ht="151.5" customHeight="1" x14ac:dyDescent="0.25">
      <c r="A37" s="43">
        <v>43</v>
      </c>
      <c r="B37" s="44" t="s">
        <v>83</v>
      </c>
      <c r="C37" s="44" t="s">
        <v>880</v>
      </c>
      <c r="D37" s="44" t="s">
        <v>881</v>
      </c>
      <c r="E37" s="43" t="s">
        <v>609</v>
      </c>
      <c r="F37" s="43">
        <v>12</v>
      </c>
      <c r="G37" s="124" t="s">
        <v>437</v>
      </c>
      <c r="H37" s="163">
        <v>0.4</v>
      </c>
      <c r="I37" s="164" t="s">
        <v>296</v>
      </c>
      <c r="J37" s="163" t="s">
        <v>296</v>
      </c>
      <c r="K37" s="124" t="s">
        <v>438</v>
      </c>
      <c r="L37" s="163">
        <v>0.4</v>
      </c>
      <c r="M37" s="124" t="s">
        <v>450</v>
      </c>
      <c r="N37" s="124" t="s">
        <v>597</v>
      </c>
      <c r="O37" s="42">
        <v>63</v>
      </c>
      <c r="P37" s="42" t="s">
        <v>632</v>
      </c>
      <c r="Q37" s="125" t="s">
        <v>891</v>
      </c>
      <c r="R37" s="42" t="s">
        <v>331</v>
      </c>
      <c r="S37" s="126" t="s">
        <v>257</v>
      </c>
      <c r="T37" s="126" t="s">
        <v>258</v>
      </c>
      <c r="U37" s="127" t="s">
        <v>599</v>
      </c>
      <c r="V37" s="126" t="s">
        <v>259</v>
      </c>
      <c r="W37" s="126" t="s">
        <v>260</v>
      </c>
      <c r="X37" s="126" t="s">
        <v>261</v>
      </c>
      <c r="Y37" s="165">
        <v>0.24</v>
      </c>
      <c r="Z37" s="166" t="s">
        <v>437</v>
      </c>
      <c r="AA37" s="127">
        <v>0.24</v>
      </c>
      <c r="AB37" s="166" t="s">
        <v>438</v>
      </c>
      <c r="AC37" s="127">
        <v>0.4</v>
      </c>
      <c r="AD37" s="166" t="s">
        <v>450</v>
      </c>
      <c r="AE37" s="126" t="s">
        <v>262</v>
      </c>
      <c r="AF37" s="131" t="s">
        <v>892</v>
      </c>
      <c r="AG37" s="131" t="s">
        <v>263</v>
      </c>
      <c r="AH37" s="131" t="s">
        <v>893</v>
      </c>
      <c r="AI37" s="43" t="s">
        <v>894</v>
      </c>
      <c r="AJ37" s="43" t="s">
        <v>895</v>
      </c>
      <c r="AK37" s="43" t="s">
        <v>896</v>
      </c>
      <c r="AL37" s="132">
        <v>45323</v>
      </c>
      <c r="AM37" s="132">
        <v>45657</v>
      </c>
      <c r="AN37" s="43"/>
      <c r="AO37" s="43"/>
      <c r="AP37" s="43"/>
      <c r="AQ37" s="43"/>
      <c r="AR37" s="43"/>
      <c r="AS37" s="43"/>
    </row>
    <row r="38" spans="1:102" ht="151.5" customHeight="1" x14ac:dyDescent="0.25">
      <c r="A38" s="119">
        <v>44</v>
      </c>
      <c r="B38" s="120" t="s">
        <v>83</v>
      </c>
      <c r="C38" s="120" t="s">
        <v>883</v>
      </c>
      <c r="D38" s="120" t="s">
        <v>884</v>
      </c>
      <c r="E38" s="119" t="s">
        <v>609</v>
      </c>
      <c r="F38" s="119">
        <v>2500</v>
      </c>
      <c r="G38" s="121" t="s">
        <v>461</v>
      </c>
      <c r="H38" s="122">
        <v>0.8</v>
      </c>
      <c r="I38" s="123" t="s">
        <v>291</v>
      </c>
      <c r="J38" s="122" t="s">
        <v>291</v>
      </c>
      <c r="K38" s="121" t="s">
        <v>450</v>
      </c>
      <c r="L38" s="122">
        <v>0.6</v>
      </c>
      <c r="M38" s="121" t="s">
        <v>448</v>
      </c>
      <c r="N38" s="124" t="s">
        <v>597</v>
      </c>
      <c r="O38" s="42">
        <v>64</v>
      </c>
      <c r="P38" s="42" t="s">
        <v>897</v>
      </c>
      <c r="Q38" s="125" t="s">
        <v>898</v>
      </c>
      <c r="R38" s="42" t="s">
        <v>331</v>
      </c>
      <c r="S38" s="126" t="s">
        <v>257</v>
      </c>
      <c r="T38" s="126" t="s">
        <v>258</v>
      </c>
      <c r="U38" s="127" t="s">
        <v>599</v>
      </c>
      <c r="V38" s="126" t="s">
        <v>259</v>
      </c>
      <c r="W38" s="126" t="s">
        <v>260</v>
      </c>
      <c r="X38" s="126" t="s">
        <v>261</v>
      </c>
      <c r="Y38" s="128">
        <v>0.48</v>
      </c>
      <c r="Z38" s="129" t="s">
        <v>449</v>
      </c>
      <c r="AA38" s="122">
        <v>0.48</v>
      </c>
      <c r="AB38" s="129" t="s">
        <v>450</v>
      </c>
      <c r="AC38" s="122">
        <v>0.6</v>
      </c>
      <c r="AD38" s="129" t="s">
        <v>450</v>
      </c>
      <c r="AE38" s="130" t="s">
        <v>262</v>
      </c>
      <c r="AF38" s="131" t="s">
        <v>899</v>
      </c>
      <c r="AG38" s="131" t="s">
        <v>900</v>
      </c>
      <c r="AH38" s="131" t="s">
        <v>901</v>
      </c>
      <c r="AI38" s="43" t="s">
        <v>902</v>
      </c>
      <c r="AJ38" s="43" t="s">
        <v>903</v>
      </c>
      <c r="AK38" s="43" t="s">
        <v>904</v>
      </c>
      <c r="AL38" s="132">
        <v>45292</v>
      </c>
      <c r="AM38" s="132">
        <v>45657</v>
      </c>
      <c r="AN38" s="43" t="s">
        <v>905</v>
      </c>
      <c r="AO38" s="43" t="s">
        <v>906</v>
      </c>
      <c r="AP38" s="43" t="s">
        <v>907</v>
      </c>
      <c r="AQ38" s="43" t="s">
        <v>908</v>
      </c>
      <c r="AR38" s="43" t="s">
        <v>909</v>
      </c>
      <c r="AS38" s="43" t="s">
        <v>910</v>
      </c>
    </row>
    <row r="39" spans="1:102" ht="151.5" customHeight="1" x14ac:dyDescent="0.25">
      <c r="A39" s="155">
        <v>45</v>
      </c>
      <c r="B39" s="156" t="s">
        <v>83</v>
      </c>
      <c r="C39" s="156" t="s">
        <v>886</v>
      </c>
      <c r="D39" s="156" t="s">
        <v>887</v>
      </c>
      <c r="E39" s="155" t="s">
        <v>609</v>
      </c>
      <c r="F39" s="155">
        <v>5160</v>
      </c>
      <c r="G39" s="157" t="s">
        <v>471</v>
      </c>
      <c r="H39" s="158">
        <v>1</v>
      </c>
      <c r="I39" s="159" t="s">
        <v>291</v>
      </c>
      <c r="J39" s="158" t="s">
        <v>291</v>
      </c>
      <c r="K39" s="157" t="s">
        <v>450</v>
      </c>
      <c r="L39" s="158">
        <v>0.6</v>
      </c>
      <c r="M39" s="157" t="s">
        <v>448</v>
      </c>
      <c r="N39" s="124" t="s">
        <v>597</v>
      </c>
      <c r="O39" s="42">
        <v>65</v>
      </c>
      <c r="P39" s="42" t="s">
        <v>644</v>
      </c>
      <c r="Q39" s="125" t="s">
        <v>911</v>
      </c>
      <c r="R39" s="42" t="s">
        <v>331</v>
      </c>
      <c r="S39" s="126" t="s">
        <v>257</v>
      </c>
      <c r="T39" s="126" t="s">
        <v>258</v>
      </c>
      <c r="U39" s="127" t="s">
        <v>599</v>
      </c>
      <c r="V39" s="126" t="s">
        <v>259</v>
      </c>
      <c r="W39" s="126" t="s">
        <v>260</v>
      </c>
      <c r="X39" s="126" t="s">
        <v>261</v>
      </c>
      <c r="Y39" s="160">
        <v>0.6</v>
      </c>
      <c r="Z39" s="161" t="s">
        <v>449</v>
      </c>
      <c r="AA39" s="158">
        <v>0.6</v>
      </c>
      <c r="AB39" s="161" t="s">
        <v>450</v>
      </c>
      <c r="AC39" s="158">
        <v>0.6</v>
      </c>
      <c r="AD39" s="161" t="s">
        <v>450</v>
      </c>
      <c r="AE39" s="162" t="s">
        <v>293</v>
      </c>
      <c r="AF39" s="131" t="s">
        <v>912</v>
      </c>
      <c r="AG39" s="131" t="s">
        <v>913</v>
      </c>
      <c r="AH39" s="131" t="s">
        <v>914</v>
      </c>
      <c r="AI39" s="43" t="s">
        <v>915</v>
      </c>
      <c r="AJ39" s="43" t="s">
        <v>916</v>
      </c>
      <c r="AK39" s="43" t="s">
        <v>917</v>
      </c>
      <c r="AL39" s="132">
        <v>45306</v>
      </c>
      <c r="AM39" s="132">
        <v>45535</v>
      </c>
      <c r="AN39" s="43" t="s">
        <v>918</v>
      </c>
      <c r="AO39" s="43" t="s">
        <v>919</v>
      </c>
      <c r="AP39" s="43" t="s">
        <v>920</v>
      </c>
      <c r="AQ39" s="43" t="s">
        <v>921</v>
      </c>
      <c r="AR39" s="43" t="s">
        <v>922</v>
      </c>
      <c r="AS39" s="43" t="s">
        <v>923</v>
      </c>
    </row>
    <row r="40" spans="1:102" ht="151.5" customHeight="1" x14ac:dyDescent="0.25">
      <c r="A40" s="119">
        <v>45</v>
      </c>
      <c r="B40" s="120" t="s">
        <v>83</v>
      </c>
      <c r="C40" s="120" t="s">
        <v>886</v>
      </c>
      <c r="D40" s="120" t="s">
        <v>887</v>
      </c>
      <c r="E40" s="119" t="s">
        <v>609</v>
      </c>
      <c r="F40" s="119">
        <v>5160</v>
      </c>
      <c r="G40" s="121" t="s">
        <v>471</v>
      </c>
      <c r="H40" s="122">
        <v>1</v>
      </c>
      <c r="I40" s="123" t="s">
        <v>291</v>
      </c>
      <c r="J40" s="122" t="s">
        <v>291</v>
      </c>
      <c r="K40" s="121" t="s">
        <v>450</v>
      </c>
      <c r="L40" s="122">
        <v>0.6</v>
      </c>
      <c r="M40" s="121" t="s">
        <v>448</v>
      </c>
      <c r="N40" s="124" t="s">
        <v>597</v>
      </c>
      <c r="O40" s="42">
        <v>92</v>
      </c>
      <c r="P40" s="42" t="s">
        <v>924</v>
      </c>
      <c r="Q40" s="125" t="s">
        <v>925</v>
      </c>
      <c r="R40" s="42" t="s">
        <v>331</v>
      </c>
      <c r="S40" s="126" t="s">
        <v>257</v>
      </c>
      <c r="T40" s="126" t="s">
        <v>258</v>
      </c>
      <c r="U40" s="127" t="s">
        <v>599</v>
      </c>
      <c r="V40" s="126" t="s">
        <v>259</v>
      </c>
      <c r="W40" s="126" t="s">
        <v>260</v>
      </c>
      <c r="X40" s="126" t="s">
        <v>292</v>
      </c>
      <c r="Y40" s="128">
        <v>0.6</v>
      </c>
      <c r="Z40" s="129" t="s">
        <v>449</v>
      </c>
      <c r="AA40" s="122">
        <v>0.6</v>
      </c>
      <c r="AB40" s="129" t="s">
        <v>450</v>
      </c>
      <c r="AC40" s="122">
        <v>0.6</v>
      </c>
      <c r="AD40" s="129" t="s">
        <v>450</v>
      </c>
      <c r="AE40" s="130" t="s">
        <v>262</v>
      </c>
      <c r="AF40" s="131" t="s">
        <v>926</v>
      </c>
      <c r="AG40" s="182" t="s">
        <v>913</v>
      </c>
      <c r="AH40" s="182" t="s">
        <v>914</v>
      </c>
      <c r="AI40" s="43"/>
      <c r="AJ40" s="43"/>
      <c r="AK40" s="43"/>
      <c r="AL40" s="183"/>
      <c r="AM40" s="183"/>
      <c r="AN40" s="43"/>
      <c r="AO40" s="43"/>
      <c r="AP40" s="43"/>
      <c r="AQ40" s="43"/>
      <c r="AR40" s="43"/>
      <c r="AS40" s="43"/>
    </row>
    <row r="41" spans="1:102" s="453" customFormat="1" ht="115.5" x14ac:dyDescent="0.3">
      <c r="A41" s="564">
        <v>1</v>
      </c>
      <c r="B41" s="566" t="str">
        <f>IFERROR(VLOOKUP($A41,[2]Riesgos!$A$7:$H$12,2,FALSE),"")</f>
        <v>Administración de Bienes e Infraestructura</v>
      </c>
      <c r="C41" s="566" t="str">
        <f>IFERROR(VLOOKUP($A41,[2]Riesgos!$A$7:$H$12,7,FALSE),"")</f>
        <v>Debido a la falta de mantenimiento, condiciones de seguridad deficientes, uso incorrecto o inadecuado, intención de causar daño y causas naturales.</v>
      </c>
      <c r="D41" s="566" t="str">
        <f>IFERROR(VLOOKUP($A41,[2]Riesgos!$A$7:$H$12,8,FALSE),"")</f>
        <v>Posibilidad de afectación económica por deterioro o siniestro de los bienes muebles e inmuebles debido a la falta de mantenimiento, condiciones de seguridad deficientes, uso incorrecto o inadecuado, intención de causar daño y fenómenos naturales.</v>
      </c>
      <c r="E41" s="564" t="s">
        <v>255</v>
      </c>
      <c r="F41" s="568">
        <v>3389</v>
      </c>
      <c r="G41" s="570" t="str">
        <f>IF(F41&lt;=0,"",IF(F41&lt;='[2]Listas y tablas'!$B$3,"Muy Baja",IF(F41&lt;='[2]Listas y tablas'!$B$4,"Baja",IF(F41&lt;='[2]Listas y tablas'!$B$5,"Media",IF(F41&lt;='[2]Listas y tablas'!$B$6,"Alta","Muy Alta")))))</f>
        <v>Alta</v>
      </c>
      <c r="H41" s="572">
        <f>IF(G41="","",IF(G41="Muy Baja",'[2]Listas y tablas'!$C$3,IF(G41="Baja",'[2]Listas y tablas'!$C$4,IF(G41="Media",'[2]Listas y tablas'!$C$5,IF(G41="Alta",'[2]Listas y tablas'!$C$6,IF(G41="Muy Alta",'[2]Listas y tablas'!$C$7,))))))</f>
        <v>0.8</v>
      </c>
      <c r="I41" s="574" t="s">
        <v>256</v>
      </c>
      <c r="J41" s="572" t="str">
        <f>IF(NOT(ISERROR(MATCH(I41,'[2]Tabla Impacto'!$B$221:$B$223,0))),'[2]Tabla Impacto'!$F$223&amp;"Por favor no seleccionar los criterios de impacto(Afectación Económica o presupuestal y Pérdida Reputacional)",I41)</f>
        <v xml:space="preserve">     Afectación menor a 10 SMLMV .</v>
      </c>
      <c r="K41" s="570" t="str">
        <f>IF(OR(J41='[2]Tabla Impacto'!$C$11,J41='[2]Tabla Impacto'!$D$11),"Leve",IF(OR(J41='[2]Tabla Impacto'!$C$12,J41='[2]Tabla Impacto'!$D$12),"Menor",IF(OR(J41='[2]Tabla Impacto'!$C$13,J41='[2]Tabla Impacto'!$D$13),"Moderado",IF(OR(J41='[2]Tabla Impacto'!$C$14,J41='[2]Tabla Impacto'!$D$14),"Mayor",IF(OR(J41='[2]Tabla Impacto'!$C$15,J41='[2]Tabla Impacto'!$D$15),"Catastrófico","")))))</f>
        <v>Leve</v>
      </c>
      <c r="L41" s="572">
        <f>IF(K41="","",IF(K41="Leve",'[2]Listas y tablas'!$F$3,IF(K41="Menor",'[2]Listas y tablas'!$F$4,IF(K41="Moderado",'[2]Listas y tablas'!$F$5,IF(K41="Mayor",'[2]Listas y tablas'!$F$6,IF(K41="Catastrófico",'[2]Listas y tablas'!$F$7,))))))</f>
        <v>0.2</v>
      </c>
      <c r="M41" s="570" t="str">
        <f>IF(OR(AND(G41="Muy Baja",K41="Leve"),AND(G41="Muy Baja",K41="Menor"),AND(G41="Baja",K41="Leve")),"Bajo",IF(OR(AND(G41="Muy baja",K41="Moderado"),AND(G41="Baja",K41="Menor"),AND(G41="Baja",K41="Moderado"),AND(G41="Media",K41="Leve"),AND(G41="Media",K41="Menor"),AND(G41="Media",K41="Moderado"),AND(G41="Alta",K41="Leve"),AND(G41="Alta",K41="Menor")),"Moderado",IF(OR(AND(G41="Muy Baja",K41="Mayor"),AND(G41="Baja",K41="Mayor"),AND(G41="Media",K41="Mayor"),AND(G41="Alta",K41="Moderado"),AND(G41="Alta",K41="Mayor"),AND(G41="Muy Alta",K41="Leve"),AND(G41="Muy Alta",K41="Menor"),AND(G41="Muy Alta",K41="Moderado"),AND(G41="Muy Alta",K41="Mayor")),"Alto",IF(OR(AND(G41="Muy Baja",K41="Catastrófico"),AND(G41="Baja",K41="Catastrófico"),AND(G41="Media",K41="Catastrófico"),AND(G41="Alta",K41="Catastrófico"),AND(G41="Muy Alta",K41="Catastrófico")),"Extremo",""))))</f>
        <v>Moderado</v>
      </c>
      <c r="N41" s="457" t="str">
        <f>+IF(ISTEXT(D40),"G","")</f>
        <v>G</v>
      </c>
      <c r="O41" s="458">
        <f>IF(ISTEXT(D40),1,"")</f>
        <v>1</v>
      </c>
      <c r="P41" s="458" t="str">
        <f>IF(ISTEXT(D40),CONCATENATE(N41,O41),"")</f>
        <v>G1</v>
      </c>
      <c r="Q41" s="459" t="s">
        <v>938</v>
      </c>
      <c r="R41" s="458" t="str">
        <f t="shared" ref="R41:R46" si="0">IF(OR(S41="Preventivo",S41="Detectivo"),"Probabilidad",IF(S41="Correctivo","Impacto",""))</f>
        <v>Probabilidad</v>
      </c>
      <c r="S41" s="460" t="s">
        <v>257</v>
      </c>
      <c r="T41" s="460" t="s">
        <v>258</v>
      </c>
      <c r="U41" s="461" t="str">
        <f t="shared" ref="U41:U52" si="1">IF(AND(S41="Preventivo",T41="Automático"),"50%",IF(AND(S41="Preventivo",T41="Manual"),"40%",IF(AND(S41="Detectivo",T41="Automático"),"40%",IF(AND(S41="Detectivo",T41="Manual"),"30%",IF(AND(S41="Correctivo",T41="Automático"),"35%",IF(AND(S41="Correctivo",T41="Manual"),"25%",""))))))</f>
        <v>40%</v>
      </c>
      <c r="V41" s="460" t="s">
        <v>259</v>
      </c>
      <c r="W41" s="460" t="s">
        <v>260</v>
      </c>
      <c r="X41" s="460" t="s">
        <v>261</v>
      </c>
      <c r="Y41" s="576">
        <f>IFERROR(IF(R41="Probabilidad",(H41-(+H41*U41)),IF(R41="Impacto",H41,"")),"")</f>
        <v>0.48</v>
      </c>
      <c r="Z41" s="578" t="str">
        <f>IFERROR(IF(Y41="","",IF(Y41&lt;='[2]Listas y tablas'!$L$3,"Muy Baja",IF(Y41&lt;='[2]Listas y tablas'!$L$4,"Baja",IF(Y41&lt;='[2]Listas y tablas'!$L$5,"Media",IF(Y41&lt;='[2]Listas y tablas'!$L$6,"Alta","Muy Alta"))))),"")</f>
        <v>Media</v>
      </c>
      <c r="AA41" s="572">
        <f>+Y41</f>
        <v>0.48</v>
      </c>
      <c r="AB41" s="578" t="str">
        <f>IFERROR(IF(AC41="","",IF(AC41&lt;='[2]Listas y tablas'!$O$3,"Leve",IF(AC41&lt;='[2]Listas y tablas'!$O$4,"Menor",IF(AC41&lt;='[2]Listas y tablas'!$O$5,"Moderado",IF(AC41&lt;='[2]Listas y tablas'!$O$6,"Mayor","Catastrófico"))))),"")</f>
        <v>Leve</v>
      </c>
      <c r="AC41" s="572">
        <f>IFERROR(IF(R41="Impacto",(K41-(+K41*U41)),IF(R41="Probabilidad",L41,"")),"")</f>
        <v>0.2</v>
      </c>
      <c r="AD41" s="578" t="str">
        <f>IFERROR(IF(OR(AND(Z41="Muy Baja",AB41="Leve"),AND(Z41="Muy Baja",AB41="Menor"),AND(Z41="Baja",AB41="Leve")),"Bajo",IF(OR(AND(Z41="Muy baja",AB41="Moderado"),AND(Z41="Baja",AB41="Menor"),AND(Z41="Baja",AB41="Moderado"),AND(Z41="Media",AB41="Leve"),AND(Z41="Media",AB41="Menor"),AND(Z41="Media",AB41="Moderado"),AND(Z41="Alta",AB41="Leve"),AND(Z41="Alta",AB41="Menor")),"Moderado",IF(OR(AND(Z41="Muy Baja",AB41="Mayor"),AND(Z41="Baja",AB41="Mayor"),AND(Z41="Media",AB41="Mayor"),AND(Z41="Alta",AB41="Moderado"),AND(Z41="Alta",AB41="Mayor"),AND(Z41="Muy Alta",AB41="Leve"),AND(Z41="Muy Alta",AB41="Menor"),AND(Z41="Muy Alta",AB41="Moderado"),AND(Z41="Muy Alta",AB41="Mayor")),"Alto",IF(OR(AND(Z41="Muy Baja",AB41="Catastrófico"),AND(Z41="Baja",AB41="Catastrófico"),AND(Z41="Media",AB41="Catastrófico"),AND(Z41="Alta",AB41="Catastrófico"),AND(Z41="Muy Alta",AB41="Catastrófico")),"Extremo","")))),"")</f>
        <v>Moderado</v>
      </c>
      <c r="AE41" s="585" t="s">
        <v>262</v>
      </c>
      <c r="AF41" s="462" t="s">
        <v>939</v>
      </c>
      <c r="AG41" s="462" t="s">
        <v>269</v>
      </c>
      <c r="AH41" s="462" t="s">
        <v>940</v>
      </c>
      <c r="AI41" s="429" t="s">
        <v>941</v>
      </c>
      <c r="AJ41" s="429" t="s">
        <v>942</v>
      </c>
      <c r="AK41" s="429" t="s">
        <v>940</v>
      </c>
      <c r="AL41" s="463">
        <v>45292</v>
      </c>
      <c r="AM41" s="463">
        <v>45351</v>
      </c>
      <c r="AN41" s="429" t="s">
        <v>943</v>
      </c>
      <c r="AO41" s="429" t="s">
        <v>944</v>
      </c>
      <c r="AP41" s="429" t="s">
        <v>945</v>
      </c>
      <c r="AQ41" s="429" t="s">
        <v>946</v>
      </c>
      <c r="AR41" s="429" t="s">
        <v>947</v>
      </c>
      <c r="AS41" s="429" t="s">
        <v>948</v>
      </c>
      <c r="AT41" s="455"/>
      <c r="AU41" s="432"/>
      <c r="AV41" s="432">
        <v>1</v>
      </c>
      <c r="AW41" s="432"/>
      <c r="AX41" s="432"/>
      <c r="AY41" s="432"/>
      <c r="AZ41" s="431"/>
      <c r="BA41" s="431"/>
      <c r="BB41" s="433"/>
      <c r="BC41" s="434"/>
      <c r="BD41" s="435"/>
      <c r="BE41" s="435"/>
      <c r="BF41" s="436"/>
      <c r="BG41" s="437"/>
      <c r="BH41" s="437"/>
      <c r="BI41" s="438"/>
      <c r="BJ41" s="434"/>
      <c r="BK41" s="439"/>
      <c r="BL41" s="562"/>
      <c r="BM41" s="464"/>
      <c r="BN41" s="464"/>
      <c r="BO41" s="464"/>
      <c r="BP41" s="464"/>
      <c r="BQ41" s="464"/>
      <c r="BR41" s="464"/>
      <c r="BS41" s="464"/>
      <c r="BT41" s="464"/>
      <c r="BU41" s="465"/>
      <c r="BV41" s="443"/>
      <c r="BW41" s="444"/>
      <c r="BX41" s="444"/>
      <c r="BY41" s="444"/>
      <c r="BZ41" s="444"/>
      <c r="CA41" s="444"/>
      <c r="CB41" s="445"/>
      <c r="CC41" s="446"/>
      <c r="CD41" s="444"/>
      <c r="CE41" s="445"/>
      <c r="CF41" s="456"/>
      <c r="CG41" s="448"/>
      <c r="CH41" s="448"/>
      <c r="CI41" s="448"/>
      <c r="CJ41" s="448"/>
      <c r="CK41" s="448"/>
      <c r="CL41" s="448"/>
      <c r="CM41" s="448"/>
      <c r="CN41" s="449"/>
      <c r="CO41" s="450"/>
      <c r="CP41" s="451"/>
      <c r="CQ41" s="451"/>
      <c r="CR41" s="451"/>
      <c r="CS41" s="451"/>
      <c r="CT41" s="451"/>
      <c r="CU41" s="452"/>
      <c r="CV41" s="450"/>
      <c r="CW41" s="451"/>
      <c r="CX41" s="452"/>
    </row>
    <row r="42" spans="1:102" s="453" customFormat="1" ht="82.5" x14ac:dyDescent="0.3">
      <c r="A42" s="565"/>
      <c r="B42" s="567"/>
      <c r="C42" s="567"/>
      <c r="D42" s="567"/>
      <c r="E42" s="565"/>
      <c r="F42" s="569"/>
      <c r="G42" s="571"/>
      <c r="H42" s="573"/>
      <c r="I42" s="575"/>
      <c r="J42" s="573"/>
      <c r="K42" s="571"/>
      <c r="L42" s="573"/>
      <c r="M42" s="571"/>
      <c r="N42" s="457" t="str">
        <f>+IF(ISTEXT(D41),"G","")</f>
        <v>G</v>
      </c>
      <c r="O42" s="458">
        <f>IF(ISTEXT(D41),1+O41,"")</f>
        <v>2</v>
      </c>
      <c r="P42" s="458" t="str">
        <f>IF(ISTEXT(D41),CONCATENATE(N42,O42),"")</f>
        <v>G2</v>
      </c>
      <c r="Q42" s="459" t="s">
        <v>949</v>
      </c>
      <c r="R42" s="458" t="str">
        <f t="shared" si="0"/>
        <v>Probabilidad</v>
      </c>
      <c r="S42" s="460" t="s">
        <v>257</v>
      </c>
      <c r="T42" s="460" t="s">
        <v>258</v>
      </c>
      <c r="U42" s="461" t="str">
        <f t="shared" si="1"/>
        <v>40%</v>
      </c>
      <c r="V42" s="460" t="s">
        <v>259</v>
      </c>
      <c r="W42" s="460" t="s">
        <v>260</v>
      </c>
      <c r="X42" s="460" t="s">
        <v>261</v>
      </c>
      <c r="Y42" s="577"/>
      <c r="Z42" s="579"/>
      <c r="AA42" s="573"/>
      <c r="AB42" s="579"/>
      <c r="AC42" s="573"/>
      <c r="AD42" s="579"/>
      <c r="AE42" s="586"/>
      <c r="AF42" s="462" t="s">
        <v>950</v>
      </c>
      <c r="AG42" s="462" t="s">
        <v>263</v>
      </c>
      <c r="AH42" s="462" t="s">
        <v>940</v>
      </c>
      <c r="AI42" s="429" t="s">
        <v>951</v>
      </c>
      <c r="AJ42" s="429" t="s">
        <v>952</v>
      </c>
      <c r="AK42" s="429" t="s">
        <v>940</v>
      </c>
      <c r="AL42" s="463">
        <v>45323</v>
      </c>
      <c r="AM42" s="463">
        <v>45657</v>
      </c>
      <c r="AN42" s="429"/>
      <c r="AO42" s="429"/>
      <c r="AP42" s="429"/>
      <c r="AQ42" s="429"/>
      <c r="AR42" s="429"/>
      <c r="AS42" s="429"/>
      <c r="AT42" s="455"/>
      <c r="AU42" s="432"/>
      <c r="AV42" s="432">
        <v>1</v>
      </c>
      <c r="AW42" s="432"/>
      <c r="AX42" s="432"/>
      <c r="AY42" s="432"/>
      <c r="AZ42" s="431"/>
      <c r="BA42" s="431"/>
      <c r="BB42" s="433"/>
      <c r="BC42" s="434"/>
      <c r="BD42" s="435"/>
      <c r="BE42" s="435"/>
      <c r="BF42" s="436"/>
      <c r="BG42" s="437"/>
      <c r="BH42" s="437"/>
      <c r="BI42" s="438"/>
      <c r="BJ42" s="434"/>
      <c r="BK42" s="439"/>
      <c r="BL42" s="580"/>
      <c r="BM42" s="464"/>
      <c r="BN42" s="464"/>
      <c r="BO42" s="464">
        <v>1</v>
      </c>
      <c r="BP42" s="464"/>
      <c r="BQ42" s="464"/>
      <c r="BR42" s="464"/>
      <c r="BS42" s="464"/>
      <c r="BT42" s="464"/>
      <c r="BU42" s="465"/>
      <c r="BV42" s="443"/>
      <c r="BW42" s="444"/>
      <c r="BX42" s="444"/>
      <c r="BY42" s="444"/>
      <c r="BZ42" s="444"/>
      <c r="CA42" s="444"/>
      <c r="CB42" s="445"/>
      <c r="CC42" s="446"/>
      <c r="CD42" s="444"/>
      <c r="CE42" s="445"/>
      <c r="CF42" s="456"/>
      <c r="CG42" s="448"/>
      <c r="CH42" s="448">
        <v>1</v>
      </c>
      <c r="CI42" s="448"/>
      <c r="CJ42" s="448"/>
      <c r="CK42" s="448"/>
      <c r="CL42" s="448"/>
      <c r="CM42" s="448"/>
      <c r="CN42" s="449"/>
      <c r="CO42" s="450"/>
      <c r="CP42" s="451"/>
      <c r="CQ42" s="451"/>
      <c r="CR42" s="451"/>
      <c r="CS42" s="451"/>
      <c r="CT42" s="451"/>
      <c r="CU42" s="452"/>
      <c r="CV42" s="450"/>
      <c r="CW42" s="451"/>
      <c r="CX42" s="452"/>
    </row>
    <row r="43" spans="1:102" s="453" customFormat="1" ht="82.5" x14ac:dyDescent="0.3">
      <c r="A43" s="565"/>
      <c r="B43" s="567"/>
      <c r="C43" s="567"/>
      <c r="D43" s="567"/>
      <c r="E43" s="565"/>
      <c r="F43" s="569"/>
      <c r="G43" s="571"/>
      <c r="H43" s="573"/>
      <c r="I43" s="575"/>
      <c r="J43" s="573"/>
      <c r="K43" s="571"/>
      <c r="L43" s="573"/>
      <c r="M43" s="571"/>
      <c r="N43" s="457" t="str">
        <f>+IF(ISTEXT(D41),"G","")</f>
        <v>G</v>
      </c>
      <c r="O43" s="458">
        <f>IF(ISTEXT(D41),1+O42,"")</f>
        <v>3</v>
      </c>
      <c r="P43" s="458" t="str">
        <f>IF(ISTEXT(D41),CONCATENATE(N43,O43),"")</f>
        <v>G3</v>
      </c>
      <c r="Q43" s="459" t="s">
        <v>953</v>
      </c>
      <c r="R43" s="458" t="str">
        <f t="shared" si="0"/>
        <v>Probabilidad</v>
      </c>
      <c r="S43" s="460" t="s">
        <v>257</v>
      </c>
      <c r="T43" s="460" t="s">
        <v>258</v>
      </c>
      <c r="U43" s="461" t="str">
        <f t="shared" si="1"/>
        <v>40%</v>
      </c>
      <c r="V43" s="460" t="s">
        <v>259</v>
      </c>
      <c r="W43" s="460" t="s">
        <v>260</v>
      </c>
      <c r="X43" s="460" t="s">
        <v>261</v>
      </c>
      <c r="Y43" s="577"/>
      <c r="Z43" s="579"/>
      <c r="AA43" s="573"/>
      <c r="AB43" s="579"/>
      <c r="AC43" s="573"/>
      <c r="AD43" s="579"/>
      <c r="AE43" s="586"/>
      <c r="AF43" s="462" t="s">
        <v>954</v>
      </c>
      <c r="AG43" s="462" t="s">
        <v>264</v>
      </c>
      <c r="AH43" s="462" t="s">
        <v>940</v>
      </c>
      <c r="AI43" s="429" t="s">
        <v>955</v>
      </c>
      <c r="AJ43" s="429" t="s">
        <v>956</v>
      </c>
      <c r="AK43" s="429" t="s">
        <v>940</v>
      </c>
      <c r="AL43" s="463">
        <v>45292</v>
      </c>
      <c r="AM43" s="463">
        <v>45382</v>
      </c>
      <c r="AN43" s="429"/>
      <c r="AO43" s="429"/>
      <c r="AP43" s="429"/>
      <c r="AQ43" s="429"/>
      <c r="AR43" s="429"/>
      <c r="AS43" s="429"/>
      <c r="AT43" s="455"/>
      <c r="AU43" s="432"/>
      <c r="AV43" s="431">
        <v>1</v>
      </c>
      <c r="AW43" s="431"/>
      <c r="AX43" s="431"/>
      <c r="AY43" s="431"/>
      <c r="AZ43" s="431"/>
      <c r="BA43" s="431"/>
      <c r="BB43" s="433"/>
      <c r="BC43" s="434"/>
      <c r="BD43" s="435"/>
      <c r="BE43" s="435"/>
      <c r="BF43" s="436"/>
      <c r="BG43" s="437"/>
      <c r="BH43" s="437"/>
      <c r="BI43" s="438"/>
      <c r="BJ43" s="434"/>
      <c r="BK43" s="439"/>
      <c r="BL43" s="580"/>
      <c r="BM43" s="464"/>
      <c r="BN43" s="464"/>
      <c r="BO43" s="464"/>
      <c r="BP43" s="464"/>
      <c r="BQ43" s="464"/>
      <c r="BR43" s="464"/>
      <c r="BS43" s="464"/>
      <c r="BT43" s="464"/>
      <c r="BU43" s="465"/>
      <c r="BV43" s="443"/>
      <c r="BW43" s="444"/>
      <c r="BX43" s="444"/>
      <c r="BY43" s="444"/>
      <c r="BZ43" s="444"/>
      <c r="CA43" s="444"/>
      <c r="CB43" s="445"/>
      <c r="CC43" s="446"/>
      <c r="CD43" s="444"/>
      <c r="CE43" s="445"/>
      <c r="CF43" s="456"/>
      <c r="CG43" s="448"/>
      <c r="CH43" s="448"/>
      <c r="CI43" s="448"/>
      <c r="CJ43" s="448"/>
      <c r="CK43" s="448"/>
      <c r="CL43" s="448"/>
      <c r="CM43" s="448"/>
      <c r="CN43" s="449"/>
      <c r="CO43" s="450"/>
      <c r="CP43" s="451"/>
      <c r="CQ43" s="451"/>
      <c r="CR43" s="451"/>
      <c r="CS43" s="451"/>
      <c r="CT43" s="451"/>
      <c r="CU43" s="452"/>
      <c r="CV43" s="450"/>
      <c r="CW43" s="451"/>
      <c r="CX43" s="452"/>
    </row>
    <row r="44" spans="1:102" s="453" customFormat="1" ht="99" x14ac:dyDescent="0.3">
      <c r="A44" s="565"/>
      <c r="B44" s="567"/>
      <c r="C44" s="567"/>
      <c r="D44" s="567"/>
      <c r="E44" s="565"/>
      <c r="F44" s="569"/>
      <c r="G44" s="571"/>
      <c r="H44" s="573"/>
      <c r="I44" s="575"/>
      <c r="J44" s="573"/>
      <c r="K44" s="571"/>
      <c r="L44" s="573"/>
      <c r="M44" s="571"/>
      <c r="N44" s="457" t="str">
        <f>+IF(ISTEXT(D41),"G","")</f>
        <v>G</v>
      </c>
      <c r="O44" s="458">
        <f>IF(ISTEXT(D41),1+O43,"")</f>
        <v>4</v>
      </c>
      <c r="P44" s="458" t="str">
        <f>IF(ISTEXT(D41),CONCATENATE(N44,O44),"")</f>
        <v>G4</v>
      </c>
      <c r="Q44" s="459" t="s">
        <v>957</v>
      </c>
      <c r="R44" s="458" t="str">
        <f t="shared" si="0"/>
        <v>Probabilidad</v>
      </c>
      <c r="S44" s="460" t="s">
        <v>257</v>
      </c>
      <c r="T44" s="460" t="s">
        <v>258</v>
      </c>
      <c r="U44" s="461" t="str">
        <f t="shared" si="1"/>
        <v>40%</v>
      </c>
      <c r="V44" s="460" t="s">
        <v>259</v>
      </c>
      <c r="W44" s="460" t="s">
        <v>260</v>
      </c>
      <c r="X44" s="460" t="s">
        <v>261</v>
      </c>
      <c r="Y44" s="577"/>
      <c r="Z44" s="579"/>
      <c r="AA44" s="573"/>
      <c r="AB44" s="579"/>
      <c r="AC44" s="573"/>
      <c r="AD44" s="579"/>
      <c r="AE44" s="586"/>
      <c r="AF44" s="462" t="s">
        <v>958</v>
      </c>
      <c r="AG44" s="462" t="s">
        <v>264</v>
      </c>
      <c r="AH44" s="462" t="s">
        <v>940</v>
      </c>
      <c r="AI44" s="429" t="s">
        <v>959</v>
      </c>
      <c r="AJ44" s="429" t="s">
        <v>960</v>
      </c>
      <c r="AK44" s="429" t="s">
        <v>940</v>
      </c>
      <c r="AL44" s="463">
        <v>45444</v>
      </c>
      <c r="AM44" s="463">
        <v>45657</v>
      </c>
      <c r="AN44" s="429"/>
      <c r="AO44" s="429"/>
      <c r="AP44" s="429"/>
      <c r="AQ44" s="429"/>
      <c r="AR44" s="429"/>
      <c r="AS44" s="429"/>
      <c r="AT44" s="455"/>
      <c r="AU44" s="432"/>
      <c r="AV44" s="432"/>
      <c r="AW44" s="432"/>
      <c r="AX44" s="432"/>
      <c r="AY44" s="432"/>
      <c r="AZ44" s="431"/>
      <c r="BA44" s="431"/>
      <c r="BB44" s="433"/>
      <c r="BC44" s="434"/>
      <c r="BD44" s="435"/>
      <c r="BE44" s="435"/>
      <c r="BF44" s="436"/>
      <c r="BG44" s="437"/>
      <c r="BH44" s="437"/>
      <c r="BI44" s="438"/>
      <c r="BJ44" s="434"/>
      <c r="BK44" s="439"/>
      <c r="BL44" s="580"/>
      <c r="BM44" s="464"/>
      <c r="BN44" s="464"/>
      <c r="BO44" s="464">
        <v>1</v>
      </c>
      <c r="BP44" s="464"/>
      <c r="BQ44" s="464"/>
      <c r="BR44" s="464"/>
      <c r="BS44" s="464"/>
      <c r="BT44" s="464"/>
      <c r="BU44" s="465"/>
      <c r="BV44" s="443"/>
      <c r="BW44" s="444"/>
      <c r="BX44" s="444"/>
      <c r="BY44" s="444"/>
      <c r="BZ44" s="444"/>
      <c r="CA44" s="444"/>
      <c r="CB44" s="445"/>
      <c r="CC44" s="446"/>
      <c r="CD44" s="444"/>
      <c r="CE44" s="445"/>
      <c r="CF44" s="456"/>
      <c r="CG44" s="448"/>
      <c r="CH44" s="448">
        <v>1</v>
      </c>
      <c r="CI44" s="448"/>
      <c r="CJ44" s="448"/>
      <c r="CK44" s="448"/>
      <c r="CL44" s="448"/>
      <c r="CM44" s="448"/>
      <c r="CN44" s="449"/>
      <c r="CO44" s="450"/>
      <c r="CP44" s="451"/>
      <c r="CQ44" s="451"/>
      <c r="CR44" s="451"/>
      <c r="CS44" s="451"/>
      <c r="CT44" s="451"/>
      <c r="CU44" s="452"/>
      <c r="CV44" s="450"/>
      <c r="CW44" s="451"/>
      <c r="CX44" s="452"/>
    </row>
    <row r="45" spans="1:102" s="453" customFormat="1" ht="82.5" x14ac:dyDescent="0.3">
      <c r="A45" s="565"/>
      <c r="B45" s="567"/>
      <c r="C45" s="567"/>
      <c r="D45" s="567"/>
      <c r="E45" s="565"/>
      <c r="F45" s="569"/>
      <c r="G45" s="571"/>
      <c r="H45" s="573"/>
      <c r="I45" s="575"/>
      <c r="J45" s="573"/>
      <c r="K45" s="571"/>
      <c r="L45" s="573"/>
      <c r="M45" s="571"/>
      <c r="N45" s="457" t="str">
        <f>+IF(ISTEXT(D41),"G","")</f>
        <v>G</v>
      </c>
      <c r="O45" s="458">
        <f>IF(ISTEXT(D41),1+O44,"")</f>
        <v>5</v>
      </c>
      <c r="P45" s="458" t="str">
        <f>IF(ISTEXT(D41),CONCATENATE(N45,O45),"")</f>
        <v>G5</v>
      </c>
      <c r="Q45" s="459"/>
      <c r="R45" s="458" t="str">
        <f t="shared" si="0"/>
        <v>Probabilidad</v>
      </c>
      <c r="S45" s="460" t="s">
        <v>257</v>
      </c>
      <c r="T45" s="460" t="s">
        <v>258</v>
      </c>
      <c r="U45" s="461" t="str">
        <f t="shared" si="1"/>
        <v>40%</v>
      </c>
      <c r="V45" s="460" t="s">
        <v>259</v>
      </c>
      <c r="W45" s="460" t="s">
        <v>260</v>
      </c>
      <c r="X45" s="460" t="s">
        <v>261</v>
      </c>
      <c r="Y45" s="577"/>
      <c r="Z45" s="579"/>
      <c r="AA45" s="573"/>
      <c r="AB45" s="579"/>
      <c r="AC45" s="573"/>
      <c r="AD45" s="579"/>
      <c r="AE45" s="586"/>
      <c r="AF45" s="462"/>
      <c r="AG45" s="462"/>
      <c r="AH45" s="462"/>
      <c r="AI45" s="429" t="s">
        <v>961</v>
      </c>
      <c r="AJ45" s="429" t="s">
        <v>962</v>
      </c>
      <c r="AK45" s="429" t="s">
        <v>940</v>
      </c>
      <c r="AL45" s="463">
        <v>45536</v>
      </c>
      <c r="AM45" s="463">
        <v>45596</v>
      </c>
      <c r="AN45" s="429"/>
      <c r="AO45" s="429"/>
      <c r="AP45" s="429"/>
      <c r="AQ45" s="429"/>
      <c r="AR45" s="429"/>
      <c r="AS45" s="429"/>
      <c r="AT45" s="455"/>
      <c r="AU45" s="432"/>
      <c r="AV45" s="432"/>
      <c r="AW45" s="432"/>
      <c r="AX45" s="432"/>
      <c r="AY45" s="432"/>
      <c r="AZ45" s="431"/>
      <c r="BA45" s="431"/>
      <c r="BB45" s="433"/>
      <c r="BC45" s="434"/>
      <c r="BD45" s="435"/>
      <c r="BE45" s="435"/>
      <c r="BF45" s="436"/>
      <c r="BG45" s="437"/>
      <c r="BH45" s="437"/>
      <c r="BI45" s="438"/>
      <c r="BJ45" s="434"/>
      <c r="BK45" s="439"/>
      <c r="BL45" s="580"/>
      <c r="BM45" s="464"/>
      <c r="BN45" s="464"/>
      <c r="BO45" s="464"/>
      <c r="BP45" s="464"/>
      <c r="BQ45" s="464"/>
      <c r="BR45" s="464"/>
      <c r="BS45" s="464"/>
      <c r="BT45" s="464"/>
      <c r="BU45" s="465"/>
      <c r="BV45" s="443"/>
      <c r="BW45" s="444"/>
      <c r="BX45" s="444"/>
      <c r="BY45" s="444"/>
      <c r="BZ45" s="444"/>
      <c r="CA45" s="444"/>
      <c r="CB45" s="445"/>
      <c r="CC45" s="446"/>
      <c r="CD45" s="444"/>
      <c r="CE45" s="445"/>
      <c r="CF45" s="456"/>
      <c r="CG45" s="448"/>
      <c r="CH45" s="448">
        <v>1</v>
      </c>
      <c r="CI45" s="448"/>
      <c r="CJ45" s="448"/>
      <c r="CK45" s="448"/>
      <c r="CL45" s="448"/>
      <c r="CM45" s="448"/>
      <c r="CN45" s="449"/>
      <c r="CO45" s="450"/>
      <c r="CP45" s="451"/>
      <c r="CQ45" s="451"/>
      <c r="CR45" s="451"/>
      <c r="CS45" s="451"/>
      <c r="CT45" s="451"/>
      <c r="CU45" s="452"/>
      <c r="CV45" s="450"/>
      <c r="CW45" s="451"/>
      <c r="CX45" s="452"/>
    </row>
    <row r="46" spans="1:102" s="453" customFormat="1" ht="82.5" x14ac:dyDescent="0.3">
      <c r="A46" s="581">
        <v>2</v>
      </c>
      <c r="B46" s="583" t="str">
        <f>IFERROR(VLOOKUP($A46,[2]Riesgos!$A$7:$H$12,2,FALSE),"")</f>
        <v>Administración de Bienes e Infraestructura</v>
      </c>
      <c r="C46" s="583" t="str">
        <f>IFERROR(VLOOKUP($A46,[2]Riesgos!$A$7:$H$12,7,FALSE),"")</f>
        <v>Debido a la falta de control en existencia, fechas de caducidad y condiciones de almacenamiento</v>
      </c>
      <c r="D46" s="583" t="str">
        <f>IFERROR(VLOOKUP($A46,[2]Riesgos!$A$7:$H$12,8,FALSE),"")</f>
        <v>Posibilidad de afectación económico / presupuestal por pérdida, vencimiento o merma de bienes debido a la falta de control en existencia, fechas de caducidad y condiciones de almacenamiento.</v>
      </c>
      <c r="E46" s="429" t="s">
        <v>255</v>
      </c>
      <c r="F46" s="429">
        <v>4</v>
      </c>
      <c r="G46" s="457" t="str">
        <f>IF(F46&lt;=0,"",IF(F46&lt;='[2]Listas y tablas'!$B$3,"Muy Baja",IF(F46&lt;='[2]Listas y tablas'!$B$4,"Baja",IF(F46&lt;='[2]Listas y tablas'!$B$5,"Media",IF(F46&lt;='[2]Listas y tablas'!$B$6,"Alta","Muy Alta")))))</f>
        <v>Baja</v>
      </c>
      <c r="H46" s="466">
        <f>IF(G46="","",IF(G46="Muy Baja",'[2]Listas y tablas'!$C$3,IF(G46="Baja",'[2]Listas y tablas'!$C$4,IF(G46="Media",'[2]Listas y tablas'!$C$5,IF(G46="Alta",'[2]Listas y tablas'!$C$6,IF(G46="Muy Alta",'[2]Listas y tablas'!$C$7,))))))</f>
        <v>0.4</v>
      </c>
      <c r="I46" s="467" t="s">
        <v>256</v>
      </c>
      <c r="J46" s="466" t="str">
        <f>IF(NOT(ISERROR(MATCH(I46,'[2]Tabla Impacto'!$B$221:$B$223,0))),'[2]Tabla Impacto'!$F$223&amp;"Por favor no seleccionar los criterios de impacto(Afectación Económica o presupuestal y Pérdida Reputacional)",I46)</f>
        <v xml:space="preserve">     Afectación menor a 10 SMLMV .</v>
      </c>
      <c r="K46" s="457" t="str">
        <f>IF(OR(J46='[2]Tabla Impacto'!$C$11,J46='[2]Tabla Impacto'!$D$11),"Leve",IF(OR(J46='[2]Tabla Impacto'!$C$12,J46='[2]Tabla Impacto'!$D$12),"Menor",IF(OR(J46='[2]Tabla Impacto'!$C$13,J46='[2]Tabla Impacto'!$D$13),"Moderado",IF(OR(J46='[2]Tabla Impacto'!$C$14,J46='[2]Tabla Impacto'!$D$14),"Mayor",IF(OR(J46='[2]Tabla Impacto'!$C$15,J46='[2]Tabla Impacto'!$D$15),"Catastrófico","")))))</f>
        <v>Leve</v>
      </c>
      <c r="L46" s="466">
        <f>IF(K46="","",IF(K46="Leve",'[2]Listas y tablas'!$F$3,IF(K46="Menor",'[2]Listas y tablas'!$F$4,IF(K46="Moderado",'[2]Listas y tablas'!$F$5,IF(K46="Mayor",'[2]Listas y tablas'!$F$6,IF(K46="Catastrófico",'[2]Listas y tablas'!$F$7,))))))</f>
        <v>0.2</v>
      </c>
      <c r="M46" s="457" t="str">
        <f t="shared" ref="M46:M52" si="2">IF(OR(AND(G46="Muy Baja",K46="Leve"),AND(G46="Muy Baja",K46="Menor"),AND(G46="Baja",K46="Leve")),"Bajo",IF(OR(AND(G46="Muy baja",K46="Moderado"),AND(G46="Baja",K46="Menor"),AND(G46="Baja",K46="Moderado"),AND(G46="Media",K46="Leve"),AND(G46="Media",K46="Menor"),AND(G46="Media",K46="Moderado"),AND(G46="Alta",K46="Leve"),AND(G46="Alta",K46="Menor")),"Moderado",IF(OR(AND(G46="Muy Baja",K46="Mayor"),AND(G46="Baja",K46="Mayor"),AND(G46="Media",K46="Mayor"),AND(G46="Alta",K46="Moderado"),AND(G46="Alta",K46="Mayor"),AND(G46="Muy Alta",K46="Leve"),AND(G46="Muy Alta",K46="Menor"),AND(G46="Muy Alta",K46="Moderado"),AND(G46="Muy Alta",K46="Mayor")),"Alto",IF(OR(AND(G46="Muy Baja",K46="Catastrófico"),AND(G46="Baja",K46="Catastrófico"),AND(G46="Media",K46="Catastrófico"),AND(G46="Alta",K46="Catastrófico"),AND(G46="Muy Alta",K46="Catastrófico")),"Extremo",""))))</f>
        <v>Bajo</v>
      </c>
      <c r="N46" s="457" t="str">
        <f t="shared" ref="N46:N52" si="3">+IF(ISTEXT(D46),"G","")</f>
        <v>G</v>
      </c>
      <c r="O46" s="458">
        <f>IF(ISTEXT(D46),1+O45,"")</f>
        <v>6</v>
      </c>
      <c r="P46" s="458" t="str">
        <f t="shared" ref="P46:P52" si="4">IF(ISTEXT(D46),CONCATENATE(N46,O46),"")</f>
        <v>G6</v>
      </c>
      <c r="Q46" s="459" t="s">
        <v>963</v>
      </c>
      <c r="R46" s="458" t="str">
        <f t="shared" si="0"/>
        <v>Probabilidad</v>
      </c>
      <c r="S46" s="460" t="s">
        <v>265</v>
      </c>
      <c r="T46" s="460" t="s">
        <v>258</v>
      </c>
      <c r="U46" s="461" t="str">
        <f t="shared" si="1"/>
        <v>30%</v>
      </c>
      <c r="V46" s="460" t="s">
        <v>259</v>
      </c>
      <c r="W46" s="460" t="s">
        <v>260</v>
      </c>
      <c r="X46" s="460" t="s">
        <v>261</v>
      </c>
      <c r="Y46" s="468" t="e">
        <f>IF(#REF!=A46,IFERROR(IF(AND(#REF!="Probabilidad",R46="Probabilidad"),(#REF!-(+#REF!*U46)),IF(R46="Probabilidad",(#REF!-(+#REF!*U46)),IF(R46="Impacto",#REF!,""))),""),IFERROR(IF(R46="Probabilidad",(H46-(+H46*U46)),IF(R46="Impacto",K46,"")),""))</f>
        <v>#REF!</v>
      </c>
      <c r="Z46" s="469" t="str">
        <f>IFERROR(IF(Y46="","",IF(Y46&lt;='[2]Listas y tablas'!$L$3,"Muy Baja",IF(Y46&lt;='[2]Listas y tablas'!$L$4,"Baja",IF(Y46&lt;='[2]Listas y tablas'!$L$5,"Media",IF(Y46&lt;='[2]Listas y tablas'!$L$6,"Alta","Muy Alta"))))),"")</f>
        <v/>
      </c>
      <c r="AA46" s="461" t="e">
        <f t="shared" ref="AA46:AA51" si="5">+Y46</f>
        <v>#REF!</v>
      </c>
      <c r="AB46" s="469" t="str">
        <f>IFERROR(IF(AC46="","",IF(AC46&lt;='[2]Listas y tablas'!$O$3,"Leve",IF(AC46&lt;='[2]Listas y tablas'!$O$4,"Menor",IF(AC46&lt;='[2]Listas y tablas'!$O$5,"Moderado",IF(AC46&lt;='[2]Listas y tablas'!$O$6,"Mayor","Catastrófico"))))),"")</f>
        <v/>
      </c>
      <c r="AC46" s="470" t="e">
        <f>IF(#REF!=A46,IFERROR(IF(AND(#REF!="Impacto",R46="Impacto"),(#REF!-(+#REF!*U46)),IF(R46="Impacto",(#REF!-(+#REF!*U46)),IF(R46="Probabilidad",#REF!,""))),""),IFERROR(IF(R46="Impacto",(F46-(+F46*U46)),IF(R46="Probabilidad",F46,"")),""))</f>
        <v>#REF!</v>
      </c>
      <c r="AD46" s="469" t="str">
        <f t="shared" ref="AD46" si="6">IFERROR(IF(OR(AND(Z46="Muy Baja",AB46="Leve"),AND(Z46="Muy Baja",AB46="Menor"),AND(Z46="Baja",AB46="Leve")),"Bajo",IF(OR(AND(Z46="Muy baja",AB46="Moderado"),AND(Z46="Baja",AB46="Menor"),AND(Z46="Baja",AB46="Moderado"),AND(Z46="Media",AB46="Leve"),AND(Z46="Media",AB46="Menor"),AND(Z46="Media",AB46="Moderado"),AND(Z46="Alta",AB46="Leve"),AND(Z46="Alta",AB46="Menor")),"Moderado",IF(OR(AND(Z46="Muy Baja",AB46="Mayor"),AND(Z46="Baja",AB46="Mayor"),AND(Z46="Media",AB46="Mayor"),AND(Z46="Alta",AB46="Moderado"),AND(Z46="Alta",AB46="Mayor"),AND(Z46="Muy Alta",AB46="Leve"),AND(Z46="Muy Alta",AB46="Menor"),AND(Z46="Muy Alta",AB46="Moderado"),AND(Z46="Muy Alta",AB46="Mayor")),"Alto",IF(OR(AND(Z46="Muy Baja",AB46="Catastrófico"),AND(Z46="Baja",AB46="Catastrófico"),AND(Z46="Media",AB46="Catastrófico"),AND(Z46="Alta",AB46="Catastrófico"),AND(Z46="Muy Alta",AB46="Catastrófico")),"Extremo","")))),"")</f>
        <v/>
      </c>
      <c r="AE46" s="460" t="s">
        <v>262</v>
      </c>
      <c r="AF46" s="471" t="s">
        <v>964</v>
      </c>
      <c r="AG46" s="462" t="s">
        <v>709</v>
      </c>
      <c r="AH46" s="462" t="s">
        <v>940</v>
      </c>
      <c r="AI46" s="472" t="s">
        <v>965</v>
      </c>
      <c r="AJ46" s="472" t="s">
        <v>966</v>
      </c>
      <c r="AK46" s="472" t="s">
        <v>940</v>
      </c>
      <c r="AL46" s="463">
        <v>45323</v>
      </c>
      <c r="AM46" s="463">
        <v>45657</v>
      </c>
      <c r="AN46" s="429"/>
      <c r="AO46" s="429"/>
      <c r="AP46" s="429"/>
      <c r="AQ46" s="429"/>
      <c r="AR46" s="429"/>
      <c r="AS46" s="429"/>
      <c r="AT46" s="455"/>
      <c r="AU46" s="432"/>
      <c r="AV46" s="432">
        <v>1</v>
      </c>
      <c r="AW46" s="432"/>
      <c r="AX46" s="432"/>
      <c r="AY46" s="432"/>
      <c r="AZ46" s="431"/>
      <c r="BA46" s="431"/>
      <c r="BB46" s="433"/>
      <c r="BC46" s="434"/>
      <c r="BD46" s="435"/>
      <c r="BE46" s="435"/>
      <c r="BF46" s="436"/>
      <c r="BG46" s="437"/>
      <c r="BH46" s="437"/>
      <c r="BI46" s="438"/>
      <c r="BJ46" s="434"/>
      <c r="BK46" s="439"/>
      <c r="BL46" s="473"/>
      <c r="BM46" s="464"/>
      <c r="BN46" s="464"/>
      <c r="BO46" s="464">
        <v>1</v>
      </c>
      <c r="BP46" s="464"/>
      <c r="BQ46" s="464"/>
      <c r="BR46" s="464"/>
      <c r="BS46" s="464"/>
      <c r="BT46" s="464"/>
      <c r="BU46" s="465"/>
      <c r="BV46" s="443"/>
      <c r="BW46" s="444"/>
      <c r="BX46" s="444"/>
      <c r="BY46" s="444"/>
      <c r="BZ46" s="444"/>
      <c r="CA46" s="444"/>
      <c r="CB46" s="445"/>
      <c r="CC46" s="446"/>
      <c r="CD46" s="444"/>
      <c r="CE46" s="445"/>
      <c r="CF46" s="456"/>
      <c r="CG46" s="448"/>
      <c r="CH46" s="448">
        <v>1</v>
      </c>
      <c r="CI46" s="448"/>
      <c r="CJ46" s="448"/>
      <c r="CK46" s="448"/>
      <c r="CL46" s="448"/>
      <c r="CM46" s="448"/>
      <c r="CN46" s="449"/>
      <c r="CO46" s="450"/>
      <c r="CP46" s="451"/>
      <c r="CQ46" s="451"/>
      <c r="CR46" s="451"/>
      <c r="CS46" s="451"/>
      <c r="CT46" s="451"/>
      <c r="CU46" s="452"/>
      <c r="CV46" s="450"/>
      <c r="CW46" s="451"/>
      <c r="CX46" s="452"/>
    </row>
    <row r="47" spans="1:102" s="453" customFormat="1" ht="82.5" x14ac:dyDescent="0.3">
      <c r="A47" s="582"/>
      <c r="B47" s="584"/>
      <c r="C47" s="584"/>
      <c r="D47" s="584"/>
      <c r="E47" s="429"/>
      <c r="F47" s="429"/>
      <c r="G47" s="457"/>
      <c r="H47" s="466"/>
      <c r="I47" s="467"/>
      <c r="J47" s="466"/>
      <c r="K47" s="457"/>
      <c r="L47" s="466"/>
      <c r="M47" s="457"/>
      <c r="N47" s="457"/>
      <c r="O47" s="458"/>
      <c r="P47" s="458"/>
      <c r="Q47" s="474" t="s">
        <v>967</v>
      </c>
      <c r="R47" s="458"/>
      <c r="S47" s="460"/>
      <c r="T47" s="460"/>
      <c r="U47" s="461"/>
      <c r="V47" s="460"/>
      <c r="W47" s="460"/>
      <c r="X47" s="460"/>
      <c r="Y47" s="468"/>
      <c r="Z47" s="469"/>
      <c r="AA47" s="461"/>
      <c r="AB47" s="469"/>
      <c r="AC47" s="470"/>
      <c r="AD47" s="469"/>
      <c r="AE47" s="460"/>
      <c r="AF47" s="471" t="s">
        <v>968</v>
      </c>
      <c r="AG47" s="462" t="s">
        <v>264</v>
      </c>
      <c r="AH47" s="462" t="s">
        <v>940</v>
      </c>
      <c r="AI47" s="472"/>
      <c r="AJ47" s="472"/>
      <c r="AK47" s="472"/>
      <c r="AL47" s="463"/>
      <c r="AM47" s="463"/>
      <c r="AN47" s="429"/>
      <c r="AO47" s="429"/>
      <c r="AP47" s="429"/>
      <c r="AQ47" s="429"/>
      <c r="AR47" s="429"/>
      <c r="AS47" s="429"/>
      <c r="AT47" s="455"/>
      <c r="AU47" s="432"/>
      <c r="AV47" s="432"/>
      <c r="AW47" s="432"/>
      <c r="AX47" s="432"/>
      <c r="AY47" s="432"/>
      <c r="AZ47" s="431"/>
      <c r="BA47" s="431"/>
      <c r="BB47" s="433"/>
      <c r="BC47" s="434"/>
      <c r="BD47" s="435"/>
      <c r="BE47" s="435"/>
      <c r="BF47" s="436"/>
      <c r="BG47" s="437"/>
      <c r="BH47" s="437"/>
      <c r="BI47" s="438"/>
      <c r="BJ47" s="434"/>
      <c r="BK47" s="439"/>
      <c r="BL47" s="473"/>
      <c r="BM47" s="464"/>
      <c r="BN47" s="464"/>
      <c r="BO47" s="464"/>
      <c r="BP47" s="464"/>
      <c r="BQ47" s="464"/>
      <c r="BR47" s="464"/>
      <c r="BS47" s="464"/>
      <c r="BT47" s="464"/>
      <c r="BU47" s="465"/>
      <c r="BV47" s="443"/>
      <c r="BW47" s="444"/>
      <c r="BX47" s="444"/>
      <c r="BY47" s="444"/>
      <c r="BZ47" s="444"/>
      <c r="CA47" s="444"/>
      <c r="CB47" s="445"/>
      <c r="CC47" s="446"/>
      <c r="CD47" s="444"/>
      <c r="CE47" s="445"/>
      <c r="CF47" s="456"/>
      <c r="CG47" s="448"/>
      <c r="CH47" s="448"/>
      <c r="CI47" s="448"/>
      <c r="CJ47" s="448"/>
      <c r="CK47" s="448"/>
      <c r="CL47" s="448"/>
      <c r="CM47" s="448"/>
      <c r="CN47" s="449"/>
      <c r="CO47" s="450"/>
      <c r="CP47" s="451"/>
      <c r="CQ47" s="451"/>
      <c r="CR47" s="451"/>
      <c r="CS47" s="451"/>
      <c r="CT47" s="451"/>
      <c r="CU47" s="452"/>
      <c r="CV47" s="450"/>
      <c r="CW47" s="451"/>
      <c r="CX47" s="452"/>
    </row>
    <row r="48" spans="1:102" s="453" customFormat="1" ht="151.5" customHeight="1" x14ac:dyDescent="0.3">
      <c r="A48" s="429">
        <v>4</v>
      </c>
      <c r="B48" s="475" t="str">
        <f>IFERROR(VLOOKUP($A48,[2]Riesgos!$A$7:$H$12,2,FALSE),"")</f>
        <v>Administración de Bienes e Infraestructura</v>
      </c>
      <c r="C48" s="475" t="str">
        <f>IFERROR(VLOOKUP($A48,[2]Riesgos!$A$7:$H$12,7,FALSE),"")</f>
        <v>Deficiencia y faltantes de información de los datos básicos de identificación de las piezas de la colección en la base de datos Colecciones Colombianas.</v>
      </c>
      <c r="D48" s="475" t="str">
        <f>IFERROR(VLOOKUP($A48,[2]Riesgos!$A$7:$H$12,8,FALSE),"")</f>
        <v>Posibilidad de afectación económica  por la pérdida de piezas de la colección del Museo de Bogotá debido a la inconsistencia del inventario físico en relación al reporte emitido por el software de Colecciones Colombianas</v>
      </c>
      <c r="E48" s="429" t="s">
        <v>255</v>
      </c>
      <c r="F48" s="429">
        <v>200</v>
      </c>
      <c r="G48" s="457" t="str">
        <f>IF(F48&lt;=0,"",IF(F48&lt;='[2]Listas y tablas'!$B$3,"Muy Baja",IF(F48&lt;='[2]Listas y tablas'!$B$4,"Baja",IF(F48&lt;='[2]Listas y tablas'!$B$5,"Media",IF(F48&lt;='[2]Listas y tablas'!$B$6,"Alta","Muy Alta")))))</f>
        <v>Media</v>
      </c>
      <c r="H48" s="466">
        <f>IF(G48="","",IF(G48="Muy Baja",'[2]Listas y tablas'!$C$3,IF(G48="Baja",'[2]Listas y tablas'!$C$4,IF(G48="Media",'[2]Listas y tablas'!$C$5,IF(G48="Alta",'[2]Listas y tablas'!$C$6,IF(G48="Muy Alta",'[2]Listas y tablas'!$C$7,))))))</f>
        <v>0.6</v>
      </c>
      <c r="I48" s="467" t="s">
        <v>266</v>
      </c>
      <c r="J48" s="466" t="str">
        <f>IF(NOT(ISERROR(MATCH(I48,'[2]Tabla Impacto'!$B$221:$B$223,0))),'[2]Tabla Impacto'!$F$223&amp;"Por favor no seleccionar los criterios de impacto(Afectación Económica o presupuestal y Pérdida Reputacional)",I48)</f>
        <v xml:space="preserve">     El riesgo afecta la imagen de la entidad con algunos usuarios de relevancia frente al logro de los objetivos</v>
      </c>
      <c r="K48" s="457" t="str">
        <f>IF(OR(J48='[2]Tabla Impacto'!$C$11,J48='[2]Tabla Impacto'!$D$11),"Leve",IF(OR(J48='[2]Tabla Impacto'!$C$12,J48='[2]Tabla Impacto'!$D$12),"Menor",IF(OR(J48='[2]Tabla Impacto'!$C$13,J48='[2]Tabla Impacto'!$D$13),"Moderado",IF(OR(J48='[2]Tabla Impacto'!$C$14,J48='[2]Tabla Impacto'!$D$14),"Mayor",IF(OR(J48='[2]Tabla Impacto'!$C$15,J48='[2]Tabla Impacto'!$D$15),"Catastrófico","")))))</f>
        <v>Moderado</v>
      </c>
      <c r="L48" s="466">
        <f>IF(K48="","",IF(K48="Leve",'[2]Listas y tablas'!$F$3,IF(K48="Menor",'[2]Listas y tablas'!$F$4,IF(K48="Moderado",'[2]Listas y tablas'!$F$5,IF(K48="Mayor",'[2]Listas y tablas'!$F$6,IF(K48="Catastrófico",'[2]Listas y tablas'!$F$7,))))))</f>
        <v>0.6</v>
      </c>
      <c r="M48" s="457" t="str">
        <f t="shared" si="2"/>
        <v>Moderado</v>
      </c>
      <c r="N48" s="457" t="str">
        <f t="shared" si="3"/>
        <v>G</v>
      </c>
      <c r="O48" s="458">
        <f>IF(ISTEXT(D48),1+O46,"")</f>
        <v>7</v>
      </c>
      <c r="P48" s="458" t="str">
        <f t="shared" si="4"/>
        <v>G7</v>
      </c>
      <c r="Q48" s="476" t="s">
        <v>969</v>
      </c>
      <c r="R48" s="458" t="str">
        <f t="shared" ref="R48:R51" si="7">IF(OR(S48="Preventivo",S48="Detectivo"),"Probabilidad",IF(S48="Correctivo","Impacto",""))</f>
        <v>Probabilidad</v>
      </c>
      <c r="S48" s="460" t="s">
        <v>257</v>
      </c>
      <c r="T48" s="460" t="s">
        <v>258</v>
      </c>
      <c r="U48" s="461" t="str">
        <f t="shared" si="1"/>
        <v>40%</v>
      </c>
      <c r="V48" s="460" t="s">
        <v>259</v>
      </c>
      <c r="W48" s="460" t="s">
        <v>260</v>
      </c>
      <c r="X48" s="460" t="s">
        <v>261</v>
      </c>
      <c r="Y48" s="468">
        <f>IF(A46=A48,IFERROR(IF(AND(R46="Probabilidad",R48="Probabilidad"),(AA46-(+AA46*U48)),IF(R48="Probabilidad",(H46-(+H46*U48)),IF(R48="Impacto",AA46,""))),""),IFERROR(IF(R48="Probabilidad",(H48-(+H48*U48)),IF(R48="Impacto",K48,"")),""))</f>
        <v>0.36</v>
      </c>
      <c r="Z48" s="469" t="str">
        <f>IFERROR(IF(Y48="","",IF(Y48&lt;='[2]Listas y tablas'!$L$3,"Muy Baja",IF(Y48&lt;='[2]Listas y tablas'!$L$4,"Baja",IF(Y48&lt;='[2]Listas y tablas'!$L$5,"Media",IF(Y48&lt;='[2]Listas y tablas'!$L$6,"Alta","Muy Alta"))))),"")</f>
        <v>Baja</v>
      </c>
      <c r="AA48" s="461">
        <f t="shared" si="5"/>
        <v>0.36</v>
      </c>
      <c r="AB48" s="469" t="str">
        <f>IFERROR(IF(AC48="","",IF(AC48&lt;='[2]Listas y tablas'!$O$3,"Leve",IF(AC48&lt;='[2]Listas y tablas'!$O$4,"Menor",IF(AC48&lt;='[2]Listas y tablas'!$O$5,"Moderado",IF(AC48&lt;='[2]Listas y tablas'!$O$6,"Mayor","Catastrófico"))))),"")</f>
        <v>Catastrófico</v>
      </c>
      <c r="AC48" s="461">
        <f>IF(A46=A48,IFERROR(IF(AND(R46="Impacto",R48="Impacto"),(AC46-(+AC46*U48)),IF(R48="Impacto",($F46-(+$F46*U48)),IF(R48="Probabilidad",AC46,""))),""),IFERROR(IF(R48="Impacto",(F48-(+F48*U48)),IF(R48="Probabilidad",F48,"")),""))</f>
        <v>200</v>
      </c>
      <c r="AD48" s="469" t="str">
        <f t="shared" ref="AD48:AD51" si="8">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Extremo</v>
      </c>
      <c r="AE48" s="460" t="s">
        <v>267</v>
      </c>
      <c r="AF48" s="477" t="s">
        <v>970</v>
      </c>
      <c r="AG48" s="462" t="s">
        <v>263</v>
      </c>
      <c r="AH48" s="472" t="s">
        <v>971</v>
      </c>
      <c r="AI48" s="478" t="s">
        <v>972</v>
      </c>
      <c r="AJ48" s="478" t="s">
        <v>973</v>
      </c>
      <c r="AK48" s="472" t="s">
        <v>974</v>
      </c>
      <c r="AL48" s="463">
        <v>45323</v>
      </c>
      <c r="AM48" s="463">
        <v>45656</v>
      </c>
      <c r="AN48" s="429"/>
      <c r="AO48" s="429"/>
      <c r="AP48" s="429"/>
      <c r="AQ48" s="429"/>
      <c r="AR48" s="429"/>
      <c r="AS48" s="429"/>
      <c r="AT48" s="455"/>
      <c r="AU48" s="432"/>
      <c r="AV48" s="432"/>
      <c r="AW48" s="432"/>
      <c r="AX48" s="432"/>
      <c r="AY48" s="432"/>
      <c r="AZ48" s="431"/>
      <c r="BA48" s="431"/>
      <c r="BB48" s="433"/>
      <c r="BC48" s="434"/>
      <c r="BD48" s="435"/>
      <c r="BE48" s="435"/>
      <c r="BF48" s="436"/>
      <c r="BG48" s="437"/>
      <c r="BH48" s="437"/>
      <c r="BI48" s="438"/>
      <c r="BJ48" s="434"/>
      <c r="BK48" s="439"/>
      <c r="BL48" s="473"/>
      <c r="BM48" s="464"/>
      <c r="BN48" s="464"/>
      <c r="BO48" s="464"/>
      <c r="BP48" s="464"/>
      <c r="BQ48" s="464"/>
      <c r="BR48" s="464"/>
      <c r="BS48" s="464"/>
      <c r="BT48" s="464"/>
      <c r="BU48" s="465"/>
      <c r="BV48" s="443"/>
      <c r="BW48" s="444"/>
      <c r="BX48" s="444"/>
      <c r="BY48" s="444"/>
      <c r="BZ48" s="444"/>
      <c r="CA48" s="444"/>
      <c r="CB48" s="445"/>
      <c r="CC48" s="446"/>
      <c r="CD48" s="444"/>
      <c r="CE48" s="445"/>
      <c r="CF48" s="456"/>
      <c r="CG48" s="448"/>
      <c r="CH48" s="448"/>
      <c r="CI48" s="448"/>
      <c r="CJ48" s="448"/>
      <c r="CK48" s="448"/>
      <c r="CL48" s="448"/>
      <c r="CM48" s="448"/>
      <c r="CN48" s="449"/>
      <c r="CO48" s="450"/>
      <c r="CP48" s="451"/>
      <c r="CQ48" s="451"/>
      <c r="CR48" s="451"/>
      <c r="CS48" s="451"/>
      <c r="CT48" s="451"/>
      <c r="CU48" s="452"/>
      <c r="CV48" s="450"/>
      <c r="CW48" s="451"/>
      <c r="CX48" s="452"/>
    </row>
    <row r="49" spans="1:102" s="453" customFormat="1" ht="261.75" customHeight="1" x14ac:dyDescent="0.3">
      <c r="A49" s="564">
        <v>5</v>
      </c>
      <c r="B49" s="566" t="str">
        <f>IFERROR(VLOOKUP($A49,[2]Riesgos!$A$7:$H$12,2,FALSE),"")</f>
        <v>Administración de Bienes e Infraestructura</v>
      </c>
      <c r="C49" s="566" t="str">
        <f>IFERROR(VLOOKUP($A49,[2]Riesgos!$A$7:$H$12,7,FALSE),"")</f>
        <v>Condiciones inadecuadas de humedad y temperatura en las salas de exhibición</v>
      </c>
      <c r="D49" s="566" t="str">
        <f>IFERROR(VLOOKUP($A49,[2]Riesgos!$A$7:$H$12,8,FALSE),"")</f>
        <v>Posibilidad de afectación reputacional por daños de piezas de la colección debido a fallas en los equipos de medición ambiental que no se encuentran con la calibración apropiadas</v>
      </c>
      <c r="E49" s="429" t="s">
        <v>268</v>
      </c>
      <c r="F49" s="429">
        <v>48</v>
      </c>
      <c r="G49" s="570" t="str">
        <f>IF(F49&lt;=0,"",IF(F49&lt;='[2]Listas y tablas'!$B$3,"Muy Baja",IF(F49&lt;='[2]Listas y tablas'!$B$4,"Baja",IF(F49&lt;='[2]Listas y tablas'!$B$5,"Media",IF(F49&lt;='[2]Listas y tablas'!$B$6,"Alta","Muy Alta")))))</f>
        <v>Media</v>
      </c>
      <c r="H49" s="572">
        <f>IF(G49="","",IF(G49="Muy Baja",'[2]Listas y tablas'!$C$3,IF(G49="Baja",'[2]Listas y tablas'!$C$4,IF(G49="Media",'[2]Listas y tablas'!$C$5,IF(G49="Alta",'[2]Listas y tablas'!$C$6,IF(G49="Muy Alta",'[2]Listas y tablas'!$C$7,))))))</f>
        <v>0.6</v>
      </c>
      <c r="I49" s="574" t="s">
        <v>266</v>
      </c>
      <c r="J49" s="572" t="str">
        <f>IF(NOT(ISERROR(MATCH(I49,'[2]Tabla Impacto'!$B$221:$B$223,0))),'[2]Tabla Impacto'!$F$223&amp;"Por favor no seleccionar los criterios de impacto(Afectación Económica o presupuestal y Pérdida Reputacional)",I49)</f>
        <v xml:space="preserve">     El riesgo afecta la imagen de la entidad con algunos usuarios de relevancia frente al logro de los objetivos</v>
      </c>
      <c r="K49" s="570" t="str">
        <f>IF(OR(J49='[2]Tabla Impacto'!$C$11,J49='[2]Tabla Impacto'!$D$11),"Leve",IF(OR(J49='[2]Tabla Impacto'!$C$12,J49='[2]Tabla Impacto'!$D$12),"Menor",IF(OR(J49='[2]Tabla Impacto'!$C$13,J49='[2]Tabla Impacto'!$D$13),"Moderado",IF(OR(J49='[2]Tabla Impacto'!$C$14,J49='[2]Tabla Impacto'!$D$14),"Mayor",IF(OR(J49='[2]Tabla Impacto'!$C$15,J49='[2]Tabla Impacto'!$D$15),"Catastrófico","")))))</f>
        <v>Moderado</v>
      </c>
      <c r="L49" s="572">
        <f>IF(K49="","",IF(K49="Leve",'[2]Listas y tablas'!$F$3,IF(K49="Menor",'[2]Listas y tablas'!$F$4,IF(K49="Moderado",'[2]Listas y tablas'!$F$5,IF(K49="Mayor",'[2]Listas y tablas'!$F$6,IF(K49="Catastrófico",'[2]Listas y tablas'!$F$7,))))))</f>
        <v>0.6</v>
      </c>
      <c r="M49" s="570" t="str">
        <f t="shared" si="2"/>
        <v>Moderado</v>
      </c>
      <c r="N49" s="457" t="str">
        <f t="shared" si="3"/>
        <v>G</v>
      </c>
      <c r="O49" s="458">
        <f t="shared" ref="O49" si="9">IF(ISTEXT(D49),1+O48,"")</f>
        <v>8</v>
      </c>
      <c r="P49" s="458" t="str">
        <f t="shared" si="4"/>
        <v>G8</v>
      </c>
      <c r="Q49" s="476" t="s">
        <v>975</v>
      </c>
      <c r="R49" s="458" t="str">
        <f t="shared" si="7"/>
        <v>Probabilidad</v>
      </c>
      <c r="S49" s="460" t="s">
        <v>257</v>
      </c>
      <c r="T49" s="460" t="s">
        <v>258</v>
      </c>
      <c r="U49" s="461" t="str">
        <f t="shared" si="1"/>
        <v>40%</v>
      </c>
      <c r="V49" s="460" t="s">
        <v>259</v>
      </c>
      <c r="W49" s="460" t="s">
        <v>260</v>
      </c>
      <c r="X49" s="460" t="s">
        <v>261</v>
      </c>
      <c r="Y49" s="576">
        <f t="shared" ref="Y49" si="10">IF(A48=A49,IFERROR(IF(AND(R48="Probabilidad",R49="Probabilidad"),(AA48-(+AA48*U49)),IF(R49="Probabilidad",(H48-(+H48*U49)),IF(R49="Impacto",AA48,""))),""),IFERROR(IF(R49="Probabilidad",(H49-(+H49*U49)),IF(R49="Impacto",K49,"")),""))</f>
        <v>0.36</v>
      </c>
      <c r="Z49" s="578" t="str">
        <f>IFERROR(IF(Y49="","",IF(Y49&lt;='[2]Listas y tablas'!$L$3,"Muy Baja",IF(Y49&lt;='[2]Listas y tablas'!$L$4,"Baja",IF(Y49&lt;='[2]Listas y tablas'!$L$5,"Media",IF(Y49&lt;='[2]Listas y tablas'!$L$6,"Alta","Muy Alta"))))),"")</f>
        <v>Baja</v>
      </c>
      <c r="AA49" s="572">
        <f t="shared" si="5"/>
        <v>0.36</v>
      </c>
      <c r="AB49" s="578" t="str">
        <f>IFERROR(IF(AC49="","",IF(AC49&lt;='[2]Listas y tablas'!$O$3,"Leve",IF(AC49&lt;='[2]Listas y tablas'!$O$4,"Menor",IF(AC49&lt;='[2]Listas y tablas'!$O$5,"Moderado",IF(AC49&lt;='[2]Listas y tablas'!$O$6,"Mayor","Catastrófico"))))),"")</f>
        <v>Catastrófico</v>
      </c>
      <c r="AC49" s="572">
        <f t="shared" ref="AC49" si="11">IF(A48=A49,IFERROR(IF(AND(R48="Impacto",R49="Impacto"),(AC48-(+AC48*U49)),IF(R49="Impacto",($F48-(+$F48*U49)),IF(R49="Probabilidad",AC48,""))),""),IFERROR(IF(R49="Impacto",(F49-(+F49*U49)),IF(R49="Probabilidad",F49,"")),""))</f>
        <v>48</v>
      </c>
      <c r="AD49" s="578" t="str">
        <f t="shared" si="8"/>
        <v>Extremo</v>
      </c>
      <c r="AE49" s="585" t="s">
        <v>262</v>
      </c>
      <c r="AF49" s="472" t="s">
        <v>976</v>
      </c>
      <c r="AG49" s="462" t="s">
        <v>269</v>
      </c>
      <c r="AH49" s="472" t="s">
        <v>971</v>
      </c>
      <c r="AI49" s="472" t="s">
        <v>977</v>
      </c>
      <c r="AJ49" s="472" t="s">
        <v>978</v>
      </c>
      <c r="AK49" s="472" t="s">
        <v>974</v>
      </c>
      <c r="AL49" s="463">
        <v>45323</v>
      </c>
      <c r="AM49" s="463">
        <v>45657</v>
      </c>
      <c r="AN49" s="429"/>
      <c r="AO49" s="429"/>
      <c r="AP49" s="429"/>
      <c r="AQ49" s="429"/>
      <c r="AR49" s="429"/>
      <c r="AS49" s="429"/>
      <c r="AT49" s="455"/>
      <c r="AU49" s="432"/>
      <c r="AV49" s="432"/>
      <c r="AW49" s="432"/>
      <c r="AX49" s="432"/>
      <c r="AY49" s="432"/>
      <c r="AZ49" s="431"/>
      <c r="BA49" s="431"/>
      <c r="BB49" s="433"/>
      <c r="BC49" s="434"/>
      <c r="BD49" s="435"/>
      <c r="BE49" s="435"/>
      <c r="BF49" s="436"/>
      <c r="BG49" s="437"/>
      <c r="BH49" s="437"/>
      <c r="BI49" s="438"/>
      <c r="BJ49" s="434"/>
      <c r="BK49" s="439"/>
      <c r="BL49" s="562"/>
      <c r="BM49" s="464"/>
      <c r="BN49" s="464"/>
      <c r="BO49" s="464"/>
      <c r="BP49" s="464"/>
      <c r="BQ49" s="464"/>
      <c r="BR49" s="464"/>
      <c r="BS49" s="464"/>
      <c r="BT49" s="464"/>
      <c r="BU49" s="465"/>
      <c r="BV49" s="443"/>
      <c r="BW49" s="444"/>
      <c r="BX49" s="444"/>
      <c r="BY49" s="444"/>
      <c r="BZ49" s="444"/>
      <c r="CA49" s="444"/>
      <c r="CB49" s="445"/>
      <c r="CC49" s="446"/>
      <c r="CD49" s="444"/>
      <c r="CE49" s="445"/>
      <c r="CF49" s="456"/>
      <c r="CG49" s="448"/>
      <c r="CH49" s="448"/>
      <c r="CI49" s="448"/>
      <c r="CJ49" s="448"/>
      <c r="CK49" s="448"/>
      <c r="CL49" s="448"/>
      <c r="CM49" s="448"/>
      <c r="CN49" s="449"/>
      <c r="CO49" s="450"/>
      <c r="CP49" s="451"/>
      <c r="CQ49" s="451"/>
      <c r="CR49" s="451"/>
      <c r="CS49" s="451"/>
      <c r="CT49" s="451"/>
      <c r="CU49" s="452"/>
      <c r="CV49" s="450"/>
      <c r="CW49" s="451"/>
      <c r="CX49" s="452"/>
    </row>
    <row r="50" spans="1:102" s="453" customFormat="1" ht="151.5" customHeight="1" x14ac:dyDescent="0.3">
      <c r="A50" s="587"/>
      <c r="B50" s="588"/>
      <c r="C50" s="588"/>
      <c r="D50" s="588"/>
      <c r="E50" s="429" t="s">
        <v>268</v>
      </c>
      <c r="F50" s="429">
        <v>48</v>
      </c>
      <c r="G50" s="589"/>
      <c r="H50" s="590"/>
      <c r="I50" s="591"/>
      <c r="J50" s="590"/>
      <c r="K50" s="589"/>
      <c r="L50" s="590"/>
      <c r="M50" s="589"/>
      <c r="N50" s="457" t="str">
        <f>+IF(ISTEXT(D49),"G","")</f>
        <v>G</v>
      </c>
      <c r="O50" s="458">
        <f>IF(ISTEXT(D49),1+O49,"")</f>
        <v>9</v>
      </c>
      <c r="P50" s="458" t="str">
        <f>IF(ISTEXT(D49),CONCATENATE(N50,O50),"")</f>
        <v>G9</v>
      </c>
      <c r="Q50" s="476" t="s">
        <v>979</v>
      </c>
      <c r="R50" s="458" t="str">
        <f t="shared" si="7"/>
        <v>Probabilidad</v>
      </c>
      <c r="S50" s="460" t="s">
        <v>257</v>
      </c>
      <c r="T50" s="460" t="s">
        <v>258</v>
      </c>
      <c r="U50" s="461" t="str">
        <f t="shared" si="1"/>
        <v>40%</v>
      </c>
      <c r="V50" s="460" t="s">
        <v>259</v>
      </c>
      <c r="W50" s="460" t="s">
        <v>260</v>
      </c>
      <c r="X50" s="460" t="s">
        <v>261</v>
      </c>
      <c r="Y50" s="592"/>
      <c r="Z50" s="593"/>
      <c r="AA50" s="590"/>
      <c r="AB50" s="593"/>
      <c r="AC50" s="590"/>
      <c r="AD50" s="593"/>
      <c r="AE50" s="594"/>
      <c r="AF50" s="472" t="s">
        <v>980</v>
      </c>
      <c r="AG50" s="462" t="s">
        <v>264</v>
      </c>
      <c r="AH50" s="462" t="s">
        <v>981</v>
      </c>
      <c r="AI50" s="429"/>
      <c r="AJ50" s="429"/>
      <c r="AK50" s="429"/>
      <c r="AL50" s="463"/>
      <c r="AM50" s="463"/>
      <c r="AN50" s="429"/>
      <c r="AO50" s="429"/>
      <c r="AP50" s="429"/>
      <c r="AQ50" s="429"/>
      <c r="AR50" s="429"/>
      <c r="AS50" s="429"/>
      <c r="AT50" s="479"/>
      <c r="AU50" s="432"/>
      <c r="AV50" s="431"/>
      <c r="AW50" s="431"/>
      <c r="AX50" s="431"/>
      <c r="AY50" s="431"/>
      <c r="AZ50" s="431"/>
      <c r="BA50" s="431"/>
      <c r="BB50" s="433"/>
      <c r="BC50" s="434"/>
      <c r="BD50" s="435"/>
      <c r="BE50" s="435"/>
      <c r="BF50" s="436"/>
      <c r="BG50" s="437"/>
      <c r="BH50" s="437"/>
      <c r="BI50" s="438"/>
      <c r="BJ50" s="434"/>
      <c r="BK50" s="439"/>
      <c r="BL50" s="563"/>
      <c r="BM50" s="479"/>
      <c r="BN50" s="432"/>
      <c r="BO50" s="431"/>
      <c r="BP50" s="431"/>
      <c r="BQ50" s="431"/>
      <c r="BR50" s="431"/>
      <c r="BS50" s="441"/>
      <c r="BT50" s="441"/>
      <c r="BU50" s="442"/>
      <c r="BV50" s="443"/>
      <c r="BW50" s="444"/>
      <c r="BX50" s="444"/>
      <c r="BY50" s="444"/>
      <c r="BZ50" s="444"/>
      <c r="CA50" s="444"/>
      <c r="CB50" s="445"/>
      <c r="CC50" s="446"/>
      <c r="CD50" s="444"/>
      <c r="CE50" s="445"/>
      <c r="CF50" s="456"/>
      <c r="CG50" s="448"/>
      <c r="CH50" s="448"/>
      <c r="CI50" s="448"/>
      <c r="CJ50" s="448"/>
      <c r="CK50" s="448"/>
      <c r="CL50" s="448"/>
      <c r="CM50" s="448"/>
      <c r="CN50" s="449"/>
      <c r="CO50" s="450"/>
      <c r="CP50" s="451"/>
      <c r="CQ50" s="451"/>
      <c r="CR50" s="451"/>
      <c r="CS50" s="451"/>
      <c r="CT50" s="451"/>
      <c r="CU50" s="452"/>
      <c r="CV50" s="450"/>
      <c r="CW50" s="451"/>
      <c r="CX50" s="452"/>
    </row>
    <row r="51" spans="1:102" s="453" customFormat="1" ht="161.25" customHeight="1" x14ac:dyDescent="0.3">
      <c r="A51" s="429">
        <v>6</v>
      </c>
      <c r="B51" s="475" t="str">
        <f>IFERROR(VLOOKUP($A51,[2]Riesgos!$A$7:$H$12,2,FALSE),"")</f>
        <v>Administración de Bienes e Infraestructura</v>
      </c>
      <c r="C51" s="475" t="str">
        <f>IFERROR(VLOOKUP($A51,[2]Riesgos!$A$7:$H$12,7,FALSE),"")</f>
        <v>Deficiencia en los controles de préstamo del material bibliográfico del Centro de Documentación.</v>
      </c>
      <c r="D51" s="475" t="str">
        <f>IFERROR(VLOOKUP($A51,[2]Riesgos!$A$7:$H$12,8,FALSE),"")</f>
        <v>Posible afectación económica por pérdida de material de las colecciones del Centro de Documentación debido a falencias en la devolución de material bibliográfico del centro de documentación.</v>
      </c>
      <c r="E51" s="429" t="s">
        <v>270</v>
      </c>
      <c r="F51" s="429">
        <v>60</v>
      </c>
      <c r="G51" s="457" t="str">
        <f>IF(F51&lt;=0,"",IF(F51&lt;='[2]Listas y tablas'!$B$3,"Muy Baja",IF(F51&lt;='[2]Listas y tablas'!$B$4,"Baja",IF(F51&lt;='[2]Listas y tablas'!$B$5,"Media",IF(F51&lt;='[2]Listas y tablas'!$B$6,"Alta","Muy Alta")))))</f>
        <v>Media</v>
      </c>
      <c r="H51" s="466">
        <f>IF(G51="","",IF(G51="Muy Baja",'[2]Listas y tablas'!$C$3,IF(G51="Baja",'[2]Listas y tablas'!$C$4,IF(G51="Media",'[2]Listas y tablas'!$C$5,IF(G51="Alta",'[2]Listas y tablas'!$C$6,IF(G51="Muy Alta",'[2]Listas y tablas'!$C$7,))))))</f>
        <v>0.6</v>
      </c>
      <c r="I51" s="467" t="s">
        <v>290</v>
      </c>
      <c r="J51" s="466" t="str">
        <f>IF(NOT(ISERROR(MATCH(I51,'[2]Tabla Impacto'!$B$221:$B$223,0))),'[2]Tabla Impacto'!$F$223&amp;"Por favor no seleccionar los criterios de impacto(Afectación Económica o presupuestal y Pérdida Reputacional)",I51)</f>
        <v xml:space="preserve">     El riesgo afecta la imagen de alguna área de la organización</v>
      </c>
      <c r="K51" s="457" t="str">
        <f>IF(OR(J51='[2]Tabla Impacto'!$C$11,J51='[2]Tabla Impacto'!$D$11),"Leve",IF(OR(J51='[2]Tabla Impacto'!$C$12,J51='[2]Tabla Impacto'!$D$12),"Menor",IF(OR(J51='[2]Tabla Impacto'!$C$13,J51='[2]Tabla Impacto'!$D$13),"Moderado",IF(OR(J51='[2]Tabla Impacto'!$C$14,J51='[2]Tabla Impacto'!$D$14),"Mayor",IF(OR(J51='[2]Tabla Impacto'!$C$15,J51='[2]Tabla Impacto'!$D$15),"Catastrófico","")))))</f>
        <v>Leve</v>
      </c>
      <c r="L51" s="466">
        <f>IF(K51="","",IF(K51="Leve",'[2]Listas y tablas'!$F$3,IF(K51="Menor",'[2]Listas y tablas'!$F$4,IF(K51="Moderado",'[2]Listas y tablas'!$F$5,IF(K51="Mayor",'[2]Listas y tablas'!$F$6,IF(K51="Catastrófico",'[2]Listas y tablas'!$F$7,))))))</f>
        <v>0.2</v>
      </c>
      <c r="M51" s="457" t="str">
        <f t="shared" si="2"/>
        <v>Moderado</v>
      </c>
      <c r="N51" s="457" t="str">
        <f t="shared" si="3"/>
        <v>G</v>
      </c>
      <c r="O51" s="458" t="e">
        <f>IF(ISTEXT(D51),1+#REF!,"")</f>
        <v>#REF!</v>
      </c>
      <c r="P51" s="458" t="e">
        <f t="shared" si="4"/>
        <v>#REF!</v>
      </c>
      <c r="Q51" s="459" t="s">
        <v>982</v>
      </c>
      <c r="R51" s="458" t="str">
        <f t="shared" si="7"/>
        <v>Probabilidad</v>
      </c>
      <c r="S51" s="460" t="s">
        <v>257</v>
      </c>
      <c r="T51" s="460" t="s">
        <v>258</v>
      </c>
      <c r="U51" s="461" t="str">
        <f t="shared" si="1"/>
        <v>40%</v>
      </c>
      <c r="V51" s="460" t="s">
        <v>259</v>
      </c>
      <c r="W51" s="460" t="s">
        <v>260</v>
      </c>
      <c r="X51" s="460" t="s">
        <v>261</v>
      </c>
      <c r="Y51" s="468" t="e">
        <f>IF(#REF!=A51,IFERROR(IF(AND(#REF!="Probabilidad",R51="Probabilidad"),(#REF!-(+#REF!*U51)),IF(R51="Probabilidad",(#REF!-(+#REF!*U51)),IF(R51="Impacto",#REF!,""))),""),IFERROR(IF(R51="Probabilidad",(H51-(+H51*U51)),IF(R51="Impacto",K51,"")),""))</f>
        <v>#REF!</v>
      </c>
      <c r="Z51" s="469" t="str">
        <f>IFERROR(IF(Y51="","",IF(Y51&lt;='[2]Listas y tablas'!$L$3,"Muy Baja",IF(Y51&lt;='[2]Listas y tablas'!$L$4,"Baja",IF(Y51&lt;='[2]Listas y tablas'!$L$5,"Media",IF(Y51&lt;='[2]Listas y tablas'!$L$6,"Alta","Muy Alta"))))),"")</f>
        <v/>
      </c>
      <c r="AA51" s="461" t="e">
        <f t="shared" si="5"/>
        <v>#REF!</v>
      </c>
      <c r="AB51" s="469" t="str">
        <f>IFERROR(IF(AC51="","",IF(AC51&lt;='[2]Listas y tablas'!$O$3,"Leve",IF(AC51&lt;='[2]Listas y tablas'!$O$4,"Menor",IF(AC51&lt;='[2]Listas y tablas'!$O$5,"Moderado",IF(AC51&lt;='[2]Listas y tablas'!$O$6,"Mayor","Catastrófico"))))),"")</f>
        <v/>
      </c>
      <c r="AC51" s="461" t="e">
        <f>IF(#REF!=A51,IFERROR(IF(AND(#REF!="Impacto",R51="Impacto"),(#REF!-(+#REF!*U51)),IF(R51="Impacto",(#REF!-(+#REF!*U51)),IF(R51="Probabilidad",#REF!,""))),""),IFERROR(IF(R51="Impacto",(F51-(+F51*U51)),IF(R51="Probabilidad",F51,"")),""))</f>
        <v>#REF!</v>
      </c>
      <c r="AD51" s="469" t="str">
        <f t="shared" si="8"/>
        <v/>
      </c>
      <c r="AE51" s="460" t="s">
        <v>267</v>
      </c>
      <c r="AF51" s="462" t="s">
        <v>983</v>
      </c>
      <c r="AG51" s="462" t="s">
        <v>984</v>
      </c>
      <c r="AH51" s="462" t="s">
        <v>985</v>
      </c>
      <c r="AI51" s="429" t="s">
        <v>986</v>
      </c>
      <c r="AJ51" s="429" t="s">
        <v>987</v>
      </c>
      <c r="AK51" s="462" t="s">
        <v>985</v>
      </c>
      <c r="AL51" s="463">
        <v>45323</v>
      </c>
      <c r="AM51" s="463">
        <v>45641</v>
      </c>
      <c r="AN51" s="429"/>
      <c r="AO51" s="429"/>
      <c r="AP51" s="429"/>
      <c r="AQ51" s="429"/>
      <c r="AR51" s="429"/>
      <c r="AS51" s="429"/>
      <c r="AT51" s="455"/>
      <c r="AU51" s="432"/>
      <c r="AV51" s="432"/>
      <c r="AW51" s="432"/>
      <c r="AX51" s="432"/>
      <c r="AY51" s="432"/>
      <c r="AZ51" s="431"/>
      <c r="BA51" s="431"/>
      <c r="BB51" s="433"/>
      <c r="BC51" s="434"/>
      <c r="BD51" s="435"/>
      <c r="BE51" s="435"/>
      <c r="BF51" s="436"/>
      <c r="BG51" s="437"/>
      <c r="BH51" s="437"/>
      <c r="BI51" s="438"/>
      <c r="BJ51" s="434"/>
      <c r="BK51" s="439"/>
      <c r="BL51" s="473"/>
      <c r="BM51" s="464"/>
      <c r="BN51" s="464"/>
      <c r="BO51" s="464"/>
      <c r="BP51" s="464"/>
      <c r="BQ51" s="464"/>
      <c r="BR51" s="464"/>
      <c r="BS51" s="464"/>
      <c r="BT51" s="464"/>
      <c r="BU51" s="465"/>
      <c r="BV51" s="443"/>
      <c r="BW51" s="444"/>
      <c r="BX51" s="444"/>
      <c r="BY51" s="444"/>
      <c r="BZ51" s="444"/>
      <c r="CA51" s="444"/>
      <c r="CB51" s="445"/>
      <c r="CC51" s="446"/>
      <c r="CD51" s="444"/>
      <c r="CE51" s="445"/>
      <c r="CF51" s="456"/>
      <c r="CG51" s="448"/>
      <c r="CH51" s="448"/>
      <c r="CI51" s="448"/>
      <c r="CJ51" s="448"/>
      <c r="CK51" s="448"/>
      <c r="CL51" s="448"/>
      <c r="CM51" s="448"/>
      <c r="CN51" s="449"/>
      <c r="CO51" s="450"/>
      <c r="CP51" s="451"/>
      <c r="CQ51" s="451"/>
      <c r="CR51" s="451"/>
      <c r="CS51" s="451"/>
      <c r="CT51" s="451"/>
      <c r="CU51" s="452"/>
      <c r="CV51" s="450"/>
      <c r="CW51" s="451"/>
      <c r="CX51" s="452"/>
    </row>
    <row r="52" spans="1:102" s="453" customFormat="1" ht="161.25" customHeight="1" x14ac:dyDescent="0.3">
      <c r="A52" s="429">
        <v>6</v>
      </c>
      <c r="B52" s="475" t="str">
        <f>IFERROR(VLOOKUP($A52,[2]Riesgos!$A$7:$H$12,2,FALSE),"")</f>
        <v>Administración de Bienes e Infraestructura</v>
      </c>
      <c r="C52" s="475" t="str">
        <f>IFERROR(VLOOKUP($A52,[2]Riesgos!$A$7:$H$12,7,FALSE),"")</f>
        <v>Deficiencia en los controles de préstamo del material bibliográfico del Centro de Documentación.</v>
      </c>
      <c r="D52" s="475" t="str">
        <f>IFERROR(VLOOKUP($A52,[2]Riesgos!$A$7:$H$12,8,FALSE),"")</f>
        <v>Posible afectación económica por pérdida de material de las colecciones del Centro de Documentación debido a falencias en la devolución de material bibliográfico del centro de documentación.</v>
      </c>
      <c r="E52" s="429" t="s">
        <v>270</v>
      </c>
      <c r="F52" s="429">
        <v>60</v>
      </c>
      <c r="G52" s="457" t="str">
        <f>IF(F52&lt;=0,"",IF(F52&lt;='[2]Listas y tablas'!$B$3,"Muy Baja",IF(F52&lt;='[2]Listas y tablas'!$B$4,"Baja",IF(F52&lt;='[2]Listas y tablas'!$B$5,"Media",IF(F52&lt;='[2]Listas y tablas'!$B$6,"Alta","Muy Alta")))))</f>
        <v>Media</v>
      </c>
      <c r="H52" s="466">
        <f>IF(G52="","",IF(G52="Muy Baja",'[2]Listas y tablas'!$C$3,IF(G52="Baja",'[2]Listas y tablas'!$C$4,IF(G52="Media",'[2]Listas y tablas'!$C$5,IF(G52="Alta",'[2]Listas y tablas'!$C$6,IF(G52="Muy Alta",'[2]Listas y tablas'!$C$7,))))))</f>
        <v>0.6</v>
      </c>
      <c r="I52" s="467" t="s">
        <v>290</v>
      </c>
      <c r="J52" s="466" t="str">
        <f>IF(NOT(ISERROR(MATCH(I52,'[2]Tabla Impacto'!$B$221:$B$223,0))),'[2]Tabla Impacto'!$F$223&amp;"Por favor no seleccionar los criterios de impacto(Afectación Económica o presupuestal y Pérdida Reputacional)",I52)</f>
        <v xml:space="preserve">     El riesgo afecta la imagen de alguna área de la organización</v>
      </c>
      <c r="K52" s="457" t="str">
        <f>IF(OR(J52='[2]Tabla Impacto'!$C$11,J52='[2]Tabla Impacto'!$D$11),"Leve",IF(OR(J52='[2]Tabla Impacto'!$C$12,J52='[2]Tabla Impacto'!$D$12),"Menor",IF(OR(J52='[2]Tabla Impacto'!$C$13,J52='[2]Tabla Impacto'!$D$13),"Moderado",IF(OR(J52='[2]Tabla Impacto'!$C$14,J52='[2]Tabla Impacto'!$D$14),"Mayor",IF(OR(J52='[2]Tabla Impacto'!$C$15,J52='[2]Tabla Impacto'!$D$15),"Catastrófico","")))))</f>
        <v>Leve</v>
      </c>
      <c r="L52" s="466">
        <f>IF(K52="","",IF(K52="Leve",'[2]Listas y tablas'!$F$3,IF(K52="Menor",'[2]Listas y tablas'!$F$4,IF(K52="Moderado",'[2]Listas y tablas'!$F$5,IF(K52="Mayor",'[2]Listas y tablas'!$F$6,IF(K52="Catastrófico",'[2]Listas y tablas'!$F$7,))))))</f>
        <v>0.2</v>
      </c>
      <c r="M52" s="457" t="str">
        <f t="shared" si="2"/>
        <v>Moderado</v>
      </c>
      <c r="N52" s="457" t="str">
        <f t="shared" si="3"/>
        <v>G</v>
      </c>
      <c r="O52" s="458" t="e">
        <f t="shared" ref="O52" si="12">IF(ISTEXT(D52),1+O51,"")</f>
        <v>#REF!</v>
      </c>
      <c r="P52" s="458" t="e">
        <f t="shared" si="4"/>
        <v>#REF!</v>
      </c>
      <c r="Q52" s="459"/>
      <c r="R52" s="458" t="str">
        <f>IF(OR(S52="Preventivo",S52="Detectivo"),"Probabilidad",IF(S52="Correctivo","Impacto",""))</f>
        <v>Probabilidad</v>
      </c>
      <c r="S52" s="460" t="s">
        <v>257</v>
      </c>
      <c r="T52" s="460" t="s">
        <v>258</v>
      </c>
      <c r="U52" s="461" t="str">
        <f t="shared" si="1"/>
        <v>40%</v>
      </c>
      <c r="V52" s="460" t="s">
        <v>259</v>
      </c>
      <c r="W52" s="460" t="s">
        <v>260</v>
      </c>
      <c r="X52" s="460" t="s">
        <v>261</v>
      </c>
      <c r="Y52" s="468"/>
      <c r="Z52" s="469"/>
      <c r="AA52" s="461"/>
      <c r="AB52" s="469"/>
      <c r="AC52" s="461"/>
      <c r="AD52" s="469"/>
      <c r="AE52" s="460"/>
      <c r="AF52" s="462"/>
      <c r="AG52" s="462"/>
      <c r="AH52" s="462"/>
      <c r="AI52" s="429" t="s">
        <v>988</v>
      </c>
      <c r="AJ52" s="429" t="s">
        <v>989</v>
      </c>
      <c r="AK52" s="429" t="s">
        <v>990</v>
      </c>
      <c r="AL52" s="463">
        <v>45536</v>
      </c>
      <c r="AM52" s="463">
        <v>45626</v>
      </c>
      <c r="AN52" s="429"/>
      <c r="AO52" s="429"/>
      <c r="AP52" s="429"/>
      <c r="AQ52" s="429"/>
      <c r="AR52" s="429"/>
      <c r="AS52" s="429"/>
      <c r="AT52" s="455"/>
      <c r="AU52" s="432"/>
      <c r="AV52" s="432"/>
      <c r="AW52" s="432"/>
      <c r="AX52" s="432"/>
      <c r="AY52" s="432"/>
      <c r="AZ52" s="431"/>
      <c r="BA52" s="431"/>
      <c r="BB52" s="433"/>
      <c r="BC52" s="434"/>
      <c r="BD52" s="435"/>
      <c r="BE52" s="435"/>
      <c r="BF52" s="436"/>
      <c r="BG52" s="437"/>
      <c r="BH52" s="437"/>
      <c r="BI52" s="438"/>
      <c r="BJ52" s="434"/>
      <c r="BK52" s="439"/>
      <c r="BL52" s="473"/>
      <c r="BM52" s="464"/>
      <c r="BN52" s="464"/>
      <c r="BO52" s="464"/>
      <c r="BP52" s="464"/>
      <c r="BQ52" s="464"/>
      <c r="BR52" s="464"/>
      <c r="BS52" s="464"/>
      <c r="BT52" s="464"/>
      <c r="BU52" s="465"/>
      <c r="BV52" s="443"/>
      <c r="BW52" s="444"/>
      <c r="BX52" s="444"/>
      <c r="BY52" s="444"/>
      <c r="BZ52" s="444"/>
      <c r="CA52" s="444"/>
      <c r="CB52" s="445"/>
      <c r="CC52" s="446"/>
      <c r="CD52" s="444"/>
      <c r="CE52" s="445"/>
      <c r="CF52" s="456"/>
      <c r="CG52" s="448"/>
      <c r="CH52" s="448"/>
      <c r="CI52" s="448"/>
      <c r="CJ52" s="448"/>
      <c r="CK52" s="448"/>
      <c r="CL52" s="448"/>
      <c r="CM52" s="448"/>
      <c r="CN52" s="449"/>
      <c r="CO52" s="450"/>
      <c r="CP52" s="451"/>
      <c r="CQ52" s="451"/>
      <c r="CR52" s="451"/>
      <c r="CS52" s="451"/>
      <c r="CT52" s="451"/>
      <c r="CU52" s="452"/>
      <c r="CV52" s="450"/>
      <c r="CW52" s="451"/>
      <c r="CX52" s="452"/>
    </row>
    <row r="53" spans="1:102" ht="151.5" customHeight="1" x14ac:dyDescent="0.25">
      <c r="A53" s="43">
        <v>21</v>
      </c>
      <c r="B53" s="44" t="s">
        <v>79</v>
      </c>
      <c r="C53" s="44" t="s">
        <v>1008</v>
      </c>
      <c r="D53" s="44" t="s">
        <v>1009</v>
      </c>
      <c r="E53" s="43" t="s">
        <v>282</v>
      </c>
      <c r="F53" s="43">
        <v>968</v>
      </c>
      <c r="G53" s="124" t="s">
        <v>461</v>
      </c>
      <c r="H53" s="163">
        <v>0.8</v>
      </c>
      <c r="I53" s="164" t="s">
        <v>291</v>
      </c>
      <c r="J53" s="163" t="s">
        <v>291</v>
      </c>
      <c r="K53" s="124" t="s">
        <v>450</v>
      </c>
      <c r="L53" s="163">
        <v>0.6</v>
      </c>
      <c r="M53" s="124" t="s">
        <v>448</v>
      </c>
      <c r="N53" s="124" t="s">
        <v>597</v>
      </c>
      <c r="O53" s="42">
        <v>25</v>
      </c>
      <c r="P53" s="42" t="s">
        <v>1028</v>
      </c>
      <c r="Q53" s="125" t="s">
        <v>1029</v>
      </c>
      <c r="R53" s="42" t="s">
        <v>331</v>
      </c>
      <c r="S53" s="126" t="s">
        <v>257</v>
      </c>
      <c r="T53" s="126" t="s">
        <v>258</v>
      </c>
      <c r="U53" s="127" t="s">
        <v>599</v>
      </c>
      <c r="V53" s="126" t="s">
        <v>259</v>
      </c>
      <c r="W53" s="126" t="s">
        <v>260</v>
      </c>
      <c r="X53" s="126" t="s">
        <v>261</v>
      </c>
      <c r="Y53" s="165">
        <v>0.48</v>
      </c>
      <c r="Z53" s="166" t="s">
        <v>449</v>
      </c>
      <c r="AA53" s="127">
        <v>0.48</v>
      </c>
      <c r="AB53" s="166" t="s">
        <v>472</v>
      </c>
      <c r="AC53" s="127">
        <v>968</v>
      </c>
      <c r="AD53" s="166" t="s">
        <v>435</v>
      </c>
      <c r="AE53" s="126" t="s">
        <v>262</v>
      </c>
      <c r="AF53" s="131" t="s">
        <v>1030</v>
      </c>
      <c r="AG53" s="131" t="s">
        <v>264</v>
      </c>
      <c r="AH53" s="131" t="s">
        <v>1031</v>
      </c>
      <c r="AI53" s="43" t="s">
        <v>1032</v>
      </c>
      <c r="AJ53" s="43" t="s">
        <v>1033</v>
      </c>
      <c r="AK53" s="43" t="s">
        <v>1034</v>
      </c>
      <c r="AL53" s="132">
        <v>45323</v>
      </c>
      <c r="AM53" s="132">
        <v>45657</v>
      </c>
      <c r="AN53" s="43"/>
      <c r="AO53" s="43"/>
      <c r="AP53" s="43"/>
      <c r="AQ53" s="43"/>
      <c r="AR53" s="43"/>
      <c r="AS53" s="43"/>
      <c r="BC53" t="s">
        <v>1035</v>
      </c>
      <c r="BD53" t="s">
        <v>428</v>
      </c>
      <c r="BE53" t="s">
        <v>1036</v>
      </c>
      <c r="BF53" t="s">
        <v>429</v>
      </c>
      <c r="BG53" t="s">
        <v>280</v>
      </c>
      <c r="BH53" t="s">
        <v>280</v>
      </c>
      <c r="BI53" t="s">
        <v>298</v>
      </c>
      <c r="BJ53" t="s">
        <v>1037</v>
      </c>
      <c r="BK53" t="s">
        <v>630</v>
      </c>
      <c r="BL53" t="s">
        <v>280</v>
      </c>
    </row>
    <row r="54" spans="1:102" ht="151.5" customHeight="1" x14ac:dyDescent="0.25">
      <c r="A54" s="43">
        <v>22</v>
      </c>
      <c r="B54" s="44" t="s">
        <v>79</v>
      </c>
      <c r="C54" s="44" t="s">
        <v>1011</v>
      </c>
      <c r="D54" s="44" t="s">
        <v>1012</v>
      </c>
      <c r="E54" s="43" t="s">
        <v>282</v>
      </c>
      <c r="F54" s="43">
        <v>968</v>
      </c>
      <c r="G54" s="124" t="s">
        <v>461</v>
      </c>
      <c r="H54" s="163">
        <v>0.8</v>
      </c>
      <c r="I54" s="164" t="s">
        <v>291</v>
      </c>
      <c r="J54" s="163" t="s">
        <v>291</v>
      </c>
      <c r="K54" s="124" t="s">
        <v>450</v>
      </c>
      <c r="L54" s="163">
        <v>0.6</v>
      </c>
      <c r="M54" s="124" t="s">
        <v>448</v>
      </c>
      <c r="N54" s="124" t="s">
        <v>597</v>
      </c>
      <c r="O54" s="42">
        <v>27</v>
      </c>
      <c r="P54" s="42" t="s">
        <v>1038</v>
      </c>
      <c r="Q54" s="125" t="s">
        <v>1039</v>
      </c>
      <c r="R54" s="42" t="s">
        <v>331</v>
      </c>
      <c r="S54" s="126" t="s">
        <v>257</v>
      </c>
      <c r="T54" s="126" t="s">
        <v>258</v>
      </c>
      <c r="U54" s="127" t="s">
        <v>599</v>
      </c>
      <c r="V54" s="126" t="s">
        <v>259</v>
      </c>
      <c r="W54" s="126" t="s">
        <v>260</v>
      </c>
      <c r="X54" s="126" t="s">
        <v>292</v>
      </c>
      <c r="Y54" s="165">
        <v>0.48</v>
      </c>
      <c r="Z54" s="166" t="s">
        <v>449</v>
      </c>
      <c r="AA54" s="127">
        <v>0.48</v>
      </c>
      <c r="AB54" s="166" t="s">
        <v>472</v>
      </c>
      <c r="AC54" s="127">
        <v>968</v>
      </c>
      <c r="AD54" s="166" t="s">
        <v>435</v>
      </c>
      <c r="AE54" s="126" t="s">
        <v>293</v>
      </c>
      <c r="AF54" s="131" t="s">
        <v>1040</v>
      </c>
      <c r="AG54" s="131" t="s">
        <v>264</v>
      </c>
      <c r="AH54" s="131" t="s">
        <v>1031</v>
      </c>
      <c r="AI54" s="43" t="s">
        <v>1041</v>
      </c>
      <c r="AJ54" s="43" t="s">
        <v>1042</v>
      </c>
      <c r="AK54" s="43" t="s">
        <v>1034</v>
      </c>
      <c r="AL54" s="132">
        <v>45413</v>
      </c>
      <c r="AM54" s="132">
        <v>45657</v>
      </c>
      <c r="AN54" s="43" t="s">
        <v>1043</v>
      </c>
      <c r="AO54" s="43" t="s">
        <v>1044</v>
      </c>
      <c r="AP54" s="43" t="s">
        <v>1045</v>
      </c>
      <c r="AQ54" s="43" t="s">
        <v>1046</v>
      </c>
      <c r="AR54" s="43" t="s">
        <v>1047</v>
      </c>
      <c r="AS54" s="43" t="s">
        <v>1048</v>
      </c>
      <c r="BC54" t="s">
        <v>1049</v>
      </c>
      <c r="BD54" t="s">
        <v>428</v>
      </c>
      <c r="BF54" t="s">
        <v>483</v>
      </c>
      <c r="BG54" t="s">
        <v>280</v>
      </c>
      <c r="BH54" t="s">
        <v>280</v>
      </c>
      <c r="BI54" t="s">
        <v>298</v>
      </c>
      <c r="BJ54" t="s">
        <v>1050</v>
      </c>
      <c r="BK54" t="s">
        <v>630</v>
      </c>
      <c r="BL54" t="s">
        <v>280</v>
      </c>
    </row>
    <row r="55" spans="1:102" ht="188.25" customHeight="1" x14ac:dyDescent="0.25">
      <c r="A55" s="119">
        <v>23</v>
      </c>
      <c r="B55" s="120" t="s">
        <v>79</v>
      </c>
      <c r="C55" s="120" t="s">
        <v>1014</v>
      </c>
      <c r="D55" s="120" t="s">
        <v>1015</v>
      </c>
      <c r="E55" s="119" t="s">
        <v>282</v>
      </c>
      <c r="F55" s="119">
        <v>43076</v>
      </c>
      <c r="G55" s="121" t="s">
        <v>471</v>
      </c>
      <c r="H55" s="122">
        <v>1</v>
      </c>
      <c r="I55" s="123" t="s">
        <v>291</v>
      </c>
      <c r="J55" s="122" t="s">
        <v>291</v>
      </c>
      <c r="K55" s="121" t="s">
        <v>450</v>
      </c>
      <c r="L55" s="122">
        <v>0.6</v>
      </c>
      <c r="M55" s="121" t="s">
        <v>448</v>
      </c>
      <c r="N55" s="124" t="s">
        <v>597</v>
      </c>
      <c r="O55" s="42">
        <v>29</v>
      </c>
      <c r="P55" s="42" t="s">
        <v>1051</v>
      </c>
      <c r="Q55" s="125" t="s">
        <v>1052</v>
      </c>
      <c r="R55" s="42" t="s">
        <v>331</v>
      </c>
      <c r="S55" s="126" t="s">
        <v>257</v>
      </c>
      <c r="T55" s="126" t="s">
        <v>258</v>
      </c>
      <c r="U55" s="127" t="s">
        <v>599</v>
      </c>
      <c r="V55" s="126" t="s">
        <v>271</v>
      </c>
      <c r="W55" s="126" t="s">
        <v>294</v>
      </c>
      <c r="X55" s="126" t="s">
        <v>261</v>
      </c>
      <c r="Y55" s="128">
        <v>0.6</v>
      </c>
      <c r="Z55" s="129" t="s">
        <v>449</v>
      </c>
      <c r="AA55" s="122">
        <v>0.6</v>
      </c>
      <c r="AB55" s="129" t="s">
        <v>472</v>
      </c>
      <c r="AC55" s="122">
        <v>43076</v>
      </c>
      <c r="AD55" s="129" t="s">
        <v>435</v>
      </c>
      <c r="AE55" s="130" t="s">
        <v>262</v>
      </c>
      <c r="AF55" s="131" t="s">
        <v>1053</v>
      </c>
      <c r="AG55" s="131" t="s">
        <v>295</v>
      </c>
      <c r="AH55" s="131" t="s">
        <v>1054</v>
      </c>
      <c r="AI55" s="43"/>
      <c r="AJ55" s="43"/>
      <c r="AK55" s="43"/>
      <c r="AL55" s="132"/>
      <c r="AM55" s="132"/>
      <c r="AN55" s="43" t="s">
        <v>1055</v>
      </c>
      <c r="AO55" s="43" t="s">
        <v>1056</v>
      </c>
      <c r="AP55" s="43" t="s">
        <v>1057</v>
      </c>
      <c r="AQ55" s="43" t="s">
        <v>1058</v>
      </c>
      <c r="AR55" s="43" t="s">
        <v>1059</v>
      </c>
      <c r="AS55" s="43" t="s">
        <v>1060</v>
      </c>
      <c r="BC55" t="s">
        <v>1049</v>
      </c>
      <c r="BD55" t="s">
        <v>428</v>
      </c>
      <c r="BF55" t="s">
        <v>429</v>
      </c>
      <c r="BG55" t="s">
        <v>281</v>
      </c>
      <c r="BH55" t="s">
        <v>281</v>
      </c>
      <c r="BI55" t="s">
        <v>1061</v>
      </c>
      <c r="BJ55" t="s">
        <v>1062</v>
      </c>
      <c r="BK55" t="s">
        <v>630</v>
      </c>
      <c r="BL55" t="s">
        <v>281</v>
      </c>
    </row>
    <row r="56" spans="1:102" ht="166.5" customHeight="1" x14ac:dyDescent="0.25">
      <c r="A56" s="155">
        <v>24</v>
      </c>
      <c r="B56" s="156" t="s">
        <v>79</v>
      </c>
      <c r="C56" s="156" t="s">
        <v>1017</v>
      </c>
      <c r="D56" s="156" t="s">
        <v>1018</v>
      </c>
      <c r="E56" s="155" t="s">
        <v>282</v>
      </c>
      <c r="F56" s="155">
        <v>125</v>
      </c>
      <c r="G56" s="157" t="s">
        <v>449</v>
      </c>
      <c r="H56" s="158">
        <v>0.6</v>
      </c>
      <c r="I56" s="159" t="s">
        <v>291</v>
      </c>
      <c r="J56" s="158" t="s">
        <v>291</v>
      </c>
      <c r="K56" s="157" t="s">
        <v>450</v>
      </c>
      <c r="L56" s="158">
        <v>0.6</v>
      </c>
      <c r="M56" s="157" t="s">
        <v>450</v>
      </c>
      <c r="N56" s="124" t="s">
        <v>597</v>
      </c>
      <c r="O56" s="42">
        <v>31</v>
      </c>
      <c r="P56" s="42" t="s">
        <v>1063</v>
      </c>
      <c r="Q56" s="125" t="s">
        <v>1064</v>
      </c>
      <c r="R56" s="42" t="s">
        <v>331</v>
      </c>
      <c r="S56" s="126" t="s">
        <v>265</v>
      </c>
      <c r="T56" s="126" t="s">
        <v>258</v>
      </c>
      <c r="U56" s="127" t="s">
        <v>600</v>
      </c>
      <c r="V56" s="126" t="s">
        <v>259</v>
      </c>
      <c r="W56" s="126" t="s">
        <v>294</v>
      </c>
      <c r="X56" s="126" t="s">
        <v>261</v>
      </c>
      <c r="Y56" s="160">
        <v>0.42</v>
      </c>
      <c r="Z56" s="161" t="s">
        <v>449</v>
      </c>
      <c r="AA56" s="158">
        <v>0.42</v>
      </c>
      <c r="AB56" s="161" t="s">
        <v>472</v>
      </c>
      <c r="AC56" s="158">
        <v>125</v>
      </c>
      <c r="AD56" s="161" t="s">
        <v>435</v>
      </c>
      <c r="AE56" s="162" t="s">
        <v>262</v>
      </c>
      <c r="AF56" s="131" t="s">
        <v>1065</v>
      </c>
      <c r="AG56" s="131" t="s">
        <v>269</v>
      </c>
      <c r="AH56" s="131" t="s">
        <v>1054</v>
      </c>
      <c r="AI56" s="43" t="s">
        <v>1066</v>
      </c>
      <c r="AJ56" s="43" t="s">
        <v>1067</v>
      </c>
      <c r="AK56" s="43" t="s">
        <v>1068</v>
      </c>
      <c r="AL56" s="132">
        <v>45413</v>
      </c>
      <c r="AM56" s="132">
        <v>45657</v>
      </c>
      <c r="AN56" s="43" t="s">
        <v>1069</v>
      </c>
      <c r="AO56" s="43" t="s">
        <v>1070</v>
      </c>
      <c r="AP56" s="43" t="s">
        <v>1071</v>
      </c>
      <c r="AQ56" s="43" t="s">
        <v>1072</v>
      </c>
      <c r="AR56" s="43" t="s">
        <v>1073</v>
      </c>
      <c r="AS56" s="43" t="s">
        <v>1074</v>
      </c>
      <c r="BC56" t="s">
        <v>1075</v>
      </c>
      <c r="BD56" t="s">
        <v>428</v>
      </c>
      <c r="BE56" t="s">
        <v>1076</v>
      </c>
      <c r="BF56" t="s">
        <v>429</v>
      </c>
      <c r="BG56" t="s">
        <v>280</v>
      </c>
      <c r="BH56" t="s">
        <v>280</v>
      </c>
      <c r="BI56" t="s">
        <v>298</v>
      </c>
      <c r="BJ56" t="s">
        <v>1077</v>
      </c>
      <c r="BK56" t="s">
        <v>630</v>
      </c>
      <c r="BL56" t="s">
        <v>280</v>
      </c>
    </row>
    <row r="57" spans="1:102" ht="151.5" customHeight="1" x14ac:dyDescent="0.25">
      <c r="A57" s="119">
        <v>25</v>
      </c>
      <c r="B57" s="120" t="s">
        <v>79</v>
      </c>
      <c r="C57" s="120" t="s">
        <v>1020</v>
      </c>
      <c r="D57" s="120" t="s">
        <v>1021</v>
      </c>
      <c r="E57" s="119" t="s">
        <v>282</v>
      </c>
      <c r="F57" s="119">
        <v>2</v>
      </c>
      <c r="G57" s="121" t="s">
        <v>424</v>
      </c>
      <c r="H57" s="122">
        <v>0.2</v>
      </c>
      <c r="I57" s="123" t="s">
        <v>296</v>
      </c>
      <c r="J57" s="122" t="s">
        <v>296</v>
      </c>
      <c r="K57" s="121" t="s">
        <v>438</v>
      </c>
      <c r="L57" s="122">
        <v>0.4</v>
      </c>
      <c r="M57" s="121" t="s">
        <v>498</v>
      </c>
      <c r="N57" s="124" t="s">
        <v>597</v>
      </c>
      <c r="O57" s="42">
        <v>33</v>
      </c>
      <c r="P57" s="42" t="s">
        <v>1078</v>
      </c>
      <c r="Q57" s="125" t="s">
        <v>1079</v>
      </c>
      <c r="R57" s="42" t="s">
        <v>15</v>
      </c>
      <c r="S57" s="126" t="s">
        <v>297</v>
      </c>
      <c r="T57" s="126" t="s">
        <v>258</v>
      </c>
      <c r="U57" s="127" t="s">
        <v>1080</v>
      </c>
      <c r="V57" s="126" t="s">
        <v>259</v>
      </c>
      <c r="W57" s="126" t="s">
        <v>260</v>
      </c>
      <c r="X57" s="126" t="s">
        <v>261</v>
      </c>
      <c r="Y57" s="128" t="s">
        <v>438</v>
      </c>
      <c r="Z57" s="129" t="s">
        <v>471</v>
      </c>
      <c r="AA57" s="122" t="s">
        <v>438</v>
      </c>
      <c r="AB57" s="129" t="s">
        <v>472</v>
      </c>
      <c r="AC57" s="122">
        <v>1.5</v>
      </c>
      <c r="AD57" s="129" t="s">
        <v>435</v>
      </c>
      <c r="AE57" s="130" t="s">
        <v>262</v>
      </c>
      <c r="AF57" s="131" t="s">
        <v>1081</v>
      </c>
      <c r="AG57" s="131" t="s">
        <v>1082</v>
      </c>
      <c r="AH57" s="131" t="s">
        <v>1054</v>
      </c>
      <c r="AI57" s="43" t="s">
        <v>1083</v>
      </c>
      <c r="AJ57" s="43" t="s">
        <v>1084</v>
      </c>
      <c r="AK57" s="43" t="s">
        <v>1034</v>
      </c>
      <c r="AL57" s="132">
        <v>45413</v>
      </c>
      <c r="AM57" s="132">
        <v>45657</v>
      </c>
      <c r="AN57" s="43"/>
      <c r="AO57" s="43"/>
      <c r="AP57" s="43"/>
      <c r="AQ57" s="43"/>
      <c r="AR57" s="43"/>
      <c r="AS57" s="43"/>
      <c r="BC57" t="s">
        <v>1085</v>
      </c>
      <c r="BD57" t="s">
        <v>428</v>
      </c>
      <c r="BE57" t="s">
        <v>1076</v>
      </c>
      <c r="BF57" t="s">
        <v>429</v>
      </c>
      <c r="BG57" t="s">
        <v>280</v>
      </c>
      <c r="BH57" t="s">
        <v>280</v>
      </c>
      <c r="BI57" t="s">
        <v>298</v>
      </c>
      <c r="BJ57" t="s">
        <v>1086</v>
      </c>
      <c r="BK57" t="s">
        <v>630</v>
      </c>
      <c r="BL57" t="s">
        <v>280</v>
      </c>
    </row>
    <row r="58" spans="1:102" ht="151.5" customHeight="1" x14ac:dyDescent="0.25">
      <c r="A58" s="170">
        <v>27</v>
      </c>
      <c r="B58" s="171" t="s">
        <v>79</v>
      </c>
      <c r="C58" s="171" t="s">
        <v>1026</v>
      </c>
      <c r="D58" s="171" t="s">
        <v>1027</v>
      </c>
      <c r="E58" s="170" t="s">
        <v>270</v>
      </c>
      <c r="F58" s="170">
        <v>451</v>
      </c>
      <c r="G58" s="172" t="s">
        <v>449</v>
      </c>
      <c r="H58" s="173">
        <v>0.6</v>
      </c>
      <c r="I58" s="174" t="s">
        <v>291</v>
      </c>
      <c r="J58" s="173" t="s">
        <v>291</v>
      </c>
      <c r="K58" s="172" t="s">
        <v>450</v>
      </c>
      <c r="L58" s="173">
        <v>0.6</v>
      </c>
      <c r="M58" s="172" t="s">
        <v>450</v>
      </c>
      <c r="N58" s="124" t="s">
        <v>597</v>
      </c>
      <c r="O58" s="42">
        <v>34</v>
      </c>
      <c r="P58" s="42" t="s">
        <v>1087</v>
      </c>
      <c r="Q58" s="125" t="s">
        <v>1088</v>
      </c>
      <c r="R58" s="42" t="s">
        <v>331</v>
      </c>
      <c r="S58" s="126" t="s">
        <v>257</v>
      </c>
      <c r="T58" s="126" t="s">
        <v>258</v>
      </c>
      <c r="U58" s="127" t="s">
        <v>599</v>
      </c>
      <c r="V58" s="126" t="s">
        <v>259</v>
      </c>
      <c r="W58" s="126" t="s">
        <v>260</v>
      </c>
      <c r="X58" s="126" t="s">
        <v>261</v>
      </c>
      <c r="Y58" s="177">
        <v>0.36</v>
      </c>
      <c r="Z58" s="178" t="s">
        <v>437</v>
      </c>
      <c r="AA58" s="173">
        <v>0.36</v>
      </c>
      <c r="AB58" s="178" t="s">
        <v>472</v>
      </c>
      <c r="AC58" s="173">
        <v>451</v>
      </c>
      <c r="AD58" s="178" t="s">
        <v>435</v>
      </c>
      <c r="AE58" s="176" t="s">
        <v>262</v>
      </c>
      <c r="AF58" s="131" t="s">
        <v>1089</v>
      </c>
      <c r="AG58" s="131" t="s">
        <v>263</v>
      </c>
      <c r="AH58" s="131" t="s">
        <v>1054</v>
      </c>
      <c r="AI58" s="43" t="s">
        <v>1090</v>
      </c>
      <c r="AJ58" s="43" t="s">
        <v>1091</v>
      </c>
      <c r="AK58" s="43" t="s">
        <v>1034</v>
      </c>
      <c r="AL58" s="132">
        <v>45413</v>
      </c>
      <c r="AM58" s="132">
        <v>45657</v>
      </c>
      <c r="AN58" s="43"/>
      <c r="AO58" s="43"/>
      <c r="AP58" s="43"/>
      <c r="AQ58" s="43"/>
      <c r="AR58" s="43"/>
      <c r="AS58" s="43"/>
      <c r="BC58" t="s">
        <v>1075</v>
      </c>
      <c r="BD58" t="s">
        <v>428</v>
      </c>
      <c r="BE58" t="s">
        <v>1092</v>
      </c>
      <c r="BF58" t="s">
        <v>483</v>
      </c>
      <c r="BG58" t="s">
        <v>280</v>
      </c>
      <c r="BH58" t="s">
        <v>280</v>
      </c>
      <c r="BI58" t="s">
        <v>298</v>
      </c>
      <c r="BJ58" t="s">
        <v>1093</v>
      </c>
      <c r="BK58" t="s">
        <v>630</v>
      </c>
      <c r="BL58" t="s">
        <v>280</v>
      </c>
    </row>
    <row r="59" spans="1:102" ht="151.5" customHeight="1" x14ac:dyDescent="0.25">
      <c r="A59" s="155">
        <v>38</v>
      </c>
      <c r="B59" s="156" t="s">
        <v>84</v>
      </c>
      <c r="C59" s="156" t="s">
        <v>1094</v>
      </c>
      <c r="D59" s="156" t="s">
        <v>1095</v>
      </c>
      <c r="E59" s="155" t="s">
        <v>282</v>
      </c>
      <c r="F59" s="155">
        <v>60</v>
      </c>
      <c r="G59" s="157" t="s">
        <v>449</v>
      </c>
      <c r="H59" s="158">
        <v>0.6</v>
      </c>
      <c r="I59" s="159" t="s">
        <v>291</v>
      </c>
      <c r="J59" s="158" t="s">
        <v>291</v>
      </c>
      <c r="K59" s="157" t="s">
        <v>450</v>
      </c>
      <c r="L59" s="158">
        <v>0.6</v>
      </c>
      <c r="M59" s="157" t="s">
        <v>450</v>
      </c>
      <c r="N59" s="124" t="s">
        <v>597</v>
      </c>
      <c r="O59" s="42">
        <v>47</v>
      </c>
      <c r="P59" s="42" t="s">
        <v>1096</v>
      </c>
      <c r="Q59" s="125" t="s">
        <v>1097</v>
      </c>
      <c r="R59" s="42" t="s">
        <v>331</v>
      </c>
      <c r="S59" s="126" t="s">
        <v>265</v>
      </c>
      <c r="T59" s="126" t="s">
        <v>258</v>
      </c>
      <c r="U59" s="127" t="s">
        <v>600</v>
      </c>
      <c r="V59" s="126" t="s">
        <v>259</v>
      </c>
      <c r="W59" s="126" t="s">
        <v>260</v>
      </c>
      <c r="X59" s="126" t="s">
        <v>261</v>
      </c>
      <c r="Y59" s="160">
        <v>0.42</v>
      </c>
      <c r="Z59" s="161" t="s">
        <v>449</v>
      </c>
      <c r="AA59" s="158">
        <v>0.42</v>
      </c>
      <c r="AB59" s="161" t="s">
        <v>472</v>
      </c>
      <c r="AC59" s="158">
        <v>60</v>
      </c>
      <c r="AD59" s="161" t="s">
        <v>435</v>
      </c>
      <c r="AE59" s="162" t="s">
        <v>262</v>
      </c>
      <c r="AF59" s="131" t="s">
        <v>1098</v>
      </c>
      <c r="AG59" s="131" t="s">
        <v>263</v>
      </c>
      <c r="AH59" s="131" t="s">
        <v>1099</v>
      </c>
      <c r="AI59" s="43" t="s">
        <v>1100</v>
      </c>
      <c r="AJ59" s="43" t="s">
        <v>1101</v>
      </c>
      <c r="AK59" s="43" t="s">
        <v>1068</v>
      </c>
      <c r="AL59" s="132">
        <v>44927</v>
      </c>
      <c r="AM59" s="132">
        <v>45291</v>
      </c>
      <c r="AN59" s="43"/>
      <c r="AO59" s="43"/>
      <c r="AP59" s="43"/>
      <c r="AQ59" s="43"/>
      <c r="AR59" s="43"/>
      <c r="AS59" s="43"/>
      <c r="AT59" t="s">
        <v>1102</v>
      </c>
      <c r="AU59" t="s">
        <v>1103</v>
      </c>
      <c r="AV59">
        <v>0</v>
      </c>
      <c r="AW59">
        <v>0</v>
      </c>
      <c r="AZ59" t="s">
        <v>280</v>
      </c>
      <c r="BA59" t="s">
        <v>280</v>
      </c>
      <c r="BB59" t="s">
        <v>298</v>
      </c>
      <c r="BC59" t="s">
        <v>1104</v>
      </c>
      <c r="BD59" t="s">
        <v>428</v>
      </c>
      <c r="BE59" t="s">
        <v>298</v>
      </c>
      <c r="BJ59" t="s">
        <v>1105</v>
      </c>
      <c r="BK59" t="s">
        <v>630</v>
      </c>
      <c r="BL59" t="s">
        <v>280</v>
      </c>
    </row>
    <row r="60" spans="1:102" ht="151.5" customHeight="1" x14ac:dyDescent="0.25">
      <c r="A60" s="43">
        <v>39</v>
      </c>
      <c r="B60" s="44" t="s">
        <v>84</v>
      </c>
      <c r="C60" s="44" t="s">
        <v>1106</v>
      </c>
      <c r="D60" s="44" t="s">
        <v>1107</v>
      </c>
      <c r="E60" s="43" t="s">
        <v>282</v>
      </c>
      <c r="F60" s="43">
        <v>48</v>
      </c>
      <c r="G60" s="124" t="s">
        <v>449</v>
      </c>
      <c r="H60" s="163">
        <v>0.6</v>
      </c>
      <c r="I60" s="164" t="s">
        <v>299</v>
      </c>
      <c r="J60" s="163" t="s">
        <v>299</v>
      </c>
      <c r="K60" s="124" t="s">
        <v>462</v>
      </c>
      <c r="L60" s="163">
        <v>0.8</v>
      </c>
      <c r="M60" s="124" t="s">
        <v>448</v>
      </c>
      <c r="N60" s="124" t="s">
        <v>597</v>
      </c>
      <c r="O60" s="42">
        <v>48</v>
      </c>
      <c r="P60" s="42" t="s">
        <v>1108</v>
      </c>
      <c r="Q60" s="125" t="s">
        <v>1109</v>
      </c>
      <c r="R60" s="42" t="s">
        <v>15</v>
      </c>
      <c r="S60" s="126" t="s">
        <v>297</v>
      </c>
      <c r="T60" s="126" t="s">
        <v>258</v>
      </c>
      <c r="U60" s="127" t="s">
        <v>1080</v>
      </c>
      <c r="V60" s="126" t="s">
        <v>259</v>
      </c>
      <c r="W60" s="126" t="s">
        <v>260</v>
      </c>
      <c r="X60" s="126" t="s">
        <v>261</v>
      </c>
      <c r="Y60" s="165" t="s">
        <v>462</v>
      </c>
      <c r="Z60" s="166" t="s">
        <v>471</v>
      </c>
      <c r="AA60" s="127" t="s">
        <v>462</v>
      </c>
      <c r="AB60" s="166" t="s">
        <v>472</v>
      </c>
      <c r="AC60" s="127">
        <v>36</v>
      </c>
      <c r="AD60" s="166" t="s">
        <v>435</v>
      </c>
      <c r="AE60" s="126" t="s">
        <v>262</v>
      </c>
      <c r="AF60" s="131" t="s">
        <v>1110</v>
      </c>
      <c r="AG60" s="131" t="s">
        <v>263</v>
      </c>
      <c r="AH60" s="131" t="s">
        <v>1099</v>
      </c>
      <c r="AI60" s="43"/>
      <c r="AJ60" s="43"/>
      <c r="AK60" s="43"/>
      <c r="AL60" s="132"/>
      <c r="AM60" s="132"/>
      <c r="AN60" s="43"/>
      <c r="AO60" s="43"/>
      <c r="AP60" s="43"/>
      <c r="AQ60" s="43"/>
      <c r="AR60" s="43"/>
      <c r="AS60" s="43"/>
      <c r="AT60" t="s">
        <v>1111</v>
      </c>
      <c r="AU60" t="s">
        <v>1112</v>
      </c>
      <c r="AV60">
        <v>1</v>
      </c>
      <c r="AW60">
        <v>1</v>
      </c>
      <c r="AX60" t="s">
        <v>1113</v>
      </c>
      <c r="AY60" t="s">
        <v>1114</v>
      </c>
      <c r="AZ60" t="s">
        <v>280</v>
      </c>
      <c r="BA60" t="s">
        <v>280</v>
      </c>
      <c r="BC60" t="s">
        <v>1115</v>
      </c>
      <c r="BD60" t="s">
        <v>428</v>
      </c>
      <c r="BE60" t="s">
        <v>1116</v>
      </c>
      <c r="BF60" t="s">
        <v>429</v>
      </c>
      <c r="BG60" t="s">
        <v>280</v>
      </c>
      <c r="BH60" t="s">
        <v>280</v>
      </c>
      <c r="BI60" t="s">
        <v>298</v>
      </c>
      <c r="BJ60" t="s">
        <v>1117</v>
      </c>
      <c r="BK60" t="s">
        <v>622</v>
      </c>
      <c r="BL60" t="s">
        <v>280</v>
      </c>
    </row>
    <row r="61" spans="1:102" ht="187.5" customHeight="1" x14ac:dyDescent="0.25">
      <c r="A61" s="119">
        <v>1</v>
      </c>
      <c r="B61" s="120" t="s">
        <v>87</v>
      </c>
      <c r="C61" s="120" t="s">
        <v>1123</v>
      </c>
      <c r="D61" s="120" t="s">
        <v>1124</v>
      </c>
      <c r="E61" s="119" t="s">
        <v>282</v>
      </c>
      <c r="F61" s="119">
        <v>42</v>
      </c>
      <c r="G61" s="121" t="s">
        <v>449</v>
      </c>
      <c r="H61" s="122">
        <v>0.6</v>
      </c>
      <c r="I61" s="123" t="s">
        <v>256</v>
      </c>
      <c r="J61" s="122" t="s">
        <v>256</v>
      </c>
      <c r="K61" s="121" t="s">
        <v>425</v>
      </c>
      <c r="L61" s="122">
        <v>0.2</v>
      </c>
      <c r="M61" s="121" t="s">
        <v>450</v>
      </c>
      <c r="N61" s="124" t="s">
        <v>597</v>
      </c>
      <c r="O61" s="42">
        <v>1</v>
      </c>
      <c r="P61" s="42" t="s">
        <v>848</v>
      </c>
      <c r="Q61" s="125" t="s">
        <v>1131</v>
      </c>
      <c r="R61" s="42" t="s">
        <v>331</v>
      </c>
      <c r="S61" s="126" t="s">
        <v>257</v>
      </c>
      <c r="T61" s="126" t="s">
        <v>258</v>
      </c>
      <c r="U61" s="127" t="s">
        <v>599</v>
      </c>
      <c r="V61" s="126" t="s">
        <v>259</v>
      </c>
      <c r="W61" s="126" t="s">
        <v>260</v>
      </c>
      <c r="X61" s="126" t="s">
        <v>261</v>
      </c>
      <c r="Y61" s="128">
        <v>0.36</v>
      </c>
      <c r="Z61" s="129" t="s">
        <v>437</v>
      </c>
      <c r="AA61" s="122">
        <v>0.36</v>
      </c>
      <c r="AB61" s="129" t="s">
        <v>425</v>
      </c>
      <c r="AC61" s="122">
        <v>0.2</v>
      </c>
      <c r="AD61" s="129" t="s">
        <v>498</v>
      </c>
      <c r="AE61" s="130" t="s">
        <v>262</v>
      </c>
      <c r="AF61" s="131" t="s">
        <v>1132</v>
      </c>
      <c r="AG61" s="131" t="s">
        <v>269</v>
      </c>
      <c r="AH61" s="131" t="s">
        <v>1133</v>
      </c>
      <c r="AI61" s="43" t="s">
        <v>1134</v>
      </c>
      <c r="AJ61" s="43" t="s">
        <v>1135</v>
      </c>
      <c r="AK61" s="43" t="s">
        <v>1133</v>
      </c>
      <c r="AL61" s="132">
        <v>45293</v>
      </c>
      <c r="AM61" s="132">
        <v>45656</v>
      </c>
      <c r="AN61" s="43"/>
      <c r="AO61" s="43"/>
      <c r="AP61" s="43"/>
      <c r="AQ61" s="43"/>
      <c r="AR61" s="43"/>
      <c r="AS61" s="43"/>
    </row>
    <row r="62" spans="1:102" ht="151.5" customHeight="1" x14ac:dyDescent="0.25">
      <c r="A62" s="155">
        <v>1</v>
      </c>
      <c r="B62" s="156" t="s">
        <v>87</v>
      </c>
      <c r="C62" s="156" t="s">
        <v>1123</v>
      </c>
      <c r="D62" s="156" t="s">
        <v>1124</v>
      </c>
      <c r="E62" s="155" t="s">
        <v>282</v>
      </c>
      <c r="F62" s="155">
        <v>42</v>
      </c>
      <c r="G62" s="157" t="s">
        <v>449</v>
      </c>
      <c r="H62" s="158">
        <v>0.6</v>
      </c>
      <c r="I62" s="159" t="s">
        <v>256</v>
      </c>
      <c r="J62" s="158" t="s">
        <v>256</v>
      </c>
      <c r="K62" s="157" t="s">
        <v>425</v>
      </c>
      <c r="L62" s="158">
        <v>0.2</v>
      </c>
      <c r="M62" s="157" t="s">
        <v>450</v>
      </c>
      <c r="N62" s="124" t="s">
        <v>597</v>
      </c>
      <c r="O62" s="42">
        <v>2</v>
      </c>
      <c r="P62" s="42" t="s">
        <v>857</v>
      </c>
      <c r="Q62" s="125" t="s">
        <v>1136</v>
      </c>
      <c r="R62" s="42" t="s">
        <v>331</v>
      </c>
      <c r="S62" s="126" t="s">
        <v>257</v>
      </c>
      <c r="T62" s="126" t="s">
        <v>258</v>
      </c>
      <c r="U62" s="127" t="s">
        <v>599</v>
      </c>
      <c r="V62" s="126" t="s">
        <v>259</v>
      </c>
      <c r="W62" s="126" t="s">
        <v>260</v>
      </c>
      <c r="X62" s="126" t="s">
        <v>261</v>
      </c>
      <c r="Y62" s="160">
        <v>0.36</v>
      </c>
      <c r="Z62" s="161" t="s">
        <v>437</v>
      </c>
      <c r="AA62" s="158">
        <v>0.36</v>
      </c>
      <c r="AB62" s="161" t="s">
        <v>425</v>
      </c>
      <c r="AC62" s="158">
        <v>0.2</v>
      </c>
      <c r="AD62" s="161" t="s">
        <v>498</v>
      </c>
      <c r="AE62" s="162" t="s">
        <v>262</v>
      </c>
      <c r="AF62" s="131" t="s">
        <v>1137</v>
      </c>
      <c r="AG62" s="131" t="s">
        <v>1138</v>
      </c>
      <c r="AH62" s="131" t="s">
        <v>1139</v>
      </c>
      <c r="AI62" s="43"/>
      <c r="AJ62" s="43"/>
      <c r="AK62" s="43"/>
      <c r="AL62" s="132"/>
      <c r="AM62" s="132"/>
      <c r="AN62" s="43"/>
      <c r="AO62" s="43"/>
      <c r="AP62" s="43"/>
      <c r="AQ62" s="43"/>
      <c r="AR62" s="43"/>
      <c r="AS62" s="43"/>
    </row>
    <row r="63" spans="1:102" ht="151.5" customHeight="1" x14ac:dyDescent="0.25">
      <c r="A63" s="43">
        <v>3</v>
      </c>
      <c r="B63" s="44" t="s">
        <v>87</v>
      </c>
      <c r="C63" s="44" t="s">
        <v>1129</v>
      </c>
      <c r="D63" s="44" t="s">
        <v>1130</v>
      </c>
      <c r="E63" s="43" t="s">
        <v>270</v>
      </c>
      <c r="F63" s="43">
        <v>42</v>
      </c>
      <c r="G63" s="124" t="s">
        <v>449</v>
      </c>
      <c r="H63" s="163">
        <v>0.6</v>
      </c>
      <c r="I63" s="164" t="s">
        <v>266</v>
      </c>
      <c r="J63" s="163" t="s">
        <v>266</v>
      </c>
      <c r="K63" s="124" t="s">
        <v>450</v>
      </c>
      <c r="L63" s="163">
        <v>0.6</v>
      </c>
      <c r="M63" s="124" t="s">
        <v>450</v>
      </c>
      <c r="N63" s="124" t="s">
        <v>597</v>
      </c>
      <c r="O63" s="42">
        <v>3</v>
      </c>
      <c r="P63" s="42" t="s">
        <v>864</v>
      </c>
      <c r="Q63" s="125" t="s">
        <v>1140</v>
      </c>
      <c r="R63" s="42" t="s">
        <v>331</v>
      </c>
      <c r="S63" s="126" t="s">
        <v>257</v>
      </c>
      <c r="T63" s="126" t="s">
        <v>258</v>
      </c>
      <c r="U63" s="127" t="s">
        <v>599</v>
      </c>
      <c r="V63" s="126" t="s">
        <v>259</v>
      </c>
      <c r="W63" s="126" t="s">
        <v>260</v>
      </c>
      <c r="X63" s="126" t="s">
        <v>261</v>
      </c>
      <c r="Y63" s="165">
        <v>0.36</v>
      </c>
      <c r="Z63" s="166" t="s">
        <v>437</v>
      </c>
      <c r="AA63" s="127">
        <v>0.36</v>
      </c>
      <c r="AB63" s="166" t="s">
        <v>450</v>
      </c>
      <c r="AC63" s="127">
        <v>0.6</v>
      </c>
      <c r="AD63" s="166" t="s">
        <v>450</v>
      </c>
      <c r="AE63" s="126" t="s">
        <v>262</v>
      </c>
      <c r="AF63" s="131" t="s">
        <v>1141</v>
      </c>
      <c r="AG63" s="131" t="s">
        <v>1142</v>
      </c>
      <c r="AH63" s="131" t="s">
        <v>1133</v>
      </c>
      <c r="AI63" s="43" t="s">
        <v>1143</v>
      </c>
      <c r="AJ63" s="43" t="s">
        <v>1144</v>
      </c>
      <c r="AK63" s="43" t="s">
        <v>1139</v>
      </c>
      <c r="AL63" s="132">
        <v>45352</v>
      </c>
      <c r="AM63" s="132">
        <v>45656</v>
      </c>
      <c r="AN63" s="43"/>
      <c r="AO63" s="43"/>
      <c r="AP63" s="43"/>
      <c r="AQ63" s="43"/>
      <c r="AR63" s="43"/>
      <c r="AS63" s="43"/>
    </row>
    <row r="64" spans="1:102" ht="151.5" customHeight="1" x14ac:dyDescent="0.25">
      <c r="A64" s="119">
        <v>3</v>
      </c>
      <c r="B64" s="120" t="s">
        <v>87</v>
      </c>
      <c r="C64" s="120" t="s">
        <v>1129</v>
      </c>
      <c r="D64" s="120" t="s">
        <v>1130</v>
      </c>
      <c r="E64" s="119" t="s">
        <v>270</v>
      </c>
      <c r="F64" s="119">
        <v>42</v>
      </c>
      <c r="G64" s="121" t="s">
        <v>449</v>
      </c>
      <c r="H64" s="122">
        <v>0.6</v>
      </c>
      <c r="I64" s="123" t="s">
        <v>266</v>
      </c>
      <c r="J64" s="122" t="s">
        <v>266</v>
      </c>
      <c r="K64" s="121" t="s">
        <v>450</v>
      </c>
      <c r="L64" s="122">
        <v>0.6</v>
      </c>
      <c r="M64" s="121" t="s">
        <v>450</v>
      </c>
      <c r="N64" s="124" t="s">
        <v>597</v>
      </c>
      <c r="O64" s="42">
        <v>4</v>
      </c>
      <c r="P64" s="42" t="s">
        <v>871</v>
      </c>
      <c r="Q64" s="125" t="s">
        <v>1145</v>
      </c>
      <c r="R64" s="42" t="s">
        <v>331</v>
      </c>
      <c r="S64" s="126" t="s">
        <v>257</v>
      </c>
      <c r="T64" s="126" t="s">
        <v>258</v>
      </c>
      <c r="U64" s="127" t="s">
        <v>599</v>
      </c>
      <c r="V64" s="126" t="s">
        <v>259</v>
      </c>
      <c r="W64" s="126" t="s">
        <v>260</v>
      </c>
      <c r="X64" s="126" t="s">
        <v>261</v>
      </c>
      <c r="Y64" s="128">
        <v>0.36</v>
      </c>
      <c r="Z64" s="129" t="s">
        <v>437</v>
      </c>
      <c r="AA64" s="122">
        <v>0.36</v>
      </c>
      <c r="AB64" s="129" t="s">
        <v>450</v>
      </c>
      <c r="AC64" s="122">
        <v>0.6</v>
      </c>
      <c r="AD64" s="129" t="s">
        <v>450</v>
      </c>
      <c r="AE64" s="130" t="s">
        <v>293</v>
      </c>
      <c r="AF64" s="131" t="s">
        <v>1146</v>
      </c>
      <c r="AG64" s="182" t="s">
        <v>269</v>
      </c>
      <c r="AH64" s="182" t="s">
        <v>1133</v>
      </c>
      <c r="AI64" s="43"/>
      <c r="AJ64" s="43"/>
      <c r="AK64" s="43"/>
      <c r="AL64" s="132"/>
      <c r="AM64" s="132"/>
      <c r="AN64" s="43"/>
      <c r="AO64" s="43"/>
      <c r="AP64" s="43"/>
      <c r="AQ64" s="43"/>
      <c r="AR64" s="43"/>
      <c r="AS64" s="43"/>
    </row>
    <row r="65" spans="1:45" ht="151.5" customHeight="1" x14ac:dyDescent="0.25">
      <c r="A65" s="170">
        <v>3</v>
      </c>
      <c r="B65" s="171" t="s">
        <v>87</v>
      </c>
      <c r="C65" s="171" t="s">
        <v>1129</v>
      </c>
      <c r="D65" s="171" t="s">
        <v>1130</v>
      </c>
      <c r="E65" s="170" t="s">
        <v>270</v>
      </c>
      <c r="F65" s="170">
        <v>42</v>
      </c>
      <c r="G65" s="172" t="s">
        <v>449</v>
      </c>
      <c r="H65" s="173">
        <v>0.6</v>
      </c>
      <c r="I65" s="174" t="s">
        <v>266</v>
      </c>
      <c r="J65" s="173" t="s">
        <v>266</v>
      </c>
      <c r="K65" s="172" t="s">
        <v>450</v>
      </c>
      <c r="L65" s="173">
        <v>0.6</v>
      </c>
      <c r="M65" s="172" t="s">
        <v>450</v>
      </c>
      <c r="N65" s="124" t="s">
        <v>597</v>
      </c>
      <c r="O65" s="42">
        <v>5</v>
      </c>
      <c r="P65" s="42" t="s">
        <v>724</v>
      </c>
      <c r="Q65" s="125" t="s">
        <v>1147</v>
      </c>
      <c r="R65" s="42" t="s">
        <v>331</v>
      </c>
      <c r="S65" s="126" t="s">
        <v>257</v>
      </c>
      <c r="T65" s="126" t="s">
        <v>258</v>
      </c>
      <c r="U65" s="127" t="s">
        <v>599</v>
      </c>
      <c r="V65" s="126" t="s">
        <v>259</v>
      </c>
      <c r="W65" s="126" t="s">
        <v>260</v>
      </c>
      <c r="X65" s="126" t="s">
        <v>261</v>
      </c>
      <c r="Y65" s="177">
        <v>0.216</v>
      </c>
      <c r="Z65" s="178" t="s">
        <v>437</v>
      </c>
      <c r="AA65" s="173">
        <v>0.216</v>
      </c>
      <c r="AB65" s="178" t="s">
        <v>450</v>
      </c>
      <c r="AC65" s="173">
        <v>0.6</v>
      </c>
      <c r="AD65" s="178" t="s">
        <v>450</v>
      </c>
      <c r="AE65" s="176" t="s">
        <v>293</v>
      </c>
      <c r="AF65" s="131" t="s">
        <v>1148</v>
      </c>
      <c r="AG65" s="131" t="s">
        <v>269</v>
      </c>
      <c r="AH65" s="182" t="s">
        <v>1133</v>
      </c>
      <c r="AI65" s="43"/>
      <c r="AJ65" s="43"/>
      <c r="AK65" s="43"/>
      <c r="AL65" s="132"/>
      <c r="AM65" s="132"/>
      <c r="AN65" s="43"/>
      <c r="AO65" s="43"/>
      <c r="AP65" s="43"/>
      <c r="AQ65" s="43"/>
      <c r="AR65" s="43"/>
      <c r="AS65" s="43"/>
    </row>
    <row r="66" spans="1:45" ht="151.5" customHeight="1" x14ac:dyDescent="0.25">
      <c r="A66" s="155">
        <v>3</v>
      </c>
      <c r="B66" s="156" t="s">
        <v>87</v>
      </c>
      <c r="C66" s="156" t="s">
        <v>1129</v>
      </c>
      <c r="D66" s="156" t="s">
        <v>1130</v>
      </c>
      <c r="E66" s="155" t="s">
        <v>270</v>
      </c>
      <c r="F66" s="155">
        <v>42</v>
      </c>
      <c r="G66" s="157" t="s">
        <v>449</v>
      </c>
      <c r="H66" s="158">
        <v>0.6</v>
      </c>
      <c r="I66" s="159" t="s">
        <v>266</v>
      </c>
      <c r="J66" s="158" t="s">
        <v>266</v>
      </c>
      <c r="K66" s="157" t="s">
        <v>450</v>
      </c>
      <c r="L66" s="158">
        <v>0.6</v>
      </c>
      <c r="M66" s="157" t="s">
        <v>450</v>
      </c>
      <c r="N66" s="124" t="s">
        <v>597</v>
      </c>
      <c r="O66" s="42">
        <v>6</v>
      </c>
      <c r="P66" s="42" t="s">
        <v>1149</v>
      </c>
      <c r="Q66" s="125" t="s">
        <v>1150</v>
      </c>
      <c r="R66" s="42" t="s">
        <v>331</v>
      </c>
      <c r="S66" s="126" t="s">
        <v>257</v>
      </c>
      <c r="T66" s="126" t="s">
        <v>258</v>
      </c>
      <c r="U66" s="127" t="s">
        <v>599</v>
      </c>
      <c r="V66" s="126" t="s">
        <v>259</v>
      </c>
      <c r="W66" s="126" t="s">
        <v>260</v>
      </c>
      <c r="X66" s="126" t="s">
        <v>261</v>
      </c>
      <c r="Y66" s="160">
        <v>0.12959999999999999</v>
      </c>
      <c r="Z66" s="161" t="s">
        <v>424</v>
      </c>
      <c r="AA66" s="158">
        <v>0.12959999999999999</v>
      </c>
      <c r="AB66" s="161" t="s">
        <v>450</v>
      </c>
      <c r="AC66" s="158">
        <v>0.6</v>
      </c>
      <c r="AD66" s="161" t="s">
        <v>450</v>
      </c>
      <c r="AE66" s="162" t="s">
        <v>293</v>
      </c>
      <c r="AF66" s="131" t="s">
        <v>1151</v>
      </c>
      <c r="AG66" s="131" t="s">
        <v>1138</v>
      </c>
      <c r="AH66" s="182" t="s">
        <v>1133</v>
      </c>
      <c r="AI66" s="43"/>
      <c r="AJ66" s="43"/>
      <c r="AK66" s="43"/>
      <c r="AL66" s="132"/>
      <c r="AM66" s="132"/>
      <c r="AN66" s="43"/>
      <c r="AO66" s="43"/>
      <c r="AP66" s="43"/>
      <c r="AQ66" s="43"/>
      <c r="AR66" s="43"/>
      <c r="AS66" s="43"/>
    </row>
    <row r="67" spans="1:45" ht="151.5" customHeight="1" x14ac:dyDescent="0.25">
      <c r="A67" s="564">
        <v>1</v>
      </c>
      <c r="B67" s="566" t="str">
        <f>IFERROR(VLOOKUP($A67,[3]Riesgos!$A$7:$H$12,2,FALSE),"")</f>
        <v>Administración de Bienes e Infraestructura</v>
      </c>
      <c r="C67" s="566" t="str">
        <f>IFERROR(VLOOKUP($A67,[3]Riesgos!$A$7:$H$12,7,FALSE),"")</f>
        <v>Debido a la falta de mantenimiento, condiciones de seguridad deficientes, uso incorrecto o inadecuado, intención de causar daño y causas naturales.</v>
      </c>
      <c r="D67" s="566" t="str">
        <f>IFERROR(VLOOKUP($A67,[3]Riesgos!$A$7:$H$12,8,FALSE),"")</f>
        <v>Posibilidad de afectación económica por deterioro o siniestro de los bienes muebles e inmuebles debido a la falta de mantenimiento, condiciones de seguridad deficientes, uso incorrecto o inadecuado, intención de causar daño y fenómenos naturales.</v>
      </c>
      <c r="E67" s="564" t="s">
        <v>255</v>
      </c>
      <c r="F67" s="568">
        <v>3389</v>
      </c>
      <c r="G67" s="570" t="str">
        <f>IF(F67&lt;=0,"",IF(F67&lt;='[3]Listas y tablas'!$B$3,"Muy Baja",IF(F67&lt;='[3]Listas y tablas'!$B$4,"Baja",IF(F67&lt;='[3]Listas y tablas'!$B$5,"Media",IF(F67&lt;='[3]Listas y tablas'!$B$6,"Alta","Muy Alta")))))</f>
        <v>Alta</v>
      </c>
      <c r="H67" s="572">
        <f>IF(G67="","",IF(G67="Muy Baja",'[3]Listas y tablas'!$C$3,IF(G67="Baja",'[3]Listas y tablas'!$C$4,IF(G67="Media",'[3]Listas y tablas'!$C$5,IF(G67="Alta",'[3]Listas y tablas'!$C$6,IF(G67="Muy Alta",'[3]Listas y tablas'!$C$7,))))))</f>
        <v>0.8</v>
      </c>
      <c r="I67" s="574" t="s">
        <v>256</v>
      </c>
      <c r="J67" s="572" t="str">
        <f>IF(NOT(ISERROR(MATCH(I67,'[3]Tabla Impacto'!$B$221:$B$223,0))),'[3]Tabla Impacto'!$F$223&amp;"Por favor no seleccionar los criterios de impacto(Afectación Económica o presupuestal y Pérdida Reputacional)",I67)</f>
        <v xml:space="preserve">     Afectación menor a 10 SMLMV .</v>
      </c>
      <c r="K67" s="570" t="str">
        <f>IF(OR(J67='[3]Tabla Impacto'!$C$11,J67='[3]Tabla Impacto'!$D$11),"Leve",IF(OR(J67='[3]Tabla Impacto'!$C$12,J67='[3]Tabla Impacto'!$D$12),"Menor",IF(OR(J67='[3]Tabla Impacto'!$C$13,J67='[3]Tabla Impacto'!$D$13),"Moderado",IF(OR(J67='[3]Tabla Impacto'!$C$14,J67='[3]Tabla Impacto'!$D$14),"Mayor",IF(OR(J67='[3]Tabla Impacto'!$C$15,J67='[3]Tabla Impacto'!$D$15),"Catastrófico","")))))</f>
        <v>Leve</v>
      </c>
      <c r="L67" s="572">
        <f>IF(K67="","",IF(K67="Leve",'[3]Listas y tablas'!$F$3,IF(K67="Menor",'[3]Listas y tablas'!$F$4,IF(K67="Moderado",'[3]Listas y tablas'!$F$5,IF(K67="Mayor",'[3]Listas y tablas'!$F$6,IF(K67="Catastrófico",'[3]Listas y tablas'!$F$7,))))))</f>
        <v>0.2</v>
      </c>
      <c r="M67" s="570" t="str">
        <f>IF(OR(AND(G67="Muy Baja",K67="Leve"),AND(G67="Muy Baja",K67="Menor"),AND(G67="Baja",K67="Leve")),"Bajo",IF(OR(AND(G67="Muy baja",K67="Moderado"),AND(G67="Baja",K67="Menor"),AND(G67="Baja",K67="Moderado"),AND(G67="Media",K67="Leve"),AND(G67="Media",K67="Menor"),AND(G67="Media",K67="Moderado"),AND(G67="Alta",K67="Leve"),AND(G67="Alta",K67="Menor")),"Moderado",IF(OR(AND(G67="Muy Baja",K67="Mayor"),AND(G67="Baja",K67="Mayor"),AND(G67="Media",K67="Mayor"),AND(G67="Alta",K67="Moderado"),AND(G67="Alta",K67="Mayor"),AND(G67="Muy Alta",K67="Leve"),AND(G67="Muy Alta",K67="Menor"),AND(G67="Muy Alta",K67="Moderado"),AND(G67="Muy Alta",K67="Mayor")),"Alto",IF(OR(AND(G67="Muy Baja",K67="Catastrófico"),AND(G67="Baja",K67="Catastrófico"),AND(G67="Media",K67="Catastrófico"),AND(G67="Alta",K67="Catastrófico"),AND(G67="Muy Alta",K67="Catastrófico")),"Extremo",""))))</f>
        <v>Moderado</v>
      </c>
      <c r="N67" s="457" t="str">
        <f>+IF(ISTEXT(D66),"G","")</f>
        <v>G</v>
      </c>
      <c r="O67" s="458">
        <f>IF(ISTEXT(D66),1,"")</f>
        <v>1</v>
      </c>
      <c r="P67" s="458" t="str">
        <f>IF(ISTEXT(D66),CONCATENATE(N67,O67),"")</f>
        <v>G1</v>
      </c>
      <c r="Q67" s="459" t="s">
        <v>938</v>
      </c>
      <c r="R67" s="458" t="str">
        <f t="shared" ref="R67:R72" si="13">IF(OR(S67="Preventivo",S67="Detectivo"),"Probabilidad",IF(S67="Correctivo","Impacto",""))</f>
        <v>Probabilidad</v>
      </c>
      <c r="S67" s="460" t="s">
        <v>257</v>
      </c>
      <c r="T67" s="460" t="s">
        <v>258</v>
      </c>
      <c r="U67" s="461" t="str">
        <f t="shared" ref="U67:U78" si="14">IF(AND(S67="Preventivo",T67="Automático"),"50%",IF(AND(S67="Preventivo",T67="Manual"),"40%",IF(AND(S67="Detectivo",T67="Automático"),"40%",IF(AND(S67="Detectivo",T67="Manual"),"30%",IF(AND(S67="Correctivo",T67="Automático"),"35%",IF(AND(S67="Correctivo",T67="Manual"),"25%",""))))))</f>
        <v>40%</v>
      </c>
      <c r="V67" s="460" t="s">
        <v>259</v>
      </c>
      <c r="W67" s="460" t="s">
        <v>260</v>
      </c>
      <c r="X67" s="460" t="s">
        <v>261</v>
      </c>
      <c r="Y67" s="576">
        <f>IFERROR(IF(R67="Probabilidad",(H67-(+H67*U67)),IF(R67="Impacto",H67,"")),"")</f>
        <v>0.48</v>
      </c>
      <c r="Z67" s="578" t="str">
        <f>IFERROR(IF(Y67="","",IF(Y67&lt;='[3]Listas y tablas'!$L$3,"Muy Baja",IF(Y67&lt;='[3]Listas y tablas'!$L$4,"Baja",IF(Y67&lt;='[3]Listas y tablas'!$L$5,"Media",IF(Y67&lt;='[3]Listas y tablas'!$L$6,"Alta","Muy Alta"))))),"")</f>
        <v>Media</v>
      </c>
      <c r="AA67" s="572">
        <f>+Y67</f>
        <v>0.48</v>
      </c>
      <c r="AB67" s="578" t="str">
        <f>IFERROR(IF(AC67="","",IF(AC67&lt;='[3]Listas y tablas'!$O$3,"Leve",IF(AC67&lt;='[3]Listas y tablas'!$O$4,"Menor",IF(AC67&lt;='[3]Listas y tablas'!$O$5,"Moderado",IF(AC67&lt;='[3]Listas y tablas'!$O$6,"Mayor","Catastrófico"))))),"")</f>
        <v>Leve</v>
      </c>
      <c r="AC67" s="572">
        <f>IFERROR(IF(R67="Impacto",(K67-(+K67*U67)),IF(R67="Probabilidad",L67,"")),"")</f>
        <v>0.2</v>
      </c>
      <c r="AD67" s="578" t="str">
        <f>IFERROR(IF(OR(AND(Z67="Muy Baja",AB67="Leve"),AND(Z67="Muy Baja",AB67="Menor"),AND(Z67="Baja",AB67="Leve")),"Bajo",IF(OR(AND(Z67="Muy baja",AB67="Moderado"),AND(Z67="Baja",AB67="Menor"),AND(Z67="Baja",AB67="Moderado"),AND(Z67="Media",AB67="Leve"),AND(Z67="Media",AB67="Menor"),AND(Z67="Media",AB67="Moderado"),AND(Z67="Alta",AB67="Leve"),AND(Z67="Alta",AB67="Menor")),"Moderado",IF(OR(AND(Z67="Muy Baja",AB67="Mayor"),AND(Z67="Baja",AB67="Mayor"),AND(Z67="Media",AB67="Mayor"),AND(Z67="Alta",AB67="Moderado"),AND(Z67="Alta",AB67="Mayor"),AND(Z67="Muy Alta",AB67="Leve"),AND(Z67="Muy Alta",AB67="Menor"),AND(Z67="Muy Alta",AB67="Moderado"),AND(Z67="Muy Alta",AB67="Mayor")),"Alto",IF(OR(AND(Z67="Muy Baja",AB67="Catastrófico"),AND(Z67="Baja",AB67="Catastrófico"),AND(Z67="Media",AB67="Catastrófico"),AND(Z67="Alta",AB67="Catastrófico"),AND(Z67="Muy Alta",AB67="Catastrófico")),"Extremo","")))),"")</f>
        <v>Moderado</v>
      </c>
      <c r="AE67" s="585" t="s">
        <v>262</v>
      </c>
      <c r="AF67" s="462" t="s">
        <v>939</v>
      </c>
      <c r="AG67" s="462" t="s">
        <v>269</v>
      </c>
      <c r="AH67" s="462" t="s">
        <v>940</v>
      </c>
      <c r="AI67" s="429" t="s">
        <v>941</v>
      </c>
      <c r="AJ67" s="429" t="s">
        <v>942</v>
      </c>
      <c r="AK67" s="429" t="s">
        <v>940</v>
      </c>
      <c r="AL67" s="463">
        <v>45292</v>
      </c>
      <c r="AM67" s="463">
        <v>45351</v>
      </c>
      <c r="AN67" s="429" t="s">
        <v>943</v>
      </c>
      <c r="AO67" s="429" t="s">
        <v>944</v>
      </c>
      <c r="AP67" s="429" t="s">
        <v>945</v>
      </c>
      <c r="AQ67" s="429" t="s">
        <v>946</v>
      </c>
      <c r="AR67" s="429" t="s">
        <v>947</v>
      </c>
      <c r="AS67" s="429" t="s">
        <v>948</v>
      </c>
    </row>
    <row r="68" spans="1:45" ht="151.5" customHeight="1" x14ac:dyDescent="0.25">
      <c r="A68" s="565"/>
      <c r="B68" s="567"/>
      <c r="C68" s="567"/>
      <c r="D68" s="567"/>
      <c r="E68" s="565"/>
      <c r="F68" s="569"/>
      <c r="G68" s="571"/>
      <c r="H68" s="573"/>
      <c r="I68" s="575"/>
      <c r="J68" s="573"/>
      <c r="K68" s="571"/>
      <c r="L68" s="573"/>
      <c r="M68" s="571"/>
      <c r="N68" s="457" t="str">
        <f>+IF(ISTEXT(D67),"G","")</f>
        <v>G</v>
      </c>
      <c r="O68" s="458">
        <f>IF(ISTEXT(D67),1+O67,"")</f>
        <v>2</v>
      </c>
      <c r="P68" s="458" t="str">
        <f>IF(ISTEXT(D67),CONCATENATE(N68,O68),"")</f>
        <v>G2</v>
      </c>
      <c r="Q68" s="459" t="s">
        <v>949</v>
      </c>
      <c r="R68" s="458" t="str">
        <f t="shared" si="13"/>
        <v>Probabilidad</v>
      </c>
      <c r="S68" s="460" t="s">
        <v>257</v>
      </c>
      <c r="T68" s="460" t="s">
        <v>258</v>
      </c>
      <c r="U68" s="461" t="str">
        <f t="shared" si="14"/>
        <v>40%</v>
      </c>
      <c r="V68" s="460" t="s">
        <v>259</v>
      </c>
      <c r="W68" s="460" t="s">
        <v>260</v>
      </c>
      <c r="X68" s="460" t="s">
        <v>261</v>
      </c>
      <c r="Y68" s="577"/>
      <c r="Z68" s="579"/>
      <c r="AA68" s="573"/>
      <c r="AB68" s="579"/>
      <c r="AC68" s="573"/>
      <c r="AD68" s="579"/>
      <c r="AE68" s="586"/>
      <c r="AF68" s="462" t="s">
        <v>950</v>
      </c>
      <c r="AG68" s="462" t="s">
        <v>263</v>
      </c>
      <c r="AH68" s="462" t="s">
        <v>940</v>
      </c>
      <c r="AI68" s="429" t="s">
        <v>951</v>
      </c>
      <c r="AJ68" s="429" t="s">
        <v>952</v>
      </c>
      <c r="AK68" s="429" t="s">
        <v>940</v>
      </c>
      <c r="AL68" s="463">
        <v>45323</v>
      </c>
      <c r="AM68" s="463">
        <v>45657</v>
      </c>
      <c r="AN68" s="429"/>
      <c r="AO68" s="429"/>
      <c r="AP68" s="429"/>
      <c r="AQ68" s="429"/>
      <c r="AR68" s="429"/>
      <c r="AS68" s="429"/>
    </row>
    <row r="69" spans="1:45" ht="151.5" customHeight="1" x14ac:dyDescent="0.25">
      <c r="A69" s="565"/>
      <c r="B69" s="567"/>
      <c r="C69" s="567"/>
      <c r="D69" s="567"/>
      <c r="E69" s="565"/>
      <c r="F69" s="569"/>
      <c r="G69" s="571"/>
      <c r="H69" s="573"/>
      <c r="I69" s="575"/>
      <c r="J69" s="573"/>
      <c r="K69" s="571"/>
      <c r="L69" s="573"/>
      <c r="M69" s="571"/>
      <c r="N69" s="457" t="str">
        <f>+IF(ISTEXT(D67),"G","")</f>
        <v>G</v>
      </c>
      <c r="O69" s="458">
        <f>IF(ISTEXT(D67),1+O68,"")</f>
        <v>3</v>
      </c>
      <c r="P69" s="458" t="str">
        <f>IF(ISTEXT(D67),CONCATENATE(N69,O69),"")</f>
        <v>G3</v>
      </c>
      <c r="Q69" s="459" t="s">
        <v>953</v>
      </c>
      <c r="R69" s="458" t="str">
        <f t="shared" si="13"/>
        <v>Probabilidad</v>
      </c>
      <c r="S69" s="460" t="s">
        <v>257</v>
      </c>
      <c r="T69" s="460" t="s">
        <v>258</v>
      </c>
      <c r="U69" s="461" t="str">
        <f t="shared" si="14"/>
        <v>40%</v>
      </c>
      <c r="V69" s="460" t="s">
        <v>259</v>
      </c>
      <c r="W69" s="460" t="s">
        <v>260</v>
      </c>
      <c r="X69" s="460" t="s">
        <v>261</v>
      </c>
      <c r="Y69" s="577"/>
      <c r="Z69" s="579"/>
      <c r="AA69" s="573"/>
      <c r="AB69" s="579"/>
      <c r="AC69" s="573"/>
      <c r="AD69" s="579"/>
      <c r="AE69" s="586"/>
      <c r="AF69" s="462" t="s">
        <v>954</v>
      </c>
      <c r="AG69" s="462" t="s">
        <v>264</v>
      </c>
      <c r="AH69" s="462" t="s">
        <v>940</v>
      </c>
      <c r="AI69" s="429" t="s">
        <v>955</v>
      </c>
      <c r="AJ69" s="429" t="s">
        <v>956</v>
      </c>
      <c r="AK69" s="429" t="s">
        <v>940</v>
      </c>
      <c r="AL69" s="463">
        <v>45292</v>
      </c>
      <c r="AM69" s="463">
        <v>45382</v>
      </c>
      <c r="AN69" s="429"/>
      <c r="AO69" s="429"/>
      <c r="AP69" s="429"/>
      <c r="AQ69" s="429"/>
      <c r="AR69" s="429"/>
      <c r="AS69" s="429"/>
    </row>
    <row r="70" spans="1:45" ht="151.5" customHeight="1" x14ac:dyDescent="0.25">
      <c r="A70" s="565"/>
      <c r="B70" s="567"/>
      <c r="C70" s="567"/>
      <c r="D70" s="567"/>
      <c r="E70" s="565"/>
      <c r="F70" s="569"/>
      <c r="G70" s="571"/>
      <c r="H70" s="573"/>
      <c r="I70" s="575"/>
      <c r="J70" s="573"/>
      <c r="K70" s="571"/>
      <c r="L70" s="573"/>
      <c r="M70" s="571"/>
      <c r="N70" s="457" t="str">
        <f>+IF(ISTEXT(D67),"G","")</f>
        <v>G</v>
      </c>
      <c r="O70" s="458">
        <f>IF(ISTEXT(D67),1+O69,"")</f>
        <v>4</v>
      </c>
      <c r="P70" s="458" t="str">
        <f>IF(ISTEXT(D67),CONCATENATE(N70,O70),"")</f>
        <v>G4</v>
      </c>
      <c r="Q70" s="459" t="s">
        <v>957</v>
      </c>
      <c r="R70" s="458" t="str">
        <f t="shared" si="13"/>
        <v>Probabilidad</v>
      </c>
      <c r="S70" s="460" t="s">
        <v>257</v>
      </c>
      <c r="T70" s="460" t="s">
        <v>258</v>
      </c>
      <c r="U70" s="461" t="str">
        <f t="shared" si="14"/>
        <v>40%</v>
      </c>
      <c r="V70" s="460" t="s">
        <v>259</v>
      </c>
      <c r="W70" s="460" t="s">
        <v>260</v>
      </c>
      <c r="X70" s="460" t="s">
        <v>261</v>
      </c>
      <c r="Y70" s="577"/>
      <c r="Z70" s="579"/>
      <c r="AA70" s="573"/>
      <c r="AB70" s="579"/>
      <c r="AC70" s="573"/>
      <c r="AD70" s="579"/>
      <c r="AE70" s="586"/>
      <c r="AF70" s="462" t="s">
        <v>958</v>
      </c>
      <c r="AG70" s="462" t="s">
        <v>264</v>
      </c>
      <c r="AH70" s="462" t="s">
        <v>940</v>
      </c>
      <c r="AI70" s="429" t="s">
        <v>959</v>
      </c>
      <c r="AJ70" s="429" t="s">
        <v>960</v>
      </c>
      <c r="AK70" s="429" t="s">
        <v>940</v>
      </c>
      <c r="AL70" s="463">
        <v>45444</v>
      </c>
      <c r="AM70" s="463">
        <v>45657</v>
      </c>
      <c r="AN70" s="429"/>
      <c r="AO70" s="429"/>
      <c r="AP70" s="429"/>
      <c r="AQ70" s="429"/>
      <c r="AR70" s="429"/>
      <c r="AS70" s="429"/>
    </row>
    <row r="71" spans="1:45" ht="151.5" customHeight="1" x14ac:dyDescent="0.25">
      <c r="A71" s="565"/>
      <c r="B71" s="567"/>
      <c r="C71" s="567"/>
      <c r="D71" s="567"/>
      <c r="E71" s="565"/>
      <c r="F71" s="569"/>
      <c r="G71" s="571"/>
      <c r="H71" s="573"/>
      <c r="I71" s="575"/>
      <c r="J71" s="573"/>
      <c r="K71" s="571"/>
      <c r="L71" s="573"/>
      <c r="M71" s="571"/>
      <c r="N71" s="457" t="str">
        <f>+IF(ISTEXT(D67),"G","")</f>
        <v>G</v>
      </c>
      <c r="O71" s="458">
        <f>IF(ISTEXT(D67),1+O70,"")</f>
        <v>5</v>
      </c>
      <c r="P71" s="458" t="str">
        <f>IF(ISTEXT(D67),CONCATENATE(N71,O71),"")</f>
        <v>G5</v>
      </c>
      <c r="Q71" s="459"/>
      <c r="R71" s="458" t="str">
        <f t="shared" si="13"/>
        <v>Probabilidad</v>
      </c>
      <c r="S71" s="460" t="s">
        <v>257</v>
      </c>
      <c r="T71" s="460" t="s">
        <v>258</v>
      </c>
      <c r="U71" s="461" t="str">
        <f t="shared" si="14"/>
        <v>40%</v>
      </c>
      <c r="V71" s="460" t="s">
        <v>259</v>
      </c>
      <c r="W71" s="460" t="s">
        <v>260</v>
      </c>
      <c r="X71" s="460" t="s">
        <v>261</v>
      </c>
      <c r="Y71" s="577"/>
      <c r="Z71" s="579"/>
      <c r="AA71" s="573"/>
      <c r="AB71" s="579"/>
      <c r="AC71" s="573"/>
      <c r="AD71" s="579"/>
      <c r="AE71" s="586"/>
      <c r="AF71" s="462"/>
      <c r="AG71" s="462"/>
      <c r="AH71" s="462"/>
      <c r="AI71" s="429" t="s">
        <v>961</v>
      </c>
      <c r="AJ71" s="429" t="s">
        <v>962</v>
      </c>
      <c r="AK71" s="429" t="s">
        <v>940</v>
      </c>
      <c r="AL71" s="463">
        <v>45536</v>
      </c>
      <c r="AM71" s="463">
        <v>45596</v>
      </c>
      <c r="AN71" s="429"/>
      <c r="AO71" s="429"/>
      <c r="AP71" s="429"/>
      <c r="AQ71" s="429"/>
      <c r="AR71" s="429"/>
      <c r="AS71" s="429"/>
    </row>
    <row r="72" spans="1:45" ht="151.5" customHeight="1" x14ac:dyDescent="0.25">
      <c r="A72" s="581">
        <v>2</v>
      </c>
      <c r="B72" s="583" t="str">
        <f>IFERROR(VLOOKUP($A72,[3]Riesgos!$A$7:$H$12,2,FALSE),"")</f>
        <v>Administración de Bienes e Infraestructura</v>
      </c>
      <c r="C72" s="583" t="str">
        <f>IFERROR(VLOOKUP($A72,[3]Riesgos!$A$7:$H$12,7,FALSE),"")</f>
        <v>Debido a la falta de control en existencia, fechas de caducidad y condiciones de almacenamiento</v>
      </c>
      <c r="D72" s="583" t="str">
        <f>IFERROR(VLOOKUP($A72,[3]Riesgos!$A$7:$H$12,8,FALSE),"")</f>
        <v>Posibilidad de afectación económico / presupuestal por pérdida, vencimiento o merma de bienes debido a la falta de control en existencia, fechas de caducidad y condiciones de almacenamiento.</v>
      </c>
      <c r="E72" s="429" t="s">
        <v>255</v>
      </c>
      <c r="F72" s="429">
        <v>4</v>
      </c>
      <c r="G72" s="457" t="str">
        <f>IF(F72&lt;=0,"",IF(F72&lt;='[3]Listas y tablas'!$B$3,"Muy Baja",IF(F72&lt;='[3]Listas y tablas'!$B$4,"Baja",IF(F72&lt;='[3]Listas y tablas'!$B$5,"Media",IF(F72&lt;='[3]Listas y tablas'!$B$6,"Alta","Muy Alta")))))</f>
        <v>Baja</v>
      </c>
      <c r="H72" s="466">
        <f>IF(G72="","",IF(G72="Muy Baja",'[3]Listas y tablas'!$C$3,IF(G72="Baja",'[3]Listas y tablas'!$C$4,IF(G72="Media",'[3]Listas y tablas'!$C$5,IF(G72="Alta",'[3]Listas y tablas'!$C$6,IF(G72="Muy Alta",'[3]Listas y tablas'!$C$7,))))))</f>
        <v>0.4</v>
      </c>
      <c r="I72" s="467" t="s">
        <v>256</v>
      </c>
      <c r="J72" s="466" t="str">
        <f>IF(NOT(ISERROR(MATCH(I72,'[3]Tabla Impacto'!$B$221:$B$223,0))),'[3]Tabla Impacto'!$F$223&amp;"Por favor no seleccionar los criterios de impacto(Afectación Económica o presupuestal y Pérdida Reputacional)",I72)</f>
        <v xml:space="preserve">     Afectación menor a 10 SMLMV .</v>
      </c>
      <c r="K72" s="457" t="str">
        <f>IF(OR(J72='[3]Tabla Impacto'!$C$11,J72='[3]Tabla Impacto'!$D$11),"Leve",IF(OR(J72='[3]Tabla Impacto'!$C$12,J72='[3]Tabla Impacto'!$D$12),"Menor",IF(OR(J72='[3]Tabla Impacto'!$C$13,J72='[3]Tabla Impacto'!$D$13),"Moderado",IF(OR(J72='[3]Tabla Impacto'!$C$14,J72='[3]Tabla Impacto'!$D$14),"Mayor",IF(OR(J72='[3]Tabla Impacto'!$C$15,J72='[3]Tabla Impacto'!$D$15),"Catastrófico","")))))</f>
        <v>Leve</v>
      </c>
      <c r="L72" s="466">
        <f>IF(K72="","",IF(K72="Leve",'[3]Listas y tablas'!$F$3,IF(K72="Menor",'[3]Listas y tablas'!$F$4,IF(K72="Moderado",'[3]Listas y tablas'!$F$5,IF(K72="Mayor",'[3]Listas y tablas'!$F$6,IF(K72="Catastrófico",'[3]Listas y tablas'!$F$7,))))))</f>
        <v>0.2</v>
      </c>
      <c r="M72" s="457" t="str">
        <f t="shared" ref="M72:M78" si="15">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Bajo</v>
      </c>
      <c r="N72" s="457" t="str">
        <f t="shared" ref="N72:N78" si="16">+IF(ISTEXT(D72),"G","")</f>
        <v>G</v>
      </c>
      <c r="O72" s="458">
        <f>IF(ISTEXT(D72),1+O71,"")</f>
        <v>6</v>
      </c>
      <c r="P72" s="458" t="str">
        <f t="shared" ref="P72:P78" si="17">IF(ISTEXT(D72),CONCATENATE(N72,O72),"")</f>
        <v>G6</v>
      </c>
      <c r="Q72" s="459" t="s">
        <v>963</v>
      </c>
      <c r="R72" s="458" t="str">
        <f t="shared" si="13"/>
        <v>Probabilidad</v>
      </c>
      <c r="S72" s="460" t="s">
        <v>265</v>
      </c>
      <c r="T72" s="460" t="s">
        <v>258</v>
      </c>
      <c r="U72" s="461" t="str">
        <f t="shared" si="14"/>
        <v>30%</v>
      </c>
      <c r="V72" s="460" t="s">
        <v>259</v>
      </c>
      <c r="W72" s="460" t="s">
        <v>260</v>
      </c>
      <c r="X72" s="460" t="s">
        <v>261</v>
      </c>
      <c r="Y72" s="468" t="e">
        <f>IF(#REF!=A72,IFERROR(IF(AND(#REF!="Probabilidad",R72="Probabilidad"),(#REF!-(+#REF!*U72)),IF(R72="Probabilidad",(#REF!-(+#REF!*U72)),IF(R72="Impacto",#REF!,""))),""),IFERROR(IF(R72="Probabilidad",(H72-(+H72*U72)),IF(R72="Impacto",K72,"")),""))</f>
        <v>#REF!</v>
      </c>
      <c r="Z72" s="469" t="str">
        <f>IFERROR(IF(Y72="","",IF(Y72&lt;='[3]Listas y tablas'!$L$3,"Muy Baja",IF(Y72&lt;='[3]Listas y tablas'!$L$4,"Baja",IF(Y72&lt;='[3]Listas y tablas'!$L$5,"Media",IF(Y72&lt;='[3]Listas y tablas'!$L$6,"Alta","Muy Alta"))))),"")</f>
        <v/>
      </c>
      <c r="AA72" s="461" t="e">
        <f t="shared" ref="AA72:AA77" si="18">+Y72</f>
        <v>#REF!</v>
      </c>
      <c r="AB72" s="469" t="str">
        <f>IFERROR(IF(AC72="","",IF(AC72&lt;='[3]Listas y tablas'!$O$3,"Leve",IF(AC72&lt;='[3]Listas y tablas'!$O$4,"Menor",IF(AC72&lt;='[3]Listas y tablas'!$O$5,"Moderado",IF(AC72&lt;='[3]Listas y tablas'!$O$6,"Mayor","Catastrófico"))))),"")</f>
        <v/>
      </c>
      <c r="AC72" s="470" t="e">
        <f>IF(#REF!=A72,IFERROR(IF(AND(#REF!="Impacto",R72="Impacto"),(#REF!-(+#REF!*U72)),IF(R72="Impacto",(#REF!-(+#REF!*U72)),IF(R72="Probabilidad",#REF!,""))),""),IFERROR(IF(R72="Impacto",(F72-(+F72*U72)),IF(R72="Probabilidad",F72,"")),""))</f>
        <v>#REF!</v>
      </c>
      <c r="AD72" s="469" t="str">
        <f t="shared" ref="AD72" si="19">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
      </c>
      <c r="AE72" s="460" t="s">
        <v>262</v>
      </c>
      <c r="AF72" s="471" t="s">
        <v>964</v>
      </c>
      <c r="AG72" s="462" t="s">
        <v>709</v>
      </c>
      <c r="AH72" s="462" t="s">
        <v>940</v>
      </c>
      <c r="AI72" s="472" t="s">
        <v>965</v>
      </c>
      <c r="AJ72" s="472" t="s">
        <v>966</v>
      </c>
      <c r="AK72" s="472" t="s">
        <v>940</v>
      </c>
      <c r="AL72" s="463">
        <v>45323</v>
      </c>
      <c r="AM72" s="463">
        <v>45657</v>
      </c>
      <c r="AN72" s="429"/>
      <c r="AO72" s="429"/>
      <c r="AP72" s="429"/>
      <c r="AQ72" s="429"/>
      <c r="AR72" s="429"/>
      <c r="AS72" s="429"/>
    </row>
    <row r="73" spans="1:45" ht="151.5" customHeight="1" x14ac:dyDescent="0.25">
      <c r="A73" s="582"/>
      <c r="B73" s="584"/>
      <c r="C73" s="584"/>
      <c r="D73" s="584"/>
      <c r="E73" s="429"/>
      <c r="F73" s="429"/>
      <c r="G73" s="457"/>
      <c r="H73" s="466"/>
      <c r="I73" s="467"/>
      <c r="J73" s="466"/>
      <c r="K73" s="457"/>
      <c r="L73" s="466"/>
      <c r="M73" s="457"/>
      <c r="N73" s="457"/>
      <c r="O73" s="458"/>
      <c r="P73" s="458"/>
      <c r="Q73" s="474" t="s">
        <v>967</v>
      </c>
      <c r="R73" s="458"/>
      <c r="S73" s="460"/>
      <c r="T73" s="460"/>
      <c r="U73" s="461"/>
      <c r="V73" s="460"/>
      <c r="W73" s="460"/>
      <c r="X73" s="460"/>
      <c r="Y73" s="468"/>
      <c r="Z73" s="469"/>
      <c r="AA73" s="461"/>
      <c r="AB73" s="469"/>
      <c r="AC73" s="470"/>
      <c r="AD73" s="469"/>
      <c r="AE73" s="460"/>
      <c r="AF73" s="471" t="s">
        <v>968</v>
      </c>
      <c r="AG73" s="462" t="s">
        <v>264</v>
      </c>
      <c r="AH73" s="492"/>
      <c r="AI73" s="472"/>
      <c r="AJ73" s="472"/>
      <c r="AK73" s="472"/>
      <c r="AL73" s="463"/>
      <c r="AM73" s="463"/>
      <c r="AN73" s="429"/>
      <c r="AO73" s="429"/>
      <c r="AP73" s="429"/>
      <c r="AQ73" s="429"/>
      <c r="AR73" s="429"/>
      <c r="AS73" s="429"/>
    </row>
    <row r="74" spans="1:45" ht="151.5" customHeight="1" x14ac:dyDescent="0.25">
      <c r="A74" s="429">
        <v>4</v>
      </c>
      <c r="B74" s="475" t="str">
        <f>IFERROR(VLOOKUP($A74,[3]Riesgos!$A$7:$H$12,2,FALSE),"")</f>
        <v>Administración de Bienes e Infraestructura</v>
      </c>
      <c r="C74" s="475" t="str">
        <f>IFERROR(VLOOKUP($A74,[3]Riesgos!$A$7:$H$12,7,FALSE),"")</f>
        <v>Deficiencia y faltantes de información de los datos básicos de identificación de las piezas de la colección en la base de datos Colecciones Colombianas.</v>
      </c>
      <c r="D74" s="475" t="str">
        <f>IFERROR(VLOOKUP($A74,[3]Riesgos!$A$7:$H$12,8,FALSE),"")</f>
        <v>Posibilidad de afectación económica  por la pérdida de piezas de la colección del Museo de Bogotá debido a la inconsistencia del inventario físico en relación al reporte emitido por el software de Colecciones Colombianas</v>
      </c>
      <c r="E74" s="429" t="s">
        <v>255</v>
      </c>
      <c r="F74" s="429">
        <v>200</v>
      </c>
      <c r="G74" s="457" t="str">
        <f>IF(F74&lt;=0,"",IF(F74&lt;='[3]Listas y tablas'!$B$3,"Muy Baja",IF(F74&lt;='[3]Listas y tablas'!$B$4,"Baja",IF(F74&lt;='[3]Listas y tablas'!$B$5,"Media",IF(F74&lt;='[3]Listas y tablas'!$B$6,"Alta","Muy Alta")))))</f>
        <v>Media</v>
      </c>
      <c r="H74" s="466">
        <f>IF(G74="","",IF(G74="Muy Baja",'[3]Listas y tablas'!$C$3,IF(G74="Baja",'[3]Listas y tablas'!$C$4,IF(G74="Media",'[3]Listas y tablas'!$C$5,IF(G74="Alta",'[3]Listas y tablas'!$C$6,IF(G74="Muy Alta",'[3]Listas y tablas'!$C$7,))))))</f>
        <v>0.6</v>
      </c>
      <c r="I74" s="467" t="s">
        <v>266</v>
      </c>
      <c r="J74" s="466" t="str">
        <f>IF(NOT(ISERROR(MATCH(I74,'[3]Tabla Impacto'!$B$221:$B$223,0))),'[3]Tabla Impacto'!$F$223&amp;"Por favor no seleccionar los criterios de impacto(Afectación Económica o presupuestal y Pérdida Reputacional)",I74)</f>
        <v xml:space="preserve">     El riesgo afecta la imagen de la entidad con algunos usuarios de relevancia frente al logro de los objetivos</v>
      </c>
      <c r="K74" s="457" t="str">
        <f>IF(OR(J74='[3]Tabla Impacto'!$C$11,J74='[3]Tabla Impacto'!$D$11),"Leve",IF(OR(J74='[3]Tabla Impacto'!$C$12,J74='[3]Tabla Impacto'!$D$12),"Menor",IF(OR(J74='[3]Tabla Impacto'!$C$13,J74='[3]Tabla Impacto'!$D$13),"Moderado",IF(OR(J74='[3]Tabla Impacto'!$C$14,J74='[3]Tabla Impacto'!$D$14),"Mayor",IF(OR(J74='[3]Tabla Impacto'!$C$15,J74='[3]Tabla Impacto'!$D$15),"Catastrófico","")))))</f>
        <v>Moderado</v>
      </c>
      <c r="L74" s="466">
        <f>IF(K74="","",IF(K74="Leve",'[3]Listas y tablas'!$F$3,IF(K74="Menor",'[3]Listas y tablas'!$F$4,IF(K74="Moderado",'[3]Listas y tablas'!$F$5,IF(K74="Mayor",'[3]Listas y tablas'!$F$6,IF(K74="Catastrófico",'[3]Listas y tablas'!$F$7,))))))</f>
        <v>0.6</v>
      </c>
      <c r="M74" s="457" t="str">
        <f t="shared" si="15"/>
        <v>Moderado</v>
      </c>
      <c r="N74" s="457" t="str">
        <f t="shared" si="16"/>
        <v>G</v>
      </c>
      <c r="O74" s="458">
        <f>IF(ISTEXT(D74),1+O72,"")</f>
        <v>7</v>
      </c>
      <c r="P74" s="458" t="str">
        <f t="shared" si="17"/>
        <v>G7</v>
      </c>
      <c r="Q74" s="476" t="s">
        <v>969</v>
      </c>
      <c r="R74" s="458" t="str">
        <f t="shared" ref="R74:R77" si="20">IF(OR(S74="Preventivo",S74="Detectivo"),"Probabilidad",IF(S74="Correctivo","Impacto",""))</f>
        <v>Probabilidad</v>
      </c>
      <c r="S74" s="460" t="s">
        <v>257</v>
      </c>
      <c r="T74" s="460" t="s">
        <v>258</v>
      </c>
      <c r="U74" s="461" t="str">
        <f t="shared" si="14"/>
        <v>40%</v>
      </c>
      <c r="V74" s="460" t="s">
        <v>259</v>
      </c>
      <c r="W74" s="460" t="s">
        <v>260</v>
      </c>
      <c r="X74" s="460" t="s">
        <v>261</v>
      </c>
      <c r="Y74" s="468">
        <f>IF(A72=A74,IFERROR(IF(AND(R72="Probabilidad",R74="Probabilidad"),(AA72-(+AA72*U74)),IF(R74="Probabilidad",(H72-(+H72*U74)),IF(R74="Impacto",AA72,""))),""),IFERROR(IF(R74="Probabilidad",(H74-(+H74*U74)),IF(R74="Impacto",K74,"")),""))</f>
        <v>0.36</v>
      </c>
      <c r="Z74" s="469" t="str">
        <f>IFERROR(IF(Y74="","",IF(Y74&lt;='[3]Listas y tablas'!$L$3,"Muy Baja",IF(Y74&lt;='[3]Listas y tablas'!$L$4,"Baja",IF(Y74&lt;='[3]Listas y tablas'!$L$5,"Media",IF(Y74&lt;='[3]Listas y tablas'!$L$6,"Alta","Muy Alta"))))),"")</f>
        <v>Baja</v>
      </c>
      <c r="AA74" s="461">
        <f t="shared" si="18"/>
        <v>0.36</v>
      </c>
      <c r="AB74" s="469" t="str">
        <f>IFERROR(IF(AC74="","",IF(AC74&lt;='[3]Listas y tablas'!$O$3,"Leve",IF(AC74&lt;='[3]Listas y tablas'!$O$4,"Menor",IF(AC74&lt;='[3]Listas y tablas'!$O$5,"Moderado",IF(AC74&lt;='[3]Listas y tablas'!$O$6,"Mayor","Catastrófico"))))),"")</f>
        <v>Catastrófico</v>
      </c>
      <c r="AC74" s="461">
        <f>IF(A72=A74,IFERROR(IF(AND(R72="Impacto",R74="Impacto"),(AC72-(+AC72*U74)),IF(R74="Impacto",($F72-(+$F72*U74)),IF(R74="Probabilidad",AC72,""))),""),IFERROR(IF(R74="Impacto",(F74-(+F74*U74)),IF(R74="Probabilidad",F74,"")),""))</f>
        <v>200</v>
      </c>
      <c r="AD74" s="469" t="str">
        <f t="shared" ref="AD74:AD77" si="21">IFERROR(IF(OR(AND(Z74="Muy Baja",AB74="Leve"),AND(Z74="Muy Baja",AB74="Menor"),AND(Z74="Baja",AB74="Leve")),"Bajo",IF(OR(AND(Z74="Muy baja",AB74="Moderado"),AND(Z74="Baja",AB74="Menor"),AND(Z74="Baja",AB74="Moderado"),AND(Z74="Media",AB74="Leve"),AND(Z74="Media",AB74="Menor"),AND(Z74="Media",AB74="Moderado"),AND(Z74="Alta",AB74="Leve"),AND(Z74="Alta",AB74="Menor")),"Moderado",IF(OR(AND(Z74="Muy Baja",AB74="Mayor"),AND(Z74="Baja",AB74="Mayor"),AND(Z74="Media",AB74="Mayor"),AND(Z74="Alta",AB74="Moderado"),AND(Z74="Alta",AB74="Mayor"),AND(Z74="Muy Alta",AB74="Leve"),AND(Z74="Muy Alta",AB74="Menor"),AND(Z74="Muy Alta",AB74="Moderado"),AND(Z74="Muy Alta",AB74="Mayor")),"Alto",IF(OR(AND(Z74="Muy Baja",AB74="Catastrófico"),AND(Z74="Baja",AB74="Catastrófico"),AND(Z74="Media",AB74="Catastrófico"),AND(Z74="Alta",AB74="Catastrófico"),AND(Z74="Muy Alta",AB74="Catastrófico")),"Extremo","")))),"")</f>
        <v>Extremo</v>
      </c>
      <c r="AE74" s="460" t="s">
        <v>267</v>
      </c>
      <c r="AF74" s="477" t="s">
        <v>970</v>
      </c>
      <c r="AG74" s="462" t="s">
        <v>263</v>
      </c>
      <c r="AH74" s="472" t="s">
        <v>971</v>
      </c>
      <c r="AI74" s="478" t="s">
        <v>972</v>
      </c>
      <c r="AJ74" s="478" t="s">
        <v>973</v>
      </c>
      <c r="AK74" s="472" t="s">
        <v>974</v>
      </c>
      <c r="AL74" s="463">
        <v>45323</v>
      </c>
      <c r="AM74" s="463">
        <v>45656</v>
      </c>
      <c r="AN74" s="429"/>
      <c r="AO74" s="429"/>
      <c r="AP74" s="429"/>
      <c r="AQ74" s="429"/>
      <c r="AR74" s="429"/>
      <c r="AS74" s="429"/>
    </row>
    <row r="75" spans="1:45" ht="151.5" customHeight="1" x14ac:dyDescent="0.25">
      <c r="A75" s="564">
        <v>5</v>
      </c>
      <c r="B75" s="566" t="str">
        <f>IFERROR(VLOOKUP($A75,[3]Riesgos!$A$7:$H$12,2,FALSE),"")</f>
        <v>Administración de Bienes e Infraestructura</v>
      </c>
      <c r="C75" s="566" t="str">
        <f>IFERROR(VLOOKUP($A75,[3]Riesgos!$A$7:$H$12,7,FALSE),"")</f>
        <v>Condiciones inadecuadas de humedad y temperatura en las salas de exhibición</v>
      </c>
      <c r="D75" s="566" t="str">
        <f>IFERROR(VLOOKUP($A75,[3]Riesgos!$A$7:$H$12,8,FALSE),"")</f>
        <v>Posibilidad de afectación reputacional por daños de piezas de la colección debido a fallas en los equipos de medición ambiental que no se encuentran con la calibración apropiadas</v>
      </c>
      <c r="E75" s="429" t="s">
        <v>268</v>
      </c>
      <c r="F75" s="429">
        <v>48</v>
      </c>
      <c r="G75" s="570" t="str">
        <f>IF(F75&lt;=0,"",IF(F75&lt;='[3]Listas y tablas'!$B$3,"Muy Baja",IF(F75&lt;='[3]Listas y tablas'!$B$4,"Baja",IF(F75&lt;='[3]Listas y tablas'!$B$5,"Media",IF(F75&lt;='[3]Listas y tablas'!$B$6,"Alta","Muy Alta")))))</f>
        <v>Media</v>
      </c>
      <c r="H75" s="572">
        <f>IF(G75="","",IF(G75="Muy Baja",'[3]Listas y tablas'!$C$3,IF(G75="Baja",'[3]Listas y tablas'!$C$4,IF(G75="Media",'[3]Listas y tablas'!$C$5,IF(G75="Alta",'[3]Listas y tablas'!$C$6,IF(G75="Muy Alta",'[3]Listas y tablas'!$C$7,))))))</f>
        <v>0.6</v>
      </c>
      <c r="I75" s="574" t="s">
        <v>266</v>
      </c>
      <c r="J75" s="572" t="str">
        <f>IF(NOT(ISERROR(MATCH(I75,'[3]Tabla Impacto'!$B$221:$B$223,0))),'[3]Tabla Impacto'!$F$223&amp;"Por favor no seleccionar los criterios de impacto(Afectación Económica o presupuestal y Pérdida Reputacional)",I75)</f>
        <v xml:space="preserve">     El riesgo afecta la imagen de la entidad con algunos usuarios de relevancia frente al logro de los objetivos</v>
      </c>
      <c r="K75" s="570" t="str">
        <f>IF(OR(J75='[3]Tabla Impacto'!$C$11,J75='[3]Tabla Impacto'!$D$11),"Leve",IF(OR(J75='[3]Tabla Impacto'!$C$12,J75='[3]Tabla Impacto'!$D$12),"Menor",IF(OR(J75='[3]Tabla Impacto'!$C$13,J75='[3]Tabla Impacto'!$D$13),"Moderado",IF(OR(J75='[3]Tabla Impacto'!$C$14,J75='[3]Tabla Impacto'!$D$14),"Mayor",IF(OR(J75='[3]Tabla Impacto'!$C$15,J75='[3]Tabla Impacto'!$D$15),"Catastrófico","")))))</f>
        <v>Moderado</v>
      </c>
      <c r="L75" s="572">
        <f>IF(K75="","",IF(K75="Leve",'[3]Listas y tablas'!$F$3,IF(K75="Menor",'[3]Listas y tablas'!$F$4,IF(K75="Moderado",'[3]Listas y tablas'!$F$5,IF(K75="Mayor",'[3]Listas y tablas'!$F$6,IF(K75="Catastrófico",'[3]Listas y tablas'!$F$7,))))))</f>
        <v>0.6</v>
      </c>
      <c r="M75" s="570" t="str">
        <f t="shared" si="15"/>
        <v>Moderado</v>
      </c>
      <c r="N75" s="457" t="str">
        <f t="shared" si="16"/>
        <v>G</v>
      </c>
      <c r="O75" s="458">
        <f t="shared" ref="O75" si="22">IF(ISTEXT(D75),1+O74,"")</f>
        <v>8</v>
      </c>
      <c r="P75" s="458" t="str">
        <f t="shared" si="17"/>
        <v>G8</v>
      </c>
      <c r="Q75" s="476" t="s">
        <v>975</v>
      </c>
      <c r="R75" s="458" t="str">
        <f t="shared" si="20"/>
        <v>Probabilidad</v>
      </c>
      <c r="S75" s="460" t="s">
        <v>257</v>
      </c>
      <c r="T75" s="460" t="s">
        <v>258</v>
      </c>
      <c r="U75" s="461" t="str">
        <f t="shared" si="14"/>
        <v>40%</v>
      </c>
      <c r="V75" s="460" t="s">
        <v>259</v>
      </c>
      <c r="W75" s="460" t="s">
        <v>260</v>
      </c>
      <c r="X75" s="460" t="s">
        <v>261</v>
      </c>
      <c r="Y75" s="576">
        <f t="shared" ref="Y75" si="23">IF(A74=A75,IFERROR(IF(AND(R74="Probabilidad",R75="Probabilidad"),(AA74-(+AA74*U75)),IF(R75="Probabilidad",(H74-(+H74*U75)),IF(R75="Impacto",AA74,""))),""),IFERROR(IF(R75="Probabilidad",(H75-(+H75*U75)),IF(R75="Impacto",K75,"")),""))</f>
        <v>0.36</v>
      </c>
      <c r="Z75" s="578" t="str">
        <f>IFERROR(IF(Y75="","",IF(Y75&lt;='[3]Listas y tablas'!$L$3,"Muy Baja",IF(Y75&lt;='[3]Listas y tablas'!$L$4,"Baja",IF(Y75&lt;='[3]Listas y tablas'!$L$5,"Media",IF(Y75&lt;='[3]Listas y tablas'!$L$6,"Alta","Muy Alta"))))),"")</f>
        <v>Baja</v>
      </c>
      <c r="AA75" s="572">
        <f t="shared" si="18"/>
        <v>0.36</v>
      </c>
      <c r="AB75" s="578" t="str">
        <f>IFERROR(IF(AC75="","",IF(AC75&lt;='[3]Listas y tablas'!$O$3,"Leve",IF(AC75&lt;='[3]Listas y tablas'!$O$4,"Menor",IF(AC75&lt;='[3]Listas y tablas'!$O$5,"Moderado",IF(AC75&lt;='[3]Listas y tablas'!$O$6,"Mayor","Catastrófico"))))),"")</f>
        <v>Catastrófico</v>
      </c>
      <c r="AC75" s="572">
        <f t="shared" ref="AC75" si="24">IF(A74=A75,IFERROR(IF(AND(R74="Impacto",R75="Impacto"),(AC74-(+AC74*U75)),IF(R75="Impacto",($F74-(+$F74*U75)),IF(R75="Probabilidad",AC74,""))),""),IFERROR(IF(R75="Impacto",(F75-(+F75*U75)),IF(R75="Probabilidad",F75,"")),""))</f>
        <v>48</v>
      </c>
      <c r="AD75" s="578" t="str">
        <f t="shared" si="21"/>
        <v>Extremo</v>
      </c>
      <c r="AE75" s="585" t="s">
        <v>262</v>
      </c>
      <c r="AF75" s="472" t="s">
        <v>976</v>
      </c>
      <c r="AG75" s="462" t="s">
        <v>269</v>
      </c>
      <c r="AH75" s="472" t="s">
        <v>971</v>
      </c>
      <c r="AI75" s="472" t="s">
        <v>977</v>
      </c>
      <c r="AJ75" s="472" t="s">
        <v>978</v>
      </c>
      <c r="AK75" s="472" t="s">
        <v>974</v>
      </c>
      <c r="AL75" s="463">
        <v>45323</v>
      </c>
      <c r="AM75" s="463">
        <v>45657</v>
      </c>
      <c r="AN75" s="429"/>
      <c r="AO75" s="429"/>
      <c r="AP75" s="429"/>
      <c r="AQ75" s="429"/>
      <c r="AR75" s="429"/>
      <c r="AS75" s="429"/>
    </row>
    <row r="76" spans="1:45" ht="151.5" customHeight="1" x14ac:dyDescent="0.25">
      <c r="A76" s="587"/>
      <c r="B76" s="588"/>
      <c r="C76" s="588"/>
      <c r="D76" s="588"/>
      <c r="E76" s="429" t="s">
        <v>268</v>
      </c>
      <c r="F76" s="429">
        <v>48</v>
      </c>
      <c r="G76" s="589"/>
      <c r="H76" s="590"/>
      <c r="I76" s="591"/>
      <c r="J76" s="590"/>
      <c r="K76" s="589"/>
      <c r="L76" s="590"/>
      <c r="M76" s="589"/>
      <c r="N76" s="457" t="str">
        <f>+IF(ISTEXT(D75),"G","")</f>
        <v>G</v>
      </c>
      <c r="O76" s="458">
        <f>IF(ISTEXT(D75),1+O75,"")</f>
        <v>9</v>
      </c>
      <c r="P76" s="458" t="str">
        <f>IF(ISTEXT(D75),CONCATENATE(N76,O76),"")</f>
        <v>G9</v>
      </c>
      <c r="Q76" s="476" t="s">
        <v>979</v>
      </c>
      <c r="R76" s="458" t="str">
        <f t="shared" si="20"/>
        <v>Probabilidad</v>
      </c>
      <c r="S76" s="460" t="s">
        <v>257</v>
      </c>
      <c r="T76" s="460" t="s">
        <v>258</v>
      </c>
      <c r="U76" s="461" t="str">
        <f t="shared" si="14"/>
        <v>40%</v>
      </c>
      <c r="V76" s="460" t="s">
        <v>259</v>
      </c>
      <c r="W76" s="460" t="s">
        <v>260</v>
      </c>
      <c r="X76" s="460" t="s">
        <v>261</v>
      </c>
      <c r="Y76" s="592"/>
      <c r="Z76" s="593"/>
      <c r="AA76" s="590"/>
      <c r="AB76" s="593"/>
      <c r="AC76" s="590"/>
      <c r="AD76" s="593"/>
      <c r="AE76" s="594"/>
      <c r="AF76" s="472" t="s">
        <v>980</v>
      </c>
      <c r="AG76" s="462" t="s">
        <v>264</v>
      </c>
      <c r="AH76" s="462"/>
      <c r="AI76" s="429"/>
      <c r="AJ76" s="429"/>
      <c r="AK76" s="429"/>
      <c r="AL76" s="463"/>
      <c r="AM76" s="463"/>
      <c r="AN76" s="429"/>
      <c r="AO76" s="429"/>
      <c r="AP76" s="429"/>
      <c r="AQ76" s="429"/>
      <c r="AR76" s="429"/>
      <c r="AS76" s="429"/>
    </row>
    <row r="77" spans="1:45" ht="151.5" customHeight="1" x14ac:dyDescent="0.25">
      <c r="A77" s="429">
        <v>6</v>
      </c>
      <c r="B77" s="475" t="str">
        <f>IFERROR(VLOOKUP($A77,[3]Riesgos!$A$7:$H$12,2,FALSE),"")</f>
        <v>Administración de Bienes e Infraestructura</v>
      </c>
      <c r="C77" s="475" t="str">
        <f>IFERROR(VLOOKUP($A77,[3]Riesgos!$A$7:$H$12,7,FALSE),"")</f>
        <v>Deficiencia en los controles de préstamo del material bibliográfico del Centro de Documentación.</v>
      </c>
      <c r="D77" s="475" t="str">
        <f>IFERROR(VLOOKUP($A77,[3]Riesgos!$A$7:$H$12,8,FALSE),"")</f>
        <v>Posible afectación económica por pérdida de material de las colecciones del Centro de Documentación debido a falencias en la devolución de material bibliográfico del centro de documentación.</v>
      </c>
      <c r="E77" s="429" t="s">
        <v>270</v>
      </c>
      <c r="F77" s="429">
        <v>60</v>
      </c>
      <c r="G77" s="457" t="str">
        <f>IF(F77&lt;=0,"",IF(F77&lt;='[3]Listas y tablas'!$B$3,"Muy Baja",IF(F77&lt;='[3]Listas y tablas'!$B$4,"Baja",IF(F77&lt;='[3]Listas y tablas'!$B$5,"Media",IF(F77&lt;='[3]Listas y tablas'!$B$6,"Alta","Muy Alta")))))</f>
        <v>Media</v>
      </c>
      <c r="H77" s="466">
        <f>IF(G77="","",IF(G77="Muy Baja",'[3]Listas y tablas'!$C$3,IF(G77="Baja",'[3]Listas y tablas'!$C$4,IF(G77="Media",'[3]Listas y tablas'!$C$5,IF(G77="Alta",'[3]Listas y tablas'!$C$6,IF(G77="Muy Alta",'[3]Listas y tablas'!$C$7,))))))</f>
        <v>0.6</v>
      </c>
      <c r="I77" s="467" t="s">
        <v>290</v>
      </c>
      <c r="J77" s="466" t="str">
        <f>IF(NOT(ISERROR(MATCH(I77,'[3]Tabla Impacto'!$B$221:$B$223,0))),'[3]Tabla Impacto'!$F$223&amp;"Por favor no seleccionar los criterios de impacto(Afectación Económica o presupuestal y Pérdida Reputacional)",I77)</f>
        <v xml:space="preserve">     El riesgo afecta la imagen de alguna área de la organización</v>
      </c>
      <c r="K77" s="457" t="str">
        <f>IF(OR(J77='[3]Tabla Impacto'!$C$11,J77='[3]Tabla Impacto'!$D$11),"Leve",IF(OR(J77='[3]Tabla Impacto'!$C$12,J77='[3]Tabla Impacto'!$D$12),"Menor",IF(OR(J77='[3]Tabla Impacto'!$C$13,J77='[3]Tabla Impacto'!$D$13),"Moderado",IF(OR(J77='[3]Tabla Impacto'!$C$14,J77='[3]Tabla Impacto'!$D$14),"Mayor",IF(OR(J77='[3]Tabla Impacto'!$C$15,J77='[3]Tabla Impacto'!$D$15),"Catastrófico","")))))</f>
        <v>Leve</v>
      </c>
      <c r="L77" s="466">
        <f>IF(K77="","",IF(K77="Leve",'[3]Listas y tablas'!$F$3,IF(K77="Menor",'[3]Listas y tablas'!$F$4,IF(K77="Moderado",'[3]Listas y tablas'!$F$5,IF(K77="Mayor",'[3]Listas y tablas'!$F$6,IF(K77="Catastrófico",'[3]Listas y tablas'!$F$7,))))))</f>
        <v>0.2</v>
      </c>
      <c r="M77" s="457" t="str">
        <f t="shared" si="15"/>
        <v>Moderado</v>
      </c>
      <c r="N77" s="457" t="str">
        <f t="shared" si="16"/>
        <v>G</v>
      </c>
      <c r="O77" s="458" t="e">
        <f>IF(ISTEXT(D77),1+#REF!,"")</f>
        <v>#REF!</v>
      </c>
      <c r="P77" s="458" t="e">
        <f t="shared" si="17"/>
        <v>#REF!</v>
      </c>
      <c r="Q77" s="459" t="s">
        <v>982</v>
      </c>
      <c r="R77" s="458" t="str">
        <f t="shared" si="20"/>
        <v>Probabilidad</v>
      </c>
      <c r="S77" s="460" t="s">
        <v>257</v>
      </c>
      <c r="T77" s="460" t="s">
        <v>258</v>
      </c>
      <c r="U77" s="461" t="str">
        <f t="shared" si="14"/>
        <v>40%</v>
      </c>
      <c r="V77" s="460" t="s">
        <v>259</v>
      </c>
      <c r="W77" s="460" t="s">
        <v>260</v>
      </c>
      <c r="X77" s="460" t="s">
        <v>261</v>
      </c>
      <c r="Y77" s="468" t="e">
        <f>IF(#REF!=A77,IFERROR(IF(AND(#REF!="Probabilidad",R77="Probabilidad"),(#REF!-(+#REF!*U77)),IF(R77="Probabilidad",(#REF!-(+#REF!*U77)),IF(R77="Impacto",#REF!,""))),""),IFERROR(IF(R77="Probabilidad",(H77-(+H77*U77)),IF(R77="Impacto",K77,"")),""))</f>
        <v>#REF!</v>
      </c>
      <c r="Z77" s="469" t="str">
        <f>IFERROR(IF(Y77="","",IF(Y77&lt;='[3]Listas y tablas'!$L$3,"Muy Baja",IF(Y77&lt;='[3]Listas y tablas'!$L$4,"Baja",IF(Y77&lt;='[3]Listas y tablas'!$L$5,"Media",IF(Y77&lt;='[3]Listas y tablas'!$L$6,"Alta","Muy Alta"))))),"")</f>
        <v/>
      </c>
      <c r="AA77" s="461" t="e">
        <f t="shared" si="18"/>
        <v>#REF!</v>
      </c>
      <c r="AB77" s="469" t="str">
        <f>IFERROR(IF(AC77="","",IF(AC77&lt;='[3]Listas y tablas'!$O$3,"Leve",IF(AC77&lt;='[3]Listas y tablas'!$O$4,"Menor",IF(AC77&lt;='[3]Listas y tablas'!$O$5,"Moderado",IF(AC77&lt;='[3]Listas y tablas'!$O$6,"Mayor","Catastrófico"))))),"")</f>
        <v/>
      </c>
      <c r="AC77" s="461" t="e">
        <f>IF(#REF!=A77,IFERROR(IF(AND(#REF!="Impacto",R77="Impacto"),(#REF!-(+#REF!*U77)),IF(R77="Impacto",(#REF!-(+#REF!*U77)),IF(R77="Probabilidad",#REF!,""))),""),IFERROR(IF(R77="Impacto",(F77-(+F77*U77)),IF(R77="Probabilidad",F77,"")),""))</f>
        <v>#REF!</v>
      </c>
      <c r="AD77" s="469" t="str">
        <f t="shared" si="21"/>
        <v/>
      </c>
      <c r="AE77" s="460" t="s">
        <v>267</v>
      </c>
      <c r="AF77" s="462" t="s">
        <v>983</v>
      </c>
      <c r="AG77" s="462" t="s">
        <v>984</v>
      </c>
      <c r="AH77" s="462" t="s">
        <v>985</v>
      </c>
      <c r="AI77" s="429" t="s">
        <v>986</v>
      </c>
      <c r="AJ77" s="429" t="s">
        <v>987</v>
      </c>
      <c r="AK77" s="462" t="s">
        <v>985</v>
      </c>
      <c r="AL77" s="463">
        <v>45323</v>
      </c>
      <c r="AM77" s="463">
        <v>45641</v>
      </c>
      <c r="AN77" s="429"/>
      <c r="AO77" s="429"/>
      <c r="AP77" s="429"/>
      <c r="AQ77" s="429"/>
      <c r="AR77" s="429"/>
      <c r="AS77" s="429"/>
    </row>
    <row r="78" spans="1:45" ht="151.5" customHeight="1" x14ac:dyDescent="0.25">
      <c r="A78" s="429">
        <v>6</v>
      </c>
      <c r="B78" s="475" t="str">
        <f>IFERROR(VLOOKUP($A78,[3]Riesgos!$A$7:$H$12,2,FALSE),"")</f>
        <v>Administración de Bienes e Infraestructura</v>
      </c>
      <c r="C78" s="475" t="str">
        <f>IFERROR(VLOOKUP($A78,[3]Riesgos!$A$7:$H$12,7,FALSE),"")</f>
        <v>Deficiencia en los controles de préstamo del material bibliográfico del Centro de Documentación.</v>
      </c>
      <c r="D78" s="475" t="str">
        <f>IFERROR(VLOOKUP($A78,[3]Riesgos!$A$7:$H$12,8,FALSE),"")</f>
        <v>Posible afectación económica por pérdida de material de las colecciones del Centro de Documentación debido a falencias en la devolución de material bibliográfico del centro de documentación.</v>
      </c>
      <c r="E78" s="429" t="s">
        <v>270</v>
      </c>
      <c r="F78" s="429">
        <v>60</v>
      </c>
      <c r="G78" s="457" t="str">
        <f>IF(F78&lt;=0,"",IF(F78&lt;='[3]Listas y tablas'!$B$3,"Muy Baja",IF(F78&lt;='[3]Listas y tablas'!$B$4,"Baja",IF(F78&lt;='[3]Listas y tablas'!$B$5,"Media",IF(F78&lt;='[3]Listas y tablas'!$B$6,"Alta","Muy Alta")))))</f>
        <v>Media</v>
      </c>
      <c r="H78" s="466">
        <f>IF(G78="","",IF(G78="Muy Baja",'[3]Listas y tablas'!$C$3,IF(G78="Baja",'[3]Listas y tablas'!$C$4,IF(G78="Media",'[3]Listas y tablas'!$C$5,IF(G78="Alta",'[3]Listas y tablas'!$C$6,IF(G78="Muy Alta",'[3]Listas y tablas'!$C$7,))))))</f>
        <v>0.6</v>
      </c>
      <c r="I78" s="467" t="s">
        <v>290</v>
      </c>
      <c r="J78" s="466" t="str">
        <f>IF(NOT(ISERROR(MATCH(I78,'[3]Tabla Impacto'!$B$221:$B$223,0))),'[3]Tabla Impacto'!$F$223&amp;"Por favor no seleccionar los criterios de impacto(Afectación Económica o presupuestal y Pérdida Reputacional)",I78)</f>
        <v xml:space="preserve">     El riesgo afecta la imagen de alguna área de la organización</v>
      </c>
      <c r="K78" s="457" t="str">
        <f>IF(OR(J78='[3]Tabla Impacto'!$C$11,J78='[3]Tabla Impacto'!$D$11),"Leve",IF(OR(J78='[3]Tabla Impacto'!$C$12,J78='[3]Tabla Impacto'!$D$12),"Menor",IF(OR(J78='[3]Tabla Impacto'!$C$13,J78='[3]Tabla Impacto'!$D$13),"Moderado",IF(OR(J78='[3]Tabla Impacto'!$C$14,J78='[3]Tabla Impacto'!$D$14),"Mayor",IF(OR(J78='[3]Tabla Impacto'!$C$15,J78='[3]Tabla Impacto'!$D$15),"Catastrófico","")))))</f>
        <v>Leve</v>
      </c>
      <c r="L78" s="466">
        <f>IF(K78="","",IF(K78="Leve",'[3]Listas y tablas'!$F$3,IF(K78="Menor",'[3]Listas y tablas'!$F$4,IF(K78="Moderado",'[3]Listas y tablas'!$F$5,IF(K78="Mayor",'[3]Listas y tablas'!$F$6,IF(K78="Catastrófico",'[3]Listas y tablas'!$F$7,))))))</f>
        <v>0.2</v>
      </c>
      <c r="M78" s="457" t="str">
        <f t="shared" si="15"/>
        <v>Moderado</v>
      </c>
      <c r="N78" s="457" t="str">
        <f t="shared" si="16"/>
        <v>G</v>
      </c>
      <c r="O78" s="458" t="e">
        <f t="shared" ref="O78" si="25">IF(ISTEXT(D78),1+O77,"")</f>
        <v>#REF!</v>
      </c>
      <c r="P78" s="458" t="e">
        <f t="shared" si="17"/>
        <v>#REF!</v>
      </c>
      <c r="Q78" s="459"/>
      <c r="R78" s="458" t="str">
        <f>IF(OR(S78="Preventivo",S78="Detectivo"),"Probabilidad",IF(S78="Correctivo","Impacto",""))</f>
        <v>Probabilidad</v>
      </c>
      <c r="S78" s="460" t="s">
        <v>257</v>
      </c>
      <c r="T78" s="460" t="s">
        <v>258</v>
      </c>
      <c r="U78" s="461" t="str">
        <f t="shared" si="14"/>
        <v>40%</v>
      </c>
      <c r="V78" s="460" t="s">
        <v>259</v>
      </c>
      <c r="W78" s="460" t="s">
        <v>260</v>
      </c>
      <c r="X78" s="460" t="s">
        <v>261</v>
      </c>
      <c r="Y78" s="468"/>
      <c r="Z78" s="469"/>
      <c r="AA78" s="461"/>
      <c r="AB78" s="469"/>
      <c r="AC78" s="461"/>
      <c r="AD78" s="469"/>
      <c r="AE78" s="460"/>
      <c r="AF78" s="462"/>
      <c r="AG78" s="462"/>
      <c r="AH78" s="462"/>
      <c r="AI78" s="429" t="s">
        <v>988</v>
      </c>
      <c r="AJ78" s="429" t="s">
        <v>989</v>
      </c>
      <c r="AK78" s="429" t="s">
        <v>990</v>
      </c>
      <c r="AL78" s="463">
        <v>45536</v>
      </c>
      <c r="AM78" s="463">
        <v>45626</v>
      </c>
      <c r="AN78" s="429"/>
      <c r="AO78" s="429"/>
      <c r="AP78" s="429"/>
      <c r="AQ78" s="429"/>
      <c r="AR78" s="429"/>
      <c r="AS78" s="429"/>
    </row>
    <row r="79" spans="1:45" ht="131.25" customHeight="1" x14ac:dyDescent="0.25">
      <c r="A79" s="119">
        <v>59</v>
      </c>
      <c r="B79" s="120" t="s">
        <v>81</v>
      </c>
      <c r="C79" s="120" t="s">
        <v>1173</v>
      </c>
      <c r="D79" s="120" t="s">
        <v>1174</v>
      </c>
      <c r="E79" s="119" t="s">
        <v>609</v>
      </c>
      <c r="F79" s="119">
        <v>44</v>
      </c>
      <c r="G79" s="121" t="s">
        <v>449</v>
      </c>
      <c r="H79" s="122">
        <v>0.6</v>
      </c>
      <c r="I79" s="123" t="s">
        <v>291</v>
      </c>
      <c r="J79" s="122" t="s">
        <v>291</v>
      </c>
      <c r="K79" s="121" t="s">
        <v>450</v>
      </c>
      <c r="L79" s="122">
        <v>0.6</v>
      </c>
      <c r="M79" s="121" t="s">
        <v>450</v>
      </c>
      <c r="N79" s="124" t="s">
        <v>597</v>
      </c>
      <c r="O79" s="42">
        <v>83</v>
      </c>
      <c r="P79" s="42" t="s">
        <v>1175</v>
      </c>
      <c r="Q79" s="125" t="s">
        <v>1176</v>
      </c>
      <c r="R79" s="42" t="s">
        <v>331</v>
      </c>
      <c r="S79" s="126" t="s">
        <v>257</v>
      </c>
      <c r="T79" s="126" t="s">
        <v>258</v>
      </c>
      <c r="U79" s="127" t="s">
        <v>599</v>
      </c>
      <c r="V79" s="126" t="s">
        <v>259</v>
      </c>
      <c r="W79" s="126" t="s">
        <v>260</v>
      </c>
      <c r="X79" s="126" t="s">
        <v>261</v>
      </c>
      <c r="Y79" s="128">
        <v>0.36</v>
      </c>
      <c r="Z79" s="129" t="s">
        <v>437</v>
      </c>
      <c r="AA79" s="122">
        <v>0.36</v>
      </c>
      <c r="AB79" s="129" t="s">
        <v>450</v>
      </c>
      <c r="AC79" s="122">
        <v>0.6</v>
      </c>
      <c r="AD79" s="129" t="s">
        <v>450</v>
      </c>
      <c r="AE79" s="130" t="s">
        <v>262</v>
      </c>
      <c r="AF79" s="131" t="s">
        <v>1177</v>
      </c>
      <c r="AG79" s="131" t="s">
        <v>1178</v>
      </c>
      <c r="AH79" s="131" t="s">
        <v>1179</v>
      </c>
      <c r="AI79" s="43" t="s">
        <v>1180</v>
      </c>
      <c r="AJ79" s="43" t="s">
        <v>1181</v>
      </c>
      <c r="AK79" s="43" t="s">
        <v>1182</v>
      </c>
      <c r="AL79" s="132">
        <v>45292</v>
      </c>
      <c r="AM79" s="132">
        <v>45596</v>
      </c>
      <c r="AN79" s="43" t="s">
        <v>1183</v>
      </c>
      <c r="AO79" s="43" t="s">
        <v>1184</v>
      </c>
      <c r="AP79" s="43" t="s">
        <v>1185</v>
      </c>
      <c r="AQ79" s="43" t="s">
        <v>1186</v>
      </c>
      <c r="AR79" s="43" t="s">
        <v>1187</v>
      </c>
      <c r="AS79" s="43" t="s">
        <v>1188</v>
      </c>
    </row>
    <row r="80" spans="1:45" ht="71.25" customHeight="1" x14ac:dyDescent="0.25">
      <c r="A80" s="170">
        <v>59</v>
      </c>
      <c r="B80" s="171" t="s">
        <v>81</v>
      </c>
      <c r="C80" s="171" t="s">
        <v>1173</v>
      </c>
      <c r="D80" s="171" t="s">
        <v>1174</v>
      </c>
      <c r="E80" s="170" t="s">
        <v>609</v>
      </c>
      <c r="F80" s="170">
        <v>20</v>
      </c>
      <c r="G80" s="172" t="s">
        <v>437</v>
      </c>
      <c r="H80" s="173">
        <v>0.4</v>
      </c>
      <c r="I80" s="174" t="s">
        <v>291</v>
      </c>
      <c r="J80" s="173" t="s">
        <v>291</v>
      </c>
      <c r="K80" s="172" t="s">
        <v>450</v>
      </c>
      <c r="L80" s="173">
        <v>0.6</v>
      </c>
      <c r="M80" s="172" t="s">
        <v>450</v>
      </c>
      <c r="N80" s="124" t="s">
        <v>597</v>
      </c>
      <c r="O80" s="42">
        <v>84</v>
      </c>
      <c r="P80" s="42" t="s">
        <v>1189</v>
      </c>
      <c r="Q80" s="125" t="s">
        <v>1190</v>
      </c>
      <c r="R80" s="42" t="s">
        <v>331</v>
      </c>
      <c r="S80" s="126" t="s">
        <v>257</v>
      </c>
      <c r="T80" s="126" t="s">
        <v>258</v>
      </c>
      <c r="U80" s="127" t="s">
        <v>599</v>
      </c>
      <c r="V80" s="126" t="s">
        <v>259</v>
      </c>
      <c r="W80" s="126" t="s">
        <v>260</v>
      </c>
      <c r="X80" s="126" t="s">
        <v>261</v>
      </c>
      <c r="Y80" s="177">
        <v>0.216</v>
      </c>
      <c r="Z80" s="178" t="s">
        <v>437</v>
      </c>
      <c r="AA80" s="173">
        <v>0.216</v>
      </c>
      <c r="AB80" s="178" t="s">
        <v>450</v>
      </c>
      <c r="AC80" s="173">
        <v>0.6</v>
      </c>
      <c r="AD80" s="178" t="s">
        <v>450</v>
      </c>
      <c r="AE80" s="176" t="s">
        <v>262</v>
      </c>
      <c r="AF80" s="131" t="s">
        <v>1191</v>
      </c>
      <c r="AG80" s="131" t="s">
        <v>1178</v>
      </c>
      <c r="AH80" s="131" t="s">
        <v>1192</v>
      </c>
      <c r="AI80" s="43"/>
      <c r="AJ80" s="43"/>
      <c r="AK80" s="43"/>
      <c r="AL80" s="132"/>
      <c r="AM80" s="132"/>
      <c r="AN80" s="43"/>
      <c r="AO80" s="43"/>
      <c r="AP80" s="43"/>
      <c r="AQ80" s="43"/>
      <c r="AR80" s="43"/>
      <c r="AS80" s="43"/>
    </row>
    <row r="81" spans="1:68" ht="99" customHeight="1" x14ac:dyDescent="0.25">
      <c r="A81" s="155">
        <v>58</v>
      </c>
      <c r="B81" s="156" t="s">
        <v>81</v>
      </c>
      <c r="C81" s="156" t="s">
        <v>1169</v>
      </c>
      <c r="D81" s="156" t="s">
        <v>1170</v>
      </c>
      <c r="E81" s="155" t="s">
        <v>378</v>
      </c>
      <c r="F81" s="155">
        <v>2</v>
      </c>
      <c r="G81" s="157" t="s">
        <v>467</v>
      </c>
      <c r="H81" s="158" t="s">
        <v>281</v>
      </c>
      <c r="I81" s="159" t="s">
        <v>280</v>
      </c>
      <c r="J81" s="158" t="s">
        <v>280</v>
      </c>
      <c r="K81" s="157" t="s">
        <v>280</v>
      </c>
      <c r="L81" s="158" t="s">
        <v>281</v>
      </c>
      <c r="M81" s="157" t="s">
        <v>281</v>
      </c>
      <c r="N81" s="124" t="s">
        <v>280</v>
      </c>
      <c r="O81" s="42" t="s">
        <v>280</v>
      </c>
      <c r="P81" s="42" t="s">
        <v>280</v>
      </c>
      <c r="Q81" s="125" t="s">
        <v>281</v>
      </c>
      <c r="R81" s="42" t="s">
        <v>281</v>
      </c>
      <c r="S81" s="126" t="s">
        <v>281</v>
      </c>
      <c r="T81" s="126" t="s">
        <v>281</v>
      </c>
      <c r="U81" s="127" t="s">
        <v>281</v>
      </c>
      <c r="V81" s="126" t="s">
        <v>281</v>
      </c>
      <c r="W81" s="126" t="s">
        <v>280</v>
      </c>
      <c r="X81" s="126" t="s">
        <v>280</v>
      </c>
      <c r="Y81" s="160" t="s">
        <v>280</v>
      </c>
      <c r="Z81" s="161" t="s">
        <v>280</v>
      </c>
      <c r="AA81" s="158">
        <v>9</v>
      </c>
      <c r="AB81" s="161" t="s">
        <v>462</v>
      </c>
      <c r="AC81" s="158" t="s">
        <v>495</v>
      </c>
      <c r="AD81" s="161" t="s">
        <v>450</v>
      </c>
      <c r="AE81" s="162" t="s">
        <v>736</v>
      </c>
      <c r="AF81" s="131" t="e">
        <v>#REF!</v>
      </c>
      <c r="AG81" s="131" t="e">
        <v>#REF!</v>
      </c>
      <c r="AH81" s="131" t="s">
        <v>1193</v>
      </c>
      <c r="AI81" s="43" t="s">
        <v>331</v>
      </c>
      <c r="AJ81" s="43" t="s">
        <v>257</v>
      </c>
      <c r="AK81" s="43" t="s">
        <v>281</v>
      </c>
      <c r="AL81" s="132">
        <v>15</v>
      </c>
      <c r="AM81" s="132" t="s">
        <v>281</v>
      </c>
      <c r="AN81" s="43">
        <v>5</v>
      </c>
      <c r="AO81" s="43" t="s">
        <v>280</v>
      </c>
      <c r="AP81" s="43">
        <v>0</v>
      </c>
      <c r="AQ81" s="43" t="s">
        <v>281</v>
      </c>
      <c r="AR81" s="43">
        <v>10</v>
      </c>
      <c r="AS81" s="43" t="s">
        <v>281</v>
      </c>
      <c r="AT81">
        <v>15</v>
      </c>
      <c r="AU81" t="s">
        <v>281</v>
      </c>
      <c r="AV81">
        <v>10</v>
      </c>
      <c r="AW81" t="s">
        <v>281</v>
      </c>
      <c r="AX81">
        <v>30</v>
      </c>
      <c r="AY81">
        <v>85</v>
      </c>
      <c r="AZ81">
        <v>2</v>
      </c>
      <c r="BA81">
        <v>1</v>
      </c>
      <c r="BB81" t="s">
        <v>476</v>
      </c>
      <c r="BC81" t="s">
        <v>502</v>
      </c>
      <c r="BD81" t="s">
        <v>498</v>
      </c>
      <c r="BE81" t="s">
        <v>262</v>
      </c>
      <c r="BF81" t="s">
        <v>1194</v>
      </c>
      <c r="BG81" t="s">
        <v>1195</v>
      </c>
      <c r="BH81" t="s">
        <v>1196</v>
      </c>
      <c r="BI81">
        <v>45413</v>
      </c>
      <c r="BJ81">
        <v>45535</v>
      </c>
      <c r="BK81" t="s">
        <v>1197</v>
      </c>
      <c r="BL81" t="s">
        <v>298</v>
      </c>
      <c r="BM81" t="s">
        <v>1198</v>
      </c>
      <c r="BN81" t="s">
        <v>1199</v>
      </c>
      <c r="BO81" t="s">
        <v>1200</v>
      </c>
      <c r="BP81" t="s">
        <v>1201</v>
      </c>
    </row>
    <row r="82" spans="1:68" ht="151.5" customHeight="1" x14ac:dyDescent="0.25">
      <c r="A82" s="43">
        <v>1</v>
      </c>
      <c r="B82" s="44" t="s">
        <v>1202</v>
      </c>
      <c r="C82" s="44" t="s">
        <v>1203</v>
      </c>
      <c r="D82" s="44" t="s">
        <v>1204</v>
      </c>
      <c r="E82" s="43" t="s">
        <v>270</v>
      </c>
      <c r="F82" s="43">
        <v>1</v>
      </c>
      <c r="G82" s="124" t="s">
        <v>424</v>
      </c>
      <c r="H82" s="163">
        <v>0.2</v>
      </c>
      <c r="I82" s="164" t="s">
        <v>266</v>
      </c>
      <c r="J82" s="163" t="s">
        <v>266</v>
      </c>
      <c r="K82" s="124" t="s">
        <v>450</v>
      </c>
      <c r="L82" s="163">
        <v>0.6</v>
      </c>
      <c r="M82" s="124" t="s">
        <v>450</v>
      </c>
      <c r="N82" s="124" t="s">
        <v>597</v>
      </c>
      <c r="O82" s="42">
        <v>1</v>
      </c>
      <c r="P82" s="42" t="s">
        <v>848</v>
      </c>
      <c r="Q82" s="125" t="s">
        <v>1205</v>
      </c>
      <c r="R82" s="42" t="s">
        <v>331</v>
      </c>
      <c r="S82" s="126" t="s">
        <v>257</v>
      </c>
      <c r="T82" s="126" t="s">
        <v>258</v>
      </c>
      <c r="U82" s="127" t="s">
        <v>599</v>
      </c>
      <c r="V82" s="126" t="s">
        <v>271</v>
      </c>
      <c r="W82" s="126" t="s">
        <v>260</v>
      </c>
      <c r="X82" s="126" t="s">
        <v>261</v>
      </c>
      <c r="Y82" s="165">
        <v>0.12</v>
      </c>
      <c r="Z82" s="166" t="s">
        <v>424</v>
      </c>
      <c r="AA82" s="127">
        <v>0.12</v>
      </c>
      <c r="AB82" s="166" t="s">
        <v>450</v>
      </c>
      <c r="AC82" s="127">
        <v>0.6</v>
      </c>
      <c r="AD82" s="166" t="s">
        <v>450</v>
      </c>
      <c r="AE82" s="126" t="s">
        <v>578</v>
      </c>
      <c r="AF82" s="131" t="s">
        <v>1206</v>
      </c>
      <c r="AG82" s="182" t="s">
        <v>1207</v>
      </c>
      <c r="AH82" s="182" t="s">
        <v>1208</v>
      </c>
      <c r="AI82" s="43" t="s">
        <v>1209</v>
      </c>
      <c r="AJ82" s="43" t="s">
        <v>1210</v>
      </c>
      <c r="AK82" s="43" t="s">
        <v>1211</v>
      </c>
      <c r="AL82" s="132" t="s">
        <v>1212</v>
      </c>
      <c r="AM82" s="132" t="s">
        <v>1213</v>
      </c>
      <c r="AN82" s="43"/>
      <c r="AO82" s="43"/>
      <c r="AP82" s="43"/>
      <c r="AQ82" s="43"/>
      <c r="AR82" s="43"/>
      <c r="AS82" s="43"/>
    </row>
    <row r="83" spans="1:68" ht="151.5" customHeight="1" x14ac:dyDescent="0.25">
      <c r="A83" s="43">
        <v>2</v>
      </c>
      <c r="B83" s="44" t="s">
        <v>1202</v>
      </c>
      <c r="C83" s="44" t="s">
        <v>1214</v>
      </c>
      <c r="D83" s="44" t="s">
        <v>1215</v>
      </c>
      <c r="E83" s="43" t="s">
        <v>270</v>
      </c>
      <c r="F83" s="43">
        <v>6</v>
      </c>
      <c r="G83" s="124" t="s">
        <v>437</v>
      </c>
      <c r="H83" s="163">
        <v>0.4</v>
      </c>
      <c r="I83" s="164" t="s">
        <v>266</v>
      </c>
      <c r="J83" s="163" t="s">
        <v>266</v>
      </c>
      <c r="K83" s="124" t="s">
        <v>450</v>
      </c>
      <c r="L83" s="163">
        <v>0.6</v>
      </c>
      <c r="M83" s="124" t="s">
        <v>450</v>
      </c>
      <c r="N83" s="124" t="s">
        <v>597</v>
      </c>
      <c r="O83" s="42">
        <v>2</v>
      </c>
      <c r="P83" s="42" t="s">
        <v>857</v>
      </c>
      <c r="Q83" s="125" t="s">
        <v>1216</v>
      </c>
      <c r="R83" s="42" t="s">
        <v>331</v>
      </c>
      <c r="S83" s="126" t="s">
        <v>257</v>
      </c>
      <c r="T83" s="126" t="s">
        <v>258</v>
      </c>
      <c r="U83" s="127" t="s">
        <v>599</v>
      </c>
      <c r="V83" s="126" t="s">
        <v>271</v>
      </c>
      <c r="W83" s="126" t="s">
        <v>260</v>
      </c>
      <c r="X83" s="126" t="s">
        <v>261</v>
      </c>
      <c r="Y83" s="165">
        <v>0.24</v>
      </c>
      <c r="Z83" s="166" t="s">
        <v>437</v>
      </c>
      <c r="AA83" s="127">
        <v>0.24</v>
      </c>
      <c r="AB83" s="166" t="s">
        <v>450</v>
      </c>
      <c r="AC83" s="127">
        <v>0.6</v>
      </c>
      <c r="AD83" s="166" t="s">
        <v>450</v>
      </c>
      <c r="AE83" s="126" t="s">
        <v>262</v>
      </c>
      <c r="AF83" s="131" t="s">
        <v>1217</v>
      </c>
      <c r="AG83" s="182" t="s">
        <v>1218</v>
      </c>
      <c r="AH83" s="182" t="s">
        <v>1219</v>
      </c>
      <c r="AI83" s="43" t="s">
        <v>1220</v>
      </c>
      <c r="AJ83" s="43" t="s">
        <v>1221</v>
      </c>
      <c r="AK83" s="43" t="s">
        <v>1211</v>
      </c>
      <c r="AL83" s="167" t="s">
        <v>1222</v>
      </c>
      <c r="AM83" s="167" t="s">
        <v>1223</v>
      </c>
      <c r="AN83" s="43"/>
      <c r="AO83" s="43"/>
      <c r="AP83" s="43"/>
      <c r="AQ83" s="43"/>
      <c r="AR83" s="43"/>
      <c r="AS83" s="43"/>
    </row>
    <row r="84" spans="1:68" ht="111.75" customHeight="1" x14ac:dyDescent="0.25">
      <c r="A84" s="43">
        <v>30</v>
      </c>
      <c r="B84" s="44" t="s">
        <v>82</v>
      </c>
      <c r="C84" s="44" t="s">
        <v>1228</v>
      </c>
      <c r="D84" s="44" t="s">
        <v>1229</v>
      </c>
      <c r="E84" s="43" t="s">
        <v>270</v>
      </c>
      <c r="F84" s="43">
        <v>249</v>
      </c>
      <c r="G84" s="124" t="s">
        <v>449</v>
      </c>
      <c r="H84" s="163">
        <v>0.6</v>
      </c>
      <c r="I84" s="164" t="s">
        <v>266</v>
      </c>
      <c r="J84" s="163" t="s">
        <v>266</v>
      </c>
      <c r="K84" s="124" t="s">
        <v>450</v>
      </c>
      <c r="L84" s="163">
        <v>0.6</v>
      </c>
      <c r="M84" s="124" t="s">
        <v>450</v>
      </c>
      <c r="N84" s="124" t="s">
        <v>597</v>
      </c>
      <c r="O84" s="42">
        <v>36</v>
      </c>
      <c r="P84" s="42" t="s">
        <v>1239</v>
      </c>
      <c r="Q84" s="125" t="s">
        <v>1240</v>
      </c>
      <c r="R84" s="42" t="s">
        <v>331</v>
      </c>
      <c r="S84" s="126" t="s">
        <v>257</v>
      </c>
      <c r="T84" s="126" t="s">
        <v>258</v>
      </c>
      <c r="U84" s="127" t="s">
        <v>599</v>
      </c>
      <c r="V84" s="126" t="s">
        <v>259</v>
      </c>
      <c r="W84" s="126" t="s">
        <v>260</v>
      </c>
      <c r="X84" s="126" t="s">
        <v>261</v>
      </c>
      <c r="Y84" s="165">
        <v>0.36</v>
      </c>
      <c r="Z84" s="166" t="s">
        <v>437</v>
      </c>
      <c r="AA84" s="127">
        <v>0.36</v>
      </c>
      <c r="AB84" s="166" t="s">
        <v>472</v>
      </c>
      <c r="AC84" s="127">
        <v>249</v>
      </c>
      <c r="AD84" s="166">
        <v>0</v>
      </c>
      <c r="AE84" s="126" t="s">
        <v>262</v>
      </c>
      <c r="AF84" s="131" t="s">
        <v>1241</v>
      </c>
      <c r="AG84" s="131" t="s">
        <v>1242</v>
      </c>
      <c r="AH84" s="182" t="s">
        <v>1243</v>
      </c>
      <c r="AI84" s="43" t="s">
        <v>1244</v>
      </c>
      <c r="AJ84" s="43" t="s">
        <v>1245</v>
      </c>
      <c r="AK84" s="43" t="s">
        <v>1246</v>
      </c>
      <c r="AL84" s="132" t="s">
        <v>1247</v>
      </c>
      <c r="AM84" s="132" t="s">
        <v>1248</v>
      </c>
      <c r="AN84" s="43"/>
      <c r="AO84" s="43"/>
      <c r="AP84" s="43"/>
      <c r="AQ84" s="43"/>
      <c r="AR84" s="43"/>
      <c r="AS84" s="43"/>
    </row>
    <row r="85" spans="1:68" ht="101.25" customHeight="1" x14ac:dyDescent="0.25">
      <c r="A85" s="43"/>
      <c r="B85" s="44"/>
      <c r="C85" s="44"/>
      <c r="D85" s="44"/>
      <c r="E85" s="43"/>
      <c r="F85" s="43"/>
      <c r="G85" s="124"/>
      <c r="H85" s="163"/>
      <c r="I85" s="164"/>
      <c r="J85" s="163"/>
      <c r="K85" s="124"/>
      <c r="L85" s="163"/>
      <c r="M85" s="124"/>
      <c r="N85" s="124" t="s">
        <v>597</v>
      </c>
      <c r="O85" s="42">
        <v>37</v>
      </c>
      <c r="P85" s="42" t="s">
        <v>1249</v>
      </c>
      <c r="Q85" s="125" t="s">
        <v>1250</v>
      </c>
      <c r="R85" s="42" t="s">
        <v>331</v>
      </c>
      <c r="S85" s="126" t="s">
        <v>265</v>
      </c>
      <c r="T85" s="126" t="s">
        <v>258</v>
      </c>
      <c r="U85" s="127" t="s">
        <v>600</v>
      </c>
      <c r="V85" s="126" t="s">
        <v>259</v>
      </c>
      <c r="W85" s="126" t="s">
        <v>260</v>
      </c>
      <c r="X85" s="126" t="s">
        <v>261</v>
      </c>
      <c r="Y85" s="165"/>
      <c r="Z85" s="166"/>
      <c r="AA85" s="127"/>
      <c r="AB85" s="166"/>
      <c r="AC85" s="127"/>
      <c r="AD85" s="166"/>
      <c r="AE85" s="126"/>
      <c r="AF85" s="131" t="s">
        <v>1251</v>
      </c>
      <c r="AG85" s="182" t="s">
        <v>269</v>
      </c>
      <c r="AH85" s="182" t="s">
        <v>1243</v>
      </c>
      <c r="AI85" s="43" t="s">
        <v>1252</v>
      </c>
      <c r="AJ85" s="43" t="s">
        <v>1253</v>
      </c>
      <c r="AK85" s="43" t="s">
        <v>1246</v>
      </c>
      <c r="AL85" s="132">
        <v>45323</v>
      </c>
      <c r="AM85" s="132">
        <v>45641</v>
      </c>
      <c r="AN85" s="43"/>
      <c r="AO85" s="43"/>
      <c r="AP85" s="43"/>
      <c r="AQ85" s="43"/>
      <c r="AR85" s="43"/>
      <c r="AS85" s="43"/>
    </row>
    <row r="86" spans="1:68" ht="151.5" customHeight="1" x14ac:dyDescent="0.25">
      <c r="A86" s="43">
        <v>31</v>
      </c>
      <c r="B86" s="44" t="s">
        <v>82</v>
      </c>
      <c r="C86" s="44" t="s">
        <v>1231</v>
      </c>
      <c r="D86" s="44" t="s">
        <v>1232</v>
      </c>
      <c r="E86" s="43" t="s">
        <v>270</v>
      </c>
      <c r="F86" s="43">
        <v>365</v>
      </c>
      <c r="G86" s="124" t="s">
        <v>449</v>
      </c>
      <c r="H86" s="163">
        <v>0.6</v>
      </c>
      <c r="I86" s="164" t="s">
        <v>266</v>
      </c>
      <c r="J86" s="163" t="s">
        <v>266</v>
      </c>
      <c r="K86" s="124" t="s">
        <v>450</v>
      </c>
      <c r="L86" s="163">
        <v>0.6</v>
      </c>
      <c r="M86" s="124" t="s">
        <v>450</v>
      </c>
      <c r="N86" s="124" t="s">
        <v>597</v>
      </c>
      <c r="O86" s="42">
        <v>38</v>
      </c>
      <c r="P86" s="42" t="s">
        <v>1254</v>
      </c>
      <c r="Q86" s="125" t="s">
        <v>1255</v>
      </c>
      <c r="R86" s="42" t="s">
        <v>331</v>
      </c>
      <c r="S86" s="126" t="s">
        <v>257</v>
      </c>
      <c r="T86" s="126" t="s">
        <v>258</v>
      </c>
      <c r="U86" s="127" t="s">
        <v>599</v>
      </c>
      <c r="V86" s="126" t="s">
        <v>259</v>
      </c>
      <c r="W86" s="126" t="s">
        <v>260</v>
      </c>
      <c r="X86" s="126" t="s">
        <v>261</v>
      </c>
      <c r="Y86" s="165">
        <v>0.36</v>
      </c>
      <c r="Z86" s="166" t="s">
        <v>437</v>
      </c>
      <c r="AA86" s="127">
        <v>0.36</v>
      </c>
      <c r="AB86" s="166" t="s">
        <v>472</v>
      </c>
      <c r="AC86" s="127">
        <v>365</v>
      </c>
      <c r="AD86" s="166" t="s">
        <v>262</v>
      </c>
      <c r="AE86" s="126" t="s">
        <v>262</v>
      </c>
      <c r="AF86" s="131" t="s">
        <v>1256</v>
      </c>
      <c r="AG86" s="182" t="s">
        <v>269</v>
      </c>
      <c r="AH86" s="182" t="s">
        <v>1243</v>
      </c>
      <c r="AI86" s="43" t="s">
        <v>1257</v>
      </c>
      <c r="AJ86" s="43" t="s">
        <v>1258</v>
      </c>
      <c r="AK86" s="43" t="s">
        <v>1246</v>
      </c>
      <c r="AL86" s="132">
        <v>45292</v>
      </c>
      <c r="AM86" s="132">
        <v>45626</v>
      </c>
      <c r="AN86" s="43"/>
      <c r="AO86" s="43"/>
      <c r="AP86" s="43"/>
      <c r="AQ86" s="43"/>
      <c r="AR86" s="43"/>
      <c r="AS86" s="43"/>
    </row>
    <row r="87" spans="1:68" ht="93.75" customHeight="1" x14ac:dyDescent="0.25">
      <c r="A87" s="119"/>
      <c r="B87" s="120"/>
      <c r="C87" s="184"/>
      <c r="D87" s="184"/>
      <c r="E87" s="119"/>
      <c r="F87" s="119"/>
      <c r="G87" s="121"/>
      <c r="H87" s="122"/>
      <c r="I87" s="123"/>
      <c r="J87" s="122"/>
      <c r="K87" s="121"/>
      <c r="L87" s="122"/>
      <c r="M87" s="121"/>
      <c r="N87" s="124" t="s">
        <v>597</v>
      </c>
      <c r="O87" s="42">
        <v>39</v>
      </c>
      <c r="P87" s="42" t="s">
        <v>1259</v>
      </c>
      <c r="Q87" s="125" t="s">
        <v>1260</v>
      </c>
      <c r="R87" s="42" t="s">
        <v>331</v>
      </c>
      <c r="S87" s="126" t="s">
        <v>257</v>
      </c>
      <c r="T87" s="126" t="s">
        <v>258</v>
      </c>
      <c r="U87" s="127" t="s">
        <v>599</v>
      </c>
      <c r="V87" s="126" t="s">
        <v>259</v>
      </c>
      <c r="W87" s="126" t="s">
        <v>260</v>
      </c>
      <c r="X87" s="126" t="s">
        <v>261</v>
      </c>
      <c r="Y87" s="128"/>
      <c r="Z87" s="129"/>
      <c r="AA87" s="122"/>
      <c r="AB87" s="129"/>
      <c r="AC87" s="122"/>
      <c r="AD87" s="129"/>
      <c r="AE87" s="130"/>
      <c r="AF87" s="131" t="s">
        <v>1261</v>
      </c>
      <c r="AG87" s="131"/>
      <c r="AH87" s="131"/>
      <c r="AI87" s="43" t="s">
        <v>1262</v>
      </c>
      <c r="AJ87" s="43"/>
      <c r="AK87" s="43"/>
      <c r="AL87" s="132"/>
      <c r="AM87" s="132"/>
      <c r="AN87" s="43"/>
      <c r="AO87" s="43"/>
      <c r="AP87" s="43"/>
      <c r="AQ87" s="43"/>
      <c r="AR87" s="43"/>
      <c r="AS87" s="43"/>
    </row>
    <row r="88" spans="1:68" ht="61.5" customHeight="1" x14ac:dyDescent="0.25">
      <c r="A88" s="155">
        <v>33</v>
      </c>
      <c r="B88" s="156" t="s">
        <v>82</v>
      </c>
      <c r="C88" s="185" t="s">
        <v>1237</v>
      </c>
      <c r="D88" s="185" t="s">
        <v>1238</v>
      </c>
      <c r="E88" s="155" t="s">
        <v>270</v>
      </c>
      <c r="F88" s="155">
        <v>365</v>
      </c>
      <c r="G88" s="157" t="s">
        <v>449</v>
      </c>
      <c r="H88" s="158">
        <v>0.6</v>
      </c>
      <c r="I88" s="159" t="s">
        <v>266</v>
      </c>
      <c r="J88" s="158" t="s">
        <v>266</v>
      </c>
      <c r="K88" s="157" t="s">
        <v>450</v>
      </c>
      <c r="L88" s="158">
        <v>0.6</v>
      </c>
      <c r="M88" s="157" t="s">
        <v>450</v>
      </c>
      <c r="N88" s="124" t="s">
        <v>597</v>
      </c>
      <c r="O88" s="42">
        <v>40</v>
      </c>
      <c r="P88" s="42" t="s">
        <v>1263</v>
      </c>
      <c r="Q88" s="125" t="s">
        <v>1264</v>
      </c>
      <c r="R88" s="42" t="s">
        <v>331</v>
      </c>
      <c r="S88" s="126" t="s">
        <v>257</v>
      </c>
      <c r="T88" s="126" t="s">
        <v>258</v>
      </c>
      <c r="U88" s="127" t="s">
        <v>599</v>
      </c>
      <c r="V88" s="126" t="s">
        <v>271</v>
      </c>
      <c r="W88" s="126" t="s">
        <v>260</v>
      </c>
      <c r="X88" s="126" t="s">
        <v>261</v>
      </c>
      <c r="Y88" s="160">
        <v>0.36</v>
      </c>
      <c r="Z88" s="161" t="s">
        <v>437</v>
      </c>
      <c r="AA88" s="158">
        <v>0.36</v>
      </c>
      <c r="AB88" s="161" t="s">
        <v>472</v>
      </c>
      <c r="AC88" s="158">
        <v>365</v>
      </c>
      <c r="AD88" s="161" t="s">
        <v>435</v>
      </c>
      <c r="AE88" s="162" t="s">
        <v>262</v>
      </c>
      <c r="AF88" s="131" t="s">
        <v>1265</v>
      </c>
      <c r="AG88" s="131" t="s">
        <v>1266</v>
      </c>
      <c r="AH88" s="131" t="s">
        <v>1267</v>
      </c>
      <c r="AI88" s="43" t="s">
        <v>1268</v>
      </c>
      <c r="AJ88" s="43" t="s">
        <v>1269</v>
      </c>
      <c r="AK88" s="43" t="s">
        <v>1246</v>
      </c>
      <c r="AL88" s="132">
        <v>45323</v>
      </c>
      <c r="AM88" s="132">
        <v>44713</v>
      </c>
      <c r="AN88" s="43"/>
      <c r="AO88" s="43"/>
      <c r="AP88" s="43"/>
      <c r="AQ88" s="43"/>
      <c r="AR88" s="43"/>
      <c r="AS88" s="43"/>
    </row>
    <row r="89" spans="1:68" ht="84.75" customHeight="1" x14ac:dyDescent="0.25">
      <c r="A89" s="119"/>
      <c r="B89" s="120"/>
      <c r="C89" s="120"/>
      <c r="D89" s="120"/>
      <c r="E89" s="119"/>
      <c r="F89" s="119"/>
      <c r="G89" s="121"/>
      <c r="H89" s="122"/>
      <c r="I89" s="123"/>
      <c r="J89" s="122"/>
      <c r="K89" s="121"/>
      <c r="L89" s="122"/>
      <c r="M89" s="121"/>
      <c r="N89" s="124"/>
      <c r="O89" s="42"/>
      <c r="P89" s="42"/>
      <c r="Q89" s="125"/>
      <c r="R89" s="42"/>
      <c r="S89" s="126"/>
      <c r="T89" s="126"/>
      <c r="U89" s="127"/>
      <c r="V89" s="126"/>
      <c r="W89" s="126"/>
      <c r="X89" s="126"/>
      <c r="Y89" s="128"/>
      <c r="Z89" s="129"/>
      <c r="AA89" s="122"/>
      <c r="AB89" s="129"/>
      <c r="AC89" s="122"/>
      <c r="AD89" s="129"/>
      <c r="AE89" s="130"/>
      <c r="AF89" s="131"/>
      <c r="AG89" s="131"/>
      <c r="AH89" s="131"/>
      <c r="AI89" s="43"/>
      <c r="AJ89" s="43"/>
      <c r="AK89" s="43"/>
      <c r="AL89" s="132"/>
      <c r="AM89" s="132"/>
      <c r="AN89" s="43"/>
      <c r="AO89" s="43"/>
      <c r="AP89" s="43"/>
      <c r="AQ89" s="43"/>
      <c r="AR89" s="43"/>
      <c r="AS89" s="43"/>
    </row>
    <row r="90" spans="1:68" ht="63.75" customHeight="1" x14ac:dyDescent="0.25">
      <c r="A90" s="170"/>
      <c r="B90" s="171"/>
      <c r="C90" s="171"/>
      <c r="D90" s="171"/>
      <c r="E90" s="170"/>
      <c r="F90" s="170"/>
      <c r="G90" s="172"/>
      <c r="H90" s="173"/>
      <c r="I90" s="174"/>
      <c r="J90" s="173"/>
      <c r="K90" s="172"/>
      <c r="L90" s="173"/>
      <c r="M90" s="172"/>
      <c r="N90" s="124"/>
      <c r="O90" s="42"/>
      <c r="P90" s="42"/>
      <c r="Q90" s="125"/>
      <c r="R90" s="42"/>
      <c r="S90" s="126"/>
      <c r="T90" s="126"/>
      <c r="U90" s="127"/>
      <c r="V90" s="126"/>
      <c r="W90" s="126"/>
      <c r="X90" s="126"/>
      <c r="Y90" s="177"/>
      <c r="Z90" s="178"/>
      <c r="AA90" s="173"/>
      <c r="AB90" s="178"/>
      <c r="AC90" s="173"/>
      <c r="AD90" s="178"/>
      <c r="AE90" s="176"/>
      <c r="AF90" s="131"/>
      <c r="AG90" s="131"/>
      <c r="AH90" s="131"/>
      <c r="AI90" s="43"/>
      <c r="AJ90" s="43"/>
      <c r="AK90" s="43"/>
      <c r="AL90" s="132"/>
      <c r="AM90" s="132"/>
      <c r="AN90" s="43"/>
      <c r="AO90" s="43"/>
      <c r="AP90" s="43"/>
      <c r="AQ90" s="43"/>
      <c r="AR90" s="43"/>
      <c r="AS90" s="43"/>
    </row>
    <row r="91" spans="1:68" ht="130.5" customHeight="1" x14ac:dyDescent="0.25">
      <c r="A91" s="170"/>
      <c r="B91" s="171"/>
      <c r="C91" s="171"/>
      <c r="D91" s="171"/>
      <c r="E91" s="170"/>
      <c r="F91" s="170"/>
      <c r="G91" s="172"/>
      <c r="H91" s="173"/>
      <c r="I91" s="174"/>
      <c r="J91" s="173"/>
      <c r="K91" s="172"/>
      <c r="L91" s="173"/>
      <c r="M91" s="172"/>
      <c r="N91" s="124"/>
      <c r="O91" s="42"/>
      <c r="P91" s="42"/>
      <c r="Q91" s="125"/>
      <c r="R91" s="42"/>
      <c r="S91" s="126"/>
      <c r="T91" s="126"/>
      <c r="U91" s="127"/>
      <c r="V91" s="126"/>
      <c r="W91" s="126"/>
      <c r="X91" s="126"/>
      <c r="Y91" s="177"/>
      <c r="Z91" s="178"/>
      <c r="AA91" s="173"/>
      <c r="AB91" s="178"/>
      <c r="AC91" s="173"/>
      <c r="AD91" s="178"/>
      <c r="AE91" s="176"/>
      <c r="AF91" s="131"/>
      <c r="AG91" s="131"/>
      <c r="AH91" s="131"/>
      <c r="AI91" s="43"/>
      <c r="AJ91" s="43"/>
      <c r="AK91" s="43"/>
      <c r="AL91" s="132"/>
      <c r="AM91" s="132"/>
      <c r="AN91" s="43"/>
      <c r="AO91" s="43"/>
      <c r="AP91" s="43"/>
      <c r="AQ91" s="43"/>
      <c r="AR91" s="43"/>
      <c r="AS91" s="43"/>
    </row>
    <row r="92" spans="1:68" ht="75" customHeight="1" x14ac:dyDescent="0.25">
      <c r="A92" s="155"/>
      <c r="B92" s="156"/>
      <c r="C92" s="156"/>
      <c r="D92" s="156"/>
      <c r="E92" s="155"/>
      <c r="F92" s="155"/>
      <c r="G92" s="157"/>
      <c r="H92" s="158"/>
      <c r="I92" s="159"/>
      <c r="J92" s="158"/>
      <c r="K92" s="157"/>
      <c r="L92" s="158"/>
      <c r="M92" s="157"/>
      <c r="N92" s="124"/>
      <c r="O92" s="42"/>
      <c r="P92" s="42"/>
      <c r="Q92" s="125"/>
      <c r="R92" s="42"/>
      <c r="S92" s="126"/>
      <c r="T92" s="126"/>
      <c r="U92" s="127"/>
      <c r="V92" s="126"/>
      <c r="W92" s="126"/>
      <c r="X92" s="126"/>
      <c r="Y92" s="160"/>
      <c r="Z92" s="161"/>
      <c r="AA92" s="158"/>
      <c r="AB92" s="161"/>
      <c r="AC92" s="158"/>
      <c r="AD92" s="161"/>
      <c r="AE92" s="162"/>
      <c r="AF92" s="131"/>
      <c r="AG92" s="131"/>
      <c r="AH92" s="131"/>
      <c r="AI92" s="43"/>
      <c r="AJ92" s="43"/>
      <c r="AK92" s="43"/>
      <c r="AL92" s="132"/>
      <c r="AM92" s="132"/>
      <c r="AN92" s="43"/>
      <c r="AO92" s="43"/>
      <c r="AP92" s="43"/>
      <c r="AQ92" s="43"/>
      <c r="AR92" s="43"/>
      <c r="AS92" s="43"/>
    </row>
    <row r="93" spans="1:68" ht="151.5" customHeight="1" x14ac:dyDescent="0.25">
      <c r="A93" s="43"/>
      <c r="B93" s="44"/>
      <c r="C93" s="44"/>
      <c r="D93" s="44"/>
      <c r="E93" s="43"/>
      <c r="F93" s="43"/>
      <c r="G93" s="124"/>
      <c r="H93" s="163"/>
      <c r="I93" s="164"/>
      <c r="J93" s="163"/>
      <c r="K93" s="124"/>
      <c r="L93" s="163"/>
      <c r="M93" s="124"/>
      <c r="N93" s="124"/>
      <c r="O93" s="42"/>
      <c r="P93" s="42"/>
      <c r="Q93" s="125"/>
      <c r="R93" s="42"/>
      <c r="S93" s="126"/>
      <c r="T93" s="126"/>
      <c r="U93" s="127"/>
      <c r="V93" s="126"/>
      <c r="W93" s="126"/>
      <c r="X93" s="126"/>
      <c r="Y93" s="165"/>
      <c r="Z93" s="166"/>
      <c r="AA93" s="127"/>
      <c r="AB93" s="166"/>
      <c r="AC93" s="127"/>
      <c r="AD93" s="166"/>
      <c r="AE93" s="126"/>
      <c r="AF93" s="131"/>
      <c r="AG93" s="131"/>
      <c r="AH93" s="131"/>
      <c r="AI93" s="43"/>
      <c r="AJ93" s="43"/>
      <c r="AK93" s="43"/>
      <c r="AL93" s="132"/>
      <c r="AM93" s="132"/>
      <c r="AN93" s="43"/>
      <c r="AO93" s="43"/>
      <c r="AP93" s="43"/>
      <c r="AQ93" s="43"/>
      <c r="AR93" s="43"/>
      <c r="AS93" s="43"/>
    </row>
    <row r="94" spans="1:68" ht="151.5" customHeight="1" x14ac:dyDescent="0.25">
      <c r="A94" s="43"/>
      <c r="B94" s="44"/>
      <c r="C94" s="44"/>
      <c r="D94" s="44"/>
      <c r="E94" s="43"/>
      <c r="F94" s="43"/>
      <c r="G94" s="124"/>
      <c r="H94" s="163"/>
      <c r="I94" s="164"/>
      <c r="J94" s="163"/>
      <c r="K94" s="124"/>
      <c r="L94" s="163"/>
      <c r="M94" s="124"/>
      <c r="N94" s="124"/>
      <c r="O94" s="42"/>
      <c r="P94" s="42"/>
      <c r="Q94" s="125"/>
      <c r="R94" s="42"/>
      <c r="S94" s="126"/>
      <c r="T94" s="126"/>
      <c r="U94" s="127"/>
      <c r="V94" s="126"/>
      <c r="W94" s="126"/>
      <c r="X94" s="126"/>
      <c r="Y94" s="165"/>
      <c r="Z94" s="166"/>
      <c r="AA94" s="127"/>
      <c r="AB94" s="166"/>
      <c r="AC94" s="127"/>
      <c r="AD94" s="166"/>
      <c r="AE94" s="126"/>
      <c r="AF94" s="131"/>
      <c r="AG94" s="131"/>
      <c r="AH94" s="131"/>
      <c r="AI94" s="43"/>
      <c r="AJ94" s="43"/>
      <c r="AK94" s="43"/>
      <c r="AL94" s="132"/>
      <c r="AM94" s="132"/>
      <c r="AN94" s="43"/>
      <c r="AO94" s="43"/>
      <c r="AP94" s="43"/>
      <c r="AQ94" s="43"/>
      <c r="AR94" s="43"/>
      <c r="AS94" s="43"/>
    </row>
    <row r="95" spans="1:68" ht="151.5" customHeight="1" x14ac:dyDescent="0.25">
      <c r="A95" s="43"/>
      <c r="B95" s="44"/>
      <c r="C95" s="44"/>
      <c r="D95" s="44"/>
      <c r="E95" s="43"/>
      <c r="F95" s="43"/>
      <c r="G95" s="124"/>
      <c r="H95" s="163"/>
      <c r="I95" s="164"/>
      <c r="J95" s="163"/>
      <c r="K95" s="124"/>
      <c r="L95" s="163"/>
      <c r="M95" s="124"/>
      <c r="N95" s="124"/>
      <c r="O95" s="42"/>
      <c r="P95" s="42"/>
      <c r="Q95" s="125"/>
      <c r="R95" s="42"/>
      <c r="S95" s="126"/>
      <c r="T95" s="126"/>
      <c r="U95" s="127"/>
      <c r="V95" s="126"/>
      <c r="W95" s="126"/>
      <c r="X95" s="126"/>
      <c r="Y95" s="165"/>
      <c r="Z95" s="166"/>
      <c r="AA95" s="127"/>
      <c r="AB95" s="166"/>
      <c r="AC95" s="127"/>
      <c r="AD95" s="166"/>
      <c r="AE95" s="126"/>
      <c r="AF95" s="131"/>
      <c r="AG95" s="131"/>
      <c r="AH95" s="131"/>
      <c r="AI95" s="43"/>
      <c r="AJ95" s="43"/>
      <c r="AK95" s="43"/>
      <c r="AL95" s="132"/>
      <c r="AM95" s="132"/>
      <c r="AN95" s="43"/>
      <c r="AO95" s="43"/>
      <c r="AP95" s="43"/>
      <c r="AQ95" s="43"/>
      <c r="AR95" s="43"/>
      <c r="AS95" s="43"/>
    </row>
    <row r="96" spans="1:68" ht="151.5" customHeight="1" x14ac:dyDescent="0.25">
      <c r="A96" s="43"/>
      <c r="B96" s="44"/>
      <c r="C96" s="44"/>
      <c r="D96" s="44"/>
      <c r="E96" s="43"/>
      <c r="F96" s="43"/>
      <c r="G96" s="124"/>
      <c r="H96" s="163"/>
      <c r="I96" s="164"/>
      <c r="J96" s="163"/>
      <c r="K96" s="124"/>
      <c r="L96" s="163"/>
      <c r="M96" s="124"/>
      <c r="N96" s="124"/>
      <c r="O96" s="42"/>
      <c r="P96" s="42"/>
      <c r="Q96" s="125"/>
      <c r="R96" s="42"/>
      <c r="S96" s="126"/>
      <c r="T96" s="126"/>
      <c r="U96" s="127"/>
      <c r="V96" s="126"/>
      <c r="W96" s="126"/>
      <c r="X96" s="126"/>
      <c r="Y96" s="165"/>
      <c r="Z96" s="166"/>
      <c r="AA96" s="127"/>
      <c r="AB96" s="166"/>
      <c r="AC96" s="127"/>
      <c r="AD96" s="166"/>
      <c r="AE96" s="126"/>
      <c r="AF96" s="131"/>
      <c r="AG96" s="131"/>
      <c r="AH96" s="131"/>
      <c r="AI96" s="43"/>
      <c r="AJ96" s="43"/>
      <c r="AK96" s="43"/>
      <c r="AL96" s="132"/>
      <c r="AM96" s="132"/>
      <c r="AN96" s="43"/>
      <c r="AO96" s="43"/>
      <c r="AP96" s="43"/>
      <c r="AQ96" s="43"/>
      <c r="AR96" s="43"/>
      <c r="AS96" s="43"/>
    </row>
    <row r="97" spans="1:45" ht="151.5" customHeight="1" x14ac:dyDescent="0.25">
      <c r="A97" s="43"/>
      <c r="B97" s="44"/>
      <c r="C97" s="44"/>
      <c r="D97" s="44"/>
      <c r="E97" s="43"/>
      <c r="F97" s="43"/>
      <c r="G97" s="124"/>
      <c r="H97" s="163"/>
      <c r="I97" s="164"/>
      <c r="J97" s="163"/>
      <c r="K97" s="124"/>
      <c r="L97" s="163"/>
      <c r="M97" s="124"/>
      <c r="N97" s="124"/>
      <c r="O97" s="42"/>
      <c r="P97" s="42"/>
      <c r="Q97" s="125"/>
      <c r="R97" s="42"/>
      <c r="S97" s="126"/>
      <c r="T97" s="126"/>
      <c r="U97" s="127"/>
      <c r="V97" s="126"/>
      <c r="W97" s="126"/>
      <c r="X97" s="126"/>
      <c r="Y97" s="165"/>
      <c r="Z97" s="166"/>
      <c r="AA97" s="127"/>
      <c r="AB97" s="166"/>
      <c r="AC97" s="127"/>
      <c r="AD97" s="166"/>
      <c r="AE97" s="126"/>
      <c r="AF97" s="131"/>
      <c r="AG97" s="131"/>
      <c r="AH97" s="131"/>
      <c r="AI97" s="43"/>
      <c r="AJ97" s="43"/>
      <c r="AK97" s="43"/>
      <c r="AL97" s="132"/>
      <c r="AM97" s="132"/>
      <c r="AN97" s="43"/>
      <c r="AO97" s="43"/>
      <c r="AP97" s="43"/>
      <c r="AQ97" s="43"/>
      <c r="AR97" s="43"/>
      <c r="AS97" s="43"/>
    </row>
    <row r="98" spans="1:45" ht="151.5" customHeight="1" x14ac:dyDescent="0.25">
      <c r="A98" s="43"/>
      <c r="B98" s="44"/>
      <c r="C98" s="44"/>
      <c r="D98" s="44"/>
      <c r="E98" s="43"/>
      <c r="F98" s="43"/>
      <c r="G98" s="124"/>
      <c r="H98" s="163"/>
      <c r="I98" s="164"/>
      <c r="J98" s="163"/>
      <c r="K98" s="124"/>
      <c r="L98" s="163"/>
      <c r="M98" s="124"/>
      <c r="N98" s="124"/>
      <c r="O98" s="42"/>
      <c r="P98" s="42"/>
      <c r="Q98" s="125"/>
      <c r="R98" s="42"/>
      <c r="S98" s="126"/>
      <c r="T98" s="126"/>
      <c r="U98" s="127"/>
      <c r="V98" s="126"/>
      <c r="W98" s="126"/>
      <c r="X98" s="126"/>
      <c r="Y98" s="165"/>
      <c r="Z98" s="166"/>
      <c r="AA98" s="127"/>
      <c r="AB98" s="166"/>
      <c r="AC98" s="127"/>
      <c r="AD98" s="166"/>
      <c r="AE98" s="126"/>
      <c r="AF98" s="131"/>
      <c r="AG98" s="131"/>
      <c r="AH98" s="131"/>
      <c r="AI98" s="43"/>
      <c r="AJ98" s="43"/>
      <c r="AK98" s="43"/>
      <c r="AL98" s="132"/>
      <c r="AM98" s="132"/>
      <c r="AN98" s="43"/>
      <c r="AO98" s="43"/>
      <c r="AP98" s="43"/>
      <c r="AQ98" s="43"/>
      <c r="AR98" s="43"/>
      <c r="AS98" s="43"/>
    </row>
    <row r="99" spans="1:45" ht="151.5" customHeight="1" x14ac:dyDescent="0.25">
      <c r="A99" s="43"/>
      <c r="B99" s="44"/>
      <c r="C99" s="44"/>
      <c r="D99" s="44"/>
      <c r="E99" s="43"/>
      <c r="F99" s="43"/>
      <c r="G99" s="124"/>
      <c r="H99" s="163"/>
      <c r="I99" s="164"/>
      <c r="J99" s="163"/>
      <c r="K99" s="124"/>
      <c r="L99" s="163"/>
      <c r="M99" s="124"/>
      <c r="N99" s="124"/>
      <c r="O99" s="42"/>
      <c r="P99" s="42"/>
      <c r="Q99" s="125"/>
      <c r="R99" s="42"/>
      <c r="S99" s="126"/>
      <c r="T99" s="126"/>
      <c r="U99" s="127"/>
      <c r="V99" s="126"/>
      <c r="W99" s="126"/>
      <c r="X99" s="126"/>
      <c r="Y99" s="165"/>
      <c r="Z99" s="166"/>
      <c r="AA99" s="127"/>
      <c r="AB99" s="166"/>
      <c r="AC99" s="127"/>
      <c r="AD99" s="166"/>
      <c r="AE99" s="126"/>
      <c r="AF99" s="131"/>
      <c r="AG99" s="131"/>
      <c r="AH99" s="131"/>
      <c r="AI99" s="43"/>
      <c r="AJ99" s="43"/>
      <c r="AK99" s="43"/>
      <c r="AL99" s="132"/>
      <c r="AM99" s="132"/>
      <c r="AN99" s="43"/>
      <c r="AO99" s="43"/>
      <c r="AP99" s="43"/>
      <c r="AQ99" s="43"/>
      <c r="AR99" s="43"/>
      <c r="AS99" s="43"/>
    </row>
    <row r="100" spans="1:45" ht="49.5" customHeight="1" x14ac:dyDescent="0.25">
      <c r="A100" s="51"/>
      <c r="B100" s="51"/>
      <c r="C100" s="43" t="s">
        <v>327</v>
      </c>
      <c r="D100" s="43" t="s">
        <v>328</v>
      </c>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132"/>
      <c r="AM100" s="132"/>
      <c r="AN100" s="43"/>
      <c r="AO100" s="43"/>
      <c r="AP100" s="43"/>
      <c r="AQ100" s="43"/>
      <c r="AR100" s="43"/>
      <c r="AS100" s="43"/>
    </row>
    <row r="101" spans="1:45" ht="16.5" customHeight="1" x14ac:dyDescent="0.25">
      <c r="A101" s="56" t="s">
        <v>121</v>
      </c>
      <c r="B101" s="56" t="s">
        <v>121</v>
      </c>
      <c r="C101" s="56" t="s">
        <v>121</v>
      </c>
      <c r="D101" s="49" t="s">
        <v>121</v>
      </c>
      <c r="E101" s="49" t="s">
        <v>121</v>
      </c>
      <c r="F101" s="49" t="s">
        <v>121</v>
      </c>
      <c r="G101" s="49" t="s">
        <v>121</v>
      </c>
      <c r="H101" s="49" t="s">
        <v>121</v>
      </c>
      <c r="I101" s="49" t="s">
        <v>121</v>
      </c>
      <c r="J101" s="49" t="s">
        <v>121</v>
      </c>
      <c r="K101" s="49" t="s">
        <v>121</v>
      </c>
      <c r="L101" s="49" t="s">
        <v>121</v>
      </c>
      <c r="M101" s="49" t="s">
        <v>121</v>
      </c>
      <c r="N101" s="49" t="s">
        <v>121</v>
      </c>
      <c r="O101" s="49" t="s">
        <v>121</v>
      </c>
      <c r="P101" s="49" t="s">
        <v>121</v>
      </c>
      <c r="Q101" s="49" t="s">
        <v>121</v>
      </c>
      <c r="R101" s="49" t="s">
        <v>121</v>
      </c>
      <c r="S101" s="49" t="s">
        <v>121</v>
      </c>
      <c r="T101" s="49" t="s">
        <v>121</v>
      </c>
      <c r="U101" s="49" t="s">
        <v>121</v>
      </c>
      <c r="V101" s="49" t="s">
        <v>121</v>
      </c>
      <c r="W101" s="49" t="s">
        <v>121</v>
      </c>
      <c r="X101" s="49" t="s">
        <v>121</v>
      </c>
      <c r="Y101" s="49" t="s">
        <v>121</v>
      </c>
      <c r="Z101" s="49" t="s">
        <v>121</v>
      </c>
      <c r="AA101" s="49" t="s">
        <v>121</v>
      </c>
      <c r="AB101" s="49" t="s">
        <v>121</v>
      </c>
      <c r="AC101" s="49" t="s">
        <v>121</v>
      </c>
      <c r="AD101" s="49" t="s">
        <v>121</v>
      </c>
      <c r="AE101" s="49" t="s">
        <v>121</v>
      </c>
      <c r="AF101" s="49" t="s">
        <v>121</v>
      </c>
      <c r="AG101" s="49" t="s">
        <v>121</v>
      </c>
      <c r="AH101" s="49"/>
      <c r="AI101" s="49" t="s">
        <v>121</v>
      </c>
      <c r="AJ101" s="49" t="s">
        <v>121</v>
      </c>
      <c r="AK101" s="49" t="s">
        <v>121</v>
      </c>
      <c r="AL101" s="58" t="s">
        <v>121</v>
      </c>
      <c r="AM101" s="58" t="s">
        <v>121</v>
      </c>
      <c r="AN101" s="49" t="s">
        <v>121</v>
      </c>
      <c r="AO101" s="49" t="s">
        <v>121</v>
      </c>
      <c r="AP101" s="49" t="s">
        <v>121</v>
      </c>
      <c r="AQ101" s="49" t="s">
        <v>121</v>
      </c>
      <c r="AR101" s="49" t="s">
        <v>121</v>
      </c>
      <c r="AS101" s="49" t="s">
        <v>121</v>
      </c>
    </row>
    <row r="102" spans="1:45" ht="16.5" customHeight="1"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58"/>
      <c r="AM102" s="58"/>
      <c r="AN102" s="49"/>
      <c r="AO102" s="49"/>
      <c r="AP102" s="49"/>
      <c r="AQ102" s="49"/>
      <c r="AR102" s="49"/>
      <c r="AS102" s="49"/>
    </row>
    <row r="103" spans="1:45" ht="16.5" customHeight="1" x14ac:dyDescent="0.25">
      <c r="A103" s="56"/>
      <c r="B103" s="56"/>
      <c r="C103" s="56"/>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58"/>
      <c r="AM103" s="58"/>
      <c r="AN103" s="49"/>
      <c r="AO103" s="49"/>
      <c r="AP103" s="49"/>
      <c r="AQ103" s="49"/>
      <c r="AR103" s="49"/>
      <c r="AS103" s="49"/>
    </row>
    <row r="104" spans="1:45" ht="16.5" customHeight="1" x14ac:dyDescent="0.25">
      <c r="A104" s="56"/>
      <c r="B104" s="56"/>
      <c r="C104" s="56"/>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58"/>
      <c r="AM104" s="58"/>
      <c r="AN104" s="49"/>
      <c r="AO104" s="49"/>
      <c r="AP104" s="49"/>
      <c r="AQ104" s="49"/>
      <c r="AR104" s="49"/>
      <c r="AS104" s="49"/>
    </row>
    <row r="105" spans="1:45" ht="16.5" customHeight="1" x14ac:dyDescent="0.25">
      <c r="A105" s="56"/>
      <c r="B105" s="56"/>
      <c r="C105" s="56"/>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58"/>
      <c r="AM105" s="58"/>
      <c r="AN105" s="49"/>
      <c r="AO105" s="49"/>
      <c r="AP105" s="49"/>
      <c r="AQ105" s="49"/>
      <c r="AR105" s="49"/>
      <c r="AS105" s="49"/>
    </row>
    <row r="106" spans="1:45" ht="16.5" customHeight="1" x14ac:dyDescent="0.25">
      <c r="A106" s="56"/>
      <c r="B106" s="56"/>
      <c r="C106" s="56"/>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58"/>
      <c r="AM106" s="58"/>
      <c r="AN106" s="49"/>
      <c r="AO106" s="49"/>
      <c r="AP106" s="49"/>
      <c r="AQ106" s="49"/>
      <c r="AR106" s="49"/>
      <c r="AS106" s="49"/>
    </row>
    <row r="107" spans="1:45" ht="16.5" customHeight="1" x14ac:dyDescent="0.25">
      <c r="A107" s="56"/>
      <c r="B107" s="56"/>
      <c r="C107" s="56"/>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58"/>
      <c r="AM107" s="58"/>
      <c r="AN107" s="49"/>
      <c r="AO107" s="49"/>
      <c r="AP107" s="49"/>
      <c r="AQ107" s="49"/>
      <c r="AR107" s="49"/>
      <c r="AS107" s="49"/>
    </row>
    <row r="108" spans="1:45" ht="16.5" customHeight="1" x14ac:dyDescent="0.25">
      <c r="A108" s="56"/>
      <c r="B108" s="56"/>
      <c r="C108" s="56"/>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58"/>
      <c r="AM108" s="58"/>
      <c r="AN108" s="49"/>
      <c r="AO108" s="49"/>
      <c r="AP108" s="49"/>
      <c r="AQ108" s="49"/>
      <c r="AR108" s="49"/>
      <c r="AS108" s="49"/>
    </row>
    <row r="109" spans="1:45" ht="16.5" customHeight="1" x14ac:dyDescent="0.25">
      <c r="A109" s="56"/>
      <c r="B109" s="56"/>
      <c r="C109" s="56"/>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58"/>
      <c r="AM109" s="58"/>
      <c r="AN109" s="49"/>
      <c r="AO109" s="49"/>
      <c r="AP109" s="49"/>
      <c r="AQ109" s="49"/>
      <c r="AR109" s="49"/>
      <c r="AS109" s="49"/>
    </row>
    <row r="110" spans="1:45" ht="16.5" customHeight="1" x14ac:dyDescent="0.25">
      <c r="A110" s="56"/>
      <c r="B110" s="56"/>
      <c r="C110" s="56"/>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58"/>
      <c r="AM110" s="58"/>
      <c r="AN110" s="49"/>
      <c r="AO110" s="49"/>
      <c r="AP110" s="49"/>
      <c r="AQ110" s="49"/>
      <c r="AR110" s="49"/>
      <c r="AS110" s="49"/>
    </row>
    <row r="111" spans="1:45" ht="16.5" customHeight="1" x14ac:dyDescent="0.25">
      <c r="A111" s="56"/>
      <c r="B111" s="56"/>
      <c r="C111" s="56"/>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58"/>
      <c r="AM111" s="58"/>
      <c r="AN111" s="49"/>
      <c r="AO111" s="49"/>
      <c r="AP111" s="49"/>
      <c r="AQ111" s="49"/>
      <c r="AR111" s="49"/>
      <c r="AS111" s="49"/>
    </row>
    <row r="112" spans="1:45" ht="16.5" customHeight="1" x14ac:dyDescent="0.25">
      <c r="A112" s="56"/>
      <c r="B112" s="56"/>
      <c r="C112" s="56"/>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58"/>
      <c r="AM112" s="58"/>
      <c r="AN112" s="49"/>
      <c r="AO112" s="49"/>
      <c r="AP112" s="49"/>
      <c r="AQ112" s="49"/>
      <c r="AR112" s="49"/>
      <c r="AS112" s="49"/>
    </row>
    <row r="113" spans="1:45" ht="16.5" customHeight="1" x14ac:dyDescent="0.25">
      <c r="A113" s="56"/>
      <c r="B113" s="56"/>
      <c r="C113" s="56"/>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58"/>
      <c r="AM113" s="58"/>
      <c r="AN113" s="49"/>
      <c r="AO113" s="49"/>
      <c r="AP113" s="49"/>
      <c r="AQ113" s="49"/>
      <c r="AR113" s="49"/>
      <c r="AS113" s="49"/>
    </row>
    <row r="114" spans="1:45" ht="16.5" customHeight="1" x14ac:dyDescent="0.25">
      <c r="A114" s="56"/>
      <c r="B114" s="56"/>
      <c r="C114" s="56"/>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58"/>
      <c r="AM114" s="58"/>
      <c r="AN114" s="49"/>
      <c r="AO114" s="49"/>
      <c r="AP114" s="49"/>
      <c r="AQ114" s="49"/>
      <c r="AR114" s="49"/>
      <c r="AS114" s="49"/>
    </row>
    <row r="115" spans="1:45" ht="16.5" customHeight="1" x14ac:dyDescent="0.25">
      <c r="A115" s="56"/>
      <c r="B115" s="56"/>
      <c r="C115" s="56"/>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58"/>
      <c r="AM115" s="58"/>
      <c r="AN115" s="49"/>
      <c r="AO115" s="49"/>
      <c r="AP115" s="49"/>
      <c r="AQ115" s="49"/>
      <c r="AR115" s="49"/>
      <c r="AS115" s="49"/>
    </row>
    <row r="116" spans="1:45" ht="16.5" customHeight="1" x14ac:dyDescent="0.25">
      <c r="A116" s="56"/>
      <c r="B116" s="56"/>
      <c r="C116" s="56"/>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58"/>
      <c r="AM116" s="58"/>
      <c r="AN116" s="49"/>
      <c r="AO116" s="49"/>
      <c r="AP116" s="49"/>
      <c r="AQ116" s="49"/>
      <c r="AR116" s="49"/>
      <c r="AS116" s="49"/>
    </row>
    <row r="117" spans="1:45" ht="16.5" customHeight="1" x14ac:dyDescent="0.25">
      <c r="A117" s="56"/>
      <c r="B117" s="56"/>
      <c r="C117" s="56"/>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58"/>
      <c r="AM117" s="58"/>
      <c r="AN117" s="49"/>
      <c r="AO117" s="49"/>
      <c r="AP117" s="49"/>
      <c r="AQ117" s="49"/>
      <c r="AR117" s="49"/>
      <c r="AS117" s="49"/>
    </row>
    <row r="118" spans="1:45" ht="16.5" customHeight="1" x14ac:dyDescent="0.25">
      <c r="A118" s="56"/>
      <c r="B118" s="56"/>
      <c r="C118" s="56"/>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58"/>
      <c r="AM118" s="58"/>
      <c r="AN118" s="49"/>
      <c r="AO118" s="49"/>
      <c r="AP118" s="49"/>
      <c r="AQ118" s="49"/>
      <c r="AR118" s="49"/>
      <c r="AS118" s="49"/>
    </row>
    <row r="119" spans="1:45" ht="16.5" customHeight="1" x14ac:dyDescent="0.25">
      <c r="A119" s="56"/>
      <c r="B119" s="56"/>
      <c r="C119" s="56"/>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58"/>
      <c r="AM119" s="58"/>
      <c r="AN119" s="49"/>
      <c r="AO119" s="49"/>
      <c r="AP119" s="49"/>
      <c r="AQ119" s="49"/>
      <c r="AR119" s="49"/>
      <c r="AS119" s="49"/>
    </row>
    <row r="120" spans="1:45" ht="16.5" customHeight="1" x14ac:dyDescent="0.25">
      <c r="A120" s="56"/>
      <c r="B120" s="56"/>
      <c r="C120" s="56"/>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58"/>
      <c r="AM120" s="58"/>
      <c r="AN120" s="49"/>
      <c r="AO120" s="49"/>
      <c r="AP120" s="49"/>
      <c r="AQ120" s="49"/>
      <c r="AR120" s="49"/>
      <c r="AS120" s="49"/>
    </row>
    <row r="121" spans="1:45" ht="16.5" customHeight="1" x14ac:dyDescent="0.25">
      <c r="A121" s="56"/>
      <c r="B121" s="56"/>
      <c r="C121" s="56"/>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58"/>
      <c r="AM121" s="58"/>
      <c r="AN121" s="49"/>
      <c r="AO121" s="49"/>
      <c r="AP121" s="49"/>
      <c r="AQ121" s="49"/>
      <c r="AR121" s="49"/>
      <c r="AS121" s="49"/>
    </row>
    <row r="122" spans="1:45" ht="16.5" customHeight="1" x14ac:dyDescent="0.25">
      <c r="A122" s="56"/>
      <c r="B122" s="56"/>
      <c r="C122" s="56"/>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58"/>
      <c r="AM122" s="58"/>
      <c r="AN122" s="49"/>
      <c r="AO122" s="49"/>
      <c r="AP122" s="49"/>
      <c r="AQ122" s="49"/>
      <c r="AR122" s="49"/>
      <c r="AS122" s="49"/>
    </row>
    <row r="123" spans="1:45" ht="16.5" customHeight="1" x14ac:dyDescent="0.25">
      <c r="A123" s="56"/>
      <c r="B123" s="56"/>
      <c r="C123" s="56"/>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58"/>
      <c r="AM123" s="58"/>
      <c r="AN123" s="49"/>
      <c r="AO123" s="49"/>
      <c r="AP123" s="49"/>
      <c r="AQ123" s="49"/>
      <c r="AR123" s="49"/>
      <c r="AS123" s="49"/>
    </row>
    <row r="124" spans="1:45" ht="16.5" customHeight="1" x14ac:dyDescent="0.25">
      <c r="A124" s="56"/>
      <c r="B124" s="56"/>
      <c r="C124" s="56"/>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58"/>
      <c r="AM124" s="58"/>
      <c r="AN124" s="49"/>
      <c r="AO124" s="49"/>
      <c r="AP124" s="49"/>
      <c r="AQ124" s="49"/>
      <c r="AR124" s="49"/>
      <c r="AS124" s="49"/>
    </row>
    <row r="125" spans="1:45" ht="16.5" customHeight="1" x14ac:dyDescent="0.25">
      <c r="A125" s="56"/>
      <c r="B125" s="56"/>
      <c r="C125" s="56"/>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58"/>
      <c r="AM125" s="58"/>
      <c r="AN125" s="49"/>
      <c r="AO125" s="49"/>
      <c r="AP125" s="49"/>
      <c r="AQ125" s="49"/>
      <c r="AR125" s="49"/>
      <c r="AS125" s="49"/>
    </row>
    <row r="126" spans="1:45" ht="16.5" customHeight="1" x14ac:dyDescent="0.25">
      <c r="A126" s="56"/>
      <c r="B126" s="56"/>
      <c r="C126" s="56"/>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58"/>
      <c r="AM126" s="58"/>
      <c r="AN126" s="49"/>
      <c r="AO126" s="49"/>
      <c r="AP126" s="49"/>
      <c r="AQ126" s="49"/>
      <c r="AR126" s="49"/>
      <c r="AS126" s="49"/>
    </row>
    <row r="127" spans="1:45" ht="16.5" customHeight="1" x14ac:dyDescent="0.25">
      <c r="A127" s="56"/>
      <c r="B127" s="56"/>
      <c r="C127" s="56"/>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58"/>
      <c r="AM127" s="58"/>
      <c r="AN127" s="49"/>
      <c r="AO127" s="49"/>
      <c r="AP127" s="49"/>
      <c r="AQ127" s="49"/>
      <c r="AR127" s="49"/>
      <c r="AS127" s="49"/>
    </row>
    <row r="128" spans="1:45" ht="16.5" customHeight="1" x14ac:dyDescent="0.25">
      <c r="A128" s="56"/>
      <c r="B128" s="56"/>
      <c r="C128" s="56"/>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58"/>
      <c r="AM128" s="58"/>
      <c r="AN128" s="49"/>
      <c r="AO128" s="49"/>
      <c r="AP128" s="49"/>
      <c r="AQ128" s="49"/>
      <c r="AR128" s="49"/>
      <c r="AS128" s="49"/>
    </row>
    <row r="129" spans="1:45" ht="16.5" customHeight="1" x14ac:dyDescent="0.25">
      <c r="A129" s="56"/>
      <c r="B129" s="56"/>
      <c r="C129" s="56"/>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58"/>
      <c r="AM129" s="58"/>
      <c r="AN129" s="49"/>
      <c r="AO129" s="49"/>
      <c r="AP129" s="49"/>
      <c r="AQ129" s="49"/>
      <c r="AR129" s="49"/>
      <c r="AS129" s="49"/>
    </row>
    <row r="130" spans="1:45" ht="16.5" customHeight="1" x14ac:dyDescent="0.25">
      <c r="A130" s="56"/>
      <c r="B130" s="56"/>
      <c r="C130" s="56"/>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58"/>
      <c r="AM130" s="58"/>
      <c r="AN130" s="49"/>
      <c r="AO130" s="49"/>
      <c r="AP130" s="49"/>
      <c r="AQ130" s="49"/>
      <c r="AR130" s="49"/>
      <c r="AS130" s="49"/>
    </row>
    <row r="131" spans="1:45" ht="16.5" customHeight="1" x14ac:dyDescent="0.25">
      <c r="A131" s="56"/>
      <c r="B131" s="56"/>
      <c r="C131" s="56"/>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58"/>
      <c r="AM131" s="58"/>
      <c r="AN131" s="49"/>
      <c r="AO131" s="49"/>
      <c r="AP131" s="49"/>
      <c r="AQ131" s="49"/>
      <c r="AR131" s="49"/>
      <c r="AS131" s="49"/>
    </row>
    <row r="132" spans="1:45" ht="16.5" customHeight="1" x14ac:dyDescent="0.25">
      <c r="A132" s="56"/>
      <c r="B132" s="56"/>
      <c r="C132" s="56"/>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58"/>
      <c r="AM132" s="58"/>
      <c r="AN132" s="49"/>
      <c r="AO132" s="49"/>
      <c r="AP132" s="49"/>
      <c r="AQ132" s="49"/>
      <c r="AR132" s="49"/>
      <c r="AS132" s="49"/>
    </row>
    <row r="133" spans="1:45" ht="16.5" customHeight="1" x14ac:dyDescent="0.25">
      <c r="A133" s="56"/>
      <c r="B133" s="56"/>
      <c r="C133" s="56"/>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58"/>
      <c r="AM133" s="58"/>
      <c r="AN133" s="49"/>
      <c r="AO133" s="49"/>
      <c r="AP133" s="49"/>
      <c r="AQ133" s="49"/>
      <c r="AR133" s="49"/>
      <c r="AS133" s="49"/>
    </row>
    <row r="134" spans="1:45" ht="16.5" customHeight="1" x14ac:dyDescent="0.25">
      <c r="A134" s="56"/>
      <c r="B134" s="56"/>
      <c r="C134" s="56"/>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58"/>
      <c r="AM134" s="58"/>
      <c r="AN134" s="49"/>
      <c r="AO134" s="49"/>
      <c r="AP134" s="49"/>
      <c r="AQ134" s="49"/>
      <c r="AR134" s="49"/>
      <c r="AS134" s="49"/>
    </row>
    <row r="135" spans="1:45" ht="16.5" customHeight="1" x14ac:dyDescent="0.25">
      <c r="A135" s="56"/>
      <c r="B135" s="56"/>
      <c r="C135" s="56"/>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58"/>
      <c r="AM135" s="58"/>
      <c r="AN135" s="49"/>
      <c r="AO135" s="49"/>
      <c r="AP135" s="49"/>
      <c r="AQ135" s="49"/>
      <c r="AR135" s="49"/>
      <c r="AS135" s="49"/>
    </row>
    <row r="136" spans="1:45" ht="16.5" customHeight="1" x14ac:dyDescent="0.25">
      <c r="A136" s="56"/>
      <c r="B136" s="56"/>
      <c r="C136" s="56"/>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58"/>
      <c r="AM136" s="58"/>
      <c r="AN136" s="49"/>
      <c r="AO136" s="49"/>
      <c r="AP136" s="49"/>
      <c r="AQ136" s="49"/>
      <c r="AR136" s="49"/>
      <c r="AS136" s="49"/>
    </row>
    <row r="137" spans="1:45" ht="16.5" customHeight="1" x14ac:dyDescent="0.25">
      <c r="A137" s="56"/>
      <c r="B137" s="56"/>
      <c r="C137" s="56"/>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58"/>
      <c r="AM137" s="58"/>
      <c r="AN137" s="49"/>
      <c r="AO137" s="49"/>
      <c r="AP137" s="49"/>
      <c r="AQ137" s="49"/>
      <c r="AR137" s="49"/>
      <c r="AS137" s="49"/>
    </row>
    <row r="138" spans="1:45" ht="16.5" customHeight="1" x14ac:dyDescent="0.25">
      <c r="A138" s="56"/>
      <c r="B138" s="56"/>
      <c r="C138" s="56"/>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58"/>
      <c r="AM138" s="58"/>
      <c r="AN138" s="49"/>
      <c r="AO138" s="49"/>
      <c r="AP138" s="49"/>
      <c r="AQ138" s="49"/>
      <c r="AR138" s="49"/>
      <c r="AS138" s="49"/>
    </row>
    <row r="139" spans="1:45" ht="16.5" customHeight="1" x14ac:dyDescent="0.25">
      <c r="A139" s="56"/>
      <c r="B139" s="56"/>
      <c r="C139" s="56"/>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58"/>
      <c r="AM139" s="58"/>
      <c r="AN139" s="49"/>
      <c r="AO139" s="49"/>
      <c r="AP139" s="49"/>
      <c r="AQ139" s="49"/>
      <c r="AR139" s="49"/>
      <c r="AS139" s="49"/>
    </row>
    <row r="140" spans="1:45" ht="16.5" customHeight="1" x14ac:dyDescent="0.25">
      <c r="A140" s="56"/>
      <c r="B140" s="56"/>
      <c r="C140" s="56"/>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58"/>
      <c r="AM140" s="58"/>
      <c r="AN140" s="49"/>
      <c r="AO140" s="49"/>
      <c r="AP140" s="49"/>
      <c r="AQ140" s="49"/>
      <c r="AR140" s="49"/>
      <c r="AS140" s="49"/>
    </row>
    <row r="141" spans="1:45" ht="16.5" customHeight="1" x14ac:dyDescent="0.25">
      <c r="A141" s="56"/>
      <c r="B141" s="56"/>
      <c r="C141" s="56"/>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58"/>
      <c r="AM141" s="58"/>
      <c r="AN141" s="49"/>
      <c r="AO141" s="49"/>
      <c r="AP141" s="49"/>
      <c r="AQ141" s="49"/>
      <c r="AR141" s="49"/>
      <c r="AS141" s="49"/>
    </row>
    <row r="142" spans="1:45" ht="16.5" customHeight="1" x14ac:dyDescent="0.25">
      <c r="A142" s="56"/>
      <c r="B142" s="56"/>
      <c r="C142" s="56"/>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58"/>
      <c r="AM142" s="58"/>
      <c r="AN142" s="49"/>
      <c r="AO142" s="49"/>
      <c r="AP142" s="49"/>
      <c r="AQ142" s="49"/>
      <c r="AR142" s="49"/>
      <c r="AS142" s="49"/>
    </row>
    <row r="143" spans="1:45" ht="16.5" customHeight="1" x14ac:dyDescent="0.25">
      <c r="A143" s="56"/>
      <c r="B143" s="56"/>
      <c r="C143" s="56"/>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58"/>
      <c r="AM143" s="58"/>
      <c r="AN143" s="49"/>
      <c r="AO143" s="49"/>
      <c r="AP143" s="49"/>
      <c r="AQ143" s="49"/>
      <c r="AR143" s="49"/>
      <c r="AS143" s="49"/>
    </row>
    <row r="144" spans="1:45" ht="16.5" customHeight="1" x14ac:dyDescent="0.25">
      <c r="A144" s="56"/>
      <c r="B144" s="56"/>
      <c r="C144" s="56"/>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58"/>
      <c r="AM144" s="58"/>
      <c r="AN144" s="49"/>
      <c r="AO144" s="49"/>
      <c r="AP144" s="49"/>
      <c r="AQ144" s="49"/>
      <c r="AR144" s="49"/>
      <c r="AS144" s="49"/>
    </row>
    <row r="145" spans="1:45" ht="16.5" customHeight="1" x14ac:dyDescent="0.25">
      <c r="A145" s="56"/>
      <c r="B145" s="56"/>
      <c r="C145" s="56"/>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58"/>
      <c r="AM145" s="58"/>
      <c r="AN145" s="49"/>
      <c r="AO145" s="49"/>
      <c r="AP145" s="49"/>
      <c r="AQ145" s="49"/>
      <c r="AR145" s="49"/>
      <c r="AS145" s="49"/>
    </row>
    <row r="146" spans="1:45" ht="16.5" customHeight="1" x14ac:dyDescent="0.25">
      <c r="A146" s="56"/>
      <c r="B146" s="56"/>
      <c r="C146" s="56"/>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58"/>
      <c r="AM146" s="58"/>
      <c r="AN146" s="49"/>
      <c r="AO146" s="49"/>
      <c r="AP146" s="49"/>
      <c r="AQ146" s="49"/>
      <c r="AR146" s="49"/>
      <c r="AS146" s="49"/>
    </row>
    <row r="147" spans="1:45" ht="16.5" customHeight="1" x14ac:dyDescent="0.25">
      <c r="A147" s="56"/>
      <c r="B147" s="56"/>
      <c r="C147" s="56"/>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58"/>
      <c r="AM147" s="58"/>
      <c r="AN147" s="49"/>
      <c r="AO147" s="49"/>
      <c r="AP147" s="49"/>
      <c r="AQ147" s="49"/>
      <c r="AR147" s="49"/>
      <c r="AS147" s="49"/>
    </row>
    <row r="148" spans="1:45" ht="16.5" customHeight="1" x14ac:dyDescent="0.25">
      <c r="A148" s="56"/>
      <c r="B148" s="56"/>
      <c r="C148" s="56"/>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58"/>
      <c r="AM148" s="58"/>
      <c r="AN148" s="49"/>
      <c r="AO148" s="49"/>
      <c r="AP148" s="49"/>
      <c r="AQ148" s="49"/>
      <c r="AR148" s="49"/>
      <c r="AS148" s="49"/>
    </row>
    <row r="149" spans="1:45" ht="16.5" customHeight="1" x14ac:dyDescent="0.25">
      <c r="A149" s="56"/>
      <c r="B149" s="56"/>
      <c r="C149" s="56"/>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58"/>
      <c r="AM149" s="58"/>
      <c r="AN149" s="49"/>
      <c r="AO149" s="49"/>
      <c r="AP149" s="49"/>
      <c r="AQ149" s="49"/>
      <c r="AR149" s="49"/>
      <c r="AS149" s="49"/>
    </row>
    <row r="150" spans="1:45" ht="16.5" customHeight="1" x14ac:dyDescent="0.25">
      <c r="A150" s="56"/>
      <c r="B150" s="56"/>
      <c r="C150" s="56"/>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58"/>
      <c r="AM150" s="58"/>
      <c r="AN150" s="49"/>
      <c r="AO150" s="49"/>
      <c r="AP150" s="49"/>
      <c r="AQ150" s="49"/>
      <c r="AR150" s="49"/>
      <c r="AS150" s="49"/>
    </row>
    <row r="151" spans="1:45" ht="16.5" customHeight="1" x14ac:dyDescent="0.25">
      <c r="A151" s="56"/>
      <c r="B151" s="56"/>
      <c r="C151" s="56"/>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58"/>
      <c r="AM151" s="58"/>
      <c r="AN151" s="49"/>
      <c r="AO151" s="49"/>
      <c r="AP151" s="49"/>
      <c r="AQ151" s="49"/>
      <c r="AR151" s="49"/>
      <c r="AS151" s="49"/>
    </row>
    <row r="152" spans="1:45" ht="16.5" customHeight="1" x14ac:dyDescent="0.25">
      <c r="A152" s="56"/>
      <c r="B152" s="56"/>
      <c r="C152" s="56"/>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58"/>
      <c r="AM152" s="58"/>
      <c r="AN152" s="49"/>
      <c r="AO152" s="49"/>
      <c r="AP152" s="49"/>
      <c r="AQ152" s="49"/>
      <c r="AR152" s="49"/>
      <c r="AS152" s="49"/>
    </row>
    <row r="153" spans="1:45" ht="16.5" customHeight="1" x14ac:dyDescent="0.25">
      <c r="A153" s="56"/>
      <c r="B153" s="56"/>
      <c r="C153" s="56"/>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58"/>
      <c r="AM153" s="58"/>
      <c r="AN153" s="49"/>
      <c r="AO153" s="49"/>
      <c r="AP153" s="49"/>
      <c r="AQ153" s="49"/>
      <c r="AR153" s="49"/>
      <c r="AS153" s="49"/>
    </row>
    <row r="154" spans="1:45" ht="16.5" customHeight="1" x14ac:dyDescent="0.25">
      <c r="A154" s="56"/>
      <c r="B154" s="56"/>
      <c r="C154" s="56"/>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58"/>
      <c r="AM154" s="58"/>
      <c r="AN154" s="49"/>
      <c r="AO154" s="49"/>
      <c r="AP154" s="49"/>
      <c r="AQ154" s="49"/>
      <c r="AR154" s="49"/>
      <c r="AS154" s="49"/>
    </row>
    <row r="155" spans="1:45" ht="16.5" customHeight="1" x14ac:dyDescent="0.25">
      <c r="A155" s="56"/>
      <c r="B155" s="56"/>
      <c r="C155" s="56"/>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58"/>
      <c r="AM155" s="58"/>
      <c r="AN155" s="49"/>
      <c r="AO155" s="49"/>
      <c r="AP155" s="49"/>
      <c r="AQ155" s="49"/>
      <c r="AR155" s="49"/>
      <c r="AS155" s="49"/>
    </row>
    <row r="156" spans="1:45" ht="16.5" customHeight="1" x14ac:dyDescent="0.25">
      <c r="A156" s="56"/>
      <c r="B156" s="56"/>
      <c r="C156" s="56"/>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58"/>
      <c r="AM156" s="58"/>
      <c r="AN156" s="49"/>
      <c r="AO156" s="49"/>
      <c r="AP156" s="49"/>
      <c r="AQ156" s="49"/>
      <c r="AR156" s="49"/>
      <c r="AS156" s="49"/>
    </row>
    <row r="157" spans="1:45" ht="16.5" customHeight="1" x14ac:dyDescent="0.25">
      <c r="A157" s="56"/>
      <c r="B157" s="56"/>
      <c r="C157" s="56"/>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58"/>
      <c r="AM157" s="58"/>
      <c r="AN157" s="49"/>
      <c r="AO157" s="49"/>
      <c r="AP157" s="49"/>
      <c r="AQ157" s="49"/>
      <c r="AR157" s="49"/>
      <c r="AS157" s="49"/>
    </row>
    <row r="158" spans="1:45" ht="16.5" customHeight="1" x14ac:dyDescent="0.25">
      <c r="A158" s="56"/>
      <c r="B158" s="56"/>
      <c r="C158" s="56"/>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58"/>
      <c r="AM158" s="58"/>
      <c r="AN158" s="49"/>
      <c r="AO158" s="49"/>
      <c r="AP158" s="49"/>
      <c r="AQ158" s="49"/>
      <c r="AR158" s="49"/>
      <c r="AS158" s="49"/>
    </row>
    <row r="159" spans="1:45" ht="16.5" customHeight="1" x14ac:dyDescent="0.25">
      <c r="A159" s="56"/>
      <c r="B159" s="56"/>
      <c r="C159" s="56"/>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58"/>
      <c r="AM159" s="58"/>
      <c r="AN159" s="49"/>
      <c r="AO159" s="49"/>
      <c r="AP159" s="49"/>
      <c r="AQ159" s="49"/>
      <c r="AR159" s="49"/>
      <c r="AS159" s="49"/>
    </row>
    <row r="160" spans="1:45" ht="16.5" customHeight="1" x14ac:dyDescent="0.25">
      <c r="A160" s="56"/>
      <c r="B160" s="56"/>
      <c r="C160" s="56"/>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58"/>
      <c r="AM160" s="58"/>
      <c r="AN160" s="49"/>
      <c r="AO160" s="49"/>
      <c r="AP160" s="49"/>
      <c r="AQ160" s="49"/>
      <c r="AR160" s="49"/>
      <c r="AS160" s="49"/>
    </row>
    <row r="161" spans="1:45" ht="16.5" customHeight="1" x14ac:dyDescent="0.25">
      <c r="A161" s="56"/>
      <c r="B161" s="56"/>
      <c r="C161" s="56"/>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58"/>
      <c r="AM161" s="58"/>
      <c r="AN161" s="49"/>
      <c r="AO161" s="49"/>
      <c r="AP161" s="49"/>
      <c r="AQ161" s="49"/>
      <c r="AR161" s="49"/>
      <c r="AS161" s="49"/>
    </row>
    <row r="162" spans="1:45" ht="16.5" customHeight="1" x14ac:dyDescent="0.25">
      <c r="A162" s="56"/>
      <c r="B162" s="56"/>
      <c r="C162" s="56"/>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58"/>
      <c r="AM162" s="58"/>
      <c r="AN162" s="49"/>
      <c r="AO162" s="49"/>
      <c r="AP162" s="49"/>
      <c r="AQ162" s="49"/>
      <c r="AR162" s="49"/>
      <c r="AS162" s="49"/>
    </row>
    <row r="163" spans="1:45" ht="16.5" customHeight="1" x14ac:dyDescent="0.25">
      <c r="A163" s="56"/>
      <c r="B163" s="56"/>
      <c r="C163" s="56"/>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58"/>
      <c r="AM163" s="58"/>
      <c r="AN163" s="49"/>
      <c r="AO163" s="49"/>
      <c r="AP163" s="49"/>
      <c r="AQ163" s="49"/>
      <c r="AR163" s="49"/>
      <c r="AS163" s="49"/>
    </row>
    <row r="164" spans="1:45" ht="16.5" customHeight="1" x14ac:dyDescent="0.25">
      <c r="A164" s="56"/>
      <c r="B164" s="56"/>
      <c r="C164" s="56"/>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58"/>
      <c r="AM164" s="58"/>
      <c r="AN164" s="49"/>
      <c r="AO164" s="49"/>
      <c r="AP164" s="49"/>
      <c r="AQ164" s="49"/>
      <c r="AR164" s="49"/>
      <c r="AS164" s="49"/>
    </row>
    <row r="165" spans="1:45" ht="16.5" customHeight="1" x14ac:dyDescent="0.25">
      <c r="A165" s="56"/>
      <c r="B165" s="56"/>
      <c r="C165" s="56"/>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58"/>
      <c r="AM165" s="58"/>
      <c r="AN165" s="49"/>
      <c r="AO165" s="49"/>
      <c r="AP165" s="49"/>
      <c r="AQ165" s="49"/>
      <c r="AR165" s="49"/>
      <c r="AS165" s="49"/>
    </row>
    <row r="166" spans="1:45" ht="16.5" customHeight="1" x14ac:dyDescent="0.25">
      <c r="A166" s="56"/>
      <c r="B166" s="56"/>
      <c r="C166" s="56"/>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58"/>
      <c r="AM166" s="58"/>
      <c r="AN166" s="49"/>
      <c r="AO166" s="49"/>
      <c r="AP166" s="49"/>
      <c r="AQ166" s="49"/>
      <c r="AR166" s="49"/>
      <c r="AS166" s="49"/>
    </row>
    <row r="167" spans="1:45" ht="16.5" customHeight="1" x14ac:dyDescent="0.25">
      <c r="A167" s="56"/>
      <c r="B167" s="56"/>
      <c r="C167" s="56"/>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58"/>
      <c r="AM167" s="58"/>
      <c r="AN167" s="49"/>
      <c r="AO167" s="49"/>
      <c r="AP167" s="49"/>
      <c r="AQ167" s="49"/>
      <c r="AR167" s="49"/>
      <c r="AS167" s="49"/>
    </row>
    <row r="168" spans="1:45" ht="16.5" customHeight="1" x14ac:dyDescent="0.25">
      <c r="A168" s="56"/>
      <c r="B168" s="56"/>
      <c r="C168" s="56"/>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58"/>
      <c r="AM168" s="58"/>
      <c r="AN168" s="49"/>
      <c r="AO168" s="49"/>
      <c r="AP168" s="49"/>
      <c r="AQ168" s="49"/>
      <c r="AR168" s="49"/>
      <c r="AS168" s="49"/>
    </row>
    <row r="169" spans="1:45" ht="16.5" customHeight="1" x14ac:dyDescent="0.25">
      <c r="A169" s="56"/>
      <c r="B169" s="56"/>
      <c r="C169" s="56"/>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58"/>
      <c r="AM169" s="58"/>
      <c r="AN169" s="49"/>
      <c r="AO169" s="49"/>
      <c r="AP169" s="49"/>
      <c r="AQ169" s="49"/>
      <c r="AR169" s="49"/>
      <c r="AS169" s="49"/>
    </row>
    <row r="170" spans="1:45" ht="16.5" customHeight="1" x14ac:dyDescent="0.25">
      <c r="A170" s="56"/>
      <c r="B170" s="56"/>
      <c r="C170" s="56"/>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58"/>
      <c r="AM170" s="58"/>
      <c r="AN170" s="49"/>
      <c r="AO170" s="49"/>
      <c r="AP170" s="49"/>
      <c r="AQ170" s="49"/>
      <c r="AR170" s="49"/>
      <c r="AS170" s="49"/>
    </row>
    <row r="171" spans="1:45" ht="16.5" customHeight="1" x14ac:dyDescent="0.25">
      <c r="A171" s="56"/>
      <c r="B171" s="56"/>
      <c r="C171" s="56"/>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58"/>
      <c r="AM171" s="58"/>
      <c r="AN171" s="49"/>
      <c r="AO171" s="49"/>
      <c r="AP171" s="49"/>
      <c r="AQ171" s="49"/>
      <c r="AR171" s="49"/>
      <c r="AS171" s="49"/>
    </row>
    <row r="172" spans="1:45" ht="16.5" customHeight="1" x14ac:dyDescent="0.25">
      <c r="A172" s="56"/>
      <c r="B172" s="56"/>
      <c r="C172" s="56"/>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58"/>
      <c r="AM172" s="58"/>
      <c r="AN172" s="49"/>
      <c r="AO172" s="49"/>
      <c r="AP172" s="49"/>
      <c r="AQ172" s="49"/>
      <c r="AR172" s="49"/>
      <c r="AS172" s="49"/>
    </row>
    <row r="173" spans="1:45" ht="16.5" customHeight="1" x14ac:dyDescent="0.25">
      <c r="A173" s="56"/>
      <c r="B173" s="56"/>
      <c r="C173" s="56"/>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58"/>
      <c r="AM173" s="58"/>
      <c r="AN173" s="49"/>
      <c r="AO173" s="49"/>
      <c r="AP173" s="49"/>
      <c r="AQ173" s="49"/>
      <c r="AR173" s="49"/>
      <c r="AS173" s="49"/>
    </row>
    <row r="174" spans="1:45" ht="16.5" customHeight="1" x14ac:dyDescent="0.25">
      <c r="A174" s="56"/>
      <c r="B174" s="56"/>
      <c r="C174" s="56"/>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58"/>
      <c r="AM174" s="58"/>
      <c r="AN174" s="49"/>
      <c r="AO174" s="49"/>
      <c r="AP174" s="49"/>
      <c r="AQ174" s="49"/>
      <c r="AR174" s="49"/>
      <c r="AS174" s="49"/>
    </row>
    <row r="175" spans="1:45" ht="16.5" customHeight="1" x14ac:dyDescent="0.25">
      <c r="A175" s="56"/>
      <c r="B175" s="56"/>
      <c r="C175" s="56"/>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58"/>
      <c r="AM175" s="58"/>
      <c r="AN175" s="49"/>
      <c r="AO175" s="49"/>
      <c r="AP175" s="49"/>
      <c r="AQ175" s="49"/>
      <c r="AR175" s="49"/>
      <c r="AS175" s="49"/>
    </row>
    <row r="176" spans="1:45" ht="16.5" customHeight="1" x14ac:dyDescent="0.25">
      <c r="A176" s="56"/>
      <c r="B176" s="56"/>
      <c r="C176" s="56"/>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58"/>
      <c r="AM176" s="58"/>
      <c r="AN176" s="49"/>
      <c r="AO176" s="49"/>
      <c r="AP176" s="49"/>
      <c r="AQ176" s="49"/>
      <c r="AR176" s="49"/>
      <c r="AS176" s="49"/>
    </row>
    <row r="177" spans="1:45" ht="16.5" customHeight="1" x14ac:dyDescent="0.25">
      <c r="A177" s="56"/>
      <c r="B177" s="56"/>
      <c r="C177" s="56"/>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58"/>
      <c r="AM177" s="58"/>
      <c r="AN177" s="49"/>
      <c r="AO177" s="49"/>
      <c r="AP177" s="49"/>
      <c r="AQ177" s="49"/>
      <c r="AR177" s="49"/>
      <c r="AS177" s="49"/>
    </row>
    <row r="178" spans="1:45" ht="16.5" customHeight="1" x14ac:dyDescent="0.25">
      <c r="A178" s="56"/>
      <c r="B178" s="56"/>
      <c r="C178" s="56"/>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58"/>
      <c r="AM178" s="58"/>
      <c r="AN178" s="49"/>
      <c r="AO178" s="49"/>
      <c r="AP178" s="49"/>
      <c r="AQ178" s="49"/>
      <c r="AR178" s="49"/>
      <c r="AS178" s="49"/>
    </row>
    <row r="179" spans="1:45" ht="16.5" customHeight="1" x14ac:dyDescent="0.25">
      <c r="A179" s="56"/>
      <c r="B179" s="56"/>
      <c r="C179" s="56"/>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58"/>
      <c r="AM179" s="58"/>
      <c r="AN179" s="49"/>
      <c r="AO179" s="49"/>
      <c r="AP179" s="49"/>
      <c r="AQ179" s="49"/>
      <c r="AR179" s="49"/>
      <c r="AS179" s="49"/>
    </row>
    <row r="180" spans="1:45" ht="16.5" customHeight="1" x14ac:dyDescent="0.25">
      <c r="A180" s="56"/>
      <c r="B180" s="56"/>
      <c r="C180" s="56"/>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58"/>
      <c r="AM180" s="58"/>
      <c r="AN180" s="49"/>
      <c r="AO180" s="49"/>
      <c r="AP180" s="49"/>
      <c r="AQ180" s="49"/>
      <c r="AR180" s="49"/>
      <c r="AS180" s="49"/>
    </row>
    <row r="181" spans="1:45" ht="16.5" customHeight="1" x14ac:dyDescent="0.25">
      <c r="A181" s="56"/>
      <c r="B181" s="56"/>
      <c r="C181" s="56"/>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58"/>
      <c r="AM181" s="58"/>
      <c r="AN181" s="49"/>
      <c r="AO181" s="49"/>
      <c r="AP181" s="49"/>
      <c r="AQ181" s="49"/>
      <c r="AR181" s="49"/>
      <c r="AS181" s="49"/>
    </row>
    <row r="182" spans="1:45" ht="16.5" customHeight="1" x14ac:dyDescent="0.25">
      <c r="A182" s="56"/>
      <c r="B182" s="56"/>
      <c r="C182" s="56"/>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58"/>
      <c r="AM182" s="58"/>
      <c r="AN182" s="49"/>
      <c r="AO182" s="49"/>
      <c r="AP182" s="49"/>
      <c r="AQ182" s="49"/>
      <c r="AR182" s="49"/>
      <c r="AS182" s="49"/>
    </row>
    <row r="183" spans="1:45" ht="16.5" customHeight="1" x14ac:dyDescent="0.25">
      <c r="A183" s="56"/>
      <c r="B183" s="56"/>
      <c r="C183" s="56"/>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58"/>
      <c r="AM183" s="58"/>
      <c r="AN183" s="49"/>
      <c r="AO183" s="49"/>
      <c r="AP183" s="49"/>
      <c r="AQ183" s="49"/>
      <c r="AR183" s="49"/>
      <c r="AS183" s="49"/>
    </row>
    <row r="184" spans="1:45" ht="16.5" customHeight="1" x14ac:dyDescent="0.25">
      <c r="A184" s="56"/>
      <c r="B184" s="56"/>
      <c r="C184" s="56"/>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58"/>
      <c r="AM184" s="58"/>
      <c r="AN184" s="49"/>
      <c r="AO184" s="49"/>
      <c r="AP184" s="49"/>
      <c r="AQ184" s="49"/>
      <c r="AR184" s="49"/>
      <c r="AS184" s="49"/>
    </row>
    <row r="185" spans="1:45" ht="16.5" customHeight="1" x14ac:dyDescent="0.25">
      <c r="A185" s="56"/>
      <c r="B185" s="56"/>
      <c r="C185" s="56"/>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58"/>
      <c r="AM185" s="58"/>
      <c r="AN185" s="49"/>
      <c r="AO185" s="49"/>
      <c r="AP185" s="49"/>
      <c r="AQ185" s="49"/>
      <c r="AR185" s="49"/>
      <c r="AS185" s="49"/>
    </row>
    <row r="186" spans="1:45" ht="16.5" customHeight="1" x14ac:dyDescent="0.25">
      <c r="A186" s="56"/>
      <c r="B186" s="56"/>
      <c r="C186" s="56"/>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58"/>
      <c r="AM186" s="58"/>
      <c r="AN186" s="49"/>
      <c r="AO186" s="49"/>
      <c r="AP186" s="49"/>
      <c r="AQ186" s="49"/>
      <c r="AR186" s="49"/>
      <c r="AS186" s="49"/>
    </row>
    <row r="187" spans="1:45" ht="16.5" customHeight="1" x14ac:dyDescent="0.25">
      <c r="A187" s="56"/>
      <c r="B187" s="56"/>
      <c r="C187" s="56"/>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58"/>
      <c r="AM187" s="58"/>
      <c r="AN187" s="49"/>
      <c r="AO187" s="49"/>
      <c r="AP187" s="49"/>
      <c r="AQ187" s="49"/>
      <c r="AR187" s="49"/>
      <c r="AS187" s="49"/>
    </row>
    <row r="188" spans="1:45" ht="16.5" customHeight="1" x14ac:dyDescent="0.25">
      <c r="A188" s="56"/>
      <c r="B188" s="56"/>
      <c r="C188" s="56"/>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58"/>
      <c r="AM188" s="58"/>
      <c r="AN188" s="49"/>
      <c r="AO188" s="49"/>
      <c r="AP188" s="49"/>
      <c r="AQ188" s="49"/>
      <c r="AR188" s="49"/>
      <c r="AS188" s="49"/>
    </row>
    <row r="189" spans="1:45" ht="16.5" customHeight="1" x14ac:dyDescent="0.25">
      <c r="A189" s="56"/>
      <c r="B189" s="56"/>
      <c r="C189" s="56"/>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58"/>
      <c r="AM189" s="58"/>
      <c r="AN189" s="49"/>
      <c r="AO189" s="49"/>
      <c r="AP189" s="49"/>
      <c r="AQ189" s="49"/>
      <c r="AR189" s="49"/>
      <c r="AS189" s="49"/>
    </row>
    <row r="190" spans="1:45" ht="16.5" customHeight="1" x14ac:dyDescent="0.25">
      <c r="A190" s="56"/>
      <c r="B190" s="56"/>
      <c r="C190" s="56"/>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58"/>
      <c r="AM190" s="58"/>
      <c r="AN190" s="49"/>
      <c r="AO190" s="49"/>
      <c r="AP190" s="49"/>
      <c r="AQ190" s="49"/>
      <c r="AR190" s="49"/>
      <c r="AS190" s="49"/>
    </row>
    <row r="191" spans="1:45" ht="16.5" customHeight="1" x14ac:dyDescent="0.25">
      <c r="A191" s="56"/>
      <c r="B191" s="56"/>
      <c r="C191" s="56"/>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58"/>
      <c r="AM191" s="58"/>
      <c r="AN191" s="49"/>
      <c r="AO191" s="49"/>
      <c r="AP191" s="49"/>
      <c r="AQ191" s="49"/>
      <c r="AR191" s="49"/>
      <c r="AS191" s="49"/>
    </row>
    <row r="192" spans="1:45" ht="16.5" customHeight="1" x14ac:dyDescent="0.25">
      <c r="A192" s="56"/>
      <c r="B192" s="56"/>
      <c r="C192" s="56"/>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58"/>
      <c r="AM192" s="58"/>
      <c r="AN192" s="49"/>
      <c r="AO192" s="49"/>
      <c r="AP192" s="49"/>
      <c r="AQ192" s="49"/>
      <c r="AR192" s="49"/>
      <c r="AS192" s="49"/>
    </row>
    <row r="193" spans="1:45" ht="16.5" customHeight="1" x14ac:dyDescent="0.25">
      <c r="A193" s="56"/>
      <c r="B193" s="56"/>
      <c r="C193" s="56"/>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58"/>
      <c r="AM193" s="58"/>
      <c r="AN193" s="49"/>
      <c r="AO193" s="49"/>
      <c r="AP193" s="49"/>
      <c r="AQ193" s="49"/>
      <c r="AR193" s="49"/>
      <c r="AS193" s="49"/>
    </row>
    <row r="194" spans="1:45" ht="16.5" customHeight="1" x14ac:dyDescent="0.25">
      <c r="A194" s="56"/>
      <c r="B194" s="56"/>
      <c r="C194" s="56"/>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58"/>
      <c r="AM194" s="58"/>
      <c r="AN194" s="49"/>
      <c r="AO194" s="49"/>
      <c r="AP194" s="49"/>
      <c r="AQ194" s="49"/>
      <c r="AR194" s="49"/>
      <c r="AS194" s="49"/>
    </row>
    <row r="195" spans="1:45" ht="16.5" customHeight="1" x14ac:dyDescent="0.25">
      <c r="A195" s="56"/>
      <c r="B195" s="56"/>
      <c r="C195" s="56"/>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58"/>
      <c r="AM195" s="58"/>
      <c r="AN195" s="49"/>
      <c r="AO195" s="49"/>
      <c r="AP195" s="49"/>
      <c r="AQ195" s="49"/>
      <c r="AR195" s="49"/>
      <c r="AS195" s="49"/>
    </row>
    <row r="196" spans="1:45" ht="16.5" customHeight="1" x14ac:dyDescent="0.25">
      <c r="A196" s="56"/>
      <c r="B196" s="56"/>
      <c r="C196" s="56"/>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58"/>
      <c r="AM196" s="58"/>
      <c r="AN196" s="49"/>
      <c r="AO196" s="49"/>
      <c r="AP196" s="49"/>
      <c r="AQ196" s="49"/>
      <c r="AR196" s="49"/>
      <c r="AS196" s="49"/>
    </row>
    <row r="197" spans="1:45" ht="16.5" customHeight="1" x14ac:dyDescent="0.25">
      <c r="A197" s="56"/>
      <c r="B197" s="56"/>
      <c r="C197" s="56"/>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58"/>
      <c r="AM197" s="58"/>
      <c r="AN197" s="49"/>
      <c r="AO197" s="49"/>
      <c r="AP197" s="49"/>
      <c r="AQ197" s="49"/>
      <c r="AR197" s="49"/>
      <c r="AS197" s="49"/>
    </row>
    <row r="198" spans="1:45" ht="16.5" customHeight="1" x14ac:dyDescent="0.25">
      <c r="A198" s="56"/>
      <c r="B198" s="56"/>
      <c r="C198" s="56"/>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58"/>
      <c r="AM198" s="58"/>
      <c r="AN198" s="49"/>
      <c r="AO198" s="49"/>
      <c r="AP198" s="49"/>
      <c r="AQ198" s="49"/>
      <c r="AR198" s="49"/>
      <c r="AS198" s="49"/>
    </row>
    <row r="199" spans="1:45" ht="16.5" customHeight="1" x14ac:dyDescent="0.25">
      <c r="A199" s="56"/>
      <c r="B199" s="56"/>
      <c r="C199" s="56"/>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58"/>
      <c r="AM199" s="58"/>
      <c r="AN199" s="49"/>
      <c r="AO199" s="49"/>
      <c r="AP199" s="49"/>
      <c r="AQ199" s="49"/>
      <c r="AR199" s="49"/>
      <c r="AS199" s="49"/>
    </row>
    <row r="200" spans="1:45" ht="16.5" customHeight="1" x14ac:dyDescent="0.25">
      <c r="A200" s="56"/>
      <c r="B200" s="56"/>
      <c r="C200" s="56"/>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58"/>
      <c r="AM200" s="58"/>
      <c r="AN200" s="49"/>
      <c r="AO200" s="49"/>
      <c r="AP200" s="49"/>
      <c r="AQ200" s="49"/>
      <c r="AR200" s="49"/>
      <c r="AS200" s="49"/>
    </row>
    <row r="201" spans="1:45" ht="16.5" customHeight="1" x14ac:dyDescent="0.25">
      <c r="A201" s="56"/>
      <c r="B201" s="56"/>
      <c r="C201" s="56"/>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58"/>
      <c r="AM201" s="58"/>
      <c r="AN201" s="49"/>
      <c r="AO201" s="49"/>
      <c r="AP201" s="49"/>
      <c r="AQ201" s="49"/>
      <c r="AR201" s="49"/>
      <c r="AS201" s="49"/>
    </row>
    <row r="202" spans="1:45" ht="16.5" customHeight="1" x14ac:dyDescent="0.25">
      <c r="A202" s="56"/>
      <c r="B202" s="56"/>
      <c r="C202" s="56"/>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58"/>
      <c r="AM202" s="58"/>
      <c r="AN202" s="49"/>
      <c r="AO202" s="49"/>
      <c r="AP202" s="49"/>
      <c r="AQ202" s="49"/>
      <c r="AR202" s="49"/>
      <c r="AS202" s="49"/>
    </row>
    <row r="203" spans="1:45" ht="16.5" customHeight="1" x14ac:dyDescent="0.25">
      <c r="A203" s="56"/>
      <c r="B203" s="56"/>
      <c r="C203" s="56"/>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58"/>
      <c r="AM203" s="58"/>
      <c r="AN203" s="49"/>
      <c r="AO203" s="49"/>
      <c r="AP203" s="49"/>
      <c r="AQ203" s="49"/>
      <c r="AR203" s="49"/>
      <c r="AS203" s="49"/>
    </row>
    <row r="204" spans="1:45" ht="16.5" customHeight="1" x14ac:dyDescent="0.25">
      <c r="A204" s="56"/>
      <c r="B204" s="56"/>
      <c r="C204" s="56"/>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58"/>
      <c r="AM204" s="58"/>
      <c r="AN204" s="49"/>
      <c r="AO204" s="49"/>
      <c r="AP204" s="49"/>
      <c r="AQ204" s="49"/>
      <c r="AR204" s="49"/>
      <c r="AS204" s="49"/>
    </row>
    <row r="205" spans="1:45" ht="16.5" customHeight="1" x14ac:dyDescent="0.25">
      <c r="A205" s="56"/>
      <c r="B205" s="56"/>
      <c r="C205" s="56"/>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58"/>
      <c r="AM205" s="58"/>
      <c r="AN205" s="49"/>
      <c r="AO205" s="49"/>
      <c r="AP205" s="49"/>
      <c r="AQ205" s="49"/>
      <c r="AR205" s="49"/>
      <c r="AS205" s="49"/>
    </row>
    <row r="206" spans="1:45" ht="16.5" customHeight="1" x14ac:dyDescent="0.25">
      <c r="A206" s="56"/>
      <c r="B206" s="56"/>
      <c r="C206" s="56"/>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58"/>
      <c r="AM206" s="58"/>
      <c r="AN206" s="49"/>
      <c r="AO206" s="49"/>
      <c r="AP206" s="49"/>
      <c r="AQ206" s="49"/>
      <c r="AR206" s="49"/>
      <c r="AS206" s="49"/>
    </row>
    <row r="207" spans="1:45" ht="16.5" customHeight="1" x14ac:dyDescent="0.25">
      <c r="A207" s="56"/>
      <c r="B207" s="56"/>
      <c r="C207" s="56"/>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58"/>
      <c r="AM207" s="58"/>
      <c r="AN207" s="49"/>
      <c r="AO207" s="49"/>
      <c r="AP207" s="49"/>
      <c r="AQ207" s="49"/>
      <c r="AR207" s="49"/>
      <c r="AS207" s="49"/>
    </row>
    <row r="208" spans="1:45" ht="16.5" customHeight="1" x14ac:dyDescent="0.25">
      <c r="A208" s="56"/>
      <c r="B208" s="56"/>
      <c r="C208" s="56"/>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58"/>
      <c r="AM208" s="58"/>
      <c r="AN208" s="49"/>
      <c r="AO208" s="49"/>
      <c r="AP208" s="49"/>
      <c r="AQ208" s="49"/>
      <c r="AR208" s="49"/>
      <c r="AS208" s="49"/>
    </row>
    <row r="209" spans="1:45" ht="16.5" customHeight="1" x14ac:dyDescent="0.25">
      <c r="A209" s="56"/>
      <c r="B209" s="56"/>
      <c r="C209" s="56"/>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58"/>
      <c r="AM209" s="58"/>
      <c r="AN209" s="49"/>
      <c r="AO209" s="49"/>
      <c r="AP209" s="49"/>
      <c r="AQ209" s="49"/>
      <c r="AR209" s="49"/>
      <c r="AS209" s="49"/>
    </row>
    <row r="210" spans="1:45" ht="16.5" customHeight="1" x14ac:dyDescent="0.25">
      <c r="A210" s="56"/>
      <c r="B210" s="56"/>
      <c r="C210" s="56"/>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58"/>
      <c r="AM210" s="58"/>
      <c r="AN210" s="49"/>
      <c r="AO210" s="49"/>
      <c r="AP210" s="49"/>
      <c r="AQ210" s="49"/>
      <c r="AR210" s="49"/>
      <c r="AS210" s="49"/>
    </row>
    <row r="211" spans="1:45" ht="16.5" customHeight="1" x14ac:dyDescent="0.25">
      <c r="A211" s="56"/>
      <c r="B211" s="56"/>
      <c r="C211" s="56"/>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58"/>
      <c r="AM211" s="58"/>
      <c r="AN211" s="49"/>
      <c r="AO211" s="49"/>
      <c r="AP211" s="49"/>
      <c r="AQ211" s="49"/>
      <c r="AR211" s="49"/>
      <c r="AS211" s="49"/>
    </row>
    <row r="212" spans="1:45" ht="16.5" customHeight="1" x14ac:dyDescent="0.25">
      <c r="A212" s="56"/>
      <c r="B212" s="56"/>
      <c r="C212" s="56"/>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58"/>
      <c r="AM212" s="58"/>
      <c r="AN212" s="49"/>
      <c r="AO212" s="49"/>
      <c r="AP212" s="49"/>
      <c r="AQ212" s="49"/>
      <c r="AR212" s="49"/>
      <c r="AS212" s="49"/>
    </row>
    <row r="213" spans="1:45" ht="16.5" customHeight="1" x14ac:dyDescent="0.25">
      <c r="A213" s="56"/>
      <c r="B213" s="56"/>
      <c r="C213" s="56"/>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58"/>
      <c r="AM213" s="58"/>
      <c r="AN213" s="49"/>
      <c r="AO213" s="49"/>
      <c r="AP213" s="49"/>
      <c r="AQ213" s="49"/>
      <c r="AR213" s="49"/>
      <c r="AS213" s="49"/>
    </row>
    <row r="214" spans="1:45" ht="16.5" customHeight="1" x14ac:dyDescent="0.25">
      <c r="A214" s="56"/>
      <c r="B214" s="56"/>
      <c r="C214" s="56"/>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58"/>
      <c r="AM214" s="58"/>
      <c r="AN214" s="49"/>
      <c r="AO214" s="49"/>
      <c r="AP214" s="49"/>
      <c r="AQ214" s="49"/>
      <c r="AR214" s="49"/>
      <c r="AS214" s="49"/>
    </row>
    <row r="215" spans="1:45" ht="16.5" customHeight="1" x14ac:dyDescent="0.25">
      <c r="A215" s="56"/>
      <c r="B215" s="56"/>
      <c r="C215" s="56"/>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58"/>
      <c r="AM215" s="58"/>
      <c r="AN215" s="49"/>
      <c r="AO215" s="49"/>
      <c r="AP215" s="49"/>
      <c r="AQ215" s="49"/>
      <c r="AR215" s="49"/>
      <c r="AS215" s="49"/>
    </row>
    <row r="216" spans="1:45" ht="16.5" customHeight="1" x14ac:dyDescent="0.25">
      <c r="A216" s="56"/>
      <c r="B216" s="56"/>
      <c r="C216" s="56"/>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58"/>
      <c r="AM216" s="58"/>
      <c r="AN216" s="49"/>
      <c r="AO216" s="49"/>
      <c r="AP216" s="49"/>
      <c r="AQ216" s="49"/>
      <c r="AR216" s="49"/>
      <c r="AS216" s="49"/>
    </row>
    <row r="217" spans="1:45" ht="16.5" customHeight="1" x14ac:dyDescent="0.25">
      <c r="A217" s="56"/>
      <c r="B217" s="56"/>
      <c r="C217" s="56"/>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58"/>
      <c r="AM217" s="58"/>
      <c r="AN217" s="49"/>
      <c r="AO217" s="49"/>
      <c r="AP217" s="49"/>
      <c r="AQ217" s="49"/>
      <c r="AR217" s="49"/>
      <c r="AS217" s="49"/>
    </row>
    <row r="218" spans="1:45" ht="16.5" customHeight="1" x14ac:dyDescent="0.25">
      <c r="A218" s="56"/>
      <c r="B218" s="56"/>
      <c r="C218" s="56"/>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58"/>
      <c r="AM218" s="58"/>
      <c r="AN218" s="49"/>
      <c r="AO218" s="49"/>
      <c r="AP218" s="49"/>
      <c r="AQ218" s="49"/>
      <c r="AR218" s="49"/>
      <c r="AS218" s="49"/>
    </row>
    <row r="219" spans="1:45" ht="16.5" customHeight="1" x14ac:dyDescent="0.25">
      <c r="A219" s="56"/>
      <c r="B219" s="56"/>
      <c r="C219" s="56"/>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58"/>
      <c r="AM219" s="58"/>
      <c r="AN219" s="49"/>
      <c r="AO219" s="49"/>
      <c r="AP219" s="49"/>
      <c r="AQ219" s="49"/>
      <c r="AR219" s="49"/>
      <c r="AS219" s="49"/>
    </row>
    <row r="220" spans="1:45" ht="16.5" customHeight="1" x14ac:dyDescent="0.25">
      <c r="A220" s="56"/>
      <c r="B220" s="56"/>
      <c r="C220" s="56"/>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58"/>
      <c r="AM220" s="58"/>
      <c r="AN220" s="49"/>
      <c r="AO220" s="49"/>
      <c r="AP220" s="49"/>
      <c r="AQ220" s="49"/>
      <c r="AR220" s="49"/>
      <c r="AS220" s="49"/>
    </row>
    <row r="221" spans="1:45" ht="16.5" customHeight="1" x14ac:dyDescent="0.25">
      <c r="A221" s="56"/>
      <c r="B221" s="56"/>
      <c r="C221" s="56"/>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58"/>
      <c r="AM221" s="58"/>
      <c r="AN221" s="49"/>
      <c r="AO221" s="49"/>
      <c r="AP221" s="49"/>
      <c r="AQ221" s="49"/>
      <c r="AR221" s="49"/>
      <c r="AS221" s="49"/>
    </row>
    <row r="222" spans="1:45" ht="16.5" customHeight="1" x14ac:dyDescent="0.25">
      <c r="A222" s="56"/>
      <c r="B222" s="56"/>
      <c r="C222" s="56"/>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58"/>
      <c r="AM222" s="58"/>
      <c r="AN222" s="49"/>
      <c r="AO222" s="49"/>
      <c r="AP222" s="49"/>
      <c r="AQ222" s="49"/>
      <c r="AR222" s="49"/>
      <c r="AS222" s="49"/>
    </row>
    <row r="223" spans="1:45" ht="16.5" customHeight="1" x14ac:dyDescent="0.25">
      <c r="A223" s="56"/>
      <c r="B223" s="56"/>
      <c r="C223" s="56"/>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58"/>
      <c r="AM223" s="58"/>
      <c r="AN223" s="49"/>
      <c r="AO223" s="49"/>
      <c r="AP223" s="49"/>
      <c r="AQ223" s="49"/>
      <c r="AR223" s="49"/>
      <c r="AS223" s="49"/>
    </row>
    <row r="224" spans="1:45" ht="16.5" customHeight="1" x14ac:dyDescent="0.25">
      <c r="A224" s="56"/>
      <c r="B224" s="56"/>
      <c r="C224" s="56"/>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58"/>
      <c r="AM224" s="58"/>
      <c r="AN224" s="49"/>
      <c r="AO224" s="49"/>
      <c r="AP224" s="49"/>
      <c r="AQ224" s="49"/>
      <c r="AR224" s="49"/>
      <c r="AS224" s="49"/>
    </row>
    <row r="225" spans="1:45" ht="16.5" customHeight="1" x14ac:dyDescent="0.25">
      <c r="A225" s="56"/>
      <c r="B225" s="56"/>
      <c r="C225" s="56"/>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58"/>
      <c r="AM225" s="58"/>
      <c r="AN225" s="49"/>
      <c r="AO225" s="49"/>
      <c r="AP225" s="49"/>
      <c r="AQ225" s="49"/>
      <c r="AR225" s="49"/>
      <c r="AS225" s="49"/>
    </row>
    <row r="226" spans="1:45" ht="16.5" customHeight="1" x14ac:dyDescent="0.25">
      <c r="A226" s="56"/>
      <c r="B226" s="56"/>
      <c r="C226" s="56"/>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58"/>
      <c r="AM226" s="58"/>
      <c r="AN226" s="49"/>
      <c r="AO226" s="49"/>
      <c r="AP226" s="49"/>
      <c r="AQ226" s="49"/>
      <c r="AR226" s="49"/>
      <c r="AS226" s="49"/>
    </row>
    <row r="227" spans="1:45" ht="16.5" customHeight="1" x14ac:dyDescent="0.25">
      <c r="A227" s="56"/>
      <c r="B227" s="56"/>
      <c r="C227" s="56"/>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58"/>
      <c r="AM227" s="58"/>
      <c r="AN227" s="49"/>
      <c r="AO227" s="49"/>
      <c r="AP227" s="49"/>
      <c r="AQ227" s="49"/>
      <c r="AR227" s="49"/>
      <c r="AS227" s="49"/>
    </row>
    <row r="228" spans="1:45" ht="16.5" customHeight="1" x14ac:dyDescent="0.25">
      <c r="A228" s="56"/>
      <c r="B228" s="56"/>
      <c r="C228" s="56"/>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58"/>
      <c r="AM228" s="58"/>
      <c r="AN228" s="49"/>
      <c r="AO228" s="49"/>
      <c r="AP228" s="49"/>
      <c r="AQ228" s="49"/>
      <c r="AR228" s="49"/>
      <c r="AS228" s="49"/>
    </row>
    <row r="229" spans="1:45" ht="16.5" customHeight="1" x14ac:dyDescent="0.25">
      <c r="A229" s="56"/>
      <c r="B229" s="56"/>
      <c r="C229" s="56"/>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58"/>
      <c r="AM229" s="58"/>
      <c r="AN229" s="49"/>
      <c r="AO229" s="49"/>
      <c r="AP229" s="49"/>
      <c r="AQ229" s="49"/>
      <c r="AR229" s="49"/>
      <c r="AS229" s="49"/>
    </row>
    <row r="230" spans="1:45" ht="16.5" customHeight="1" x14ac:dyDescent="0.25">
      <c r="A230" s="56"/>
      <c r="B230" s="56"/>
      <c r="C230" s="56"/>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58"/>
      <c r="AM230" s="58"/>
      <c r="AN230" s="49"/>
      <c r="AO230" s="49"/>
      <c r="AP230" s="49"/>
      <c r="AQ230" s="49"/>
      <c r="AR230" s="49"/>
      <c r="AS230" s="49"/>
    </row>
    <row r="231" spans="1:45" ht="16.5" customHeight="1" x14ac:dyDescent="0.25">
      <c r="A231" s="56"/>
      <c r="B231" s="56"/>
      <c r="C231" s="56"/>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58"/>
      <c r="AM231" s="58"/>
      <c r="AN231" s="49"/>
      <c r="AO231" s="49"/>
      <c r="AP231" s="49"/>
      <c r="AQ231" s="49"/>
      <c r="AR231" s="49"/>
      <c r="AS231" s="49"/>
    </row>
    <row r="232" spans="1:45" ht="16.5" customHeight="1" x14ac:dyDescent="0.25">
      <c r="A232" s="56"/>
      <c r="B232" s="56"/>
      <c r="C232" s="56"/>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58"/>
      <c r="AM232" s="58"/>
      <c r="AN232" s="49"/>
      <c r="AO232" s="49"/>
      <c r="AP232" s="49"/>
      <c r="AQ232" s="49"/>
      <c r="AR232" s="49"/>
      <c r="AS232" s="49"/>
    </row>
    <row r="233" spans="1:45" ht="16.5" customHeight="1" x14ac:dyDescent="0.25">
      <c r="A233" s="56"/>
      <c r="B233" s="56"/>
      <c r="C233" s="56"/>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58"/>
      <c r="AM233" s="58"/>
      <c r="AN233" s="49"/>
      <c r="AO233" s="49"/>
      <c r="AP233" s="49"/>
      <c r="AQ233" s="49"/>
      <c r="AR233" s="49"/>
      <c r="AS233" s="49"/>
    </row>
    <row r="234" spans="1:45" ht="16.5" customHeight="1" x14ac:dyDescent="0.25">
      <c r="A234" s="56"/>
      <c r="B234" s="56"/>
      <c r="C234" s="56"/>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58"/>
      <c r="AM234" s="58"/>
      <c r="AN234" s="49"/>
      <c r="AO234" s="49"/>
      <c r="AP234" s="49"/>
      <c r="AQ234" s="49"/>
      <c r="AR234" s="49"/>
      <c r="AS234" s="49"/>
    </row>
    <row r="235" spans="1:45" ht="16.5" customHeight="1" x14ac:dyDescent="0.25">
      <c r="A235" s="56"/>
      <c r="B235" s="56"/>
      <c r="C235" s="56"/>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58"/>
      <c r="AM235" s="58"/>
      <c r="AN235" s="49"/>
      <c r="AO235" s="49"/>
      <c r="AP235" s="49"/>
      <c r="AQ235" s="49"/>
      <c r="AR235" s="49"/>
      <c r="AS235" s="49"/>
    </row>
    <row r="236" spans="1:45" ht="16.5" customHeight="1" x14ac:dyDescent="0.25">
      <c r="A236" s="56"/>
      <c r="B236" s="56"/>
      <c r="C236" s="56"/>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58"/>
      <c r="AM236" s="58"/>
      <c r="AN236" s="49"/>
      <c r="AO236" s="49"/>
      <c r="AP236" s="49"/>
      <c r="AQ236" s="49"/>
      <c r="AR236" s="49"/>
      <c r="AS236" s="49"/>
    </row>
    <row r="237" spans="1:45" ht="16.5" customHeight="1" x14ac:dyDescent="0.25">
      <c r="A237" s="56"/>
      <c r="B237" s="56"/>
      <c r="C237" s="56"/>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58"/>
      <c r="AM237" s="58"/>
      <c r="AN237" s="49"/>
      <c r="AO237" s="49"/>
      <c r="AP237" s="49"/>
      <c r="AQ237" s="49"/>
      <c r="AR237" s="49"/>
      <c r="AS237" s="49"/>
    </row>
    <row r="238" spans="1:45" ht="16.5" customHeight="1" x14ac:dyDescent="0.25">
      <c r="A238" s="56"/>
      <c r="B238" s="56"/>
      <c r="C238" s="56"/>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58"/>
      <c r="AM238" s="58"/>
      <c r="AN238" s="49"/>
      <c r="AO238" s="49"/>
      <c r="AP238" s="49"/>
      <c r="AQ238" s="49"/>
      <c r="AR238" s="49"/>
      <c r="AS238" s="49"/>
    </row>
    <row r="239" spans="1:45" ht="16.5" customHeight="1" x14ac:dyDescent="0.25">
      <c r="A239" s="56"/>
      <c r="B239" s="56"/>
      <c r="C239" s="56"/>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58"/>
      <c r="AM239" s="58"/>
      <c r="AN239" s="49"/>
      <c r="AO239" s="49"/>
      <c r="AP239" s="49"/>
      <c r="AQ239" s="49"/>
      <c r="AR239" s="49"/>
      <c r="AS239" s="49"/>
    </row>
    <row r="240" spans="1:45" ht="16.5" customHeight="1" x14ac:dyDescent="0.25">
      <c r="A240" s="56"/>
      <c r="B240" s="56"/>
      <c r="C240" s="56"/>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58"/>
      <c r="AM240" s="58"/>
      <c r="AN240" s="49"/>
      <c r="AO240" s="49"/>
      <c r="AP240" s="49"/>
      <c r="AQ240" s="49"/>
      <c r="AR240" s="49"/>
      <c r="AS240" s="49"/>
    </row>
    <row r="241" spans="1:45" ht="16.5" customHeight="1" x14ac:dyDescent="0.25">
      <c r="A241" s="56"/>
      <c r="B241" s="56"/>
      <c r="C241" s="56"/>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58"/>
      <c r="AM241" s="58"/>
      <c r="AN241" s="49"/>
      <c r="AO241" s="49"/>
      <c r="AP241" s="49"/>
      <c r="AQ241" s="49"/>
      <c r="AR241" s="49"/>
      <c r="AS241" s="49"/>
    </row>
    <row r="242" spans="1:45" ht="16.5" customHeight="1" x14ac:dyDescent="0.25">
      <c r="A242" s="56"/>
      <c r="B242" s="56"/>
      <c r="C242" s="56"/>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58"/>
      <c r="AM242" s="58"/>
      <c r="AN242" s="49"/>
      <c r="AO242" s="49"/>
      <c r="AP242" s="49"/>
      <c r="AQ242" s="49"/>
      <c r="AR242" s="49"/>
      <c r="AS242" s="49"/>
    </row>
    <row r="243" spans="1:45" ht="16.5" customHeight="1" x14ac:dyDescent="0.25">
      <c r="A243" s="56"/>
      <c r="B243" s="56"/>
      <c r="C243" s="56"/>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58"/>
      <c r="AM243" s="58"/>
      <c r="AN243" s="49"/>
      <c r="AO243" s="49"/>
      <c r="AP243" s="49"/>
      <c r="AQ243" s="49"/>
      <c r="AR243" s="49"/>
      <c r="AS243" s="49"/>
    </row>
    <row r="244" spans="1:45" ht="16.5" customHeight="1" x14ac:dyDescent="0.25">
      <c r="A244" s="56"/>
      <c r="B244" s="56"/>
      <c r="C244" s="56"/>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58"/>
      <c r="AM244" s="58"/>
      <c r="AN244" s="49"/>
      <c r="AO244" s="49"/>
      <c r="AP244" s="49"/>
      <c r="AQ244" s="49"/>
      <c r="AR244" s="49"/>
      <c r="AS244" s="49"/>
    </row>
    <row r="245" spans="1:45" ht="16.5" customHeight="1" x14ac:dyDescent="0.25">
      <c r="A245" s="56"/>
      <c r="B245" s="56"/>
      <c r="C245" s="56"/>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58"/>
      <c r="AM245" s="58"/>
      <c r="AN245" s="49"/>
      <c r="AO245" s="49"/>
      <c r="AP245" s="49"/>
      <c r="AQ245" s="49"/>
      <c r="AR245" s="49"/>
      <c r="AS245" s="49"/>
    </row>
    <row r="246" spans="1:45" ht="16.5" customHeight="1" x14ac:dyDescent="0.25">
      <c r="A246" s="56"/>
      <c r="B246" s="56"/>
      <c r="C246" s="56"/>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58"/>
      <c r="AM246" s="58"/>
      <c r="AN246" s="49"/>
      <c r="AO246" s="49"/>
      <c r="AP246" s="49"/>
      <c r="AQ246" s="49"/>
      <c r="AR246" s="49"/>
      <c r="AS246" s="49"/>
    </row>
    <row r="247" spans="1:45" ht="16.5" customHeight="1" x14ac:dyDescent="0.25">
      <c r="A247" s="56"/>
      <c r="B247" s="56"/>
      <c r="C247" s="56"/>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58"/>
      <c r="AM247" s="58"/>
      <c r="AN247" s="49"/>
      <c r="AO247" s="49"/>
      <c r="AP247" s="49"/>
      <c r="AQ247" s="49"/>
      <c r="AR247" s="49"/>
      <c r="AS247" s="49"/>
    </row>
    <row r="248" spans="1:45" ht="16.5" customHeight="1" x14ac:dyDescent="0.25">
      <c r="A248" s="56"/>
      <c r="B248" s="56"/>
      <c r="C248" s="56"/>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58"/>
      <c r="AM248" s="58"/>
      <c r="AN248" s="49"/>
      <c r="AO248" s="49"/>
      <c r="AP248" s="49"/>
      <c r="AQ248" s="49"/>
      <c r="AR248" s="49"/>
      <c r="AS248" s="49"/>
    </row>
    <row r="249" spans="1:45" ht="16.5" customHeight="1" x14ac:dyDescent="0.25">
      <c r="A249" s="56"/>
      <c r="B249" s="56"/>
      <c r="C249" s="56"/>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58"/>
      <c r="AM249" s="58"/>
      <c r="AN249" s="49"/>
      <c r="AO249" s="49"/>
      <c r="AP249" s="49"/>
      <c r="AQ249" s="49"/>
      <c r="AR249" s="49"/>
      <c r="AS249" s="49"/>
    </row>
    <row r="250" spans="1:45" ht="16.5" customHeight="1" x14ac:dyDescent="0.25">
      <c r="A250" s="56"/>
      <c r="B250" s="56"/>
      <c r="C250" s="56"/>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58"/>
      <c r="AM250" s="58"/>
      <c r="AN250" s="49"/>
      <c r="AO250" s="49"/>
      <c r="AP250" s="49"/>
      <c r="AQ250" s="49"/>
      <c r="AR250" s="49"/>
      <c r="AS250" s="49"/>
    </row>
    <row r="251" spans="1:45" ht="16.5" customHeight="1" x14ac:dyDescent="0.25">
      <c r="A251" s="56"/>
      <c r="B251" s="56"/>
      <c r="C251" s="56"/>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58"/>
      <c r="AM251" s="58"/>
      <c r="AN251" s="49"/>
      <c r="AO251" s="49"/>
      <c r="AP251" s="49"/>
      <c r="AQ251" s="49"/>
      <c r="AR251" s="49"/>
      <c r="AS251" s="49"/>
    </row>
    <row r="252" spans="1:45" ht="16.5" customHeight="1" x14ac:dyDescent="0.25">
      <c r="A252" s="56"/>
      <c r="B252" s="56"/>
      <c r="C252" s="56"/>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58"/>
      <c r="AM252" s="58"/>
      <c r="AN252" s="49"/>
      <c r="AO252" s="49"/>
      <c r="AP252" s="49"/>
      <c r="AQ252" s="49"/>
      <c r="AR252" s="49"/>
      <c r="AS252" s="49"/>
    </row>
    <row r="253" spans="1:45" ht="16.5" customHeight="1" x14ac:dyDescent="0.25">
      <c r="A253" s="56"/>
      <c r="B253" s="56"/>
      <c r="C253" s="56"/>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58"/>
      <c r="AM253" s="58"/>
      <c r="AN253" s="49"/>
      <c r="AO253" s="49"/>
      <c r="AP253" s="49"/>
      <c r="AQ253" s="49"/>
      <c r="AR253" s="49"/>
      <c r="AS253" s="49"/>
    </row>
    <row r="254" spans="1:45" ht="16.5" customHeight="1" x14ac:dyDescent="0.25">
      <c r="A254" s="56"/>
      <c r="B254" s="56"/>
      <c r="C254" s="56"/>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58"/>
      <c r="AM254" s="58"/>
      <c r="AN254" s="49"/>
      <c r="AO254" s="49"/>
      <c r="AP254" s="49"/>
      <c r="AQ254" s="49"/>
      <c r="AR254" s="49"/>
      <c r="AS254" s="49"/>
    </row>
    <row r="255" spans="1:45" ht="16.5" customHeight="1" x14ac:dyDescent="0.25">
      <c r="A255" s="56"/>
      <c r="B255" s="56"/>
      <c r="C255" s="56"/>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58"/>
      <c r="AM255" s="58"/>
      <c r="AN255" s="49"/>
      <c r="AO255" s="49"/>
      <c r="AP255" s="49"/>
      <c r="AQ255" s="49"/>
      <c r="AR255" s="49"/>
      <c r="AS255" s="49"/>
    </row>
    <row r="256" spans="1:45" ht="16.5" customHeight="1" x14ac:dyDescent="0.25">
      <c r="A256" s="56"/>
      <c r="B256" s="56"/>
      <c r="C256" s="56"/>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58"/>
      <c r="AM256" s="58"/>
      <c r="AN256" s="49"/>
      <c r="AO256" s="49"/>
      <c r="AP256" s="49"/>
      <c r="AQ256" s="49"/>
      <c r="AR256" s="49"/>
      <c r="AS256" s="49"/>
    </row>
    <row r="257" spans="1:45" ht="16.5" customHeight="1" x14ac:dyDescent="0.25">
      <c r="A257" s="56"/>
      <c r="B257" s="56"/>
      <c r="C257" s="56"/>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58"/>
      <c r="AM257" s="58"/>
      <c r="AN257" s="49"/>
      <c r="AO257" s="49"/>
      <c r="AP257" s="49"/>
      <c r="AQ257" s="49"/>
      <c r="AR257" s="49"/>
      <c r="AS257" s="49"/>
    </row>
    <row r="258" spans="1:45" ht="16.5" customHeight="1" x14ac:dyDescent="0.25">
      <c r="A258" s="56"/>
      <c r="B258" s="56"/>
      <c r="C258" s="56"/>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58"/>
      <c r="AM258" s="58"/>
      <c r="AN258" s="49"/>
      <c r="AO258" s="49"/>
      <c r="AP258" s="49"/>
      <c r="AQ258" s="49"/>
      <c r="AR258" s="49"/>
      <c r="AS258" s="49"/>
    </row>
    <row r="259" spans="1:45" ht="16.5" customHeight="1" x14ac:dyDescent="0.25">
      <c r="A259" s="56"/>
      <c r="B259" s="56"/>
      <c r="C259" s="56"/>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58"/>
      <c r="AM259" s="58"/>
      <c r="AN259" s="49"/>
      <c r="AO259" s="49"/>
      <c r="AP259" s="49"/>
      <c r="AQ259" s="49"/>
      <c r="AR259" s="49"/>
      <c r="AS259" s="49"/>
    </row>
    <row r="260" spans="1:45" ht="16.5" customHeight="1" x14ac:dyDescent="0.25">
      <c r="A260" s="56"/>
      <c r="B260" s="56"/>
      <c r="C260" s="56"/>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58"/>
      <c r="AM260" s="58"/>
      <c r="AN260" s="49"/>
      <c r="AO260" s="49"/>
      <c r="AP260" s="49"/>
      <c r="AQ260" s="49"/>
      <c r="AR260" s="49"/>
      <c r="AS260" s="49"/>
    </row>
    <row r="261" spans="1:45" ht="16.5" customHeight="1" x14ac:dyDescent="0.25">
      <c r="A261" s="56"/>
      <c r="B261" s="56"/>
      <c r="C261" s="56"/>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58"/>
      <c r="AM261" s="58"/>
      <c r="AN261" s="49"/>
      <c r="AO261" s="49"/>
      <c r="AP261" s="49"/>
      <c r="AQ261" s="49"/>
      <c r="AR261" s="49"/>
      <c r="AS261" s="49"/>
    </row>
    <row r="262" spans="1:45" ht="16.5" customHeight="1" x14ac:dyDescent="0.25">
      <c r="A262" s="56"/>
      <c r="B262" s="56"/>
      <c r="C262" s="56"/>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58"/>
      <c r="AM262" s="58"/>
      <c r="AN262" s="49"/>
      <c r="AO262" s="49"/>
      <c r="AP262" s="49"/>
      <c r="AQ262" s="49"/>
      <c r="AR262" s="49"/>
      <c r="AS262" s="49"/>
    </row>
    <row r="263" spans="1:45" ht="16.5" customHeight="1" x14ac:dyDescent="0.25">
      <c r="A263" s="56"/>
      <c r="B263" s="56"/>
      <c r="C263" s="56"/>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58"/>
      <c r="AM263" s="58"/>
      <c r="AN263" s="49"/>
      <c r="AO263" s="49"/>
      <c r="AP263" s="49"/>
      <c r="AQ263" s="49"/>
      <c r="AR263" s="49"/>
      <c r="AS263" s="49"/>
    </row>
    <row r="264" spans="1:45" ht="16.5" customHeight="1" x14ac:dyDescent="0.25">
      <c r="A264" s="56"/>
      <c r="B264" s="56"/>
      <c r="C264" s="56"/>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58"/>
      <c r="AM264" s="58"/>
      <c r="AN264" s="49"/>
      <c r="AO264" s="49"/>
      <c r="AP264" s="49"/>
      <c r="AQ264" s="49"/>
      <c r="AR264" s="49"/>
      <c r="AS264" s="49"/>
    </row>
    <row r="265" spans="1:45" ht="16.5" customHeight="1" x14ac:dyDescent="0.25">
      <c r="A265" s="56"/>
      <c r="B265" s="56"/>
      <c r="C265" s="56"/>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58"/>
      <c r="AM265" s="58"/>
      <c r="AN265" s="49"/>
      <c r="AO265" s="49"/>
      <c r="AP265" s="49"/>
      <c r="AQ265" s="49"/>
      <c r="AR265" s="49"/>
      <c r="AS265" s="49"/>
    </row>
    <row r="266" spans="1:45" ht="16.5" customHeight="1" x14ac:dyDescent="0.25">
      <c r="A266" s="56"/>
      <c r="B266" s="56"/>
      <c r="C266" s="56"/>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58"/>
      <c r="AM266" s="58"/>
      <c r="AN266" s="49"/>
      <c r="AO266" s="49"/>
      <c r="AP266" s="49"/>
      <c r="AQ266" s="49"/>
      <c r="AR266" s="49"/>
      <c r="AS266" s="49"/>
    </row>
    <row r="267" spans="1:45" ht="16.5" customHeight="1" x14ac:dyDescent="0.25">
      <c r="A267" s="56"/>
      <c r="B267" s="56"/>
      <c r="C267" s="56"/>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58"/>
      <c r="AM267" s="58"/>
      <c r="AN267" s="49"/>
      <c r="AO267" s="49"/>
      <c r="AP267" s="49"/>
      <c r="AQ267" s="49"/>
      <c r="AR267" s="49"/>
      <c r="AS267" s="49"/>
    </row>
    <row r="268" spans="1:45" ht="16.5" customHeight="1" x14ac:dyDescent="0.25">
      <c r="A268" s="56"/>
      <c r="B268" s="56"/>
      <c r="C268" s="56"/>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58"/>
      <c r="AM268" s="58"/>
      <c r="AN268" s="49"/>
      <c r="AO268" s="49"/>
      <c r="AP268" s="49"/>
      <c r="AQ268" s="49"/>
      <c r="AR268" s="49"/>
      <c r="AS268" s="49"/>
    </row>
    <row r="269" spans="1:45" ht="16.5" customHeight="1" x14ac:dyDescent="0.25">
      <c r="A269" s="56"/>
      <c r="B269" s="56"/>
      <c r="C269" s="56"/>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58"/>
      <c r="AM269" s="58"/>
      <c r="AN269" s="49"/>
      <c r="AO269" s="49"/>
      <c r="AP269" s="49"/>
      <c r="AQ269" s="49"/>
      <c r="AR269" s="49"/>
      <c r="AS269" s="49"/>
    </row>
    <row r="270" spans="1:45" ht="16.5" customHeight="1" x14ac:dyDescent="0.25">
      <c r="A270" s="56"/>
      <c r="B270" s="56"/>
      <c r="C270" s="56"/>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58"/>
      <c r="AM270" s="58"/>
      <c r="AN270" s="49"/>
      <c r="AO270" s="49"/>
      <c r="AP270" s="49"/>
      <c r="AQ270" s="49"/>
      <c r="AR270" s="49"/>
      <c r="AS270" s="49"/>
    </row>
    <row r="271" spans="1:45" ht="16.5" customHeight="1" x14ac:dyDescent="0.25">
      <c r="A271" s="56"/>
      <c r="B271" s="56"/>
      <c r="C271" s="56"/>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58"/>
      <c r="AM271" s="58"/>
      <c r="AN271" s="49"/>
      <c r="AO271" s="49"/>
      <c r="AP271" s="49"/>
      <c r="AQ271" s="49"/>
      <c r="AR271" s="49"/>
      <c r="AS271" s="49"/>
    </row>
    <row r="272" spans="1:45" ht="16.5" customHeight="1" x14ac:dyDescent="0.25">
      <c r="A272" s="56"/>
      <c r="B272" s="56"/>
      <c r="C272" s="56"/>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58"/>
      <c r="AM272" s="58"/>
      <c r="AN272" s="49"/>
      <c r="AO272" s="49"/>
      <c r="AP272" s="49"/>
      <c r="AQ272" s="49"/>
      <c r="AR272" s="49"/>
      <c r="AS272" s="49"/>
    </row>
    <row r="273" spans="1:45" ht="16.5" customHeight="1" x14ac:dyDescent="0.25">
      <c r="A273" s="56"/>
      <c r="B273" s="56"/>
      <c r="C273" s="56"/>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58"/>
      <c r="AM273" s="58"/>
      <c r="AN273" s="49"/>
      <c r="AO273" s="49"/>
      <c r="AP273" s="49"/>
      <c r="AQ273" s="49"/>
      <c r="AR273" s="49"/>
      <c r="AS273" s="49"/>
    </row>
    <row r="274" spans="1:45" ht="16.5" customHeight="1" x14ac:dyDescent="0.25">
      <c r="A274" s="56"/>
      <c r="B274" s="56"/>
      <c r="C274" s="56"/>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58"/>
      <c r="AM274" s="58"/>
      <c r="AN274" s="49"/>
      <c r="AO274" s="49"/>
      <c r="AP274" s="49"/>
      <c r="AQ274" s="49"/>
      <c r="AR274" s="49"/>
      <c r="AS274" s="49"/>
    </row>
    <row r="275" spans="1:45" ht="16.5" customHeight="1" x14ac:dyDescent="0.25">
      <c r="A275" s="56"/>
      <c r="B275" s="56"/>
      <c r="C275" s="56"/>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58"/>
      <c r="AM275" s="58"/>
      <c r="AN275" s="49"/>
      <c r="AO275" s="49"/>
      <c r="AP275" s="49"/>
      <c r="AQ275" s="49"/>
      <c r="AR275" s="49"/>
      <c r="AS275" s="49"/>
    </row>
    <row r="276" spans="1:45" ht="16.5" customHeight="1" x14ac:dyDescent="0.25">
      <c r="A276" s="56"/>
      <c r="B276" s="56"/>
      <c r="C276" s="56"/>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58"/>
      <c r="AM276" s="58"/>
      <c r="AN276" s="49"/>
      <c r="AO276" s="49"/>
      <c r="AP276" s="49"/>
      <c r="AQ276" s="49"/>
      <c r="AR276" s="49"/>
      <c r="AS276" s="49"/>
    </row>
    <row r="277" spans="1:45" ht="16.5" customHeight="1" x14ac:dyDescent="0.25">
      <c r="A277" s="56"/>
      <c r="B277" s="56"/>
      <c r="C277" s="56"/>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58"/>
      <c r="AM277" s="58"/>
      <c r="AN277" s="49"/>
      <c r="AO277" s="49"/>
      <c r="AP277" s="49"/>
      <c r="AQ277" s="49"/>
      <c r="AR277" s="49"/>
      <c r="AS277" s="49"/>
    </row>
    <row r="278" spans="1:45" ht="16.5" customHeight="1" x14ac:dyDescent="0.25">
      <c r="A278" s="56"/>
      <c r="B278" s="56"/>
      <c r="C278" s="56"/>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58"/>
      <c r="AM278" s="58"/>
      <c r="AN278" s="49"/>
      <c r="AO278" s="49"/>
      <c r="AP278" s="49"/>
      <c r="AQ278" s="49"/>
      <c r="AR278" s="49"/>
      <c r="AS278" s="49"/>
    </row>
    <row r="279" spans="1:45" ht="16.5" customHeight="1" x14ac:dyDescent="0.25">
      <c r="A279" s="56"/>
      <c r="B279" s="56"/>
      <c r="C279" s="56"/>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58"/>
      <c r="AM279" s="58"/>
      <c r="AN279" s="49"/>
      <c r="AO279" s="49"/>
      <c r="AP279" s="49"/>
      <c r="AQ279" s="49"/>
      <c r="AR279" s="49"/>
      <c r="AS279" s="49"/>
    </row>
    <row r="280" spans="1:45" ht="16.5" customHeight="1" x14ac:dyDescent="0.25">
      <c r="A280" s="56"/>
      <c r="B280" s="56"/>
      <c r="C280" s="56"/>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58"/>
      <c r="AM280" s="58"/>
      <c r="AN280" s="49"/>
      <c r="AO280" s="49"/>
      <c r="AP280" s="49"/>
      <c r="AQ280" s="49"/>
      <c r="AR280" s="49"/>
      <c r="AS280" s="49"/>
    </row>
    <row r="281" spans="1:45" ht="16.5" customHeight="1" x14ac:dyDescent="0.25">
      <c r="A281" s="56"/>
      <c r="B281" s="56"/>
      <c r="C281" s="56"/>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58"/>
      <c r="AM281" s="58"/>
      <c r="AN281" s="49"/>
      <c r="AO281" s="49"/>
      <c r="AP281" s="49"/>
      <c r="AQ281" s="49"/>
      <c r="AR281" s="49"/>
      <c r="AS281" s="49"/>
    </row>
    <row r="282" spans="1:45" ht="16.5" customHeight="1" x14ac:dyDescent="0.25">
      <c r="A282" s="56"/>
      <c r="B282" s="56"/>
      <c r="C282" s="56"/>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58"/>
      <c r="AM282" s="58"/>
      <c r="AN282" s="49"/>
      <c r="AO282" s="49"/>
      <c r="AP282" s="49"/>
      <c r="AQ282" s="49"/>
      <c r="AR282" s="49"/>
      <c r="AS282" s="49"/>
    </row>
    <row r="283" spans="1:45" ht="16.5" customHeight="1" x14ac:dyDescent="0.25">
      <c r="A283" s="56"/>
      <c r="B283" s="56"/>
      <c r="C283" s="56"/>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58"/>
      <c r="AM283" s="58"/>
      <c r="AN283" s="49"/>
      <c r="AO283" s="49"/>
      <c r="AP283" s="49"/>
      <c r="AQ283" s="49"/>
      <c r="AR283" s="49"/>
      <c r="AS283" s="49"/>
    </row>
    <row r="284" spans="1:45" ht="16.5" customHeight="1" x14ac:dyDescent="0.25">
      <c r="A284" s="56"/>
      <c r="B284" s="56"/>
      <c r="C284" s="56"/>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58"/>
      <c r="AM284" s="58"/>
      <c r="AN284" s="49"/>
      <c r="AO284" s="49"/>
      <c r="AP284" s="49"/>
      <c r="AQ284" s="49"/>
      <c r="AR284" s="49"/>
      <c r="AS284" s="49"/>
    </row>
    <row r="285" spans="1:45" ht="16.5" customHeight="1" x14ac:dyDescent="0.25">
      <c r="A285" s="56"/>
      <c r="B285" s="56"/>
      <c r="C285" s="56"/>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58"/>
      <c r="AM285" s="58"/>
      <c r="AN285" s="49"/>
      <c r="AO285" s="49"/>
      <c r="AP285" s="49"/>
      <c r="AQ285" s="49"/>
      <c r="AR285" s="49"/>
      <c r="AS285" s="49"/>
    </row>
    <row r="286" spans="1:45" ht="16.5" customHeight="1" x14ac:dyDescent="0.25">
      <c r="A286" s="56"/>
      <c r="B286" s="56"/>
      <c r="C286" s="56"/>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58"/>
      <c r="AM286" s="58"/>
      <c r="AN286" s="49"/>
      <c r="AO286" s="49"/>
      <c r="AP286" s="49"/>
      <c r="AQ286" s="49"/>
      <c r="AR286" s="49"/>
      <c r="AS286" s="49"/>
    </row>
    <row r="287" spans="1:45" ht="16.5" customHeight="1" x14ac:dyDescent="0.25">
      <c r="A287" s="56"/>
      <c r="B287" s="56"/>
      <c r="C287" s="56"/>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58"/>
      <c r="AM287" s="58"/>
      <c r="AN287" s="49"/>
      <c r="AO287" s="49"/>
      <c r="AP287" s="49"/>
      <c r="AQ287" s="49"/>
      <c r="AR287" s="49"/>
      <c r="AS287" s="49"/>
    </row>
    <row r="288" spans="1:45" ht="16.5" customHeight="1" x14ac:dyDescent="0.25">
      <c r="A288" s="56"/>
      <c r="B288" s="56"/>
      <c r="C288" s="56"/>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58"/>
      <c r="AM288" s="58"/>
      <c r="AN288" s="49"/>
      <c r="AO288" s="49"/>
      <c r="AP288" s="49"/>
      <c r="AQ288" s="49"/>
      <c r="AR288" s="49"/>
      <c r="AS288" s="49"/>
    </row>
    <row r="289" spans="1:45" ht="16.5" customHeight="1" x14ac:dyDescent="0.25">
      <c r="A289" s="56"/>
      <c r="B289" s="56"/>
      <c r="C289" s="56"/>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58"/>
      <c r="AM289" s="58"/>
      <c r="AN289" s="49"/>
      <c r="AO289" s="49"/>
      <c r="AP289" s="49"/>
      <c r="AQ289" s="49"/>
      <c r="AR289" s="49"/>
      <c r="AS289" s="49"/>
    </row>
    <row r="290" spans="1:45" ht="16.5" customHeight="1" x14ac:dyDescent="0.25">
      <c r="A290" s="56"/>
      <c r="B290" s="56"/>
      <c r="C290" s="56"/>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58"/>
      <c r="AM290" s="58"/>
      <c r="AN290" s="49"/>
      <c r="AO290" s="49"/>
      <c r="AP290" s="49"/>
      <c r="AQ290" s="49"/>
      <c r="AR290" s="49"/>
      <c r="AS290" s="49"/>
    </row>
    <row r="291" spans="1:45" ht="16.5" customHeight="1" x14ac:dyDescent="0.25">
      <c r="A291" s="56"/>
      <c r="B291" s="56"/>
      <c r="C291" s="56"/>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58"/>
      <c r="AM291" s="58"/>
      <c r="AN291" s="49"/>
      <c r="AO291" s="49"/>
      <c r="AP291" s="49"/>
      <c r="AQ291" s="49"/>
      <c r="AR291" s="49"/>
      <c r="AS291" s="49"/>
    </row>
    <row r="292" spans="1:45" ht="16.5" customHeight="1" x14ac:dyDescent="0.25">
      <c r="A292" s="56"/>
      <c r="B292" s="56"/>
      <c r="C292" s="56"/>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58"/>
      <c r="AM292" s="58"/>
      <c r="AN292" s="49"/>
      <c r="AO292" s="49"/>
      <c r="AP292" s="49"/>
      <c r="AQ292" s="49"/>
      <c r="AR292" s="49"/>
      <c r="AS292" s="49"/>
    </row>
    <row r="293" spans="1:45" ht="16.5" customHeight="1" x14ac:dyDescent="0.25">
      <c r="A293" s="56"/>
      <c r="B293" s="56"/>
      <c r="C293" s="56"/>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58"/>
      <c r="AM293" s="58"/>
      <c r="AN293" s="49"/>
      <c r="AO293" s="49"/>
      <c r="AP293" s="49"/>
      <c r="AQ293" s="49"/>
      <c r="AR293" s="49"/>
      <c r="AS293" s="49"/>
    </row>
    <row r="294" spans="1:45" ht="16.5" customHeight="1" x14ac:dyDescent="0.25">
      <c r="A294" s="56"/>
      <c r="B294" s="56"/>
      <c r="C294" s="56"/>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58"/>
      <c r="AM294" s="58"/>
      <c r="AN294" s="49"/>
      <c r="AO294" s="49"/>
      <c r="AP294" s="49"/>
      <c r="AQ294" s="49"/>
      <c r="AR294" s="49"/>
      <c r="AS294" s="49"/>
    </row>
    <row r="295" spans="1:45" ht="16.5" customHeight="1" x14ac:dyDescent="0.25">
      <c r="A295" s="56"/>
      <c r="B295" s="56"/>
      <c r="C295" s="56"/>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58"/>
      <c r="AM295" s="58"/>
      <c r="AN295" s="49"/>
      <c r="AO295" s="49"/>
      <c r="AP295" s="49"/>
      <c r="AQ295" s="49"/>
      <c r="AR295" s="49"/>
      <c r="AS295" s="49"/>
    </row>
    <row r="296" spans="1:45" ht="16.5" customHeight="1" x14ac:dyDescent="0.25">
      <c r="A296" s="56"/>
      <c r="B296" s="56"/>
      <c r="C296" s="56"/>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58"/>
      <c r="AM296" s="58"/>
      <c r="AN296" s="49"/>
      <c r="AO296" s="49"/>
      <c r="AP296" s="49"/>
      <c r="AQ296" s="49"/>
      <c r="AR296" s="49"/>
      <c r="AS296" s="49"/>
    </row>
    <row r="297" spans="1:45" ht="16.5" customHeight="1" x14ac:dyDescent="0.25">
      <c r="A297" s="56"/>
      <c r="B297" s="56"/>
      <c r="C297" s="56"/>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58"/>
      <c r="AM297" s="58"/>
      <c r="AN297" s="49"/>
      <c r="AO297" s="49"/>
      <c r="AP297" s="49"/>
      <c r="AQ297" s="49"/>
      <c r="AR297" s="49"/>
      <c r="AS297" s="49"/>
    </row>
    <row r="298" spans="1:45" ht="16.5" customHeight="1" x14ac:dyDescent="0.25">
      <c r="A298" s="56"/>
      <c r="B298" s="56"/>
      <c r="C298" s="56"/>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58"/>
      <c r="AM298" s="58"/>
      <c r="AN298" s="49"/>
      <c r="AO298" s="49"/>
      <c r="AP298" s="49"/>
      <c r="AQ298" s="49"/>
      <c r="AR298" s="49"/>
      <c r="AS298" s="49"/>
    </row>
    <row r="299" spans="1:45" ht="16.5" customHeight="1" x14ac:dyDescent="0.25">
      <c r="A299" s="56"/>
      <c r="B299" s="56"/>
      <c r="C299" s="56"/>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58"/>
      <c r="AM299" s="58"/>
      <c r="AN299" s="49"/>
      <c r="AO299" s="49"/>
      <c r="AP299" s="49"/>
      <c r="AQ299" s="49"/>
      <c r="AR299" s="49"/>
      <c r="AS299" s="49"/>
    </row>
    <row r="300" spans="1:45" ht="16.5" customHeight="1" x14ac:dyDescent="0.25">
      <c r="A300" s="56"/>
      <c r="B300" s="56"/>
      <c r="C300" s="56"/>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58"/>
      <c r="AM300" s="58"/>
      <c r="AN300" s="49"/>
      <c r="AO300" s="49"/>
      <c r="AP300" s="49"/>
      <c r="AQ300" s="49"/>
      <c r="AR300" s="49"/>
      <c r="AS300" s="49"/>
    </row>
    <row r="301" spans="1:45" ht="16.5" customHeight="1" x14ac:dyDescent="0.25">
      <c r="A301" s="56"/>
      <c r="B301" s="56"/>
      <c r="C301" s="56"/>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58"/>
      <c r="AM301" s="58"/>
      <c r="AN301" s="49"/>
      <c r="AO301" s="49"/>
      <c r="AP301" s="49"/>
      <c r="AQ301" s="49"/>
      <c r="AR301" s="49"/>
      <c r="AS301" s="49"/>
    </row>
    <row r="302" spans="1:45" ht="16.5" customHeight="1" x14ac:dyDescent="0.25">
      <c r="A302" s="56"/>
      <c r="B302" s="56"/>
      <c r="C302" s="56"/>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58"/>
      <c r="AM302" s="58"/>
      <c r="AN302" s="49"/>
      <c r="AO302" s="49"/>
      <c r="AP302" s="49"/>
      <c r="AQ302" s="49"/>
      <c r="AR302" s="49"/>
      <c r="AS302" s="49"/>
    </row>
    <row r="303" spans="1:45" ht="16.5" customHeight="1" x14ac:dyDescent="0.25">
      <c r="A303" s="56"/>
      <c r="B303" s="56"/>
      <c r="C303" s="56"/>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58"/>
      <c r="AM303" s="58"/>
      <c r="AN303" s="49"/>
      <c r="AO303" s="49"/>
      <c r="AP303" s="49"/>
      <c r="AQ303" s="49"/>
      <c r="AR303" s="49"/>
      <c r="AS303" s="49"/>
    </row>
    <row r="304" spans="1:45" ht="16.5" customHeight="1" x14ac:dyDescent="0.25">
      <c r="A304" s="56"/>
      <c r="B304" s="56"/>
      <c r="C304" s="56"/>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58"/>
      <c r="AM304" s="58"/>
      <c r="AN304" s="49"/>
      <c r="AO304" s="49"/>
      <c r="AP304" s="49"/>
      <c r="AQ304" s="49"/>
      <c r="AR304" s="49"/>
      <c r="AS304" s="49"/>
    </row>
    <row r="305" spans="1:45" ht="16.5" customHeight="1" x14ac:dyDescent="0.25">
      <c r="A305" s="56"/>
      <c r="B305" s="56"/>
      <c r="C305" s="56"/>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58"/>
      <c r="AM305" s="58"/>
      <c r="AN305" s="49"/>
      <c r="AO305" s="49"/>
      <c r="AP305" s="49"/>
      <c r="AQ305" s="49"/>
      <c r="AR305" s="49"/>
      <c r="AS305" s="49"/>
    </row>
    <row r="306" spans="1:45" ht="16.5" customHeight="1" x14ac:dyDescent="0.25">
      <c r="A306" s="56"/>
      <c r="B306" s="56"/>
      <c r="C306" s="56"/>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58"/>
      <c r="AM306" s="58"/>
      <c r="AN306" s="49"/>
      <c r="AO306" s="49"/>
      <c r="AP306" s="49"/>
      <c r="AQ306" s="49"/>
      <c r="AR306" s="49"/>
      <c r="AS306" s="49"/>
    </row>
    <row r="307" spans="1:45" ht="16.5" customHeight="1" x14ac:dyDescent="0.25">
      <c r="A307" s="56"/>
      <c r="B307" s="56"/>
      <c r="C307" s="56"/>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58"/>
      <c r="AM307" s="58"/>
      <c r="AN307" s="49"/>
      <c r="AO307" s="49"/>
      <c r="AP307" s="49"/>
      <c r="AQ307" s="49"/>
      <c r="AR307" s="49"/>
      <c r="AS307" s="49"/>
    </row>
    <row r="308" spans="1:45" ht="16.5" customHeight="1" x14ac:dyDescent="0.25">
      <c r="A308" s="56"/>
      <c r="B308" s="56"/>
      <c r="C308" s="56"/>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58"/>
      <c r="AM308" s="58"/>
      <c r="AN308" s="49"/>
      <c r="AO308" s="49"/>
      <c r="AP308" s="49"/>
      <c r="AQ308" s="49"/>
      <c r="AR308" s="49"/>
      <c r="AS308" s="49"/>
    </row>
    <row r="309" spans="1:45" ht="16.5" customHeight="1" x14ac:dyDescent="0.25">
      <c r="A309" s="56"/>
      <c r="B309" s="56"/>
      <c r="C309" s="56"/>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58"/>
      <c r="AM309" s="58"/>
      <c r="AN309" s="49"/>
      <c r="AO309" s="49"/>
      <c r="AP309" s="49"/>
      <c r="AQ309" s="49"/>
      <c r="AR309" s="49"/>
      <c r="AS309" s="49"/>
    </row>
    <row r="310" spans="1:45" ht="16.5" customHeight="1" x14ac:dyDescent="0.25">
      <c r="A310" s="56"/>
      <c r="B310" s="56"/>
      <c r="C310" s="56"/>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58"/>
      <c r="AM310" s="58"/>
      <c r="AN310" s="49"/>
      <c r="AO310" s="49"/>
      <c r="AP310" s="49"/>
      <c r="AQ310" s="49"/>
      <c r="AR310" s="49"/>
      <c r="AS310" s="49"/>
    </row>
    <row r="311" spans="1:45" ht="16.5" customHeight="1" x14ac:dyDescent="0.25">
      <c r="A311" s="56"/>
      <c r="B311" s="56"/>
      <c r="C311" s="56"/>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58"/>
      <c r="AM311" s="58"/>
      <c r="AN311" s="49"/>
      <c r="AO311" s="49"/>
      <c r="AP311" s="49"/>
      <c r="AQ311" s="49"/>
      <c r="AR311" s="49"/>
      <c r="AS311" s="49"/>
    </row>
    <row r="312" spans="1:45" ht="16.5" customHeight="1" x14ac:dyDescent="0.25">
      <c r="A312" s="56"/>
      <c r="B312" s="56"/>
      <c r="C312" s="56"/>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58"/>
      <c r="AM312" s="58"/>
      <c r="AN312" s="49"/>
      <c r="AO312" s="49"/>
      <c r="AP312" s="49"/>
      <c r="AQ312" s="49"/>
      <c r="AR312" s="49"/>
      <c r="AS312" s="49"/>
    </row>
    <row r="313" spans="1:45" ht="16.5" customHeight="1" x14ac:dyDescent="0.25">
      <c r="A313" s="56"/>
      <c r="B313" s="56"/>
      <c r="C313" s="56"/>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58"/>
      <c r="AM313" s="58"/>
      <c r="AN313" s="49"/>
      <c r="AO313" s="49"/>
      <c r="AP313" s="49"/>
      <c r="AQ313" s="49"/>
      <c r="AR313" s="49"/>
      <c r="AS313" s="49"/>
    </row>
    <row r="314" spans="1:45" ht="16.5" customHeight="1" x14ac:dyDescent="0.25">
      <c r="A314" s="56"/>
      <c r="B314" s="56"/>
      <c r="C314" s="56"/>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58"/>
      <c r="AM314" s="58"/>
      <c r="AN314" s="49"/>
      <c r="AO314" s="49"/>
      <c r="AP314" s="49"/>
      <c r="AQ314" s="49"/>
      <c r="AR314" s="49"/>
      <c r="AS314" s="49"/>
    </row>
    <row r="315" spans="1:45" ht="16.5" customHeight="1" x14ac:dyDescent="0.25">
      <c r="A315" s="56"/>
      <c r="B315" s="56"/>
      <c r="C315" s="56"/>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58"/>
      <c r="AM315" s="58"/>
      <c r="AN315" s="49"/>
      <c r="AO315" s="49"/>
      <c r="AP315" s="49"/>
      <c r="AQ315" s="49"/>
      <c r="AR315" s="49"/>
      <c r="AS315" s="49"/>
    </row>
    <row r="316" spans="1:45" ht="16.5" customHeight="1" x14ac:dyDescent="0.25">
      <c r="A316" s="56"/>
      <c r="B316" s="56"/>
      <c r="C316" s="56"/>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58"/>
      <c r="AM316" s="58"/>
      <c r="AN316" s="49"/>
      <c r="AO316" s="49"/>
      <c r="AP316" s="49"/>
      <c r="AQ316" s="49"/>
      <c r="AR316" s="49"/>
      <c r="AS316" s="49"/>
    </row>
    <row r="317" spans="1:45" ht="16.5" customHeight="1" x14ac:dyDescent="0.25">
      <c r="A317" s="56"/>
      <c r="B317" s="56"/>
      <c r="C317" s="56"/>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58"/>
      <c r="AM317" s="58"/>
      <c r="AN317" s="49"/>
      <c r="AO317" s="49"/>
      <c r="AP317" s="49"/>
      <c r="AQ317" s="49"/>
      <c r="AR317" s="49"/>
      <c r="AS317" s="49"/>
    </row>
    <row r="318" spans="1:45" ht="16.5" customHeight="1" x14ac:dyDescent="0.25">
      <c r="A318" s="56"/>
      <c r="B318" s="56"/>
      <c r="C318" s="56"/>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58"/>
      <c r="AM318" s="58"/>
      <c r="AN318" s="49"/>
      <c r="AO318" s="49"/>
      <c r="AP318" s="49"/>
      <c r="AQ318" s="49"/>
      <c r="AR318" s="49"/>
      <c r="AS318" s="49"/>
    </row>
    <row r="319" spans="1:45" ht="16.5" customHeight="1" x14ac:dyDescent="0.25">
      <c r="A319" s="56"/>
      <c r="B319" s="56"/>
      <c r="C319" s="56"/>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58"/>
      <c r="AM319" s="58"/>
      <c r="AN319" s="49"/>
      <c r="AO319" s="49"/>
      <c r="AP319" s="49"/>
      <c r="AQ319" s="49"/>
      <c r="AR319" s="49"/>
      <c r="AS319" s="49"/>
    </row>
    <row r="320" spans="1:45" ht="16.5" customHeight="1" x14ac:dyDescent="0.25">
      <c r="A320" s="56"/>
      <c r="B320" s="56"/>
      <c r="C320" s="56"/>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58"/>
      <c r="AM320" s="58"/>
      <c r="AN320" s="49"/>
      <c r="AO320" s="49"/>
      <c r="AP320" s="49"/>
      <c r="AQ320" s="49"/>
      <c r="AR320" s="49"/>
      <c r="AS320" s="49"/>
    </row>
    <row r="321" spans="1:45" ht="16.5" customHeight="1" x14ac:dyDescent="0.25">
      <c r="A321" s="56"/>
      <c r="B321" s="56"/>
      <c r="C321" s="56"/>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58"/>
      <c r="AM321" s="58"/>
      <c r="AN321" s="49"/>
      <c r="AO321" s="49"/>
      <c r="AP321" s="49"/>
      <c r="AQ321" s="49"/>
      <c r="AR321" s="49"/>
      <c r="AS321" s="49"/>
    </row>
    <row r="322" spans="1:45" ht="16.5" customHeight="1" x14ac:dyDescent="0.25">
      <c r="A322" s="56"/>
      <c r="B322" s="56"/>
      <c r="C322" s="56"/>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58"/>
      <c r="AM322" s="58"/>
      <c r="AN322" s="49"/>
      <c r="AO322" s="49"/>
      <c r="AP322" s="49"/>
      <c r="AQ322" s="49"/>
      <c r="AR322" s="49"/>
      <c r="AS322" s="49"/>
    </row>
    <row r="323" spans="1:45" ht="16.5" customHeight="1" x14ac:dyDescent="0.25">
      <c r="A323" s="56"/>
      <c r="B323" s="56"/>
      <c r="C323" s="56"/>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58"/>
      <c r="AM323" s="58"/>
      <c r="AN323" s="49"/>
      <c r="AO323" s="49"/>
      <c r="AP323" s="49"/>
      <c r="AQ323" s="49"/>
      <c r="AR323" s="49"/>
      <c r="AS323" s="49"/>
    </row>
    <row r="324" spans="1:45" ht="16.5" customHeight="1" x14ac:dyDescent="0.25">
      <c r="A324" s="56"/>
      <c r="B324" s="56"/>
      <c r="C324" s="56"/>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58"/>
      <c r="AM324" s="58"/>
      <c r="AN324" s="49"/>
      <c r="AO324" s="49"/>
      <c r="AP324" s="49"/>
      <c r="AQ324" s="49"/>
      <c r="AR324" s="49"/>
      <c r="AS324" s="49"/>
    </row>
    <row r="325" spans="1:45" ht="16.5" customHeight="1" x14ac:dyDescent="0.25">
      <c r="A325" s="56"/>
      <c r="B325" s="56"/>
      <c r="C325" s="56"/>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58"/>
      <c r="AM325" s="58"/>
      <c r="AN325" s="49"/>
      <c r="AO325" s="49"/>
      <c r="AP325" s="49"/>
      <c r="AQ325" s="49"/>
      <c r="AR325" s="49"/>
      <c r="AS325" s="49"/>
    </row>
    <row r="326" spans="1:45" ht="16.5" customHeight="1" x14ac:dyDescent="0.25">
      <c r="A326" s="56"/>
      <c r="B326" s="56"/>
      <c r="C326" s="56"/>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58"/>
      <c r="AM326" s="58"/>
      <c r="AN326" s="49"/>
      <c r="AO326" s="49"/>
      <c r="AP326" s="49"/>
      <c r="AQ326" s="49"/>
      <c r="AR326" s="49"/>
      <c r="AS326" s="49"/>
    </row>
    <row r="327" spans="1:45" ht="16.5" customHeight="1" x14ac:dyDescent="0.25">
      <c r="A327" s="56"/>
      <c r="B327" s="56"/>
      <c r="C327" s="56"/>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58"/>
      <c r="AM327" s="58"/>
      <c r="AN327" s="49"/>
      <c r="AO327" s="49"/>
      <c r="AP327" s="49"/>
      <c r="AQ327" s="49"/>
      <c r="AR327" s="49"/>
      <c r="AS327" s="49"/>
    </row>
    <row r="328" spans="1:45" ht="16.5" customHeight="1" x14ac:dyDescent="0.25">
      <c r="A328" s="56"/>
      <c r="B328" s="56"/>
      <c r="C328" s="56"/>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58"/>
      <c r="AM328" s="58"/>
      <c r="AN328" s="49"/>
      <c r="AO328" s="49"/>
      <c r="AP328" s="49"/>
      <c r="AQ328" s="49"/>
      <c r="AR328" s="49"/>
      <c r="AS328" s="49"/>
    </row>
    <row r="329" spans="1:45" ht="16.5" customHeight="1" x14ac:dyDescent="0.25">
      <c r="A329" s="56"/>
      <c r="B329" s="56"/>
      <c r="C329" s="56"/>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58"/>
      <c r="AM329" s="58"/>
      <c r="AN329" s="49"/>
      <c r="AO329" s="49"/>
      <c r="AP329" s="49"/>
      <c r="AQ329" s="49"/>
      <c r="AR329" s="49"/>
      <c r="AS329" s="49"/>
    </row>
    <row r="330" spans="1:45" ht="16.5" customHeight="1" x14ac:dyDescent="0.25">
      <c r="A330" s="56"/>
      <c r="B330" s="56"/>
      <c r="C330" s="56"/>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58"/>
      <c r="AM330" s="58"/>
      <c r="AN330" s="49"/>
      <c r="AO330" s="49"/>
      <c r="AP330" s="49"/>
      <c r="AQ330" s="49"/>
      <c r="AR330" s="49"/>
      <c r="AS330" s="49"/>
    </row>
    <row r="331" spans="1:45" ht="16.5" customHeight="1" x14ac:dyDescent="0.25">
      <c r="A331" s="56"/>
      <c r="B331" s="56"/>
      <c r="C331" s="56"/>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58"/>
      <c r="AM331" s="58"/>
      <c r="AN331" s="49"/>
      <c r="AO331" s="49"/>
      <c r="AP331" s="49"/>
      <c r="AQ331" s="49"/>
      <c r="AR331" s="49"/>
      <c r="AS331" s="49"/>
    </row>
    <row r="332" spans="1:45" ht="16.5" customHeight="1" x14ac:dyDescent="0.25">
      <c r="A332" s="56"/>
      <c r="B332" s="56"/>
      <c r="C332" s="56"/>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58"/>
      <c r="AM332" s="58"/>
      <c r="AN332" s="49"/>
      <c r="AO332" s="49"/>
      <c r="AP332" s="49"/>
      <c r="AQ332" s="49"/>
      <c r="AR332" s="49"/>
      <c r="AS332" s="49"/>
    </row>
    <row r="333" spans="1:45" ht="16.5" customHeight="1" x14ac:dyDescent="0.25">
      <c r="A333" s="56"/>
      <c r="B333" s="56"/>
      <c r="C333" s="56"/>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58"/>
      <c r="AM333" s="58"/>
      <c r="AN333" s="49"/>
      <c r="AO333" s="49"/>
      <c r="AP333" s="49"/>
      <c r="AQ333" s="49"/>
      <c r="AR333" s="49"/>
      <c r="AS333" s="49"/>
    </row>
    <row r="334" spans="1:45" ht="16.5" customHeight="1" x14ac:dyDescent="0.25">
      <c r="A334" s="56"/>
      <c r="B334" s="56"/>
      <c r="C334" s="56"/>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58"/>
      <c r="AM334" s="58"/>
      <c r="AN334" s="49"/>
      <c r="AO334" s="49"/>
      <c r="AP334" s="49"/>
      <c r="AQ334" s="49"/>
      <c r="AR334" s="49"/>
      <c r="AS334" s="49"/>
    </row>
    <row r="335" spans="1:45" ht="16.5" customHeight="1" x14ac:dyDescent="0.25">
      <c r="A335" s="56"/>
      <c r="B335" s="56"/>
      <c r="C335" s="56"/>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58"/>
      <c r="AM335" s="58"/>
      <c r="AN335" s="49"/>
      <c r="AO335" s="49"/>
      <c r="AP335" s="49"/>
      <c r="AQ335" s="49"/>
      <c r="AR335" s="49"/>
      <c r="AS335" s="49"/>
    </row>
    <row r="336" spans="1:45" ht="16.5" customHeight="1" x14ac:dyDescent="0.25">
      <c r="A336" s="56"/>
      <c r="B336" s="56"/>
      <c r="C336" s="56"/>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58"/>
      <c r="AM336" s="58"/>
      <c r="AN336" s="49"/>
      <c r="AO336" s="49"/>
      <c r="AP336" s="49"/>
      <c r="AQ336" s="49"/>
      <c r="AR336" s="49"/>
      <c r="AS336" s="49"/>
    </row>
    <row r="337" spans="1:45" ht="16.5" customHeight="1" x14ac:dyDescent="0.25">
      <c r="A337" s="56"/>
      <c r="B337" s="56"/>
      <c r="C337" s="56"/>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58"/>
      <c r="AM337" s="58"/>
      <c r="AN337" s="49"/>
      <c r="AO337" s="49"/>
      <c r="AP337" s="49"/>
      <c r="AQ337" s="49"/>
      <c r="AR337" s="49"/>
      <c r="AS337" s="49"/>
    </row>
    <row r="338" spans="1:45" ht="16.5" customHeight="1" x14ac:dyDescent="0.25">
      <c r="A338" s="56"/>
      <c r="B338" s="56"/>
      <c r="C338" s="56"/>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58"/>
      <c r="AM338" s="58"/>
      <c r="AN338" s="49"/>
      <c r="AO338" s="49"/>
      <c r="AP338" s="49"/>
      <c r="AQ338" s="49"/>
      <c r="AR338" s="49"/>
      <c r="AS338" s="49"/>
    </row>
    <row r="339" spans="1:45" ht="16.5" customHeight="1" x14ac:dyDescent="0.25">
      <c r="A339" s="56"/>
      <c r="B339" s="56"/>
      <c r="C339" s="56"/>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58"/>
      <c r="AM339" s="58"/>
      <c r="AN339" s="49"/>
      <c r="AO339" s="49"/>
      <c r="AP339" s="49"/>
      <c r="AQ339" s="49"/>
      <c r="AR339" s="49"/>
      <c r="AS339" s="49"/>
    </row>
    <row r="340" spans="1:45" ht="16.5" customHeight="1" x14ac:dyDescent="0.25">
      <c r="A340" s="56"/>
      <c r="B340" s="56"/>
      <c r="C340" s="56"/>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58"/>
      <c r="AM340" s="58"/>
      <c r="AN340" s="49"/>
      <c r="AO340" s="49"/>
      <c r="AP340" s="49"/>
      <c r="AQ340" s="49"/>
      <c r="AR340" s="49"/>
      <c r="AS340" s="49"/>
    </row>
    <row r="341" spans="1:45" ht="16.5" customHeight="1" x14ac:dyDescent="0.25">
      <c r="A341" s="56"/>
      <c r="B341" s="56"/>
      <c r="C341" s="56"/>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58"/>
      <c r="AM341" s="58"/>
      <c r="AN341" s="49"/>
      <c r="AO341" s="49"/>
      <c r="AP341" s="49"/>
      <c r="AQ341" s="49"/>
      <c r="AR341" s="49"/>
      <c r="AS341" s="49"/>
    </row>
    <row r="342" spans="1:45" ht="16.5" customHeight="1" x14ac:dyDescent="0.25">
      <c r="A342" s="56"/>
      <c r="B342" s="56"/>
      <c r="C342" s="56"/>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58"/>
      <c r="AM342" s="58"/>
      <c r="AN342" s="49"/>
      <c r="AO342" s="49"/>
      <c r="AP342" s="49"/>
      <c r="AQ342" s="49"/>
      <c r="AR342" s="49"/>
      <c r="AS342" s="49"/>
    </row>
    <row r="343" spans="1:45" ht="16.5" customHeight="1" x14ac:dyDescent="0.25">
      <c r="A343" s="56"/>
      <c r="B343" s="56"/>
      <c r="C343" s="56"/>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58"/>
      <c r="AM343" s="58"/>
      <c r="AN343" s="49"/>
      <c r="AO343" s="49"/>
      <c r="AP343" s="49"/>
      <c r="AQ343" s="49"/>
      <c r="AR343" s="49"/>
      <c r="AS343" s="49"/>
    </row>
    <row r="344" spans="1:45" ht="16.5" customHeight="1" x14ac:dyDescent="0.25">
      <c r="A344" s="56"/>
      <c r="B344" s="56"/>
      <c r="C344" s="56"/>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58"/>
      <c r="AM344" s="58"/>
      <c r="AN344" s="49"/>
      <c r="AO344" s="49"/>
      <c r="AP344" s="49"/>
      <c r="AQ344" s="49"/>
      <c r="AR344" s="49"/>
      <c r="AS344" s="49"/>
    </row>
    <row r="345" spans="1:45" ht="16.5" customHeight="1" x14ac:dyDescent="0.25">
      <c r="A345" s="56"/>
      <c r="B345" s="56"/>
      <c r="C345" s="56"/>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58"/>
      <c r="AM345" s="58"/>
      <c r="AN345" s="49"/>
      <c r="AO345" s="49"/>
      <c r="AP345" s="49"/>
      <c r="AQ345" s="49"/>
      <c r="AR345" s="49"/>
      <c r="AS345" s="49"/>
    </row>
    <row r="346" spans="1:45" ht="16.5" customHeight="1" x14ac:dyDescent="0.25">
      <c r="A346" s="56"/>
      <c r="B346" s="56"/>
      <c r="C346" s="56"/>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58"/>
      <c r="AM346" s="58"/>
      <c r="AN346" s="49"/>
      <c r="AO346" s="49"/>
      <c r="AP346" s="49"/>
      <c r="AQ346" s="49"/>
      <c r="AR346" s="49"/>
      <c r="AS346" s="49"/>
    </row>
    <row r="347" spans="1:45" ht="16.5" customHeight="1" x14ac:dyDescent="0.25">
      <c r="A347" s="56"/>
      <c r="B347" s="56"/>
      <c r="C347" s="56"/>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58"/>
      <c r="AM347" s="58"/>
      <c r="AN347" s="49"/>
      <c r="AO347" s="49"/>
      <c r="AP347" s="49"/>
      <c r="AQ347" s="49"/>
      <c r="AR347" s="49"/>
      <c r="AS347" s="49"/>
    </row>
    <row r="348" spans="1:45" ht="16.5" customHeight="1" x14ac:dyDescent="0.25">
      <c r="A348" s="56"/>
      <c r="B348" s="56"/>
      <c r="C348" s="56"/>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58"/>
      <c r="AM348" s="58"/>
      <c r="AN348" s="49"/>
      <c r="AO348" s="49"/>
      <c r="AP348" s="49"/>
      <c r="AQ348" s="49"/>
      <c r="AR348" s="49"/>
      <c r="AS348" s="49"/>
    </row>
    <row r="349" spans="1:45" ht="16.5" customHeight="1" x14ac:dyDescent="0.25">
      <c r="A349" s="56"/>
      <c r="B349" s="56"/>
      <c r="C349" s="56"/>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58"/>
      <c r="AM349" s="58"/>
      <c r="AN349" s="49"/>
      <c r="AO349" s="49"/>
      <c r="AP349" s="49"/>
      <c r="AQ349" s="49"/>
      <c r="AR349" s="49"/>
      <c r="AS349" s="49"/>
    </row>
    <row r="350" spans="1:45" ht="16.5" customHeight="1" x14ac:dyDescent="0.25">
      <c r="A350" s="56"/>
      <c r="B350" s="56"/>
      <c r="C350" s="56"/>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58"/>
      <c r="AM350" s="58"/>
      <c r="AN350" s="49"/>
      <c r="AO350" s="49"/>
      <c r="AP350" s="49"/>
      <c r="AQ350" s="49"/>
      <c r="AR350" s="49"/>
      <c r="AS350" s="49"/>
    </row>
    <row r="351" spans="1:45" ht="16.5" customHeight="1" x14ac:dyDescent="0.25">
      <c r="A351" s="56"/>
      <c r="B351" s="56"/>
      <c r="C351" s="56"/>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58"/>
      <c r="AM351" s="58"/>
      <c r="AN351" s="49"/>
      <c r="AO351" s="49"/>
      <c r="AP351" s="49"/>
      <c r="AQ351" s="49"/>
      <c r="AR351" s="49"/>
      <c r="AS351" s="49"/>
    </row>
    <row r="352" spans="1:45" ht="16.5" customHeight="1" x14ac:dyDescent="0.25">
      <c r="A352" s="56"/>
      <c r="B352" s="56"/>
      <c r="C352" s="56"/>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58"/>
      <c r="AM352" s="58"/>
      <c r="AN352" s="49"/>
      <c r="AO352" s="49"/>
      <c r="AP352" s="49"/>
      <c r="AQ352" s="49"/>
      <c r="AR352" s="49"/>
      <c r="AS352" s="49"/>
    </row>
    <row r="353" spans="1:45" ht="16.5" customHeight="1" x14ac:dyDescent="0.25">
      <c r="A353" s="56"/>
      <c r="B353" s="56"/>
      <c r="C353" s="56"/>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58"/>
      <c r="AM353" s="58"/>
      <c r="AN353" s="49"/>
      <c r="AO353" s="49"/>
      <c r="AP353" s="49"/>
      <c r="AQ353" s="49"/>
      <c r="AR353" s="49"/>
      <c r="AS353" s="49"/>
    </row>
    <row r="354" spans="1:45" ht="16.5" customHeight="1" x14ac:dyDescent="0.25">
      <c r="A354" s="56"/>
      <c r="B354" s="56"/>
      <c r="C354" s="56"/>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58"/>
      <c r="AM354" s="58"/>
      <c r="AN354" s="49"/>
      <c r="AO354" s="49"/>
      <c r="AP354" s="49"/>
      <c r="AQ354" s="49"/>
      <c r="AR354" s="49"/>
      <c r="AS354" s="49"/>
    </row>
    <row r="355" spans="1:45" ht="16.5" customHeight="1" x14ac:dyDescent="0.25">
      <c r="A355" s="56"/>
      <c r="B355" s="56"/>
      <c r="C355" s="56"/>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58"/>
      <c r="AM355" s="58"/>
      <c r="AN355" s="49"/>
      <c r="AO355" s="49"/>
      <c r="AP355" s="49"/>
      <c r="AQ355" s="49"/>
      <c r="AR355" s="49"/>
      <c r="AS355" s="49"/>
    </row>
    <row r="356" spans="1:45" ht="16.5" customHeight="1" x14ac:dyDescent="0.25">
      <c r="A356" s="56"/>
      <c r="B356" s="56"/>
      <c r="C356" s="56"/>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58"/>
      <c r="AM356" s="58"/>
      <c r="AN356" s="49"/>
      <c r="AO356" s="49"/>
      <c r="AP356" s="49"/>
      <c r="AQ356" s="49"/>
      <c r="AR356" s="49"/>
      <c r="AS356" s="49"/>
    </row>
    <row r="357" spans="1:45" ht="16.5" customHeight="1" x14ac:dyDescent="0.25">
      <c r="A357" s="56"/>
      <c r="B357" s="56"/>
      <c r="C357" s="56"/>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58"/>
      <c r="AM357" s="58"/>
      <c r="AN357" s="49"/>
      <c r="AO357" s="49"/>
      <c r="AP357" s="49"/>
      <c r="AQ357" s="49"/>
      <c r="AR357" s="49"/>
      <c r="AS357" s="49"/>
    </row>
    <row r="358" spans="1:45" ht="16.5" customHeight="1" x14ac:dyDescent="0.25">
      <c r="A358" s="56"/>
      <c r="B358" s="56"/>
      <c r="C358" s="56"/>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58"/>
      <c r="AM358" s="58"/>
      <c r="AN358" s="49"/>
      <c r="AO358" s="49"/>
      <c r="AP358" s="49"/>
      <c r="AQ358" s="49"/>
      <c r="AR358" s="49"/>
      <c r="AS358" s="49"/>
    </row>
    <row r="359" spans="1:45" ht="16.5" customHeight="1" x14ac:dyDescent="0.25">
      <c r="A359" s="56"/>
      <c r="B359" s="56"/>
      <c r="C359" s="56"/>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58"/>
      <c r="AM359" s="58"/>
      <c r="AN359" s="49"/>
      <c r="AO359" s="49"/>
      <c r="AP359" s="49"/>
      <c r="AQ359" s="49"/>
      <c r="AR359" s="49"/>
      <c r="AS359" s="49"/>
    </row>
    <row r="360" spans="1:45" ht="16.5" customHeight="1" x14ac:dyDescent="0.25">
      <c r="A360" s="56"/>
      <c r="B360" s="56"/>
      <c r="C360" s="56"/>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58"/>
      <c r="AM360" s="58"/>
      <c r="AN360" s="49"/>
      <c r="AO360" s="49"/>
      <c r="AP360" s="49"/>
      <c r="AQ360" s="49"/>
      <c r="AR360" s="49"/>
      <c r="AS360" s="49"/>
    </row>
    <row r="361" spans="1:45" ht="16.5" customHeight="1" x14ac:dyDescent="0.25">
      <c r="A361" s="56"/>
      <c r="B361" s="56"/>
      <c r="C361" s="56"/>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58"/>
      <c r="AM361" s="58"/>
      <c r="AN361" s="49"/>
      <c r="AO361" s="49"/>
      <c r="AP361" s="49"/>
      <c r="AQ361" s="49"/>
      <c r="AR361" s="49"/>
      <c r="AS361" s="49"/>
    </row>
    <row r="362" spans="1:45" ht="16.5" customHeight="1" x14ac:dyDescent="0.25">
      <c r="A362" s="56"/>
      <c r="B362" s="56"/>
      <c r="C362" s="56"/>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58"/>
      <c r="AM362" s="58"/>
      <c r="AN362" s="49"/>
      <c r="AO362" s="49"/>
      <c r="AP362" s="49"/>
      <c r="AQ362" s="49"/>
      <c r="AR362" s="49"/>
      <c r="AS362" s="49"/>
    </row>
    <row r="363" spans="1:45" ht="16.5" customHeight="1" x14ac:dyDescent="0.25">
      <c r="A363" s="56"/>
      <c r="B363" s="56"/>
      <c r="C363" s="56"/>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58"/>
      <c r="AM363" s="58"/>
      <c r="AN363" s="49"/>
      <c r="AO363" s="49"/>
      <c r="AP363" s="49"/>
      <c r="AQ363" s="49"/>
      <c r="AR363" s="49"/>
      <c r="AS363" s="49"/>
    </row>
    <row r="364" spans="1:45" ht="16.5" customHeight="1" x14ac:dyDescent="0.25">
      <c r="A364" s="56"/>
      <c r="B364" s="56"/>
      <c r="C364" s="56"/>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58"/>
      <c r="AM364" s="58"/>
      <c r="AN364" s="49"/>
      <c r="AO364" s="49"/>
      <c r="AP364" s="49"/>
      <c r="AQ364" s="49"/>
      <c r="AR364" s="49"/>
      <c r="AS364" s="49"/>
    </row>
    <row r="365" spans="1:45" ht="16.5" customHeight="1" x14ac:dyDescent="0.25">
      <c r="A365" s="56"/>
      <c r="B365" s="56"/>
      <c r="C365" s="56"/>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58"/>
      <c r="AM365" s="58"/>
      <c r="AN365" s="49"/>
      <c r="AO365" s="49"/>
      <c r="AP365" s="49"/>
      <c r="AQ365" s="49"/>
      <c r="AR365" s="49"/>
      <c r="AS365" s="49"/>
    </row>
    <row r="366" spans="1:45" ht="16.5" customHeight="1" x14ac:dyDescent="0.25">
      <c r="A366" s="56"/>
      <c r="B366" s="56"/>
      <c r="C366" s="56"/>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58"/>
      <c r="AM366" s="58"/>
      <c r="AN366" s="49"/>
      <c r="AO366" s="49"/>
      <c r="AP366" s="49"/>
      <c r="AQ366" s="49"/>
      <c r="AR366" s="49"/>
      <c r="AS366" s="49"/>
    </row>
    <row r="367" spans="1:45" ht="16.5" customHeight="1" x14ac:dyDescent="0.25">
      <c r="A367" s="56"/>
      <c r="B367" s="56"/>
      <c r="C367" s="56"/>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58"/>
      <c r="AM367" s="58"/>
      <c r="AN367" s="49"/>
      <c r="AO367" s="49"/>
      <c r="AP367" s="49"/>
      <c r="AQ367" s="49"/>
      <c r="AR367" s="49"/>
      <c r="AS367" s="49"/>
    </row>
    <row r="368" spans="1:45" ht="16.5" customHeight="1" x14ac:dyDescent="0.25">
      <c r="A368" s="56"/>
      <c r="B368" s="56"/>
      <c r="C368" s="56"/>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58"/>
      <c r="AM368" s="58"/>
      <c r="AN368" s="49"/>
      <c r="AO368" s="49"/>
      <c r="AP368" s="49"/>
      <c r="AQ368" s="49"/>
      <c r="AR368" s="49"/>
      <c r="AS368" s="49"/>
    </row>
    <row r="369" spans="1:45" ht="16.5" customHeight="1" x14ac:dyDescent="0.25">
      <c r="A369" s="56"/>
      <c r="B369" s="56"/>
      <c r="C369" s="56"/>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58"/>
      <c r="AM369" s="58"/>
      <c r="AN369" s="49"/>
      <c r="AO369" s="49"/>
      <c r="AP369" s="49"/>
      <c r="AQ369" s="49"/>
      <c r="AR369" s="49"/>
      <c r="AS369" s="49"/>
    </row>
    <row r="370" spans="1:45" ht="16.5" customHeight="1" x14ac:dyDescent="0.25">
      <c r="A370" s="56"/>
      <c r="B370" s="56"/>
      <c r="C370" s="56"/>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58"/>
      <c r="AM370" s="58"/>
      <c r="AN370" s="49"/>
      <c r="AO370" s="49"/>
      <c r="AP370" s="49"/>
      <c r="AQ370" s="49"/>
      <c r="AR370" s="49"/>
      <c r="AS370" s="49"/>
    </row>
    <row r="371" spans="1:45" ht="16.5" customHeight="1" x14ac:dyDescent="0.25">
      <c r="A371" s="56"/>
      <c r="B371" s="56"/>
      <c r="C371" s="56"/>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58"/>
      <c r="AM371" s="58"/>
      <c r="AN371" s="49"/>
      <c r="AO371" s="49"/>
      <c r="AP371" s="49"/>
      <c r="AQ371" s="49"/>
      <c r="AR371" s="49"/>
      <c r="AS371" s="49"/>
    </row>
    <row r="372" spans="1:45" ht="16.5" customHeight="1" x14ac:dyDescent="0.25">
      <c r="A372" s="56"/>
      <c r="B372" s="56"/>
      <c r="C372" s="56"/>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58"/>
      <c r="AM372" s="58"/>
      <c r="AN372" s="49"/>
      <c r="AO372" s="49"/>
      <c r="AP372" s="49"/>
      <c r="AQ372" s="49"/>
      <c r="AR372" s="49"/>
      <c r="AS372" s="49"/>
    </row>
    <row r="373" spans="1:45" ht="16.5" customHeight="1" x14ac:dyDescent="0.25">
      <c r="A373" s="56"/>
      <c r="B373" s="56"/>
      <c r="C373" s="56"/>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58"/>
      <c r="AM373" s="58"/>
      <c r="AN373" s="49"/>
      <c r="AO373" s="49"/>
      <c r="AP373" s="49"/>
      <c r="AQ373" s="49"/>
      <c r="AR373" s="49"/>
      <c r="AS373" s="49"/>
    </row>
    <row r="374" spans="1:45" ht="16.5" customHeight="1" x14ac:dyDescent="0.25">
      <c r="A374" s="56"/>
      <c r="B374" s="56"/>
      <c r="C374" s="56"/>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58"/>
      <c r="AM374" s="58"/>
      <c r="AN374" s="49"/>
      <c r="AO374" s="49"/>
      <c r="AP374" s="49"/>
      <c r="AQ374" s="49"/>
      <c r="AR374" s="49"/>
      <c r="AS374" s="49"/>
    </row>
    <row r="375" spans="1:45" ht="16.5" customHeight="1" x14ac:dyDescent="0.25">
      <c r="A375" s="56"/>
      <c r="B375" s="56"/>
      <c r="C375" s="56"/>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58"/>
      <c r="AM375" s="58"/>
      <c r="AN375" s="49"/>
      <c r="AO375" s="49"/>
      <c r="AP375" s="49"/>
      <c r="AQ375" s="49"/>
      <c r="AR375" s="49"/>
      <c r="AS375" s="49"/>
    </row>
    <row r="376" spans="1:45" ht="16.5" customHeight="1" x14ac:dyDescent="0.25">
      <c r="A376" s="56"/>
      <c r="B376" s="56"/>
      <c r="C376" s="56"/>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58"/>
      <c r="AM376" s="58"/>
      <c r="AN376" s="49"/>
      <c r="AO376" s="49"/>
      <c r="AP376" s="49"/>
      <c r="AQ376" s="49"/>
      <c r="AR376" s="49"/>
      <c r="AS376" s="49"/>
    </row>
    <row r="377" spans="1:45" ht="16.5" customHeight="1" x14ac:dyDescent="0.25">
      <c r="A377" s="56"/>
      <c r="B377" s="56"/>
      <c r="C377" s="56"/>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58"/>
      <c r="AM377" s="58"/>
      <c r="AN377" s="49"/>
      <c r="AO377" s="49"/>
      <c r="AP377" s="49"/>
      <c r="AQ377" s="49"/>
      <c r="AR377" s="49"/>
      <c r="AS377" s="49"/>
    </row>
    <row r="378" spans="1:45" ht="16.5" customHeight="1" x14ac:dyDescent="0.25">
      <c r="A378" s="56"/>
      <c r="B378" s="56"/>
      <c r="C378" s="56"/>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58"/>
      <c r="AM378" s="58"/>
      <c r="AN378" s="49"/>
      <c r="AO378" s="49"/>
      <c r="AP378" s="49"/>
      <c r="AQ378" s="49"/>
      <c r="AR378" s="49"/>
      <c r="AS378" s="49"/>
    </row>
    <row r="379" spans="1:45" ht="16.5" customHeight="1" x14ac:dyDescent="0.25">
      <c r="A379" s="56"/>
      <c r="B379" s="56"/>
      <c r="C379" s="56"/>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58"/>
      <c r="AM379" s="58"/>
      <c r="AN379" s="49"/>
      <c r="AO379" s="49"/>
      <c r="AP379" s="49"/>
      <c r="AQ379" s="49"/>
      <c r="AR379" s="49"/>
      <c r="AS379" s="49"/>
    </row>
    <row r="380" spans="1:45" ht="16.5" customHeight="1" x14ac:dyDescent="0.25">
      <c r="A380" s="56"/>
      <c r="B380" s="56"/>
      <c r="C380" s="56"/>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58"/>
      <c r="AM380" s="58"/>
      <c r="AN380" s="49"/>
      <c r="AO380" s="49"/>
      <c r="AP380" s="49"/>
      <c r="AQ380" s="49"/>
      <c r="AR380" s="49"/>
      <c r="AS380" s="49"/>
    </row>
    <row r="381" spans="1:45" ht="16.5" customHeight="1" x14ac:dyDescent="0.25">
      <c r="A381" s="56"/>
      <c r="B381" s="56"/>
      <c r="C381" s="56"/>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58"/>
      <c r="AM381" s="58"/>
      <c r="AN381" s="49"/>
      <c r="AO381" s="49"/>
      <c r="AP381" s="49"/>
      <c r="AQ381" s="49"/>
      <c r="AR381" s="49"/>
      <c r="AS381" s="49"/>
    </row>
    <row r="382" spans="1:45" ht="16.5" customHeight="1" x14ac:dyDescent="0.25">
      <c r="A382" s="56"/>
      <c r="B382" s="56"/>
      <c r="C382" s="56"/>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58"/>
      <c r="AM382" s="58"/>
      <c r="AN382" s="49"/>
      <c r="AO382" s="49"/>
      <c r="AP382" s="49"/>
      <c r="AQ382" s="49"/>
      <c r="AR382" s="49"/>
      <c r="AS382" s="49"/>
    </row>
    <row r="383" spans="1:45" ht="16.5" customHeight="1" x14ac:dyDescent="0.25">
      <c r="A383" s="56"/>
      <c r="B383" s="56"/>
      <c r="C383" s="56"/>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58"/>
      <c r="AM383" s="58"/>
      <c r="AN383" s="49"/>
      <c r="AO383" s="49"/>
      <c r="AP383" s="49"/>
      <c r="AQ383" s="49"/>
      <c r="AR383" s="49"/>
      <c r="AS383" s="49"/>
    </row>
    <row r="384" spans="1:45" ht="16.5" customHeight="1" x14ac:dyDescent="0.25">
      <c r="A384" s="56"/>
      <c r="B384" s="56"/>
      <c r="C384" s="56"/>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58"/>
      <c r="AM384" s="58"/>
      <c r="AN384" s="49"/>
      <c r="AO384" s="49"/>
      <c r="AP384" s="49"/>
      <c r="AQ384" s="49"/>
      <c r="AR384" s="49"/>
      <c r="AS384" s="49"/>
    </row>
    <row r="385" spans="1:45" ht="16.5" customHeight="1" x14ac:dyDescent="0.25">
      <c r="A385" s="56"/>
      <c r="B385" s="56"/>
      <c r="C385" s="56"/>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58"/>
      <c r="AM385" s="58"/>
      <c r="AN385" s="49"/>
      <c r="AO385" s="49"/>
      <c r="AP385" s="49"/>
      <c r="AQ385" s="49"/>
      <c r="AR385" s="49"/>
      <c r="AS385" s="49"/>
    </row>
    <row r="386" spans="1:45" ht="16.5" customHeight="1" x14ac:dyDescent="0.25">
      <c r="A386" s="56"/>
      <c r="B386" s="56"/>
      <c r="C386" s="56"/>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58"/>
      <c r="AM386" s="58"/>
      <c r="AN386" s="49"/>
      <c r="AO386" s="49"/>
      <c r="AP386" s="49"/>
      <c r="AQ386" s="49"/>
      <c r="AR386" s="49"/>
      <c r="AS386" s="49"/>
    </row>
    <row r="387" spans="1:45" ht="16.5" customHeight="1" x14ac:dyDescent="0.25">
      <c r="A387" s="56"/>
      <c r="B387" s="56"/>
      <c r="C387" s="56"/>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58"/>
      <c r="AM387" s="58"/>
      <c r="AN387" s="49"/>
      <c r="AO387" s="49"/>
      <c r="AP387" s="49"/>
      <c r="AQ387" s="49"/>
      <c r="AR387" s="49"/>
      <c r="AS387" s="49"/>
    </row>
    <row r="388" spans="1:45" ht="16.5" customHeight="1" x14ac:dyDescent="0.25">
      <c r="A388" s="56"/>
      <c r="B388" s="56"/>
      <c r="C388" s="56"/>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58"/>
      <c r="AM388" s="58"/>
      <c r="AN388" s="49"/>
      <c r="AO388" s="49"/>
      <c r="AP388" s="49"/>
      <c r="AQ388" s="49"/>
      <c r="AR388" s="49"/>
      <c r="AS388" s="49"/>
    </row>
    <row r="389" spans="1:45" ht="16.5" customHeight="1" x14ac:dyDescent="0.25">
      <c r="A389" s="56"/>
      <c r="B389" s="56"/>
      <c r="C389" s="56"/>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58"/>
      <c r="AM389" s="58"/>
      <c r="AN389" s="49"/>
      <c r="AO389" s="49"/>
      <c r="AP389" s="49"/>
      <c r="AQ389" s="49"/>
      <c r="AR389" s="49"/>
      <c r="AS389" s="49"/>
    </row>
    <row r="390" spans="1:45" ht="16.5" customHeight="1" x14ac:dyDescent="0.25">
      <c r="A390" s="56"/>
      <c r="B390" s="56"/>
      <c r="C390" s="56"/>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58"/>
      <c r="AM390" s="58"/>
      <c r="AN390" s="49"/>
      <c r="AO390" s="49"/>
      <c r="AP390" s="49"/>
      <c r="AQ390" s="49"/>
      <c r="AR390" s="49"/>
      <c r="AS390" s="49"/>
    </row>
    <row r="391" spans="1:45" ht="16.5" customHeight="1" x14ac:dyDescent="0.25">
      <c r="A391" s="56"/>
      <c r="B391" s="56"/>
      <c r="C391" s="56"/>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58"/>
      <c r="AM391" s="58"/>
      <c r="AN391" s="49"/>
      <c r="AO391" s="49"/>
      <c r="AP391" s="49"/>
      <c r="AQ391" s="49"/>
      <c r="AR391" s="49"/>
      <c r="AS391" s="49"/>
    </row>
    <row r="392" spans="1:45" ht="16.5" customHeight="1" x14ac:dyDescent="0.25">
      <c r="A392" s="56"/>
      <c r="B392" s="56"/>
      <c r="C392" s="56"/>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58"/>
      <c r="AM392" s="58"/>
      <c r="AN392" s="49"/>
      <c r="AO392" s="49"/>
      <c r="AP392" s="49"/>
      <c r="AQ392" s="49"/>
      <c r="AR392" s="49"/>
      <c r="AS392" s="49"/>
    </row>
    <row r="393" spans="1:45" ht="16.5" customHeight="1" x14ac:dyDescent="0.25">
      <c r="A393" s="56"/>
      <c r="B393" s="56"/>
      <c r="C393" s="56"/>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58"/>
      <c r="AM393" s="58"/>
      <c r="AN393" s="49"/>
      <c r="AO393" s="49"/>
      <c r="AP393" s="49"/>
      <c r="AQ393" s="49"/>
      <c r="AR393" s="49"/>
      <c r="AS393" s="49"/>
    </row>
    <row r="394" spans="1:45" ht="16.5" customHeight="1" x14ac:dyDescent="0.25">
      <c r="A394" s="56"/>
      <c r="B394" s="56"/>
      <c r="C394" s="56"/>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58"/>
      <c r="AM394" s="58"/>
      <c r="AN394" s="49"/>
      <c r="AO394" s="49"/>
      <c r="AP394" s="49"/>
      <c r="AQ394" s="49"/>
      <c r="AR394" s="49"/>
      <c r="AS394" s="49"/>
    </row>
    <row r="395" spans="1:45" ht="16.5" customHeight="1" x14ac:dyDescent="0.25">
      <c r="A395" s="56"/>
      <c r="B395" s="56"/>
      <c r="C395" s="56"/>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58"/>
      <c r="AM395" s="58"/>
      <c r="AN395" s="49"/>
      <c r="AO395" s="49"/>
      <c r="AP395" s="49"/>
      <c r="AQ395" s="49"/>
      <c r="AR395" s="49"/>
      <c r="AS395" s="49"/>
    </row>
    <row r="396" spans="1:45" ht="16.5" customHeight="1" x14ac:dyDescent="0.25">
      <c r="A396" s="56"/>
      <c r="B396" s="56"/>
      <c r="C396" s="56"/>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58"/>
      <c r="AM396" s="58"/>
      <c r="AN396" s="49"/>
      <c r="AO396" s="49"/>
      <c r="AP396" s="49"/>
      <c r="AQ396" s="49"/>
      <c r="AR396" s="49"/>
      <c r="AS396" s="49"/>
    </row>
    <row r="397" spans="1:45" ht="16.5" customHeight="1" x14ac:dyDescent="0.25">
      <c r="A397" s="56"/>
      <c r="B397" s="56"/>
      <c r="C397" s="56"/>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58"/>
      <c r="AM397" s="58"/>
      <c r="AN397" s="49"/>
      <c r="AO397" s="49"/>
      <c r="AP397" s="49"/>
      <c r="AQ397" s="49"/>
      <c r="AR397" s="49"/>
      <c r="AS397" s="49"/>
    </row>
    <row r="398" spans="1:45" ht="16.5" customHeight="1" x14ac:dyDescent="0.25">
      <c r="A398" s="56"/>
      <c r="B398" s="56"/>
      <c r="C398" s="56"/>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58"/>
      <c r="AM398" s="58"/>
      <c r="AN398" s="49"/>
      <c r="AO398" s="49"/>
      <c r="AP398" s="49"/>
      <c r="AQ398" s="49"/>
      <c r="AR398" s="49"/>
      <c r="AS398" s="49"/>
    </row>
    <row r="399" spans="1:45" ht="16.5" customHeight="1" x14ac:dyDescent="0.25">
      <c r="A399" s="56"/>
      <c r="B399" s="56"/>
      <c r="C399" s="56"/>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58"/>
      <c r="AM399" s="58"/>
      <c r="AN399" s="49"/>
      <c r="AO399" s="49"/>
      <c r="AP399" s="49"/>
      <c r="AQ399" s="49"/>
      <c r="AR399" s="49"/>
      <c r="AS399" s="49"/>
    </row>
    <row r="400" spans="1:45" ht="16.5" customHeight="1" x14ac:dyDescent="0.25">
      <c r="A400" s="56"/>
      <c r="B400" s="56"/>
      <c r="C400" s="56"/>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58"/>
      <c r="AM400" s="58"/>
      <c r="AN400" s="49"/>
      <c r="AO400" s="49"/>
      <c r="AP400" s="49"/>
      <c r="AQ400" s="49"/>
      <c r="AR400" s="49"/>
      <c r="AS400" s="49"/>
    </row>
    <row r="401" spans="1:45" ht="16.5" customHeight="1" x14ac:dyDescent="0.25">
      <c r="A401" s="56"/>
      <c r="B401" s="56"/>
      <c r="C401" s="56"/>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58"/>
      <c r="AM401" s="58"/>
      <c r="AN401" s="49"/>
      <c r="AO401" s="49"/>
      <c r="AP401" s="49"/>
      <c r="AQ401" s="49"/>
      <c r="AR401" s="49"/>
      <c r="AS401" s="49"/>
    </row>
    <row r="402" spans="1:45" ht="16.5" customHeight="1" x14ac:dyDescent="0.25">
      <c r="A402" s="56"/>
      <c r="B402" s="56"/>
      <c r="C402" s="56"/>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58"/>
      <c r="AM402" s="58"/>
      <c r="AN402" s="49"/>
      <c r="AO402" s="49"/>
      <c r="AP402" s="49"/>
      <c r="AQ402" s="49"/>
      <c r="AR402" s="49"/>
      <c r="AS402" s="49"/>
    </row>
    <row r="403" spans="1:45" ht="16.5" customHeight="1" x14ac:dyDescent="0.25">
      <c r="A403" s="56"/>
      <c r="B403" s="56"/>
      <c r="C403" s="56"/>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58"/>
      <c r="AM403" s="58"/>
      <c r="AN403" s="49"/>
      <c r="AO403" s="49"/>
      <c r="AP403" s="49"/>
      <c r="AQ403" s="49"/>
      <c r="AR403" s="49"/>
      <c r="AS403" s="49"/>
    </row>
    <row r="404" spans="1:45" ht="16.5" customHeight="1" x14ac:dyDescent="0.25">
      <c r="A404" s="56"/>
      <c r="B404" s="56"/>
      <c r="C404" s="56"/>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58"/>
      <c r="AM404" s="58"/>
      <c r="AN404" s="49"/>
      <c r="AO404" s="49"/>
      <c r="AP404" s="49"/>
      <c r="AQ404" s="49"/>
      <c r="AR404" s="49"/>
      <c r="AS404" s="49"/>
    </row>
    <row r="405" spans="1:45" ht="16.5" customHeight="1" x14ac:dyDescent="0.25">
      <c r="A405" s="56"/>
      <c r="B405" s="56"/>
      <c r="C405" s="56"/>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58"/>
      <c r="AM405" s="58"/>
      <c r="AN405" s="49"/>
      <c r="AO405" s="49"/>
      <c r="AP405" s="49"/>
      <c r="AQ405" s="49"/>
      <c r="AR405" s="49"/>
      <c r="AS405" s="49"/>
    </row>
    <row r="406" spans="1:45" ht="16.5" customHeight="1" x14ac:dyDescent="0.25">
      <c r="A406" s="56"/>
      <c r="B406" s="56"/>
      <c r="C406" s="56"/>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58"/>
      <c r="AM406" s="58"/>
      <c r="AN406" s="49"/>
      <c r="AO406" s="49"/>
      <c r="AP406" s="49"/>
      <c r="AQ406" s="49"/>
      <c r="AR406" s="49"/>
      <c r="AS406" s="49"/>
    </row>
    <row r="407" spans="1:45" ht="16.5" customHeight="1" x14ac:dyDescent="0.25">
      <c r="A407" s="56"/>
      <c r="B407" s="56"/>
      <c r="C407" s="56"/>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58"/>
      <c r="AM407" s="58"/>
      <c r="AN407" s="49"/>
      <c r="AO407" s="49"/>
      <c r="AP407" s="49"/>
      <c r="AQ407" s="49"/>
      <c r="AR407" s="49"/>
      <c r="AS407" s="49"/>
    </row>
    <row r="408" spans="1:45" ht="16.5" customHeight="1" x14ac:dyDescent="0.25">
      <c r="A408" s="56"/>
      <c r="B408" s="56"/>
      <c r="C408" s="56"/>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58"/>
      <c r="AM408" s="58"/>
      <c r="AN408" s="49"/>
      <c r="AO408" s="49"/>
      <c r="AP408" s="49"/>
      <c r="AQ408" s="49"/>
      <c r="AR408" s="49"/>
      <c r="AS408" s="49"/>
    </row>
    <row r="409" spans="1:45" ht="16.5" customHeight="1" x14ac:dyDescent="0.25">
      <c r="A409" s="56"/>
      <c r="B409" s="56"/>
      <c r="C409" s="56"/>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58"/>
      <c r="AM409" s="58"/>
      <c r="AN409" s="49"/>
      <c r="AO409" s="49"/>
      <c r="AP409" s="49"/>
      <c r="AQ409" s="49"/>
      <c r="AR409" s="49"/>
      <c r="AS409" s="49"/>
    </row>
    <row r="410" spans="1:45" ht="16.5" customHeight="1" x14ac:dyDescent="0.25">
      <c r="A410" s="56"/>
      <c r="B410" s="56"/>
      <c r="C410" s="56"/>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58"/>
      <c r="AM410" s="58"/>
      <c r="AN410" s="49"/>
      <c r="AO410" s="49"/>
      <c r="AP410" s="49"/>
      <c r="AQ410" s="49"/>
      <c r="AR410" s="49"/>
      <c r="AS410" s="49"/>
    </row>
    <row r="411" spans="1:45" ht="16.5" customHeight="1" x14ac:dyDescent="0.25">
      <c r="A411" s="56"/>
      <c r="B411" s="56"/>
      <c r="C411" s="56"/>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58"/>
      <c r="AM411" s="58"/>
      <c r="AN411" s="49"/>
      <c r="AO411" s="49"/>
      <c r="AP411" s="49"/>
      <c r="AQ411" s="49"/>
      <c r="AR411" s="49"/>
      <c r="AS411" s="49"/>
    </row>
    <row r="412" spans="1:45" ht="16.5" customHeight="1" x14ac:dyDescent="0.25">
      <c r="A412" s="56"/>
      <c r="B412" s="56"/>
      <c r="C412" s="56"/>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58"/>
      <c r="AM412" s="58"/>
      <c r="AN412" s="49"/>
      <c r="AO412" s="49"/>
      <c r="AP412" s="49"/>
      <c r="AQ412" s="49"/>
      <c r="AR412" s="49"/>
      <c r="AS412" s="49"/>
    </row>
    <row r="413" spans="1:45" ht="16.5" customHeight="1" x14ac:dyDescent="0.25">
      <c r="A413" s="56"/>
      <c r="B413" s="56"/>
      <c r="C413" s="56"/>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58"/>
      <c r="AM413" s="58"/>
      <c r="AN413" s="49"/>
      <c r="AO413" s="49"/>
      <c r="AP413" s="49"/>
      <c r="AQ413" s="49"/>
      <c r="AR413" s="49"/>
      <c r="AS413" s="49"/>
    </row>
    <row r="414" spans="1:45" ht="16.5" customHeight="1" x14ac:dyDescent="0.25">
      <c r="A414" s="56"/>
      <c r="B414" s="56"/>
      <c r="C414" s="56"/>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58"/>
      <c r="AM414" s="58"/>
      <c r="AN414" s="49"/>
      <c r="AO414" s="49"/>
      <c r="AP414" s="49"/>
      <c r="AQ414" s="49"/>
      <c r="AR414" s="49"/>
      <c r="AS414" s="49"/>
    </row>
    <row r="415" spans="1:45" ht="16.5" customHeight="1" x14ac:dyDescent="0.25">
      <c r="A415" s="56"/>
      <c r="B415" s="56"/>
      <c r="C415" s="56"/>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58"/>
      <c r="AM415" s="58"/>
      <c r="AN415" s="49"/>
      <c r="AO415" s="49"/>
      <c r="AP415" s="49"/>
      <c r="AQ415" s="49"/>
      <c r="AR415" s="49"/>
      <c r="AS415" s="49"/>
    </row>
    <row r="416" spans="1:45" ht="16.5" customHeight="1" x14ac:dyDescent="0.25">
      <c r="A416" s="56"/>
      <c r="B416" s="56"/>
      <c r="C416" s="56"/>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58"/>
      <c r="AM416" s="58"/>
      <c r="AN416" s="49"/>
      <c r="AO416" s="49"/>
      <c r="AP416" s="49"/>
      <c r="AQ416" s="49"/>
      <c r="AR416" s="49"/>
      <c r="AS416" s="49"/>
    </row>
    <row r="417" spans="1:45" ht="16.5" customHeight="1" x14ac:dyDescent="0.25">
      <c r="A417" s="56"/>
      <c r="B417" s="56"/>
      <c r="C417" s="56"/>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58"/>
      <c r="AM417" s="58"/>
      <c r="AN417" s="49"/>
      <c r="AO417" s="49"/>
      <c r="AP417" s="49"/>
      <c r="AQ417" s="49"/>
      <c r="AR417" s="49"/>
      <c r="AS417" s="49"/>
    </row>
    <row r="418" spans="1:45" ht="16.5" customHeight="1" x14ac:dyDescent="0.25">
      <c r="A418" s="56"/>
      <c r="B418" s="56"/>
      <c r="C418" s="56"/>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58"/>
      <c r="AM418" s="58"/>
      <c r="AN418" s="49"/>
      <c r="AO418" s="49"/>
      <c r="AP418" s="49"/>
      <c r="AQ418" s="49"/>
      <c r="AR418" s="49"/>
      <c r="AS418" s="49"/>
    </row>
    <row r="419" spans="1:45" ht="16.5" customHeight="1" x14ac:dyDescent="0.25">
      <c r="A419" s="56"/>
      <c r="B419" s="56"/>
      <c r="C419" s="56"/>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58"/>
      <c r="AM419" s="58"/>
      <c r="AN419" s="49"/>
      <c r="AO419" s="49"/>
      <c r="AP419" s="49"/>
      <c r="AQ419" s="49"/>
      <c r="AR419" s="49"/>
      <c r="AS419" s="49"/>
    </row>
    <row r="420" spans="1:45" ht="16.5" customHeight="1" x14ac:dyDescent="0.25">
      <c r="A420" s="56"/>
      <c r="B420" s="56"/>
      <c r="C420" s="56"/>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58"/>
      <c r="AM420" s="58"/>
      <c r="AN420" s="49"/>
      <c r="AO420" s="49"/>
      <c r="AP420" s="49"/>
      <c r="AQ420" s="49"/>
      <c r="AR420" s="49"/>
      <c r="AS420" s="49"/>
    </row>
    <row r="421" spans="1:45" ht="16.5" customHeight="1" x14ac:dyDescent="0.25">
      <c r="A421" s="56"/>
      <c r="B421" s="56"/>
      <c r="C421" s="56"/>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58"/>
      <c r="AM421" s="58"/>
      <c r="AN421" s="49"/>
      <c r="AO421" s="49"/>
      <c r="AP421" s="49"/>
      <c r="AQ421" s="49"/>
      <c r="AR421" s="49"/>
      <c r="AS421" s="49"/>
    </row>
    <row r="422" spans="1:45" ht="16.5" customHeight="1" x14ac:dyDescent="0.25">
      <c r="A422" s="56"/>
      <c r="B422" s="56"/>
      <c r="C422" s="56"/>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58"/>
      <c r="AM422" s="58"/>
      <c r="AN422" s="49"/>
      <c r="AO422" s="49"/>
      <c r="AP422" s="49"/>
      <c r="AQ422" s="49"/>
      <c r="AR422" s="49"/>
      <c r="AS422" s="49"/>
    </row>
    <row r="423" spans="1:45" ht="16.5" customHeight="1" x14ac:dyDescent="0.25">
      <c r="A423" s="56"/>
      <c r="B423" s="56"/>
      <c r="C423" s="56"/>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58"/>
      <c r="AM423" s="58"/>
      <c r="AN423" s="49"/>
      <c r="AO423" s="49"/>
      <c r="AP423" s="49"/>
      <c r="AQ423" s="49"/>
      <c r="AR423" s="49"/>
      <c r="AS423" s="49"/>
    </row>
    <row r="424" spans="1:45" ht="16.5" customHeight="1" x14ac:dyDescent="0.25">
      <c r="A424" s="56"/>
      <c r="B424" s="56"/>
      <c r="C424" s="56"/>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58"/>
      <c r="AM424" s="58"/>
      <c r="AN424" s="49"/>
      <c r="AO424" s="49"/>
      <c r="AP424" s="49"/>
      <c r="AQ424" s="49"/>
      <c r="AR424" s="49"/>
      <c r="AS424" s="49"/>
    </row>
    <row r="425" spans="1:45" ht="16.5" customHeight="1" x14ac:dyDescent="0.25">
      <c r="A425" s="56"/>
      <c r="B425" s="56"/>
      <c r="C425" s="56"/>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58"/>
      <c r="AM425" s="58"/>
      <c r="AN425" s="49"/>
      <c r="AO425" s="49"/>
      <c r="AP425" s="49"/>
      <c r="AQ425" s="49"/>
      <c r="AR425" s="49"/>
      <c r="AS425" s="49"/>
    </row>
    <row r="426" spans="1:45" ht="16.5" customHeight="1" x14ac:dyDescent="0.25">
      <c r="A426" s="56"/>
      <c r="B426" s="56"/>
      <c r="C426" s="56"/>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58"/>
      <c r="AM426" s="58"/>
      <c r="AN426" s="49"/>
      <c r="AO426" s="49"/>
      <c r="AP426" s="49"/>
      <c r="AQ426" s="49"/>
      <c r="AR426" s="49"/>
      <c r="AS426" s="49"/>
    </row>
    <row r="427" spans="1:45" ht="16.5" customHeight="1" x14ac:dyDescent="0.25">
      <c r="A427" s="56"/>
      <c r="B427" s="56"/>
      <c r="C427" s="56"/>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58"/>
      <c r="AM427" s="58"/>
      <c r="AN427" s="49"/>
      <c r="AO427" s="49"/>
      <c r="AP427" s="49"/>
      <c r="AQ427" s="49"/>
      <c r="AR427" s="49"/>
      <c r="AS427" s="49"/>
    </row>
    <row r="428" spans="1:45" ht="16.5" customHeight="1" x14ac:dyDescent="0.25">
      <c r="A428" s="56"/>
      <c r="B428" s="56"/>
      <c r="C428" s="56"/>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58"/>
      <c r="AM428" s="58"/>
      <c r="AN428" s="49"/>
      <c r="AO428" s="49"/>
      <c r="AP428" s="49"/>
      <c r="AQ428" s="49"/>
      <c r="AR428" s="49"/>
      <c r="AS428" s="49"/>
    </row>
    <row r="429" spans="1:45" ht="16.5" customHeight="1" x14ac:dyDescent="0.25">
      <c r="A429" s="56"/>
      <c r="B429" s="56"/>
      <c r="C429" s="56"/>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58"/>
      <c r="AM429" s="58"/>
      <c r="AN429" s="49"/>
      <c r="AO429" s="49"/>
      <c r="AP429" s="49"/>
      <c r="AQ429" s="49"/>
      <c r="AR429" s="49"/>
      <c r="AS429" s="49"/>
    </row>
    <row r="430" spans="1:45" ht="16.5" customHeight="1" x14ac:dyDescent="0.25">
      <c r="A430" s="56"/>
      <c r="B430" s="56"/>
      <c r="C430" s="56"/>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58"/>
      <c r="AM430" s="58"/>
      <c r="AN430" s="49"/>
      <c r="AO430" s="49"/>
      <c r="AP430" s="49"/>
      <c r="AQ430" s="49"/>
      <c r="AR430" s="49"/>
      <c r="AS430" s="49"/>
    </row>
    <row r="431" spans="1:45" ht="16.5" customHeight="1" x14ac:dyDescent="0.25">
      <c r="A431" s="56"/>
      <c r="B431" s="56"/>
      <c r="C431" s="56"/>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58"/>
      <c r="AM431" s="58"/>
      <c r="AN431" s="49"/>
      <c r="AO431" s="49"/>
      <c r="AP431" s="49"/>
      <c r="AQ431" s="49"/>
      <c r="AR431" s="49"/>
      <c r="AS431" s="49"/>
    </row>
    <row r="432" spans="1:45" ht="16.5" customHeight="1" x14ac:dyDescent="0.25">
      <c r="A432" s="56"/>
      <c r="B432" s="56"/>
      <c r="C432" s="56"/>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58"/>
      <c r="AM432" s="58"/>
      <c r="AN432" s="49"/>
      <c r="AO432" s="49"/>
      <c r="AP432" s="49"/>
      <c r="AQ432" s="49"/>
      <c r="AR432" s="49"/>
      <c r="AS432" s="49"/>
    </row>
    <row r="433" spans="1:45" ht="16.5" customHeight="1" x14ac:dyDescent="0.25">
      <c r="A433" s="56"/>
      <c r="B433" s="56"/>
      <c r="C433" s="56"/>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58"/>
      <c r="AM433" s="58"/>
      <c r="AN433" s="49"/>
      <c r="AO433" s="49"/>
      <c r="AP433" s="49"/>
      <c r="AQ433" s="49"/>
      <c r="AR433" s="49"/>
      <c r="AS433" s="49"/>
    </row>
    <row r="434" spans="1:45" ht="16.5" customHeight="1" x14ac:dyDescent="0.25">
      <c r="A434" s="56"/>
      <c r="B434" s="56"/>
      <c r="C434" s="56"/>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58"/>
      <c r="AM434" s="58"/>
      <c r="AN434" s="49"/>
      <c r="AO434" s="49"/>
      <c r="AP434" s="49"/>
      <c r="AQ434" s="49"/>
      <c r="AR434" s="49"/>
      <c r="AS434" s="49"/>
    </row>
    <row r="435" spans="1:45" ht="16.5" customHeight="1" x14ac:dyDescent="0.25">
      <c r="A435" s="56"/>
      <c r="B435" s="56"/>
      <c r="C435" s="56"/>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58"/>
      <c r="AM435" s="58"/>
      <c r="AN435" s="49"/>
      <c r="AO435" s="49"/>
      <c r="AP435" s="49"/>
      <c r="AQ435" s="49"/>
      <c r="AR435" s="49"/>
      <c r="AS435" s="49"/>
    </row>
    <row r="436" spans="1:45" ht="16.5" customHeight="1" x14ac:dyDescent="0.25">
      <c r="A436" s="56"/>
      <c r="B436" s="56"/>
      <c r="C436" s="56"/>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58"/>
      <c r="AM436" s="58"/>
      <c r="AN436" s="49"/>
      <c r="AO436" s="49"/>
      <c r="AP436" s="49"/>
      <c r="AQ436" s="49"/>
      <c r="AR436" s="49"/>
      <c r="AS436" s="49"/>
    </row>
    <row r="437" spans="1:45" ht="16.5" customHeight="1" x14ac:dyDescent="0.25">
      <c r="A437" s="56"/>
      <c r="B437" s="56"/>
      <c r="C437" s="56"/>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58"/>
      <c r="AM437" s="58"/>
      <c r="AN437" s="49"/>
      <c r="AO437" s="49"/>
      <c r="AP437" s="49"/>
      <c r="AQ437" s="49"/>
      <c r="AR437" s="49"/>
      <c r="AS437" s="49"/>
    </row>
    <row r="438" spans="1:45" ht="16.5" customHeight="1" x14ac:dyDescent="0.25">
      <c r="A438" s="56"/>
      <c r="B438" s="56"/>
      <c r="C438" s="56"/>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58"/>
      <c r="AM438" s="58"/>
      <c r="AN438" s="49"/>
      <c r="AO438" s="49"/>
      <c r="AP438" s="49"/>
      <c r="AQ438" s="49"/>
      <c r="AR438" s="49"/>
      <c r="AS438" s="49"/>
    </row>
    <row r="439" spans="1:45" ht="16.5" customHeight="1" x14ac:dyDescent="0.25">
      <c r="A439" s="56"/>
      <c r="B439" s="56"/>
      <c r="C439" s="56"/>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58"/>
      <c r="AM439" s="58"/>
      <c r="AN439" s="49"/>
      <c r="AO439" s="49"/>
      <c r="AP439" s="49"/>
      <c r="AQ439" s="49"/>
      <c r="AR439" s="49"/>
      <c r="AS439" s="49"/>
    </row>
    <row r="440" spans="1:45" ht="16.5" customHeight="1" x14ac:dyDescent="0.25">
      <c r="A440" s="56"/>
      <c r="B440" s="56"/>
      <c r="C440" s="56"/>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58"/>
      <c r="AM440" s="58"/>
      <c r="AN440" s="49"/>
      <c r="AO440" s="49"/>
      <c r="AP440" s="49"/>
      <c r="AQ440" s="49"/>
      <c r="AR440" s="49"/>
      <c r="AS440" s="49"/>
    </row>
    <row r="441" spans="1:45" ht="16.5" customHeight="1" x14ac:dyDescent="0.25">
      <c r="A441" s="56"/>
      <c r="B441" s="56"/>
      <c r="C441" s="56"/>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58"/>
      <c r="AM441" s="58"/>
      <c r="AN441" s="49"/>
      <c r="AO441" s="49"/>
      <c r="AP441" s="49"/>
      <c r="AQ441" s="49"/>
      <c r="AR441" s="49"/>
      <c r="AS441" s="49"/>
    </row>
    <row r="442" spans="1:45" ht="16.5" customHeight="1" x14ac:dyDescent="0.25">
      <c r="A442" s="56"/>
      <c r="B442" s="56"/>
      <c r="C442" s="56"/>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58"/>
      <c r="AM442" s="58"/>
      <c r="AN442" s="49"/>
      <c r="AO442" s="49"/>
      <c r="AP442" s="49"/>
      <c r="AQ442" s="49"/>
      <c r="AR442" s="49"/>
      <c r="AS442" s="49"/>
    </row>
    <row r="443" spans="1:45" ht="16.5" customHeight="1" x14ac:dyDescent="0.25">
      <c r="A443" s="56"/>
      <c r="B443" s="56"/>
      <c r="C443" s="56"/>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58"/>
      <c r="AM443" s="58"/>
      <c r="AN443" s="49"/>
      <c r="AO443" s="49"/>
      <c r="AP443" s="49"/>
      <c r="AQ443" s="49"/>
      <c r="AR443" s="49"/>
      <c r="AS443" s="49"/>
    </row>
    <row r="444" spans="1:45" ht="16.5" customHeight="1" x14ac:dyDescent="0.25">
      <c r="A444" s="56"/>
      <c r="B444" s="56"/>
      <c r="C444" s="56"/>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58"/>
      <c r="AM444" s="58"/>
      <c r="AN444" s="49"/>
      <c r="AO444" s="49"/>
      <c r="AP444" s="49"/>
      <c r="AQ444" s="49"/>
      <c r="AR444" s="49"/>
      <c r="AS444" s="49"/>
    </row>
    <row r="445" spans="1:45" ht="16.5" customHeight="1" x14ac:dyDescent="0.25">
      <c r="A445" s="56"/>
      <c r="B445" s="56"/>
      <c r="C445" s="56"/>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58"/>
      <c r="AM445" s="58"/>
      <c r="AN445" s="49"/>
      <c r="AO445" s="49"/>
      <c r="AP445" s="49"/>
      <c r="AQ445" s="49"/>
      <c r="AR445" s="49"/>
      <c r="AS445" s="49"/>
    </row>
    <row r="446" spans="1:45" ht="16.5" customHeight="1" x14ac:dyDescent="0.25">
      <c r="A446" s="56"/>
      <c r="B446" s="56"/>
      <c r="C446" s="56"/>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58"/>
      <c r="AM446" s="58"/>
      <c r="AN446" s="49"/>
      <c r="AO446" s="49"/>
      <c r="AP446" s="49"/>
      <c r="AQ446" s="49"/>
      <c r="AR446" s="49"/>
      <c r="AS446" s="49"/>
    </row>
    <row r="447" spans="1:45" ht="16.5" customHeight="1" x14ac:dyDescent="0.25">
      <c r="A447" s="56"/>
      <c r="B447" s="56"/>
      <c r="C447" s="56"/>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58"/>
      <c r="AM447" s="58"/>
      <c r="AN447" s="49"/>
      <c r="AO447" s="49"/>
      <c r="AP447" s="49"/>
      <c r="AQ447" s="49"/>
      <c r="AR447" s="49"/>
      <c r="AS447" s="49"/>
    </row>
    <row r="448" spans="1:45" ht="16.5" customHeight="1" x14ac:dyDescent="0.25">
      <c r="A448" s="56"/>
      <c r="B448" s="56"/>
      <c r="C448" s="56"/>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58"/>
      <c r="AM448" s="58"/>
      <c r="AN448" s="49"/>
      <c r="AO448" s="49"/>
      <c r="AP448" s="49"/>
      <c r="AQ448" s="49"/>
      <c r="AR448" s="49"/>
      <c r="AS448" s="49"/>
    </row>
    <row r="449" spans="1:45" ht="16.5" customHeight="1" x14ac:dyDescent="0.25">
      <c r="A449" s="56"/>
      <c r="B449" s="56"/>
      <c r="C449" s="56"/>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58"/>
      <c r="AM449" s="58"/>
      <c r="AN449" s="49"/>
      <c r="AO449" s="49"/>
      <c r="AP449" s="49"/>
      <c r="AQ449" s="49"/>
      <c r="AR449" s="49"/>
      <c r="AS449" s="49"/>
    </row>
    <row r="450" spans="1:45" ht="16.5" customHeight="1" x14ac:dyDescent="0.25">
      <c r="A450" s="56"/>
      <c r="B450" s="56"/>
      <c r="C450" s="56"/>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58"/>
      <c r="AM450" s="58"/>
      <c r="AN450" s="49"/>
      <c r="AO450" s="49"/>
      <c r="AP450" s="49"/>
      <c r="AQ450" s="49"/>
      <c r="AR450" s="49"/>
      <c r="AS450" s="49"/>
    </row>
    <row r="451" spans="1:45" ht="16.5" customHeight="1" x14ac:dyDescent="0.25">
      <c r="A451" s="56"/>
      <c r="B451" s="56"/>
      <c r="C451" s="56"/>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58"/>
      <c r="AM451" s="58"/>
      <c r="AN451" s="49"/>
      <c r="AO451" s="49"/>
      <c r="AP451" s="49"/>
      <c r="AQ451" s="49"/>
      <c r="AR451" s="49"/>
      <c r="AS451" s="49"/>
    </row>
    <row r="452" spans="1:45" ht="16.5" customHeight="1" x14ac:dyDescent="0.25">
      <c r="A452" s="56"/>
      <c r="B452" s="56"/>
      <c r="C452" s="56"/>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58"/>
      <c r="AM452" s="58"/>
      <c r="AN452" s="49"/>
      <c r="AO452" s="49"/>
      <c r="AP452" s="49"/>
      <c r="AQ452" s="49"/>
      <c r="AR452" s="49"/>
      <c r="AS452" s="49"/>
    </row>
    <row r="453" spans="1:45" ht="16.5" customHeight="1" x14ac:dyDescent="0.25">
      <c r="A453" s="56"/>
      <c r="B453" s="56"/>
      <c r="C453" s="56"/>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58"/>
      <c r="AM453" s="58"/>
      <c r="AN453" s="49"/>
      <c r="AO453" s="49"/>
      <c r="AP453" s="49"/>
      <c r="AQ453" s="49"/>
      <c r="AR453" s="49"/>
      <c r="AS453" s="49"/>
    </row>
    <row r="454" spans="1:45" ht="16.5" customHeight="1" x14ac:dyDescent="0.25">
      <c r="A454" s="56"/>
      <c r="B454" s="56"/>
      <c r="C454" s="56"/>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58"/>
      <c r="AM454" s="58"/>
      <c r="AN454" s="49"/>
      <c r="AO454" s="49"/>
      <c r="AP454" s="49"/>
      <c r="AQ454" s="49"/>
      <c r="AR454" s="49"/>
      <c r="AS454" s="49"/>
    </row>
    <row r="455" spans="1:45" ht="16.5" customHeight="1" x14ac:dyDescent="0.25">
      <c r="A455" s="56"/>
      <c r="B455" s="56"/>
      <c r="C455" s="56"/>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58"/>
      <c r="AM455" s="58"/>
      <c r="AN455" s="49"/>
      <c r="AO455" s="49"/>
      <c r="AP455" s="49"/>
      <c r="AQ455" s="49"/>
      <c r="AR455" s="49"/>
      <c r="AS455" s="49"/>
    </row>
    <row r="456" spans="1:45" ht="16.5" customHeight="1" x14ac:dyDescent="0.25">
      <c r="A456" s="56"/>
      <c r="B456" s="56"/>
      <c r="C456" s="56"/>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58"/>
      <c r="AM456" s="58"/>
      <c r="AN456" s="49"/>
      <c r="AO456" s="49"/>
      <c r="AP456" s="49"/>
      <c r="AQ456" s="49"/>
      <c r="AR456" s="49"/>
      <c r="AS456" s="49"/>
    </row>
    <row r="457" spans="1:45" ht="16.5" customHeight="1" x14ac:dyDescent="0.25">
      <c r="A457" s="56"/>
      <c r="B457" s="56"/>
      <c r="C457" s="56"/>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58"/>
      <c r="AM457" s="58"/>
      <c r="AN457" s="49"/>
      <c r="AO457" s="49"/>
      <c r="AP457" s="49"/>
      <c r="AQ457" s="49"/>
      <c r="AR457" s="49"/>
      <c r="AS457" s="49"/>
    </row>
    <row r="458" spans="1:45" ht="16.5" customHeight="1" x14ac:dyDescent="0.25">
      <c r="A458" s="56"/>
      <c r="B458" s="56"/>
      <c r="C458" s="56"/>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58"/>
      <c r="AM458" s="58"/>
      <c r="AN458" s="49"/>
      <c r="AO458" s="49"/>
      <c r="AP458" s="49"/>
      <c r="AQ458" s="49"/>
      <c r="AR458" s="49"/>
      <c r="AS458" s="49"/>
    </row>
    <row r="459" spans="1:45" ht="16.5" customHeight="1" x14ac:dyDescent="0.25">
      <c r="A459" s="56"/>
      <c r="B459" s="56"/>
      <c r="C459" s="56"/>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58"/>
      <c r="AM459" s="58"/>
      <c r="AN459" s="49"/>
      <c r="AO459" s="49"/>
      <c r="AP459" s="49"/>
      <c r="AQ459" s="49"/>
      <c r="AR459" s="49"/>
      <c r="AS459" s="49"/>
    </row>
    <row r="460" spans="1:45" ht="16.5" customHeight="1" x14ac:dyDescent="0.25">
      <c r="A460" s="56"/>
      <c r="B460" s="56"/>
      <c r="C460" s="56"/>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58"/>
      <c r="AM460" s="58"/>
      <c r="AN460" s="49"/>
      <c r="AO460" s="49"/>
      <c r="AP460" s="49"/>
      <c r="AQ460" s="49"/>
      <c r="AR460" s="49"/>
      <c r="AS460" s="49"/>
    </row>
    <row r="461" spans="1:45" ht="16.5" customHeight="1" x14ac:dyDescent="0.25">
      <c r="A461" s="56"/>
      <c r="B461" s="56"/>
      <c r="C461" s="56"/>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58"/>
      <c r="AM461" s="58"/>
      <c r="AN461" s="49"/>
      <c r="AO461" s="49"/>
      <c r="AP461" s="49"/>
      <c r="AQ461" s="49"/>
      <c r="AR461" s="49"/>
      <c r="AS461" s="49"/>
    </row>
    <row r="462" spans="1:45" ht="16.5" customHeight="1" x14ac:dyDescent="0.25">
      <c r="A462" s="56"/>
      <c r="B462" s="56"/>
      <c r="C462" s="56"/>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58"/>
      <c r="AM462" s="58"/>
      <c r="AN462" s="49"/>
      <c r="AO462" s="49"/>
      <c r="AP462" s="49"/>
      <c r="AQ462" s="49"/>
      <c r="AR462" s="49"/>
      <c r="AS462" s="49"/>
    </row>
    <row r="463" spans="1:45" ht="16.5" customHeight="1" x14ac:dyDescent="0.25">
      <c r="A463" s="56"/>
      <c r="B463" s="56"/>
      <c r="C463" s="56"/>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58"/>
      <c r="AM463" s="58"/>
      <c r="AN463" s="49"/>
      <c r="AO463" s="49"/>
      <c r="AP463" s="49"/>
      <c r="AQ463" s="49"/>
      <c r="AR463" s="49"/>
      <c r="AS463" s="49"/>
    </row>
    <row r="464" spans="1:45" ht="16.5" customHeight="1" x14ac:dyDescent="0.25">
      <c r="A464" s="56"/>
      <c r="B464" s="56"/>
      <c r="C464" s="56"/>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58"/>
      <c r="AM464" s="58"/>
      <c r="AN464" s="49"/>
      <c r="AO464" s="49"/>
      <c r="AP464" s="49"/>
      <c r="AQ464" s="49"/>
      <c r="AR464" s="49"/>
      <c r="AS464" s="49"/>
    </row>
    <row r="465" spans="1:45" ht="16.5" customHeight="1" x14ac:dyDescent="0.25">
      <c r="A465" s="56"/>
      <c r="B465" s="56"/>
      <c r="C465" s="56"/>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58"/>
      <c r="AM465" s="58"/>
      <c r="AN465" s="49"/>
      <c r="AO465" s="49"/>
      <c r="AP465" s="49"/>
      <c r="AQ465" s="49"/>
      <c r="AR465" s="49"/>
      <c r="AS465" s="49"/>
    </row>
    <row r="466" spans="1:45" ht="16.5" customHeight="1" x14ac:dyDescent="0.25">
      <c r="A466" s="56"/>
      <c r="B466" s="56"/>
      <c r="C466" s="56"/>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58"/>
      <c r="AM466" s="58"/>
      <c r="AN466" s="49"/>
      <c r="AO466" s="49"/>
      <c r="AP466" s="49"/>
      <c r="AQ466" s="49"/>
      <c r="AR466" s="49"/>
      <c r="AS466" s="49"/>
    </row>
    <row r="467" spans="1:45" ht="16.5" customHeight="1" x14ac:dyDescent="0.25">
      <c r="A467" s="56"/>
      <c r="B467" s="56"/>
      <c r="C467" s="56"/>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58"/>
      <c r="AM467" s="58"/>
      <c r="AN467" s="49"/>
      <c r="AO467" s="49"/>
      <c r="AP467" s="49"/>
      <c r="AQ467" s="49"/>
      <c r="AR467" s="49"/>
      <c r="AS467" s="49"/>
    </row>
    <row r="468" spans="1:45" ht="16.5" customHeight="1" x14ac:dyDescent="0.25">
      <c r="A468" s="56"/>
      <c r="B468" s="56"/>
      <c r="C468" s="56"/>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58"/>
      <c r="AM468" s="58"/>
      <c r="AN468" s="49"/>
      <c r="AO468" s="49"/>
      <c r="AP468" s="49"/>
      <c r="AQ468" s="49"/>
      <c r="AR468" s="49"/>
      <c r="AS468" s="49"/>
    </row>
    <row r="469" spans="1:45" ht="16.5" customHeight="1" x14ac:dyDescent="0.25">
      <c r="A469" s="56"/>
      <c r="B469" s="56"/>
      <c r="C469" s="56"/>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58"/>
      <c r="AM469" s="58"/>
      <c r="AN469" s="49"/>
      <c r="AO469" s="49"/>
      <c r="AP469" s="49"/>
      <c r="AQ469" s="49"/>
      <c r="AR469" s="49"/>
      <c r="AS469" s="49"/>
    </row>
    <row r="470" spans="1:45" ht="16.5" customHeight="1" x14ac:dyDescent="0.25">
      <c r="A470" s="56"/>
      <c r="B470" s="56"/>
      <c r="C470" s="56"/>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58"/>
      <c r="AM470" s="58"/>
      <c r="AN470" s="49"/>
      <c r="AO470" s="49"/>
      <c r="AP470" s="49"/>
      <c r="AQ470" s="49"/>
      <c r="AR470" s="49"/>
      <c r="AS470" s="49"/>
    </row>
    <row r="471" spans="1:45" ht="16.5" customHeight="1" x14ac:dyDescent="0.25">
      <c r="A471" s="56"/>
      <c r="B471" s="56"/>
      <c r="C471" s="56"/>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58"/>
      <c r="AM471" s="58"/>
      <c r="AN471" s="49"/>
      <c r="AO471" s="49"/>
      <c r="AP471" s="49"/>
      <c r="AQ471" s="49"/>
      <c r="AR471" s="49"/>
      <c r="AS471" s="49"/>
    </row>
    <row r="472" spans="1:45" ht="16.5" customHeight="1" x14ac:dyDescent="0.25">
      <c r="A472" s="56"/>
      <c r="B472" s="56"/>
      <c r="C472" s="56"/>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58"/>
      <c r="AM472" s="58"/>
      <c r="AN472" s="49"/>
      <c r="AO472" s="49"/>
      <c r="AP472" s="49"/>
      <c r="AQ472" s="49"/>
      <c r="AR472" s="49"/>
      <c r="AS472" s="49"/>
    </row>
    <row r="473" spans="1:45" ht="16.5" customHeight="1" x14ac:dyDescent="0.25">
      <c r="A473" s="56"/>
      <c r="B473" s="56"/>
      <c r="C473" s="56"/>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58"/>
      <c r="AM473" s="58"/>
      <c r="AN473" s="49"/>
      <c r="AO473" s="49"/>
      <c r="AP473" s="49"/>
      <c r="AQ473" s="49"/>
      <c r="AR473" s="49"/>
      <c r="AS473" s="49"/>
    </row>
    <row r="474" spans="1:45" ht="16.5" customHeight="1" x14ac:dyDescent="0.25">
      <c r="A474" s="56"/>
      <c r="B474" s="56"/>
      <c r="C474" s="56"/>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58"/>
      <c r="AM474" s="58"/>
      <c r="AN474" s="49"/>
      <c r="AO474" s="49"/>
      <c r="AP474" s="49"/>
      <c r="AQ474" s="49"/>
      <c r="AR474" s="49"/>
      <c r="AS474" s="49"/>
    </row>
    <row r="475" spans="1:45" ht="16.5" customHeight="1" x14ac:dyDescent="0.25">
      <c r="A475" s="56"/>
      <c r="B475" s="56"/>
      <c r="C475" s="56"/>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58"/>
      <c r="AM475" s="58"/>
      <c r="AN475" s="49"/>
      <c r="AO475" s="49"/>
      <c r="AP475" s="49"/>
      <c r="AQ475" s="49"/>
      <c r="AR475" s="49"/>
      <c r="AS475" s="49"/>
    </row>
    <row r="476" spans="1:45" ht="16.5" customHeight="1" x14ac:dyDescent="0.25">
      <c r="A476" s="56"/>
      <c r="B476" s="56"/>
      <c r="C476" s="56"/>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58"/>
      <c r="AM476" s="58"/>
      <c r="AN476" s="49"/>
      <c r="AO476" s="49"/>
      <c r="AP476" s="49"/>
      <c r="AQ476" s="49"/>
      <c r="AR476" s="49"/>
      <c r="AS476" s="49"/>
    </row>
    <row r="477" spans="1:45" ht="16.5" customHeight="1" x14ac:dyDescent="0.25">
      <c r="A477" s="56"/>
      <c r="B477" s="56"/>
      <c r="C477" s="56"/>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58"/>
      <c r="AM477" s="58"/>
      <c r="AN477" s="49"/>
      <c r="AO477" s="49"/>
      <c r="AP477" s="49"/>
      <c r="AQ477" s="49"/>
      <c r="AR477" s="49"/>
      <c r="AS477" s="49"/>
    </row>
    <row r="478" spans="1:45" ht="16.5" customHeight="1" x14ac:dyDescent="0.25">
      <c r="A478" s="56"/>
      <c r="B478" s="56"/>
      <c r="C478" s="56"/>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58"/>
      <c r="AM478" s="58"/>
      <c r="AN478" s="49"/>
      <c r="AO478" s="49"/>
      <c r="AP478" s="49"/>
      <c r="AQ478" s="49"/>
      <c r="AR478" s="49"/>
      <c r="AS478" s="49"/>
    </row>
    <row r="479" spans="1:45" ht="16.5" customHeight="1" x14ac:dyDescent="0.25">
      <c r="A479" s="56"/>
      <c r="B479" s="56"/>
      <c r="C479" s="56"/>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58"/>
      <c r="AM479" s="58"/>
      <c r="AN479" s="49"/>
      <c r="AO479" s="49"/>
      <c r="AP479" s="49"/>
      <c r="AQ479" s="49"/>
      <c r="AR479" s="49"/>
      <c r="AS479" s="49"/>
    </row>
    <row r="480" spans="1:45" ht="16.5" customHeight="1" x14ac:dyDescent="0.25">
      <c r="A480" s="56"/>
      <c r="B480" s="56"/>
      <c r="C480" s="56"/>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58"/>
      <c r="AM480" s="58"/>
      <c r="AN480" s="49"/>
      <c r="AO480" s="49"/>
      <c r="AP480" s="49"/>
      <c r="AQ480" s="49"/>
      <c r="AR480" s="49"/>
      <c r="AS480" s="49"/>
    </row>
    <row r="481" spans="1:45" ht="16.5" customHeight="1" x14ac:dyDescent="0.25">
      <c r="A481" s="56"/>
      <c r="B481" s="56"/>
      <c r="C481" s="56"/>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58"/>
      <c r="AM481" s="58"/>
      <c r="AN481" s="49"/>
      <c r="AO481" s="49"/>
      <c r="AP481" s="49"/>
      <c r="AQ481" s="49"/>
      <c r="AR481" s="49"/>
      <c r="AS481" s="49"/>
    </row>
    <row r="482" spans="1:45" ht="16.5" customHeight="1" x14ac:dyDescent="0.25">
      <c r="A482" s="56"/>
      <c r="B482" s="56"/>
      <c r="C482" s="56"/>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58"/>
      <c r="AM482" s="58"/>
      <c r="AN482" s="49"/>
      <c r="AO482" s="49"/>
      <c r="AP482" s="49"/>
      <c r="AQ482" s="49"/>
      <c r="AR482" s="49"/>
      <c r="AS482" s="49"/>
    </row>
    <row r="483" spans="1:45" ht="16.5" customHeight="1" x14ac:dyDescent="0.25">
      <c r="A483" s="56"/>
      <c r="B483" s="56"/>
      <c r="C483" s="56"/>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58"/>
      <c r="AM483" s="58"/>
      <c r="AN483" s="49"/>
      <c r="AO483" s="49"/>
      <c r="AP483" s="49"/>
      <c r="AQ483" s="49"/>
      <c r="AR483" s="49"/>
      <c r="AS483" s="49"/>
    </row>
    <row r="484" spans="1:45" ht="16.5" customHeight="1" x14ac:dyDescent="0.25">
      <c r="A484" s="56"/>
      <c r="B484" s="56"/>
      <c r="C484" s="56"/>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58"/>
      <c r="AM484" s="58"/>
      <c r="AN484" s="49"/>
      <c r="AO484" s="49"/>
      <c r="AP484" s="49"/>
      <c r="AQ484" s="49"/>
      <c r="AR484" s="49"/>
      <c r="AS484" s="49"/>
    </row>
    <row r="485" spans="1:45" ht="16.5" customHeight="1" x14ac:dyDescent="0.25">
      <c r="A485" s="56"/>
      <c r="B485" s="56"/>
      <c r="C485" s="56"/>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58"/>
      <c r="AM485" s="58"/>
      <c r="AN485" s="49"/>
      <c r="AO485" s="49"/>
      <c r="AP485" s="49"/>
      <c r="AQ485" s="49"/>
      <c r="AR485" s="49"/>
      <c r="AS485" s="49"/>
    </row>
    <row r="486" spans="1:45" ht="16.5" customHeight="1" x14ac:dyDescent="0.25">
      <c r="A486" s="56"/>
      <c r="B486" s="56"/>
      <c r="C486" s="56"/>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58"/>
      <c r="AM486" s="58"/>
      <c r="AN486" s="49"/>
      <c r="AO486" s="49"/>
      <c r="AP486" s="49"/>
      <c r="AQ486" s="49"/>
      <c r="AR486" s="49"/>
      <c r="AS486" s="49"/>
    </row>
    <row r="487" spans="1:45" ht="16.5" customHeight="1" x14ac:dyDescent="0.25">
      <c r="A487" s="56"/>
      <c r="B487" s="56"/>
      <c r="C487" s="56"/>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58"/>
      <c r="AM487" s="58"/>
      <c r="AN487" s="49"/>
      <c r="AO487" s="49"/>
      <c r="AP487" s="49"/>
      <c r="AQ487" s="49"/>
      <c r="AR487" s="49"/>
      <c r="AS487" s="49"/>
    </row>
    <row r="488" spans="1:45" ht="16.5" customHeight="1" x14ac:dyDescent="0.25">
      <c r="A488" s="56"/>
      <c r="B488" s="56"/>
      <c r="C488" s="56"/>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58"/>
      <c r="AM488" s="58"/>
      <c r="AN488" s="49"/>
      <c r="AO488" s="49"/>
      <c r="AP488" s="49"/>
      <c r="AQ488" s="49"/>
      <c r="AR488" s="49"/>
      <c r="AS488" s="49"/>
    </row>
    <row r="489" spans="1:45" ht="16.5" customHeight="1" x14ac:dyDescent="0.25">
      <c r="A489" s="56"/>
      <c r="B489" s="56"/>
      <c r="C489" s="56"/>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58"/>
      <c r="AM489" s="58"/>
      <c r="AN489" s="49"/>
      <c r="AO489" s="49"/>
      <c r="AP489" s="49"/>
      <c r="AQ489" s="49"/>
      <c r="AR489" s="49"/>
      <c r="AS489" s="49"/>
    </row>
    <row r="490" spans="1:45" ht="16.5" customHeight="1" x14ac:dyDescent="0.25">
      <c r="A490" s="56"/>
      <c r="B490" s="56"/>
      <c r="C490" s="56"/>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58"/>
      <c r="AM490" s="58"/>
      <c r="AN490" s="49"/>
      <c r="AO490" s="49"/>
      <c r="AP490" s="49"/>
      <c r="AQ490" s="49"/>
      <c r="AR490" s="49"/>
      <c r="AS490" s="49"/>
    </row>
    <row r="491" spans="1:45" ht="16.5" customHeight="1" x14ac:dyDescent="0.25">
      <c r="A491" s="56"/>
      <c r="B491" s="56"/>
      <c r="C491" s="56"/>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58"/>
      <c r="AM491" s="58"/>
      <c r="AN491" s="49"/>
      <c r="AO491" s="49"/>
      <c r="AP491" s="49"/>
      <c r="AQ491" s="49"/>
      <c r="AR491" s="49"/>
      <c r="AS491" s="49"/>
    </row>
    <row r="492" spans="1:45" ht="16.5" customHeight="1" x14ac:dyDescent="0.25">
      <c r="A492" s="56"/>
      <c r="B492" s="56"/>
      <c r="C492" s="56"/>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58"/>
      <c r="AM492" s="58"/>
      <c r="AN492" s="49"/>
      <c r="AO492" s="49"/>
      <c r="AP492" s="49"/>
      <c r="AQ492" s="49"/>
      <c r="AR492" s="49"/>
      <c r="AS492" s="49"/>
    </row>
    <row r="493" spans="1:45" ht="16.5" customHeight="1" x14ac:dyDescent="0.25">
      <c r="A493" s="56"/>
      <c r="B493" s="56"/>
      <c r="C493" s="56"/>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58"/>
      <c r="AM493" s="58"/>
      <c r="AN493" s="49"/>
      <c r="AO493" s="49"/>
      <c r="AP493" s="49"/>
      <c r="AQ493" s="49"/>
      <c r="AR493" s="49"/>
      <c r="AS493" s="49"/>
    </row>
    <row r="494" spans="1:45" ht="16.5" customHeight="1" x14ac:dyDescent="0.25">
      <c r="A494" s="56"/>
      <c r="B494" s="56"/>
      <c r="C494" s="56"/>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58"/>
      <c r="AM494" s="58"/>
      <c r="AN494" s="49"/>
      <c r="AO494" s="49"/>
      <c r="AP494" s="49"/>
      <c r="AQ494" s="49"/>
      <c r="AR494" s="49"/>
      <c r="AS494" s="49"/>
    </row>
    <row r="495" spans="1:45" ht="16.5" customHeight="1" x14ac:dyDescent="0.25">
      <c r="A495" s="56"/>
      <c r="B495" s="56"/>
      <c r="C495" s="56"/>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58"/>
      <c r="AM495" s="58"/>
      <c r="AN495" s="49"/>
      <c r="AO495" s="49"/>
      <c r="AP495" s="49"/>
      <c r="AQ495" s="49"/>
      <c r="AR495" s="49"/>
      <c r="AS495" s="49"/>
    </row>
    <row r="496" spans="1:45" ht="16.5" customHeight="1" x14ac:dyDescent="0.25">
      <c r="A496" s="56"/>
      <c r="B496" s="56"/>
      <c r="C496" s="56"/>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58"/>
      <c r="AM496" s="58"/>
      <c r="AN496" s="49"/>
      <c r="AO496" s="49"/>
      <c r="AP496" s="49"/>
      <c r="AQ496" s="49"/>
      <c r="AR496" s="49"/>
      <c r="AS496" s="49"/>
    </row>
    <row r="497" spans="1:45" ht="16.5" customHeight="1" x14ac:dyDescent="0.25">
      <c r="A497" s="56"/>
      <c r="B497" s="56"/>
      <c r="C497" s="56"/>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58"/>
      <c r="AM497" s="58"/>
      <c r="AN497" s="49"/>
      <c r="AO497" s="49"/>
      <c r="AP497" s="49"/>
      <c r="AQ497" s="49"/>
      <c r="AR497" s="49"/>
      <c r="AS497" s="49"/>
    </row>
    <row r="498" spans="1:45" ht="16.5" customHeight="1" x14ac:dyDescent="0.25">
      <c r="A498" s="56"/>
      <c r="B498" s="56"/>
      <c r="C498" s="56"/>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58"/>
      <c r="AM498" s="58"/>
      <c r="AN498" s="49"/>
      <c r="AO498" s="49"/>
      <c r="AP498" s="49"/>
      <c r="AQ498" s="49"/>
      <c r="AR498" s="49"/>
      <c r="AS498" s="49"/>
    </row>
    <row r="499" spans="1:45" ht="16.5" customHeight="1" x14ac:dyDescent="0.25">
      <c r="A499" s="56"/>
      <c r="B499" s="56"/>
      <c r="C499" s="56"/>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58"/>
      <c r="AM499" s="58"/>
      <c r="AN499" s="49"/>
      <c r="AO499" s="49"/>
      <c r="AP499" s="49"/>
      <c r="AQ499" s="49"/>
      <c r="AR499" s="49"/>
      <c r="AS499" s="49"/>
    </row>
    <row r="500" spans="1:45" ht="16.5" customHeight="1" x14ac:dyDescent="0.25">
      <c r="A500" s="56"/>
      <c r="B500" s="56"/>
      <c r="C500" s="56"/>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58"/>
      <c r="AM500" s="58"/>
      <c r="AN500" s="49"/>
      <c r="AO500" s="49"/>
      <c r="AP500" s="49"/>
      <c r="AQ500" s="49"/>
      <c r="AR500" s="49"/>
      <c r="AS500" s="49"/>
    </row>
    <row r="501" spans="1:45" ht="16.5" customHeight="1" x14ac:dyDescent="0.25">
      <c r="A501" s="56"/>
      <c r="B501" s="56"/>
      <c r="C501" s="56"/>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58"/>
      <c r="AM501" s="58"/>
      <c r="AN501" s="49"/>
      <c r="AO501" s="49"/>
      <c r="AP501" s="49"/>
      <c r="AQ501" s="49"/>
      <c r="AR501" s="49"/>
      <c r="AS501" s="49"/>
    </row>
    <row r="502" spans="1:45" ht="16.5" customHeight="1" x14ac:dyDescent="0.25">
      <c r="A502" s="56"/>
      <c r="B502" s="56"/>
      <c r="C502" s="56"/>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58"/>
      <c r="AM502" s="58"/>
      <c r="AN502" s="49"/>
      <c r="AO502" s="49"/>
      <c r="AP502" s="49"/>
      <c r="AQ502" s="49"/>
      <c r="AR502" s="49"/>
      <c r="AS502" s="49"/>
    </row>
    <row r="503" spans="1:45" ht="16.5" customHeight="1" x14ac:dyDescent="0.25">
      <c r="A503" s="56"/>
      <c r="B503" s="56"/>
      <c r="C503" s="56"/>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58"/>
      <c r="AM503" s="58"/>
      <c r="AN503" s="49"/>
      <c r="AO503" s="49"/>
      <c r="AP503" s="49"/>
      <c r="AQ503" s="49"/>
      <c r="AR503" s="49"/>
      <c r="AS503" s="49"/>
    </row>
    <row r="504" spans="1:45" ht="16.5" customHeight="1" x14ac:dyDescent="0.25">
      <c r="A504" s="56"/>
      <c r="B504" s="56"/>
      <c r="C504" s="56"/>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58"/>
      <c r="AM504" s="58"/>
      <c r="AN504" s="49"/>
      <c r="AO504" s="49"/>
      <c r="AP504" s="49"/>
      <c r="AQ504" s="49"/>
      <c r="AR504" s="49"/>
      <c r="AS504" s="49"/>
    </row>
    <row r="505" spans="1:45" ht="16.5" customHeight="1" x14ac:dyDescent="0.25">
      <c r="A505" s="56"/>
      <c r="B505" s="56"/>
      <c r="C505" s="56"/>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58"/>
      <c r="AM505" s="58"/>
      <c r="AN505" s="49"/>
      <c r="AO505" s="49"/>
      <c r="AP505" s="49"/>
      <c r="AQ505" s="49"/>
      <c r="AR505" s="49"/>
      <c r="AS505" s="49"/>
    </row>
    <row r="506" spans="1:45" ht="16.5" customHeight="1" x14ac:dyDescent="0.25">
      <c r="A506" s="56"/>
      <c r="B506" s="56"/>
      <c r="C506" s="56"/>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58"/>
      <c r="AM506" s="58"/>
      <c r="AN506" s="49"/>
      <c r="AO506" s="49"/>
      <c r="AP506" s="49"/>
      <c r="AQ506" s="49"/>
      <c r="AR506" s="49"/>
      <c r="AS506" s="49"/>
    </row>
    <row r="507" spans="1:45" ht="16.5" customHeight="1" x14ac:dyDescent="0.25">
      <c r="A507" s="56"/>
      <c r="B507" s="56"/>
      <c r="C507" s="56"/>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58"/>
      <c r="AM507" s="58"/>
      <c r="AN507" s="49"/>
      <c r="AO507" s="49"/>
      <c r="AP507" s="49"/>
      <c r="AQ507" s="49"/>
      <c r="AR507" s="49"/>
      <c r="AS507" s="49"/>
    </row>
    <row r="508" spans="1:45" ht="16.5" customHeight="1" x14ac:dyDescent="0.25">
      <c r="A508" s="56"/>
      <c r="B508" s="56"/>
      <c r="C508" s="56"/>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58"/>
      <c r="AM508" s="58"/>
      <c r="AN508" s="49"/>
      <c r="AO508" s="49"/>
      <c r="AP508" s="49"/>
      <c r="AQ508" s="49"/>
      <c r="AR508" s="49"/>
      <c r="AS508" s="49"/>
    </row>
    <row r="509" spans="1:45" ht="16.5" customHeight="1" x14ac:dyDescent="0.25">
      <c r="A509" s="56"/>
      <c r="B509" s="56"/>
      <c r="C509" s="56"/>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58"/>
      <c r="AM509" s="58"/>
      <c r="AN509" s="49"/>
      <c r="AO509" s="49"/>
      <c r="AP509" s="49"/>
      <c r="AQ509" s="49"/>
      <c r="AR509" s="49"/>
      <c r="AS509" s="49"/>
    </row>
    <row r="510" spans="1:45" ht="16.5" customHeight="1" x14ac:dyDescent="0.25">
      <c r="A510" s="56"/>
      <c r="B510" s="56"/>
      <c r="C510" s="56"/>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58"/>
      <c r="AM510" s="58"/>
      <c r="AN510" s="49"/>
      <c r="AO510" s="49"/>
      <c r="AP510" s="49"/>
      <c r="AQ510" s="49"/>
      <c r="AR510" s="49"/>
      <c r="AS510" s="49"/>
    </row>
    <row r="511" spans="1:45" ht="16.5" customHeight="1" x14ac:dyDescent="0.25">
      <c r="A511" s="56"/>
      <c r="B511" s="56"/>
      <c r="C511" s="56"/>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58"/>
      <c r="AM511" s="58"/>
      <c r="AN511" s="49"/>
      <c r="AO511" s="49"/>
      <c r="AP511" s="49"/>
      <c r="AQ511" s="49"/>
      <c r="AR511" s="49"/>
      <c r="AS511" s="49"/>
    </row>
    <row r="512" spans="1:45" ht="16.5" customHeight="1" x14ac:dyDescent="0.25">
      <c r="A512" s="56"/>
      <c r="B512" s="56"/>
      <c r="C512" s="56"/>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58"/>
      <c r="AM512" s="58"/>
      <c r="AN512" s="49"/>
      <c r="AO512" s="49"/>
      <c r="AP512" s="49"/>
      <c r="AQ512" s="49"/>
      <c r="AR512" s="49"/>
      <c r="AS512" s="49"/>
    </row>
    <row r="513" spans="1:45" ht="16.5" customHeight="1" x14ac:dyDescent="0.25">
      <c r="A513" s="56"/>
      <c r="B513" s="56"/>
      <c r="C513" s="56"/>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58"/>
      <c r="AM513" s="58"/>
      <c r="AN513" s="49"/>
      <c r="AO513" s="49"/>
      <c r="AP513" s="49"/>
      <c r="AQ513" s="49"/>
      <c r="AR513" s="49"/>
      <c r="AS513" s="49"/>
    </row>
    <row r="514" spans="1:45" ht="16.5" customHeight="1" x14ac:dyDescent="0.25">
      <c r="A514" s="56"/>
      <c r="B514" s="56"/>
      <c r="C514" s="56"/>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58"/>
      <c r="AM514" s="58"/>
      <c r="AN514" s="49"/>
      <c r="AO514" s="49"/>
      <c r="AP514" s="49"/>
      <c r="AQ514" s="49"/>
      <c r="AR514" s="49"/>
      <c r="AS514" s="49"/>
    </row>
    <row r="515" spans="1:45" ht="16.5" customHeight="1" x14ac:dyDescent="0.25">
      <c r="A515" s="56"/>
      <c r="B515" s="56"/>
      <c r="C515" s="56"/>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58"/>
      <c r="AM515" s="58"/>
      <c r="AN515" s="49"/>
      <c r="AO515" s="49"/>
      <c r="AP515" s="49"/>
      <c r="AQ515" s="49"/>
      <c r="AR515" s="49"/>
      <c r="AS515" s="49"/>
    </row>
    <row r="516" spans="1:45" ht="16.5" customHeight="1" x14ac:dyDescent="0.25">
      <c r="A516" s="56"/>
      <c r="B516" s="56"/>
      <c r="C516" s="56"/>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58"/>
      <c r="AM516" s="58"/>
      <c r="AN516" s="49"/>
      <c r="AO516" s="49"/>
      <c r="AP516" s="49"/>
      <c r="AQ516" s="49"/>
      <c r="AR516" s="49"/>
      <c r="AS516" s="49"/>
    </row>
    <row r="517" spans="1:45" ht="16.5" customHeight="1" x14ac:dyDescent="0.25">
      <c r="A517" s="56"/>
      <c r="B517" s="56"/>
      <c r="C517" s="56"/>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58"/>
      <c r="AM517" s="58"/>
      <c r="AN517" s="49"/>
      <c r="AO517" s="49"/>
      <c r="AP517" s="49"/>
      <c r="AQ517" s="49"/>
      <c r="AR517" s="49"/>
      <c r="AS517" s="49"/>
    </row>
    <row r="518" spans="1:45" ht="16.5" customHeight="1" x14ac:dyDescent="0.25">
      <c r="A518" s="56"/>
      <c r="B518" s="56"/>
      <c r="C518" s="56"/>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58"/>
      <c r="AM518" s="58"/>
      <c r="AN518" s="49"/>
      <c r="AO518" s="49"/>
      <c r="AP518" s="49"/>
      <c r="AQ518" s="49"/>
      <c r="AR518" s="49"/>
      <c r="AS518" s="49"/>
    </row>
    <row r="519" spans="1:45" ht="16.5" customHeight="1" x14ac:dyDescent="0.25">
      <c r="A519" s="56"/>
      <c r="B519" s="56"/>
      <c r="C519" s="56"/>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58"/>
      <c r="AM519" s="58"/>
      <c r="AN519" s="49"/>
      <c r="AO519" s="49"/>
      <c r="AP519" s="49"/>
      <c r="AQ519" s="49"/>
      <c r="AR519" s="49"/>
      <c r="AS519" s="49"/>
    </row>
    <row r="520" spans="1:45" ht="16.5" customHeight="1" x14ac:dyDescent="0.25">
      <c r="A520" s="56"/>
      <c r="B520" s="56"/>
      <c r="C520" s="56"/>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58"/>
      <c r="AM520" s="58"/>
      <c r="AN520" s="49"/>
      <c r="AO520" s="49"/>
      <c r="AP520" s="49"/>
      <c r="AQ520" s="49"/>
      <c r="AR520" s="49"/>
      <c r="AS520" s="49"/>
    </row>
    <row r="521" spans="1:45" ht="16.5" customHeight="1" x14ac:dyDescent="0.25">
      <c r="A521" s="56"/>
      <c r="B521" s="56"/>
      <c r="C521" s="56"/>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58"/>
      <c r="AM521" s="58"/>
      <c r="AN521" s="49"/>
      <c r="AO521" s="49"/>
      <c r="AP521" s="49"/>
      <c r="AQ521" s="49"/>
      <c r="AR521" s="49"/>
      <c r="AS521" s="49"/>
    </row>
    <row r="522" spans="1:45" ht="16.5" customHeight="1" x14ac:dyDescent="0.25">
      <c r="A522" s="56"/>
      <c r="B522" s="56"/>
      <c r="C522" s="56"/>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58"/>
      <c r="AM522" s="58"/>
      <c r="AN522" s="49"/>
      <c r="AO522" s="49"/>
      <c r="AP522" s="49"/>
      <c r="AQ522" s="49"/>
      <c r="AR522" s="49"/>
      <c r="AS522" s="49"/>
    </row>
    <row r="523" spans="1:45" ht="16.5" customHeight="1" x14ac:dyDescent="0.25">
      <c r="A523" s="56"/>
      <c r="B523" s="56"/>
      <c r="C523" s="56"/>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58"/>
      <c r="AM523" s="58"/>
      <c r="AN523" s="49"/>
      <c r="AO523" s="49"/>
      <c r="AP523" s="49"/>
      <c r="AQ523" s="49"/>
      <c r="AR523" s="49"/>
      <c r="AS523" s="49"/>
    </row>
    <row r="524" spans="1:45" ht="16.5" customHeight="1" x14ac:dyDescent="0.25">
      <c r="A524" s="56"/>
      <c r="B524" s="56"/>
      <c r="C524" s="56"/>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58"/>
      <c r="AM524" s="58"/>
      <c r="AN524" s="49"/>
      <c r="AO524" s="49"/>
      <c r="AP524" s="49"/>
      <c r="AQ524" s="49"/>
      <c r="AR524" s="49"/>
      <c r="AS524" s="49"/>
    </row>
    <row r="525" spans="1:45" ht="16.5" customHeight="1" x14ac:dyDescent="0.25">
      <c r="A525" s="56"/>
      <c r="B525" s="56"/>
      <c r="C525" s="56"/>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58"/>
      <c r="AM525" s="58"/>
      <c r="AN525" s="49"/>
      <c r="AO525" s="49"/>
      <c r="AP525" s="49"/>
      <c r="AQ525" s="49"/>
      <c r="AR525" s="49"/>
      <c r="AS525" s="49"/>
    </row>
    <row r="526" spans="1:45" ht="16.5" customHeight="1" x14ac:dyDescent="0.25">
      <c r="A526" s="56"/>
      <c r="B526" s="56"/>
      <c r="C526" s="56"/>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58"/>
      <c r="AM526" s="58"/>
      <c r="AN526" s="49"/>
      <c r="AO526" s="49"/>
      <c r="AP526" s="49"/>
      <c r="AQ526" s="49"/>
      <c r="AR526" s="49"/>
      <c r="AS526" s="49"/>
    </row>
    <row r="527" spans="1:45" ht="16.5" customHeight="1" x14ac:dyDescent="0.25">
      <c r="A527" s="56"/>
      <c r="B527" s="56"/>
      <c r="C527" s="56"/>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58"/>
      <c r="AM527" s="58"/>
      <c r="AN527" s="49"/>
      <c r="AO527" s="49"/>
      <c r="AP527" s="49"/>
      <c r="AQ527" s="49"/>
      <c r="AR527" s="49"/>
      <c r="AS527" s="49"/>
    </row>
    <row r="528" spans="1:45" ht="16.5" customHeight="1" x14ac:dyDescent="0.25">
      <c r="A528" s="56"/>
      <c r="B528" s="56"/>
      <c r="C528" s="56"/>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58"/>
      <c r="AM528" s="58"/>
      <c r="AN528" s="49"/>
      <c r="AO528" s="49"/>
      <c r="AP528" s="49"/>
      <c r="AQ528" s="49"/>
      <c r="AR528" s="49"/>
      <c r="AS528" s="49"/>
    </row>
    <row r="529" spans="1:45" ht="16.5" customHeight="1" x14ac:dyDescent="0.25">
      <c r="A529" s="56"/>
      <c r="B529" s="56"/>
      <c r="C529" s="56"/>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58"/>
      <c r="AM529" s="58"/>
      <c r="AN529" s="49"/>
      <c r="AO529" s="49"/>
      <c r="AP529" s="49"/>
      <c r="AQ529" s="49"/>
      <c r="AR529" s="49"/>
      <c r="AS529" s="49"/>
    </row>
    <row r="530" spans="1:45" ht="16.5" customHeight="1" x14ac:dyDescent="0.25">
      <c r="A530" s="56"/>
      <c r="B530" s="56"/>
      <c r="C530" s="56"/>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58"/>
      <c r="AM530" s="58"/>
      <c r="AN530" s="49"/>
      <c r="AO530" s="49"/>
      <c r="AP530" s="49"/>
      <c r="AQ530" s="49"/>
      <c r="AR530" s="49"/>
      <c r="AS530" s="49"/>
    </row>
    <row r="531" spans="1:45" ht="16.5" customHeight="1" x14ac:dyDescent="0.25">
      <c r="A531" s="56"/>
      <c r="B531" s="56"/>
      <c r="C531" s="56"/>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58"/>
      <c r="AM531" s="58"/>
      <c r="AN531" s="49"/>
      <c r="AO531" s="49"/>
      <c r="AP531" s="49"/>
      <c r="AQ531" s="49"/>
      <c r="AR531" s="49"/>
      <c r="AS531" s="49"/>
    </row>
    <row r="532" spans="1:45" ht="16.5" customHeight="1" x14ac:dyDescent="0.25">
      <c r="A532" s="56"/>
      <c r="B532" s="56"/>
      <c r="C532" s="56"/>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58"/>
      <c r="AM532" s="58"/>
      <c r="AN532" s="49"/>
      <c r="AO532" s="49"/>
      <c r="AP532" s="49"/>
      <c r="AQ532" s="49"/>
      <c r="AR532" s="49"/>
      <c r="AS532" s="49"/>
    </row>
    <row r="533" spans="1:45" ht="16.5" customHeight="1" x14ac:dyDescent="0.25">
      <c r="A533" s="56"/>
      <c r="B533" s="56"/>
      <c r="C533" s="56"/>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58"/>
      <c r="AM533" s="58"/>
      <c r="AN533" s="49"/>
      <c r="AO533" s="49"/>
      <c r="AP533" s="49"/>
      <c r="AQ533" s="49"/>
      <c r="AR533" s="49"/>
      <c r="AS533" s="49"/>
    </row>
    <row r="534" spans="1:45" ht="16.5" customHeight="1" x14ac:dyDescent="0.25">
      <c r="A534" s="56"/>
      <c r="B534" s="56"/>
      <c r="C534" s="56"/>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58"/>
      <c r="AM534" s="58"/>
      <c r="AN534" s="49"/>
      <c r="AO534" s="49"/>
      <c r="AP534" s="49"/>
      <c r="AQ534" s="49"/>
      <c r="AR534" s="49"/>
      <c r="AS534" s="49"/>
    </row>
    <row r="535" spans="1:45" ht="16.5" customHeight="1" x14ac:dyDescent="0.25">
      <c r="A535" s="56"/>
      <c r="B535" s="56"/>
      <c r="C535" s="56"/>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58"/>
      <c r="AM535" s="58"/>
      <c r="AN535" s="49"/>
      <c r="AO535" s="49"/>
      <c r="AP535" s="49"/>
      <c r="AQ535" s="49"/>
      <c r="AR535" s="49"/>
      <c r="AS535" s="49"/>
    </row>
    <row r="536" spans="1:45" ht="16.5" customHeight="1" x14ac:dyDescent="0.25">
      <c r="A536" s="56"/>
      <c r="B536" s="56"/>
      <c r="C536" s="56"/>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58"/>
      <c r="AM536" s="58"/>
      <c r="AN536" s="49"/>
      <c r="AO536" s="49"/>
      <c r="AP536" s="49"/>
      <c r="AQ536" s="49"/>
      <c r="AR536" s="49"/>
      <c r="AS536" s="49"/>
    </row>
    <row r="537" spans="1:45" ht="16.5" customHeight="1" x14ac:dyDescent="0.25">
      <c r="A537" s="56"/>
      <c r="B537" s="56"/>
      <c r="C537" s="56"/>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58"/>
      <c r="AM537" s="58"/>
      <c r="AN537" s="49"/>
      <c r="AO537" s="49"/>
      <c r="AP537" s="49"/>
      <c r="AQ537" s="49"/>
      <c r="AR537" s="49"/>
      <c r="AS537" s="49"/>
    </row>
    <row r="538" spans="1:45" ht="16.5" customHeight="1" x14ac:dyDescent="0.25">
      <c r="A538" s="56"/>
      <c r="B538" s="56"/>
      <c r="C538" s="56"/>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58"/>
      <c r="AM538" s="58"/>
      <c r="AN538" s="49"/>
      <c r="AO538" s="49"/>
      <c r="AP538" s="49"/>
      <c r="AQ538" s="49"/>
      <c r="AR538" s="49"/>
      <c r="AS538" s="49"/>
    </row>
    <row r="539" spans="1:45" ht="16.5" customHeight="1" x14ac:dyDescent="0.25">
      <c r="A539" s="56"/>
      <c r="B539" s="56"/>
      <c r="C539" s="56"/>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58"/>
      <c r="AM539" s="58"/>
      <c r="AN539" s="49"/>
      <c r="AO539" s="49"/>
      <c r="AP539" s="49"/>
      <c r="AQ539" s="49"/>
      <c r="AR539" s="49"/>
      <c r="AS539" s="49"/>
    </row>
    <row r="540" spans="1:45" ht="16.5" customHeight="1" x14ac:dyDescent="0.25">
      <c r="A540" s="56"/>
      <c r="B540" s="56"/>
      <c r="C540" s="56"/>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58"/>
      <c r="AM540" s="58"/>
      <c r="AN540" s="49"/>
      <c r="AO540" s="49"/>
      <c r="AP540" s="49"/>
      <c r="AQ540" s="49"/>
      <c r="AR540" s="49"/>
      <c r="AS540" s="49"/>
    </row>
    <row r="541" spans="1:45" ht="16.5" customHeight="1" x14ac:dyDescent="0.25">
      <c r="A541" s="56"/>
      <c r="B541" s="56"/>
      <c r="C541" s="56"/>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58"/>
      <c r="AM541" s="58"/>
      <c r="AN541" s="49"/>
      <c r="AO541" s="49"/>
      <c r="AP541" s="49"/>
      <c r="AQ541" s="49"/>
      <c r="AR541" s="49"/>
      <c r="AS541" s="49"/>
    </row>
    <row r="542" spans="1:45" ht="16.5" customHeight="1" x14ac:dyDescent="0.25">
      <c r="A542" s="56"/>
      <c r="B542" s="56"/>
      <c r="C542" s="56"/>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58"/>
      <c r="AM542" s="58"/>
      <c r="AN542" s="49"/>
      <c r="AO542" s="49"/>
      <c r="AP542" s="49"/>
      <c r="AQ542" s="49"/>
      <c r="AR542" s="49"/>
      <c r="AS542" s="49"/>
    </row>
    <row r="543" spans="1:45" ht="16.5" customHeight="1" x14ac:dyDescent="0.25">
      <c r="A543" s="56"/>
      <c r="B543" s="56"/>
      <c r="C543" s="56"/>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58"/>
      <c r="AM543" s="58"/>
      <c r="AN543" s="49"/>
      <c r="AO543" s="49"/>
      <c r="AP543" s="49"/>
      <c r="AQ543" s="49"/>
      <c r="AR543" s="49"/>
      <c r="AS543" s="49"/>
    </row>
    <row r="544" spans="1:45" ht="16.5" customHeight="1" x14ac:dyDescent="0.25">
      <c r="A544" s="56"/>
      <c r="B544" s="56"/>
      <c r="C544" s="56"/>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58"/>
      <c r="AM544" s="58"/>
      <c r="AN544" s="49"/>
      <c r="AO544" s="49"/>
      <c r="AP544" s="49"/>
      <c r="AQ544" s="49"/>
      <c r="AR544" s="49"/>
      <c r="AS544" s="49"/>
    </row>
    <row r="545" spans="1:45" ht="16.5" customHeight="1" x14ac:dyDescent="0.25">
      <c r="A545" s="56"/>
      <c r="B545" s="56"/>
      <c r="C545" s="56"/>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58"/>
      <c r="AM545" s="58"/>
      <c r="AN545" s="49"/>
      <c r="AO545" s="49"/>
      <c r="AP545" s="49"/>
      <c r="AQ545" s="49"/>
      <c r="AR545" s="49"/>
      <c r="AS545" s="49"/>
    </row>
    <row r="546" spans="1:45" ht="16.5" customHeight="1" x14ac:dyDescent="0.25">
      <c r="A546" s="56"/>
      <c r="B546" s="56"/>
      <c r="C546" s="56"/>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58"/>
      <c r="AM546" s="58"/>
      <c r="AN546" s="49"/>
      <c r="AO546" s="49"/>
      <c r="AP546" s="49"/>
      <c r="AQ546" s="49"/>
      <c r="AR546" s="49"/>
      <c r="AS546" s="49"/>
    </row>
    <row r="547" spans="1:45" ht="16.5" customHeight="1" x14ac:dyDescent="0.25">
      <c r="A547" s="56"/>
      <c r="B547" s="56"/>
      <c r="C547" s="56"/>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58"/>
      <c r="AM547" s="58"/>
      <c r="AN547" s="49"/>
      <c r="AO547" s="49"/>
      <c r="AP547" s="49"/>
      <c r="AQ547" s="49"/>
      <c r="AR547" s="49"/>
      <c r="AS547" s="49"/>
    </row>
    <row r="548" spans="1:45" ht="16.5" customHeight="1" x14ac:dyDescent="0.25">
      <c r="A548" s="56"/>
      <c r="B548" s="56"/>
      <c r="C548" s="56"/>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58"/>
      <c r="AM548" s="58"/>
      <c r="AN548" s="49"/>
      <c r="AO548" s="49"/>
      <c r="AP548" s="49"/>
      <c r="AQ548" s="49"/>
      <c r="AR548" s="49"/>
      <c r="AS548" s="49"/>
    </row>
    <row r="549" spans="1:45" ht="16.5" customHeight="1" x14ac:dyDescent="0.25">
      <c r="A549" s="56"/>
      <c r="B549" s="56"/>
      <c r="C549" s="56"/>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58"/>
      <c r="AM549" s="58"/>
      <c r="AN549" s="49"/>
      <c r="AO549" s="49"/>
      <c r="AP549" s="49"/>
      <c r="AQ549" s="49"/>
      <c r="AR549" s="49"/>
      <c r="AS549" s="49"/>
    </row>
    <row r="550" spans="1:45" ht="16.5" customHeight="1" x14ac:dyDescent="0.25">
      <c r="A550" s="56"/>
      <c r="B550" s="56"/>
      <c r="C550" s="56"/>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58"/>
      <c r="AM550" s="58"/>
      <c r="AN550" s="49"/>
      <c r="AO550" s="49"/>
      <c r="AP550" s="49"/>
      <c r="AQ550" s="49"/>
      <c r="AR550" s="49"/>
      <c r="AS550" s="49"/>
    </row>
    <row r="551" spans="1:45" ht="16.5" customHeight="1" x14ac:dyDescent="0.25">
      <c r="A551" s="56"/>
      <c r="B551" s="56"/>
      <c r="C551" s="56"/>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58"/>
      <c r="AM551" s="58"/>
      <c r="AN551" s="49"/>
      <c r="AO551" s="49"/>
      <c r="AP551" s="49"/>
      <c r="AQ551" s="49"/>
      <c r="AR551" s="49"/>
      <c r="AS551" s="49"/>
    </row>
    <row r="552" spans="1:45" ht="16.5" customHeight="1" x14ac:dyDescent="0.25">
      <c r="A552" s="56"/>
      <c r="B552" s="56"/>
      <c r="C552" s="56"/>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58"/>
      <c r="AM552" s="58"/>
      <c r="AN552" s="49"/>
      <c r="AO552" s="49"/>
      <c r="AP552" s="49"/>
      <c r="AQ552" s="49"/>
      <c r="AR552" s="49"/>
      <c r="AS552" s="49"/>
    </row>
    <row r="553" spans="1:45" ht="16.5" customHeight="1" x14ac:dyDescent="0.25">
      <c r="A553" s="56"/>
      <c r="B553" s="56"/>
      <c r="C553" s="56"/>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58"/>
      <c r="AM553" s="58"/>
      <c r="AN553" s="49"/>
      <c r="AO553" s="49"/>
      <c r="AP553" s="49"/>
      <c r="AQ553" s="49"/>
      <c r="AR553" s="49"/>
      <c r="AS553" s="49"/>
    </row>
    <row r="554" spans="1:45" ht="16.5" customHeight="1" x14ac:dyDescent="0.25">
      <c r="A554" s="56"/>
      <c r="B554" s="56"/>
      <c r="C554" s="56"/>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58"/>
      <c r="AM554" s="58"/>
      <c r="AN554" s="49"/>
      <c r="AO554" s="49"/>
      <c r="AP554" s="49"/>
      <c r="AQ554" s="49"/>
      <c r="AR554" s="49"/>
      <c r="AS554" s="49"/>
    </row>
    <row r="555" spans="1:45" ht="16.5" customHeight="1" x14ac:dyDescent="0.25">
      <c r="A555" s="56"/>
      <c r="B555" s="56"/>
      <c r="C555" s="56"/>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58"/>
      <c r="AM555" s="58"/>
      <c r="AN555" s="49"/>
      <c r="AO555" s="49"/>
      <c r="AP555" s="49"/>
      <c r="AQ555" s="49"/>
      <c r="AR555" s="49"/>
      <c r="AS555" s="49"/>
    </row>
    <row r="556" spans="1:45" ht="16.5" customHeight="1" x14ac:dyDescent="0.25">
      <c r="A556" s="56"/>
      <c r="B556" s="56"/>
      <c r="C556" s="56"/>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58"/>
      <c r="AM556" s="58"/>
      <c r="AN556" s="49"/>
      <c r="AO556" s="49"/>
      <c r="AP556" s="49"/>
      <c r="AQ556" s="49"/>
      <c r="AR556" s="49"/>
      <c r="AS556" s="49"/>
    </row>
    <row r="557" spans="1:45" ht="16.5" customHeight="1" x14ac:dyDescent="0.25">
      <c r="A557" s="56"/>
      <c r="B557" s="56"/>
      <c r="C557" s="56"/>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58"/>
      <c r="AM557" s="58"/>
      <c r="AN557" s="49"/>
      <c r="AO557" s="49"/>
      <c r="AP557" s="49"/>
      <c r="AQ557" s="49"/>
      <c r="AR557" s="49"/>
      <c r="AS557" s="49"/>
    </row>
    <row r="558" spans="1:45" ht="16.5" customHeight="1" x14ac:dyDescent="0.25">
      <c r="A558" s="56"/>
      <c r="B558" s="56"/>
      <c r="C558" s="56"/>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58"/>
      <c r="AM558" s="58"/>
      <c r="AN558" s="49"/>
      <c r="AO558" s="49"/>
      <c r="AP558" s="49"/>
      <c r="AQ558" s="49"/>
      <c r="AR558" s="49"/>
      <c r="AS558" s="49"/>
    </row>
    <row r="559" spans="1:45" ht="16.5" customHeight="1" x14ac:dyDescent="0.25">
      <c r="A559" s="56"/>
      <c r="B559" s="56"/>
      <c r="C559" s="56"/>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58"/>
      <c r="AM559" s="58"/>
      <c r="AN559" s="49"/>
      <c r="AO559" s="49"/>
      <c r="AP559" s="49"/>
      <c r="AQ559" s="49"/>
      <c r="AR559" s="49"/>
      <c r="AS559" s="49"/>
    </row>
    <row r="560" spans="1:45" ht="16.5" customHeight="1" x14ac:dyDescent="0.25">
      <c r="A560" s="56"/>
      <c r="B560" s="56"/>
      <c r="C560" s="56"/>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58"/>
      <c r="AM560" s="58"/>
      <c r="AN560" s="49"/>
      <c r="AO560" s="49"/>
      <c r="AP560" s="49"/>
      <c r="AQ560" s="49"/>
      <c r="AR560" s="49"/>
      <c r="AS560" s="49"/>
    </row>
    <row r="561" spans="1:45" ht="16.5" customHeight="1" x14ac:dyDescent="0.25">
      <c r="A561" s="56"/>
      <c r="B561" s="56"/>
      <c r="C561" s="56"/>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58"/>
      <c r="AM561" s="58"/>
      <c r="AN561" s="49"/>
      <c r="AO561" s="49"/>
      <c r="AP561" s="49"/>
      <c r="AQ561" s="49"/>
      <c r="AR561" s="49"/>
      <c r="AS561" s="49"/>
    </row>
    <row r="562" spans="1:45" ht="16.5" customHeight="1" x14ac:dyDescent="0.25">
      <c r="A562" s="56"/>
      <c r="B562" s="56"/>
      <c r="C562" s="56"/>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58"/>
      <c r="AM562" s="58"/>
      <c r="AN562" s="49"/>
      <c r="AO562" s="49"/>
      <c r="AP562" s="49"/>
      <c r="AQ562" s="49"/>
      <c r="AR562" s="49"/>
      <c r="AS562" s="49"/>
    </row>
    <row r="563" spans="1:45" ht="16.5" customHeight="1" x14ac:dyDescent="0.25">
      <c r="A563" s="56"/>
      <c r="B563" s="56"/>
      <c r="C563" s="56"/>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58"/>
      <c r="AM563" s="58"/>
      <c r="AN563" s="49"/>
      <c r="AO563" s="49"/>
      <c r="AP563" s="49"/>
      <c r="AQ563" s="49"/>
      <c r="AR563" s="49"/>
      <c r="AS563" s="49"/>
    </row>
    <row r="564" spans="1:45" ht="16.5" customHeight="1" x14ac:dyDescent="0.25">
      <c r="A564" s="56"/>
      <c r="B564" s="56"/>
      <c r="C564" s="56"/>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58"/>
      <c r="AM564" s="58"/>
      <c r="AN564" s="49"/>
      <c r="AO564" s="49"/>
      <c r="AP564" s="49"/>
      <c r="AQ564" s="49"/>
      <c r="AR564" s="49"/>
      <c r="AS564" s="49"/>
    </row>
    <row r="565" spans="1:45" ht="16.5" customHeight="1" x14ac:dyDescent="0.25">
      <c r="A565" s="56"/>
      <c r="B565" s="56"/>
      <c r="C565" s="56"/>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58"/>
      <c r="AM565" s="58"/>
      <c r="AN565" s="49"/>
      <c r="AO565" s="49"/>
      <c r="AP565" s="49"/>
      <c r="AQ565" s="49"/>
      <c r="AR565" s="49"/>
      <c r="AS565" s="49"/>
    </row>
    <row r="566" spans="1:45" ht="16.5" customHeight="1" x14ac:dyDescent="0.25">
      <c r="A566" s="56"/>
      <c r="B566" s="56"/>
      <c r="C566" s="56"/>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58"/>
      <c r="AM566" s="58"/>
      <c r="AN566" s="49"/>
      <c r="AO566" s="49"/>
      <c r="AP566" s="49"/>
      <c r="AQ566" s="49"/>
      <c r="AR566" s="49"/>
      <c r="AS566" s="49"/>
    </row>
    <row r="567" spans="1:45" ht="16.5" customHeight="1" x14ac:dyDescent="0.25">
      <c r="A567" s="56"/>
      <c r="B567" s="56"/>
      <c r="C567" s="56"/>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58"/>
      <c r="AM567" s="58"/>
      <c r="AN567" s="49"/>
      <c r="AO567" s="49"/>
      <c r="AP567" s="49"/>
      <c r="AQ567" s="49"/>
      <c r="AR567" s="49"/>
      <c r="AS567" s="49"/>
    </row>
    <row r="568" spans="1:45" ht="16.5" customHeight="1" x14ac:dyDescent="0.25">
      <c r="A568" s="56"/>
      <c r="B568" s="56"/>
      <c r="C568" s="56"/>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58"/>
      <c r="AM568" s="58"/>
      <c r="AN568" s="49"/>
      <c r="AO568" s="49"/>
      <c r="AP568" s="49"/>
      <c r="AQ568" s="49"/>
      <c r="AR568" s="49"/>
      <c r="AS568" s="49"/>
    </row>
    <row r="569" spans="1:45" ht="16.5" customHeight="1" x14ac:dyDescent="0.25">
      <c r="A569" s="56"/>
      <c r="B569" s="56"/>
      <c r="C569" s="56"/>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58"/>
      <c r="AM569" s="58"/>
      <c r="AN569" s="49"/>
      <c r="AO569" s="49"/>
      <c r="AP569" s="49"/>
      <c r="AQ569" s="49"/>
      <c r="AR569" s="49"/>
      <c r="AS569" s="49"/>
    </row>
    <row r="570" spans="1:45" ht="16.5" customHeight="1" x14ac:dyDescent="0.25">
      <c r="A570" s="56"/>
      <c r="B570" s="56"/>
      <c r="C570" s="56"/>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58"/>
      <c r="AM570" s="58"/>
      <c r="AN570" s="49"/>
      <c r="AO570" s="49"/>
      <c r="AP570" s="49"/>
      <c r="AQ570" s="49"/>
      <c r="AR570" s="49"/>
      <c r="AS570" s="49"/>
    </row>
    <row r="571" spans="1:45" ht="16.5" customHeight="1" x14ac:dyDescent="0.25">
      <c r="A571" s="56"/>
      <c r="B571" s="56"/>
      <c r="C571" s="56"/>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58"/>
      <c r="AM571" s="58"/>
      <c r="AN571" s="49"/>
      <c r="AO571" s="49"/>
      <c r="AP571" s="49"/>
      <c r="AQ571" s="49"/>
      <c r="AR571" s="49"/>
      <c r="AS571" s="49"/>
    </row>
    <row r="572" spans="1:45" ht="16.5" customHeight="1" x14ac:dyDescent="0.25">
      <c r="A572" s="56"/>
      <c r="B572" s="56"/>
      <c r="C572" s="56"/>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58"/>
      <c r="AM572" s="58"/>
      <c r="AN572" s="49"/>
      <c r="AO572" s="49"/>
      <c r="AP572" s="49"/>
      <c r="AQ572" s="49"/>
      <c r="AR572" s="49"/>
      <c r="AS572" s="49"/>
    </row>
    <row r="573" spans="1:45" ht="16.5" customHeight="1" x14ac:dyDescent="0.25">
      <c r="A573" s="56"/>
      <c r="B573" s="56"/>
      <c r="C573" s="56"/>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58"/>
      <c r="AM573" s="58"/>
      <c r="AN573" s="49"/>
      <c r="AO573" s="49"/>
      <c r="AP573" s="49"/>
      <c r="AQ573" s="49"/>
      <c r="AR573" s="49"/>
      <c r="AS573" s="49"/>
    </row>
    <row r="574" spans="1:45" ht="16.5" customHeight="1" x14ac:dyDescent="0.25">
      <c r="A574" s="56"/>
      <c r="B574" s="56"/>
      <c r="C574" s="56"/>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58"/>
      <c r="AM574" s="58"/>
      <c r="AN574" s="49"/>
      <c r="AO574" s="49"/>
      <c r="AP574" s="49"/>
      <c r="AQ574" s="49"/>
      <c r="AR574" s="49"/>
      <c r="AS574" s="49"/>
    </row>
    <row r="575" spans="1:45" ht="16.5" customHeight="1" x14ac:dyDescent="0.25">
      <c r="A575" s="56"/>
      <c r="B575" s="56"/>
      <c r="C575" s="56"/>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58"/>
      <c r="AM575" s="58"/>
      <c r="AN575" s="49"/>
      <c r="AO575" s="49"/>
      <c r="AP575" s="49"/>
      <c r="AQ575" s="49"/>
      <c r="AR575" s="49"/>
      <c r="AS575" s="49"/>
    </row>
    <row r="576" spans="1:45" ht="16.5" customHeight="1" x14ac:dyDescent="0.25">
      <c r="A576" s="56"/>
      <c r="B576" s="56"/>
      <c r="C576" s="56"/>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58"/>
      <c r="AM576" s="58"/>
      <c r="AN576" s="49"/>
      <c r="AO576" s="49"/>
      <c r="AP576" s="49"/>
      <c r="AQ576" s="49"/>
      <c r="AR576" s="49"/>
      <c r="AS576" s="49"/>
    </row>
    <row r="577" spans="1:45" ht="16.5" customHeight="1" x14ac:dyDescent="0.25">
      <c r="A577" s="56"/>
      <c r="B577" s="56"/>
      <c r="C577" s="56"/>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58"/>
      <c r="AM577" s="58"/>
      <c r="AN577" s="49"/>
      <c r="AO577" s="49"/>
      <c r="AP577" s="49"/>
      <c r="AQ577" s="49"/>
      <c r="AR577" s="49"/>
      <c r="AS577" s="49"/>
    </row>
    <row r="578" spans="1:45" ht="16.5" customHeight="1" x14ac:dyDescent="0.25">
      <c r="A578" s="56"/>
      <c r="B578" s="56"/>
      <c r="C578" s="56"/>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58"/>
      <c r="AM578" s="58"/>
      <c r="AN578" s="49"/>
      <c r="AO578" s="49"/>
      <c r="AP578" s="49"/>
      <c r="AQ578" s="49"/>
      <c r="AR578" s="49"/>
      <c r="AS578" s="49"/>
    </row>
    <row r="579" spans="1:45" ht="16.5" customHeight="1" x14ac:dyDescent="0.25">
      <c r="A579" s="56"/>
      <c r="B579" s="56"/>
      <c r="C579" s="56"/>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58"/>
      <c r="AM579" s="58"/>
      <c r="AN579" s="49"/>
      <c r="AO579" s="49"/>
      <c r="AP579" s="49"/>
      <c r="AQ579" s="49"/>
      <c r="AR579" s="49"/>
      <c r="AS579" s="49"/>
    </row>
    <row r="580" spans="1:45" ht="16.5" customHeight="1" x14ac:dyDescent="0.25">
      <c r="A580" s="56"/>
      <c r="B580" s="56"/>
      <c r="C580" s="56"/>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58"/>
      <c r="AM580" s="58"/>
      <c r="AN580" s="49"/>
      <c r="AO580" s="49"/>
      <c r="AP580" s="49"/>
      <c r="AQ580" s="49"/>
      <c r="AR580" s="49"/>
      <c r="AS580" s="49"/>
    </row>
    <row r="581" spans="1:45" ht="16.5" customHeight="1" x14ac:dyDescent="0.25">
      <c r="A581" s="56"/>
      <c r="B581" s="56"/>
      <c r="C581" s="56"/>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58"/>
      <c r="AM581" s="58"/>
      <c r="AN581" s="49"/>
      <c r="AO581" s="49"/>
      <c r="AP581" s="49"/>
      <c r="AQ581" s="49"/>
      <c r="AR581" s="49"/>
      <c r="AS581" s="49"/>
    </row>
    <row r="582" spans="1:45" ht="16.5" customHeight="1" x14ac:dyDescent="0.25">
      <c r="A582" s="56"/>
      <c r="B582" s="56"/>
      <c r="C582" s="56"/>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58"/>
      <c r="AM582" s="58"/>
      <c r="AN582" s="49"/>
      <c r="AO582" s="49"/>
      <c r="AP582" s="49"/>
      <c r="AQ582" s="49"/>
      <c r="AR582" s="49"/>
      <c r="AS582" s="49"/>
    </row>
    <row r="583" spans="1:45" ht="16.5" customHeight="1" x14ac:dyDescent="0.25">
      <c r="A583" s="56"/>
      <c r="B583" s="56"/>
      <c r="C583" s="56"/>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58"/>
      <c r="AM583" s="58"/>
      <c r="AN583" s="49"/>
      <c r="AO583" s="49"/>
      <c r="AP583" s="49"/>
      <c r="AQ583" s="49"/>
      <c r="AR583" s="49"/>
      <c r="AS583" s="49"/>
    </row>
    <row r="584" spans="1:45" ht="16.5" customHeight="1" x14ac:dyDescent="0.25">
      <c r="A584" s="56"/>
      <c r="B584" s="56"/>
      <c r="C584" s="56"/>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58"/>
      <c r="AM584" s="58"/>
      <c r="AN584" s="49"/>
      <c r="AO584" s="49"/>
      <c r="AP584" s="49"/>
      <c r="AQ584" s="49"/>
      <c r="AR584" s="49"/>
      <c r="AS584" s="49"/>
    </row>
    <row r="585" spans="1:45" ht="16.5" customHeight="1" x14ac:dyDescent="0.25">
      <c r="A585" s="56"/>
      <c r="B585" s="56"/>
      <c r="C585" s="56"/>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58"/>
      <c r="AM585" s="58"/>
      <c r="AN585" s="49"/>
      <c r="AO585" s="49"/>
      <c r="AP585" s="49"/>
      <c r="AQ585" s="49"/>
      <c r="AR585" s="49"/>
      <c r="AS585" s="49"/>
    </row>
    <row r="586" spans="1:45" ht="16.5" customHeight="1" x14ac:dyDescent="0.25">
      <c r="A586" s="56"/>
      <c r="B586" s="56"/>
      <c r="C586" s="56"/>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58"/>
      <c r="AM586" s="58"/>
      <c r="AN586" s="49"/>
      <c r="AO586" s="49"/>
      <c r="AP586" s="49"/>
      <c r="AQ586" s="49"/>
      <c r="AR586" s="49"/>
      <c r="AS586" s="49"/>
    </row>
    <row r="587" spans="1:45" ht="16.5" customHeight="1" x14ac:dyDescent="0.25">
      <c r="A587" s="56"/>
      <c r="B587" s="56"/>
      <c r="C587" s="56"/>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58"/>
      <c r="AM587" s="58"/>
      <c r="AN587" s="49"/>
      <c r="AO587" s="49"/>
      <c r="AP587" s="49"/>
      <c r="AQ587" s="49"/>
      <c r="AR587" s="49"/>
      <c r="AS587" s="49"/>
    </row>
    <row r="588" spans="1:45" ht="16.5" customHeight="1" x14ac:dyDescent="0.25">
      <c r="A588" s="56"/>
      <c r="B588" s="56"/>
      <c r="C588" s="56"/>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58"/>
      <c r="AM588" s="58"/>
      <c r="AN588" s="49"/>
      <c r="AO588" s="49"/>
      <c r="AP588" s="49"/>
      <c r="AQ588" s="49"/>
      <c r="AR588" s="49"/>
      <c r="AS588" s="49"/>
    </row>
    <row r="589" spans="1:45" ht="16.5" customHeight="1" x14ac:dyDescent="0.25">
      <c r="A589" s="56"/>
      <c r="B589" s="56"/>
      <c r="C589" s="56"/>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58"/>
      <c r="AM589" s="58"/>
      <c r="AN589" s="49"/>
      <c r="AO589" s="49"/>
      <c r="AP589" s="49"/>
      <c r="AQ589" s="49"/>
      <c r="AR589" s="49"/>
      <c r="AS589" s="49"/>
    </row>
    <row r="590" spans="1:45" ht="16.5" customHeight="1" x14ac:dyDescent="0.25">
      <c r="A590" s="56"/>
      <c r="B590" s="56"/>
      <c r="C590" s="56"/>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58"/>
      <c r="AM590" s="58"/>
      <c r="AN590" s="49"/>
      <c r="AO590" s="49"/>
      <c r="AP590" s="49"/>
      <c r="AQ590" s="49"/>
      <c r="AR590" s="49"/>
      <c r="AS590" s="49"/>
    </row>
    <row r="591" spans="1:45" ht="16.5" customHeight="1" x14ac:dyDescent="0.25">
      <c r="A591" s="56"/>
      <c r="B591" s="56"/>
      <c r="C591" s="56"/>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58"/>
      <c r="AM591" s="58"/>
      <c r="AN591" s="49"/>
      <c r="AO591" s="49"/>
      <c r="AP591" s="49"/>
      <c r="AQ591" s="49"/>
      <c r="AR591" s="49"/>
      <c r="AS591" s="49"/>
    </row>
    <row r="592" spans="1:45" ht="16.5" customHeight="1" x14ac:dyDescent="0.25">
      <c r="A592" s="56"/>
      <c r="B592" s="56"/>
      <c r="C592" s="56"/>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58"/>
      <c r="AM592" s="58"/>
      <c r="AN592" s="49"/>
      <c r="AO592" s="49"/>
      <c r="AP592" s="49"/>
      <c r="AQ592" s="49"/>
      <c r="AR592" s="49"/>
      <c r="AS592" s="49"/>
    </row>
    <row r="593" spans="1:45" ht="16.5" customHeight="1" x14ac:dyDescent="0.25">
      <c r="A593" s="56"/>
      <c r="B593" s="56"/>
      <c r="C593" s="56"/>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58"/>
      <c r="AM593" s="58"/>
      <c r="AN593" s="49"/>
      <c r="AO593" s="49"/>
      <c r="AP593" s="49"/>
      <c r="AQ593" s="49"/>
      <c r="AR593" s="49"/>
      <c r="AS593" s="49"/>
    </row>
    <row r="594" spans="1:45" ht="16.5" customHeight="1" x14ac:dyDescent="0.25">
      <c r="A594" s="56"/>
      <c r="B594" s="56"/>
      <c r="C594" s="56"/>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58"/>
      <c r="AM594" s="58"/>
      <c r="AN594" s="49"/>
      <c r="AO594" s="49"/>
      <c r="AP594" s="49"/>
      <c r="AQ594" s="49"/>
      <c r="AR594" s="49"/>
      <c r="AS594" s="49"/>
    </row>
    <row r="595" spans="1:45" ht="16.5" customHeight="1" x14ac:dyDescent="0.25">
      <c r="A595" s="56"/>
      <c r="B595" s="56"/>
      <c r="C595" s="56"/>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58"/>
      <c r="AM595" s="58"/>
      <c r="AN595" s="49"/>
      <c r="AO595" s="49"/>
      <c r="AP595" s="49"/>
      <c r="AQ595" s="49"/>
      <c r="AR595" s="49"/>
      <c r="AS595" s="49"/>
    </row>
    <row r="596" spans="1:45" ht="16.5" customHeight="1" x14ac:dyDescent="0.25">
      <c r="A596" s="56"/>
      <c r="B596" s="56"/>
      <c r="C596" s="56"/>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58"/>
      <c r="AM596" s="58"/>
      <c r="AN596" s="49"/>
      <c r="AO596" s="49"/>
      <c r="AP596" s="49"/>
      <c r="AQ596" s="49"/>
      <c r="AR596" s="49"/>
      <c r="AS596" s="49"/>
    </row>
    <row r="597" spans="1:45" ht="16.5" customHeight="1" x14ac:dyDescent="0.25">
      <c r="A597" s="56"/>
      <c r="B597" s="56"/>
      <c r="C597" s="56"/>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58"/>
      <c r="AM597" s="58"/>
      <c r="AN597" s="49"/>
      <c r="AO597" s="49"/>
      <c r="AP597" s="49"/>
      <c r="AQ597" s="49"/>
      <c r="AR597" s="49"/>
      <c r="AS597" s="49"/>
    </row>
    <row r="598" spans="1:45" ht="16.5" customHeight="1" x14ac:dyDescent="0.25">
      <c r="A598" s="56"/>
      <c r="B598" s="56"/>
      <c r="C598" s="56"/>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58"/>
      <c r="AM598" s="58"/>
      <c r="AN598" s="49"/>
      <c r="AO598" s="49"/>
      <c r="AP598" s="49"/>
      <c r="AQ598" s="49"/>
      <c r="AR598" s="49"/>
      <c r="AS598" s="49"/>
    </row>
    <row r="599" spans="1:45" ht="16.5" customHeight="1" x14ac:dyDescent="0.25">
      <c r="A599" s="56"/>
      <c r="B599" s="56"/>
      <c r="C599" s="56"/>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58"/>
      <c r="AM599" s="58"/>
      <c r="AN599" s="49"/>
      <c r="AO599" s="49"/>
      <c r="AP599" s="49"/>
      <c r="AQ599" s="49"/>
      <c r="AR599" s="49"/>
      <c r="AS599" s="49"/>
    </row>
    <row r="600" spans="1:45" ht="16.5" customHeight="1" x14ac:dyDescent="0.25">
      <c r="A600" s="56"/>
      <c r="B600" s="56"/>
      <c r="C600" s="56"/>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58"/>
      <c r="AM600" s="58"/>
      <c r="AN600" s="49"/>
      <c r="AO600" s="49"/>
      <c r="AP600" s="49"/>
      <c r="AQ600" s="49"/>
      <c r="AR600" s="49"/>
      <c r="AS600" s="49"/>
    </row>
    <row r="601" spans="1:45" ht="16.5" customHeight="1" x14ac:dyDescent="0.25">
      <c r="A601" s="56"/>
      <c r="B601" s="56"/>
      <c r="C601" s="56"/>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58"/>
      <c r="AM601" s="58"/>
      <c r="AN601" s="49"/>
      <c r="AO601" s="49"/>
      <c r="AP601" s="49"/>
      <c r="AQ601" s="49"/>
      <c r="AR601" s="49"/>
      <c r="AS601" s="49"/>
    </row>
    <row r="602" spans="1:45" ht="16.5" customHeight="1" x14ac:dyDescent="0.25">
      <c r="A602" s="56"/>
      <c r="B602" s="56"/>
      <c r="C602" s="56"/>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58"/>
      <c r="AM602" s="58"/>
      <c r="AN602" s="49"/>
      <c r="AO602" s="49"/>
      <c r="AP602" s="49"/>
      <c r="AQ602" s="49"/>
      <c r="AR602" s="49"/>
      <c r="AS602" s="49"/>
    </row>
    <row r="603" spans="1:45" ht="16.5" customHeight="1" x14ac:dyDescent="0.25">
      <c r="A603" s="56"/>
      <c r="B603" s="56"/>
      <c r="C603" s="56"/>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58"/>
      <c r="AM603" s="58"/>
      <c r="AN603" s="49"/>
      <c r="AO603" s="49"/>
      <c r="AP603" s="49"/>
      <c r="AQ603" s="49"/>
      <c r="AR603" s="49"/>
      <c r="AS603" s="49"/>
    </row>
    <row r="604" spans="1:45" ht="16.5" customHeight="1" x14ac:dyDescent="0.25">
      <c r="A604" s="56"/>
      <c r="B604" s="56"/>
      <c r="C604" s="56"/>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58"/>
      <c r="AM604" s="58"/>
      <c r="AN604" s="49"/>
      <c r="AO604" s="49"/>
      <c r="AP604" s="49"/>
      <c r="AQ604" s="49"/>
      <c r="AR604" s="49"/>
      <c r="AS604" s="49"/>
    </row>
    <row r="605" spans="1:45" ht="16.5" customHeight="1" x14ac:dyDescent="0.25">
      <c r="A605" s="56"/>
      <c r="B605" s="56"/>
      <c r="C605" s="56"/>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58"/>
      <c r="AM605" s="58"/>
      <c r="AN605" s="49"/>
      <c r="AO605" s="49"/>
      <c r="AP605" s="49"/>
      <c r="AQ605" s="49"/>
      <c r="AR605" s="49"/>
      <c r="AS605" s="49"/>
    </row>
    <row r="606" spans="1:45" ht="16.5" customHeight="1" x14ac:dyDescent="0.25">
      <c r="A606" s="56"/>
      <c r="B606" s="56"/>
      <c r="C606" s="56"/>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58"/>
      <c r="AM606" s="58"/>
      <c r="AN606" s="49"/>
      <c r="AO606" s="49"/>
      <c r="AP606" s="49"/>
      <c r="AQ606" s="49"/>
      <c r="AR606" s="49"/>
      <c r="AS606" s="49"/>
    </row>
    <row r="607" spans="1:45" ht="16.5" customHeight="1" x14ac:dyDescent="0.25">
      <c r="A607" s="56"/>
      <c r="B607" s="56"/>
      <c r="C607" s="56"/>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58"/>
      <c r="AM607" s="58"/>
      <c r="AN607" s="49"/>
      <c r="AO607" s="49"/>
      <c r="AP607" s="49"/>
      <c r="AQ607" s="49"/>
      <c r="AR607" s="49"/>
      <c r="AS607" s="49"/>
    </row>
    <row r="608" spans="1:45" ht="16.5" customHeight="1" x14ac:dyDescent="0.25">
      <c r="A608" s="56"/>
      <c r="B608" s="56"/>
      <c r="C608" s="56"/>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58"/>
      <c r="AM608" s="58"/>
      <c r="AN608" s="49"/>
      <c r="AO608" s="49"/>
      <c r="AP608" s="49"/>
      <c r="AQ608" s="49"/>
      <c r="AR608" s="49"/>
      <c r="AS608" s="49"/>
    </row>
    <row r="609" spans="1:45" ht="16.5" customHeight="1" x14ac:dyDescent="0.25">
      <c r="A609" s="56"/>
      <c r="B609" s="56"/>
      <c r="C609" s="56"/>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58"/>
      <c r="AM609" s="58"/>
      <c r="AN609" s="49"/>
      <c r="AO609" s="49"/>
      <c r="AP609" s="49"/>
      <c r="AQ609" s="49"/>
      <c r="AR609" s="49"/>
      <c r="AS609" s="49"/>
    </row>
    <row r="610" spans="1:45" ht="16.5" customHeight="1" x14ac:dyDescent="0.25">
      <c r="A610" s="56"/>
      <c r="B610" s="56"/>
      <c r="C610" s="56"/>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58"/>
      <c r="AM610" s="58"/>
      <c r="AN610" s="49"/>
      <c r="AO610" s="49"/>
      <c r="AP610" s="49"/>
      <c r="AQ610" s="49"/>
      <c r="AR610" s="49"/>
      <c r="AS610" s="49"/>
    </row>
    <row r="611" spans="1:45" ht="16.5" customHeight="1" x14ac:dyDescent="0.25">
      <c r="A611" s="56"/>
      <c r="B611" s="56"/>
      <c r="C611" s="56"/>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58"/>
      <c r="AM611" s="58"/>
      <c r="AN611" s="49"/>
      <c r="AO611" s="49"/>
      <c r="AP611" s="49"/>
      <c r="AQ611" s="49"/>
      <c r="AR611" s="49"/>
      <c r="AS611" s="49"/>
    </row>
    <row r="612" spans="1:45" ht="16.5" customHeight="1" x14ac:dyDescent="0.25">
      <c r="A612" s="56"/>
      <c r="B612" s="56"/>
      <c r="C612" s="56"/>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58"/>
      <c r="AM612" s="58"/>
      <c r="AN612" s="49"/>
      <c r="AO612" s="49"/>
      <c r="AP612" s="49"/>
      <c r="AQ612" s="49"/>
      <c r="AR612" s="49"/>
      <c r="AS612" s="49"/>
    </row>
    <row r="613" spans="1:45" ht="16.5" customHeight="1" x14ac:dyDescent="0.25">
      <c r="A613" s="56"/>
      <c r="B613" s="56"/>
      <c r="C613" s="56"/>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58"/>
      <c r="AM613" s="58"/>
      <c r="AN613" s="49"/>
      <c r="AO613" s="49"/>
      <c r="AP613" s="49"/>
      <c r="AQ613" s="49"/>
      <c r="AR613" s="49"/>
      <c r="AS613" s="49"/>
    </row>
    <row r="614" spans="1:45" ht="16.5" customHeight="1" x14ac:dyDescent="0.25">
      <c r="A614" s="56"/>
      <c r="B614" s="56"/>
      <c r="C614" s="56"/>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58"/>
      <c r="AM614" s="58"/>
      <c r="AN614" s="49"/>
      <c r="AO614" s="49"/>
      <c r="AP614" s="49"/>
      <c r="AQ614" s="49"/>
      <c r="AR614" s="49"/>
      <c r="AS614" s="49"/>
    </row>
    <row r="615" spans="1:45" ht="16.5" customHeight="1" x14ac:dyDescent="0.25">
      <c r="A615" s="56"/>
      <c r="B615" s="56"/>
      <c r="C615" s="56"/>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58"/>
      <c r="AM615" s="58"/>
      <c r="AN615" s="49"/>
      <c r="AO615" s="49"/>
      <c r="AP615" s="49"/>
      <c r="AQ615" s="49"/>
      <c r="AR615" s="49"/>
      <c r="AS615" s="49"/>
    </row>
    <row r="616" spans="1:45" ht="16.5" customHeight="1" x14ac:dyDescent="0.25">
      <c r="A616" s="56"/>
      <c r="B616" s="56"/>
      <c r="C616" s="56"/>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58"/>
      <c r="AM616" s="58"/>
      <c r="AN616" s="49"/>
      <c r="AO616" s="49"/>
      <c r="AP616" s="49"/>
      <c r="AQ616" s="49"/>
      <c r="AR616" s="49"/>
      <c r="AS616" s="49"/>
    </row>
    <row r="617" spans="1:45" ht="16.5" customHeight="1" x14ac:dyDescent="0.25">
      <c r="A617" s="56"/>
      <c r="B617" s="56"/>
      <c r="C617" s="56"/>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58"/>
      <c r="AM617" s="58"/>
      <c r="AN617" s="49"/>
      <c r="AO617" s="49"/>
      <c r="AP617" s="49"/>
      <c r="AQ617" s="49"/>
      <c r="AR617" s="49"/>
      <c r="AS617" s="49"/>
    </row>
    <row r="618" spans="1:45" ht="16.5" customHeight="1" x14ac:dyDescent="0.25">
      <c r="A618" s="56"/>
      <c r="B618" s="56"/>
      <c r="C618" s="56"/>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58"/>
      <c r="AM618" s="58"/>
      <c r="AN618" s="49"/>
      <c r="AO618" s="49"/>
      <c r="AP618" s="49"/>
      <c r="AQ618" s="49"/>
      <c r="AR618" s="49"/>
      <c r="AS618" s="49"/>
    </row>
    <row r="619" spans="1:45" ht="16.5" customHeight="1" x14ac:dyDescent="0.25">
      <c r="A619" s="56"/>
      <c r="B619" s="56"/>
      <c r="C619" s="56"/>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58"/>
      <c r="AM619" s="58"/>
      <c r="AN619" s="49"/>
      <c r="AO619" s="49"/>
      <c r="AP619" s="49"/>
      <c r="AQ619" s="49"/>
      <c r="AR619" s="49"/>
      <c r="AS619" s="49"/>
    </row>
    <row r="620" spans="1:45" ht="16.5" customHeight="1" x14ac:dyDescent="0.25">
      <c r="A620" s="56"/>
      <c r="B620" s="56"/>
      <c r="C620" s="56"/>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58"/>
      <c r="AM620" s="58"/>
      <c r="AN620" s="49"/>
      <c r="AO620" s="49"/>
      <c r="AP620" s="49"/>
      <c r="AQ620" s="49"/>
      <c r="AR620" s="49"/>
      <c r="AS620" s="49"/>
    </row>
    <row r="621" spans="1:45" ht="16.5" customHeight="1" x14ac:dyDescent="0.25">
      <c r="A621" s="56"/>
      <c r="B621" s="56"/>
      <c r="C621" s="56"/>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58"/>
      <c r="AM621" s="58"/>
      <c r="AN621" s="49"/>
      <c r="AO621" s="49"/>
      <c r="AP621" s="49"/>
      <c r="AQ621" s="49"/>
      <c r="AR621" s="49"/>
      <c r="AS621" s="49"/>
    </row>
    <row r="622" spans="1:45" ht="16.5" customHeight="1" x14ac:dyDescent="0.25">
      <c r="A622" s="56"/>
      <c r="B622" s="56"/>
      <c r="C622" s="56"/>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58"/>
      <c r="AM622" s="58"/>
      <c r="AN622" s="49"/>
      <c r="AO622" s="49"/>
      <c r="AP622" s="49"/>
      <c r="AQ622" s="49"/>
      <c r="AR622" s="49"/>
      <c r="AS622" s="49"/>
    </row>
    <row r="623" spans="1:45" ht="16.5" customHeight="1" x14ac:dyDescent="0.25">
      <c r="A623" s="56"/>
      <c r="B623" s="56"/>
      <c r="C623" s="56"/>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58"/>
      <c r="AM623" s="58"/>
      <c r="AN623" s="49"/>
      <c r="AO623" s="49"/>
      <c r="AP623" s="49"/>
      <c r="AQ623" s="49"/>
      <c r="AR623" s="49"/>
      <c r="AS623" s="49"/>
    </row>
    <row r="624" spans="1:45" ht="16.5" customHeight="1" x14ac:dyDescent="0.25">
      <c r="A624" s="56"/>
      <c r="B624" s="56"/>
      <c r="C624" s="56"/>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58"/>
      <c r="AM624" s="58"/>
      <c r="AN624" s="49"/>
      <c r="AO624" s="49"/>
      <c r="AP624" s="49"/>
      <c r="AQ624" s="49"/>
      <c r="AR624" s="49"/>
      <c r="AS624" s="49"/>
    </row>
    <row r="625" spans="1:45" ht="16.5" customHeight="1" x14ac:dyDescent="0.25">
      <c r="A625" s="56"/>
      <c r="B625" s="56"/>
      <c r="C625" s="56"/>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58"/>
      <c r="AM625" s="58"/>
      <c r="AN625" s="49"/>
      <c r="AO625" s="49"/>
      <c r="AP625" s="49"/>
      <c r="AQ625" s="49"/>
      <c r="AR625" s="49"/>
      <c r="AS625" s="49"/>
    </row>
    <row r="626" spans="1:45" ht="16.5" customHeight="1" x14ac:dyDescent="0.25">
      <c r="A626" s="56"/>
      <c r="B626" s="56"/>
      <c r="C626" s="56"/>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58"/>
      <c r="AM626" s="58"/>
      <c r="AN626" s="49"/>
      <c r="AO626" s="49"/>
      <c r="AP626" s="49"/>
      <c r="AQ626" s="49"/>
      <c r="AR626" s="49"/>
      <c r="AS626" s="49"/>
    </row>
    <row r="627" spans="1:45" ht="16.5" customHeight="1" x14ac:dyDescent="0.25">
      <c r="A627" s="56"/>
      <c r="B627" s="56"/>
      <c r="C627" s="56"/>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58"/>
      <c r="AM627" s="58"/>
      <c r="AN627" s="49"/>
      <c r="AO627" s="49"/>
      <c r="AP627" s="49"/>
      <c r="AQ627" s="49"/>
      <c r="AR627" s="49"/>
      <c r="AS627" s="49"/>
    </row>
    <row r="628" spans="1:45" ht="16.5" customHeight="1" x14ac:dyDescent="0.25">
      <c r="A628" s="56"/>
      <c r="B628" s="56"/>
      <c r="C628" s="56"/>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58"/>
      <c r="AM628" s="58"/>
      <c r="AN628" s="49"/>
      <c r="AO628" s="49"/>
      <c r="AP628" s="49"/>
      <c r="AQ628" s="49"/>
      <c r="AR628" s="49"/>
      <c r="AS628" s="49"/>
    </row>
    <row r="629" spans="1:45" ht="16.5" customHeight="1" x14ac:dyDescent="0.25">
      <c r="A629" s="56"/>
      <c r="B629" s="56"/>
      <c r="C629" s="56"/>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58"/>
      <c r="AM629" s="58"/>
      <c r="AN629" s="49"/>
      <c r="AO629" s="49"/>
      <c r="AP629" s="49"/>
      <c r="AQ629" s="49"/>
      <c r="AR629" s="49"/>
      <c r="AS629" s="49"/>
    </row>
    <row r="630" spans="1:45" ht="16.5" customHeight="1" x14ac:dyDescent="0.25">
      <c r="A630" s="56"/>
      <c r="B630" s="56"/>
      <c r="C630" s="56"/>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58"/>
      <c r="AM630" s="58"/>
      <c r="AN630" s="49"/>
      <c r="AO630" s="49"/>
      <c r="AP630" s="49"/>
      <c r="AQ630" s="49"/>
      <c r="AR630" s="49"/>
      <c r="AS630" s="49"/>
    </row>
    <row r="631" spans="1:45" ht="16.5" customHeight="1" x14ac:dyDescent="0.25">
      <c r="A631" s="56"/>
      <c r="B631" s="56"/>
      <c r="C631" s="56"/>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58"/>
      <c r="AM631" s="58"/>
      <c r="AN631" s="49"/>
      <c r="AO631" s="49"/>
      <c r="AP631" s="49"/>
      <c r="AQ631" s="49"/>
      <c r="AR631" s="49"/>
      <c r="AS631" s="49"/>
    </row>
    <row r="632" spans="1:45" ht="16.5" customHeight="1" x14ac:dyDescent="0.25">
      <c r="A632" s="56"/>
      <c r="B632" s="56"/>
      <c r="C632" s="56"/>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58"/>
      <c r="AM632" s="58"/>
      <c r="AN632" s="49"/>
      <c r="AO632" s="49"/>
      <c r="AP632" s="49"/>
      <c r="AQ632" s="49"/>
      <c r="AR632" s="49"/>
      <c r="AS632" s="49"/>
    </row>
    <row r="633" spans="1:45" ht="16.5" customHeight="1" x14ac:dyDescent="0.25">
      <c r="A633" s="56"/>
      <c r="B633" s="56"/>
      <c r="C633" s="56"/>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58"/>
      <c r="AM633" s="58"/>
      <c r="AN633" s="49"/>
      <c r="AO633" s="49"/>
      <c r="AP633" s="49"/>
      <c r="AQ633" s="49"/>
      <c r="AR633" s="49"/>
      <c r="AS633" s="49"/>
    </row>
    <row r="634" spans="1:45" ht="16.5" customHeight="1" x14ac:dyDescent="0.25">
      <c r="A634" s="56"/>
      <c r="B634" s="56"/>
      <c r="C634" s="56"/>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58"/>
      <c r="AM634" s="58"/>
      <c r="AN634" s="49"/>
      <c r="AO634" s="49"/>
      <c r="AP634" s="49"/>
      <c r="AQ634" s="49"/>
      <c r="AR634" s="49"/>
      <c r="AS634" s="49"/>
    </row>
    <row r="635" spans="1:45" ht="16.5" customHeight="1" x14ac:dyDescent="0.25">
      <c r="A635" s="56"/>
      <c r="B635" s="56"/>
      <c r="C635" s="56"/>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58"/>
      <c r="AM635" s="58"/>
      <c r="AN635" s="49"/>
      <c r="AO635" s="49"/>
      <c r="AP635" s="49"/>
      <c r="AQ635" s="49"/>
      <c r="AR635" s="49"/>
      <c r="AS635" s="49"/>
    </row>
    <row r="636" spans="1:45" ht="16.5" customHeight="1" x14ac:dyDescent="0.25">
      <c r="A636" s="56"/>
      <c r="B636" s="56"/>
      <c r="C636" s="56"/>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58"/>
      <c r="AM636" s="58"/>
      <c r="AN636" s="49"/>
      <c r="AO636" s="49"/>
      <c r="AP636" s="49"/>
      <c r="AQ636" s="49"/>
      <c r="AR636" s="49"/>
      <c r="AS636" s="49"/>
    </row>
    <row r="637" spans="1:45" ht="16.5" customHeight="1" x14ac:dyDescent="0.25">
      <c r="A637" s="56"/>
      <c r="B637" s="56"/>
      <c r="C637" s="56"/>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58"/>
      <c r="AM637" s="58"/>
      <c r="AN637" s="49"/>
      <c r="AO637" s="49"/>
      <c r="AP637" s="49"/>
      <c r="AQ637" s="49"/>
      <c r="AR637" s="49"/>
      <c r="AS637" s="49"/>
    </row>
    <row r="638" spans="1:45" ht="16.5" customHeight="1" x14ac:dyDescent="0.25">
      <c r="A638" s="56"/>
      <c r="B638" s="56"/>
      <c r="C638" s="56"/>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58"/>
      <c r="AM638" s="58"/>
      <c r="AN638" s="49"/>
      <c r="AO638" s="49"/>
      <c r="AP638" s="49"/>
      <c r="AQ638" s="49"/>
      <c r="AR638" s="49"/>
      <c r="AS638" s="49"/>
    </row>
    <row r="639" spans="1:45" ht="16.5" customHeight="1" x14ac:dyDescent="0.25">
      <c r="A639" s="56"/>
      <c r="B639" s="56"/>
      <c r="C639" s="56"/>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58"/>
      <c r="AM639" s="58"/>
      <c r="AN639" s="49"/>
      <c r="AO639" s="49"/>
      <c r="AP639" s="49"/>
      <c r="AQ639" s="49"/>
      <c r="AR639" s="49"/>
      <c r="AS639" s="49"/>
    </row>
    <row r="640" spans="1:45" ht="16.5" customHeight="1" x14ac:dyDescent="0.25">
      <c r="A640" s="56"/>
      <c r="B640" s="56"/>
      <c r="C640" s="56"/>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58"/>
      <c r="AM640" s="58"/>
      <c r="AN640" s="49"/>
      <c r="AO640" s="49"/>
      <c r="AP640" s="49"/>
      <c r="AQ640" s="49"/>
      <c r="AR640" s="49"/>
      <c r="AS640" s="49"/>
    </row>
    <row r="641" spans="1:45" ht="16.5" customHeight="1" x14ac:dyDescent="0.25">
      <c r="A641" s="56"/>
      <c r="B641" s="56"/>
      <c r="C641" s="56"/>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58"/>
      <c r="AM641" s="58"/>
      <c r="AN641" s="49"/>
      <c r="AO641" s="49"/>
      <c r="AP641" s="49"/>
      <c r="AQ641" s="49"/>
      <c r="AR641" s="49"/>
      <c r="AS641" s="49"/>
    </row>
    <row r="642" spans="1:45" ht="16.5" customHeight="1" x14ac:dyDescent="0.25">
      <c r="A642" s="56"/>
      <c r="B642" s="56"/>
      <c r="C642" s="56"/>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58"/>
      <c r="AM642" s="58"/>
      <c r="AN642" s="49"/>
      <c r="AO642" s="49"/>
      <c r="AP642" s="49"/>
      <c r="AQ642" s="49"/>
      <c r="AR642" s="49"/>
      <c r="AS642" s="49"/>
    </row>
    <row r="643" spans="1:45" ht="16.5" customHeight="1" x14ac:dyDescent="0.25">
      <c r="A643" s="56"/>
      <c r="B643" s="56"/>
      <c r="C643" s="56"/>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58"/>
      <c r="AM643" s="58"/>
      <c r="AN643" s="49"/>
      <c r="AO643" s="49"/>
      <c r="AP643" s="49"/>
      <c r="AQ643" s="49"/>
      <c r="AR643" s="49"/>
      <c r="AS643" s="49"/>
    </row>
    <row r="644" spans="1:45" ht="16.5" customHeight="1" x14ac:dyDescent="0.25">
      <c r="A644" s="56"/>
      <c r="B644" s="56"/>
      <c r="C644" s="56"/>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58"/>
      <c r="AM644" s="58"/>
      <c r="AN644" s="49"/>
      <c r="AO644" s="49"/>
      <c r="AP644" s="49"/>
      <c r="AQ644" s="49"/>
      <c r="AR644" s="49"/>
      <c r="AS644" s="49"/>
    </row>
    <row r="645" spans="1:45" ht="16.5" customHeight="1" x14ac:dyDescent="0.25">
      <c r="A645" s="56"/>
      <c r="B645" s="56"/>
      <c r="C645" s="56"/>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58"/>
      <c r="AM645" s="58"/>
      <c r="AN645" s="49"/>
      <c r="AO645" s="49"/>
      <c r="AP645" s="49"/>
      <c r="AQ645" s="49"/>
      <c r="AR645" s="49"/>
      <c r="AS645" s="49"/>
    </row>
    <row r="646" spans="1:45" ht="16.5" customHeight="1" x14ac:dyDescent="0.25">
      <c r="A646" s="56"/>
      <c r="B646" s="56"/>
      <c r="C646" s="56"/>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58"/>
      <c r="AM646" s="58"/>
      <c r="AN646" s="49"/>
      <c r="AO646" s="49"/>
      <c r="AP646" s="49"/>
      <c r="AQ646" s="49"/>
      <c r="AR646" s="49"/>
      <c r="AS646" s="49"/>
    </row>
    <row r="647" spans="1:45" ht="16.5" customHeight="1" x14ac:dyDescent="0.25">
      <c r="A647" s="56"/>
      <c r="B647" s="56"/>
      <c r="C647" s="56"/>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58"/>
      <c r="AM647" s="58"/>
      <c r="AN647" s="49"/>
      <c r="AO647" s="49"/>
      <c r="AP647" s="49"/>
      <c r="AQ647" s="49"/>
      <c r="AR647" s="49"/>
      <c r="AS647" s="49"/>
    </row>
    <row r="648" spans="1:45" ht="16.5" customHeight="1" x14ac:dyDescent="0.25">
      <c r="A648" s="56"/>
      <c r="B648" s="56"/>
      <c r="C648" s="56"/>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58"/>
      <c r="AM648" s="58"/>
      <c r="AN648" s="49"/>
      <c r="AO648" s="49"/>
      <c r="AP648" s="49"/>
      <c r="AQ648" s="49"/>
      <c r="AR648" s="49"/>
      <c r="AS648" s="49"/>
    </row>
    <row r="649" spans="1:45" ht="16.5" customHeight="1" x14ac:dyDescent="0.25">
      <c r="A649" s="56"/>
      <c r="B649" s="56"/>
      <c r="C649" s="56"/>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58"/>
      <c r="AM649" s="58"/>
      <c r="AN649" s="49"/>
      <c r="AO649" s="49"/>
      <c r="AP649" s="49"/>
      <c r="AQ649" s="49"/>
      <c r="AR649" s="49"/>
      <c r="AS649" s="49"/>
    </row>
    <row r="650" spans="1:45" ht="16.5" customHeight="1" x14ac:dyDescent="0.25">
      <c r="A650" s="56"/>
      <c r="B650" s="56"/>
      <c r="C650" s="56"/>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58"/>
      <c r="AM650" s="58"/>
      <c r="AN650" s="49"/>
      <c r="AO650" s="49"/>
      <c r="AP650" s="49"/>
      <c r="AQ650" s="49"/>
      <c r="AR650" s="49"/>
      <c r="AS650" s="49"/>
    </row>
    <row r="651" spans="1:45" ht="16.5" customHeight="1" x14ac:dyDescent="0.25">
      <c r="A651" s="56"/>
      <c r="B651" s="56"/>
      <c r="C651" s="56"/>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58"/>
      <c r="AM651" s="58"/>
      <c r="AN651" s="49"/>
      <c r="AO651" s="49"/>
      <c r="AP651" s="49"/>
      <c r="AQ651" s="49"/>
      <c r="AR651" s="49"/>
      <c r="AS651" s="49"/>
    </row>
    <row r="652" spans="1:45" ht="16.5" customHeight="1" x14ac:dyDescent="0.25">
      <c r="A652" s="56"/>
      <c r="B652" s="56"/>
      <c r="C652" s="56"/>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58"/>
      <c r="AM652" s="58"/>
      <c r="AN652" s="49"/>
      <c r="AO652" s="49"/>
      <c r="AP652" s="49"/>
      <c r="AQ652" s="49"/>
      <c r="AR652" s="49"/>
      <c r="AS652" s="49"/>
    </row>
    <row r="653" spans="1:45" ht="16.5" customHeight="1" x14ac:dyDescent="0.25">
      <c r="A653" s="56"/>
      <c r="B653" s="56"/>
      <c r="C653" s="56"/>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58"/>
      <c r="AM653" s="58"/>
      <c r="AN653" s="49"/>
      <c r="AO653" s="49"/>
      <c r="AP653" s="49"/>
      <c r="AQ653" s="49"/>
      <c r="AR653" s="49"/>
      <c r="AS653" s="49"/>
    </row>
    <row r="654" spans="1:45" ht="16.5" customHeight="1" x14ac:dyDescent="0.25">
      <c r="A654" s="56"/>
      <c r="B654" s="56"/>
      <c r="C654" s="56"/>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58"/>
      <c r="AM654" s="58"/>
      <c r="AN654" s="49"/>
      <c r="AO654" s="49"/>
      <c r="AP654" s="49"/>
      <c r="AQ654" s="49"/>
      <c r="AR654" s="49"/>
      <c r="AS654" s="49"/>
    </row>
    <row r="655" spans="1:45" ht="16.5" customHeight="1" x14ac:dyDescent="0.25">
      <c r="A655" s="56"/>
      <c r="B655" s="56"/>
      <c r="C655" s="56"/>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58"/>
      <c r="AM655" s="58"/>
      <c r="AN655" s="49"/>
      <c r="AO655" s="49"/>
      <c r="AP655" s="49"/>
      <c r="AQ655" s="49"/>
      <c r="AR655" s="49"/>
      <c r="AS655" s="49"/>
    </row>
    <row r="656" spans="1:45" ht="16.5" customHeight="1" x14ac:dyDescent="0.25">
      <c r="A656" s="56"/>
      <c r="B656" s="56"/>
      <c r="C656" s="56"/>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58"/>
      <c r="AM656" s="58"/>
      <c r="AN656" s="49"/>
      <c r="AO656" s="49"/>
      <c r="AP656" s="49"/>
      <c r="AQ656" s="49"/>
      <c r="AR656" s="49"/>
      <c r="AS656" s="49"/>
    </row>
    <row r="657" spans="1:45" ht="16.5" customHeight="1" x14ac:dyDescent="0.25">
      <c r="A657" s="56"/>
      <c r="B657" s="56"/>
      <c r="C657" s="56"/>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58"/>
      <c r="AM657" s="58"/>
      <c r="AN657" s="49"/>
      <c r="AO657" s="49"/>
      <c r="AP657" s="49"/>
      <c r="AQ657" s="49"/>
      <c r="AR657" s="49"/>
      <c r="AS657" s="49"/>
    </row>
    <row r="658" spans="1:45" ht="16.5" customHeight="1" x14ac:dyDescent="0.25">
      <c r="A658" s="56"/>
      <c r="B658" s="56"/>
      <c r="C658" s="56"/>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58"/>
      <c r="AM658" s="58"/>
      <c r="AN658" s="49"/>
      <c r="AO658" s="49"/>
      <c r="AP658" s="49"/>
      <c r="AQ658" s="49"/>
      <c r="AR658" s="49"/>
      <c r="AS658" s="49"/>
    </row>
    <row r="659" spans="1:45" ht="16.5" customHeight="1" x14ac:dyDescent="0.25">
      <c r="A659" s="56"/>
      <c r="B659" s="56"/>
      <c r="C659" s="56"/>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58"/>
      <c r="AM659" s="58"/>
      <c r="AN659" s="49"/>
      <c r="AO659" s="49"/>
      <c r="AP659" s="49"/>
      <c r="AQ659" s="49"/>
      <c r="AR659" s="49"/>
      <c r="AS659" s="49"/>
    </row>
    <row r="660" spans="1:45" ht="16.5" customHeight="1" x14ac:dyDescent="0.25">
      <c r="A660" s="56"/>
      <c r="B660" s="56"/>
      <c r="C660" s="56"/>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58"/>
      <c r="AM660" s="58"/>
      <c r="AN660" s="49"/>
      <c r="AO660" s="49"/>
      <c r="AP660" s="49"/>
      <c r="AQ660" s="49"/>
      <c r="AR660" s="49"/>
      <c r="AS660" s="49"/>
    </row>
    <row r="661" spans="1:45" ht="16.5" customHeight="1" x14ac:dyDescent="0.25">
      <c r="A661" s="56"/>
      <c r="B661" s="56"/>
      <c r="C661" s="56"/>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58"/>
      <c r="AM661" s="58"/>
      <c r="AN661" s="49"/>
      <c r="AO661" s="49"/>
      <c r="AP661" s="49"/>
      <c r="AQ661" s="49"/>
      <c r="AR661" s="49"/>
      <c r="AS661" s="49"/>
    </row>
    <row r="662" spans="1:45" ht="16.5" customHeight="1" x14ac:dyDescent="0.25">
      <c r="A662" s="56"/>
      <c r="B662" s="56"/>
      <c r="C662" s="56"/>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58"/>
      <c r="AM662" s="58"/>
      <c r="AN662" s="49"/>
      <c r="AO662" s="49"/>
      <c r="AP662" s="49"/>
      <c r="AQ662" s="49"/>
      <c r="AR662" s="49"/>
      <c r="AS662" s="49"/>
    </row>
    <row r="663" spans="1:45" ht="16.5" customHeight="1" x14ac:dyDescent="0.25">
      <c r="A663" s="56"/>
      <c r="B663" s="56"/>
      <c r="C663" s="56"/>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58"/>
      <c r="AM663" s="58"/>
      <c r="AN663" s="49"/>
      <c r="AO663" s="49"/>
      <c r="AP663" s="49"/>
      <c r="AQ663" s="49"/>
      <c r="AR663" s="49"/>
      <c r="AS663" s="49"/>
    </row>
    <row r="664" spans="1:45" ht="16.5" customHeight="1" x14ac:dyDescent="0.25">
      <c r="A664" s="56"/>
      <c r="B664" s="56"/>
      <c r="C664" s="56"/>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58"/>
      <c r="AM664" s="58"/>
      <c r="AN664" s="49"/>
      <c r="AO664" s="49"/>
      <c r="AP664" s="49"/>
      <c r="AQ664" s="49"/>
      <c r="AR664" s="49"/>
      <c r="AS664" s="49"/>
    </row>
    <row r="665" spans="1:45" ht="16.5" customHeight="1" x14ac:dyDescent="0.25">
      <c r="A665" s="56"/>
      <c r="B665" s="56"/>
      <c r="C665" s="56"/>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58"/>
      <c r="AM665" s="58"/>
      <c r="AN665" s="49"/>
      <c r="AO665" s="49"/>
      <c r="AP665" s="49"/>
      <c r="AQ665" s="49"/>
      <c r="AR665" s="49"/>
      <c r="AS665" s="49"/>
    </row>
    <row r="666" spans="1:45" ht="16.5" customHeight="1" x14ac:dyDescent="0.25">
      <c r="A666" s="56"/>
      <c r="B666" s="56"/>
      <c r="C666" s="56"/>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58"/>
      <c r="AM666" s="58"/>
      <c r="AN666" s="49"/>
      <c r="AO666" s="49"/>
      <c r="AP666" s="49"/>
      <c r="AQ666" s="49"/>
      <c r="AR666" s="49"/>
      <c r="AS666" s="49"/>
    </row>
    <row r="667" spans="1:45" ht="16.5" customHeight="1" x14ac:dyDescent="0.25">
      <c r="A667" s="56"/>
      <c r="B667" s="56"/>
      <c r="C667" s="56"/>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58"/>
      <c r="AM667" s="58"/>
      <c r="AN667" s="49"/>
      <c r="AO667" s="49"/>
      <c r="AP667" s="49"/>
      <c r="AQ667" s="49"/>
      <c r="AR667" s="49"/>
      <c r="AS667" s="49"/>
    </row>
    <row r="668" spans="1:45" ht="16.5" customHeight="1" x14ac:dyDescent="0.25">
      <c r="A668" s="56"/>
      <c r="B668" s="56"/>
      <c r="C668" s="56"/>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58"/>
      <c r="AM668" s="58"/>
      <c r="AN668" s="49"/>
      <c r="AO668" s="49"/>
      <c r="AP668" s="49"/>
      <c r="AQ668" s="49"/>
      <c r="AR668" s="49"/>
      <c r="AS668" s="49"/>
    </row>
    <row r="669" spans="1:45" ht="16.5" customHeight="1" x14ac:dyDescent="0.25">
      <c r="A669" s="56"/>
      <c r="B669" s="56"/>
      <c r="C669" s="56"/>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58"/>
      <c r="AM669" s="58"/>
      <c r="AN669" s="49"/>
      <c r="AO669" s="49"/>
      <c r="AP669" s="49"/>
      <c r="AQ669" s="49"/>
      <c r="AR669" s="49"/>
      <c r="AS669" s="49"/>
    </row>
    <row r="670" spans="1:45" ht="16.5" customHeight="1" x14ac:dyDescent="0.25">
      <c r="A670" s="56"/>
      <c r="B670" s="56"/>
      <c r="C670" s="56"/>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58"/>
      <c r="AM670" s="58"/>
      <c r="AN670" s="49"/>
      <c r="AO670" s="49"/>
      <c r="AP670" s="49"/>
      <c r="AQ670" s="49"/>
      <c r="AR670" s="49"/>
      <c r="AS670" s="49"/>
    </row>
    <row r="671" spans="1:45" ht="16.5" customHeight="1" x14ac:dyDescent="0.25">
      <c r="A671" s="56"/>
      <c r="B671" s="56"/>
      <c r="C671" s="56"/>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58"/>
      <c r="AM671" s="58"/>
      <c r="AN671" s="49"/>
      <c r="AO671" s="49"/>
      <c r="AP671" s="49"/>
      <c r="AQ671" s="49"/>
      <c r="AR671" s="49"/>
      <c r="AS671" s="49"/>
    </row>
    <row r="672" spans="1:45" ht="16.5" customHeight="1" x14ac:dyDescent="0.25">
      <c r="A672" s="56"/>
      <c r="B672" s="56"/>
      <c r="C672" s="56"/>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58"/>
      <c r="AM672" s="58"/>
      <c r="AN672" s="49"/>
      <c r="AO672" s="49"/>
      <c r="AP672" s="49"/>
      <c r="AQ672" s="49"/>
      <c r="AR672" s="49"/>
      <c r="AS672" s="49"/>
    </row>
    <row r="673" spans="1:45" ht="16.5" customHeight="1" x14ac:dyDescent="0.25">
      <c r="A673" s="56"/>
      <c r="B673" s="56"/>
      <c r="C673" s="56"/>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58"/>
      <c r="AM673" s="58"/>
      <c r="AN673" s="49"/>
      <c r="AO673" s="49"/>
      <c r="AP673" s="49"/>
      <c r="AQ673" s="49"/>
      <c r="AR673" s="49"/>
      <c r="AS673" s="49"/>
    </row>
    <row r="674" spans="1:45" ht="16.5" customHeight="1" x14ac:dyDescent="0.25">
      <c r="A674" s="56"/>
      <c r="B674" s="56"/>
      <c r="C674" s="56"/>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58"/>
      <c r="AM674" s="58"/>
      <c r="AN674" s="49"/>
      <c r="AO674" s="49"/>
      <c r="AP674" s="49"/>
      <c r="AQ674" s="49"/>
      <c r="AR674" s="49"/>
      <c r="AS674" s="49"/>
    </row>
    <row r="675" spans="1:45" ht="16.5" customHeight="1" x14ac:dyDescent="0.25">
      <c r="A675" s="56"/>
      <c r="B675" s="56"/>
      <c r="C675" s="56"/>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58"/>
      <c r="AM675" s="58"/>
      <c r="AN675" s="49"/>
      <c r="AO675" s="49"/>
      <c r="AP675" s="49"/>
      <c r="AQ675" s="49"/>
      <c r="AR675" s="49"/>
      <c r="AS675" s="49"/>
    </row>
    <row r="676" spans="1:45" ht="16.5" customHeight="1" x14ac:dyDescent="0.25">
      <c r="A676" s="56"/>
      <c r="B676" s="56"/>
      <c r="C676" s="56"/>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58"/>
      <c r="AM676" s="58"/>
      <c r="AN676" s="49"/>
      <c r="AO676" s="49"/>
      <c r="AP676" s="49"/>
      <c r="AQ676" s="49"/>
      <c r="AR676" s="49"/>
      <c r="AS676" s="49"/>
    </row>
    <row r="677" spans="1:45" ht="16.5" customHeight="1" x14ac:dyDescent="0.25">
      <c r="A677" s="56"/>
      <c r="B677" s="56"/>
      <c r="C677" s="56"/>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58"/>
      <c r="AM677" s="58"/>
      <c r="AN677" s="49"/>
      <c r="AO677" s="49"/>
      <c r="AP677" s="49"/>
      <c r="AQ677" s="49"/>
      <c r="AR677" s="49"/>
      <c r="AS677" s="49"/>
    </row>
    <row r="678" spans="1:45" ht="16.5" customHeight="1" x14ac:dyDescent="0.25">
      <c r="A678" s="56"/>
      <c r="B678" s="56"/>
      <c r="C678" s="56"/>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58"/>
      <c r="AM678" s="58"/>
      <c r="AN678" s="49"/>
      <c r="AO678" s="49"/>
      <c r="AP678" s="49"/>
      <c r="AQ678" s="49"/>
      <c r="AR678" s="49"/>
      <c r="AS678" s="49"/>
    </row>
    <row r="679" spans="1:45" ht="16.5" customHeight="1" x14ac:dyDescent="0.25">
      <c r="A679" s="56"/>
      <c r="B679" s="56"/>
      <c r="C679" s="56"/>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58"/>
      <c r="AM679" s="58"/>
      <c r="AN679" s="49"/>
      <c r="AO679" s="49"/>
      <c r="AP679" s="49"/>
      <c r="AQ679" s="49"/>
      <c r="AR679" s="49"/>
      <c r="AS679" s="49"/>
    </row>
    <row r="680" spans="1:45" ht="16.5" customHeight="1" x14ac:dyDescent="0.25">
      <c r="A680" s="56"/>
      <c r="B680" s="56"/>
      <c r="C680" s="56"/>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58"/>
      <c r="AM680" s="58"/>
      <c r="AN680" s="49"/>
      <c r="AO680" s="49"/>
      <c r="AP680" s="49"/>
      <c r="AQ680" s="49"/>
      <c r="AR680" s="49"/>
      <c r="AS680" s="49"/>
    </row>
    <row r="681" spans="1:45" ht="16.5" customHeight="1" x14ac:dyDescent="0.25">
      <c r="A681" s="56"/>
      <c r="B681" s="56"/>
      <c r="C681" s="56"/>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58"/>
      <c r="AM681" s="58"/>
      <c r="AN681" s="49"/>
      <c r="AO681" s="49"/>
      <c r="AP681" s="49"/>
      <c r="AQ681" s="49"/>
      <c r="AR681" s="49"/>
      <c r="AS681" s="49"/>
    </row>
    <row r="682" spans="1:45" ht="16.5" customHeight="1" x14ac:dyDescent="0.25">
      <c r="A682" s="56"/>
      <c r="B682" s="56"/>
      <c r="C682" s="56"/>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58"/>
      <c r="AM682" s="58"/>
      <c r="AN682" s="49"/>
      <c r="AO682" s="49"/>
      <c r="AP682" s="49"/>
      <c r="AQ682" s="49"/>
      <c r="AR682" s="49"/>
      <c r="AS682" s="49"/>
    </row>
    <row r="683" spans="1:45" ht="16.5" customHeight="1" x14ac:dyDescent="0.25">
      <c r="A683" s="56"/>
      <c r="B683" s="56"/>
      <c r="C683" s="56"/>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58"/>
      <c r="AM683" s="58"/>
      <c r="AN683" s="49"/>
      <c r="AO683" s="49"/>
      <c r="AP683" s="49"/>
      <c r="AQ683" s="49"/>
      <c r="AR683" s="49"/>
      <c r="AS683" s="49"/>
    </row>
    <row r="684" spans="1:45" ht="16.5" customHeight="1" x14ac:dyDescent="0.25">
      <c r="A684" s="56"/>
      <c r="B684" s="56"/>
      <c r="C684" s="56"/>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58"/>
      <c r="AM684" s="58"/>
      <c r="AN684" s="49"/>
      <c r="AO684" s="49"/>
      <c r="AP684" s="49"/>
      <c r="AQ684" s="49"/>
      <c r="AR684" s="49"/>
      <c r="AS684" s="49"/>
    </row>
    <row r="685" spans="1:45" ht="16.5" customHeight="1" x14ac:dyDescent="0.25">
      <c r="A685" s="56"/>
      <c r="B685" s="56"/>
      <c r="C685" s="56"/>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58"/>
      <c r="AM685" s="58"/>
      <c r="AN685" s="49"/>
      <c r="AO685" s="49"/>
      <c r="AP685" s="49"/>
      <c r="AQ685" s="49"/>
      <c r="AR685" s="49"/>
      <c r="AS685" s="49"/>
    </row>
    <row r="686" spans="1:45" ht="16.5" customHeight="1" x14ac:dyDescent="0.25">
      <c r="A686" s="56"/>
      <c r="B686" s="56"/>
      <c r="C686" s="56"/>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58"/>
      <c r="AM686" s="58"/>
      <c r="AN686" s="49"/>
      <c r="AO686" s="49"/>
      <c r="AP686" s="49"/>
      <c r="AQ686" s="49"/>
      <c r="AR686" s="49"/>
      <c r="AS686" s="49"/>
    </row>
    <row r="687" spans="1:45" ht="16.5" customHeight="1" x14ac:dyDescent="0.25">
      <c r="A687" s="56"/>
      <c r="B687" s="56"/>
      <c r="C687" s="56"/>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58"/>
      <c r="AM687" s="58"/>
      <c r="AN687" s="49"/>
      <c r="AO687" s="49"/>
      <c r="AP687" s="49"/>
      <c r="AQ687" s="49"/>
      <c r="AR687" s="49"/>
      <c r="AS687" s="49"/>
    </row>
    <row r="688" spans="1:45" ht="16.5" customHeight="1" x14ac:dyDescent="0.25">
      <c r="A688" s="56"/>
      <c r="B688" s="56"/>
      <c r="C688" s="56"/>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58"/>
      <c r="AM688" s="58"/>
      <c r="AN688" s="49"/>
      <c r="AO688" s="49"/>
      <c r="AP688" s="49"/>
      <c r="AQ688" s="49"/>
      <c r="AR688" s="49"/>
      <c r="AS688" s="49"/>
    </row>
    <row r="689" spans="1:45" ht="16.5" customHeight="1" x14ac:dyDescent="0.25">
      <c r="A689" s="56"/>
      <c r="B689" s="56"/>
      <c r="C689" s="56"/>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58"/>
      <c r="AM689" s="58"/>
      <c r="AN689" s="49"/>
      <c r="AO689" s="49"/>
      <c r="AP689" s="49"/>
      <c r="AQ689" s="49"/>
      <c r="AR689" s="49"/>
      <c r="AS689" s="49"/>
    </row>
    <row r="690" spans="1:45" ht="16.5" customHeight="1" x14ac:dyDescent="0.25">
      <c r="A690" s="56"/>
      <c r="B690" s="56"/>
      <c r="C690" s="56"/>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58"/>
      <c r="AM690" s="58"/>
      <c r="AN690" s="49"/>
      <c r="AO690" s="49"/>
      <c r="AP690" s="49"/>
      <c r="AQ690" s="49"/>
      <c r="AR690" s="49"/>
      <c r="AS690" s="49"/>
    </row>
    <row r="691" spans="1:45" ht="16.5" customHeight="1" x14ac:dyDescent="0.25">
      <c r="A691" s="56"/>
      <c r="B691" s="56"/>
      <c r="C691" s="56"/>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58"/>
      <c r="AM691" s="58"/>
      <c r="AN691" s="49"/>
      <c r="AO691" s="49"/>
      <c r="AP691" s="49"/>
      <c r="AQ691" s="49"/>
      <c r="AR691" s="49"/>
      <c r="AS691" s="49"/>
    </row>
    <row r="692" spans="1:45" ht="16.5" customHeight="1" x14ac:dyDescent="0.25">
      <c r="A692" s="56"/>
      <c r="B692" s="56"/>
      <c r="C692" s="56"/>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58"/>
      <c r="AM692" s="58"/>
      <c r="AN692" s="49"/>
      <c r="AO692" s="49"/>
      <c r="AP692" s="49"/>
      <c r="AQ692" s="49"/>
      <c r="AR692" s="49"/>
      <c r="AS692" s="49"/>
    </row>
    <row r="693" spans="1:45" ht="16.5" customHeight="1" x14ac:dyDescent="0.25">
      <c r="A693" s="56"/>
      <c r="B693" s="56"/>
      <c r="C693" s="56"/>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58"/>
      <c r="AM693" s="58"/>
      <c r="AN693" s="49"/>
      <c r="AO693" s="49"/>
      <c r="AP693" s="49"/>
      <c r="AQ693" s="49"/>
      <c r="AR693" s="49"/>
      <c r="AS693" s="49"/>
    </row>
    <row r="694" spans="1:45" ht="16.5" customHeight="1" x14ac:dyDescent="0.25">
      <c r="A694" s="56"/>
      <c r="B694" s="56"/>
      <c r="C694" s="56"/>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58"/>
      <c r="AM694" s="58"/>
      <c r="AN694" s="49"/>
      <c r="AO694" s="49"/>
      <c r="AP694" s="49"/>
      <c r="AQ694" s="49"/>
      <c r="AR694" s="49"/>
      <c r="AS694" s="49"/>
    </row>
    <row r="695" spans="1:45" ht="16.5" customHeight="1" x14ac:dyDescent="0.25">
      <c r="A695" s="56"/>
      <c r="B695" s="56"/>
      <c r="C695" s="56"/>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58"/>
      <c r="AM695" s="58"/>
      <c r="AN695" s="49"/>
      <c r="AO695" s="49"/>
      <c r="AP695" s="49"/>
      <c r="AQ695" s="49"/>
      <c r="AR695" s="49"/>
      <c r="AS695" s="49"/>
    </row>
    <row r="696" spans="1:45" ht="16.5" customHeight="1" x14ac:dyDescent="0.25">
      <c r="A696" s="56"/>
      <c r="B696" s="56"/>
      <c r="C696" s="56"/>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58"/>
      <c r="AM696" s="58"/>
      <c r="AN696" s="49"/>
      <c r="AO696" s="49"/>
      <c r="AP696" s="49"/>
      <c r="AQ696" s="49"/>
      <c r="AR696" s="49"/>
      <c r="AS696" s="49"/>
    </row>
    <row r="697" spans="1:45" ht="16.5" customHeight="1" x14ac:dyDescent="0.25">
      <c r="A697" s="56"/>
      <c r="B697" s="56"/>
      <c r="C697" s="56"/>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58"/>
      <c r="AM697" s="58"/>
      <c r="AN697" s="49"/>
      <c r="AO697" s="49"/>
      <c r="AP697" s="49"/>
      <c r="AQ697" s="49"/>
      <c r="AR697" s="49"/>
      <c r="AS697" s="49"/>
    </row>
    <row r="698" spans="1:45" ht="16.5" customHeight="1" x14ac:dyDescent="0.25">
      <c r="A698" s="56"/>
      <c r="B698" s="56"/>
      <c r="C698" s="56"/>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58"/>
      <c r="AM698" s="58"/>
      <c r="AN698" s="49"/>
      <c r="AO698" s="49"/>
      <c r="AP698" s="49"/>
      <c r="AQ698" s="49"/>
      <c r="AR698" s="49"/>
      <c r="AS698" s="49"/>
    </row>
    <row r="699" spans="1:45" ht="16.5" customHeight="1" x14ac:dyDescent="0.25">
      <c r="A699" s="56"/>
      <c r="B699" s="56"/>
      <c r="C699" s="56"/>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58"/>
      <c r="AM699" s="58"/>
      <c r="AN699" s="49"/>
      <c r="AO699" s="49"/>
      <c r="AP699" s="49"/>
      <c r="AQ699" s="49"/>
      <c r="AR699" s="49"/>
      <c r="AS699" s="49"/>
    </row>
    <row r="700" spans="1:45" ht="16.5" customHeight="1" x14ac:dyDescent="0.25">
      <c r="A700" s="56"/>
      <c r="B700" s="56"/>
      <c r="C700" s="56"/>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58"/>
      <c r="AM700" s="58"/>
      <c r="AN700" s="49"/>
      <c r="AO700" s="49"/>
      <c r="AP700" s="49"/>
      <c r="AQ700" s="49"/>
      <c r="AR700" s="49"/>
      <c r="AS700" s="49"/>
    </row>
    <row r="701" spans="1:45" ht="16.5" customHeight="1" x14ac:dyDescent="0.25">
      <c r="A701" s="56"/>
      <c r="B701" s="56"/>
      <c r="C701" s="56"/>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58"/>
      <c r="AM701" s="58"/>
      <c r="AN701" s="49"/>
      <c r="AO701" s="49"/>
      <c r="AP701" s="49"/>
      <c r="AQ701" s="49"/>
      <c r="AR701" s="49"/>
      <c r="AS701" s="49"/>
    </row>
    <row r="702" spans="1:45" ht="16.5" customHeight="1" x14ac:dyDescent="0.25">
      <c r="A702" s="56"/>
      <c r="B702" s="56"/>
      <c r="C702" s="56"/>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58"/>
      <c r="AM702" s="58"/>
      <c r="AN702" s="49"/>
      <c r="AO702" s="49"/>
      <c r="AP702" s="49"/>
      <c r="AQ702" s="49"/>
      <c r="AR702" s="49"/>
      <c r="AS702" s="49"/>
    </row>
    <row r="703" spans="1:45" ht="16.5" customHeight="1" x14ac:dyDescent="0.25">
      <c r="A703" s="56"/>
      <c r="B703" s="56"/>
      <c r="C703" s="56"/>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58"/>
      <c r="AM703" s="58"/>
      <c r="AN703" s="49"/>
      <c r="AO703" s="49"/>
      <c r="AP703" s="49"/>
      <c r="AQ703" s="49"/>
      <c r="AR703" s="49"/>
      <c r="AS703" s="49"/>
    </row>
    <row r="704" spans="1:45" ht="16.5" customHeight="1" x14ac:dyDescent="0.25">
      <c r="A704" s="56"/>
      <c r="B704" s="56"/>
      <c r="C704" s="56"/>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58"/>
      <c r="AM704" s="58"/>
      <c r="AN704" s="49"/>
      <c r="AO704" s="49"/>
      <c r="AP704" s="49"/>
      <c r="AQ704" s="49"/>
      <c r="AR704" s="49"/>
      <c r="AS704" s="49"/>
    </row>
    <row r="705" spans="1:45" ht="16.5" customHeight="1" x14ac:dyDescent="0.25">
      <c r="A705" s="56"/>
      <c r="B705" s="56"/>
      <c r="C705" s="56"/>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58"/>
      <c r="AM705" s="58"/>
      <c r="AN705" s="49"/>
      <c r="AO705" s="49"/>
      <c r="AP705" s="49"/>
      <c r="AQ705" s="49"/>
      <c r="AR705" s="49"/>
      <c r="AS705" s="49"/>
    </row>
    <row r="706" spans="1:45" ht="16.5" customHeight="1" x14ac:dyDescent="0.25">
      <c r="A706" s="56"/>
      <c r="B706" s="56"/>
      <c r="C706" s="56"/>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58"/>
      <c r="AM706" s="58"/>
      <c r="AN706" s="49"/>
      <c r="AO706" s="49"/>
      <c r="AP706" s="49"/>
      <c r="AQ706" s="49"/>
      <c r="AR706" s="49"/>
      <c r="AS706" s="49"/>
    </row>
    <row r="707" spans="1:45" ht="16.5" customHeight="1" x14ac:dyDescent="0.25">
      <c r="A707" s="56"/>
      <c r="B707" s="56"/>
      <c r="C707" s="56"/>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58"/>
      <c r="AM707" s="58"/>
      <c r="AN707" s="49"/>
      <c r="AO707" s="49"/>
      <c r="AP707" s="49"/>
      <c r="AQ707" s="49"/>
      <c r="AR707" s="49"/>
      <c r="AS707" s="49"/>
    </row>
    <row r="708" spans="1:45" ht="16.5" customHeight="1" x14ac:dyDescent="0.25">
      <c r="A708" s="56"/>
      <c r="B708" s="56"/>
      <c r="C708" s="56"/>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58"/>
      <c r="AM708" s="58"/>
      <c r="AN708" s="49"/>
      <c r="AO708" s="49"/>
      <c r="AP708" s="49"/>
      <c r="AQ708" s="49"/>
      <c r="AR708" s="49"/>
      <c r="AS708" s="49"/>
    </row>
    <row r="709" spans="1:45" ht="16.5" customHeight="1" x14ac:dyDescent="0.25">
      <c r="A709" s="56"/>
      <c r="B709" s="56"/>
      <c r="C709" s="56"/>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58"/>
      <c r="AM709" s="58"/>
      <c r="AN709" s="49"/>
      <c r="AO709" s="49"/>
      <c r="AP709" s="49"/>
      <c r="AQ709" s="49"/>
      <c r="AR709" s="49"/>
      <c r="AS709" s="49"/>
    </row>
    <row r="710" spans="1:45" ht="16.5" customHeight="1" x14ac:dyDescent="0.25">
      <c r="A710" s="56"/>
      <c r="B710" s="56"/>
      <c r="C710" s="56"/>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58"/>
      <c r="AM710" s="58"/>
      <c r="AN710" s="49"/>
      <c r="AO710" s="49"/>
      <c r="AP710" s="49"/>
      <c r="AQ710" s="49"/>
      <c r="AR710" s="49"/>
      <c r="AS710" s="49"/>
    </row>
    <row r="711" spans="1:45" ht="16.5" customHeight="1" x14ac:dyDescent="0.25">
      <c r="A711" s="56"/>
      <c r="B711" s="56"/>
      <c r="C711" s="56"/>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58"/>
      <c r="AM711" s="58"/>
      <c r="AN711" s="49"/>
      <c r="AO711" s="49"/>
      <c r="AP711" s="49"/>
      <c r="AQ711" s="49"/>
      <c r="AR711" s="49"/>
      <c r="AS711" s="49"/>
    </row>
    <row r="712" spans="1:45" ht="16.5" customHeight="1" x14ac:dyDescent="0.25">
      <c r="A712" s="56"/>
      <c r="B712" s="56"/>
      <c r="C712" s="56"/>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58"/>
      <c r="AM712" s="58"/>
      <c r="AN712" s="49"/>
      <c r="AO712" s="49"/>
      <c r="AP712" s="49"/>
      <c r="AQ712" s="49"/>
      <c r="AR712" s="49"/>
      <c r="AS712" s="49"/>
    </row>
    <row r="713" spans="1:45" ht="16.5" customHeight="1" x14ac:dyDescent="0.25">
      <c r="A713" s="56"/>
      <c r="B713" s="56"/>
      <c r="C713" s="56"/>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58"/>
      <c r="AM713" s="58"/>
      <c r="AN713" s="49"/>
      <c r="AO713" s="49"/>
      <c r="AP713" s="49"/>
      <c r="AQ713" s="49"/>
      <c r="AR713" s="49"/>
      <c r="AS713" s="49"/>
    </row>
    <row r="714" spans="1:45" ht="16.5" customHeight="1" x14ac:dyDescent="0.25">
      <c r="A714" s="56"/>
      <c r="B714" s="56"/>
      <c r="C714" s="56"/>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58"/>
      <c r="AM714" s="58"/>
      <c r="AN714" s="49"/>
      <c r="AO714" s="49"/>
      <c r="AP714" s="49"/>
      <c r="AQ714" s="49"/>
      <c r="AR714" s="49"/>
      <c r="AS714" s="49"/>
    </row>
    <row r="715" spans="1:45" ht="16.5" customHeight="1" x14ac:dyDescent="0.25">
      <c r="A715" s="56"/>
      <c r="B715" s="56"/>
      <c r="C715" s="56"/>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58"/>
      <c r="AM715" s="58"/>
      <c r="AN715" s="49"/>
      <c r="AO715" s="49"/>
      <c r="AP715" s="49"/>
      <c r="AQ715" s="49"/>
      <c r="AR715" s="49"/>
      <c r="AS715" s="49"/>
    </row>
    <row r="716" spans="1:45" ht="16.5" customHeight="1" x14ac:dyDescent="0.25">
      <c r="A716" s="56"/>
      <c r="B716" s="56"/>
      <c r="C716" s="56"/>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58"/>
      <c r="AM716" s="58"/>
      <c r="AN716" s="49"/>
      <c r="AO716" s="49"/>
      <c r="AP716" s="49"/>
      <c r="AQ716" s="49"/>
      <c r="AR716" s="49"/>
      <c r="AS716" s="49"/>
    </row>
    <row r="717" spans="1:45" ht="16.5" customHeight="1" x14ac:dyDescent="0.25">
      <c r="A717" s="56"/>
      <c r="B717" s="56"/>
      <c r="C717" s="56"/>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58"/>
      <c r="AM717" s="58"/>
      <c r="AN717" s="49"/>
      <c r="AO717" s="49"/>
      <c r="AP717" s="49"/>
      <c r="AQ717" s="49"/>
      <c r="AR717" s="49"/>
      <c r="AS717" s="49"/>
    </row>
    <row r="718" spans="1:45" ht="16.5" customHeight="1" x14ac:dyDescent="0.25">
      <c r="A718" s="56"/>
      <c r="B718" s="56"/>
      <c r="C718" s="56"/>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58"/>
      <c r="AM718" s="58"/>
      <c r="AN718" s="49"/>
      <c r="AO718" s="49"/>
      <c r="AP718" s="49"/>
      <c r="AQ718" s="49"/>
      <c r="AR718" s="49"/>
      <c r="AS718" s="49"/>
    </row>
    <row r="719" spans="1:45" ht="16.5" customHeight="1" x14ac:dyDescent="0.25">
      <c r="A719" s="56"/>
      <c r="B719" s="56"/>
      <c r="C719" s="56"/>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58"/>
      <c r="AM719" s="58"/>
      <c r="AN719" s="49"/>
      <c r="AO719" s="49"/>
      <c r="AP719" s="49"/>
      <c r="AQ719" s="49"/>
      <c r="AR719" s="49"/>
      <c r="AS719" s="49"/>
    </row>
    <row r="720" spans="1:45" ht="16.5" customHeight="1" x14ac:dyDescent="0.25">
      <c r="A720" s="56"/>
      <c r="B720" s="56"/>
      <c r="C720" s="56"/>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58"/>
      <c r="AM720" s="58"/>
      <c r="AN720" s="49"/>
      <c r="AO720" s="49"/>
      <c r="AP720" s="49"/>
      <c r="AQ720" s="49"/>
      <c r="AR720" s="49"/>
      <c r="AS720" s="49"/>
    </row>
    <row r="721" spans="1:45" ht="16.5" customHeight="1" x14ac:dyDescent="0.25">
      <c r="A721" s="56"/>
      <c r="B721" s="56"/>
      <c r="C721" s="56"/>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58"/>
      <c r="AM721" s="58"/>
      <c r="AN721" s="49"/>
      <c r="AO721" s="49"/>
      <c r="AP721" s="49"/>
      <c r="AQ721" s="49"/>
      <c r="AR721" s="49"/>
      <c r="AS721" s="49"/>
    </row>
    <row r="722" spans="1:45" ht="16.5" customHeight="1" x14ac:dyDescent="0.25">
      <c r="A722" s="56"/>
      <c r="B722" s="56"/>
      <c r="C722" s="56"/>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58"/>
      <c r="AM722" s="58"/>
      <c r="AN722" s="49"/>
      <c r="AO722" s="49"/>
      <c r="AP722" s="49"/>
      <c r="AQ722" s="49"/>
      <c r="AR722" s="49"/>
      <c r="AS722" s="49"/>
    </row>
    <row r="723" spans="1:45" ht="16.5" customHeight="1" x14ac:dyDescent="0.25">
      <c r="A723" s="56"/>
      <c r="B723" s="56"/>
      <c r="C723" s="56"/>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58"/>
      <c r="AM723" s="58"/>
      <c r="AN723" s="49"/>
      <c r="AO723" s="49"/>
      <c r="AP723" s="49"/>
      <c r="AQ723" s="49"/>
      <c r="AR723" s="49"/>
      <c r="AS723" s="49"/>
    </row>
    <row r="724" spans="1:45" ht="16.5" customHeight="1" x14ac:dyDescent="0.25">
      <c r="A724" s="56"/>
      <c r="B724" s="56"/>
      <c r="C724" s="56"/>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58"/>
      <c r="AM724" s="58"/>
      <c r="AN724" s="49"/>
      <c r="AO724" s="49"/>
      <c r="AP724" s="49"/>
      <c r="AQ724" s="49"/>
      <c r="AR724" s="49"/>
      <c r="AS724" s="49"/>
    </row>
    <row r="725" spans="1:45" ht="16.5" customHeight="1" x14ac:dyDescent="0.25">
      <c r="A725" s="56"/>
      <c r="B725" s="56"/>
      <c r="C725" s="56"/>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58"/>
      <c r="AM725" s="58"/>
      <c r="AN725" s="49"/>
      <c r="AO725" s="49"/>
      <c r="AP725" s="49"/>
      <c r="AQ725" s="49"/>
      <c r="AR725" s="49"/>
      <c r="AS725" s="49"/>
    </row>
    <row r="726" spans="1:45" ht="16.5" customHeight="1" x14ac:dyDescent="0.25">
      <c r="A726" s="56"/>
      <c r="B726" s="56"/>
      <c r="C726" s="56"/>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58"/>
      <c r="AM726" s="58"/>
      <c r="AN726" s="49"/>
      <c r="AO726" s="49"/>
      <c r="AP726" s="49"/>
      <c r="AQ726" s="49"/>
      <c r="AR726" s="49"/>
      <c r="AS726" s="49"/>
    </row>
    <row r="727" spans="1:45" ht="16.5" customHeight="1" x14ac:dyDescent="0.25">
      <c r="A727" s="56"/>
      <c r="B727" s="56"/>
      <c r="C727" s="56"/>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58"/>
      <c r="AM727" s="58"/>
      <c r="AN727" s="49"/>
      <c r="AO727" s="49"/>
      <c r="AP727" s="49"/>
      <c r="AQ727" s="49"/>
      <c r="AR727" s="49"/>
      <c r="AS727" s="49"/>
    </row>
    <row r="728" spans="1:45" ht="16.5" customHeight="1" x14ac:dyDescent="0.25">
      <c r="A728" s="56"/>
      <c r="B728" s="56"/>
      <c r="C728" s="56"/>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58"/>
      <c r="AM728" s="58"/>
      <c r="AN728" s="49"/>
      <c r="AO728" s="49"/>
      <c r="AP728" s="49"/>
      <c r="AQ728" s="49"/>
      <c r="AR728" s="49"/>
      <c r="AS728" s="49"/>
    </row>
    <row r="729" spans="1:45" ht="16.5" customHeight="1" x14ac:dyDescent="0.25">
      <c r="A729" s="56"/>
      <c r="B729" s="56"/>
      <c r="C729" s="56"/>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58"/>
      <c r="AM729" s="58"/>
      <c r="AN729" s="49"/>
      <c r="AO729" s="49"/>
      <c r="AP729" s="49"/>
      <c r="AQ729" s="49"/>
      <c r="AR729" s="49"/>
      <c r="AS729" s="49"/>
    </row>
    <row r="730" spans="1:45" ht="16.5" customHeight="1" x14ac:dyDescent="0.25">
      <c r="A730" s="56"/>
      <c r="B730" s="56"/>
      <c r="C730" s="56"/>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58"/>
      <c r="AM730" s="58"/>
      <c r="AN730" s="49"/>
      <c r="AO730" s="49"/>
      <c r="AP730" s="49"/>
      <c r="AQ730" s="49"/>
      <c r="AR730" s="49"/>
      <c r="AS730" s="49"/>
    </row>
    <row r="731" spans="1:45" ht="16.5" customHeight="1" x14ac:dyDescent="0.25">
      <c r="A731" s="56"/>
      <c r="B731" s="56"/>
      <c r="C731" s="56"/>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58"/>
      <c r="AM731" s="58"/>
      <c r="AN731" s="49"/>
      <c r="AO731" s="49"/>
      <c r="AP731" s="49"/>
      <c r="AQ731" s="49"/>
      <c r="AR731" s="49"/>
      <c r="AS731" s="49"/>
    </row>
    <row r="732" spans="1:45" ht="16.5" customHeight="1" x14ac:dyDescent="0.25">
      <c r="A732" s="56"/>
      <c r="B732" s="56"/>
      <c r="C732" s="56"/>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58"/>
      <c r="AM732" s="58"/>
      <c r="AN732" s="49"/>
      <c r="AO732" s="49"/>
      <c r="AP732" s="49"/>
      <c r="AQ732" s="49"/>
      <c r="AR732" s="49"/>
      <c r="AS732" s="49"/>
    </row>
    <row r="733" spans="1:45" ht="16.5" customHeight="1" x14ac:dyDescent="0.25">
      <c r="A733" s="56"/>
      <c r="B733" s="56"/>
      <c r="C733" s="56"/>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58"/>
      <c r="AM733" s="58"/>
      <c r="AN733" s="49"/>
      <c r="AO733" s="49"/>
      <c r="AP733" s="49"/>
      <c r="AQ733" s="49"/>
      <c r="AR733" s="49"/>
      <c r="AS733" s="49"/>
    </row>
    <row r="734" spans="1:45" ht="16.5" customHeight="1" x14ac:dyDescent="0.25">
      <c r="A734" s="56"/>
      <c r="B734" s="56"/>
      <c r="C734" s="56"/>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58"/>
      <c r="AM734" s="58"/>
      <c r="AN734" s="49"/>
      <c r="AO734" s="49"/>
      <c r="AP734" s="49"/>
      <c r="AQ734" s="49"/>
      <c r="AR734" s="49"/>
      <c r="AS734" s="49"/>
    </row>
    <row r="735" spans="1:45" ht="16.5" customHeight="1" x14ac:dyDescent="0.25">
      <c r="A735" s="56"/>
      <c r="B735" s="56"/>
      <c r="C735" s="56"/>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58"/>
      <c r="AM735" s="58"/>
      <c r="AN735" s="49"/>
      <c r="AO735" s="49"/>
      <c r="AP735" s="49"/>
      <c r="AQ735" s="49"/>
      <c r="AR735" s="49"/>
      <c r="AS735" s="49"/>
    </row>
    <row r="736" spans="1:45" ht="16.5" customHeight="1" x14ac:dyDescent="0.25">
      <c r="A736" s="56"/>
      <c r="B736" s="56"/>
      <c r="C736" s="56"/>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58"/>
      <c r="AM736" s="58"/>
      <c r="AN736" s="49"/>
      <c r="AO736" s="49"/>
      <c r="AP736" s="49"/>
      <c r="AQ736" s="49"/>
      <c r="AR736" s="49"/>
      <c r="AS736" s="49"/>
    </row>
    <row r="737" spans="1:45" ht="16.5" customHeight="1" x14ac:dyDescent="0.25">
      <c r="A737" s="56"/>
      <c r="B737" s="56"/>
      <c r="C737" s="56"/>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58"/>
      <c r="AM737" s="58"/>
      <c r="AN737" s="49"/>
      <c r="AO737" s="49"/>
      <c r="AP737" s="49"/>
      <c r="AQ737" s="49"/>
      <c r="AR737" s="49"/>
      <c r="AS737" s="49"/>
    </row>
    <row r="738" spans="1:45" ht="16.5" customHeight="1" x14ac:dyDescent="0.25">
      <c r="A738" s="56"/>
      <c r="B738" s="56"/>
      <c r="C738" s="56"/>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58"/>
      <c r="AM738" s="58"/>
      <c r="AN738" s="49"/>
      <c r="AO738" s="49"/>
      <c r="AP738" s="49"/>
      <c r="AQ738" s="49"/>
      <c r="AR738" s="49"/>
      <c r="AS738" s="49"/>
    </row>
    <row r="739" spans="1:45" ht="16.5" customHeight="1" x14ac:dyDescent="0.25">
      <c r="A739" s="56"/>
      <c r="B739" s="56"/>
      <c r="C739" s="56"/>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58"/>
      <c r="AM739" s="58"/>
      <c r="AN739" s="49"/>
      <c r="AO739" s="49"/>
      <c r="AP739" s="49"/>
      <c r="AQ739" s="49"/>
      <c r="AR739" s="49"/>
      <c r="AS739" s="49"/>
    </row>
    <row r="740" spans="1:45" ht="16.5" customHeight="1" x14ac:dyDescent="0.25">
      <c r="A740" s="56"/>
      <c r="B740" s="56"/>
      <c r="C740" s="56"/>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58"/>
      <c r="AM740" s="58"/>
      <c r="AN740" s="49"/>
      <c r="AO740" s="49"/>
      <c r="AP740" s="49"/>
      <c r="AQ740" s="49"/>
      <c r="AR740" s="49"/>
      <c r="AS740" s="49"/>
    </row>
    <row r="741" spans="1:45" ht="16.5" customHeight="1" x14ac:dyDescent="0.25">
      <c r="A741" s="56"/>
      <c r="B741" s="56"/>
      <c r="C741" s="56"/>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58"/>
      <c r="AM741" s="58"/>
      <c r="AN741" s="49"/>
      <c r="AO741" s="49"/>
      <c r="AP741" s="49"/>
      <c r="AQ741" s="49"/>
      <c r="AR741" s="49"/>
      <c r="AS741" s="49"/>
    </row>
    <row r="742" spans="1:45" ht="16.5" customHeight="1" x14ac:dyDescent="0.25">
      <c r="A742" s="56"/>
      <c r="B742" s="56"/>
      <c r="C742" s="56"/>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58"/>
      <c r="AM742" s="58"/>
      <c r="AN742" s="49"/>
      <c r="AO742" s="49"/>
      <c r="AP742" s="49"/>
      <c r="AQ742" s="49"/>
      <c r="AR742" s="49"/>
      <c r="AS742" s="49"/>
    </row>
    <row r="743" spans="1:45" ht="16.5" customHeight="1" x14ac:dyDescent="0.25">
      <c r="A743" s="56"/>
      <c r="B743" s="56"/>
      <c r="C743" s="56"/>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58"/>
      <c r="AM743" s="58"/>
      <c r="AN743" s="49"/>
      <c r="AO743" s="49"/>
      <c r="AP743" s="49"/>
      <c r="AQ743" s="49"/>
      <c r="AR743" s="49"/>
      <c r="AS743" s="49"/>
    </row>
    <row r="744" spans="1:45" ht="16.5" customHeight="1" x14ac:dyDescent="0.25">
      <c r="A744" s="56"/>
      <c r="B744" s="56"/>
      <c r="C744" s="56"/>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58"/>
      <c r="AM744" s="58"/>
      <c r="AN744" s="49"/>
      <c r="AO744" s="49"/>
      <c r="AP744" s="49"/>
      <c r="AQ744" s="49"/>
      <c r="AR744" s="49"/>
      <c r="AS744" s="49"/>
    </row>
    <row r="745" spans="1:45" ht="16.5" customHeight="1" x14ac:dyDescent="0.25">
      <c r="A745" s="56"/>
      <c r="B745" s="56"/>
      <c r="C745" s="56"/>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58"/>
      <c r="AM745" s="58"/>
      <c r="AN745" s="49"/>
      <c r="AO745" s="49"/>
      <c r="AP745" s="49"/>
      <c r="AQ745" s="49"/>
      <c r="AR745" s="49"/>
      <c r="AS745" s="49"/>
    </row>
    <row r="746" spans="1:45" ht="16.5" customHeight="1" x14ac:dyDescent="0.25">
      <c r="A746" s="56"/>
      <c r="B746" s="56"/>
      <c r="C746" s="56"/>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58"/>
      <c r="AM746" s="58"/>
      <c r="AN746" s="49"/>
      <c r="AO746" s="49"/>
      <c r="AP746" s="49"/>
      <c r="AQ746" s="49"/>
      <c r="AR746" s="49"/>
      <c r="AS746" s="49"/>
    </row>
    <row r="747" spans="1:45" ht="16.5" customHeight="1" x14ac:dyDescent="0.25">
      <c r="A747" s="56"/>
      <c r="B747" s="56"/>
      <c r="C747" s="56"/>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58"/>
      <c r="AM747" s="58"/>
      <c r="AN747" s="49"/>
      <c r="AO747" s="49"/>
      <c r="AP747" s="49"/>
      <c r="AQ747" s="49"/>
      <c r="AR747" s="49"/>
      <c r="AS747" s="49"/>
    </row>
    <row r="748" spans="1:45" ht="16.5" customHeight="1" x14ac:dyDescent="0.25">
      <c r="A748" s="56"/>
      <c r="B748" s="56"/>
      <c r="C748" s="56"/>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58"/>
      <c r="AM748" s="58"/>
      <c r="AN748" s="49"/>
      <c r="AO748" s="49"/>
      <c r="AP748" s="49"/>
      <c r="AQ748" s="49"/>
      <c r="AR748" s="49"/>
      <c r="AS748" s="49"/>
    </row>
    <row r="749" spans="1:45" ht="16.5" customHeight="1" x14ac:dyDescent="0.25">
      <c r="A749" s="56"/>
      <c r="B749" s="56"/>
      <c r="C749" s="56"/>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58"/>
      <c r="AM749" s="58"/>
      <c r="AN749" s="49"/>
      <c r="AO749" s="49"/>
      <c r="AP749" s="49"/>
      <c r="AQ749" s="49"/>
      <c r="AR749" s="49"/>
      <c r="AS749" s="49"/>
    </row>
    <row r="750" spans="1:45" ht="16.5" customHeight="1" x14ac:dyDescent="0.25">
      <c r="A750" s="56"/>
      <c r="B750" s="56"/>
      <c r="C750" s="56"/>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58"/>
      <c r="AM750" s="58"/>
      <c r="AN750" s="49"/>
      <c r="AO750" s="49"/>
      <c r="AP750" s="49"/>
      <c r="AQ750" s="49"/>
      <c r="AR750" s="49"/>
      <c r="AS750" s="49"/>
    </row>
    <row r="751" spans="1:45" ht="16.5" customHeight="1" x14ac:dyDescent="0.25">
      <c r="A751" s="56"/>
      <c r="B751" s="56"/>
      <c r="C751" s="56"/>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58"/>
      <c r="AM751" s="58"/>
      <c r="AN751" s="49"/>
      <c r="AO751" s="49"/>
      <c r="AP751" s="49"/>
      <c r="AQ751" s="49"/>
      <c r="AR751" s="49"/>
      <c r="AS751" s="49"/>
    </row>
    <row r="752" spans="1:45" ht="16.5" customHeight="1" x14ac:dyDescent="0.25">
      <c r="A752" s="56"/>
      <c r="B752" s="56"/>
      <c r="C752" s="56"/>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58"/>
      <c r="AM752" s="58"/>
      <c r="AN752" s="49"/>
      <c r="AO752" s="49"/>
      <c r="AP752" s="49"/>
      <c r="AQ752" s="49"/>
      <c r="AR752" s="49"/>
      <c r="AS752" s="49"/>
    </row>
    <row r="753" spans="1:45" ht="16.5" customHeight="1" x14ac:dyDescent="0.25">
      <c r="A753" s="56"/>
      <c r="B753" s="56"/>
      <c r="C753" s="56"/>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58"/>
      <c r="AM753" s="58"/>
      <c r="AN753" s="49"/>
      <c r="AO753" s="49"/>
      <c r="AP753" s="49"/>
      <c r="AQ753" s="49"/>
      <c r="AR753" s="49"/>
      <c r="AS753" s="49"/>
    </row>
    <row r="754" spans="1:45" ht="16.5" customHeight="1" x14ac:dyDescent="0.25">
      <c r="A754" s="56"/>
      <c r="B754" s="56"/>
      <c r="C754" s="56"/>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58"/>
      <c r="AM754" s="58"/>
      <c r="AN754" s="49"/>
      <c r="AO754" s="49"/>
      <c r="AP754" s="49"/>
      <c r="AQ754" s="49"/>
      <c r="AR754" s="49"/>
      <c r="AS754" s="49"/>
    </row>
    <row r="755" spans="1:45" ht="16.5" customHeight="1" x14ac:dyDescent="0.25">
      <c r="A755" s="56"/>
      <c r="B755" s="56"/>
      <c r="C755" s="56"/>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58"/>
      <c r="AM755" s="58"/>
      <c r="AN755" s="49"/>
      <c r="AO755" s="49"/>
      <c r="AP755" s="49"/>
      <c r="AQ755" s="49"/>
      <c r="AR755" s="49"/>
      <c r="AS755" s="49"/>
    </row>
    <row r="756" spans="1:45" ht="16.5" customHeight="1" x14ac:dyDescent="0.25">
      <c r="A756" s="56"/>
      <c r="B756" s="56"/>
      <c r="C756" s="56"/>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58"/>
      <c r="AM756" s="58"/>
      <c r="AN756" s="49"/>
      <c r="AO756" s="49"/>
      <c r="AP756" s="49"/>
      <c r="AQ756" s="49"/>
      <c r="AR756" s="49"/>
      <c r="AS756" s="49"/>
    </row>
    <row r="757" spans="1:45" ht="16.5" customHeight="1" x14ac:dyDescent="0.25">
      <c r="A757" s="56"/>
      <c r="B757" s="56"/>
      <c r="C757" s="56"/>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58"/>
      <c r="AM757" s="58"/>
      <c r="AN757" s="49"/>
      <c r="AO757" s="49"/>
      <c r="AP757" s="49"/>
      <c r="AQ757" s="49"/>
      <c r="AR757" s="49"/>
      <c r="AS757" s="49"/>
    </row>
    <row r="758" spans="1:45" ht="16.5" customHeight="1" x14ac:dyDescent="0.25">
      <c r="A758" s="56"/>
      <c r="B758" s="56"/>
      <c r="C758" s="56"/>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58"/>
      <c r="AM758" s="58"/>
      <c r="AN758" s="49"/>
      <c r="AO758" s="49"/>
      <c r="AP758" s="49"/>
      <c r="AQ758" s="49"/>
      <c r="AR758" s="49"/>
      <c r="AS758" s="49"/>
    </row>
    <row r="759" spans="1:45" ht="16.5" customHeight="1" x14ac:dyDescent="0.25">
      <c r="A759" s="56"/>
      <c r="B759" s="56"/>
      <c r="C759" s="56"/>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58"/>
      <c r="AM759" s="58"/>
      <c r="AN759" s="49"/>
      <c r="AO759" s="49"/>
      <c r="AP759" s="49"/>
      <c r="AQ759" s="49"/>
      <c r="AR759" s="49"/>
      <c r="AS759" s="49"/>
    </row>
    <row r="760" spans="1:45" ht="16.5" customHeight="1" x14ac:dyDescent="0.25">
      <c r="A760" s="56"/>
      <c r="B760" s="56"/>
      <c r="C760" s="56"/>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58"/>
      <c r="AM760" s="58"/>
      <c r="AN760" s="49"/>
      <c r="AO760" s="49"/>
      <c r="AP760" s="49"/>
      <c r="AQ760" s="49"/>
      <c r="AR760" s="49"/>
      <c r="AS760" s="49"/>
    </row>
    <row r="761" spans="1:45" ht="16.5" customHeight="1" x14ac:dyDescent="0.25">
      <c r="A761" s="56"/>
      <c r="B761" s="56"/>
      <c r="C761" s="56"/>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58"/>
      <c r="AM761" s="58"/>
      <c r="AN761" s="49"/>
      <c r="AO761" s="49"/>
      <c r="AP761" s="49"/>
      <c r="AQ761" s="49"/>
      <c r="AR761" s="49"/>
      <c r="AS761" s="49"/>
    </row>
    <row r="762" spans="1:45" ht="16.5" customHeight="1" x14ac:dyDescent="0.25">
      <c r="A762" s="56"/>
      <c r="B762" s="56"/>
      <c r="C762" s="56"/>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58"/>
      <c r="AM762" s="58"/>
      <c r="AN762" s="49"/>
      <c r="AO762" s="49"/>
      <c r="AP762" s="49"/>
      <c r="AQ762" s="49"/>
      <c r="AR762" s="49"/>
      <c r="AS762" s="49"/>
    </row>
    <row r="763" spans="1:45" ht="16.5" customHeight="1" x14ac:dyDescent="0.25">
      <c r="A763" s="56"/>
      <c r="B763" s="56"/>
      <c r="C763" s="56"/>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58"/>
      <c r="AM763" s="58"/>
      <c r="AN763" s="49"/>
      <c r="AO763" s="49"/>
      <c r="AP763" s="49"/>
      <c r="AQ763" s="49"/>
      <c r="AR763" s="49"/>
      <c r="AS763" s="49"/>
    </row>
    <row r="764" spans="1:45" ht="16.5" customHeight="1" x14ac:dyDescent="0.25">
      <c r="A764" s="56"/>
      <c r="B764" s="56"/>
      <c r="C764" s="56"/>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58"/>
      <c r="AM764" s="58"/>
      <c r="AN764" s="49"/>
      <c r="AO764" s="49"/>
      <c r="AP764" s="49"/>
      <c r="AQ764" s="49"/>
      <c r="AR764" s="49"/>
      <c r="AS764" s="49"/>
    </row>
    <row r="765" spans="1:45" ht="16.5" customHeight="1" x14ac:dyDescent="0.25">
      <c r="A765" s="56"/>
      <c r="B765" s="56"/>
      <c r="C765" s="56"/>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58"/>
      <c r="AM765" s="58"/>
      <c r="AN765" s="49"/>
      <c r="AO765" s="49"/>
      <c r="AP765" s="49"/>
      <c r="AQ765" s="49"/>
      <c r="AR765" s="49"/>
      <c r="AS765" s="49"/>
    </row>
    <row r="766" spans="1:45" ht="16.5" customHeight="1" x14ac:dyDescent="0.25">
      <c r="A766" s="56"/>
      <c r="B766" s="56"/>
      <c r="C766" s="56"/>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58"/>
      <c r="AM766" s="58"/>
      <c r="AN766" s="49"/>
      <c r="AO766" s="49"/>
      <c r="AP766" s="49"/>
      <c r="AQ766" s="49"/>
      <c r="AR766" s="49"/>
      <c r="AS766" s="49"/>
    </row>
    <row r="767" spans="1:45" ht="16.5" customHeight="1" x14ac:dyDescent="0.25">
      <c r="A767" s="56"/>
      <c r="B767" s="56"/>
      <c r="C767" s="56"/>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58"/>
      <c r="AM767" s="58"/>
      <c r="AN767" s="49"/>
      <c r="AO767" s="49"/>
      <c r="AP767" s="49"/>
      <c r="AQ767" s="49"/>
      <c r="AR767" s="49"/>
      <c r="AS767" s="49"/>
    </row>
    <row r="768" spans="1:45" ht="16.5" customHeight="1" x14ac:dyDescent="0.25">
      <c r="A768" s="56"/>
      <c r="B768" s="56"/>
      <c r="C768" s="56"/>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58"/>
      <c r="AM768" s="58"/>
      <c r="AN768" s="49"/>
      <c r="AO768" s="49"/>
      <c r="AP768" s="49"/>
      <c r="AQ768" s="49"/>
      <c r="AR768" s="49"/>
      <c r="AS768" s="49"/>
    </row>
    <row r="769" spans="1:45" ht="16.5" customHeight="1" x14ac:dyDescent="0.25">
      <c r="A769" s="56"/>
      <c r="B769" s="56"/>
      <c r="C769" s="56"/>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58"/>
      <c r="AM769" s="58"/>
      <c r="AN769" s="49"/>
      <c r="AO769" s="49"/>
      <c r="AP769" s="49"/>
      <c r="AQ769" s="49"/>
      <c r="AR769" s="49"/>
      <c r="AS769" s="49"/>
    </row>
    <row r="770" spans="1:45" ht="16.5" customHeight="1" x14ac:dyDescent="0.25">
      <c r="A770" s="56"/>
      <c r="B770" s="56"/>
      <c r="C770" s="56"/>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58"/>
      <c r="AM770" s="58"/>
      <c r="AN770" s="49"/>
      <c r="AO770" s="49"/>
      <c r="AP770" s="49"/>
      <c r="AQ770" s="49"/>
      <c r="AR770" s="49"/>
      <c r="AS770" s="49"/>
    </row>
    <row r="771" spans="1:45" ht="16.5" customHeight="1" x14ac:dyDescent="0.25">
      <c r="A771" s="56"/>
      <c r="B771" s="56"/>
      <c r="C771" s="56"/>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58"/>
      <c r="AM771" s="58"/>
      <c r="AN771" s="49"/>
      <c r="AO771" s="49"/>
      <c r="AP771" s="49"/>
      <c r="AQ771" s="49"/>
      <c r="AR771" s="49"/>
      <c r="AS771" s="49"/>
    </row>
    <row r="772" spans="1:45" ht="16.5" customHeight="1" x14ac:dyDescent="0.25">
      <c r="A772" s="56"/>
      <c r="B772" s="56"/>
      <c r="C772" s="56"/>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58"/>
      <c r="AM772" s="58"/>
      <c r="AN772" s="49"/>
      <c r="AO772" s="49"/>
      <c r="AP772" s="49"/>
      <c r="AQ772" s="49"/>
      <c r="AR772" s="49"/>
      <c r="AS772" s="49"/>
    </row>
    <row r="773" spans="1:45" ht="16.5" customHeight="1" x14ac:dyDescent="0.25">
      <c r="A773" s="56"/>
      <c r="B773" s="56"/>
      <c r="C773" s="56"/>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58"/>
      <c r="AM773" s="58"/>
      <c r="AN773" s="49"/>
      <c r="AO773" s="49"/>
      <c r="AP773" s="49"/>
      <c r="AQ773" s="49"/>
      <c r="AR773" s="49"/>
      <c r="AS773" s="49"/>
    </row>
    <row r="774" spans="1:45" ht="16.5" customHeight="1" x14ac:dyDescent="0.25">
      <c r="A774" s="56"/>
      <c r="B774" s="56"/>
      <c r="C774" s="56"/>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58"/>
      <c r="AM774" s="58"/>
      <c r="AN774" s="49"/>
      <c r="AO774" s="49"/>
      <c r="AP774" s="49"/>
      <c r="AQ774" s="49"/>
      <c r="AR774" s="49"/>
      <c r="AS774" s="49"/>
    </row>
    <row r="775" spans="1:45" ht="16.5" customHeight="1" x14ac:dyDescent="0.25">
      <c r="A775" s="56"/>
      <c r="B775" s="56"/>
      <c r="C775" s="56"/>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58"/>
      <c r="AM775" s="58"/>
      <c r="AN775" s="49"/>
      <c r="AO775" s="49"/>
      <c r="AP775" s="49"/>
      <c r="AQ775" s="49"/>
      <c r="AR775" s="49"/>
      <c r="AS775" s="49"/>
    </row>
    <row r="776" spans="1:45" ht="16.5" customHeight="1" x14ac:dyDescent="0.25">
      <c r="A776" s="56"/>
      <c r="B776" s="56"/>
      <c r="C776" s="56"/>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58"/>
      <c r="AM776" s="58"/>
      <c r="AN776" s="49"/>
      <c r="AO776" s="49"/>
      <c r="AP776" s="49"/>
      <c r="AQ776" s="49"/>
      <c r="AR776" s="49"/>
      <c r="AS776" s="49"/>
    </row>
    <row r="777" spans="1:45" ht="16.5" customHeight="1" x14ac:dyDescent="0.25">
      <c r="A777" s="56"/>
      <c r="B777" s="56"/>
      <c r="C777" s="56"/>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58"/>
      <c r="AM777" s="58"/>
      <c r="AN777" s="49"/>
      <c r="AO777" s="49"/>
      <c r="AP777" s="49"/>
      <c r="AQ777" s="49"/>
      <c r="AR777" s="49"/>
      <c r="AS777" s="49"/>
    </row>
    <row r="778" spans="1:45" ht="16.5" customHeight="1" x14ac:dyDescent="0.25">
      <c r="A778" s="56"/>
      <c r="B778" s="56"/>
      <c r="C778" s="56"/>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58"/>
      <c r="AM778" s="58"/>
      <c r="AN778" s="49"/>
      <c r="AO778" s="49"/>
      <c r="AP778" s="49"/>
      <c r="AQ778" s="49"/>
      <c r="AR778" s="49"/>
      <c r="AS778" s="49"/>
    </row>
    <row r="779" spans="1:45" ht="16.5" customHeight="1" x14ac:dyDescent="0.25">
      <c r="A779" s="56"/>
      <c r="B779" s="56"/>
      <c r="C779" s="56"/>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58"/>
      <c r="AM779" s="58"/>
      <c r="AN779" s="49"/>
      <c r="AO779" s="49"/>
      <c r="AP779" s="49"/>
      <c r="AQ779" s="49"/>
      <c r="AR779" s="49"/>
      <c r="AS779" s="49"/>
    </row>
    <row r="780" spans="1:45" ht="16.5" customHeight="1" x14ac:dyDescent="0.25">
      <c r="A780" s="56"/>
      <c r="B780" s="56"/>
      <c r="C780" s="56"/>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58"/>
      <c r="AM780" s="58"/>
      <c r="AN780" s="49"/>
      <c r="AO780" s="49"/>
      <c r="AP780" s="49"/>
      <c r="AQ780" s="49"/>
      <c r="AR780" s="49"/>
      <c r="AS780" s="49"/>
    </row>
    <row r="781" spans="1:45" ht="16.5" customHeight="1" x14ac:dyDescent="0.25">
      <c r="A781" s="56"/>
      <c r="B781" s="56"/>
      <c r="C781" s="56"/>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58"/>
      <c r="AM781" s="58"/>
      <c r="AN781" s="49"/>
      <c r="AO781" s="49"/>
      <c r="AP781" s="49"/>
      <c r="AQ781" s="49"/>
      <c r="AR781" s="49"/>
      <c r="AS781" s="49"/>
    </row>
    <row r="782" spans="1:45" ht="16.5" customHeight="1" x14ac:dyDescent="0.25">
      <c r="A782" s="56"/>
      <c r="B782" s="56"/>
      <c r="C782" s="56"/>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58"/>
      <c r="AM782" s="58"/>
      <c r="AN782" s="49"/>
      <c r="AO782" s="49"/>
      <c r="AP782" s="49"/>
      <c r="AQ782" s="49"/>
      <c r="AR782" s="49"/>
      <c r="AS782" s="49"/>
    </row>
    <row r="783" spans="1:45" ht="16.5" customHeight="1" x14ac:dyDescent="0.25">
      <c r="A783" s="56"/>
      <c r="B783" s="56"/>
      <c r="C783" s="56"/>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58"/>
      <c r="AM783" s="58"/>
      <c r="AN783" s="49"/>
      <c r="AO783" s="49"/>
      <c r="AP783" s="49"/>
      <c r="AQ783" s="49"/>
      <c r="AR783" s="49"/>
      <c r="AS783" s="49"/>
    </row>
    <row r="784" spans="1:45" ht="16.5" customHeight="1" x14ac:dyDescent="0.25">
      <c r="A784" s="56"/>
      <c r="B784" s="56"/>
      <c r="C784" s="56"/>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58"/>
      <c r="AM784" s="58"/>
      <c r="AN784" s="49"/>
      <c r="AO784" s="49"/>
      <c r="AP784" s="49"/>
      <c r="AQ784" s="49"/>
      <c r="AR784" s="49"/>
      <c r="AS784" s="49"/>
    </row>
    <row r="785" spans="1:45" ht="16.5" customHeight="1" x14ac:dyDescent="0.25">
      <c r="A785" s="56"/>
      <c r="B785" s="56"/>
      <c r="C785" s="56"/>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58"/>
      <c r="AM785" s="58"/>
      <c r="AN785" s="49"/>
      <c r="AO785" s="49"/>
      <c r="AP785" s="49"/>
      <c r="AQ785" s="49"/>
      <c r="AR785" s="49"/>
      <c r="AS785" s="49"/>
    </row>
    <row r="786" spans="1:45" ht="16.5" customHeight="1" x14ac:dyDescent="0.25">
      <c r="A786" s="56"/>
      <c r="B786" s="56"/>
      <c r="C786" s="56"/>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58"/>
      <c r="AM786" s="58"/>
      <c r="AN786" s="49"/>
      <c r="AO786" s="49"/>
      <c r="AP786" s="49"/>
      <c r="AQ786" s="49"/>
      <c r="AR786" s="49"/>
      <c r="AS786" s="49"/>
    </row>
    <row r="787" spans="1:45" ht="16.5" customHeight="1" x14ac:dyDescent="0.25">
      <c r="A787" s="56"/>
      <c r="B787" s="56"/>
      <c r="C787" s="56"/>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58"/>
      <c r="AM787" s="58"/>
      <c r="AN787" s="49"/>
      <c r="AO787" s="49"/>
      <c r="AP787" s="49"/>
      <c r="AQ787" s="49"/>
      <c r="AR787" s="49"/>
      <c r="AS787" s="49"/>
    </row>
    <row r="788" spans="1:45" ht="16.5" customHeight="1" x14ac:dyDescent="0.25">
      <c r="A788" s="56"/>
      <c r="B788" s="56"/>
      <c r="C788" s="56"/>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58"/>
      <c r="AM788" s="58"/>
      <c r="AN788" s="49"/>
      <c r="AO788" s="49"/>
      <c r="AP788" s="49"/>
      <c r="AQ788" s="49"/>
      <c r="AR788" s="49"/>
      <c r="AS788" s="49"/>
    </row>
    <row r="789" spans="1:45" ht="16.5" customHeight="1" x14ac:dyDescent="0.25">
      <c r="A789" s="56"/>
      <c r="B789" s="56"/>
      <c r="C789" s="56"/>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58"/>
      <c r="AM789" s="58"/>
      <c r="AN789" s="49"/>
      <c r="AO789" s="49"/>
      <c r="AP789" s="49"/>
      <c r="AQ789" s="49"/>
      <c r="AR789" s="49"/>
      <c r="AS789" s="49"/>
    </row>
    <row r="790" spans="1:45" ht="16.5" customHeight="1" x14ac:dyDescent="0.25">
      <c r="A790" s="56"/>
      <c r="B790" s="56"/>
      <c r="C790" s="56"/>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58"/>
      <c r="AM790" s="58"/>
      <c r="AN790" s="49"/>
      <c r="AO790" s="49"/>
      <c r="AP790" s="49"/>
      <c r="AQ790" s="49"/>
      <c r="AR790" s="49"/>
      <c r="AS790" s="49"/>
    </row>
    <row r="791" spans="1:45" ht="16.5" customHeight="1" x14ac:dyDescent="0.25">
      <c r="A791" s="56"/>
      <c r="B791" s="56"/>
      <c r="C791" s="56"/>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58"/>
      <c r="AM791" s="58"/>
      <c r="AN791" s="49"/>
      <c r="AO791" s="49"/>
      <c r="AP791" s="49"/>
      <c r="AQ791" s="49"/>
      <c r="AR791" s="49"/>
      <c r="AS791" s="49"/>
    </row>
    <row r="792" spans="1:45" ht="16.5" customHeight="1" x14ac:dyDescent="0.25">
      <c r="A792" s="56"/>
      <c r="B792" s="56"/>
      <c r="C792" s="56"/>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58"/>
      <c r="AM792" s="58"/>
      <c r="AN792" s="49"/>
      <c r="AO792" s="49"/>
      <c r="AP792" s="49"/>
      <c r="AQ792" s="49"/>
      <c r="AR792" s="49"/>
      <c r="AS792" s="49"/>
    </row>
    <row r="793" spans="1:45" ht="16.5" customHeight="1" x14ac:dyDescent="0.25">
      <c r="A793" s="56"/>
      <c r="B793" s="56"/>
      <c r="C793" s="56"/>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58"/>
      <c r="AM793" s="58"/>
      <c r="AN793" s="49"/>
      <c r="AO793" s="49"/>
      <c r="AP793" s="49"/>
      <c r="AQ793" s="49"/>
      <c r="AR793" s="49"/>
      <c r="AS793" s="49"/>
    </row>
    <row r="794" spans="1:45" ht="16.5" customHeight="1" x14ac:dyDescent="0.25">
      <c r="A794" s="56"/>
      <c r="B794" s="56"/>
      <c r="C794" s="56"/>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58"/>
      <c r="AM794" s="58"/>
      <c r="AN794" s="49"/>
      <c r="AO794" s="49"/>
      <c r="AP794" s="49"/>
      <c r="AQ794" s="49"/>
      <c r="AR794" s="49"/>
      <c r="AS794" s="49"/>
    </row>
    <row r="795" spans="1:45" ht="16.5" customHeight="1" x14ac:dyDescent="0.25">
      <c r="A795" s="56"/>
      <c r="B795" s="56"/>
      <c r="C795" s="56"/>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58"/>
      <c r="AM795" s="58"/>
      <c r="AN795" s="49"/>
      <c r="AO795" s="49"/>
      <c r="AP795" s="49"/>
      <c r="AQ795" s="49"/>
      <c r="AR795" s="49"/>
      <c r="AS795" s="49"/>
    </row>
    <row r="796" spans="1:45" ht="16.5" customHeight="1" x14ac:dyDescent="0.25">
      <c r="A796" s="56"/>
      <c r="B796" s="56"/>
      <c r="C796" s="56"/>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58"/>
      <c r="AM796" s="58"/>
      <c r="AN796" s="49"/>
      <c r="AO796" s="49"/>
      <c r="AP796" s="49"/>
      <c r="AQ796" s="49"/>
      <c r="AR796" s="49"/>
      <c r="AS796" s="49"/>
    </row>
    <row r="797" spans="1:45" ht="16.5" customHeight="1" x14ac:dyDescent="0.25">
      <c r="A797" s="56"/>
      <c r="B797" s="56"/>
      <c r="C797" s="56"/>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58"/>
      <c r="AM797" s="58"/>
      <c r="AN797" s="49"/>
      <c r="AO797" s="49"/>
      <c r="AP797" s="49"/>
      <c r="AQ797" s="49"/>
      <c r="AR797" s="49"/>
      <c r="AS797" s="49"/>
    </row>
    <row r="798" spans="1:45" ht="16.5" customHeight="1" x14ac:dyDescent="0.25">
      <c r="A798" s="56"/>
      <c r="B798" s="56"/>
      <c r="C798" s="56"/>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58"/>
      <c r="AM798" s="58"/>
      <c r="AN798" s="49"/>
      <c r="AO798" s="49"/>
      <c r="AP798" s="49"/>
      <c r="AQ798" s="49"/>
      <c r="AR798" s="49"/>
      <c r="AS798" s="49"/>
    </row>
    <row r="799" spans="1:45" ht="16.5" customHeight="1" x14ac:dyDescent="0.25">
      <c r="A799" s="56"/>
      <c r="B799" s="56"/>
      <c r="C799" s="56"/>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58"/>
      <c r="AM799" s="58"/>
      <c r="AN799" s="49"/>
      <c r="AO799" s="49"/>
      <c r="AP799" s="49"/>
      <c r="AQ799" s="49"/>
      <c r="AR799" s="49"/>
      <c r="AS799" s="49"/>
    </row>
    <row r="800" spans="1:45" ht="16.5" customHeight="1" x14ac:dyDescent="0.25">
      <c r="A800" s="56"/>
      <c r="B800" s="56"/>
      <c r="C800" s="56"/>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58"/>
      <c r="AM800" s="58"/>
      <c r="AN800" s="49"/>
      <c r="AO800" s="49"/>
      <c r="AP800" s="49"/>
      <c r="AQ800" s="49"/>
      <c r="AR800" s="49"/>
      <c r="AS800" s="49"/>
    </row>
    <row r="801" spans="1:45" ht="16.5" customHeight="1" x14ac:dyDescent="0.25">
      <c r="A801" s="56"/>
      <c r="B801" s="56"/>
      <c r="C801" s="56"/>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58"/>
      <c r="AM801" s="58"/>
      <c r="AN801" s="49"/>
      <c r="AO801" s="49"/>
      <c r="AP801" s="49"/>
      <c r="AQ801" s="49"/>
      <c r="AR801" s="49"/>
      <c r="AS801" s="49"/>
    </row>
    <row r="802" spans="1:45" ht="16.5" customHeight="1" x14ac:dyDescent="0.25">
      <c r="A802" s="56"/>
      <c r="B802" s="56"/>
      <c r="C802" s="56"/>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58"/>
      <c r="AM802" s="58"/>
      <c r="AN802" s="49"/>
      <c r="AO802" s="49"/>
      <c r="AP802" s="49"/>
      <c r="AQ802" s="49"/>
      <c r="AR802" s="49"/>
      <c r="AS802" s="49"/>
    </row>
    <row r="803" spans="1:45" ht="16.5" customHeight="1" x14ac:dyDescent="0.25">
      <c r="A803" s="56"/>
      <c r="B803" s="56"/>
      <c r="C803" s="56"/>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58"/>
      <c r="AM803" s="58"/>
      <c r="AN803" s="49"/>
      <c r="AO803" s="49"/>
      <c r="AP803" s="49"/>
      <c r="AQ803" s="49"/>
      <c r="AR803" s="49"/>
      <c r="AS803" s="49"/>
    </row>
    <row r="804" spans="1:45" ht="16.5" customHeight="1" x14ac:dyDescent="0.25">
      <c r="A804" s="56"/>
      <c r="B804" s="56"/>
      <c r="C804" s="56"/>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58"/>
      <c r="AM804" s="58"/>
      <c r="AN804" s="49"/>
      <c r="AO804" s="49"/>
      <c r="AP804" s="49"/>
      <c r="AQ804" s="49"/>
      <c r="AR804" s="49"/>
      <c r="AS804" s="49"/>
    </row>
    <row r="805" spans="1:45" ht="16.5" customHeight="1" x14ac:dyDescent="0.25">
      <c r="A805" s="56"/>
      <c r="B805" s="56"/>
      <c r="C805" s="56"/>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58"/>
      <c r="AM805" s="58"/>
      <c r="AN805" s="49"/>
      <c r="AO805" s="49"/>
      <c r="AP805" s="49"/>
      <c r="AQ805" s="49"/>
      <c r="AR805" s="49"/>
      <c r="AS805" s="49"/>
    </row>
    <row r="806" spans="1:45" ht="16.5" customHeight="1" x14ac:dyDescent="0.25">
      <c r="A806" s="56"/>
      <c r="B806" s="56"/>
      <c r="C806" s="56"/>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58"/>
      <c r="AM806" s="58"/>
      <c r="AN806" s="49"/>
      <c r="AO806" s="49"/>
      <c r="AP806" s="49"/>
      <c r="AQ806" s="49"/>
      <c r="AR806" s="49"/>
      <c r="AS806" s="49"/>
    </row>
    <row r="807" spans="1:45" ht="16.5" customHeight="1" x14ac:dyDescent="0.25">
      <c r="A807" s="56"/>
      <c r="B807" s="56"/>
      <c r="C807" s="56"/>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58"/>
      <c r="AM807" s="58"/>
      <c r="AN807" s="49"/>
      <c r="AO807" s="49"/>
      <c r="AP807" s="49"/>
      <c r="AQ807" s="49"/>
      <c r="AR807" s="49"/>
      <c r="AS807" s="49"/>
    </row>
    <row r="808" spans="1:45" ht="16.5" customHeight="1" x14ac:dyDescent="0.25">
      <c r="A808" s="56"/>
      <c r="B808" s="56"/>
      <c r="C808" s="56"/>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58"/>
      <c r="AM808" s="58"/>
      <c r="AN808" s="49"/>
      <c r="AO808" s="49"/>
      <c r="AP808" s="49"/>
      <c r="AQ808" s="49"/>
      <c r="AR808" s="49"/>
      <c r="AS808" s="49"/>
    </row>
    <row r="809" spans="1:45" ht="16.5" customHeight="1" x14ac:dyDescent="0.25">
      <c r="A809" s="56"/>
      <c r="B809" s="56"/>
      <c r="C809" s="56"/>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58"/>
      <c r="AM809" s="58"/>
      <c r="AN809" s="49"/>
      <c r="AO809" s="49"/>
      <c r="AP809" s="49"/>
      <c r="AQ809" s="49"/>
      <c r="AR809" s="49"/>
      <c r="AS809" s="49"/>
    </row>
    <row r="810" spans="1:45" ht="16.5" customHeight="1" x14ac:dyDescent="0.25">
      <c r="A810" s="56"/>
      <c r="B810" s="56"/>
      <c r="C810" s="56"/>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58"/>
      <c r="AM810" s="58"/>
      <c r="AN810" s="49"/>
      <c r="AO810" s="49"/>
      <c r="AP810" s="49"/>
      <c r="AQ810" s="49"/>
      <c r="AR810" s="49"/>
      <c r="AS810" s="49"/>
    </row>
    <row r="811" spans="1:45" ht="16.5" customHeight="1" x14ac:dyDescent="0.25">
      <c r="A811" s="56"/>
      <c r="B811" s="56"/>
      <c r="C811" s="56"/>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58"/>
      <c r="AM811" s="58"/>
      <c r="AN811" s="49"/>
      <c r="AO811" s="49"/>
      <c r="AP811" s="49"/>
      <c r="AQ811" s="49"/>
      <c r="AR811" s="49"/>
      <c r="AS811" s="49"/>
    </row>
    <row r="812" spans="1:45" ht="16.5" customHeight="1" x14ac:dyDescent="0.25">
      <c r="A812" s="56"/>
      <c r="B812" s="56"/>
      <c r="C812" s="56"/>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58"/>
      <c r="AM812" s="58"/>
      <c r="AN812" s="49"/>
      <c r="AO812" s="49"/>
      <c r="AP812" s="49"/>
      <c r="AQ812" s="49"/>
      <c r="AR812" s="49"/>
      <c r="AS812" s="49"/>
    </row>
    <row r="813" spans="1:45" ht="16.5" customHeight="1" x14ac:dyDescent="0.25">
      <c r="A813" s="56"/>
      <c r="B813" s="56"/>
      <c r="C813" s="56"/>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58"/>
      <c r="AM813" s="58"/>
      <c r="AN813" s="49"/>
      <c r="AO813" s="49"/>
      <c r="AP813" s="49"/>
      <c r="AQ813" s="49"/>
      <c r="AR813" s="49"/>
      <c r="AS813" s="49"/>
    </row>
    <row r="814" spans="1:45" ht="16.5" customHeight="1" x14ac:dyDescent="0.25">
      <c r="A814" s="56"/>
      <c r="B814" s="56"/>
      <c r="C814" s="56"/>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58"/>
      <c r="AM814" s="58"/>
      <c r="AN814" s="49"/>
      <c r="AO814" s="49"/>
      <c r="AP814" s="49"/>
      <c r="AQ814" s="49"/>
      <c r="AR814" s="49"/>
      <c r="AS814" s="49"/>
    </row>
    <row r="815" spans="1:45" ht="16.5" customHeight="1" x14ac:dyDescent="0.25">
      <c r="A815" s="56"/>
      <c r="B815" s="56"/>
      <c r="C815" s="56"/>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58"/>
      <c r="AM815" s="58"/>
      <c r="AN815" s="49"/>
      <c r="AO815" s="49"/>
      <c r="AP815" s="49"/>
      <c r="AQ815" s="49"/>
      <c r="AR815" s="49"/>
      <c r="AS815" s="49"/>
    </row>
    <row r="816" spans="1:45" ht="16.5" customHeight="1" x14ac:dyDescent="0.25">
      <c r="A816" s="56"/>
      <c r="B816" s="56"/>
      <c r="C816" s="56"/>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58"/>
      <c r="AM816" s="58"/>
      <c r="AN816" s="49"/>
      <c r="AO816" s="49"/>
      <c r="AP816" s="49"/>
      <c r="AQ816" s="49"/>
      <c r="AR816" s="49"/>
      <c r="AS816" s="49"/>
    </row>
    <row r="817" spans="1:45" ht="16.5" customHeight="1" x14ac:dyDescent="0.25">
      <c r="A817" s="56"/>
      <c r="B817" s="56"/>
      <c r="C817" s="56"/>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58"/>
      <c r="AM817" s="58"/>
      <c r="AN817" s="49"/>
      <c r="AO817" s="49"/>
      <c r="AP817" s="49"/>
      <c r="AQ817" s="49"/>
      <c r="AR817" s="49"/>
      <c r="AS817" s="49"/>
    </row>
    <row r="818" spans="1:45" ht="16.5" customHeight="1" x14ac:dyDescent="0.25">
      <c r="A818" s="56"/>
      <c r="B818" s="56"/>
      <c r="C818" s="56"/>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58"/>
      <c r="AM818" s="58"/>
      <c r="AN818" s="49"/>
      <c r="AO818" s="49"/>
      <c r="AP818" s="49"/>
      <c r="AQ818" s="49"/>
      <c r="AR818" s="49"/>
      <c r="AS818" s="49"/>
    </row>
    <row r="819" spans="1:45" ht="16.5" customHeight="1" x14ac:dyDescent="0.25">
      <c r="A819" s="56"/>
      <c r="B819" s="56"/>
      <c r="C819" s="56"/>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58"/>
      <c r="AM819" s="58"/>
      <c r="AN819" s="49"/>
      <c r="AO819" s="49"/>
      <c r="AP819" s="49"/>
      <c r="AQ819" s="49"/>
      <c r="AR819" s="49"/>
      <c r="AS819" s="49"/>
    </row>
    <row r="820" spans="1:45" ht="16.5" customHeight="1" x14ac:dyDescent="0.25">
      <c r="A820" s="56"/>
      <c r="B820" s="56"/>
      <c r="C820" s="56"/>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58"/>
      <c r="AM820" s="58"/>
      <c r="AN820" s="49"/>
      <c r="AO820" s="49"/>
      <c r="AP820" s="49"/>
      <c r="AQ820" s="49"/>
      <c r="AR820" s="49"/>
      <c r="AS820" s="49"/>
    </row>
    <row r="821" spans="1:45" ht="16.5" customHeight="1" x14ac:dyDescent="0.25">
      <c r="A821" s="56"/>
      <c r="B821" s="56"/>
      <c r="C821" s="56"/>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58"/>
      <c r="AM821" s="58"/>
      <c r="AN821" s="49"/>
      <c r="AO821" s="49"/>
      <c r="AP821" s="49"/>
      <c r="AQ821" s="49"/>
      <c r="AR821" s="49"/>
      <c r="AS821" s="49"/>
    </row>
    <row r="822" spans="1:45" ht="16.5" customHeight="1" x14ac:dyDescent="0.25">
      <c r="A822" s="56"/>
      <c r="B822" s="56"/>
      <c r="C822" s="56"/>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58"/>
      <c r="AM822" s="58"/>
      <c r="AN822" s="49"/>
      <c r="AO822" s="49"/>
      <c r="AP822" s="49"/>
      <c r="AQ822" s="49"/>
      <c r="AR822" s="49"/>
      <c r="AS822" s="49"/>
    </row>
    <row r="823" spans="1:45" ht="16.5" customHeight="1" x14ac:dyDescent="0.25">
      <c r="A823" s="56"/>
      <c r="B823" s="56"/>
      <c r="C823" s="56"/>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58"/>
      <c r="AM823" s="58"/>
      <c r="AN823" s="49"/>
      <c r="AO823" s="49"/>
      <c r="AP823" s="49"/>
      <c r="AQ823" s="49"/>
      <c r="AR823" s="49"/>
      <c r="AS823" s="49"/>
    </row>
    <row r="824" spans="1:45" ht="16.5" customHeight="1" x14ac:dyDescent="0.25">
      <c r="A824" s="56"/>
      <c r="B824" s="56"/>
      <c r="C824" s="56"/>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58"/>
      <c r="AM824" s="58"/>
      <c r="AN824" s="49"/>
      <c r="AO824" s="49"/>
      <c r="AP824" s="49"/>
      <c r="AQ824" s="49"/>
      <c r="AR824" s="49"/>
      <c r="AS824" s="49"/>
    </row>
    <row r="825" spans="1:45" ht="16.5" customHeight="1" x14ac:dyDescent="0.25">
      <c r="A825" s="56"/>
      <c r="B825" s="56"/>
      <c r="C825" s="56"/>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58"/>
      <c r="AM825" s="58"/>
      <c r="AN825" s="49"/>
      <c r="AO825" s="49"/>
      <c r="AP825" s="49"/>
      <c r="AQ825" s="49"/>
      <c r="AR825" s="49"/>
      <c r="AS825" s="49"/>
    </row>
    <row r="826" spans="1:45" ht="16.5" customHeight="1" x14ac:dyDescent="0.25">
      <c r="A826" s="56"/>
      <c r="B826" s="56"/>
      <c r="C826" s="56"/>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58"/>
      <c r="AM826" s="58"/>
      <c r="AN826" s="49"/>
      <c r="AO826" s="49"/>
      <c r="AP826" s="49"/>
      <c r="AQ826" s="49"/>
      <c r="AR826" s="49"/>
      <c r="AS826" s="49"/>
    </row>
    <row r="827" spans="1:45" ht="16.5" customHeight="1" x14ac:dyDescent="0.25">
      <c r="A827" s="56"/>
      <c r="B827" s="56"/>
      <c r="C827" s="56"/>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58"/>
      <c r="AM827" s="58"/>
      <c r="AN827" s="49"/>
      <c r="AO827" s="49"/>
      <c r="AP827" s="49"/>
      <c r="AQ827" s="49"/>
      <c r="AR827" s="49"/>
      <c r="AS827" s="49"/>
    </row>
    <row r="828" spans="1:45" ht="16.5" customHeight="1" x14ac:dyDescent="0.25">
      <c r="A828" s="56"/>
      <c r="B828" s="56"/>
      <c r="C828" s="56"/>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58"/>
      <c r="AM828" s="58"/>
      <c r="AN828" s="49"/>
      <c r="AO828" s="49"/>
      <c r="AP828" s="49"/>
      <c r="AQ828" s="49"/>
      <c r="AR828" s="49"/>
      <c r="AS828" s="49"/>
    </row>
    <row r="829" spans="1:45" ht="16.5" customHeight="1" x14ac:dyDescent="0.25">
      <c r="A829" s="56"/>
      <c r="B829" s="56"/>
      <c r="C829" s="56"/>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58"/>
      <c r="AM829" s="58"/>
      <c r="AN829" s="49"/>
      <c r="AO829" s="49"/>
      <c r="AP829" s="49"/>
      <c r="AQ829" s="49"/>
      <c r="AR829" s="49"/>
      <c r="AS829" s="49"/>
    </row>
    <row r="830" spans="1:45" ht="16.5" customHeight="1" x14ac:dyDescent="0.25">
      <c r="A830" s="56"/>
      <c r="B830" s="56"/>
      <c r="C830" s="56"/>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58"/>
      <c r="AM830" s="58"/>
      <c r="AN830" s="49"/>
      <c r="AO830" s="49"/>
      <c r="AP830" s="49"/>
      <c r="AQ830" s="49"/>
      <c r="AR830" s="49"/>
      <c r="AS830" s="49"/>
    </row>
    <row r="831" spans="1:45" ht="16.5" customHeight="1" x14ac:dyDescent="0.25">
      <c r="A831" s="56"/>
      <c r="B831" s="56"/>
      <c r="C831" s="56"/>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58"/>
      <c r="AM831" s="58"/>
      <c r="AN831" s="49"/>
      <c r="AO831" s="49"/>
      <c r="AP831" s="49"/>
      <c r="AQ831" s="49"/>
      <c r="AR831" s="49"/>
      <c r="AS831" s="49"/>
    </row>
    <row r="832" spans="1:45" ht="16.5" customHeight="1" x14ac:dyDescent="0.25">
      <c r="A832" s="56"/>
      <c r="B832" s="56"/>
      <c r="C832" s="56"/>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58"/>
      <c r="AM832" s="58"/>
      <c r="AN832" s="49"/>
      <c r="AO832" s="49"/>
      <c r="AP832" s="49"/>
      <c r="AQ832" s="49"/>
      <c r="AR832" s="49"/>
      <c r="AS832" s="49"/>
    </row>
    <row r="833" spans="1:45" ht="16.5" customHeight="1" x14ac:dyDescent="0.25">
      <c r="A833" s="56"/>
      <c r="B833" s="56"/>
      <c r="C833" s="56"/>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58"/>
      <c r="AM833" s="58"/>
      <c r="AN833" s="49"/>
      <c r="AO833" s="49"/>
      <c r="AP833" s="49"/>
      <c r="AQ833" s="49"/>
      <c r="AR833" s="49"/>
      <c r="AS833" s="49"/>
    </row>
    <row r="834" spans="1:45" ht="16.5" customHeight="1" x14ac:dyDescent="0.25">
      <c r="A834" s="56"/>
      <c r="B834" s="56"/>
      <c r="C834" s="56"/>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58"/>
      <c r="AM834" s="58"/>
      <c r="AN834" s="49"/>
      <c r="AO834" s="49"/>
      <c r="AP834" s="49"/>
      <c r="AQ834" s="49"/>
      <c r="AR834" s="49"/>
      <c r="AS834" s="49"/>
    </row>
    <row r="835" spans="1:45" ht="16.5" customHeight="1" x14ac:dyDescent="0.25">
      <c r="A835" s="56"/>
      <c r="B835" s="56"/>
      <c r="C835" s="56"/>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58"/>
      <c r="AM835" s="58"/>
      <c r="AN835" s="49"/>
      <c r="AO835" s="49"/>
      <c r="AP835" s="49"/>
      <c r="AQ835" s="49"/>
      <c r="AR835" s="49"/>
      <c r="AS835" s="49"/>
    </row>
    <row r="836" spans="1:45" ht="16.5" customHeight="1" x14ac:dyDescent="0.25">
      <c r="A836" s="56"/>
      <c r="B836" s="56"/>
      <c r="C836" s="56"/>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58"/>
      <c r="AM836" s="58"/>
      <c r="AN836" s="49"/>
      <c r="AO836" s="49"/>
      <c r="AP836" s="49"/>
      <c r="AQ836" s="49"/>
      <c r="AR836" s="49"/>
      <c r="AS836" s="49"/>
    </row>
    <row r="837" spans="1:45" ht="16.5" customHeight="1" x14ac:dyDescent="0.25">
      <c r="A837" s="56"/>
      <c r="B837" s="56"/>
      <c r="C837" s="56"/>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58"/>
      <c r="AM837" s="58"/>
      <c r="AN837" s="49"/>
      <c r="AO837" s="49"/>
      <c r="AP837" s="49"/>
      <c r="AQ837" s="49"/>
      <c r="AR837" s="49"/>
      <c r="AS837" s="49"/>
    </row>
    <row r="838" spans="1:45" ht="16.5" customHeight="1" x14ac:dyDescent="0.25">
      <c r="A838" s="56"/>
      <c r="B838" s="56"/>
      <c r="C838" s="56"/>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58"/>
      <c r="AM838" s="58"/>
      <c r="AN838" s="49"/>
      <c r="AO838" s="49"/>
      <c r="AP838" s="49"/>
      <c r="AQ838" s="49"/>
      <c r="AR838" s="49"/>
      <c r="AS838" s="49"/>
    </row>
    <row r="839" spans="1:45" ht="16.5" customHeight="1" x14ac:dyDescent="0.25">
      <c r="A839" s="56"/>
      <c r="B839" s="56"/>
      <c r="C839" s="56"/>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58"/>
      <c r="AM839" s="58"/>
      <c r="AN839" s="49"/>
      <c r="AO839" s="49"/>
      <c r="AP839" s="49"/>
      <c r="AQ839" s="49"/>
      <c r="AR839" s="49"/>
      <c r="AS839" s="49"/>
    </row>
    <row r="840" spans="1:45" ht="16.5" customHeight="1" x14ac:dyDescent="0.25">
      <c r="A840" s="56"/>
      <c r="B840" s="56"/>
      <c r="C840" s="56"/>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58"/>
      <c r="AM840" s="58"/>
      <c r="AN840" s="49"/>
      <c r="AO840" s="49"/>
      <c r="AP840" s="49"/>
      <c r="AQ840" s="49"/>
      <c r="AR840" s="49"/>
      <c r="AS840" s="49"/>
    </row>
    <row r="841" spans="1:45" ht="16.5" customHeight="1" x14ac:dyDescent="0.25">
      <c r="A841" s="56"/>
      <c r="B841" s="56"/>
      <c r="C841" s="56"/>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58"/>
      <c r="AM841" s="58"/>
      <c r="AN841" s="49"/>
      <c r="AO841" s="49"/>
      <c r="AP841" s="49"/>
      <c r="AQ841" s="49"/>
      <c r="AR841" s="49"/>
      <c r="AS841" s="49"/>
    </row>
    <row r="842" spans="1:45" ht="16.5" customHeight="1" x14ac:dyDescent="0.25">
      <c r="A842" s="56"/>
      <c r="B842" s="56"/>
      <c r="C842" s="56"/>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58"/>
      <c r="AM842" s="58"/>
      <c r="AN842" s="49"/>
      <c r="AO842" s="49"/>
      <c r="AP842" s="49"/>
      <c r="AQ842" s="49"/>
      <c r="AR842" s="49"/>
      <c r="AS842" s="49"/>
    </row>
    <row r="843" spans="1:45" ht="16.5" customHeight="1" x14ac:dyDescent="0.25">
      <c r="A843" s="56"/>
      <c r="B843" s="56"/>
      <c r="C843" s="56"/>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58"/>
      <c r="AM843" s="58"/>
      <c r="AN843" s="49"/>
      <c r="AO843" s="49"/>
      <c r="AP843" s="49"/>
      <c r="AQ843" s="49"/>
      <c r="AR843" s="49"/>
      <c r="AS843" s="49"/>
    </row>
    <row r="844" spans="1:45" ht="16.5" customHeight="1" x14ac:dyDescent="0.25">
      <c r="A844" s="56"/>
      <c r="B844" s="56"/>
      <c r="C844" s="56"/>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58"/>
      <c r="AM844" s="58"/>
      <c r="AN844" s="49"/>
      <c r="AO844" s="49"/>
      <c r="AP844" s="49"/>
      <c r="AQ844" s="49"/>
      <c r="AR844" s="49"/>
      <c r="AS844" s="49"/>
    </row>
    <row r="845" spans="1:45" ht="16.5" customHeight="1" x14ac:dyDescent="0.25">
      <c r="A845" s="56"/>
      <c r="B845" s="56"/>
      <c r="C845" s="56"/>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58"/>
      <c r="AM845" s="58"/>
      <c r="AN845" s="49"/>
      <c r="AO845" s="49"/>
      <c r="AP845" s="49"/>
      <c r="AQ845" s="49"/>
      <c r="AR845" s="49"/>
      <c r="AS845" s="49"/>
    </row>
    <row r="846" spans="1:45" ht="16.5" customHeight="1" x14ac:dyDescent="0.25">
      <c r="A846" s="56"/>
      <c r="B846" s="56"/>
      <c r="C846" s="56"/>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58"/>
      <c r="AM846" s="58"/>
      <c r="AN846" s="49"/>
      <c r="AO846" s="49"/>
      <c r="AP846" s="49"/>
      <c r="AQ846" s="49"/>
      <c r="AR846" s="49"/>
      <c r="AS846" s="49"/>
    </row>
    <row r="847" spans="1:45" ht="16.5" customHeight="1" x14ac:dyDescent="0.25">
      <c r="A847" s="56"/>
      <c r="B847" s="56"/>
      <c r="C847" s="56"/>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58"/>
      <c r="AM847" s="58"/>
      <c r="AN847" s="49"/>
      <c r="AO847" s="49"/>
      <c r="AP847" s="49"/>
      <c r="AQ847" s="49"/>
      <c r="AR847" s="49"/>
      <c r="AS847" s="49"/>
    </row>
    <row r="848" spans="1:45" ht="16.5" customHeight="1" x14ac:dyDescent="0.25">
      <c r="A848" s="56"/>
      <c r="B848" s="56"/>
      <c r="C848" s="56"/>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58"/>
      <c r="AM848" s="58"/>
      <c r="AN848" s="49"/>
      <c r="AO848" s="49"/>
      <c r="AP848" s="49"/>
      <c r="AQ848" s="49"/>
      <c r="AR848" s="49"/>
      <c r="AS848" s="49"/>
    </row>
    <row r="849" spans="1:45" ht="16.5" customHeight="1" x14ac:dyDescent="0.25">
      <c r="A849" s="56"/>
      <c r="B849" s="56"/>
      <c r="C849" s="56"/>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58"/>
      <c r="AM849" s="58"/>
      <c r="AN849" s="49"/>
      <c r="AO849" s="49"/>
      <c r="AP849" s="49"/>
      <c r="AQ849" s="49"/>
      <c r="AR849" s="49"/>
      <c r="AS849" s="49"/>
    </row>
    <row r="850" spans="1:45" ht="16.5" customHeight="1" x14ac:dyDescent="0.25">
      <c r="A850" s="56"/>
      <c r="B850" s="56"/>
      <c r="C850" s="56"/>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58"/>
      <c r="AM850" s="58"/>
      <c r="AN850" s="49"/>
      <c r="AO850" s="49"/>
      <c r="AP850" s="49"/>
      <c r="AQ850" s="49"/>
      <c r="AR850" s="49"/>
      <c r="AS850" s="49"/>
    </row>
    <row r="851" spans="1:45" ht="16.5" customHeight="1" x14ac:dyDescent="0.25">
      <c r="A851" s="56"/>
      <c r="B851" s="56"/>
      <c r="C851" s="56"/>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58"/>
      <c r="AM851" s="58"/>
      <c r="AN851" s="49"/>
      <c r="AO851" s="49"/>
      <c r="AP851" s="49"/>
      <c r="AQ851" s="49"/>
      <c r="AR851" s="49"/>
      <c r="AS851" s="49"/>
    </row>
    <row r="852" spans="1:45" ht="16.5" customHeight="1" x14ac:dyDescent="0.25">
      <c r="A852" s="56"/>
      <c r="B852" s="56"/>
      <c r="C852" s="56"/>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58"/>
      <c r="AM852" s="58"/>
      <c r="AN852" s="49"/>
      <c r="AO852" s="49"/>
      <c r="AP852" s="49"/>
      <c r="AQ852" s="49"/>
      <c r="AR852" s="49"/>
      <c r="AS852" s="49"/>
    </row>
    <row r="853" spans="1:45" ht="16.5" customHeight="1" x14ac:dyDescent="0.25">
      <c r="A853" s="56"/>
      <c r="B853" s="56"/>
      <c r="C853" s="56"/>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58"/>
      <c r="AM853" s="58"/>
      <c r="AN853" s="49"/>
      <c r="AO853" s="49"/>
      <c r="AP853" s="49"/>
      <c r="AQ853" s="49"/>
      <c r="AR853" s="49"/>
      <c r="AS853" s="49"/>
    </row>
    <row r="854" spans="1:45" ht="16.5" customHeight="1" x14ac:dyDescent="0.25">
      <c r="A854" s="56"/>
      <c r="B854" s="56"/>
      <c r="C854" s="56"/>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58"/>
      <c r="AM854" s="58"/>
      <c r="AN854" s="49"/>
      <c r="AO854" s="49"/>
      <c r="AP854" s="49"/>
      <c r="AQ854" s="49"/>
      <c r="AR854" s="49"/>
      <c r="AS854" s="49"/>
    </row>
    <row r="855" spans="1:45" ht="16.5" customHeight="1" x14ac:dyDescent="0.25">
      <c r="A855" s="56"/>
      <c r="B855" s="56"/>
      <c r="C855" s="56"/>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58"/>
      <c r="AM855" s="58"/>
      <c r="AN855" s="49"/>
      <c r="AO855" s="49"/>
      <c r="AP855" s="49"/>
      <c r="AQ855" s="49"/>
      <c r="AR855" s="49"/>
      <c r="AS855" s="49"/>
    </row>
    <row r="856" spans="1:45" ht="16.5" customHeight="1" x14ac:dyDescent="0.25">
      <c r="A856" s="56"/>
      <c r="B856" s="56"/>
      <c r="C856" s="56"/>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58"/>
      <c r="AM856" s="58"/>
      <c r="AN856" s="49"/>
      <c r="AO856" s="49"/>
      <c r="AP856" s="49"/>
      <c r="AQ856" s="49"/>
      <c r="AR856" s="49"/>
      <c r="AS856" s="49"/>
    </row>
    <row r="857" spans="1:45" ht="16.5" customHeight="1" x14ac:dyDescent="0.25">
      <c r="A857" s="56"/>
      <c r="B857" s="56"/>
      <c r="C857" s="56"/>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58"/>
      <c r="AM857" s="58"/>
      <c r="AN857" s="49"/>
      <c r="AO857" s="49"/>
      <c r="AP857" s="49"/>
      <c r="AQ857" s="49"/>
      <c r="AR857" s="49"/>
      <c r="AS857" s="49"/>
    </row>
    <row r="858" spans="1:45" ht="16.5" customHeight="1" x14ac:dyDescent="0.25">
      <c r="A858" s="56"/>
      <c r="B858" s="56"/>
      <c r="C858" s="56"/>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58"/>
      <c r="AM858" s="58"/>
      <c r="AN858" s="49"/>
      <c r="AO858" s="49"/>
      <c r="AP858" s="49"/>
      <c r="AQ858" s="49"/>
      <c r="AR858" s="49"/>
      <c r="AS858" s="49"/>
    </row>
    <row r="859" spans="1:45" ht="16.5" customHeight="1" x14ac:dyDescent="0.25">
      <c r="A859" s="56"/>
      <c r="B859" s="56"/>
      <c r="C859" s="56"/>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58"/>
      <c r="AM859" s="58"/>
      <c r="AN859" s="49"/>
      <c r="AO859" s="49"/>
      <c r="AP859" s="49"/>
      <c r="AQ859" s="49"/>
      <c r="AR859" s="49"/>
      <c r="AS859" s="49"/>
    </row>
    <row r="860" spans="1:45" ht="16.5" customHeight="1" x14ac:dyDescent="0.25">
      <c r="A860" s="56"/>
      <c r="B860" s="56"/>
      <c r="C860" s="56"/>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58"/>
      <c r="AM860" s="58"/>
      <c r="AN860" s="49"/>
      <c r="AO860" s="49"/>
      <c r="AP860" s="49"/>
      <c r="AQ860" s="49"/>
      <c r="AR860" s="49"/>
      <c r="AS860" s="49"/>
    </row>
    <row r="861" spans="1:45" ht="16.5" customHeight="1" x14ac:dyDescent="0.25">
      <c r="A861" s="56"/>
      <c r="B861" s="56"/>
      <c r="C861" s="56"/>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58"/>
      <c r="AM861" s="58"/>
      <c r="AN861" s="49"/>
      <c r="AO861" s="49"/>
      <c r="AP861" s="49"/>
      <c r="AQ861" s="49"/>
      <c r="AR861" s="49"/>
      <c r="AS861" s="49"/>
    </row>
    <row r="862" spans="1:45" ht="16.5" customHeight="1" x14ac:dyDescent="0.25">
      <c r="A862" s="56"/>
      <c r="B862" s="56"/>
      <c r="C862" s="56"/>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58"/>
      <c r="AM862" s="58"/>
      <c r="AN862" s="49"/>
      <c r="AO862" s="49"/>
      <c r="AP862" s="49"/>
      <c r="AQ862" s="49"/>
      <c r="AR862" s="49"/>
      <c r="AS862" s="49"/>
    </row>
    <row r="863" spans="1:45" ht="16.5" customHeight="1" x14ac:dyDescent="0.25">
      <c r="A863" s="56"/>
      <c r="B863" s="56"/>
      <c r="C863" s="56"/>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58"/>
      <c r="AM863" s="58"/>
      <c r="AN863" s="49"/>
      <c r="AO863" s="49"/>
      <c r="AP863" s="49"/>
      <c r="AQ863" s="49"/>
      <c r="AR863" s="49"/>
      <c r="AS863" s="49"/>
    </row>
    <row r="864" spans="1:45" ht="16.5" customHeight="1" x14ac:dyDescent="0.25">
      <c r="A864" s="56"/>
      <c r="B864" s="56"/>
      <c r="C864" s="56"/>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58"/>
      <c r="AM864" s="58"/>
      <c r="AN864" s="49"/>
      <c r="AO864" s="49"/>
      <c r="AP864" s="49"/>
      <c r="AQ864" s="49"/>
      <c r="AR864" s="49"/>
      <c r="AS864" s="49"/>
    </row>
    <row r="865" spans="1:45" ht="16.5" customHeight="1" x14ac:dyDescent="0.25">
      <c r="A865" s="56"/>
      <c r="B865" s="56"/>
      <c r="C865" s="56"/>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58"/>
      <c r="AM865" s="58"/>
      <c r="AN865" s="49"/>
      <c r="AO865" s="49"/>
      <c r="AP865" s="49"/>
      <c r="AQ865" s="49"/>
      <c r="AR865" s="49"/>
      <c r="AS865" s="49"/>
    </row>
    <row r="866" spans="1:45" ht="16.5" customHeight="1" x14ac:dyDescent="0.25">
      <c r="A866" s="56"/>
      <c r="B866" s="56"/>
      <c r="C866" s="56"/>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58"/>
      <c r="AM866" s="58"/>
      <c r="AN866" s="49"/>
      <c r="AO866" s="49"/>
      <c r="AP866" s="49"/>
      <c r="AQ866" s="49"/>
      <c r="AR866" s="49"/>
      <c r="AS866" s="49"/>
    </row>
    <row r="867" spans="1:45" ht="16.5" customHeight="1" x14ac:dyDescent="0.25">
      <c r="A867" s="56"/>
      <c r="B867" s="56"/>
      <c r="C867" s="56"/>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58"/>
      <c r="AM867" s="58"/>
      <c r="AN867" s="49"/>
      <c r="AO867" s="49"/>
      <c r="AP867" s="49"/>
      <c r="AQ867" s="49"/>
      <c r="AR867" s="49"/>
      <c r="AS867" s="49"/>
    </row>
    <row r="868" spans="1:45" ht="16.5" customHeight="1" x14ac:dyDescent="0.25">
      <c r="A868" s="56"/>
      <c r="B868" s="56"/>
      <c r="C868" s="56"/>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58"/>
      <c r="AM868" s="58"/>
      <c r="AN868" s="49"/>
      <c r="AO868" s="49"/>
      <c r="AP868" s="49"/>
      <c r="AQ868" s="49"/>
      <c r="AR868" s="49"/>
      <c r="AS868" s="49"/>
    </row>
    <row r="869" spans="1:45" ht="16.5" customHeight="1" x14ac:dyDescent="0.25">
      <c r="A869" s="56"/>
      <c r="B869" s="56"/>
      <c r="C869" s="56"/>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58"/>
      <c r="AM869" s="58"/>
      <c r="AN869" s="49"/>
      <c r="AO869" s="49"/>
      <c r="AP869" s="49"/>
      <c r="AQ869" s="49"/>
      <c r="AR869" s="49"/>
      <c r="AS869" s="49"/>
    </row>
    <row r="870" spans="1:45" ht="16.5" customHeight="1" x14ac:dyDescent="0.25">
      <c r="A870" s="56"/>
      <c r="B870" s="56"/>
      <c r="C870" s="56"/>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58"/>
      <c r="AM870" s="58"/>
      <c r="AN870" s="49"/>
      <c r="AO870" s="49"/>
      <c r="AP870" s="49"/>
      <c r="AQ870" s="49"/>
      <c r="AR870" s="49"/>
      <c r="AS870" s="49"/>
    </row>
    <row r="871" spans="1:45" ht="16.5" customHeight="1" x14ac:dyDescent="0.25">
      <c r="A871" s="56"/>
      <c r="B871" s="56"/>
      <c r="C871" s="56"/>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58"/>
      <c r="AM871" s="58"/>
      <c r="AN871" s="49"/>
      <c r="AO871" s="49"/>
      <c r="AP871" s="49"/>
      <c r="AQ871" s="49"/>
      <c r="AR871" s="49"/>
      <c r="AS871" s="49"/>
    </row>
    <row r="872" spans="1:45" ht="16.5" customHeight="1" x14ac:dyDescent="0.25">
      <c r="A872" s="56"/>
      <c r="B872" s="56"/>
      <c r="C872" s="56"/>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58"/>
      <c r="AM872" s="58"/>
      <c r="AN872" s="49"/>
      <c r="AO872" s="49"/>
      <c r="AP872" s="49"/>
      <c r="AQ872" s="49"/>
      <c r="AR872" s="49"/>
      <c r="AS872" s="49"/>
    </row>
    <row r="873" spans="1:45" ht="16.5" customHeight="1" x14ac:dyDescent="0.25">
      <c r="A873" s="56"/>
      <c r="B873" s="56"/>
      <c r="C873" s="56"/>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58"/>
      <c r="AM873" s="58"/>
      <c r="AN873" s="49"/>
      <c r="AO873" s="49"/>
      <c r="AP873" s="49"/>
      <c r="AQ873" s="49"/>
      <c r="AR873" s="49"/>
      <c r="AS873" s="49"/>
    </row>
    <row r="874" spans="1:45" ht="16.5" customHeight="1" x14ac:dyDescent="0.25">
      <c r="A874" s="56"/>
      <c r="B874" s="56"/>
      <c r="C874" s="56"/>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58"/>
      <c r="AM874" s="58"/>
      <c r="AN874" s="49"/>
      <c r="AO874" s="49"/>
      <c r="AP874" s="49"/>
      <c r="AQ874" s="49"/>
      <c r="AR874" s="49"/>
      <c r="AS874" s="49"/>
    </row>
    <row r="875" spans="1:45" ht="16.5" customHeight="1" x14ac:dyDescent="0.25">
      <c r="A875" s="56"/>
      <c r="B875" s="56"/>
      <c r="C875" s="56"/>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58"/>
      <c r="AM875" s="58"/>
      <c r="AN875" s="49"/>
      <c r="AO875" s="49"/>
      <c r="AP875" s="49"/>
      <c r="AQ875" s="49"/>
      <c r="AR875" s="49"/>
      <c r="AS875" s="49"/>
    </row>
    <row r="876" spans="1:45" ht="16.5" customHeight="1" x14ac:dyDescent="0.25">
      <c r="A876" s="56"/>
      <c r="B876" s="56"/>
      <c r="C876" s="56"/>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58"/>
      <c r="AM876" s="58"/>
      <c r="AN876" s="49"/>
      <c r="AO876" s="49"/>
      <c r="AP876" s="49"/>
      <c r="AQ876" s="49"/>
      <c r="AR876" s="49"/>
      <c r="AS876" s="49"/>
    </row>
    <row r="877" spans="1:45" ht="16.5" customHeight="1" x14ac:dyDescent="0.25">
      <c r="A877" s="56"/>
      <c r="B877" s="56"/>
      <c r="C877" s="56"/>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58"/>
      <c r="AM877" s="58"/>
      <c r="AN877" s="49"/>
      <c r="AO877" s="49"/>
      <c r="AP877" s="49"/>
      <c r="AQ877" s="49"/>
      <c r="AR877" s="49"/>
      <c r="AS877" s="49"/>
    </row>
    <row r="878" spans="1:45" ht="16.5" customHeight="1" x14ac:dyDescent="0.25">
      <c r="A878" s="56"/>
      <c r="B878" s="56"/>
      <c r="C878" s="56"/>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58"/>
      <c r="AM878" s="58"/>
      <c r="AN878" s="49"/>
      <c r="AO878" s="49"/>
      <c r="AP878" s="49"/>
      <c r="AQ878" s="49"/>
      <c r="AR878" s="49"/>
      <c r="AS878" s="49"/>
    </row>
    <row r="879" spans="1:45" ht="16.5" customHeight="1" x14ac:dyDescent="0.25">
      <c r="A879" s="56"/>
      <c r="B879" s="56"/>
      <c r="C879" s="56"/>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58"/>
      <c r="AM879" s="58"/>
      <c r="AN879" s="49"/>
      <c r="AO879" s="49"/>
      <c r="AP879" s="49"/>
      <c r="AQ879" s="49"/>
      <c r="AR879" s="49"/>
      <c r="AS879" s="49"/>
    </row>
    <row r="880" spans="1:45" ht="16.5" customHeight="1" x14ac:dyDescent="0.25">
      <c r="A880" s="56"/>
      <c r="B880" s="56"/>
      <c r="C880" s="56"/>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58"/>
      <c r="AM880" s="58"/>
      <c r="AN880" s="49"/>
      <c r="AO880" s="49"/>
      <c r="AP880" s="49"/>
      <c r="AQ880" s="49"/>
      <c r="AR880" s="49"/>
      <c r="AS880" s="49"/>
    </row>
    <row r="881" spans="1:45" ht="16.5" customHeight="1" x14ac:dyDescent="0.25">
      <c r="A881" s="56"/>
      <c r="B881" s="56"/>
      <c r="C881" s="56"/>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58"/>
      <c r="AM881" s="58"/>
      <c r="AN881" s="49"/>
      <c r="AO881" s="49"/>
      <c r="AP881" s="49"/>
      <c r="AQ881" s="49"/>
      <c r="AR881" s="49"/>
      <c r="AS881" s="49"/>
    </row>
    <row r="882" spans="1:45" ht="16.5" customHeight="1" x14ac:dyDescent="0.25">
      <c r="A882" s="56"/>
      <c r="B882" s="56"/>
      <c r="C882" s="56"/>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58"/>
      <c r="AM882" s="58"/>
      <c r="AN882" s="49"/>
      <c r="AO882" s="49"/>
      <c r="AP882" s="49"/>
      <c r="AQ882" s="49"/>
      <c r="AR882" s="49"/>
      <c r="AS882" s="49"/>
    </row>
    <row r="883" spans="1:45" ht="16.5" customHeight="1" x14ac:dyDescent="0.25">
      <c r="A883" s="56"/>
      <c r="B883" s="56"/>
      <c r="C883" s="56"/>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58"/>
      <c r="AM883" s="58"/>
      <c r="AN883" s="49"/>
      <c r="AO883" s="49"/>
      <c r="AP883" s="49"/>
      <c r="AQ883" s="49"/>
      <c r="AR883" s="49"/>
      <c r="AS883" s="49"/>
    </row>
    <row r="884" spans="1:45" ht="16.5" customHeight="1" x14ac:dyDescent="0.25">
      <c r="A884" s="56"/>
      <c r="B884" s="56"/>
      <c r="C884" s="56"/>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58"/>
      <c r="AM884" s="58"/>
      <c r="AN884" s="49"/>
      <c r="AO884" s="49"/>
      <c r="AP884" s="49"/>
      <c r="AQ884" s="49"/>
      <c r="AR884" s="49"/>
      <c r="AS884" s="49"/>
    </row>
    <row r="885" spans="1:45" ht="16.5" customHeight="1" x14ac:dyDescent="0.25">
      <c r="A885" s="56"/>
      <c r="B885" s="56"/>
      <c r="C885" s="56"/>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58"/>
      <c r="AM885" s="58"/>
      <c r="AN885" s="49"/>
      <c r="AO885" s="49"/>
      <c r="AP885" s="49"/>
      <c r="AQ885" s="49"/>
      <c r="AR885" s="49"/>
      <c r="AS885" s="49"/>
    </row>
    <row r="886" spans="1:45" ht="16.5" customHeight="1" x14ac:dyDescent="0.25">
      <c r="A886" s="56"/>
      <c r="B886" s="56"/>
      <c r="C886" s="56"/>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58"/>
      <c r="AM886" s="58"/>
      <c r="AN886" s="49"/>
      <c r="AO886" s="49"/>
      <c r="AP886" s="49"/>
      <c r="AQ886" s="49"/>
      <c r="AR886" s="49"/>
      <c r="AS886" s="49"/>
    </row>
    <row r="887" spans="1:45" ht="16.5" customHeight="1" x14ac:dyDescent="0.25">
      <c r="A887" s="56"/>
      <c r="B887" s="56"/>
      <c r="C887" s="56"/>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58"/>
      <c r="AM887" s="58"/>
      <c r="AN887" s="49"/>
      <c r="AO887" s="49"/>
      <c r="AP887" s="49"/>
      <c r="AQ887" s="49"/>
      <c r="AR887" s="49"/>
      <c r="AS887" s="49"/>
    </row>
    <row r="888" spans="1:45" ht="16.5" customHeight="1" x14ac:dyDescent="0.25">
      <c r="A888" s="56"/>
      <c r="B888" s="56"/>
      <c r="C888" s="56"/>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58"/>
      <c r="AM888" s="58"/>
      <c r="AN888" s="49"/>
      <c r="AO888" s="49"/>
      <c r="AP888" s="49"/>
      <c r="AQ888" s="49"/>
      <c r="AR888" s="49"/>
      <c r="AS888" s="49"/>
    </row>
    <row r="889" spans="1:45" ht="16.5" customHeight="1" x14ac:dyDescent="0.25">
      <c r="A889" s="56"/>
      <c r="B889" s="56"/>
      <c r="C889" s="56"/>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58"/>
      <c r="AM889" s="58"/>
      <c r="AN889" s="49"/>
      <c r="AO889" s="49"/>
      <c r="AP889" s="49"/>
      <c r="AQ889" s="49"/>
      <c r="AR889" s="49"/>
      <c r="AS889" s="49"/>
    </row>
    <row r="890" spans="1:45" ht="16.5" customHeight="1" x14ac:dyDescent="0.25">
      <c r="A890" s="56"/>
      <c r="B890" s="56"/>
      <c r="C890" s="56"/>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58"/>
      <c r="AM890" s="58"/>
      <c r="AN890" s="49"/>
      <c r="AO890" s="49"/>
      <c r="AP890" s="49"/>
      <c r="AQ890" s="49"/>
      <c r="AR890" s="49"/>
      <c r="AS890" s="49"/>
    </row>
    <row r="891" spans="1:45" ht="16.5" customHeight="1" x14ac:dyDescent="0.25">
      <c r="A891" s="56"/>
      <c r="B891" s="56"/>
      <c r="C891" s="56"/>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58"/>
      <c r="AM891" s="58"/>
      <c r="AN891" s="49"/>
      <c r="AO891" s="49"/>
      <c r="AP891" s="49"/>
      <c r="AQ891" s="49"/>
      <c r="AR891" s="49"/>
      <c r="AS891" s="49"/>
    </row>
    <row r="892" spans="1:45" ht="16.5" customHeight="1" x14ac:dyDescent="0.25">
      <c r="A892" s="56"/>
      <c r="B892" s="56"/>
      <c r="C892" s="56"/>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58"/>
      <c r="AM892" s="58"/>
      <c r="AN892" s="49"/>
      <c r="AO892" s="49"/>
      <c r="AP892" s="49"/>
      <c r="AQ892" s="49"/>
      <c r="AR892" s="49"/>
      <c r="AS892" s="49"/>
    </row>
    <row r="893" spans="1:45" ht="16.5" customHeight="1" x14ac:dyDescent="0.25">
      <c r="A893" s="56"/>
      <c r="B893" s="56"/>
      <c r="C893" s="56"/>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58"/>
      <c r="AM893" s="58"/>
      <c r="AN893" s="49"/>
      <c r="AO893" s="49"/>
      <c r="AP893" s="49"/>
      <c r="AQ893" s="49"/>
      <c r="AR893" s="49"/>
      <c r="AS893" s="49"/>
    </row>
    <row r="894" spans="1:45" ht="16.5" customHeight="1" x14ac:dyDescent="0.25">
      <c r="A894" s="56"/>
      <c r="B894" s="56"/>
      <c r="C894" s="56"/>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58"/>
      <c r="AM894" s="58"/>
      <c r="AN894" s="49"/>
      <c r="AO894" s="49"/>
      <c r="AP894" s="49"/>
      <c r="AQ894" s="49"/>
      <c r="AR894" s="49"/>
      <c r="AS894" s="49"/>
    </row>
    <row r="895" spans="1:45" ht="16.5" customHeight="1" x14ac:dyDescent="0.25">
      <c r="A895" s="56"/>
      <c r="B895" s="56"/>
      <c r="C895" s="56"/>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58"/>
      <c r="AM895" s="58"/>
      <c r="AN895" s="49"/>
      <c r="AO895" s="49"/>
      <c r="AP895" s="49"/>
      <c r="AQ895" s="49"/>
      <c r="AR895" s="49"/>
      <c r="AS895" s="49"/>
    </row>
    <row r="896" spans="1:45" ht="16.5" customHeight="1" x14ac:dyDescent="0.25">
      <c r="A896" s="56"/>
      <c r="B896" s="56"/>
      <c r="C896" s="56"/>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58"/>
      <c r="AM896" s="58"/>
      <c r="AN896" s="49"/>
      <c r="AO896" s="49"/>
      <c r="AP896" s="49"/>
      <c r="AQ896" s="49"/>
      <c r="AR896" s="49"/>
      <c r="AS896" s="49"/>
    </row>
    <row r="897" spans="1:45" ht="16.5" customHeight="1" x14ac:dyDescent="0.25">
      <c r="A897" s="56"/>
      <c r="B897" s="56"/>
      <c r="C897" s="56"/>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58"/>
      <c r="AM897" s="58"/>
      <c r="AN897" s="49"/>
      <c r="AO897" s="49"/>
      <c r="AP897" s="49"/>
      <c r="AQ897" s="49"/>
      <c r="AR897" s="49"/>
      <c r="AS897" s="49"/>
    </row>
    <row r="898" spans="1:45" ht="16.5" customHeight="1" x14ac:dyDescent="0.25">
      <c r="A898" s="56"/>
      <c r="B898" s="56"/>
      <c r="C898" s="56"/>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58"/>
      <c r="AM898" s="58"/>
      <c r="AN898" s="49"/>
      <c r="AO898" s="49"/>
      <c r="AP898" s="49"/>
      <c r="AQ898" s="49"/>
      <c r="AR898" s="49"/>
      <c r="AS898" s="49"/>
    </row>
    <row r="899" spans="1:45" ht="16.5" customHeight="1" x14ac:dyDescent="0.25">
      <c r="A899" s="56"/>
      <c r="B899" s="56"/>
      <c r="C899" s="56"/>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58"/>
      <c r="AM899" s="58"/>
      <c r="AN899" s="49"/>
      <c r="AO899" s="49"/>
      <c r="AP899" s="49"/>
      <c r="AQ899" s="49"/>
      <c r="AR899" s="49"/>
      <c r="AS899" s="49"/>
    </row>
    <row r="900" spans="1:45" ht="16.5" customHeight="1" x14ac:dyDescent="0.25">
      <c r="A900" s="56"/>
      <c r="B900" s="56"/>
      <c r="C900" s="56"/>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58"/>
      <c r="AM900" s="58"/>
      <c r="AN900" s="49"/>
      <c r="AO900" s="49"/>
      <c r="AP900" s="49"/>
      <c r="AQ900" s="49"/>
      <c r="AR900" s="49"/>
      <c r="AS900" s="49"/>
    </row>
    <row r="901" spans="1:45" ht="16.5" customHeight="1" x14ac:dyDescent="0.25">
      <c r="A901" s="56"/>
      <c r="B901" s="56"/>
      <c r="C901" s="56"/>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58"/>
      <c r="AM901" s="58"/>
      <c r="AN901" s="49"/>
      <c r="AO901" s="49"/>
      <c r="AP901" s="49"/>
      <c r="AQ901" s="49"/>
      <c r="AR901" s="49"/>
      <c r="AS901" s="49"/>
    </row>
    <row r="902" spans="1:45" ht="16.5" customHeight="1" x14ac:dyDescent="0.25">
      <c r="A902" s="56"/>
      <c r="B902" s="56"/>
      <c r="C902" s="56"/>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58"/>
      <c r="AM902" s="58"/>
      <c r="AN902" s="49"/>
      <c r="AO902" s="49"/>
      <c r="AP902" s="49"/>
      <c r="AQ902" s="49"/>
      <c r="AR902" s="49"/>
      <c r="AS902" s="49"/>
    </row>
    <row r="903" spans="1:45" ht="16.5" customHeight="1" x14ac:dyDescent="0.25">
      <c r="A903" s="56"/>
      <c r="B903" s="56"/>
      <c r="C903" s="56"/>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58"/>
      <c r="AM903" s="58"/>
      <c r="AN903" s="49"/>
      <c r="AO903" s="49"/>
      <c r="AP903" s="49"/>
      <c r="AQ903" s="49"/>
      <c r="AR903" s="49"/>
      <c r="AS903" s="49"/>
    </row>
    <row r="904" spans="1:45" ht="16.5" customHeight="1" x14ac:dyDescent="0.25">
      <c r="A904" s="56"/>
      <c r="B904" s="56"/>
      <c r="C904" s="56"/>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58"/>
      <c r="AM904" s="58"/>
      <c r="AN904" s="49"/>
      <c r="AO904" s="49"/>
      <c r="AP904" s="49"/>
      <c r="AQ904" s="49"/>
      <c r="AR904" s="49"/>
      <c r="AS904" s="49"/>
    </row>
    <row r="905" spans="1:45" ht="16.5" customHeight="1" x14ac:dyDescent="0.25">
      <c r="A905" s="56"/>
      <c r="B905" s="56"/>
      <c r="C905" s="56"/>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58"/>
      <c r="AM905" s="58"/>
      <c r="AN905" s="49"/>
      <c r="AO905" s="49"/>
      <c r="AP905" s="49"/>
      <c r="AQ905" s="49"/>
      <c r="AR905" s="49"/>
      <c r="AS905" s="49"/>
    </row>
    <row r="906" spans="1:45" ht="16.5" customHeight="1" x14ac:dyDescent="0.25">
      <c r="A906" s="56"/>
      <c r="B906" s="56"/>
      <c r="C906" s="56"/>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58"/>
      <c r="AM906" s="58"/>
      <c r="AN906" s="49"/>
      <c r="AO906" s="49"/>
      <c r="AP906" s="49"/>
      <c r="AQ906" s="49"/>
      <c r="AR906" s="49"/>
      <c r="AS906" s="49"/>
    </row>
    <row r="907" spans="1:45" ht="16.5" customHeight="1" x14ac:dyDescent="0.25">
      <c r="A907" s="56"/>
      <c r="B907" s="56"/>
      <c r="C907" s="56"/>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58"/>
      <c r="AM907" s="58"/>
      <c r="AN907" s="49"/>
      <c r="AO907" s="49"/>
      <c r="AP907" s="49"/>
      <c r="AQ907" s="49"/>
      <c r="AR907" s="49"/>
      <c r="AS907" s="49"/>
    </row>
    <row r="908" spans="1:45" ht="16.5" customHeight="1" x14ac:dyDescent="0.25">
      <c r="A908" s="56"/>
      <c r="B908" s="56"/>
      <c r="C908" s="56"/>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58"/>
      <c r="AM908" s="58"/>
      <c r="AN908" s="49"/>
      <c r="AO908" s="49"/>
      <c r="AP908" s="49"/>
      <c r="AQ908" s="49"/>
      <c r="AR908" s="49"/>
      <c r="AS908" s="49"/>
    </row>
    <row r="909" spans="1:45" ht="16.5" customHeight="1" x14ac:dyDescent="0.25">
      <c r="A909" s="56"/>
      <c r="B909" s="56"/>
      <c r="C909" s="56"/>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58"/>
      <c r="AM909" s="58"/>
      <c r="AN909" s="49"/>
      <c r="AO909" s="49"/>
      <c r="AP909" s="49"/>
      <c r="AQ909" s="49"/>
      <c r="AR909" s="49"/>
      <c r="AS909" s="49"/>
    </row>
    <row r="910" spans="1:45" ht="16.5" customHeight="1" x14ac:dyDescent="0.25">
      <c r="A910" s="56"/>
      <c r="B910" s="56"/>
      <c r="C910" s="56"/>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58"/>
      <c r="AM910" s="58"/>
      <c r="AN910" s="49"/>
      <c r="AO910" s="49"/>
      <c r="AP910" s="49"/>
      <c r="AQ910" s="49"/>
      <c r="AR910" s="49"/>
      <c r="AS910" s="49"/>
    </row>
    <row r="911" spans="1:45" ht="16.5" customHeight="1" x14ac:dyDescent="0.25">
      <c r="A911" s="56"/>
      <c r="B911" s="56"/>
      <c r="C911" s="56"/>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58"/>
      <c r="AM911" s="58"/>
      <c r="AN911" s="49"/>
      <c r="AO911" s="49"/>
      <c r="AP911" s="49"/>
      <c r="AQ911" s="49"/>
      <c r="AR911" s="49"/>
      <c r="AS911" s="49"/>
    </row>
    <row r="912" spans="1:45" ht="16.5" customHeight="1" x14ac:dyDescent="0.25">
      <c r="A912" s="56"/>
      <c r="B912" s="56"/>
      <c r="C912" s="56"/>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58"/>
      <c r="AM912" s="58"/>
      <c r="AN912" s="49"/>
      <c r="AO912" s="49"/>
      <c r="AP912" s="49"/>
      <c r="AQ912" s="49"/>
      <c r="AR912" s="49"/>
      <c r="AS912" s="49"/>
    </row>
    <row r="913" spans="1:45" ht="16.5" customHeight="1" x14ac:dyDescent="0.25">
      <c r="A913" s="56"/>
      <c r="B913" s="56"/>
      <c r="C913" s="56"/>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58"/>
      <c r="AM913" s="58"/>
      <c r="AN913" s="49"/>
      <c r="AO913" s="49"/>
      <c r="AP913" s="49"/>
      <c r="AQ913" s="49"/>
      <c r="AR913" s="49"/>
      <c r="AS913" s="49"/>
    </row>
    <row r="914" spans="1:45" ht="16.5" customHeight="1" x14ac:dyDescent="0.25">
      <c r="A914" s="56"/>
      <c r="B914" s="56"/>
      <c r="C914" s="56"/>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58"/>
      <c r="AM914" s="58"/>
      <c r="AN914" s="49"/>
      <c r="AO914" s="49"/>
      <c r="AP914" s="49"/>
      <c r="AQ914" s="49"/>
      <c r="AR914" s="49"/>
      <c r="AS914" s="49"/>
    </row>
    <row r="915" spans="1:45" ht="16.5" customHeight="1" x14ac:dyDescent="0.25">
      <c r="A915" s="56"/>
      <c r="B915" s="56"/>
      <c r="C915" s="56"/>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58"/>
      <c r="AM915" s="58"/>
      <c r="AN915" s="49"/>
      <c r="AO915" s="49"/>
      <c r="AP915" s="49"/>
      <c r="AQ915" s="49"/>
      <c r="AR915" s="49"/>
      <c r="AS915" s="49"/>
    </row>
    <row r="916" spans="1:45" ht="16.5" customHeight="1" x14ac:dyDescent="0.25">
      <c r="A916" s="56"/>
      <c r="B916" s="56"/>
      <c r="C916" s="56"/>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58"/>
      <c r="AM916" s="58"/>
      <c r="AN916" s="49"/>
      <c r="AO916" s="49"/>
      <c r="AP916" s="49"/>
      <c r="AQ916" s="49"/>
      <c r="AR916" s="49"/>
      <c r="AS916" s="49"/>
    </row>
    <row r="917" spans="1:45" ht="16.5" customHeight="1" x14ac:dyDescent="0.25">
      <c r="A917" s="56"/>
      <c r="B917" s="56"/>
      <c r="C917" s="56"/>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58"/>
      <c r="AM917" s="58"/>
      <c r="AN917" s="49"/>
      <c r="AO917" s="49"/>
      <c r="AP917" s="49"/>
      <c r="AQ917" s="49"/>
      <c r="AR917" s="49"/>
      <c r="AS917" s="49"/>
    </row>
    <row r="918" spans="1:45" ht="16.5" customHeight="1" x14ac:dyDescent="0.25">
      <c r="A918" s="56"/>
      <c r="B918" s="56"/>
      <c r="C918" s="56"/>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58"/>
      <c r="AM918" s="58"/>
      <c r="AN918" s="49"/>
      <c r="AO918" s="49"/>
      <c r="AP918" s="49"/>
      <c r="AQ918" s="49"/>
      <c r="AR918" s="49"/>
      <c r="AS918" s="49"/>
    </row>
    <row r="919" spans="1:45" ht="16.5" customHeight="1" x14ac:dyDescent="0.25">
      <c r="A919" s="56"/>
      <c r="B919" s="56"/>
      <c r="C919" s="56"/>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58"/>
      <c r="AM919" s="58"/>
      <c r="AN919" s="49"/>
      <c r="AO919" s="49"/>
      <c r="AP919" s="49"/>
      <c r="AQ919" s="49"/>
      <c r="AR919" s="49"/>
      <c r="AS919" s="49"/>
    </row>
    <row r="920" spans="1:45" ht="16.5" customHeight="1" x14ac:dyDescent="0.25">
      <c r="A920" s="56"/>
      <c r="B920" s="56"/>
      <c r="C920" s="56"/>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58"/>
      <c r="AM920" s="58"/>
      <c r="AN920" s="49"/>
      <c r="AO920" s="49"/>
      <c r="AP920" s="49"/>
      <c r="AQ920" s="49"/>
      <c r="AR920" s="49"/>
      <c r="AS920" s="49"/>
    </row>
    <row r="921" spans="1:45" ht="16.5" customHeight="1" x14ac:dyDescent="0.25">
      <c r="A921" s="56"/>
      <c r="B921" s="56"/>
      <c r="C921" s="56"/>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58"/>
      <c r="AM921" s="58"/>
      <c r="AN921" s="49"/>
      <c r="AO921" s="49"/>
      <c r="AP921" s="49"/>
      <c r="AQ921" s="49"/>
      <c r="AR921" s="49"/>
      <c r="AS921" s="49"/>
    </row>
    <row r="922" spans="1:45" ht="16.5" customHeight="1" x14ac:dyDescent="0.25">
      <c r="A922" s="56"/>
      <c r="B922" s="56"/>
      <c r="C922" s="56"/>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58"/>
      <c r="AM922" s="58"/>
      <c r="AN922" s="49"/>
      <c r="AO922" s="49"/>
      <c r="AP922" s="49"/>
      <c r="AQ922" s="49"/>
      <c r="AR922" s="49"/>
      <c r="AS922" s="49"/>
    </row>
    <row r="923" spans="1:45" ht="16.5" customHeight="1" x14ac:dyDescent="0.25">
      <c r="A923" s="56"/>
      <c r="B923" s="56"/>
      <c r="C923" s="56"/>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58"/>
      <c r="AM923" s="58"/>
      <c r="AN923" s="49"/>
      <c r="AO923" s="49"/>
      <c r="AP923" s="49"/>
      <c r="AQ923" s="49"/>
      <c r="AR923" s="49"/>
      <c r="AS923" s="49"/>
    </row>
    <row r="924" spans="1:45" ht="16.5" customHeight="1" x14ac:dyDescent="0.25">
      <c r="A924" s="56"/>
      <c r="B924" s="56"/>
      <c r="C924" s="56"/>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58"/>
      <c r="AM924" s="58"/>
      <c r="AN924" s="49"/>
      <c r="AO924" s="49"/>
      <c r="AP924" s="49"/>
      <c r="AQ924" s="49"/>
      <c r="AR924" s="49"/>
      <c r="AS924" s="49"/>
    </row>
    <row r="925" spans="1:45" ht="16.5" customHeight="1" x14ac:dyDescent="0.25">
      <c r="A925" s="56"/>
      <c r="B925" s="56"/>
      <c r="C925" s="56"/>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58"/>
      <c r="AM925" s="58"/>
      <c r="AN925" s="49"/>
      <c r="AO925" s="49"/>
      <c r="AP925" s="49"/>
      <c r="AQ925" s="49"/>
      <c r="AR925" s="49"/>
      <c r="AS925" s="49"/>
    </row>
    <row r="926" spans="1:45" ht="16.5" customHeight="1" x14ac:dyDescent="0.25">
      <c r="A926" s="56"/>
      <c r="B926" s="56"/>
      <c r="C926" s="56"/>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58"/>
      <c r="AM926" s="58"/>
      <c r="AN926" s="49"/>
      <c r="AO926" s="49"/>
      <c r="AP926" s="49"/>
      <c r="AQ926" s="49"/>
      <c r="AR926" s="49"/>
      <c r="AS926" s="49"/>
    </row>
    <row r="927" spans="1:45" ht="16.5" customHeight="1" x14ac:dyDescent="0.25">
      <c r="A927" s="56"/>
      <c r="B927" s="56"/>
      <c r="C927" s="56"/>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58"/>
      <c r="AM927" s="58"/>
      <c r="AN927" s="49"/>
      <c r="AO927" s="49"/>
      <c r="AP927" s="49"/>
      <c r="AQ927" s="49"/>
      <c r="AR927" s="49"/>
      <c r="AS927" s="49"/>
    </row>
    <row r="928" spans="1:45" ht="16.5" customHeight="1" x14ac:dyDescent="0.25">
      <c r="A928" s="56"/>
      <c r="B928" s="56"/>
      <c r="C928" s="56"/>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58"/>
      <c r="AM928" s="58"/>
      <c r="AN928" s="49"/>
      <c r="AO928" s="49"/>
      <c r="AP928" s="49"/>
      <c r="AQ928" s="49"/>
      <c r="AR928" s="49"/>
      <c r="AS928" s="49"/>
    </row>
    <row r="929" spans="1:45" ht="16.5" customHeight="1" x14ac:dyDescent="0.25">
      <c r="A929" s="56"/>
      <c r="B929" s="56"/>
      <c r="C929" s="56"/>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58"/>
      <c r="AM929" s="58"/>
      <c r="AN929" s="49"/>
      <c r="AO929" s="49"/>
      <c r="AP929" s="49"/>
      <c r="AQ929" s="49"/>
      <c r="AR929" s="49"/>
      <c r="AS929" s="49"/>
    </row>
    <row r="930" spans="1:45" ht="16.5" customHeight="1" x14ac:dyDescent="0.25">
      <c r="A930" s="56"/>
      <c r="B930" s="56"/>
      <c r="C930" s="56"/>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58"/>
      <c r="AM930" s="58"/>
      <c r="AN930" s="49"/>
      <c r="AO930" s="49"/>
      <c r="AP930" s="49"/>
      <c r="AQ930" s="49"/>
      <c r="AR930" s="49"/>
      <c r="AS930" s="49"/>
    </row>
    <row r="931" spans="1:45" ht="16.5" customHeight="1" x14ac:dyDescent="0.25">
      <c r="A931" s="56"/>
      <c r="B931" s="56"/>
      <c r="C931" s="56"/>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58"/>
      <c r="AM931" s="58"/>
      <c r="AN931" s="49"/>
      <c r="AO931" s="49"/>
      <c r="AP931" s="49"/>
      <c r="AQ931" s="49"/>
      <c r="AR931" s="49"/>
      <c r="AS931" s="49"/>
    </row>
    <row r="932" spans="1:45" ht="16.5" customHeight="1" x14ac:dyDescent="0.25">
      <c r="A932" s="56"/>
      <c r="B932" s="56"/>
      <c r="C932" s="56"/>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58"/>
      <c r="AM932" s="58"/>
      <c r="AN932" s="49"/>
      <c r="AO932" s="49"/>
      <c r="AP932" s="49"/>
      <c r="AQ932" s="49"/>
      <c r="AR932" s="49"/>
      <c r="AS932" s="49"/>
    </row>
    <row r="933" spans="1:45" ht="16.5" customHeight="1" x14ac:dyDescent="0.25">
      <c r="A933" s="56"/>
      <c r="B933" s="56"/>
      <c r="C933" s="56"/>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58"/>
      <c r="AM933" s="58"/>
      <c r="AN933" s="49"/>
      <c r="AO933" s="49"/>
      <c r="AP933" s="49"/>
      <c r="AQ933" s="49"/>
      <c r="AR933" s="49"/>
      <c r="AS933" s="49"/>
    </row>
    <row r="934" spans="1:45" ht="16.5" customHeight="1" x14ac:dyDescent="0.25">
      <c r="A934" s="56"/>
      <c r="B934" s="56"/>
      <c r="C934" s="56"/>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58"/>
      <c r="AM934" s="58"/>
      <c r="AN934" s="49"/>
      <c r="AO934" s="49"/>
      <c r="AP934" s="49"/>
      <c r="AQ934" s="49"/>
      <c r="AR934" s="49"/>
      <c r="AS934" s="49"/>
    </row>
    <row r="935" spans="1:45" ht="16.5" customHeight="1" x14ac:dyDescent="0.25">
      <c r="A935" s="56"/>
      <c r="B935" s="56"/>
      <c r="C935" s="56"/>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58"/>
      <c r="AM935" s="58"/>
      <c r="AN935" s="49"/>
      <c r="AO935" s="49"/>
      <c r="AP935" s="49"/>
      <c r="AQ935" s="49"/>
      <c r="AR935" s="49"/>
      <c r="AS935" s="49"/>
    </row>
    <row r="936" spans="1:45" ht="16.5" customHeight="1" x14ac:dyDescent="0.25">
      <c r="A936" s="56"/>
      <c r="B936" s="56"/>
      <c r="C936" s="56"/>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58"/>
      <c r="AM936" s="58"/>
      <c r="AN936" s="49"/>
      <c r="AO936" s="49"/>
      <c r="AP936" s="49"/>
      <c r="AQ936" s="49"/>
      <c r="AR936" s="49"/>
      <c r="AS936" s="49"/>
    </row>
    <row r="937" spans="1:45" ht="16.5" customHeight="1" x14ac:dyDescent="0.25">
      <c r="A937" s="56"/>
      <c r="B937" s="56"/>
      <c r="C937" s="56"/>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58"/>
      <c r="AM937" s="58"/>
      <c r="AN937" s="49"/>
      <c r="AO937" s="49"/>
      <c r="AP937" s="49"/>
      <c r="AQ937" s="49"/>
      <c r="AR937" s="49"/>
      <c r="AS937" s="49"/>
    </row>
    <row r="938" spans="1:45" ht="16.5" customHeight="1" x14ac:dyDescent="0.25">
      <c r="A938" s="56"/>
      <c r="B938" s="56"/>
      <c r="C938" s="56"/>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58"/>
      <c r="AM938" s="58"/>
      <c r="AN938" s="49"/>
      <c r="AO938" s="49"/>
      <c r="AP938" s="49"/>
      <c r="AQ938" s="49"/>
      <c r="AR938" s="49"/>
      <c r="AS938" s="49"/>
    </row>
    <row r="939" spans="1:45" ht="16.5" customHeight="1" x14ac:dyDescent="0.25">
      <c r="A939" s="56"/>
      <c r="B939" s="56"/>
      <c r="C939" s="56"/>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58"/>
      <c r="AM939" s="58"/>
      <c r="AN939" s="49"/>
      <c r="AO939" s="49"/>
      <c r="AP939" s="49"/>
      <c r="AQ939" s="49"/>
      <c r="AR939" s="49"/>
      <c r="AS939" s="49"/>
    </row>
    <row r="940" spans="1:45" ht="16.5" customHeight="1" x14ac:dyDescent="0.25">
      <c r="A940" s="56"/>
      <c r="B940" s="56"/>
      <c r="C940" s="56"/>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58"/>
      <c r="AM940" s="58"/>
      <c r="AN940" s="49"/>
      <c r="AO940" s="49"/>
      <c r="AP940" s="49"/>
      <c r="AQ940" s="49"/>
      <c r="AR940" s="49"/>
      <c r="AS940" s="49"/>
    </row>
    <row r="941" spans="1:45" ht="16.5" customHeight="1" x14ac:dyDescent="0.25">
      <c r="A941" s="56"/>
      <c r="B941" s="56"/>
      <c r="C941" s="56"/>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58"/>
      <c r="AM941" s="58"/>
      <c r="AN941" s="49"/>
      <c r="AO941" s="49"/>
      <c r="AP941" s="49"/>
      <c r="AQ941" s="49"/>
      <c r="AR941" s="49"/>
      <c r="AS941" s="49"/>
    </row>
    <row r="942" spans="1:45" ht="16.5" customHeight="1" x14ac:dyDescent="0.25">
      <c r="A942" s="56"/>
      <c r="B942" s="56"/>
      <c r="C942" s="56"/>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58"/>
      <c r="AM942" s="58"/>
      <c r="AN942" s="49"/>
      <c r="AO942" s="49"/>
      <c r="AP942" s="49"/>
      <c r="AQ942" s="49"/>
      <c r="AR942" s="49"/>
      <c r="AS942" s="49"/>
    </row>
    <row r="943" spans="1:45" ht="16.5" customHeight="1" x14ac:dyDescent="0.25">
      <c r="A943" s="56"/>
      <c r="B943" s="56"/>
      <c r="C943" s="56"/>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58"/>
      <c r="AM943" s="58"/>
      <c r="AN943" s="49"/>
      <c r="AO943" s="49"/>
      <c r="AP943" s="49"/>
      <c r="AQ943" s="49"/>
      <c r="AR943" s="49"/>
      <c r="AS943" s="49"/>
    </row>
    <row r="944" spans="1:45" ht="16.5" customHeight="1" x14ac:dyDescent="0.25">
      <c r="A944" s="56"/>
      <c r="B944" s="56"/>
      <c r="C944" s="56"/>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58"/>
      <c r="AM944" s="58"/>
      <c r="AN944" s="49"/>
      <c r="AO944" s="49"/>
      <c r="AP944" s="49"/>
      <c r="AQ944" s="49"/>
      <c r="AR944" s="49"/>
      <c r="AS944" s="49"/>
    </row>
    <row r="945" spans="1:45" ht="16.5" customHeight="1" x14ac:dyDescent="0.25">
      <c r="A945" s="56"/>
      <c r="B945" s="56"/>
      <c r="C945" s="56"/>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58"/>
      <c r="AM945" s="58"/>
      <c r="AN945" s="49"/>
      <c r="AO945" s="49"/>
      <c r="AP945" s="49"/>
      <c r="AQ945" s="49"/>
      <c r="AR945" s="49"/>
      <c r="AS945" s="49"/>
    </row>
    <row r="946" spans="1:45" ht="16.5" customHeight="1" x14ac:dyDescent="0.25">
      <c r="A946" s="56"/>
      <c r="B946" s="56"/>
      <c r="C946" s="56"/>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58"/>
      <c r="AM946" s="58"/>
      <c r="AN946" s="49"/>
      <c r="AO946" s="49"/>
      <c r="AP946" s="49"/>
      <c r="AQ946" s="49"/>
      <c r="AR946" s="49"/>
      <c r="AS946" s="49"/>
    </row>
    <row r="947" spans="1:45" ht="16.5" customHeight="1" x14ac:dyDescent="0.25">
      <c r="A947" s="56"/>
      <c r="B947" s="56"/>
      <c r="C947" s="56"/>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58"/>
      <c r="AM947" s="58"/>
      <c r="AN947" s="49"/>
      <c r="AO947" s="49"/>
      <c r="AP947" s="49"/>
      <c r="AQ947" s="49"/>
      <c r="AR947" s="49"/>
      <c r="AS947" s="49"/>
    </row>
    <row r="948" spans="1:45" ht="16.5" customHeight="1" x14ac:dyDescent="0.25">
      <c r="A948" s="56"/>
      <c r="B948" s="56"/>
      <c r="C948" s="56"/>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58"/>
      <c r="AM948" s="58"/>
      <c r="AN948" s="49"/>
      <c r="AO948" s="49"/>
      <c r="AP948" s="49"/>
      <c r="AQ948" s="49"/>
      <c r="AR948" s="49"/>
      <c r="AS948" s="49"/>
    </row>
    <row r="949" spans="1:45" ht="16.5" customHeight="1" x14ac:dyDescent="0.25">
      <c r="A949" s="56"/>
      <c r="B949" s="56"/>
      <c r="C949" s="56"/>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58"/>
      <c r="AM949" s="58"/>
      <c r="AN949" s="49"/>
      <c r="AO949" s="49"/>
      <c r="AP949" s="49"/>
      <c r="AQ949" s="49"/>
      <c r="AR949" s="49"/>
      <c r="AS949" s="49"/>
    </row>
    <row r="950" spans="1:45" ht="16.5" customHeight="1" x14ac:dyDescent="0.25">
      <c r="A950" s="56"/>
      <c r="B950" s="56"/>
      <c r="C950" s="56"/>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58"/>
      <c r="AM950" s="58"/>
      <c r="AN950" s="49"/>
      <c r="AO950" s="49"/>
      <c r="AP950" s="49"/>
      <c r="AQ950" s="49"/>
      <c r="AR950" s="49"/>
      <c r="AS950" s="49"/>
    </row>
    <row r="951" spans="1:45" ht="16.5" customHeight="1" x14ac:dyDescent="0.25">
      <c r="A951" s="56"/>
      <c r="B951" s="56"/>
      <c r="C951" s="56"/>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58"/>
      <c r="AM951" s="58"/>
      <c r="AN951" s="49"/>
      <c r="AO951" s="49"/>
      <c r="AP951" s="49"/>
      <c r="AQ951" s="49"/>
      <c r="AR951" s="49"/>
      <c r="AS951" s="49"/>
    </row>
    <row r="952" spans="1:45" ht="16.5" customHeight="1" x14ac:dyDescent="0.25">
      <c r="A952" s="56"/>
      <c r="B952" s="56"/>
      <c r="C952" s="56"/>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58"/>
      <c r="AM952" s="58"/>
      <c r="AN952" s="49"/>
      <c r="AO952" s="49"/>
      <c r="AP952" s="49"/>
      <c r="AQ952" s="49"/>
      <c r="AR952" s="49"/>
      <c r="AS952" s="49"/>
    </row>
    <row r="953" spans="1:45" ht="16.5" customHeight="1" x14ac:dyDescent="0.25">
      <c r="A953" s="56"/>
      <c r="B953" s="56"/>
      <c r="C953" s="56"/>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58"/>
      <c r="AM953" s="58"/>
      <c r="AN953" s="49"/>
      <c r="AO953" s="49"/>
      <c r="AP953" s="49"/>
      <c r="AQ953" s="49"/>
      <c r="AR953" s="49"/>
      <c r="AS953" s="49"/>
    </row>
    <row r="954" spans="1:45" ht="16.5" customHeight="1" x14ac:dyDescent="0.25">
      <c r="A954" s="56"/>
      <c r="B954" s="56"/>
      <c r="C954" s="56"/>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58"/>
      <c r="AM954" s="58"/>
      <c r="AN954" s="49"/>
      <c r="AO954" s="49"/>
      <c r="AP954" s="49"/>
      <c r="AQ954" s="49"/>
      <c r="AR954" s="49"/>
      <c r="AS954" s="49"/>
    </row>
    <row r="955" spans="1:45" ht="16.5" customHeight="1" x14ac:dyDescent="0.25">
      <c r="A955" s="56"/>
      <c r="B955" s="56"/>
      <c r="C955" s="56"/>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58"/>
      <c r="AM955" s="58"/>
      <c r="AN955" s="49"/>
      <c r="AO955" s="49"/>
      <c r="AP955" s="49"/>
      <c r="AQ955" s="49"/>
      <c r="AR955" s="49"/>
      <c r="AS955" s="49"/>
    </row>
    <row r="956" spans="1:45" ht="16.5" customHeight="1" x14ac:dyDescent="0.25">
      <c r="A956" s="56"/>
      <c r="B956" s="56"/>
      <c r="C956" s="56"/>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58"/>
      <c r="AM956" s="58"/>
      <c r="AN956" s="49"/>
      <c r="AO956" s="49"/>
      <c r="AP956" s="49"/>
      <c r="AQ956" s="49"/>
      <c r="AR956" s="49"/>
      <c r="AS956" s="49"/>
    </row>
    <row r="957" spans="1:45" ht="16.5" customHeight="1" x14ac:dyDescent="0.25">
      <c r="A957" s="56"/>
      <c r="B957" s="56"/>
      <c r="C957" s="56"/>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58"/>
      <c r="AM957" s="58"/>
      <c r="AN957" s="49"/>
      <c r="AO957" s="49"/>
      <c r="AP957" s="49"/>
      <c r="AQ957" s="49"/>
      <c r="AR957" s="49"/>
      <c r="AS957" s="49"/>
    </row>
    <row r="958" spans="1:45" ht="16.5" customHeight="1" x14ac:dyDescent="0.25">
      <c r="A958" s="56"/>
      <c r="B958" s="56"/>
      <c r="C958" s="56"/>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58"/>
      <c r="AM958" s="58"/>
      <c r="AN958" s="49"/>
      <c r="AO958" s="49"/>
      <c r="AP958" s="49"/>
      <c r="AQ958" s="49"/>
      <c r="AR958" s="49"/>
      <c r="AS958" s="49"/>
    </row>
    <row r="959" spans="1:45" ht="16.5" customHeight="1" x14ac:dyDescent="0.25">
      <c r="A959" s="56"/>
      <c r="B959" s="56"/>
      <c r="C959" s="56"/>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58"/>
      <c r="AM959" s="58"/>
      <c r="AN959" s="49"/>
      <c r="AO959" s="49"/>
      <c r="AP959" s="49"/>
      <c r="AQ959" s="49"/>
      <c r="AR959" s="49"/>
      <c r="AS959" s="49"/>
    </row>
    <row r="960" spans="1:45" ht="16.5" customHeight="1" x14ac:dyDescent="0.25">
      <c r="A960" s="56"/>
      <c r="B960" s="56"/>
      <c r="C960" s="56"/>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58"/>
      <c r="AM960" s="58"/>
      <c r="AN960" s="49"/>
      <c r="AO960" s="49"/>
      <c r="AP960" s="49"/>
      <c r="AQ960" s="49"/>
      <c r="AR960" s="49"/>
      <c r="AS960" s="49"/>
    </row>
    <row r="961" spans="1:45" ht="16.5" customHeight="1" x14ac:dyDescent="0.25">
      <c r="A961" s="56"/>
      <c r="B961" s="56"/>
      <c r="C961" s="56"/>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58"/>
      <c r="AM961" s="58"/>
      <c r="AN961" s="49"/>
      <c r="AO961" s="49"/>
      <c r="AP961" s="49"/>
      <c r="AQ961" s="49"/>
      <c r="AR961" s="49"/>
      <c r="AS961" s="49"/>
    </row>
    <row r="962" spans="1:45" ht="16.5" customHeight="1" x14ac:dyDescent="0.25">
      <c r="A962" s="56"/>
      <c r="B962" s="56"/>
      <c r="C962" s="56"/>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58"/>
      <c r="AM962" s="58"/>
      <c r="AN962" s="49"/>
      <c r="AO962" s="49"/>
      <c r="AP962" s="49"/>
      <c r="AQ962" s="49"/>
      <c r="AR962" s="49"/>
      <c r="AS962" s="49"/>
    </row>
    <row r="963" spans="1:45" ht="16.5" customHeight="1" x14ac:dyDescent="0.25">
      <c r="A963" s="56"/>
      <c r="B963" s="56"/>
      <c r="C963" s="56"/>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58"/>
      <c r="AM963" s="58"/>
      <c r="AN963" s="49"/>
      <c r="AO963" s="49"/>
      <c r="AP963" s="49"/>
      <c r="AQ963" s="49"/>
      <c r="AR963" s="49"/>
      <c r="AS963" s="49"/>
    </row>
    <row r="964" spans="1:45" ht="16.5" customHeight="1" x14ac:dyDescent="0.25">
      <c r="A964" s="56"/>
      <c r="B964" s="56"/>
      <c r="C964" s="56"/>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58"/>
      <c r="AM964" s="58"/>
      <c r="AN964" s="49"/>
      <c r="AO964" s="49"/>
      <c r="AP964" s="49"/>
      <c r="AQ964" s="49"/>
      <c r="AR964" s="49"/>
      <c r="AS964" s="49"/>
    </row>
    <row r="965" spans="1:45" ht="16.5" customHeight="1" x14ac:dyDescent="0.25">
      <c r="A965" s="56"/>
      <c r="B965" s="56"/>
      <c r="C965" s="56"/>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58"/>
      <c r="AM965" s="58"/>
      <c r="AN965" s="49"/>
      <c r="AO965" s="49"/>
      <c r="AP965" s="49"/>
      <c r="AQ965" s="49"/>
      <c r="AR965" s="49"/>
      <c r="AS965" s="49"/>
    </row>
    <row r="966" spans="1:45" ht="16.5" customHeight="1" x14ac:dyDescent="0.25">
      <c r="A966" s="56"/>
      <c r="B966" s="56"/>
      <c r="C966" s="56"/>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58"/>
      <c r="AM966" s="58"/>
      <c r="AN966" s="49"/>
      <c r="AO966" s="49"/>
      <c r="AP966" s="49"/>
      <c r="AQ966" s="49"/>
      <c r="AR966" s="49"/>
      <c r="AS966" s="49"/>
    </row>
    <row r="967" spans="1:45" ht="16.5" customHeight="1" x14ac:dyDescent="0.25">
      <c r="A967" s="56"/>
      <c r="B967" s="56"/>
      <c r="C967" s="56"/>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58"/>
      <c r="AM967" s="58"/>
      <c r="AN967" s="49"/>
      <c r="AO967" s="49"/>
      <c r="AP967" s="49"/>
      <c r="AQ967" s="49"/>
      <c r="AR967" s="49"/>
      <c r="AS967" s="49"/>
    </row>
    <row r="968" spans="1:45" ht="16.5" customHeight="1" x14ac:dyDescent="0.25">
      <c r="A968" s="56"/>
      <c r="B968" s="56"/>
      <c r="C968" s="56"/>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58"/>
      <c r="AM968" s="58"/>
      <c r="AN968" s="49"/>
      <c r="AO968" s="49"/>
      <c r="AP968" s="49"/>
      <c r="AQ968" s="49"/>
      <c r="AR968" s="49"/>
      <c r="AS968" s="49"/>
    </row>
    <row r="969" spans="1:45" ht="16.5" customHeight="1" x14ac:dyDescent="0.25">
      <c r="A969" s="56"/>
      <c r="B969" s="56"/>
      <c r="C969" s="56"/>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58"/>
      <c r="AM969" s="58"/>
      <c r="AN969" s="49"/>
      <c r="AO969" s="49"/>
      <c r="AP969" s="49"/>
      <c r="AQ969" s="49"/>
      <c r="AR969" s="49"/>
      <c r="AS969" s="49"/>
    </row>
    <row r="970" spans="1:45" ht="16.5" customHeight="1" x14ac:dyDescent="0.25">
      <c r="A970" s="56"/>
      <c r="B970" s="56"/>
      <c r="C970" s="56"/>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58"/>
      <c r="AM970" s="58"/>
      <c r="AN970" s="49"/>
      <c r="AO970" s="49"/>
      <c r="AP970" s="49"/>
      <c r="AQ970" s="49"/>
      <c r="AR970" s="49"/>
      <c r="AS970" s="49"/>
    </row>
    <row r="971" spans="1:45" ht="16.5" customHeight="1" x14ac:dyDescent="0.25">
      <c r="A971" s="56"/>
      <c r="B971" s="56"/>
      <c r="C971" s="56"/>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58"/>
      <c r="AM971" s="58"/>
      <c r="AN971" s="49"/>
      <c r="AO971" s="49"/>
      <c r="AP971" s="49"/>
      <c r="AQ971" s="49"/>
      <c r="AR971" s="49"/>
      <c r="AS971" s="49"/>
    </row>
    <row r="972" spans="1:45" ht="16.5" customHeight="1" x14ac:dyDescent="0.25">
      <c r="A972" s="56"/>
      <c r="B972" s="56"/>
      <c r="C972" s="56"/>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58"/>
      <c r="AM972" s="58"/>
      <c r="AN972" s="49"/>
      <c r="AO972" s="49"/>
      <c r="AP972" s="49"/>
      <c r="AQ972" s="49"/>
      <c r="AR972" s="49"/>
      <c r="AS972" s="49"/>
    </row>
    <row r="973" spans="1:45" ht="16.5" customHeight="1" x14ac:dyDescent="0.25">
      <c r="A973" s="56"/>
      <c r="B973" s="56"/>
      <c r="C973" s="56"/>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58"/>
      <c r="AM973" s="58"/>
      <c r="AN973" s="49"/>
      <c r="AO973" s="49"/>
      <c r="AP973" s="49"/>
      <c r="AQ973" s="49"/>
      <c r="AR973" s="49"/>
      <c r="AS973" s="49"/>
    </row>
    <row r="974" spans="1:45" ht="16.5" customHeight="1" x14ac:dyDescent="0.25">
      <c r="A974" s="56"/>
      <c r="B974" s="56"/>
      <c r="C974" s="56"/>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58"/>
      <c r="AM974" s="58"/>
      <c r="AN974" s="49"/>
      <c r="AO974" s="49"/>
      <c r="AP974" s="49"/>
      <c r="AQ974" s="49"/>
      <c r="AR974" s="49"/>
      <c r="AS974" s="49"/>
    </row>
    <row r="975" spans="1:45" ht="16.5" customHeight="1" x14ac:dyDescent="0.25">
      <c r="A975" s="56"/>
      <c r="B975" s="56"/>
      <c r="C975" s="56"/>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58"/>
      <c r="AM975" s="58"/>
      <c r="AN975" s="49"/>
      <c r="AO975" s="49"/>
      <c r="AP975" s="49"/>
      <c r="AQ975" s="49"/>
      <c r="AR975" s="49"/>
      <c r="AS975" s="49"/>
    </row>
    <row r="976" spans="1:45" ht="16.5" customHeight="1" x14ac:dyDescent="0.25">
      <c r="A976" s="56"/>
      <c r="B976" s="56"/>
      <c r="C976" s="56"/>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58"/>
      <c r="AM976" s="58"/>
      <c r="AN976" s="49"/>
      <c r="AO976" s="49"/>
      <c r="AP976" s="49"/>
      <c r="AQ976" s="49"/>
      <c r="AR976" s="49"/>
      <c r="AS976" s="49"/>
    </row>
    <row r="977" spans="1:45" ht="16.5" customHeight="1" x14ac:dyDescent="0.25">
      <c r="A977" s="56"/>
      <c r="B977" s="56"/>
      <c r="C977" s="56"/>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58"/>
      <c r="AM977" s="58"/>
      <c r="AN977" s="49"/>
      <c r="AO977" s="49"/>
      <c r="AP977" s="49"/>
      <c r="AQ977" s="49"/>
      <c r="AR977" s="49"/>
      <c r="AS977" s="49"/>
    </row>
    <row r="978" spans="1:45" ht="16.5" customHeight="1" x14ac:dyDescent="0.25">
      <c r="A978" s="56"/>
      <c r="B978" s="56"/>
      <c r="C978" s="56"/>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58"/>
      <c r="AM978" s="58"/>
      <c r="AN978" s="49"/>
      <c r="AO978" s="49"/>
      <c r="AP978" s="49"/>
      <c r="AQ978" s="49"/>
      <c r="AR978" s="49"/>
      <c r="AS978" s="49"/>
    </row>
    <row r="979" spans="1:45" ht="16.5" customHeight="1" x14ac:dyDescent="0.25">
      <c r="A979" s="56"/>
      <c r="B979" s="56"/>
      <c r="C979" s="56"/>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58"/>
      <c r="AM979" s="58"/>
      <c r="AN979" s="49"/>
      <c r="AO979" s="49"/>
      <c r="AP979" s="49"/>
      <c r="AQ979" s="49"/>
      <c r="AR979" s="49"/>
      <c r="AS979" s="49"/>
    </row>
    <row r="980" spans="1:45" ht="16.5" customHeight="1" x14ac:dyDescent="0.25">
      <c r="A980" s="56"/>
      <c r="B980" s="56"/>
      <c r="C980" s="56"/>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58"/>
      <c r="AM980" s="58"/>
      <c r="AN980" s="49"/>
      <c r="AO980" s="49"/>
      <c r="AP980" s="49"/>
      <c r="AQ980" s="49"/>
      <c r="AR980" s="49"/>
      <c r="AS980" s="49"/>
    </row>
    <row r="981" spans="1:45" ht="16.5" customHeight="1" x14ac:dyDescent="0.25">
      <c r="A981" s="56"/>
      <c r="B981" s="56"/>
      <c r="C981" s="56"/>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58"/>
      <c r="AM981" s="58"/>
      <c r="AN981" s="49"/>
      <c r="AO981" s="49"/>
      <c r="AP981" s="49"/>
      <c r="AQ981" s="49"/>
      <c r="AR981" s="49"/>
      <c r="AS981" s="49"/>
    </row>
    <row r="982" spans="1:45" ht="16.5" customHeight="1" x14ac:dyDescent="0.25">
      <c r="A982" s="56"/>
      <c r="B982" s="56"/>
      <c r="C982" s="56"/>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58"/>
      <c r="AM982" s="58"/>
      <c r="AN982" s="49"/>
      <c r="AO982" s="49"/>
      <c r="AP982" s="49"/>
      <c r="AQ982" s="49"/>
      <c r="AR982" s="49"/>
      <c r="AS982" s="49"/>
    </row>
    <row r="983" spans="1:45" ht="16.5" customHeight="1" x14ac:dyDescent="0.25">
      <c r="A983" s="56"/>
      <c r="B983" s="56"/>
      <c r="C983" s="56"/>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58"/>
      <c r="AM983" s="58"/>
      <c r="AN983" s="49"/>
      <c r="AO983" s="49"/>
      <c r="AP983" s="49"/>
      <c r="AQ983" s="49"/>
      <c r="AR983" s="49"/>
      <c r="AS983" s="49"/>
    </row>
    <row r="984" spans="1:45" ht="16.5" customHeight="1" x14ac:dyDescent="0.25">
      <c r="A984" s="56"/>
      <c r="B984" s="56"/>
      <c r="C984" s="56"/>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58"/>
      <c r="AM984" s="58"/>
      <c r="AN984" s="49"/>
      <c r="AO984" s="49"/>
      <c r="AP984" s="49"/>
      <c r="AQ984" s="49"/>
      <c r="AR984" s="49"/>
      <c r="AS984" s="49"/>
    </row>
    <row r="985" spans="1:45" ht="16.5" customHeight="1" x14ac:dyDescent="0.25">
      <c r="A985" s="56"/>
      <c r="B985" s="56"/>
      <c r="C985" s="56"/>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58"/>
      <c r="AM985" s="58"/>
      <c r="AN985" s="49"/>
      <c r="AO985" s="49"/>
      <c r="AP985" s="49"/>
      <c r="AQ985" s="49"/>
      <c r="AR985" s="49"/>
      <c r="AS985" s="49"/>
    </row>
    <row r="986" spans="1:45" ht="16.5" customHeight="1" x14ac:dyDescent="0.25">
      <c r="A986" s="56"/>
      <c r="B986" s="56"/>
      <c r="C986" s="56"/>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58"/>
      <c r="AM986" s="58"/>
      <c r="AN986" s="49"/>
      <c r="AO986" s="49"/>
      <c r="AP986" s="49"/>
      <c r="AQ986" s="49"/>
      <c r="AR986" s="49"/>
      <c r="AS986" s="49"/>
    </row>
    <row r="987" spans="1:45" ht="16.5" customHeight="1" x14ac:dyDescent="0.25">
      <c r="A987" s="56"/>
      <c r="B987" s="56"/>
      <c r="C987" s="56"/>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58"/>
      <c r="AM987" s="58"/>
      <c r="AN987" s="49"/>
      <c r="AO987" s="49"/>
      <c r="AP987" s="49"/>
      <c r="AQ987" s="49"/>
      <c r="AR987" s="49"/>
      <c r="AS987" s="49"/>
    </row>
    <row r="988" spans="1:45" ht="16.5" customHeight="1" x14ac:dyDescent="0.25">
      <c r="A988" s="56"/>
      <c r="B988" s="56"/>
      <c r="C988" s="56"/>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58"/>
      <c r="AM988" s="58"/>
      <c r="AN988" s="49"/>
      <c r="AO988" s="49"/>
      <c r="AP988" s="49"/>
      <c r="AQ988" s="49"/>
      <c r="AR988" s="49"/>
      <c r="AS988" s="49"/>
    </row>
    <row r="989" spans="1:45" ht="16.5" customHeight="1" x14ac:dyDescent="0.25">
      <c r="A989" s="56"/>
      <c r="B989" s="56"/>
      <c r="C989" s="56"/>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58"/>
      <c r="AM989" s="58"/>
      <c r="AN989" s="49"/>
      <c r="AO989" s="49"/>
      <c r="AP989" s="49"/>
      <c r="AQ989" s="49"/>
      <c r="AR989" s="49"/>
      <c r="AS989" s="49"/>
    </row>
    <row r="990" spans="1:45" ht="16.5" customHeight="1" x14ac:dyDescent="0.25">
      <c r="A990" s="56"/>
      <c r="B990" s="56"/>
      <c r="C990" s="56"/>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58"/>
      <c r="AM990" s="58"/>
      <c r="AN990" s="49"/>
      <c r="AO990" s="49"/>
      <c r="AP990" s="49"/>
      <c r="AQ990" s="49"/>
      <c r="AR990" s="49"/>
      <c r="AS990" s="49"/>
    </row>
    <row r="991" spans="1:45" ht="16.5" customHeight="1" x14ac:dyDescent="0.25">
      <c r="A991" s="56"/>
      <c r="B991" s="56"/>
      <c r="C991" s="56"/>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58"/>
      <c r="AM991" s="58"/>
      <c r="AN991" s="49"/>
      <c r="AO991" s="49"/>
      <c r="AP991" s="49"/>
      <c r="AQ991" s="49"/>
      <c r="AR991" s="49"/>
      <c r="AS991" s="49"/>
    </row>
    <row r="992" spans="1:45" ht="16.5" customHeight="1" x14ac:dyDescent="0.25">
      <c r="A992" s="56"/>
      <c r="B992" s="56"/>
      <c r="C992" s="56"/>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58"/>
      <c r="AM992" s="58"/>
      <c r="AN992" s="49"/>
      <c r="AO992" s="49"/>
      <c r="AP992" s="49"/>
      <c r="AQ992" s="49"/>
      <c r="AR992" s="49"/>
      <c r="AS992" s="49"/>
    </row>
    <row r="993" spans="1:45" ht="16.5" customHeight="1" x14ac:dyDescent="0.25">
      <c r="A993" s="56"/>
      <c r="B993" s="56"/>
      <c r="C993" s="56"/>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58"/>
      <c r="AM993" s="58"/>
      <c r="AN993" s="49"/>
      <c r="AO993" s="49"/>
      <c r="AP993" s="49"/>
      <c r="AQ993" s="49"/>
      <c r="AR993" s="49"/>
      <c r="AS993" s="49"/>
    </row>
    <row r="994" spans="1:45" ht="16.5" customHeight="1" x14ac:dyDescent="0.25">
      <c r="A994" s="56"/>
      <c r="B994" s="56"/>
      <c r="C994" s="56"/>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58"/>
      <c r="AM994" s="58"/>
      <c r="AN994" s="49"/>
      <c r="AO994" s="49"/>
      <c r="AP994" s="49"/>
      <c r="AQ994" s="49"/>
      <c r="AR994" s="49"/>
      <c r="AS994" s="49"/>
    </row>
    <row r="995" spans="1:45" ht="16.5" customHeight="1" x14ac:dyDescent="0.25">
      <c r="A995" s="56"/>
      <c r="B995" s="56"/>
      <c r="C995" s="56"/>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58"/>
      <c r="AM995" s="58"/>
      <c r="AN995" s="49"/>
      <c r="AO995" s="49"/>
      <c r="AP995" s="49"/>
      <c r="AQ995" s="49"/>
      <c r="AR995" s="49"/>
      <c r="AS995" s="49"/>
    </row>
    <row r="996" spans="1:45" ht="16.5" customHeight="1" x14ac:dyDescent="0.25">
      <c r="A996" s="56"/>
      <c r="B996" s="56"/>
      <c r="C996" s="56"/>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58"/>
      <c r="AM996" s="58"/>
      <c r="AN996" s="49"/>
      <c r="AO996" s="49"/>
      <c r="AP996" s="49"/>
      <c r="AQ996" s="49"/>
      <c r="AR996" s="49"/>
      <c r="AS996" s="49"/>
    </row>
    <row r="997" spans="1:45" ht="16.5" customHeight="1" x14ac:dyDescent="0.25">
      <c r="A997" s="56"/>
      <c r="B997" s="56"/>
      <c r="C997" s="56"/>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58"/>
      <c r="AM997" s="58"/>
      <c r="AN997" s="49"/>
      <c r="AO997" s="49"/>
      <c r="AP997" s="49"/>
      <c r="AQ997" s="49"/>
      <c r="AR997" s="49"/>
      <c r="AS997" s="49"/>
    </row>
    <row r="998" spans="1:45" ht="16.5" customHeight="1" x14ac:dyDescent="0.25">
      <c r="A998" s="56"/>
      <c r="B998" s="56"/>
      <c r="C998" s="56"/>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58"/>
      <c r="AM998" s="58"/>
      <c r="AN998" s="49"/>
      <c r="AO998" s="49"/>
      <c r="AP998" s="49"/>
      <c r="AQ998" s="49"/>
      <c r="AR998" s="49"/>
      <c r="AS998" s="49"/>
    </row>
    <row r="999" spans="1:45" ht="16.5" customHeight="1" x14ac:dyDescent="0.25">
      <c r="A999" s="56"/>
      <c r="B999" s="56"/>
      <c r="C999" s="56"/>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58"/>
      <c r="AM999" s="58"/>
      <c r="AN999" s="49"/>
      <c r="AO999" s="49"/>
      <c r="AP999" s="49"/>
      <c r="AQ999" s="49"/>
      <c r="AR999" s="49"/>
      <c r="AS999" s="49"/>
    </row>
    <row r="1000" spans="1:45" ht="16.5" customHeight="1" x14ac:dyDescent="0.25">
      <c r="A1000" s="56"/>
      <c r="B1000" s="56"/>
      <c r="C1000" s="56"/>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58"/>
      <c r="AM1000" s="58"/>
      <c r="AN1000" s="49"/>
      <c r="AO1000" s="49"/>
      <c r="AP1000" s="49"/>
      <c r="AQ1000" s="49"/>
      <c r="AR1000" s="49"/>
      <c r="AS1000" s="49"/>
    </row>
  </sheetData>
  <mergeCells count="96">
    <mergeCell ref="AC75:AC76"/>
    <mergeCell ref="AD75:AD76"/>
    <mergeCell ref="AE75:AE76"/>
    <mergeCell ref="M75:M76"/>
    <mergeCell ref="Y75:Y76"/>
    <mergeCell ref="Z75:Z76"/>
    <mergeCell ref="AA75:AA76"/>
    <mergeCell ref="AB75:AB76"/>
    <mergeCell ref="H75:H76"/>
    <mergeCell ref="I75:I76"/>
    <mergeCell ref="J75:J76"/>
    <mergeCell ref="K75:K76"/>
    <mergeCell ref="L75:L76"/>
    <mergeCell ref="A75:A76"/>
    <mergeCell ref="B75:B76"/>
    <mergeCell ref="C75:C76"/>
    <mergeCell ref="D75:D76"/>
    <mergeCell ref="G75:G76"/>
    <mergeCell ref="AC67:AC71"/>
    <mergeCell ref="AD67:AD71"/>
    <mergeCell ref="AE67:AE71"/>
    <mergeCell ref="A72:A73"/>
    <mergeCell ref="B72:B73"/>
    <mergeCell ref="C72:C73"/>
    <mergeCell ref="D72:D73"/>
    <mergeCell ref="M67:M71"/>
    <mergeCell ref="Y67:Y71"/>
    <mergeCell ref="Z67:Z71"/>
    <mergeCell ref="AA67:AA71"/>
    <mergeCell ref="AB67:AB71"/>
    <mergeCell ref="AC49:AC50"/>
    <mergeCell ref="AD49:AD50"/>
    <mergeCell ref="AE49:AE50"/>
    <mergeCell ref="BL49:BL50"/>
    <mergeCell ref="A67:A71"/>
    <mergeCell ref="B67:B71"/>
    <mergeCell ref="C67:C71"/>
    <mergeCell ref="D67:D71"/>
    <mergeCell ref="E67:E71"/>
    <mergeCell ref="F67:F71"/>
    <mergeCell ref="G67:G71"/>
    <mergeCell ref="H67:H71"/>
    <mergeCell ref="I67:I71"/>
    <mergeCell ref="J67:J71"/>
    <mergeCell ref="K67:K71"/>
    <mergeCell ref="L67:L71"/>
    <mergeCell ref="M49:M50"/>
    <mergeCell ref="Y49:Y50"/>
    <mergeCell ref="Z49:Z50"/>
    <mergeCell ref="AA49:AA50"/>
    <mergeCell ref="AB49:AB50"/>
    <mergeCell ref="H49:H50"/>
    <mergeCell ref="I49:I50"/>
    <mergeCell ref="J49:J50"/>
    <mergeCell ref="K49:K50"/>
    <mergeCell ref="L49:L50"/>
    <mergeCell ref="A49:A50"/>
    <mergeCell ref="B49:B50"/>
    <mergeCell ref="C49:C50"/>
    <mergeCell ref="D49:D50"/>
    <mergeCell ref="G49:G50"/>
    <mergeCell ref="BL41:BL45"/>
    <mergeCell ref="A46:A47"/>
    <mergeCell ref="B46:B47"/>
    <mergeCell ref="C46:C47"/>
    <mergeCell ref="D46:D47"/>
    <mergeCell ref="AA41:AA45"/>
    <mergeCell ref="AB41:AB45"/>
    <mergeCell ref="AC41:AC45"/>
    <mergeCell ref="AD41:AD45"/>
    <mergeCell ref="AE41:AE45"/>
    <mergeCell ref="AU31:AU32"/>
    <mergeCell ref="A41:A45"/>
    <mergeCell ref="B41:B45"/>
    <mergeCell ref="C41:C45"/>
    <mergeCell ref="D41:D45"/>
    <mergeCell ref="E41:E45"/>
    <mergeCell ref="F41:F45"/>
    <mergeCell ref="G41:G45"/>
    <mergeCell ref="H41:H45"/>
    <mergeCell ref="I41:I45"/>
    <mergeCell ref="J41:J45"/>
    <mergeCell ref="K41:K45"/>
    <mergeCell ref="L41:L45"/>
    <mergeCell ref="M41:M45"/>
    <mergeCell ref="Y41:Y45"/>
    <mergeCell ref="Z41:Z45"/>
    <mergeCell ref="AN4:AS5"/>
    <mergeCell ref="AF4:AH6"/>
    <mergeCell ref="S5:X5"/>
    <mergeCell ref="AI4:AM5"/>
    <mergeCell ref="A1:AE2"/>
    <mergeCell ref="A4:D4"/>
    <mergeCell ref="E4:M4"/>
    <mergeCell ref="O4:X4"/>
    <mergeCell ref="Y4:AE6"/>
  </mergeCells>
  <conditionalFormatting sqref="Z8">
    <cfRule type="cellIs" dxfId="490" priority="350" operator="equal">
      <formula>"Muy Alta"</formula>
    </cfRule>
  </conditionalFormatting>
  <conditionalFormatting sqref="Z8">
    <cfRule type="cellIs" dxfId="489" priority="351" operator="equal">
      <formula>"Alta"</formula>
    </cfRule>
  </conditionalFormatting>
  <conditionalFormatting sqref="Z8">
    <cfRule type="cellIs" dxfId="488" priority="352" operator="equal">
      <formula>"Media"</formula>
    </cfRule>
  </conditionalFormatting>
  <conditionalFormatting sqref="Z8">
    <cfRule type="cellIs" dxfId="487" priority="353" operator="equal">
      <formula>"Baja"</formula>
    </cfRule>
  </conditionalFormatting>
  <conditionalFormatting sqref="Z8">
    <cfRule type="cellIs" dxfId="486" priority="354" operator="equal">
      <formula>"Muy Baja"</formula>
    </cfRule>
  </conditionalFormatting>
  <conditionalFormatting sqref="AB8">
    <cfRule type="cellIs" dxfId="485" priority="355" operator="equal">
      <formula>"Catastrófico"</formula>
    </cfRule>
  </conditionalFormatting>
  <conditionalFormatting sqref="AB8">
    <cfRule type="cellIs" dxfId="484" priority="356" operator="equal">
      <formula>"Mayor"</formula>
    </cfRule>
  </conditionalFormatting>
  <conditionalFormatting sqref="AB8">
    <cfRule type="cellIs" dxfId="483" priority="357" operator="equal">
      <formula>"Moderado"</formula>
    </cfRule>
  </conditionalFormatting>
  <conditionalFormatting sqref="AB8">
    <cfRule type="cellIs" dxfId="482" priority="358" operator="equal">
      <formula>"Menor"</formula>
    </cfRule>
  </conditionalFormatting>
  <conditionalFormatting sqref="AB8">
    <cfRule type="cellIs" dxfId="481" priority="359" operator="equal">
      <formula>"Leve"</formula>
    </cfRule>
  </conditionalFormatting>
  <conditionalFormatting sqref="AD8 AD10">
    <cfRule type="cellIs" dxfId="480" priority="360" operator="equal">
      <formula>"Extremo"</formula>
    </cfRule>
  </conditionalFormatting>
  <conditionalFormatting sqref="AD8 AD10">
    <cfRule type="cellIs" dxfId="479" priority="361" operator="equal">
      <formula>"Alto"</formula>
    </cfRule>
  </conditionalFormatting>
  <conditionalFormatting sqref="AD8 AD10">
    <cfRule type="cellIs" dxfId="478" priority="362" operator="equal">
      <formula>"Moderado"</formula>
    </cfRule>
  </conditionalFormatting>
  <conditionalFormatting sqref="AD8 AD10">
    <cfRule type="cellIs" dxfId="477" priority="363" operator="equal">
      <formula>"Bajo"</formula>
    </cfRule>
  </conditionalFormatting>
  <conditionalFormatting sqref="AB10">
    <cfRule type="cellIs" dxfId="476" priority="364" operator="equal">
      <formula>"Catastrófico"</formula>
    </cfRule>
  </conditionalFormatting>
  <conditionalFormatting sqref="AB10">
    <cfRule type="cellIs" dxfId="475" priority="365" operator="equal">
      <formula>"Mayor"</formula>
    </cfRule>
  </conditionalFormatting>
  <conditionalFormatting sqref="AB10">
    <cfRule type="cellIs" dxfId="474" priority="366" operator="equal">
      <formula>"Moderado"</formula>
    </cfRule>
  </conditionalFormatting>
  <conditionalFormatting sqref="AB10">
    <cfRule type="cellIs" dxfId="473" priority="367" operator="equal">
      <formula>"Menor"</formula>
    </cfRule>
  </conditionalFormatting>
  <conditionalFormatting sqref="AB10">
    <cfRule type="cellIs" dxfId="472" priority="368" operator="equal">
      <formula>"Leve"</formula>
    </cfRule>
  </conditionalFormatting>
  <conditionalFormatting sqref="G8">
    <cfRule type="cellIs" dxfId="471" priority="369" operator="equal">
      <formula>"Muy Alta"</formula>
    </cfRule>
  </conditionalFormatting>
  <conditionalFormatting sqref="G8">
    <cfRule type="cellIs" dxfId="470" priority="370" operator="equal">
      <formula>"Alta"</formula>
    </cfRule>
  </conditionalFormatting>
  <conditionalFormatting sqref="G8">
    <cfRule type="cellIs" dxfId="469" priority="371" operator="equal">
      <formula>"Media"</formula>
    </cfRule>
  </conditionalFormatting>
  <conditionalFormatting sqref="G8">
    <cfRule type="cellIs" dxfId="468" priority="372" operator="equal">
      <formula>"Baja"</formula>
    </cfRule>
  </conditionalFormatting>
  <conditionalFormatting sqref="G8">
    <cfRule type="cellIs" dxfId="467" priority="373" operator="equal">
      <formula>"Muy Baja"</formula>
    </cfRule>
  </conditionalFormatting>
  <conditionalFormatting sqref="K8">
    <cfRule type="cellIs" dxfId="466" priority="374" operator="equal">
      <formula>"Catastrófico"</formula>
    </cfRule>
  </conditionalFormatting>
  <conditionalFormatting sqref="K8">
    <cfRule type="cellIs" dxfId="465" priority="375" operator="equal">
      <formula>"Mayor"</formula>
    </cfRule>
  </conditionalFormatting>
  <conditionalFormatting sqref="K8">
    <cfRule type="cellIs" dxfId="464" priority="376" operator="equal">
      <formula>"Moderado"</formula>
    </cfRule>
  </conditionalFormatting>
  <conditionalFormatting sqref="K8">
    <cfRule type="cellIs" dxfId="463" priority="377" operator="equal">
      <formula>"Menor"</formula>
    </cfRule>
  </conditionalFormatting>
  <conditionalFormatting sqref="K8">
    <cfRule type="cellIs" dxfId="462" priority="378" operator="equal">
      <formula>"Leve"</formula>
    </cfRule>
  </conditionalFormatting>
  <conditionalFormatting sqref="M8:N8">
    <cfRule type="cellIs" dxfId="461" priority="379" operator="equal">
      <formula>"Extremo"</formula>
    </cfRule>
  </conditionalFormatting>
  <conditionalFormatting sqref="M8:N8">
    <cfRule type="cellIs" dxfId="460" priority="380" operator="equal">
      <formula>"Alto"</formula>
    </cfRule>
  </conditionalFormatting>
  <conditionalFormatting sqref="M8:N8">
    <cfRule type="cellIs" dxfId="459" priority="381" operator="equal">
      <formula>"Moderado"</formula>
    </cfRule>
  </conditionalFormatting>
  <conditionalFormatting sqref="M8:N8">
    <cfRule type="cellIs" dxfId="458" priority="382" operator="equal">
      <formula>"Bajo"</formula>
    </cfRule>
  </conditionalFormatting>
  <conditionalFormatting sqref="J8">
    <cfRule type="containsText" dxfId="457" priority="383" operator="containsText" text="❌">
      <formula>NOT(ISERROR(SEARCH(("❌"),(J8))))</formula>
    </cfRule>
  </conditionalFormatting>
  <conditionalFormatting sqref="G10:G12 G14:G16 G20 G24:G25 G27 G30 G34:G38 G40 G53:G55 G57 G60:G61 G63:G64 G79 G82:G87 G89 G93:G99">
    <cfRule type="cellIs" dxfId="456" priority="384" operator="equal">
      <formula>"Muy Alta"</formula>
    </cfRule>
  </conditionalFormatting>
  <conditionalFormatting sqref="G10:G12 G14:G16 G20 G24:G25 G27 G30 G34:G38 G40 G53:G55 G57 G60:G61 G63:G64 G79 G82:G87 G89 G93:G99">
    <cfRule type="cellIs" dxfId="455" priority="385" operator="equal">
      <formula>"Alta"</formula>
    </cfRule>
  </conditionalFormatting>
  <conditionalFormatting sqref="G10:G12 G14:G16 G20 G24:G25 G27 G30 G34:G38 G40 G53:G55 G57 G60:G61 G63:G64 G79 G82:G87 G89 G93:G99">
    <cfRule type="cellIs" dxfId="454" priority="386" operator="equal">
      <formula>"Media"</formula>
    </cfRule>
  </conditionalFormatting>
  <conditionalFormatting sqref="G10:G12 G14:G16 G20 G24:G25 G27 G30 G34:G38 G40 G53:G55 G57 G60:G61 G63:G64 G79 G82:G87 G89 G93:G99">
    <cfRule type="cellIs" dxfId="453" priority="387" operator="equal">
      <formula>"Baja"</formula>
    </cfRule>
  </conditionalFormatting>
  <conditionalFormatting sqref="G10:G12 G14:G16 G20 G24:G25 G27 G30 G34:G38 G40 G53:G55 G57 G60:G61 G63:G64 G79 G82:G87 G89 G93:G99">
    <cfRule type="cellIs" dxfId="452" priority="388" operator="equal">
      <formula>"Muy Baja"</formula>
    </cfRule>
  </conditionalFormatting>
  <conditionalFormatting sqref="K10:K12 K14:K16 K20 K24:K25 K27 K30 K34:K38 K40 K53:K55 K57 K60:K61 K63:K64 K79 K82:K87 K89 K93:K99">
    <cfRule type="cellIs" dxfId="451" priority="389" operator="equal">
      <formula>"Catastrófico"</formula>
    </cfRule>
  </conditionalFormatting>
  <conditionalFormatting sqref="K10:K12 K14:K16 K20 K24:K25 K27 K30 K34:K38 K40 K53:K55 K57 K60:K61 K63:K64 K79 K82:K87 K89 K93:K99">
    <cfRule type="cellIs" dxfId="450" priority="390" operator="equal">
      <formula>"Mayor"</formula>
    </cfRule>
  </conditionalFormatting>
  <conditionalFormatting sqref="K10:K12 K14:K16 K20 K24:K25 K27 K30 K34:K38 K40 K53:K55 K57 K60:K61 K63:K64 K79 K82:K87 K89 K93:K99">
    <cfRule type="cellIs" dxfId="449" priority="391" operator="equal">
      <formula>"Moderado"</formula>
    </cfRule>
  </conditionalFormatting>
  <conditionalFormatting sqref="K10:K12 K14:K16 K20 K24:K25 K27 K30 K34:K38 K40 K53:K55 K57 K60:K61 K63:K64 K79 K82:K87 K89 K93:K99">
    <cfRule type="cellIs" dxfId="448" priority="392" operator="equal">
      <formula>"Menor"</formula>
    </cfRule>
  </conditionalFormatting>
  <conditionalFormatting sqref="K10:K12 K14:K16 K20 K24:K25 K27 K30 K34:K38 K40 K53:K55 K57 K60:K61 K63:K64 K79 K82:K87 K89 K93:K99">
    <cfRule type="cellIs" dxfId="447" priority="393" operator="equal">
      <formula>"Leve"</formula>
    </cfRule>
  </conditionalFormatting>
  <conditionalFormatting sqref="M10:M12 M14:M16 M20 M24:M25 M27 M30 M34:M38 M40 M53:M55 M57 M60:M61 M63:M64 M79 M82:M87 M89 M93:M99">
    <cfRule type="cellIs" dxfId="446" priority="394" operator="equal">
      <formula>"Extremo"</formula>
    </cfRule>
  </conditionalFormatting>
  <conditionalFormatting sqref="M10:M12 M14:M16 M20 M24:M25 M27 M30 M34:M38 M40 M53:M55 M57 M60:M61 M63:M64 M79 M82:M87 M89 M93:M99">
    <cfRule type="cellIs" dxfId="445" priority="395" operator="equal">
      <formula>"Alto"</formula>
    </cfRule>
  </conditionalFormatting>
  <conditionalFormatting sqref="M10:M12 M14:M16 M20 M24:M25 M27 M30 M34:M38 M40 M53:M55 M57 M60:M61 M63:M64 M79 M82:M87 M89 M93:M99">
    <cfRule type="cellIs" dxfId="444" priority="396" operator="equal">
      <formula>"Moderado"</formula>
    </cfRule>
  </conditionalFormatting>
  <conditionalFormatting sqref="M10:M12 M14:M16 M20 M24:M25 M27 M30 M34:M38 M40 M53:M55 M57 M60:M61 M63:M64 M79 M82:M87 M89 M93:M99">
    <cfRule type="cellIs" dxfId="443" priority="397" operator="equal">
      <formula>"Bajo"</formula>
    </cfRule>
  </conditionalFormatting>
  <conditionalFormatting sqref="J10:J12 J14:J16 J20 J24:J25 J27 J30 J34:J38 J40 J53:J55 J57 J60:J61 J63:J64 J79 J82:J87 J89 J93:J99">
    <cfRule type="containsText" dxfId="442" priority="398" operator="containsText" text="❌">
      <formula>NOT(ISERROR(SEARCH(("❌"),(J10))))</formula>
    </cfRule>
  </conditionalFormatting>
  <conditionalFormatting sqref="N9:N16 N20 N24:N30 N57:N66 N33:N40 N53:N55 N79:N99">
    <cfRule type="cellIs" dxfId="441" priority="399" operator="equal">
      <formula>"Extremo"</formula>
    </cfRule>
  </conditionalFormatting>
  <conditionalFormatting sqref="N9:N16 N20 N24:N30 N57:N66 N33:N40 N53:N55 N79:N99">
    <cfRule type="cellIs" dxfId="440" priority="400" operator="equal">
      <formula>"Alto"</formula>
    </cfRule>
  </conditionalFormatting>
  <conditionalFormatting sqref="N9:N16 N20 N24:N30 N57:N66 N33:N40 N53:N55 N79:N99">
    <cfRule type="cellIs" dxfId="439" priority="401" operator="equal">
      <formula>"Moderado"</formula>
    </cfRule>
  </conditionalFormatting>
  <conditionalFormatting sqref="N9:N16 N20 N24:N30 N57:N66 N33:N40 N53:N55 N79:N99">
    <cfRule type="cellIs" dxfId="438" priority="402" operator="equal">
      <formula>"Bajo"</formula>
    </cfRule>
  </conditionalFormatting>
  <conditionalFormatting sqref="AD11:AD12 AD14:AD16 AD20 AD24:AD25 AD27 AD30 AD34:AD38 AD40 AD53:AD55 AD57 AD60:AD61 AD63:AD64 AD79 AD82:AD87 AD89 AD93:AD99">
    <cfRule type="cellIs" dxfId="437" priority="403" operator="equal">
      <formula>"Extremo"</formula>
    </cfRule>
  </conditionalFormatting>
  <conditionalFormatting sqref="AD11:AD12 AD14:AD16 AD20 AD24:AD25 AD27 AD30 AD34:AD38 AD40 AD53:AD55 AD57 AD60:AD61 AD63:AD64 AD79 AD82:AD87 AD89 AD93:AD99">
    <cfRule type="cellIs" dxfId="436" priority="404" operator="equal">
      <formula>"Alto"</formula>
    </cfRule>
  </conditionalFormatting>
  <conditionalFormatting sqref="AD11:AD12 AD14:AD16 AD20 AD24:AD25 AD27 AD30 AD34:AD38 AD40 AD53:AD55 AD57 AD60:AD61 AD63:AD64 AD79 AD82:AD87 AD89 AD93:AD99">
    <cfRule type="cellIs" dxfId="435" priority="405" operator="equal">
      <formula>"Moderado"</formula>
    </cfRule>
  </conditionalFormatting>
  <conditionalFormatting sqref="AD11:AD12 AD14:AD16 AD20 AD24:AD25 AD27 AD30 AD34:AD38 AD40 AD53:AD55 AD57 AD60:AD61 AD63:AD64 AD79 AD82:AD87 AD89 AD93:AD99">
    <cfRule type="cellIs" dxfId="434" priority="406" operator="equal">
      <formula>"Bajo"</formula>
    </cfRule>
  </conditionalFormatting>
  <conditionalFormatting sqref="Z10:Z12 Z14:Z16 Z20 Z24:Z25 Z27 Z30 Z34:Z38 Z40 Z53:Z55 Z57 Z60:Z61 Z63:Z64 Z79 Z82:Z87 Z89 Z93:Z99">
    <cfRule type="cellIs" dxfId="433" priority="407" operator="equal">
      <formula>"Muy Alta"</formula>
    </cfRule>
  </conditionalFormatting>
  <conditionalFormatting sqref="Z10:Z12 Z14:Z16 Z20 Z24:Z25 Z27 Z30 Z34:Z38 Z40 Z53:Z55 Z57 Z60:Z61 Z63:Z64 Z79 Z82:Z87 Z89 Z93:Z99">
    <cfRule type="cellIs" dxfId="432" priority="408" operator="equal">
      <formula>"Alta"</formula>
    </cfRule>
  </conditionalFormatting>
  <conditionalFormatting sqref="Z10:Z12 Z14:Z16 Z20 Z24:Z25 Z27 Z30 Z34:Z38 Z40 Z53:Z55 Z57 Z60:Z61 Z63:Z64 Z79 Z82:Z87 Z89 Z93:Z99">
    <cfRule type="cellIs" dxfId="431" priority="409" operator="equal">
      <formula>"Media"</formula>
    </cfRule>
  </conditionalFormatting>
  <conditionalFormatting sqref="Z10:Z12 Z14:Z16 Z20 Z24:Z25 Z27 Z30 Z34:Z38 Z40 Z53:Z55 Z57 Z60:Z61 Z63:Z64 Z79 Z82:Z87 Z89 Z93:Z99">
    <cfRule type="cellIs" dxfId="430" priority="410" operator="equal">
      <formula>"Baja"</formula>
    </cfRule>
  </conditionalFormatting>
  <conditionalFormatting sqref="Z10:Z12 Z14:Z16 Z20 Z24:Z25 Z27 Z30 Z34:Z38 Z40 Z53:Z55 Z57 Z60:Z61 Z63:Z64 Z79 Z82:Z87 Z89 Z93:Z99">
    <cfRule type="cellIs" dxfId="429" priority="411" operator="equal">
      <formula>"Muy Baja"</formula>
    </cfRule>
  </conditionalFormatting>
  <conditionalFormatting sqref="AB11:AB12 AB14:AB16 AB20 AB24:AB25 AB27 AB30 AB34:AB38 AB40 AB53:AB55 AB57 AB60:AB61 AB63:AB64 AB79 AB82:AB87 AB89 AB93:AB99">
    <cfRule type="cellIs" dxfId="428" priority="412" operator="equal">
      <formula>"Catastrófico"</formula>
    </cfRule>
  </conditionalFormatting>
  <conditionalFormatting sqref="AB11:AB12 AB14:AB16 AB20 AB24:AB25 AB27 AB30 AB34:AB38 AB40 AB53:AB55 AB57 AB60:AB61 AB63:AB64 AB79 AB82:AB87 AB89 AB93:AB99">
    <cfRule type="cellIs" dxfId="427" priority="413" operator="equal">
      <formula>"Mayor"</formula>
    </cfRule>
  </conditionalFormatting>
  <conditionalFormatting sqref="AB11:AB12 AB14:AB16 AB20 AB24:AB25 AB27 AB30 AB34:AB38 AB40 AB53:AB55 AB57 AB60:AB61 AB63:AB64 AB79 AB82:AB87 AB89 AB93:AB99">
    <cfRule type="cellIs" dxfId="426" priority="414" operator="equal">
      <formula>"Moderado"</formula>
    </cfRule>
  </conditionalFormatting>
  <conditionalFormatting sqref="AB11:AB12 AB14:AB16 AB20 AB24:AB25 AB27 AB30 AB34:AB38 AB40 AB53:AB55 AB57 AB60:AB61 AB63:AB64 AB79 AB82:AB87 AB89 AB93:AB99">
    <cfRule type="cellIs" dxfId="425" priority="415" operator="equal">
      <formula>"Menor"</formula>
    </cfRule>
  </conditionalFormatting>
  <conditionalFormatting sqref="AB11:AB12 AB14:AB16 AB20 AB24:AB25 AB27 AB30 AB34:AB38 AB40 AB53:AB55 AB57 AB60:AB61 AB63:AB64 AB79 AB82:AB87 AB89 AB93:AB99">
    <cfRule type="cellIs" dxfId="424" priority="416" operator="equal">
      <formula>"Leve"</formula>
    </cfRule>
  </conditionalFormatting>
  <conditionalFormatting sqref="N56">
    <cfRule type="cellIs" dxfId="423" priority="417" operator="equal">
      <formula>"Extremo"</formula>
    </cfRule>
  </conditionalFormatting>
  <conditionalFormatting sqref="N56">
    <cfRule type="cellIs" dxfId="422" priority="418" operator="equal">
      <formula>"Alto"</formula>
    </cfRule>
  </conditionalFormatting>
  <conditionalFormatting sqref="N56">
    <cfRule type="cellIs" dxfId="421" priority="419" operator="equal">
      <formula>"Moderado"</formula>
    </cfRule>
  </conditionalFormatting>
  <conditionalFormatting sqref="N56">
    <cfRule type="cellIs" dxfId="420" priority="420" operator="equal">
      <formula>"Bajo"</formula>
    </cfRule>
  </conditionalFormatting>
  <conditionalFormatting sqref="G31">
    <cfRule type="cellIs" dxfId="419" priority="345" operator="equal">
      <formula>"Muy Alta"</formula>
    </cfRule>
    <cfRule type="cellIs" dxfId="418" priority="346" operator="equal">
      <formula>"Alta"</formula>
    </cfRule>
    <cfRule type="cellIs" dxfId="417" priority="347" operator="equal">
      <formula>"Media"</formula>
    </cfRule>
    <cfRule type="cellIs" dxfId="416" priority="348" operator="equal">
      <formula>"Baja"</formula>
    </cfRule>
    <cfRule type="cellIs" dxfId="415" priority="349" operator="equal">
      <formula>"Muy Baja"</formula>
    </cfRule>
  </conditionalFormatting>
  <conditionalFormatting sqref="K31">
    <cfRule type="cellIs" dxfId="414" priority="340" operator="equal">
      <formula>"Catastrófico"</formula>
    </cfRule>
    <cfRule type="cellIs" dxfId="413" priority="341" operator="equal">
      <formula>"Mayor"</formula>
    </cfRule>
    <cfRule type="cellIs" dxfId="412" priority="342" operator="equal">
      <formula>"Moderado"</formula>
    </cfRule>
    <cfRule type="cellIs" dxfId="411" priority="343" operator="equal">
      <formula>"Menor"</formula>
    </cfRule>
    <cfRule type="cellIs" dxfId="410" priority="344" operator="equal">
      <formula>"Leve"</formula>
    </cfRule>
  </conditionalFormatting>
  <conditionalFormatting sqref="M31">
    <cfRule type="cellIs" dxfId="409" priority="336" operator="equal">
      <formula>"Extremo"</formula>
    </cfRule>
    <cfRule type="cellIs" dxfId="408" priority="337" operator="equal">
      <formula>"Alto"</formula>
    </cfRule>
    <cfRule type="cellIs" dxfId="407" priority="338" operator="equal">
      <formula>"Moderado"</formula>
    </cfRule>
    <cfRule type="cellIs" dxfId="406" priority="339" operator="equal">
      <formula>"Bajo"</formula>
    </cfRule>
  </conditionalFormatting>
  <conditionalFormatting sqref="J31">
    <cfRule type="containsText" dxfId="405" priority="335" operator="containsText" text="❌">
      <formula>NOT(ISERROR(SEARCH("❌",J31)))</formula>
    </cfRule>
  </conditionalFormatting>
  <conditionalFormatting sqref="G32">
    <cfRule type="cellIs" dxfId="404" priority="330" operator="equal">
      <formula>"Muy Alta"</formula>
    </cfRule>
    <cfRule type="cellIs" dxfId="403" priority="331" operator="equal">
      <formula>"Alta"</formula>
    </cfRule>
    <cfRule type="cellIs" dxfId="402" priority="332" operator="equal">
      <formula>"Media"</formula>
    </cfRule>
    <cfRule type="cellIs" dxfId="401" priority="333" operator="equal">
      <formula>"Baja"</formula>
    </cfRule>
    <cfRule type="cellIs" dxfId="400" priority="334" operator="equal">
      <formula>"Muy Baja"</formula>
    </cfRule>
  </conditionalFormatting>
  <conditionalFormatting sqref="K32">
    <cfRule type="cellIs" dxfId="399" priority="325" operator="equal">
      <formula>"Catastrófico"</formula>
    </cfRule>
    <cfRule type="cellIs" dxfId="398" priority="326" operator="equal">
      <formula>"Mayor"</formula>
    </cfRule>
    <cfRule type="cellIs" dxfId="397" priority="327" operator="equal">
      <formula>"Moderado"</formula>
    </cfRule>
    <cfRule type="cellIs" dxfId="396" priority="328" operator="equal">
      <formula>"Menor"</formula>
    </cfRule>
    <cfRule type="cellIs" dxfId="395" priority="329" operator="equal">
      <formula>"Leve"</formula>
    </cfRule>
  </conditionalFormatting>
  <conditionalFormatting sqref="M32">
    <cfRule type="cellIs" dxfId="394" priority="321" operator="equal">
      <formula>"Extremo"</formula>
    </cfRule>
    <cfRule type="cellIs" dxfId="393" priority="322" operator="equal">
      <formula>"Alto"</formula>
    </cfRule>
    <cfRule type="cellIs" dxfId="392" priority="323" operator="equal">
      <formula>"Moderado"</formula>
    </cfRule>
    <cfRule type="cellIs" dxfId="391" priority="324" operator="equal">
      <formula>"Bajo"</formula>
    </cfRule>
  </conditionalFormatting>
  <conditionalFormatting sqref="J32">
    <cfRule type="containsText" dxfId="390" priority="320" operator="containsText" text="❌">
      <formula>NOT(ISERROR(SEARCH("❌",J32)))</formula>
    </cfRule>
  </conditionalFormatting>
  <conditionalFormatting sqref="AI31:AI32 BB31:BB32 BU31:BU32">
    <cfRule type="cellIs" dxfId="389" priority="319" operator="equal">
      <formula>"sí"</formula>
    </cfRule>
  </conditionalFormatting>
  <conditionalFormatting sqref="G45 G51 Z51:Z52 G42 Z42">
    <cfRule type="cellIs" dxfId="388" priority="300" operator="equal">
      <formula>"Muy Alta"</formula>
    </cfRule>
    <cfRule type="cellIs" dxfId="387" priority="301" operator="equal">
      <formula>"Alta"</formula>
    </cfRule>
    <cfRule type="cellIs" dxfId="386" priority="302" operator="equal">
      <formula>"Media"</formula>
    </cfRule>
    <cfRule type="cellIs" dxfId="385" priority="303" operator="equal">
      <formula>"Baja"</formula>
    </cfRule>
    <cfRule type="cellIs" dxfId="384" priority="304" operator="equal">
      <formula>"Muy Baja"</formula>
    </cfRule>
  </conditionalFormatting>
  <conditionalFormatting sqref="G46:G49">
    <cfRule type="cellIs" dxfId="383" priority="285" operator="equal">
      <formula>"Muy Alta"</formula>
    </cfRule>
    <cfRule type="cellIs" dxfId="382" priority="286" operator="equal">
      <formula>"Alta"</formula>
    </cfRule>
    <cfRule type="cellIs" dxfId="381" priority="287" operator="equal">
      <formula>"Media"</formula>
    </cfRule>
    <cfRule type="cellIs" dxfId="380" priority="288" operator="equal">
      <formula>"Baja"</formula>
    </cfRule>
    <cfRule type="cellIs" dxfId="379" priority="289" operator="equal">
      <formula>"Muy Baja"</formula>
    </cfRule>
  </conditionalFormatting>
  <conditionalFormatting sqref="J45 J51 J42">
    <cfRule type="containsText" dxfId="378" priority="290" operator="containsText" text="❌">
      <formula>NOT(ISERROR(SEARCH("❌",J42)))</formula>
    </cfRule>
  </conditionalFormatting>
  <conditionalFormatting sqref="J46:J49">
    <cfRule type="containsText" dxfId="377" priority="275" operator="containsText" text="❌">
      <formula>NOT(ISERROR(SEARCH("❌",J46)))</formula>
    </cfRule>
  </conditionalFormatting>
  <conditionalFormatting sqref="K45 K51 AB51:AB52 K42 AB42">
    <cfRule type="cellIs" dxfId="376" priority="295" operator="equal">
      <formula>"Catastrófico"</formula>
    </cfRule>
    <cfRule type="cellIs" dxfId="375" priority="296" operator="equal">
      <formula>"Mayor"</formula>
    </cfRule>
    <cfRule type="cellIs" dxfId="374" priority="297" operator="equal">
      <formula>"Moderado"</formula>
    </cfRule>
    <cfRule type="cellIs" dxfId="373" priority="298" operator="equal">
      <formula>"Menor"</formula>
    </cfRule>
    <cfRule type="cellIs" dxfId="372" priority="299" operator="equal">
      <formula>"Leve"</formula>
    </cfRule>
  </conditionalFormatting>
  <conditionalFormatting sqref="K46:K49">
    <cfRule type="cellIs" dxfId="371" priority="280" operator="equal">
      <formula>"Catastrófico"</formula>
    </cfRule>
    <cfRule type="cellIs" dxfId="370" priority="281" operator="equal">
      <formula>"Mayor"</formula>
    </cfRule>
    <cfRule type="cellIs" dxfId="369" priority="282" operator="equal">
      <formula>"Moderado"</formula>
    </cfRule>
    <cfRule type="cellIs" dxfId="368" priority="283" operator="equal">
      <formula>"Menor"</formula>
    </cfRule>
    <cfRule type="cellIs" dxfId="367" priority="284" operator="equal">
      <formula>"Leve"</formula>
    </cfRule>
  </conditionalFormatting>
  <conditionalFormatting sqref="M46:M49 M51:N51 AD51:AD52 N46:N50 M42 AD42">
    <cfRule type="cellIs" dxfId="366" priority="276" operator="equal">
      <formula>"Extremo"</formula>
    </cfRule>
    <cfRule type="cellIs" dxfId="365" priority="277" operator="equal">
      <formula>"Alto"</formula>
    </cfRule>
    <cfRule type="cellIs" dxfId="364" priority="278" operator="equal">
      <formula>"Moderado"</formula>
    </cfRule>
    <cfRule type="cellIs" dxfId="363" priority="279" operator="equal">
      <formula>"Bajo"</formula>
    </cfRule>
  </conditionalFormatting>
  <conditionalFormatting sqref="M45">
    <cfRule type="cellIs" dxfId="362" priority="291" operator="equal">
      <formula>"Extremo"</formula>
    </cfRule>
    <cfRule type="cellIs" dxfId="361" priority="292" operator="equal">
      <formula>"Alto"</formula>
    </cfRule>
    <cfRule type="cellIs" dxfId="360" priority="293" operator="equal">
      <formula>"Moderado"</formula>
    </cfRule>
    <cfRule type="cellIs" dxfId="359" priority="294" operator="equal">
      <formula>"Bajo"</formula>
    </cfRule>
  </conditionalFormatting>
  <conditionalFormatting sqref="Z45">
    <cfRule type="cellIs" dxfId="358" priority="314" operator="equal">
      <formula>"Muy Alta"</formula>
    </cfRule>
    <cfRule type="cellIs" dxfId="357" priority="315" operator="equal">
      <formula>"Alta"</formula>
    </cfRule>
    <cfRule type="cellIs" dxfId="356" priority="316" operator="equal">
      <formula>"Media"</formula>
    </cfRule>
    <cfRule type="cellIs" dxfId="355" priority="317" operator="equal">
      <formula>"Baja"</formula>
    </cfRule>
    <cfRule type="cellIs" dxfId="354" priority="318" operator="equal">
      <formula>"Muy Baja"</formula>
    </cfRule>
  </conditionalFormatting>
  <conditionalFormatting sqref="Z46:Z49">
    <cfRule type="cellIs" dxfId="353" priority="266" operator="equal">
      <formula>"Muy Alta"</formula>
    </cfRule>
    <cfRule type="cellIs" dxfId="352" priority="267" operator="equal">
      <formula>"Alta"</formula>
    </cfRule>
    <cfRule type="cellIs" dxfId="351" priority="268" operator="equal">
      <formula>"Media"</formula>
    </cfRule>
    <cfRule type="cellIs" dxfId="350" priority="269" operator="equal">
      <formula>"Baja"</formula>
    </cfRule>
    <cfRule type="cellIs" dxfId="349" priority="270" operator="equal">
      <formula>"Muy Baja"</formula>
    </cfRule>
  </conditionalFormatting>
  <conditionalFormatting sqref="AB45">
    <cfRule type="cellIs" dxfId="348" priority="309" operator="equal">
      <formula>"Catastrófico"</formula>
    </cfRule>
    <cfRule type="cellIs" dxfId="347" priority="310" operator="equal">
      <formula>"Mayor"</formula>
    </cfRule>
    <cfRule type="cellIs" dxfId="346" priority="311" operator="equal">
      <formula>"Moderado"</formula>
    </cfRule>
    <cfRule type="cellIs" dxfId="345" priority="312" operator="equal">
      <formula>"Menor"</formula>
    </cfRule>
    <cfRule type="cellIs" dxfId="344" priority="313" operator="equal">
      <formula>"Leve"</formula>
    </cfRule>
  </conditionalFormatting>
  <conditionalFormatting sqref="AB46:AB49">
    <cfRule type="cellIs" dxfId="343" priority="261" operator="equal">
      <formula>"Catastrófico"</formula>
    </cfRule>
    <cfRule type="cellIs" dxfId="342" priority="262" operator="equal">
      <formula>"Mayor"</formula>
    </cfRule>
    <cfRule type="cellIs" dxfId="341" priority="263" operator="equal">
      <formula>"Moderado"</formula>
    </cfRule>
    <cfRule type="cellIs" dxfId="340" priority="264" operator="equal">
      <formula>"Menor"</formula>
    </cfRule>
    <cfRule type="cellIs" dxfId="339" priority="265" operator="equal">
      <formula>"Leve"</formula>
    </cfRule>
  </conditionalFormatting>
  <conditionalFormatting sqref="AD45">
    <cfRule type="cellIs" dxfId="338" priority="305" operator="equal">
      <formula>"Extremo"</formula>
    </cfRule>
    <cfRule type="cellIs" dxfId="337" priority="306" operator="equal">
      <formula>"Alto"</formula>
    </cfRule>
    <cfRule type="cellIs" dxfId="336" priority="307" operator="equal">
      <formula>"Moderado"</formula>
    </cfRule>
    <cfRule type="cellIs" dxfId="335" priority="308" operator="equal">
      <formula>"Bajo"</formula>
    </cfRule>
  </conditionalFormatting>
  <conditionalFormatting sqref="AD46:AD49">
    <cfRule type="cellIs" dxfId="334" priority="271" operator="equal">
      <formula>"Extremo"</formula>
    </cfRule>
    <cfRule type="cellIs" dxfId="333" priority="272" operator="equal">
      <formula>"Alto"</formula>
    </cfRule>
    <cfRule type="cellIs" dxfId="332" priority="273" operator="equal">
      <formula>"Moderado"</formula>
    </cfRule>
    <cfRule type="cellIs" dxfId="331" priority="274" operator="equal">
      <formula>"Bajo"</formula>
    </cfRule>
  </conditionalFormatting>
  <conditionalFormatting sqref="AZ45:AZ52 BS45:BS52 CL45:CL52 AZ42 BS42 CL42">
    <cfRule type="cellIs" dxfId="330" priority="260" operator="equal">
      <formula>"sí"</formula>
    </cfRule>
  </conditionalFormatting>
  <conditionalFormatting sqref="G52">
    <cfRule type="cellIs" dxfId="329" priority="255" operator="equal">
      <formula>"Muy Alta"</formula>
    </cfRule>
    <cfRule type="cellIs" dxfId="328" priority="256" operator="equal">
      <formula>"Alta"</formula>
    </cfRule>
    <cfRule type="cellIs" dxfId="327" priority="257" operator="equal">
      <formula>"Media"</formula>
    </cfRule>
    <cfRule type="cellIs" dxfId="326" priority="258" operator="equal">
      <formula>"Baja"</formula>
    </cfRule>
    <cfRule type="cellIs" dxfId="325" priority="259" operator="equal">
      <formula>"Muy Baja"</formula>
    </cfRule>
  </conditionalFormatting>
  <conditionalFormatting sqref="J52">
    <cfRule type="containsText" dxfId="324" priority="245" operator="containsText" text="❌">
      <formula>NOT(ISERROR(SEARCH("❌",J52)))</formula>
    </cfRule>
  </conditionalFormatting>
  <conditionalFormatting sqref="K52">
    <cfRule type="cellIs" dxfId="323" priority="250" operator="equal">
      <formula>"Catastrófico"</formula>
    </cfRule>
    <cfRule type="cellIs" dxfId="322" priority="251" operator="equal">
      <formula>"Mayor"</formula>
    </cfRule>
    <cfRule type="cellIs" dxfId="321" priority="252" operator="equal">
      <formula>"Moderado"</formula>
    </cfRule>
    <cfRule type="cellIs" dxfId="320" priority="253" operator="equal">
      <formula>"Menor"</formula>
    </cfRule>
    <cfRule type="cellIs" dxfId="319" priority="254" operator="equal">
      <formula>"Leve"</formula>
    </cfRule>
  </conditionalFormatting>
  <conditionalFormatting sqref="M52">
    <cfRule type="cellIs" dxfId="318" priority="246" operator="equal">
      <formula>"Extremo"</formula>
    </cfRule>
    <cfRule type="cellIs" dxfId="317" priority="247" operator="equal">
      <formula>"Alto"</formula>
    </cfRule>
    <cfRule type="cellIs" dxfId="316" priority="248" operator="equal">
      <formula>"Moderado"</formula>
    </cfRule>
    <cfRule type="cellIs" dxfId="315" priority="249" operator="equal">
      <formula>"Bajo"</formula>
    </cfRule>
  </conditionalFormatting>
  <conditionalFormatting sqref="N52">
    <cfRule type="cellIs" dxfId="314" priority="241" operator="equal">
      <formula>"Extremo"</formula>
    </cfRule>
    <cfRule type="cellIs" dxfId="313" priority="242" operator="equal">
      <formula>"Alto"</formula>
    </cfRule>
    <cfRule type="cellIs" dxfId="312" priority="243" operator="equal">
      <formula>"Moderado"</formula>
    </cfRule>
    <cfRule type="cellIs" dxfId="311" priority="244" operator="equal">
      <formula>"Bajo"</formula>
    </cfRule>
  </conditionalFormatting>
  <conditionalFormatting sqref="AZ43">
    <cfRule type="cellIs" dxfId="310" priority="239" operator="equal">
      <formula>"sí"</formula>
    </cfRule>
  </conditionalFormatting>
  <conditionalFormatting sqref="BS43">
    <cfRule type="cellIs" dxfId="309" priority="238" operator="equal">
      <formula>"sí"</formula>
    </cfRule>
  </conditionalFormatting>
  <conditionalFormatting sqref="CL43">
    <cfRule type="cellIs" dxfId="308" priority="240" operator="equal">
      <formula>"sí"</formula>
    </cfRule>
  </conditionalFormatting>
  <conditionalFormatting sqref="N43">
    <cfRule type="cellIs" dxfId="307" priority="234" operator="equal">
      <formula>"Extremo"</formula>
    </cfRule>
    <cfRule type="cellIs" dxfId="306" priority="235" operator="equal">
      <formula>"Alto"</formula>
    </cfRule>
    <cfRule type="cellIs" dxfId="305" priority="236" operator="equal">
      <formula>"Moderado"</formula>
    </cfRule>
    <cfRule type="cellIs" dxfId="304" priority="237" operator="equal">
      <formula>"Bajo"</formula>
    </cfRule>
  </conditionalFormatting>
  <conditionalFormatting sqref="G44">
    <cfRule type="cellIs" dxfId="303" priority="215" operator="equal">
      <formula>"Muy Alta"</formula>
    </cfRule>
    <cfRule type="cellIs" dxfId="302" priority="216" operator="equal">
      <formula>"Alta"</formula>
    </cfRule>
    <cfRule type="cellIs" dxfId="301" priority="217" operator="equal">
      <formula>"Media"</formula>
    </cfRule>
    <cfRule type="cellIs" dxfId="300" priority="218" operator="equal">
      <formula>"Baja"</formula>
    </cfRule>
    <cfRule type="cellIs" dxfId="299" priority="219" operator="equal">
      <formula>"Muy Baja"</formula>
    </cfRule>
  </conditionalFormatting>
  <conditionalFormatting sqref="J44">
    <cfRule type="containsText" dxfId="298" priority="205" operator="containsText" text="❌">
      <formula>NOT(ISERROR(SEARCH("❌",J44)))</formula>
    </cfRule>
  </conditionalFormatting>
  <conditionalFormatting sqref="K44">
    <cfRule type="cellIs" dxfId="297" priority="210" operator="equal">
      <formula>"Catastrófico"</formula>
    </cfRule>
    <cfRule type="cellIs" dxfId="296" priority="211" operator="equal">
      <formula>"Mayor"</formula>
    </cfRule>
    <cfRule type="cellIs" dxfId="295" priority="212" operator="equal">
      <formula>"Moderado"</formula>
    </cfRule>
    <cfRule type="cellIs" dxfId="294" priority="213" operator="equal">
      <formula>"Menor"</formula>
    </cfRule>
    <cfRule type="cellIs" dxfId="293" priority="214" operator="equal">
      <formula>"Leve"</formula>
    </cfRule>
  </conditionalFormatting>
  <conditionalFormatting sqref="M44">
    <cfRule type="cellIs" dxfId="292" priority="206" operator="equal">
      <formula>"Extremo"</formula>
    </cfRule>
    <cfRule type="cellIs" dxfId="291" priority="207" operator="equal">
      <formula>"Alto"</formula>
    </cfRule>
    <cfRule type="cellIs" dxfId="290" priority="208" operator="equal">
      <formula>"Moderado"</formula>
    </cfRule>
    <cfRule type="cellIs" dxfId="289" priority="209" operator="equal">
      <formula>"Bajo"</formula>
    </cfRule>
  </conditionalFormatting>
  <conditionalFormatting sqref="Z44">
    <cfRule type="cellIs" dxfId="288" priority="229" operator="equal">
      <formula>"Muy Alta"</formula>
    </cfRule>
    <cfRule type="cellIs" dxfId="287" priority="230" operator="equal">
      <formula>"Alta"</formula>
    </cfRule>
    <cfRule type="cellIs" dxfId="286" priority="231" operator="equal">
      <formula>"Media"</formula>
    </cfRule>
    <cfRule type="cellIs" dxfId="285" priority="232" operator="equal">
      <formula>"Baja"</formula>
    </cfRule>
    <cfRule type="cellIs" dxfId="284" priority="233" operator="equal">
      <formula>"Muy Baja"</formula>
    </cfRule>
  </conditionalFormatting>
  <conditionalFormatting sqref="AB44">
    <cfRule type="cellIs" dxfId="283" priority="224" operator="equal">
      <formula>"Catastrófico"</formula>
    </cfRule>
    <cfRule type="cellIs" dxfId="282" priority="225" operator="equal">
      <formula>"Mayor"</formula>
    </cfRule>
    <cfRule type="cellIs" dxfId="281" priority="226" operator="equal">
      <formula>"Moderado"</formula>
    </cfRule>
    <cfRule type="cellIs" dxfId="280" priority="227" operator="equal">
      <formula>"Menor"</formula>
    </cfRule>
    <cfRule type="cellIs" dxfId="279" priority="228" operator="equal">
      <formula>"Leve"</formula>
    </cfRule>
  </conditionalFormatting>
  <conditionalFormatting sqref="AD44">
    <cfRule type="cellIs" dxfId="278" priority="220" operator="equal">
      <formula>"Extremo"</formula>
    </cfRule>
    <cfRule type="cellIs" dxfId="277" priority="221" operator="equal">
      <formula>"Alto"</formula>
    </cfRule>
    <cfRule type="cellIs" dxfId="276" priority="222" operator="equal">
      <formula>"Moderado"</formula>
    </cfRule>
    <cfRule type="cellIs" dxfId="275" priority="223" operator="equal">
      <formula>"Bajo"</formula>
    </cfRule>
  </conditionalFormatting>
  <conditionalFormatting sqref="AZ44 BS44 CL44">
    <cfRule type="cellIs" dxfId="274" priority="204" operator="equal">
      <formula>"sí"</formula>
    </cfRule>
  </conditionalFormatting>
  <conditionalFormatting sqref="N41">
    <cfRule type="cellIs" dxfId="273" priority="160" operator="equal">
      <formula>"Extremo"</formula>
    </cfRule>
    <cfRule type="cellIs" dxfId="272" priority="161" operator="equal">
      <formula>"Alto"</formula>
    </cfRule>
    <cfRule type="cellIs" dxfId="271" priority="162" operator="equal">
      <formula>"Moderado"</formula>
    </cfRule>
    <cfRule type="cellIs" dxfId="270" priority="163" operator="equal">
      <formula>"Bajo"</formula>
    </cfRule>
  </conditionalFormatting>
  <conditionalFormatting sqref="N44">
    <cfRule type="cellIs" dxfId="269" priority="200" operator="equal">
      <formula>"Extremo"</formula>
    </cfRule>
    <cfRule type="cellIs" dxfId="268" priority="201" operator="equal">
      <formula>"Alto"</formula>
    </cfRule>
    <cfRule type="cellIs" dxfId="267" priority="202" operator="equal">
      <formula>"Moderado"</formula>
    </cfRule>
    <cfRule type="cellIs" dxfId="266" priority="203" operator="equal">
      <formula>"Bajo"</formula>
    </cfRule>
  </conditionalFormatting>
  <conditionalFormatting sqref="N45">
    <cfRule type="cellIs" dxfId="265" priority="196" operator="equal">
      <formula>"Extremo"</formula>
    </cfRule>
    <cfRule type="cellIs" dxfId="264" priority="197" operator="equal">
      <formula>"Alto"</formula>
    </cfRule>
    <cfRule type="cellIs" dxfId="263" priority="198" operator="equal">
      <formula>"Moderado"</formula>
    </cfRule>
    <cfRule type="cellIs" dxfId="262" priority="199" operator="equal">
      <formula>"Bajo"</formula>
    </cfRule>
  </conditionalFormatting>
  <conditionalFormatting sqref="G41">
    <cfRule type="cellIs" dxfId="261" priority="177" operator="equal">
      <formula>"Muy Alta"</formula>
    </cfRule>
    <cfRule type="cellIs" dxfId="260" priority="178" operator="equal">
      <formula>"Alta"</formula>
    </cfRule>
    <cfRule type="cellIs" dxfId="259" priority="179" operator="equal">
      <formula>"Media"</formula>
    </cfRule>
    <cfRule type="cellIs" dxfId="258" priority="180" operator="equal">
      <formula>"Baja"</formula>
    </cfRule>
    <cfRule type="cellIs" dxfId="257" priority="181" operator="equal">
      <formula>"Muy Baja"</formula>
    </cfRule>
  </conditionalFormatting>
  <conditionalFormatting sqref="J41">
    <cfRule type="containsText" dxfId="256" priority="167" operator="containsText" text="❌">
      <formula>NOT(ISERROR(SEARCH("❌",J41)))</formula>
    </cfRule>
  </conditionalFormatting>
  <conditionalFormatting sqref="K41">
    <cfRule type="cellIs" dxfId="255" priority="172" operator="equal">
      <formula>"Catastrófico"</formula>
    </cfRule>
    <cfRule type="cellIs" dxfId="254" priority="173" operator="equal">
      <formula>"Mayor"</formula>
    </cfRule>
    <cfRule type="cellIs" dxfId="253" priority="174" operator="equal">
      <formula>"Moderado"</formula>
    </cfRule>
    <cfRule type="cellIs" dxfId="252" priority="175" operator="equal">
      <formula>"Menor"</formula>
    </cfRule>
    <cfRule type="cellIs" dxfId="251" priority="176" operator="equal">
      <formula>"Leve"</formula>
    </cfRule>
  </conditionalFormatting>
  <conditionalFormatting sqref="M41">
    <cfRule type="cellIs" dxfId="250" priority="168" operator="equal">
      <formula>"Extremo"</formula>
    </cfRule>
    <cfRule type="cellIs" dxfId="249" priority="169" operator="equal">
      <formula>"Alto"</formula>
    </cfRule>
    <cfRule type="cellIs" dxfId="248" priority="170" operator="equal">
      <formula>"Moderado"</formula>
    </cfRule>
    <cfRule type="cellIs" dxfId="247" priority="171" operator="equal">
      <formula>"Bajo"</formula>
    </cfRule>
  </conditionalFormatting>
  <conditionalFormatting sqref="Z41">
    <cfRule type="cellIs" dxfId="246" priority="191" operator="equal">
      <formula>"Muy Alta"</formula>
    </cfRule>
    <cfRule type="cellIs" dxfId="245" priority="192" operator="equal">
      <formula>"Alta"</formula>
    </cfRule>
    <cfRule type="cellIs" dxfId="244" priority="193" operator="equal">
      <formula>"Media"</formula>
    </cfRule>
    <cfRule type="cellIs" dxfId="243" priority="194" operator="equal">
      <formula>"Baja"</formula>
    </cfRule>
    <cfRule type="cellIs" dxfId="242" priority="195" operator="equal">
      <formula>"Muy Baja"</formula>
    </cfRule>
  </conditionalFormatting>
  <conditionalFormatting sqref="AB41">
    <cfRule type="cellIs" dxfId="241" priority="186" operator="equal">
      <formula>"Catastrófico"</formula>
    </cfRule>
    <cfRule type="cellIs" dxfId="240" priority="187" operator="equal">
      <formula>"Mayor"</formula>
    </cfRule>
    <cfRule type="cellIs" dxfId="239" priority="188" operator="equal">
      <formula>"Moderado"</formula>
    </cfRule>
    <cfRule type="cellIs" dxfId="238" priority="189" operator="equal">
      <formula>"Menor"</formula>
    </cfRule>
    <cfRule type="cellIs" dxfId="237" priority="190" operator="equal">
      <formula>"Leve"</formula>
    </cfRule>
  </conditionalFormatting>
  <conditionalFormatting sqref="AD41">
    <cfRule type="cellIs" dxfId="236" priority="182" operator="equal">
      <formula>"Extremo"</formula>
    </cfRule>
    <cfRule type="cellIs" dxfId="235" priority="183" operator="equal">
      <formula>"Alto"</formula>
    </cfRule>
    <cfRule type="cellIs" dxfId="234" priority="184" operator="equal">
      <formula>"Moderado"</formula>
    </cfRule>
    <cfRule type="cellIs" dxfId="233" priority="185" operator="equal">
      <formula>"Bajo"</formula>
    </cfRule>
  </conditionalFormatting>
  <conditionalFormatting sqref="AZ41">
    <cfRule type="cellIs" dxfId="232" priority="165" operator="equal">
      <formula>"sí"</formula>
    </cfRule>
  </conditionalFormatting>
  <conditionalFormatting sqref="BS41">
    <cfRule type="cellIs" dxfId="231" priority="164" operator="equal">
      <formula>"sí"</formula>
    </cfRule>
  </conditionalFormatting>
  <conditionalFormatting sqref="CL41">
    <cfRule type="cellIs" dxfId="230" priority="166" operator="equal">
      <formula>"sí"</formula>
    </cfRule>
  </conditionalFormatting>
  <conditionalFormatting sqref="N42">
    <cfRule type="cellIs" dxfId="229" priority="156" operator="equal">
      <formula>"Extremo"</formula>
    </cfRule>
    <cfRule type="cellIs" dxfId="228" priority="157" operator="equal">
      <formula>"Alto"</formula>
    </cfRule>
    <cfRule type="cellIs" dxfId="227" priority="158" operator="equal">
      <formula>"Moderado"</formula>
    </cfRule>
    <cfRule type="cellIs" dxfId="226" priority="159" operator="equal">
      <formula>"Bajo"</formula>
    </cfRule>
  </conditionalFormatting>
  <conditionalFormatting sqref="G71 G77 Z77:Z78 G68 Z68">
    <cfRule type="cellIs" dxfId="225" priority="137" operator="equal">
      <formula>"Muy Alta"</formula>
    </cfRule>
    <cfRule type="cellIs" dxfId="224" priority="138" operator="equal">
      <formula>"Alta"</formula>
    </cfRule>
    <cfRule type="cellIs" dxfId="223" priority="139" operator="equal">
      <formula>"Media"</formula>
    </cfRule>
    <cfRule type="cellIs" dxfId="222" priority="140" operator="equal">
      <formula>"Baja"</formula>
    </cfRule>
    <cfRule type="cellIs" dxfId="221" priority="141" operator="equal">
      <formula>"Muy Baja"</formula>
    </cfRule>
  </conditionalFormatting>
  <conditionalFormatting sqref="G72:G75">
    <cfRule type="cellIs" dxfId="220" priority="122" operator="equal">
      <formula>"Muy Alta"</formula>
    </cfRule>
    <cfRule type="cellIs" dxfId="219" priority="123" operator="equal">
      <formula>"Alta"</formula>
    </cfRule>
    <cfRule type="cellIs" dxfId="218" priority="124" operator="equal">
      <formula>"Media"</formula>
    </cfRule>
    <cfRule type="cellIs" dxfId="217" priority="125" operator="equal">
      <formula>"Baja"</formula>
    </cfRule>
    <cfRule type="cellIs" dxfId="216" priority="126" operator="equal">
      <formula>"Muy Baja"</formula>
    </cfRule>
  </conditionalFormatting>
  <conditionalFormatting sqref="J71 J77 J68">
    <cfRule type="containsText" dxfId="215" priority="127" operator="containsText" text="❌">
      <formula>NOT(ISERROR(SEARCH("❌",J68)))</formula>
    </cfRule>
  </conditionalFormatting>
  <conditionalFormatting sqref="J72:J75">
    <cfRule type="containsText" dxfId="214" priority="112" operator="containsText" text="❌">
      <formula>NOT(ISERROR(SEARCH("❌",J72)))</formula>
    </cfRule>
  </conditionalFormatting>
  <conditionalFormatting sqref="K71 K77 AB77:AB78 K68 AB68">
    <cfRule type="cellIs" dxfId="213" priority="132" operator="equal">
      <formula>"Catastrófico"</formula>
    </cfRule>
    <cfRule type="cellIs" dxfId="212" priority="133" operator="equal">
      <formula>"Mayor"</formula>
    </cfRule>
    <cfRule type="cellIs" dxfId="211" priority="134" operator="equal">
      <formula>"Moderado"</formula>
    </cfRule>
    <cfRule type="cellIs" dxfId="210" priority="135" operator="equal">
      <formula>"Menor"</formula>
    </cfRule>
    <cfRule type="cellIs" dxfId="209" priority="136" operator="equal">
      <formula>"Leve"</formula>
    </cfRule>
  </conditionalFormatting>
  <conditionalFormatting sqref="K72:K75">
    <cfRule type="cellIs" dxfId="208" priority="117" operator="equal">
      <formula>"Catastrófico"</formula>
    </cfRule>
    <cfRule type="cellIs" dxfId="207" priority="118" operator="equal">
      <formula>"Mayor"</formula>
    </cfRule>
    <cfRule type="cellIs" dxfId="206" priority="119" operator="equal">
      <formula>"Moderado"</formula>
    </cfRule>
    <cfRule type="cellIs" dxfId="205" priority="120" operator="equal">
      <formula>"Menor"</formula>
    </cfRule>
    <cfRule type="cellIs" dxfId="204" priority="121" operator="equal">
      <formula>"Leve"</formula>
    </cfRule>
  </conditionalFormatting>
  <conditionalFormatting sqref="M72:M75 M77:N77 AD77:AD78 N72:N76 M68 AD68">
    <cfRule type="cellIs" dxfId="203" priority="113" operator="equal">
      <formula>"Extremo"</formula>
    </cfRule>
    <cfRule type="cellIs" dxfId="202" priority="114" operator="equal">
      <formula>"Alto"</formula>
    </cfRule>
    <cfRule type="cellIs" dxfId="201" priority="115" operator="equal">
      <formula>"Moderado"</formula>
    </cfRule>
    <cfRule type="cellIs" dxfId="200" priority="116" operator="equal">
      <formula>"Bajo"</formula>
    </cfRule>
  </conditionalFormatting>
  <conditionalFormatting sqref="M71">
    <cfRule type="cellIs" dxfId="199" priority="128" operator="equal">
      <formula>"Extremo"</formula>
    </cfRule>
    <cfRule type="cellIs" dxfId="198" priority="129" operator="equal">
      <formula>"Alto"</formula>
    </cfRule>
    <cfRule type="cellIs" dxfId="197" priority="130" operator="equal">
      <formula>"Moderado"</formula>
    </cfRule>
    <cfRule type="cellIs" dxfId="196" priority="131" operator="equal">
      <formula>"Bajo"</formula>
    </cfRule>
  </conditionalFormatting>
  <conditionalFormatting sqref="Z71">
    <cfRule type="cellIs" dxfId="195" priority="151" operator="equal">
      <formula>"Muy Alta"</formula>
    </cfRule>
    <cfRule type="cellIs" dxfId="194" priority="152" operator="equal">
      <formula>"Alta"</formula>
    </cfRule>
    <cfRule type="cellIs" dxfId="193" priority="153" operator="equal">
      <formula>"Media"</formula>
    </cfRule>
    <cfRule type="cellIs" dxfId="192" priority="154" operator="equal">
      <formula>"Baja"</formula>
    </cfRule>
    <cfRule type="cellIs" dxfId="191" priority="155" operator="equal">
      <formula>"Muy Baja"</formula>
    </cfRule>
  </conditionalFormatting>
  <conditionalFormatting sqref="Z72:Z75">
    <cfRule type="cellIs" dxfId="190" priority="103" operator="equal">
      <formula>"Muy Alta"</formula>
    </cfRule>
    <cfRule type="cellIs" dxfId="189" priority="104" operator="equal">
      <formula>"Alta"</formula>
    </cfRule>
    <cfRule type="cellIs" dxfId="188" priority="105" operator="equal">
      <formula>"Media"</formula>
    </cfRule>
    <cfRule type="cellIs" dxfId="187" priority="106" operator="equal">
      <formula>"Baja"</formula>
    </cfRule>
    <cfRule type="cellIs" dxfId="186" priority="107" operator="equal">
      <formula>"Muy Baja"</formula>
    </cfRule>
  </conditionalFormatting>
  <conditionalFormatting sqref="AB71">
    <cfRule type="cellIs" dxfId="185" priority="146" operator="equal">
      <formula>"Catastrófico"</formula>
    </cfRule>
    <cfRule type="cellIs" dxfId="184" priority="147" operator="equal">
      <formula>"Mayor"</formula>
    </cfRule>
    <cfRule type="cellIs" dxfId="183" priority="148" operator="equal">
      <formula>"Moderado"</formula>
    </cfRule>
    <cfRule type="cellIs" dxfId="182" priority="149" operator="equal">
      <formula>"Menor"</formula>
    </cfRule>
    <cfRule type="cellIs" dxfId="181" priority="150" operator="equal">
      <formula>"Leve"</formula>
    </cfRule>
  </conditionalFormatting>
  <conditionalFormatting sqref="AB72:AB75">
    <cfRule type="cellIs" dxfId="180" priority="98" operator="equal">
      <formula>"Catastrófico"</formula>
    </cfRule>
    <cfRule type="cellIs" dxfId="179" priority="99" operator="equal">
      <formula>"Mayor"</formula>
    </cfRule>
    <cfRule type="cellIs" dxfId="178" priority="100" operator="equal">
      <formula>"Moderado"</formula>
    </cfRule>
    <cfRule type="cellIs" dxfId="177" priority="101" operator="equal">
      <formula>"Menor"</formula>
    </cfRule>
    <cfRule type="cellIs" dxfId="176" priority="102" operator="equal">
      <formula>"Leve"</formula>
    </cfRule>
  </conditionalFormatting>
  <conditionalFormatting sqref="AD71">
    <cfRule type="cellIs" dxfId="175" priority="142" operator="equal">
      <formula>"Extremo"</formula>
    </cfRule>
    <cfRule type="cellIs" dxfId="174" priority="143" operator="equal">
      <formula>"Alto"</formula>
    </cfRule>
    <cfRule type="cellIs" dxfId="173" priority="144" operator="equal">
      <formula>"Moderado"</formula>
    </cfRule>
    <cfRule type="cellIs" dxfId="172" priority="145" operator="equal">
      <formula>"Bajo"</formula>
    </cfRule>
  </conditionalFormatting>
  <conditionalFormatting sqref="AD72:AD75">
    <cfRule type="cellIs" dxfId="171" priority="108" operator="equal">
      <formula>"Extremo"</formula>
    </cfRule>
    <cfRule type="cellIs" dxfId="170" priority="109" operator="equal">
      <formula>"Alto"</formula>
    </cfRule>
    <cfRule type="cellIs" dxfId="169" priority="110" operator="equal">
      <formula>"Moderado"</formula>
    </cfRule>
    <cfRule type="cellIs" dxfId="168" priority="111" operator="equal">
      <formula>"Bajo"</formula>
    </cfRule>
  </conditionalFormatting>
  <conditionalFormatting sqref="G78">
    <cfRule type="cellIs" dxfId="167" priority="93" operator="equal">
      <formula>"Muy Alta"</formula>
    </cfRule>
    <cfRule type="cellIs" dxfId="166" priority="94" operator="equal">
      <formula>"Alta"</formula>
    </cfRule>
    <cfRule type="cellIs" dxfId="165" priority="95" operator="equal">
      <formula>"Media"</formula>
    </cfRule>
    <cfRule type="cellIs" dxfId="164" priority="96" operator="equal">
      <formula>"Baja"</formula>
    </cfRule>
    <cfRule type="cellIs" dxfId="163" priority="97" operator="equal">
      <formula>"Muy Baja"</formula>
    </cfRule>
  </conditionalFormatting>
  <conditionalFormatting sqref="J78">
    <cfRule type="containsText" dxfId="162" priority="83" operator="containsText" text="❌">
      <formula>NOT(ISERROR(SEARCH("❌",J78)))</formula>
    </cfRule>
  </conditionalFormatting>
  <conditionalFormatting sqref="K78">
    <cfRule type="cellIs" dxfId="161" priority="88" operator="equal">
      <formula>"Catastrófico"</formula>
    </cfRule>
    <cfRule type="cellIs" dxfId="160" priority="89" operator="equal">
      <formula>"Mayor"</formula>
    </cfRule>
    <cfRule type="cellIs" dxfId="159" priority="90" operator="equal">
      <formula>"Moderado"</formula>
    </cfRule>
    <cfRule type="cellIs" dxfId="158" priority="91" operator="equal">
      <formula>"Menor"</formula>
    </cfRule>
    <cfRule type="cellIs" dxfId="157" priority="92" operator="equal">
      <formula>"Leve"</formula>
    </cfRule>
  </conditionalFormatting>
  <conditionalFormatting sqref="M78">
    <cfRule type="cellIs" dxfId="156" priority="84" operator="equal">
      <formula>"Extremo"</formula>
    </cfRule>
    <cfRule type="cellIs" dxfId="155" priority="85" operator="equal">
      <formula>"Alto"</formula>
    </cfRule>
    <cfRule type="cellIs" dxfId="154" priority="86" operator="equal">
      <formula>"Moderado"</formula>
    </cfRule>
    <cfRule type="cellIs" dxfId="153" priority="87" operator="equal">
      <formula>"Bajo"</formula>
    </cfRule>
  </conditionalFormatting>
  <conditionalFormatting sqref="N78">
    <cfRule type="cellIs" dxfId="152" priority="79" operator="equal">
      <formula>"Extremo"</formula>
    </cfRule>
    <cfRule type="cellIs" dxfId="151" priority="80" operator="equal">
      <formula>"Alto"</formula>
    </cfRule>
    <cfRule type="cellIs" dxfId="150" priority="81" operator="equal">
      <formula>"Moderado"</formula>
    </cfRule>
    <cfRule type="cellIs" dxfId="149" priority="82" operator="equal">
      <formula>"Bajo"</formula>
    </cfRule>
  </conditionalFormatting>
  <conditionalFormatting sqref="N69">
    <cfRule type="cellIs" dxfId="148" priority="75" operator="equal">
      <formula>"Extremo"</formula>
    </cfRule>
    <cfRule type="cellIs" dxfId="147" priority="76" operator="equal">
      <formula>"Alto"</formula>
    </cfRule>
    <cfRule type="cellIs" dxfId="146" priority="77" operator="equal">
      <formula>"Moderado"</formula>
    </cfRule>
    <cfRule type="cellIs" dxfId="145" priority="78" operator="equal">
      <formula>"Bajo"</formula>
    </cfRule>
  </conditionalFormatting>
  <conditionalFormatting sqref="G70">
    <cfRule type="cellIs" dxfId="144" priority="56" operator="equal">
      <formula>"Muy Alta"</formula>
    </cfRule>
    <cfRule type="cellIs" dxfId="143" priority="57" operator="equal">
      <formula>"Alta"</formula>
    </cfRule>
    <cfRule type="cellIs" dxfId="142" priority="58" operator="equal">
      <formula>"Media"</formula>
    </cfRule>
    <cfRule type="cellIs" dxfId="141" priority="59" operator="equal">
      <formula>"Baja"</formula>
    </cfRule>
    <cfRule type="cellIs" dxfId="140" priority="60" operator="equal">
      <formula>"Muy Baja"</formula>
    </cfRule>
  </conditionalFormatting>
  <conditionalFormatting sqref="J70">
    <cfRule type="containsText" dxfId="139" priority="46" operator="containsText" text="❌">
      <formula>NOT(ISERROR(SEARCH("❌",J70)))</formula>
    </cfRule>
  </conditionalFormatting>
  <conditionalFormatting sqref="K70">
    <cfRule type="cellIs" dxfId="138" priority="51" operator="equal">
      <formula>"Catastrófico"</formula>
    </cfRule>
    <cfRule type="cellIs" dxfId="137" priority="52" operator="equal">
      <formula>"Mayor"</formula>
    </cfRule>
    <cfRule type="cellIs" dxfId="136" priority="53" operator="equal">
      <formula>"Moderado"</formula>
    </cfRule>
    <cfRule type="cellIs" dxfId="135" priority="54" operator="equal">
      <formula>"Menor"</formula>
    </cfRule>
    <cfRule type="cellIs" dxfId="134" priority="55" operator="equal">
      <formula>"Leve"</formula>
    </cfRule>
  </conditionalFormatting>
  <conditionalFormatting sqref="M70">
    <cfRule type="cellIs" dxfId="133" priority="47" operator="equal">
      <formula>"Extremo"</formula>
    </cfRule>
    <cfRule type="cellIs" dxfId="132" priority="48" operator="equal">
      <formula>"Alto"</formula>
    </cfRule>
    <cfRule type="cellIs" dxfId="131" priority="49" operator="equal">
      <formula>"Moderado"</formula>
    </cfRule>
    <cfRule type="cellIs" dxfId="130" priority="50" operator="equal">
      <formula>"Bajo"</formula>
    </cfRule>
  </conditionalFormatting>
  <conditionalFormatting sqref="Z70">
    <cfRule type="cellIs" dxfId="129" priority="70" operator="equal">
      <formula>"Muy Alta"</formula>
    </cfRule>
    <cfRule type="cellIs" dxfId="128" priority="71" operator="equal">
      <formula>"Alta"</formula>
    </cfRule>
    <cfRule type="cellIs" dxfId="127" priority="72" operator="equal">
      <formula>"Media"</formula>
    </cfRule>
    <cfRule type="cellIs" dxfId="126" priority="73" operator="equal">
      <formula>"Baja"</formula>
    </cfRule>
    <cfRule type="cellIs" dxfId="125" priority="74" operator="equal">
      <formula>"Muy Baja"</formula>
    </cfRule>
  </conditionalFormatting>
  <conditionalFormatting sqref="AB70">
    <cfRule type="cellIs" dxfId="124" priority="65" operator="equal">
      <formula>"Catastrófico"</formula>
    </cfRule>
    <cfRule type="cellIs" dxfId="123" priority="66" operator="equal">
      <formula>"Mayor"</formula>
    </cfRule>
    <cfRule type="cellIs" dxfId="122" priority="67" operator="equal">
      <formula>"Moderado"</formula>
    </cfRule>
    <cfRule type="cellIs" dxfId="121" priority="68" operator="equal">
      <formula>"Menor"</formula>
    </cfRule>
    <cfRule type="cellIs" dxfId="120" priority="69" operator="equal">
      <formula>"Leve"</formula>
    </cfRule>
  </conditionalFormatting>
  <conditionalFormatting sqref="AD70">
    <cfRule type="cellIs" dxfId="119" priority="61" operator="equal">
      <formula>"Extremo"</formula>
    </cfRule>
    <cfRule type="cellIs" dxfId="118" priority="62" operator="equal">
      <formula>"Alto"</formula>
    </cfRule>
    <cfRule type="cellIs" dxfId="117" priority="63" operator="equal">
      <formula>"Moderado"</formula>
    </cfRule>
    <cfRule type="cellIs" dxfId="116" priority="64" operator="equal">
      <formula>"Bajo"</formula>
    </cfRule>
  </conditionalFormatting>
  <conditionalFormatting sqref="N67">
    <cfRule type="cellIs" dxfId="115" priority="5" operator="equal">
      <formula>"Extremo"</formula>
    </cfRule>
    <cfRule type="cellIs" dxfId="114" priority="6" operator="equal">
      <formula>"Alto"</formula>
    </cfRule>
    <cfRule type="cellIs" dxfId="113" priority="7" operator="equal">
      <formula>"Moderado"</formula>
    </cfRule>
    <cfRule type="cellIs" dxfId="112" priority="8" operator="equal">
      <formula>"Bajo"</formula>
    </cfRule>
  </conditionalFormatting>
  <conditionalFormatting sqref="N70">
    <cfRule type="cellIs" dxfId="111" priority="42" operator="equal">
      <formula>"Extremo"</formula>
    </cfRule>
    <cfRule type="cellIs" dxfId="110" priority="43" operator="equal">
      <formula>"Alto"</formula>
    </cfRule>
    <cfRule type="cellIs" dxfId="109" priority="44" operator="equal">
      <formula>"Moderado"</formula>
    </cfRule>
    <cfRule type="cellIs" dxfId="108" priority="45" operator="equal">
      <formula>"Bajo"</formula>
    </cfRule>
  </conditionalFormatting>
  <conditionalFormatting sqref="N71">
    <cfRule type="cellIs" dxfId="107" priority="38" operator="equal">
      <formula>"Extremo"</formula>
    </cfRule>
    <cfRule type="cellIs" dxfId="106" priority="39" operator="equal">
      <formula>"Alto"</formula>
    </cfRule>
    <cfRule type="cellIs" dxfId="105" priority="40" operator="equal">
      <formula>"Moderado"</formula>
    </cfRule>
    <cfRule type="cellIs" dxfId="104" priority="41" operator="equal">
      <formula>"Bajo"</formula>
    </cfRule>
  </conditionalFormatting>
  <conditionalFormatting sqref="G67">
    <cfRule type="cellIs" dxfId="103" priority="19" operator="equal">
      <formula>"Muy Alta"</formula>
    </cfRule>
    <cfRule type="cellIs" dxfId="102" priority="20" operator="equal">
      <formula>"Alta"</formula>
    </cfRule>
    <cfRule type="cellIs" dxfId="101" priority="21" operator="equal">
      <formula>"Media"</formula>
    </cfRule>
    <cfRule type="cellIs" dxfId="100" priority="22" operator="equal">
      <formula>"Baja"</formula>
    </cfRule>
    <cfRule type="cellIs" dxfId="99" priority="23" operator="equal">
      <formula>"Muy Baja"</formula>
    </cfRule>
  </conditionalFormatting>
  <conditionalFormatting sqref="J67">
    <cfRule type="containsText" dxfId="98" priority="9" operator="containsText" text="❌">
      <formula>NOT(ISERROR(SEARCH("❌",J67)))</formula>
    </cfRule>
  </conditionalFormatting>
  <conditionalFormatting sqref="K67">
    <cfRule type="cellIs" dxfId="97" priority="14" operator="equal">
      <formula>"Catastrófico"</formula>
    </cfRule>
    <cfRule type="cellIs" dxfId="96" priority="15" operator="equal">
      <formula>"Mayor"</formula>
    </cfRule>
    <cfRule type="cellIs" dxfId="95" priority="16" operator="equal">
      <formula>"Moderado"</formula>
    </cfRule>
    <cfRule type="cellIs" dxfId="94" priority="17" operator="equal">
      <formula>"Menor"</formula>
    </cfRule>
    <cfRule type="cellIs" dxfId="93" priority="18" operator="equal">
      <formula>"Leve"</formula>
    </cfRule>
  </conditionalFormatting>
  <conditionalFormatting sqref="M67">
    <cfRule type="cellIs" dxfId="92" priority="10" operator="equal">
      <formula>"Extremo"</formula>
    </cfRule>
    <cfRule type="cellIs" dxfId="91" priority="11" operator="equal">
      <formula>"Alto"</formula>
    </cfRule>
    <cfRule type="cellIs" dxfId="90" priority="12" operator="equal">
      <formula>"Moderado"</formula>
    </cfRule>
    <cfRule type="cellIs" dxfId="89" priority="13" operator="equal">
      <formula>"Bajo"</formula>
    </cfRule>
  </conditionalFormatting>
  <conditionalFormatting sqref="Z67">
    <cfRule type="cellIs" dxfId="88" priority="33" operator="equal">
      <formula>"Muy Alta"</formula>
    </cfRule>
    <cfRule type="cellIs" dxfId="87" priority="34" operator="equal">
      <formula>"Alta"</formula>
    </cfRule>
    <cfRule type="cellIs" dxfId="86" priority="35" operator="equal">
      <formula>"Media"</formula>
    </cfRule>
    <cfRule type="cellIs" dxfId="85" priority="36" operator="equal">
      <formula>"Baja"</formula>
    </cfRule>
    <cfRule type="cellIs" dxfId="84" priority="37" operator="equal">
      <formula>"Muy Baja"</formula>
    </cfRule>
  </conditionalFormatting>
  <conditionalFormatting sqref="AB67">
    <cfRule type="cellIs" dxfId="83" priority="28" operator="equal">
      <formula>"Catastrófico"</formula>
    </cfRule>
    <cfRule type="cellIs" dxfId="82" priority="29" operator="equal">
      <formula>"Mayor"</formula>
    </cfRule>
    <cfRule type="cellIs" dxfId="81" priority="30" operator="equal">
      <formula>"Moderado"</formula>
    </cfRule>
    <cfRule type="cellIs" dxfId="80" priority="31" operator="equal">
      <formula>"Menor"</formula>
    </cfRule>
    <cfRule type="cellIs" dxfId="79" priority="32" operator="equal">
      <formula>"Leve"</formula>
    </cfRule>
  </conditionalFormatting>
  <conditionalFormatting sqref="AD67">
    <cfRule type="cellIs" dxfId="78" priority="24" operator="equal">
      <formula>"Extremo"</formula>
    </cfRule>
    <cfRule type="cellIs" dxfId="77" priority="25" operator="equal">
      <formula>"Alto"</formula>
    </cfRule>
    <cfRule type="cellIs" dxfId="76" priority="26" operator="equal">
      <formula>"Moderado"</formula>
    </cfRule>
    <cfRule type="cellIs" dxfId="75" priority="27" operator="equal">
      <formula>"Bajo"</formula>
    </cfRule>
  </conditionalFormatting>
  <conditionalFormatting sqref="N68">
    <cfRule type="cellIs" dxfId="74" priority="1" operator="equal">
      <formula>"Extremo"</formula>
    </cfRule>
    <cfRule type="cellIs" dxfId="73" priority="2" operator="equal">
      <formula>"Alto"</formula>
    </cfRule>
    <cfRule type="cellIs" dxfId="72" priority="3" operator="equal">
      <formula>"Moderado"</formula>
    </cfRule>
    <cfRule type="cellIs" dxfId="71" priority="4" operator="equal">
      <formula>"Bajo"</formula>
    </cfRule>
  </conditionalFormatting>
  <dataValidations count="1">
    <dataValidation type="list" allowBlank="1" showInputMessage="1" showErrorMessage="1" sqref="BL44:BL47 BL41:BL42">
      <formula1>#N/A</formula1>
    </dataValidation>
  </dataValidations>
  <pageMargins left="0.70866141732283472" right="0.70866141732283472" top="0.74803149606299213" bottom="0.74803149606299213" header="0" footer="0"/>
  <pageSetup orientation="landscape" r:id="rId1"/>
  <headerFooter>
    <oddFooter>&amp;LVersión 3  02/05/2022</oddFooter>
  </headerFooter>
  <legacyDrawing r:id="rId2"/>
  <extLst>
    <ext xmlns:x14="http://schemas.microsoft.com/office/spreadsheetml/2009/9/main" uri="{CCE6A557-97BC-4b89-ADB6-D9C93CAAB3DF}">
      <x14:dataValidations xmlns:xm="http://schemas.microsoft.com/office/excel/2006/main" count="33">
        <x14:dataValidation type="list" allowBlank="1" showErrorMessage="1">
          <x14:formula1>
            <xm:f>'Tabla Valoración controles'!$D$13:$D$14</xm:f>
          </x14:formula1>
          <xm:sqref>X8:X16 X20 X24:X30 X33:X40 X53:X66 X79:X99</xm:sqref>
        </x14:dataValidation>
        <x14:dataValidation type="list" allowBlank="1" showErrorMessage="1">
          <x14:formula1>
            <xm:f>'Tabla Valoración controles'!$D$4:$D$6</xm:f>
          </x14:formula1>
          <xm:sqref>S8:S16 S20 S24:S30 S33:S40 S53:S66 S79:S99</xm:sqref>
        </x14:dataValidation>
        <x14:dataValidation type="list" allowBlank="1" showErrorMessage="1">
          <x14:formula1>
            <xm:f>'Opciones Tratamiento'!$B$2:$B$5</xm:f>
          </x14:formula1>
          <xm:sqref>AE8 AE10:AE12 AE14:AE16 AE20 AE24:AE27 AE30 AE93:AE99 AE34:AE38 AE40 AE63:AE64 AE82:AE87 AE89 AE53:AE55 AE57 AE60:AE61 AE79</xm:sqref>
        </x14:dataValidation>
        <x14:dataValidation type="list" allowBlank="1" showErrorMessage="1">
          <x14:formula1>
            <xm:f>'Tabla Impacto'!$F$210:$F$221</xm:f>
          </x14:formula1>
          <xm:sqref>I8 I10:I12 I14:I16 I20 I24:I25 I27 I30 I93:I99 I34:I38 I40 I79 I63:I64 I82:I87 I89 I53:I55 I57 I60:I61</xm:sqref>
        </x14:dataValidation>
        <x14:dataValidation type="list" allowBlank="1" showErrorMessage="1">
          <x14:formula1>
            <xm:f>'Tabla Valoración controles'!$D$9:$D$10</xm:f>
          </x14:formula1>
          <xm:sqref>V8:V16 V20 V24:V30 V33:V40 V53:V66 V79:V99</xm:sqref>
        </x14:dataValidation>
        <x14:dataValidation type="list" allowBlank="1" showErrorMessage="1">
          <x14:formula1>
            <xm:f>'Opciones Tratamiento'!$B$13:$B$19</xm:f>
          </x14:formula1>
          <xm:sqref>E8 E10:E16 E20 E24:E25 E27 E30 E93:E99 E34:E38 E40 E79 E63:E64 E82:E87 E89 E53:E55 E57 E60:E61</xm:sqref>
        </x14:dataValidation>
        <x14:dataValidation type="list" allowBlank="1" showErrorMessage="1">
          <x14:formula1>
            <xm:f>'Tabla Valoración controles'!$D$7:$D$8</xm:f>
          </x14:formula1>
          <xm:sqref>T8:T16 T20 T24:T30 T33:T40 T53:T66 T79:T99</xm:sqref>
        </x14:dataValidation>
        <x14:dataValidation type="list" allowBlank="1" showErrorMessage="1">
          <x14:formula1>
            <xm:f>'Tabla Valoración controles'!$D$11:$D$12</xm:f>
          </x14:formula1>
          <xm:sqref>W8:W16 W20 W24:W30 W33:W40 W53:W66 W79:W99</xm:sqref>
        </x14:dataValidation>
        <x14:dataValidation type="list" allowBlank="1" showInputMessage="1" showErrorMessage="1">
          <x14:formula1>
            <xm:f>'C:\Users\carlos.santos\Desktop\Riesgos 2024 Matrices\[8. 20236000183093Gestión Territorial.xlsx]Opciones Tratamiento'!#REF!</xm:f>
          </x14:formula1>
          <xm:sqref>E31:E32</xm:sqref>
        </x14:dataValidation>
        <x14:dataValidation type="list" allowBlank="1" showInputMessage="1" showErrorMessage="1">
          <x14:formula1>
            <xm:f>'C:\Users\carlos.santos\Desktop\Riesgos 2024 Matrices\[8. 20236000183093Gestión Territorial.xlsx]Tabla Impacto'!#REF!</xm:f>
          </x14:formula1>
          <xm:sqref>I31:I32</xm:sqref>
        </x14:dataValidation>
        <x14:dataValidation type="list" allowBlank="1" showInputMessage="1" showErrorMessage="1">
          <x14:formula1>
            <xm:f>'C:\Users\carlos.santos\Desktop\Riesgos 2024 Matrices\[8. 20236000183093Gestión Territorial.xlsx]Listas y tablas'!#REF!</xm:f>
          </x14:formula1>
          <xm:sqref>CA31:CA32 BH31:BH32 AO31:AO32</xm:sqref>
        </x14:dataValidation>
        <x14:dataValidation type="list" allowBlank="1" showInputMessage="1" showErrorMessage="1">
          <x14:formula1>
            <xm:f>'C:\Users\carlos.santos\Desktop\Riesgos 2024 Matrices\[8. 20236000183093Gestión Territorial.xlsx]Listas y tablas'!#REF!</xm:f>
          </x14:formula1>
          <xm:sqref>BY31:BY32 BF31:BF32 AM31:AM32</xm:sqref>
        </x14:dataValidation>
        <x14:dataValidation type="list" allowBlank="1" showInputMessage="1" showErrorMessage="1">
          <x14:formula1>
            <xm:f>'C:\Users\carlos.santos\Desktop\Riesgos 2024 Matrices\[8. 20236000183093Gestión Territorial.xlsx]Listas y tablas'!#REF!</xm:f>
          </x14:formula1>
          <xm:sqref>AU31 AI31:AJ32 BI31:BJ32 BB31:BC32 CB31:CC32 BU31:BV32 CG31:CG32 AP31:AQ32 BN31:BN32</xm:sqref>
        </x14:dataValidation>
        <x14:dataValidation type="list" allowBlank="1" showInputMessage="1" showErrorMessage="1">
          <x14:formula1>
            <xm:f>'C:\Users\carlos.santos\Desktop\Riesgos 2024 Matrices\[11. Matriz_riesgos_admónbienes_2024.xlsx]Listas y tablas'!#REF!</xm:f>
          </x14:formula1>
          <xm:sqref>CR41:CR52 BF41:BF52 BY41:BY52</xm:sqref>
        </x14:dataValidation>
        <x14:dataValidation type="list" allowBlank="1" showInputMessage="1" showErrorMessage="1">
          <x14:formula1>
            <xm:f>'C:\Users\carlos.santos\Desktop\Riesgos 2024 Matrices\[11. Matriz_riesgos_admónbienes_2024.xlsx]Listas y tablas'!#REF!</xm:f>
          </x14:formula1>
          <xm:sqref>CP41:CP52 BD41:BD52 BW41:BW52</xm:sqref>
        </x14:dataValidation>
        <x14:dataValidation type="list" allowBlank="1" showInputMessage="1" showErrorMessage="1">
          <x14:formula1>
            <xm:f>'C:\Users\carlos.santos\Desktop\Riesgos 2024 Matrices\[11. Matriz_riesgos_admónbienes_2024.xlsx]Listas y tablas'!#REF!</xm:f>
          </x14:formula1>
          <xm:sqref>AZ41:BA52 CE41:CE52 BG41:BH52 CX41:CX52 CL41:CM52 CS41:CT52 BS41:BT52 BZ41:CA52</xm:sqref>
        </x14:dataValidation>
        <x14:dataValidation type="list" allowBlank="1" showInputMessage="1" showErrorMessage="1">
          <x14:formula1>
            <xm:f>'C:\Users\carlos.santos\Desktop\Riesgos 2024 Matrices\[11. Matriz_riesgos_admónbienes_2024.xlsx]Tabla Valoración controles'!#REF!</xm:f>
          </x14:formula1>
          <xm:sqref>S41:S52</xm:sqref>
        </x14:dataValidation>
        <x14:dataValidation type="list" allowBlank="1" showInputMessage="1" showErrorMessage="1">
          <x14:formula1>
            <xm:f>'C:\Users\carlos.santos\Desktop\Riesgos 2024 Matrices\[11. Matriz_riesgos_admónbienes_2024.xlsx]Tabla Valoración controles'!#REF!</xm:f>
          </x14:formula1>
          <xm:sqref>T41:T52</xm:sqref>
        </x14:dataValidation>
        <x14:dataValidation type="list" allowBlank="1" showInputMessage="1" showErrorMessage="1">
          <x14:formula1>
            <xm:f>'C:\Users\carlos.santos\Desktop\Riesgos 2024 Matrices\[11. Matriz_riesgos_admónbienes_2024.xlsx]Tabla Valoración controles'!#REF!</xm:f>
          </x14:formula1>
          <xm:sqref>V41:V52</xm:sqref>
        </x14:dataValidation>
        <x14:dataValidation type="list" allowBlank="1" showInputMessage="1" showErrorMessage="1">
          <x14:formula1>
            <xm:f>'C:\Users\carlos.santos\Desktop\Riesgos 2024 Matrices\[11. Matriz_riesgos_admónbienes_2024.xlsx]Tabla Valoración controles'!#REF!</xm:f>
          </x14:formula1>
          <xm:sqref>W41:W52</xm:sqref>
        </x14:dataValidation>
        <x14:dataValidation type="list" allowBlank="1" showInputMessage="1" showErrorMessage="1">
          <x14:formula1>
            <xm:f>'C:\Users\carlos.santos\Desktop\Riesgos 2024 Matrices\[11. Matriz_riesgos_admónbienes_2024.xlsx]Tabla Valoración controles'!#REF!</xm:f>
          </x14:formula1>
          <xm:sqref>X41:X52</xm:sqref>
        </x14:dataValidation>
        <x14:dataValidation type="list" allowBlank="1" showInputMessage="1" showErrorMessage="1">
          <x14:formula1>
            <xm:f>'C:\Users\carlos.santos\Desktop\Riesgos 2024 Matrices\[11. Matriz_riesgos_admónbienes_2024.xlsx]Listas y tablas'!#REF!</xm:f>
          </x14:formula1>
          <xm:sqref>BL48:BL49 BL51:BL52</xm:sqref>
        </x14:dataValidation>
        <x14:dataValidation type="list" allowBlank="1" showInputMessage="1" showErrorMessage="1">
          <x14:formula1>
            <xm:f>'C:\Users\carlos.santos\Desktop\Riesgos 2024 Matrices\[11. Matriz_riesgos_admónbienes_2024.xlsx]Opciones Tratamiento'!#REF!</xm:f>
          </x14:formula1>
          <xm:sqref>E44:E52 E41:E42</xm:sqref>
        </x14:dataValidation>
        <x14:dataValidation type="list" allowBlank="1" showInputMessage="1" showErrorMessage="1">
          <x14:formula1>
            <xm:f>'C:\Users\carlos.santos\Desktop\Riesgos 2024 Matrices\[11. Matriz_riesgos_admónbienes_2024.xlsx]Tabla Impacto'!#REF!</xm:f>
          </x14:formula1>
          <xm:sqref>I51:I52 I44:I49 I41:I42</xm:sqref>
        </x14:dataValidation>
        <x14:dataValidation type="list" allowBlank="1" showInputMessage="1" showErrorMessage="1">
          <x14:formula1>
            <xm:f>'C:\Users\carlos.santos\Desktop\Riesgos 2024 Matrices\[11. Matriz_riesgos_admónbienes_2024.xlsx]Opciones Tratamiento'!#REF!</xm:f>
          </x14:formula1>
          <xm:sqref>AE51:AE52 AE44:AE49 AE41:AE42</xm:sqref>
        </x14:dataValidation>
        <x14:dataValidation type="list" allowBlank="1" showInputMessage="1" showErrorMessage="1">
          <x14:formula1>
            <xm:f>'C:\Users\carlos.santos\Desktop\Riesgos 2024 Matrices\[14. 20245600000283_Administración BI.xlsx]Tabla Valoración controles'!#REF!</xm:f>
          </x14:formula1>
          <xm:sqref>S67:S78</xm:sqref>
        </x14:dataValidation>
        <x14:dataValidation type="list" allowBlank="1" showInputMessage="1" showErrorMessage="1">
          <x14:formula1>
            <xm:f>'C:\Users\carlos.santos\Desktop\Riesgos 2024 Matrices\[14. 20245600000283_Administración BI.xlsx]Tabla Valoración controles'!#REF!</xm:f>
          </x14:formula1>
          <xm:sqref>T67:T78</xm:sqref>
        </x14:dataValidation>
        <x14:dataValidation type="list" allowBlank="1" showInputMessage="1" showErrorMessage="1">
          <x14:formula1>
            <xm:f>'C:\Users\carlos.santos\Desktop\Riesgos 2024 Matrices\[14. 20245600000283_Administración BI.xlsx]Tabla Valoración controles'!#REF!</xm:f>
          </x14:formula1>
          <xm:sqref>V67:V78</xm:sqref>
        </x14:dataValidation>
        <x14:dataValidation type="list" allowBlank="1" showInputMessage="1" showErrorMessage="1">
          <x14:formula1>
            <xm:f>'C:\Users\carlos.santos\Desktop\Riesgos 2024 Matrices\[14. 20245600000283_Administración BI.xlsx]Tabla Valoración controles'!#REF!</xm:f>
          </x14:formula1>
          <xm:sqref>W67:W78</xm:sqref>
        </x14:dataValidation>
        <x14:dataValidation type="list" allowBlank="1" showInputMessage="1" showErrorMessage="1">
          <x14:formula1>
            <xm:f>'C:\Users\carlos.santos\Desktop\Riesgos 2024 Matrices\[14. 20245600000283_Administración BI.xlsx]Tabla Valoración controles'!#REF!</xm:f>
          </x14:formula1>
          <xm:sqref>X67:X78</xm:sqref>
        </x14:dataValidation>
        <x14:dataValidation type="list" allowBlank="1" showInputMessage="1" showErrorMessage="1">
          <x14:formula1>
            <xm:f>'C:\Users\carlos.santos\Desktop\Riesgos 2024 Matrices\[14. 20245600000283_Administración BI.xlsx]Opciones Tratamiento'!#REF!</xm:f>
          </x14:formula1>
          <xm:sqref>E70:E78 E67:E68</xm:sqref>
        </x14:dataValidation>
        <x14:dataValidation type="list" allowBlank="1" showInputMessage="1" showErrorMessage="1">
          <x14:formula1>
            <xm:f>'C:\Users\carlos.santos\Desktop\Riesgos 2024 Matrices\[14. 20245600000283_Administración BI.xlsx]Tabla Impacto'!#REF!</xm:f>
          </x14:formula1>
          <xm:sqref>I77:I78 I70:I75 I67:I68</xm:sqref>
        </x14:dataValidation>
        <x14:dataValidation type="list" allowBlank="1" showInputMessage="1" showErrorMessage="1">
          <x14:formula1>
            <xm:f>'C:\Users\carlos.santos\Desktop\Riesgos 2024 Matrices\[14. 20245600000283_Administración BI.xlsx]Opciones Tratamiento'!#REF!</xm:f>
          </x14:formula1>
          <xm:sqref>AE77:AE78 AE70:AE75 AE67:AE68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U997"/>
  <sheetViews>
    <sheetView zoomScale="70" zoomScaleNormal="70" workbookViewId="0">
      <pane xSplit="4" ySplit="4" topLeftCell="E14" activePane="bottomRight" state="frozen"/>
      <selection pane="topRight" activeCell="E1" sqref="E1"/>
      <selection pane="bottomLeft" activeCell="A5" sqref="A5"/>
      <selection pane="bottomRight" activeCell="E16" sqref="E16"/>
    </sheetView>
  </sheetViews>
  <sheetFormatPr baseColWidth="10" defaultColWidth="14.42578125" defaultRowHeight="15" customHeight="1" x14ac:dyDescent="0.25"/>
  <cols>
    <col min="1" max="1" width="4" customWidth="1"/>
    <col min="2" max="2" width="25.28515625" customWidth="1"/>
    <col min="3" max="3" width="29.7109375" customWidth="1"/>
    <col min="4" max="4" width="36.85546875" customWidth="1"/>
    <col min="5" max="5" width="17.28515625" customWidth="1"/>
    <col min="6" max="6" width="8.7109375" customWidth="1"/>
    <col min="7" max="7" width="15.42578125" customWidth="1"/>
    <col min="8" max="26" width="18.7109375" customWidth="1"/>
    <col min="27" max="27" width="8.7109375" hidden="1" customWidth="1"/>
    <col min="28" max="28" width="17.7109375" customWidth="1"/>
    <col min="29" max="29" width="23.42578125" hidden="1" customWidth="1"/>
    <col min="30" max="30" width="17.42578125" customWidth="1"/>
    <col min="31" max="32" width="5.85546875" hidden="1" customWidth="1"/>
    <col min="33" max="33" width="5.85546875" customWidth="1"/>
    <col min="34" max="34" width="31" customWidth="1"/>
    <col min="35" max="35" width="15.140625" customWidth="1"/>
    <col min="36" max="37" width="16.7109375" customWidth="1"/>
    <col min="38" max="38" width="16.7109375" hidden="1" customWidth="1"/>
    <col min="39" max="39" width="16.7109375" customWidth="1"/>
    <col min="40" max="40" width="16.7109375" hidden="1" customWidth="1"/>
    <col min="41" max="41" width="16.7109375" customWidth="1"/>
    <col min="42" max="42" width="16.7109375" hidden="1" customWidth="1"/>
    <col min="43" max="43" width="16.7109375" customWidth="1"/>
    <col min="44" max="44" width="16.7109375" hidden="1" customWidth="1"/>
    <col min="45" max="45" width="16.7109375" customWidth="1"/>
    <col min="46" max="46" width="16.7109375" hidden="1" customWidth="1"/>
    <col min="47" max="47" width="16.7109375" customWidth="1"/>
    <col min="48" max="48" width="16.7109375" hidden="1" customWidth="1"/>
    <col min="49" max="49" width="16.7109375" customWidth="1"/>
    <col min="50" max="52" width="16.7109375" hidden="1" customWidth="1"/>
    <col min="53" max="54" width="16.7109375" customWidth="1"/>
    <col min="55" max="55" width="16.7109375" hidden="1" customWidth="1"/>
    <col min="56" max="56" width="38.28515625" customWidth="1"/>
    <col min="57" max="57" width="7.28515625" customWidth="1"/>
    <col min="58" max="58" width="52.42578125" customWidth="1"/>
    <col min="59" max="59" width="35.85546875" customWidth="1"/>
    <col min="60" max="60" width="16.7109375" customWidth="1"/>
    <col min="61" max="62" width="14.7109375" customWidth="1"/>
    <col min="63" max="68" width="18.7109375" customWidth="1"/>
    <col min="69" max="125" width="11.42578125" customWidth="1"/>
  </cols>
  <sheetData>
    <row r="1" spans="1:125" ht="16.5" customHeight="1" x14ac:dyDescent="0.3">
      <c r="A1" s="539" t="s">
        <v>329</v>
      </c>
      <c r="B1" s="540"/>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1"/>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row>
    <row r="2" spans="1:125" ht="24" customHeight="1" x14ac:dyDescent="0.3">
      <c r="A2" s="542"/>
      <c r="B2" s="543"/>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4"/>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row>
    <row r="3" spans="1:125" ht="16.5" customHeight="1" x14ac:dyDescent="0.3">
      <c r="A3" s="34"/>
      <c r="B3" s="34"/>
      <c r="C3" s="34"/>
      <c r="D3" s="33"/>
      <c r="E3" s="33"/>
      <c r="F3" s="186"/>
      <c r="G3" s="33"/>
      <c r="H3" s="186"/>
      <c r="I3" s="186"/>
      <c r="J3" s="186"/>
      <c r="K3" s="186"/>
      <c r="L3" s="186"/>
      <c r="M3" s="186"/>
      <c r="N3" s="186"/>
      <c r="O3" s="186"/>
      <c r="P3" s="186"/>
      <c r="Q3" s="186"/>
      <c r="R3" s="186"/>
      <c r="S3" s="186"/>
      <c r="T3" s="186"/>
      <c r="U3" s="186"/>
      <c r="V3" s="186"/>
      <c r="W3" s="186"/>
      <c r="X3" s="186"/>
      <c r="Y3" s="186"/>
      <c r="Z3" s="186"/>
      <c r="AA3" s="33"/>
      <c r="AB3" s="33"/>
      <c r="AC3" s="33"/>
      <c r="AD3" s="186"/>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row>
    <row r="4" spans="1:125" ht="16.5" customHeight="1" x14ac:dyDescent="0.25">
      <c r="A4" s="545" t="s">
        <v>89</v>
      </c>
      <c r="B4" s="546"/>
      <c r="C4" s="546"/>
      <c r="D4" s="548"/>
      <c r="E4" s="545" t="s">
        <v>330</v>
      </c>
      <c r="F4" s="546"/>
      <c r="G4" s="546"/>
      <c r="H4" s="546"/>
      <c r="I4" s="546"/>
      <c r="J4" s="546"/>
      <c r="K4" s="546"/>
      <c r="L4" s="546"/>
      <c r="M4" s="546"/>
      <c r="N4" s="546"/>
      <c r="O4" s="546"/>
      <c r="P4" s="546"/>
      <c r="Q4" s="546"/>
      <c r="R4" s="546"/>
      <c r="S4" s="546"/>
      <c r="T4" s="546"/>
      <c r="U4" s="546"/>
      <c r="V4" s="546"/>
      <c r="W4" s="546"/>
      <c r="X4" s="546"/>
      <c r="Y4" s="546"/>
      <c r="Z4" s="546"/>
      <c r="AA4" s="546"/>
      <c r="AB4" s="546"/>
      <c r="AC4" s="546"/>
      <c r="AD4" s="548"/>
      <c r="AE4" s="59"/>
      <c r="AF4" s="545" t="s">
        <v>165</v>
      </c>
      <c r="AG4" s="546"/>
      <c r="AH4" s="546"/>
      <c r="AI4" s="546"/>
      <c r="AJ4" s="546"/>
      <c r="AK4" s="546"/>
      <c r="AL4" s="546"/>
      <c r="AM4" s="546"/>
      <c r="AN4" s="546"/>
      <c r="AO4" s="546"/>
      <c r="AP4" s="546"/>
      <c r="AQ4" s="546"/>
      <c r="AR4" s="546"/>
      <c r="AS4" s="546"/>
      <c r="AT4" s="546"/>
      <c r="AU4" s="546"/>
      <c r="AV4" s="546"/>
      <c r="AW4" s="546"/>
      <c r="AX4" s="546"/>
      <c r="AY4" s="546"/>
      <c r="AZ4" s="546"/>
      <c r="BA4" s="546"/>
      <c r="BB4" s="546"/>
      <c r="BC4" s="548"/>
      <c r="BD4" s="545" t="s">
        <v>166</v>
      </c>
      <c r="BE4" s="548"/>
      <c r="BF4" s="40"/>
      <c r="BG4" s="545" t="s">
        <v>168</v>
      </c>
      <c r="BH4" s="546"/>
      <c r="BI4" s="546"/>
      <c r="BJ4" s="548"/>
      <c r="BK4" s="549" t="s">
        <v>169</v>
      </c>
      <c r="BL4" s="550"/>
      <c r="BM4" s="550"/>
      <c r="BN4" s="550"/>
      <c r="BO4" s="550"/>
      <c r="BP4" s="551"/>
      <c r="BQ4" s="620" t="s">
        <v>170</v>
      </c>
      <c r="BR4" s="621"/>
      <c r="BS4" s="621"/>
      <c r="BT4" s="621"/>
      <c r="BU4" s="621"/>
      <c r="BV4" s="621"/>
      <c r="BW4" s="621"/>
      <c r="BX4" s="621"/>
      <c r="BY4" s="621"/>
      <c r="BZ4" s="621"/>
      <c r="CA4" s="621"/>
      <c r="CB4" s="621"/>
      <c r="CC4" s="621"/>
      <c r="CD4" s="621"/>
      <c r="CE4" s="621"/>
      <c r="CF4" s="621"/>
      <c r="CG4" s="621"/>
      <c r="CH4" s="621"/>
      <c r="CI4" s="622"/>
      <c r="CJ4" s="632" t="s">
        <v>171</v>
      </c>
      <c r="CK4" s="633"/>
      <c r="CL4" s="633"/>
      <c r="CM4" s="633"/>
      <c r="CN4" s="633"/>
      <c r="CO4" s="633"/>
      <c r="CP4" s="633"/>
      <c r="CQ4" s="633"/>
      <c r="CR4" s="633"/>
      <c r="CS4" s="633"/>
      <c r="CT4" s="633"/>
      <c r="CU4" s="633"/>
      <c r="CV4" s="633"/>
      <c r="CW4" s="633"/>
      <c r="CX4" s="633"/>
      <c r="CY4" s="633"/>
      <c r="CZ4" s="633"/>
      <c r="DA4" s="633"/>
      <c r="DB4" s="605"/>
      <c r="DC4" s="634" t="s">
        <v>172</v>
      </c>
      <c r="DD4" s="635"/>
      <c r="DE4" s="635"/>
      <c r="DF4" s="635"/>
      <c r="DG4" s="635"/>
      <c r="DH4" s="635"/>
      <c r="DI4" s="635"/>
      <c r="DJ4" s="635"/>
      <c r="DK4" s="635"/>
      <c r="DL4" s="635"/>
      <c r="DM4" s="635"/>
      <c r="DN4" s="635"/>
      <c r="DO4" s="635"/>
      <c r="DP4" s="635"/>
      <c r="DQ4" s="635"/>
      <c r="DR4" s="635"/>
      <c r="DS4" s="635"/>
      <c r="DT4" s="635"/>
      <c r="DU4" s="636"/>
    </row>
    <row r="5" spans="1:125" ht="16.5" customHeight="1" x14ac:dyDescent="0.25">
      <c r="A5" s="60"/>
      <c r="B5" s="61"/>
      <c r="C5" s="62"/>
      <c r="D5" s="62"/>
      <c r="E5" s="62"/>
      <c r="F5" s="555" t="s">
        <v>331</v>
      </c>
      <c r="G5" s="551"/>
      <c r="H5" s="545" t="s">
        <v>15</v>
      </c>
      <c r="I5" s="546"/>
      <c r="J5" s="546"/>
      <c r="K5" s="546"/>
      <c r="L5" s="546"/>
      <c r="M5" s="546"/>
      <c r="N5" s="546"/>
      <c r="O5" s="546"/>
      <c r="P5" s="546"/>
      <c r="Q5" s="546"/>
      <c r="R5" s="546"/>
      <c r="S5" s="546"/>
      <c r="T5" s="546"/>
      <c r="U5" s="546"/>
      <c r="V5" s="546"/>
      <c r="W5" s="546"/>
      <c r="X5" s="546"/>
      <c r="Y5" s="546"/>
      <c r="Z5" s="548"/>
      <c r="AA5" s="62"/>
      <c r="AB5" s="62"/>
      <c r="AC5" s="62"/>
      <c r="AD5" s="62"/>
      <c r="AE5" s="62"/>
      <c r="AF5" s="36"/>
      <c r="AG5" s="36"/>
      <c r="AH5" s="62"/>
      <c r="AI5" s="62"/>
      <c r="AJ5" s="545" t="s">
        <v>173</v>
      </c>
      <c r="AK5" s="546"/>
      <c r="AL5" s="546"/>
      <c r="AM5" s="546"/>
      <c r="AN5" s="546"/>
      <c r="AO5" s="546"/>
      <c r="AP5" s="546"/>
      <c r="AQ5" s="546"/>
      <c r="AR5" s="546"/>
      <c r="AS5" s="546"/>
      <c r="AT5" s="546"/>
      <c r="AU5" s="546"/>
      <c r="AV5" s="546"/>
      <c r="AW5" s="546"/>
      <c r="AX5" s="546"/>
      <c r="AY5" s="546"/>
      <c r="AZ5" s="546"/>
      <c r="BA5" s="546"/>
      <c r="BB5" s="546"/>
      <c r="BC5" s="548"/>
      <c r="BD5" s="187"/>
      <c r="BE5" s="187"/>
      <c r="BF5" s="188"/>
      <c r="BG5" s="37"/>
      <c r="BH5" s="37"/>
      <c r="BI5" s="37"/>
      <c r="BJ5" s="37"/>
      <c r="BK5" s="552"/>
      <c r="BL5" s="553"/>
      <c r="BM5" s="553"/>
      <c r="BN5" s="553"/>
      <c r="BO5" s="553"/>
      <c r="BP5" s="554"/>
      <c r="BQ5" s="619" t="s">
        <v>174</v>
      </c>
      <c r="BR5" s="546"/>
      <c r="BS5" s="546"/>
      <c r="BT5" s="546"/>
      <c r="BU5" s="546"/>
      <c r="BV5" s="546"/>
      <c r="BW5" s="546"/>
      <c r="BX5" s="546"/>
      <c r="BY5" s="548"/>
      <c r="BZ5" s="619" t="s">
        <v>175</v>
      </c>
      <c r="CA5" s="546"/>
      <c r="CB5" s="546"/>
      <c r="CC5" s="546"/>
      <c r="CD5" s="546"/>
      <c r="CE5" s="546"/>
      <c r="CF5" s="548"/>
      <c r="CG5" s="630" t="s">
        <v>176</v>
      </c>
      <c r="CH5" s="546"/>
      <c r="CI5" s="631"/>
      <c r="CJ5" s="632" t="s">
        <v>174</v>
      </c>
      <c r="CK5" s="633"/>
      <c r="CL5" s="633"/>
      <c r="CM5" s="633"/>
      <c r="CN5" s="633"/>
      <c r="CO5" s="633"/>
      <c r="CP5" s="633"/>
      <c r="CQ5" s="633"/>
      <c r="CR5" s="605"/>
      <c r="CS5" s="632" t="s">
        <v>175</v>
      </c>
      <c r="CT5" s="633"/>
      <c r="CU5" s="633"/>
      <c r="CV5" s="633"/>
      <c r="CW5" s="633"/>
      <c r="CX5" s="633"/>
      <c r="CY5" s="605"/>
      <c r="CZ5" s="641" t="s">
        <v>176</v>
      </c>
      <c r="DA5" s="633"/>
      <c r="DB5" s="605"/>
      <c r="DC5" s="637" t="s">
        <v>174</v>
      </c>
      <c r="DD5" s="638"/>
      <c r="DE5" s="638"/>
      <c r="DF5" s="638"/>
      <c r="DG5" s="638"/>
      <c r="DH5" s="638"/>
      <c r="DI5" s="638"/>
      <c r="DJ5" s="638"/>
      <c r="DK5" s="639"/>
      <c r="DL5" s="637" t="s">
        <v>175</v>
      </c>
      <c r="DM5" s="638"/>
      <c r="DN5" s="638"/>
      <c r="DO5" s="638"/>
      <c r="DP5" s="638"/>
      <c r="DQ5" s="638"/>
      <c r="DR5" s="639"/>
      <c r="DS5" s="640" t="s">
        <v>176</v>
      </c>
      <c r="DT5" s="638"/>
      <c r="DU5" s="639"/>
    </row>
    <row r="6" spans="1:125" ht="16.5" customHeight="1" x14ac:dyDescent="0.25">
      <c r="A6" s="63"/>
      <c r="B6" s="64"/>
      <c r="C6" s="65"/>
      <c r="D6" s="65"/>
      <c r="E6" s="65"/>
      <c r="F6" s="552"/>
      <c r="G6" s="554"/>
      <c r="H6" s="545" t="s">
        <v>332</v>
      </c>
      <c r="I6" s="546"/>
      <c r="J6" s="546"/>
      <c r="K6" s="546"/>
      <c r="L6" s="546"/>
      <c r="M6" s="546"/>
      <c r="N6" s="546"/>
      <c r="O6" s="546"/>
      <c r="P6" s="546"/>
      <c r="Q6" s="546"/>
      <c r="R6" s="546"/>
      <c r="S6" s="546"/>
      <c r="T6" s="546"/>
      <c r="U6" s="546"/>
      <c r="V6" s="546"/>
      <c r="W6" s="546"/>
      <c r="X6" s="546"/>
      <c r="Y6" s="546"/>
      <c r="Z6" s="548"/>
      <c r="AA6" s="65"/>
      <c r="AB6" s="65"/>
      <c r="AC6" s="65"/>
      <c r="AD6" s="65"/>
      <c r="AE6" s="65"/>
      <c r="AF6" s="66"/>
      <c r="AG6" s="66"/>
      <c r="AH6" s="65"/>
      <c r="AI6" s="65"/>
      <c r="AJ6" s="62"/>
      <c r="AK6" s="62"/>
      <c r="AL6" s="62"/>
      <c r="AM6" s="62"/>
      <c r="AN6" s="62"/>
      <c r="AO6" s="62"/>
      <c r="AP6" s="62"/>
      <c r="AQ6" s="62"/>
      <c r="AR6" s="62"/>
      <c r="AS6" s="62"/>
      <c r="AT6" s="62"/>
      <c r="AU6" s="62"/>
      <c r="AV6" s="62"/>
      <c r="AW6" s="62"/>
      <c r="AX6" s="62"/>
      <c r="AY6" s="62"/>
      <c r="AZ6" s="62"/>
      <c r="BA6" s="62"/>
      <c r="BB6" s="62"/>
      <c r="BC6" s="62"/>
      <c r="BD6" s="189"/>
      <c r="BE6" s="189"/>
      <c r="BF6" s="37"/>
      <c r="BG6" s="67"/>
      <c r="BH6" s="67"/>
      <c r="BI6" s="67"/>
      <c r="BJ6" s="67"/>
      <c r="BK6" s="69"/>
      <c r="BL6" s="69"/>
      <c r="BM6" s="69"/>
      <c r="BN6" s="69"/>
      <c r="BO6" s="69"/>
      <c r="BP6" s="69"/>
      <c r="BQ6" s="619" t="s">
        <v>167</v>
      </c>
      <c r="BR6" s="548"/>
      <c r="BS6" s="627" t="s">
        <v>168</v>
      </c>
      <c r="BT6" s="628"/>
      <c r="BU6" s="628"/>
      <c r="BV6" s="626"/>
      <c r="BW6" s="70" t="s">
        <v>177</v>
      </c>
      <c r="BX6" s="629" t="s">
        <v>169</v>
      </c>
      <c r="BY6" s="626"/>
      <c r="BZ6" s="627" t="s">
        <v>167</v>
      </c>
      <c r="CA6" s="626"/>
      <c r="CB6" s="623" t="s">
        <v>168</v>
      </c>
      <c r="CC6" s="624"/>
      <c r="CD6" s="71" t="s">
        <v>177</v>
      </c>
      <c r="CE6" s="625" t="s">
        <v>169</v>
      </c>
      <c r="CF6" s="626"/>
      <c r="CG6" s="72" t="s">
        <v>178</v>
      </c>
      <c r="CH6" s="65" t="s">
        <v>179</v>
      </c>
      <c r="CI6" s="73" t="s">
        <v>180</v>
      </c>
      <c r="CJ6" s="604" t="s">
        <v>167</v>
      </c>
      <c r="CK6" s="605"/>
      <c r="CL6" s="606" t="s">
        <v>168</v>
      </c>
      <c r="CM6" s="607"/>
      <c r="CN6" s="607"/>
      <c r="CO6" s="608"/>
      <c r="CP6" s="74" t="s">
        <v>177</v>
      </c>
      <c r="CQ6" s="609" t="s">
        <v>169</v>
      </c>
      <c r="CR6" s="608"/>
      <c r="CS6" s="610" t="s">
        <v>167</v>
      </c>
      <c r="CT6" s="608"/>
      <c r="CU6" s="611" t="s">
        <v>168</v>
      </c>
      <c r="CV6" s="608"/>
      <c r="CW6" s="75" t="s">
        <v>177</v>
      </c>
      <c r="CX6" s="612" t="s">
        <v>169</v>
      </c>
      <c r="CY6" s="608"/>
      <c r="CZ6" s="76" t="s">
        <v>181</v>
      </c>
      <c r="DA6" s="77" t="s">
        <v>182</v>
      </c>
      <c r="DB6" s="78" t="s">
        <v>183</v>
      </c>
      <c r="DC6" s="613" t="s">
        <v>167</v>
      </c>
      <c r="DD6" s="603"/>
      <c r="DE6" s="617" t="s">
        <v>168</v>
      </c>
      <c r="DF6" s="618"/>
      <c r="DG6" s="618"/>
      <c r="DH6" s="603"/>
      <c r="DI6" s="79" t="s">
        <v>177</v>
      </c>
      <c r="DJ6" s="614" t="s">
        <v>169</v>
      </c>
      <c r="DK6" s="603"/>
      <c r="DL6" s="615" t="s">
        <v>167</v>
      </c>
      <c r="DM6" s="603"/>
      <c r="DN6" s="616" t="s">
        <v>168</v>
      </c>
      <c r="DO6" s="603"/>
      <c r="DP6" s="80" t="s">
        <v>177</v>
      </c>
      <c r="DQ6" s="602" t="s">
        <v>169</v>
      </c>
      <c r="DR6" s="603"/>
      <c r="DS6" s="81" t="s">
        <v>184</v>
      </c>
      <c r="DT6" s="82" t="s">
        <v>185</v>
      </c>
      <c r="DU6" s="83" t="s">
        <v>186</v>
      </c>
    </row>
    <row r="7" spans="1:125" ht="112.5" customHeight="1" x14ac:dyDescent="0.25">
      <c r="A7" s="84" t="s">
        <v>333</v>
      </c>
      <c r="B7" s="39" t="s">
        <v>7</v>
      </c>
      <c r="C7" s="39" t="s">
        <v>95</v>
      </c>
      <c r="D7" s="39" t="s">
        <v>96</v>
      </c>
      <c r="E7" s="39" t="s">
        <v>23</v>
      </c>
      <c r="F7" s="39" t="s">
        <v>334</v>
      </c>
      <c r="G7" s="40" t="s">
        <v>335</v>
      </c>
      <c r="H7" s="190" t="s">
        <v>336</v>
      </c>
      <c r="I7" s="190" t="s">
        <v>337</v>
      </c>
      <c r="J7" s="190" t="s">
        <v>338</v>
      </c>
      <c r="K7" s="190" t="s">
        <v>339</v>
      </c>
      <c r="L7" s="190" t="s">
        <v>340</v>
      </c>
      <c r="M7" s="190" t="s">
        <v>341</v>
      </c>
      <c r="N7" s="190" t="s">
        <v>342</v>
      </c>
      <c r="O7" s="190" t="s">
        <v>343</v>
      </c>
      <c r="P7" s="190" t="s">
        <v>344</v>
      </c>
      <c r="Q7" s="190" t="s">
        <v>345</v>
      </c>
      <c r="R7" s="190" t="s">
        <v>346</v>
      </c>
      <c r="S7" s="190" t="s">
        <v>347</v>
      </c>
      <c r="T7" s="190" t="s">
        <v>348</v>
      </c>
      <c r="U7" s="190" t="s">
        <v>349</v>
      </c>
      <c r="V7" s="190" t="s">
        <v>350</v>
      </c>
      <c r="W7" s="190" t="s">
        <v>351</v>
      </c>
      <c r="X7" s="190" t="s">
        <v>352</v>
      </c>
      <c r="Y7" s="190" t="s">
        <v>353</v>
      </c>
      <c r="Z7" s="190" t="s">
        <v>354</v>
      </c>
      <c r="AA7" s="39" t="s">
        <v>355</v>
      </c>
      <c r="AB7" s="39" t="s">
        <v>15</v>
      </c>
      <c r="AC7" s="39" t="s">
        <v>356</v>
      </c>
      <c r="AD7" s="39" t="s">
        <v>357</v>
      </c>
      <c r="AE7" s="39"/>
      <c r="AF7" s="38" t="s">
        <v>195</v>
      </c>
      <c r="AG7" s="38" t="s">
        <v>195</v>
      </c>
      <c r="AH7" s="39" t="s">
        <v>31</v>
      </c>
      <c r="AI7" s="39" t="s">
        <v>33</v>
      </c>
      <c r="AJ7" s="38" t="s">
        <v>358</v>
      </c>
      <c r="AK7" s="39" t="s">
        <v>359</v>
      </c>
      <c r="AL7" s="39" t="s">
        <v>360</v>
      </c>
      <c r="AM7" s="39" t="s">
        <v>361</v>
      </c>
      <c r="AN7" s="39" t="s">
        <v>362</v>
      </c>
      <c r="AO7" s="39" t="s">
        <v>363</v>
      </c>
      <c r="AP7" s="39" t="s">
        <v>364</v>
      </c>
      <c r="AQ7" s="39" t="s">
        <v>365</v>
      </c>
      <c r="AR7" s="39" t="s">
        <v>366</v>
      </c>
      <c r="AS7" s="39" t="s">
        <v>367</v>
      </c>
      <c r="AT7" s="39" t="s">
        <v>368</v>
      </c>
      <c r="AU7" s="39" t="s">
        <v>369</v>
      </c>
      <c r="AV7" s="39" t="s">
        <v>370</v>
      </c>
      <c r="AW7" s="39" t="s">
        <v>371</v>
      </c>
      <c r="AX7" s="39" t="s">
        <v>372</v>
      </c>
      <c r="AY7" s="38" t="s">
        <v>373</v>
      </c>
      <c r="AZ7" s="38" t="s">
        <v>374</v>
      </c>
      <c r="BA7" s="39" t="s">
        <v>375</v>
      </c>
      <c r="BB7" s="39" t="s">
        <v>376</v>
      </c>
      <c r="BC7" s="39" t="s">
        <v>377</v>
      </c>
      <c r="BD7" s="39" t="s">
        <v>207</v>
      </c>
      <c r="BE7" s="38" t="s">
        <v>50</v>
      </c>
      <c r="BF7" s="39" t="s">
        <v>208</v>
      </c>
      <c r="BG7" s="39" t="s">
        <v>211</v>
      </c>
      <c r="BH7" s="39" t="s">
        <v>213</v>
      </c>
      <c r="BI7" s="39" t="s">
        <v>214</v>
      </c>
      <c r="BJ7" s="39" t="s">
        <v>215</v>
      </c>
      <c r="BK7" s="86" t="s">
        <v>216</v>
      </c>
      <c r="BL7" s="86" t="s">
        <v>217</v>
      </c>
      <c r="BM7" s="86" t="s">
        <v>213</v>
      </c>
      <c r="BN7" s="86" t="s">
        <v>218</v>
      </c>
      <c r="BO7" s="86" t="s">
        <v>219</v>
      </c>
      <c r="BP7" s="86" t="s">
        <v>220</v>
      </c>
      <c r="BQ7" s="87" t="s">
        <v>221</v>
      </c>
      <c r="BR7" s="88" t="s">
        <v>222</v>
      </c>
      <c r="BS7" s="40" t="s">
        <v>223</v>
      </c>
      <c r="BT7" s="40" t="s">
        <v>224</v>
      </c>
      <c r="BU7" s="40" t="s">
        <v>225</v>
      </c>
      <c r="BV7" s="40" t="s">
        <v>226</v>
      </c>
      <c r="BW7" s="89" t="s">
        <v>227</v>
      </c>
      <c r="BX7" s="90" t="s">
        <v>228</v>
      </c>
      <c r="BY7" s="91" t="s">
        <v>229</v>
      </c>
      <c r="BZ7" s="92" t="s">
        <v>230</v>
      </c>
      <c r="CA7" s="39" t="s">
        <v>231</v>
      </c>
      <c r="CB7" s="93" t="s">
        <v>232</v>
      </c>
      <c r="CC7" s="94" t="s">
        <v>233</v>
      </c>
      <c r="CD7" s="95" t="s">
        <v>234</v>
      </c>
      <c r="CE7" s="96" t="s">
        <v>228</v>
      </c>
      <c r="CF7" s="97" t="s">
        <v>229</v>
      </c>
      <c r="CG7" s="92"/>
      <c r="CH7" s="39"/>
      <c r="CI7" s="98"/>
      <c r="CJ7" s="99" t="s">
        <v>235</v>
      </c>
      <c r="CK7" s="99" t="s">
        <v>236</v>
      </c>
      <c r="CL7" s="100" t="s">
        <v>223</v>
      </c>
      <c r="CM7" s="100" t="s">
        <v>224</v>
      </c>
      <c r="CN7" s="100" t="s">
        <v>237</v>
      </c>
      <c r="CO7" s="100" t="s">
        <v>238</v>
      </c>
      <c r="CP7" s="101" t="s">
        <v>227</v>
      </c>
      <c r="CQ7" s="102" t="s">
        <v>239</v>
      </c>
      <c r="CR7" s="103" t="s">
        <v>240</v>
      </c>
      <c r="CS7" s="104" t="s">
        <v>241</v>
      </c>
      <c r="CT7" s="105" t="s">
        <v>242</v>
      </c>
      <c r="CU7" s="106" t="s">
        <v>243</v>
      </c>
      <c r="CV7" s="106" t="s">
        <v>244</v>
      </c>
      <c r="CW7" s="107" t="s">
        <v>234</v>
      </c>
      <c r="CX7" s="108" t="s">
        <v>239</v>
      </c>
      <c r="CY7" s="109" t="s">
        <v>240</v>
      </c>
      <c r="CZ7" s="110"/>
      <c r="DA7" s="105"/>
      <c r="DB7" s="111"/>
      <c r="DC7" s="112" t="s">
        <v>245</v>
      </c>
      <c r="DD7" s="112" t="s">
        <v>246</v>
      </c>
      <c r="DE7" s="113" t="s">
        <v>223</v>
      </c>
      <c r="DF7" s="113" t="s">
        <v>224</v>
      </c>
      <c r="DG7" s="113" t="s">
        <v>247</v>
      </c>
      <c r="DH7" s="113" t="s">
        <v>248</v>
      </c>
      <c r="DI7" s="79" t="s">
        <v>227</v>
      </c>
      <c r="DJ7" s="114" t="s">
        <v>249</v>
      </c>
      <c r="DK7" s="115" t="s">
        <v>250</v>
      </c>
      <c r="DL7" s="81" t="s">
        <v>251</v>
      </c>
      <c r="DM7" s="82" t="s">
        <v>252</v>
      </c>
      <c r="DN7" s="116" t="s">
        <v>253</v>
      </c>
      <c r="DO7" s="116" t="s">
        <v>254</v>
      </c>
      <c r="DP7" s="80" t="s">
        <v>234</v>
      </c>
      <c r="DQ7" s="117" t="s">
        <v>249</v>
      </c>
      <c r="DR7" s="118" t="s">
        <v>250</v>
      </c>
      <c r="DS7" s="81"/>
      <c r="DT7" s="82"/>
      <c r="DU7" s="83"/>
    </row>
    <row r="8" spans="1:125" ht="67.5" customHeight="1" x14ac:dyDescent="0.3">
      <c r="A8" s="43">
        <v>59</v>
      </c>
      <c r="B8" s="44" t="s">
        <v>86</v>
      </c>
      <c r="C8" s="44" t="s">
        <v>155</v>
      </c>
      <c r="D8" s="44" t="s">
        <v>159</v>
      </c>
      <c r="E8" s="43" t="s">
        <v>682</v>
      </c>
      <c r="F8" s="51" t="s">
        <v>400</v>
      </c>
      <c r="G8" s="191" t="s">
        <v>401</v>
      </c>
      <c r="H8" s="51" t="s">
        <v>402</v>
      </c>
      <c r="I8" s="51" t="s">
        <v>322</v>
      </c>
      <c r="J8" s="51">
        <v>45323</v>
      </c>
      <c r="K8" s="51">
        <v>45641</v>
      </c>
      <c r="L8" s="51"/>
      <c r="M8" s="51"/>
      <c r="N8" s="51"/>
      <c r="O8" s="51"/>
      <c r="P8" s="51"/>
      <c r="Q8" s="51"/>
      <c r="R8" s="51"/>
      <c r="S8" s="51"/>
      <c r="T8" s="51"/>
      <c r="U8" s="51"/>
      <c r="V8" s="51"/>
      <c r="W8" s="51"/>
      <c r="X8" s="51"/>
      <c r="Y8" s="51"/>
      <c r="Z8" s="51"/>
      <c r="AA8" s="191"/>
      <c r="AB8" s="192"/>
      <c r="AC8" s="191"/>
      <c r="AD8" s="193"/>
      <c r="AE8" s="191"/>
      <c r="AF8" s="193"/>
      <c r="AG8" s="193"/>
      <c r="AH8" s="125"/>
      <c r="AI8" s="193"/>
      <c r="AJ8" s="51"/>
      <c r="AK8" s="51"/>
      <c r="AL8" s="193"/>
      <c r="AM8" s="51"/>
      <c r="AN8" s="193"/>
      <c r="AO8" s="51"/>
      <c r="AP8" s="193"/>
      <c r="AQ8" s="51"/>
      <c r="AR8" s="193"/>
      <c r="AS8" s="51"/>
      <c r="AT8" s="193"/>
      <c r="AU8" s="51"/>
      <c r="AV8" s="193"/>
      <c r="AW8" s="51"/>
      <c r="AX8" s="193"/>
      <c r="AY8" s="193"/>
      <c r="AZ8" s="193"/>
      <c r="BA8" s="193"/>
      <c r="BB8" s="193"/>
      <c r="BC8" s="193"/>
      <c r="BD8" s="194"/>
      <c r="BE8" s="126"/>
      <c r="BF8" s="131"/>
      <c r="BG8" s="43"/>
      <c r="BH8" s="43"/>
      <c r="BI8" s="132"/>
      <c r="BJ8" s="132"/>
      <c r="BK8" s="131"/>
      <c r="BL8" s="131"/>
      <c r="BM8" s="43"/>
      <c r="BN8" s="43"/>
      <c r="BO8" s="43"/>
      <c r="BP8" s="43"/>
      <c r="BQ8" s="133"/>
      <c r="BR8" s="134"/>
      <c r="BS8" s="134"/>
      <c r="BT8" s="134"/>
      <c r="BU8" s="134"/>
      <c r="BV8" s="134"/>
      <c r="BW8" s="134"/>
      <c r="BX8" s="134"/>
      <c r="BY8" s="135"/>
      <c r="BZ8" s="136"/>
      <c r="CA8" s="137"/>
      <c r="CB8" s="137"/>
      <c r="CC8" s="138"/>
      <c r="CD8" s="137"/>
      <c r="CE8" s="137"/>
      <c r="CF8" s="139"/>
      <c r="CG8" s="136"/>
      <c r="CH8" s="140"/>
      <c r="CI8" s="141"/>
      <c r="CJ8" s="142"/>
      <c r="CK8" s="143"/>
      <c r="CL8" s="143"/>
      <c r="CM8" s="143"/>
      <c r="CN8" s="143"/>
      <c r="CO8" s="143"/>
      <c r="CP8" s="143"/>
      <c r="CQ8" s="143"/>
      <c r="CR8" s="144"/>
      <c r="CS8" s="145"/>
      <c r="CT8" s="146"/>
      <c r="CU8" s="146"/>
      <c r="CV8" s="146"/>
      <c r="CW8" s="146"/>
      <c r="CX8" s="146"/>
      <c r="CY8" s="147"/>
      <c r="CZ8" s="148"/>
      <c r="DA8" s="146"/>
      <c r="DB8" s="147"/>
      <c r="DC8" s="149"/>
      <c r="DD8" s="150"/>
      <c r="DE8" s="150"/>
      <c r="DF8" s="150"/>
      <c r="DG8" s="150"/>
      <c r="DH8" s="150"/>
      <c r="DI8" s="150"/>
      <c r="DJ8" s="150"/>
      <c r="DK8" s="151"/>
      <c r="DL8" s="152"/>
      <c r="DM8" s="153"/>
      <c r="DN8" s="153"/>
      <c r="DO8" s="153"/>
      <c r="DP8" s="153"/>
      <c r="DQ8" s="153"/>
      <c r="DR8" s="154"/>
      <c r="DS8" s="152"/>
      <c r="DT8" s="153"/>
      <c r="DU8" s="154"/>
    </row>
    <row r="9" spans="1:125" ht="151.5" customHeight="1" x14ac:dyDescent="0.3">
      <c r="A9" s="43">
        <v>60</v>
      </c>
      <c r="B9" s="44" t="s">
        <v>86</v>
      </c>
      <c r="C9" s="44" t="s">
        <v>155</v>
      </c>
      <c r="D9" s="44" t="s">
        <v>160</v>
      </c>
      <c r="E9" s="43" t="s">
        <v>683</v>
      </c>
      <c r="F9" s="51" t="s">
        <v>400</v>
      </c>
      <c r="G9" s="191" t="s">
        <v>401</v>
      </c>
      <c r="H9" s="51" t="s">
        <v>402</v>
      </c>
      <c r="I9" s="51" t="s">
        <v>322</v>
      </c>
      <c r="J9" s="51">
        <v>45323</v>
      </c>
      <c r="K9" s="51">
        <v>45641</v>
      </c>
      <c r="L9" s="51"/>
      <c r="M9" s="51"/>
      <c r="N9" s="51"/>
      <c r="O9" s="51"/>
      <c r="P9" s="51"/>
      <c r="Q9" s="51"/>
      <c r="R9" s="51"/>
      <c r="S9" s="51"/>
      <c r="T9" s="51"/>
      <c r="U9" s="51"/>
      <c r="V9" s="51"/>
      <c r="W9" s="51"/>
      <c r="X9" s="51"/>
      <c r="Y9" s="51"/>
      <c r="Z9" s="51"/>
      <c r="AA9" s="191"/>
      <c r="AB9" s="192"/>
      <c r="AC9" s="191"/>
      <c r="AD9" s="193"/>
      <c r="AE9" s="191"/>
      <c r="AF9" s="193"/>
      <c r="AG9" s="193"/>
      <c r="AH9" s="125"/>
      <c r="AI9" s="193"/>
      <c r="AJ9" s="51"/>
      <c r="AK9" s="51"/>
      <c r="AL9" s="193"/>
      <c r="AM9" s="51"/>
      <c r="AN9" s="193"/>
      <c r="AO9" s="51"/>
      <c r="AP9" s="193"/>
      <c r="AQ9" s="51"/>
      <c r="AR9" s="193"/>
      <c r="AS9" s="51"/>
      <c r="AT9" s="193"/>
      <c r="AU9" s="51"/>
      <c r="AV9" s="193"/>
      <c r="AW9" s="51"/>
      <c r="AX9" s="193"/>
      <c r="AY9" s="193"/>
      <c r="AZ9" s="193"/>
      <c r="BA9" s="193"/>
      <c r="BB9" s="193"/>
      <c r="BC9" s="193"/>
      <c r="BD9" s="194"/>
      <c r="BE9" s="126"/>
      <c r="BF9" s="131"/>
      <c r="BG9" s="43"/>
      <c r="BH9" s="43"/>
      <c r="BI9" s="132"/>
      <c r="BJ9" s="132"/>
      <c r="BK9" s="132"/>
      <c r="BL9" s="51"/>
      <c r="BM9" s="43"/>
      <c r="BN9" s="43"/>
      <c r="BO9" s="43"/>
      <c r="BP9" s="195"/>
      <c r="BQ9" s="133"/>
      <c r="BR9" s="134"/>
      <c r="BS9" s="134"/>
      <c r="BT9" s="134"/>
      <c r="BU9" s="134"/>
      <c r="BV9" s="134"/>
      <c r="BW9" s="134"/>
      <c r="BX9" s="134"/>
      <c r="BY9" s="135"/>
      <c r="BZ9" s="136"/>
      <c r="CA9" s="137"/>
      <c r="CB9" s="137"/>
      <c r="CC9" s="138"/>
      <c r="CD9" s="137"/>
      <c r="CE9" s="137"/>
      <c r="CF9" s="139"/>
      <c r="CG9" s="136"/>
      <c r="CH9" s="140"/>
      <c r="CI9" s="141"/>
      <c r="CJ9" s="142"/>
      <c r="CK9" s="143"/>
      <c r="CL9" s="143"/>
      <c r="CM9" s="143"/>
      <c r="CN9" s="143"/>
      <c r="CO9" s="143"/>
      <c r="CP9" s="143"/>
      <c r="CQ9" s="143"/>
      <c r="CR9" s="144"/>
      <c r="CS9" s="145"/>
      <c r="CT9" s="146"/>
      <c r="CU9" s="146"/>
      <c r="CV9" s="146"/>
      <c r="CW9" s="146"/>
      <c r="CX9" s="146"/>
      <c r="CY9" s="147"/>
      <c r="CZ9" s="148"/>
      <c r="DA9" s="146"/>
      <c r="DB9" s="147"/>
      <c r="DC9" s="149"/>
      <c r="DD9" s="150"/>
      <c r="DE9" s="150"/>
      <c r="DF9" s="150"/>
      <c r="DG9" s="150"/>
      <c r="DH9" s="150"/>
      <c r="DI9" s="150"/>
      <c r="DJ9" s="150"/>
      <c r="DK9" s="151"/>
      <c r="DL9" s="152"/>
      <c r="DM9" s="153"/>
      <c r="DN9" s="153"/>
      <c r="DO9" s="153"/>
      <c r="DP9" s="153"/>
      <c r="DQ9" s="153"/>
      <c r="DR9" s="154"/>
      <c r="DS9" s="152"/>
      <c r="DT9" s="153"/>
      <c r="DU9" s="154"/>
    </row>
    <row r="10" spans="1:125" ht="151.5" customHeight="1" x14ac:dyDescent="0.3">
      <c r="A10" s="43">
        <v>7</v>
      </c>
      <c r="B10" s="44" t="s">
        <v>717</v>
      </c>
      <c r="C10" s="44" t="s">
        <v>722</v>
      </c>
      <c r="D10" s="44" t="s">
        <v>723</v>
      </c>
      <c r="E10" s="43" t="s">
        <v>270</v>
      </c>
      <c r="F10" s="51">
        <v>1</v>
      </c>
      <c r="G10" s="191" t="s">
        <v>476</v>
      </c>
      <c r="H10" s="51" t="s">
        <v>281</v>
      </c>
      <c r="I10" s="51" t="s">
        <v>280</v>
      </c>
      <c r="J10" s="51" t="s">
        <v>280</v>
      </c>
      <c r="K10" s="51" t="s">
        <v>280</v>
      </c>
      <c r="L10" s="51" t="s">
        <v>281</v>
      </c>
      <c r="M10" s="51" t="s">
        <v>280</v>
      </c>
      <c r="N10" s="51" t="s">
        <v>280</v>
      </c>
      <c r="O10" s="51" t="s">
        <v>280</v>
      </c>
      <c r="P10" s="51" t="s">
        <v>280</v>
      </c>
      <c r="Q10" s="51" t="s">
        <v>281</v>
      </c>
      <c r="R10" s="51" t="s">
        <v>281</v>
      </c>
      <c r="S10" s="51" t="s">
        <v>281</v>
      </c>
      <c r="T10" s="51" t="s">
        <v>280</v>
      </c>
      <c r="U10" s="51" t="s">
        <v>281</v>
      </c>
      <c r="V10" s="51" t="s">
        <v>280</v>
      </c>
      <c r="W10" s="51" t="s">
        <v>280</v>
      </c>
      <c r="X10" s="51" t="s">
        <v>280</v>
      </c>
      <c r="Y10" s="51" t="s">
        <v>280</v>
      </c>
      <c r="Z10" s="51" t="s">
        <v>280</v>
      </c>
      <c r="AA10" s="191">
        <v>6</v>
      </c>
      <c r="AB10" s="192" t="s">
        <v>462</v>
      </c>
      <c r="AC10" s="191" t="s">
        <v>502</v>
      </c>
      <c r="AD10" s="193" t="s">
        <v>498</v>
      </c>
      <c r="AE10" s="191" t="s">
        <v>736</v>
      </c>
      <c r="AF10" s="193">
        <v>3</v>
      </c>
      <c r="AG10" s="193" t="s">
        <v>737</v>
      </c>
      <c r="AH10" s="50" t="s">
        <v>738</v>
      </c>
      <c r="AI10" s="193" t="s">
        <v>331</v>
      </c>
      <c r="AJ10" s="51" t="s">
        <v>257</v>
      </c>
      <c r="AK10" s="51" t="s">
        <v>280</v>
      </c>
      <c r="AL10" s="193">
        <v>0</v>
      </c>
      <c r="AM10" s="51" t="s">
        <v>281</v>
      </c>
      <c r="AN10" s="193">
        <v>5</v>
      </c>
      <c r="AO10" s="51" t="s">
        <v>280</v>
      </c>
      <c r="AP10" s="193">
        <v>0</v>
      </c>
      <c r="AQ10" s="51" t="s">
        <v>281</v>
      </c>
      <c r="AR10" s="193">
        <v>10</v>
      </c>
      <c r="AS10" s="51" t="s">
        <v>281</v>
      </c>
      <c r="AT10" s="193">
        <v>15</v>
      </c>
      <c r="AU10" s="51" t="s">
        <v>281</v>
      </c>
      <c r="AV10" s="193">
        <v>10</v>
      </c>
      <c r="AW10" s="51" t="s">
        <v>281</v>
      </c>
      <c r="AX10" s="193">
        <v>30</v>
      </c>
      <c r="AY10" s="193">
        <v>70</v>
      </c>
      <c r="AZ10" s="193">
        <v>1</v>
      </c>
      <c r="BA10" s="193">
        <v>1</v>
      </c>
      <c r="BB10" s="193" t="s">
        <v>476</v>
      </c>
      <c r="BC10" s="193" t="s">
        <v>502</v>
      </c>
      <c r="BD10" s="194" t="s">
        <v>498</v>
      </c>
      <c r="BE10" s="126" t="s">
        <v>262</v>
      </c>
      <c r="BF10" s="131" t="s">
        <v>379</v>
      </c>
      <c r="BG10" s="43" t="s">
        <v>739</v>
      </c>
      <c r="BH10" s="43" t="s">
        <v>740</v>
      </c>
      <c r="BI10" s="132">
        <v>45323</v>
      </c>
      <c r="BJ10" s="132">
        <v>45534</v>
      </c>
      <c r="BK10" s="43" t="s">
        <v>380</v>
      </c>
      <c r="BL10" s="43" t="s">
        <v>735</v>
      </c>
      <c r="BM10" s="43" t="s">
        <v>381</v>
      </c>
      <c r="BN10" s="43" t="s">
        <v>382</v>
      </c>
      <c r="BO10" s="43" t="s">
        <v>383</v>
      </c>
      <c r="BP10" s="43" t="s">
        <v>384</v>
      </c>
      <c r="BQ10" s="133"/>
      <c r="BR10" s="134"/>
      <c r="BS10" s="134"/>
      <c r="BT10" s="134"/>
      <c r="BU10" s="134"/>
      <c r="BV10" s="134"/>
      <c r="BW10" s="134"/>
      <c r="BX10" s="134"/>
      <c r="BY10" s="135"/>
      <c r="BZ10" s="136"/>
      <c r="CA10" s="137"/>
      <c r="CB10" s="137"/>
      <c r="CC10" s="138"/>
      <c r="CD10" s="137"/>
      <c r="CE10" s="137"/>
      <c r="CF10" s="139"/>
      <c r="CG10" s="136"/>
      <c r="CH10" s="140"/>
      <c r="CI10" s="141"/>
      <c r="CJ10" s="142"/>
      <c r="CK10" s="143"/>
      <c r="CL10" s="143"/>
      <c r="CM10" s="143"/>
      <c r="CN10" s="143"/>
      <c r="CO10" s="143"/>
      <c r="CP10" s="143"/>
      <c r="CQ10" s="143"/>
      <c r="CR10" s="144"/>
      <c r="CS10" s="145"/>
      <c r="CT10" s="146"/>
      <c r="CU10" s="146"/>
      <c r="CV10" s="146"/>
      <c r="CW10" s="146"/>
      <c r="CX10" s="146"/>
      <c r="CY10" s="147"/>
      <c r="CZ10" s="148"/>
      <c r="DA10" s="146"/>
      <c r="DB10" s="147"/>
      <c r="DC10" s="149"/>
      <c r="DD10" s="150"/>
      <c r="DE10" s="150"/>
      <c r="DF10" s="150"/>
      <c r="DG10" s="150"/>
      <c r="DH10" s="150"/>
      <c r="DI10" s="150"/>
      <c r="DJ10" s="150"/>
      <c r="DK10" s="151"/>
      <c r="DL10" s="152"/>
      <c r="DM10" s="153"/>
      <c r="DN10" s="153"/>
      <c r="DO10" s="153"/>
      <c r="DP10" s="153"/>
      <c r="DQ10" s="153"/>
      <c r="DR10" s="154"/>
      <c r="DS10" s="152"/>
      <c r="DT10" s="153"/>
      <c r="DU10" s="154"/>
    </row>
    <row r="11" spans="1:125" s="392" customFormat="1" ht="151.5" customHeight="1" x14ac:dyDescent="0.3">
      <c r="A11" s="393">
        <v>8</v>
      </c>
      <c r="B11" s="394" t="s">
        <v>73</v>
      </c>
      <c r="C11" s="394" t="s">
        <v>748</v>
      </c>
      <c r="D11" s="394" t="s">
        <v>749</v>
      </c>
      <c r="E11" s="393" t="s">
        <v>768</v>
      </c>
      <c r="F11" s="393" t="s">
        <v>769</v>
      </c>
      <c r="G11" s="395" t="s">
        <v>770</v>
      </c>
      <c r="H11" s="393" t="s">
        <v>771</v>
      </c>
      <c r="I11" s="393" t="s">
        <v>772</v>
      </c>
      <c r="J11" s="393">
        <v>45323</v>
      </c>
      <c r="K11" s="393">
        <v>45657</v>
      </c>
      <c r="L11" s="393" t="s">
        <v>773</v>
      </c>
      <c r="M11" s="393" t="s">
        <v>774</v>
      </c>
      <c r="N11" s="393" t="s">
        <v>717</v>
      </c>
      <c r="O11" s="393" t="s">
        <v>775</v>
      </c>
      <c r="P11" s="393" t="s">
        <v>776</v>
      </c>
      <c r="Q11" s="393"/>
      <c r="R11" s="393"/>
      <c r="S11" s="393"/>
      <c r="T11" s="393"/>
      <c r="U11" s="393"/>
      <c r="V11" s="393"/>
      <c r="W11" s="393"/>
      <c r="X11" s="393"/>
      <c r="Y11" s="393"/>
      <c r="Z11" s="393"/>
      <c r="AA11" s="191"/>
      <c r="AB11" s="396"/>
      <c r="AC11" s="395"/>
      <c r="AD11" s="395"/>
      <c r="AE11" s="191"/>
      <c r="AF11" s="193"/>
      <c r="AG11" s="193"/>
      <c r="AH11" s="50"/>
      <c r="AI11" s="193"/>
      <c r="AJ11" s="51"/>
      <c r="AK11" s="51"/>
      <c r="AL11" s="193"/>
      <c r="AM11" s="51"/>
      <c r="AN11" s="193"/>
      <c r="AO11" s="51"/>
      <c r="AP11" s="193"/>
      <c r="AQ11" s="51"/>
      <c r="AR11" s="193"/>
      <c r="AS11" s="51"/>
      <c r="AT11" s="193"/>
      <c r="AU11" s="51"/>
      <c r="AV11" s="193"/>
      <c r="AW11" s="51"/>
      <c r="AX11" s="193"/>
      <c r="AY11" s="193"/>
      <c r="AZ11" s="193"/>
      <c r="BA11" s="193"/>
      <c r="BB11" s="193"/>
      <c r="BC11" s="193"/>
      <c r="BD11" s="397"/>
      <c r="BE11" s="398"/>
      <c r="BF11" s="131"/>
      <c r="BG11" s="250"/>
      <c r="BH11" s="250"/>
      <c r="BI11" s="167"/>
      <c r="BJ11" s="167"/>
      <c r="BK11" s="195"/>
      <c r="BL11" s="195"/>
      <c r="BM11" s="195"/>
      <c r="BN11" s="195"/>
      <c r="BO11" s="195"/>
      <c r="BP11" s="195"/>
      <c r="BQ11" s="253"/>
      <c r="BR11" s="254"/>
      <c r="BS11" s="254"/>
      <c r="BT11" s="254"/>
      <c r="BU11" s="254"/>
      <c r="BV11" s="254"/>
      <c r="BW11" s="254"/>
      <c r="BX11" s="254"/>
      <c r="BY11" s="254"/>
      <c r="BZ11" s="139"/>
      <c r="CA11" s="139"/>
      <c r="CB11" s="139"/>
      <c r="CC11" s="138"/>
      <c r="CD11" s="139"/>
      <c r="CE11" s="139"/>
      <c r="CF11" s="139"/>
      <c r="CG11" s="139"/>
      <c r="CH11" s="140"/>
      <c r="CI11" s="141"/>
      <c r="CJ11" s="261"/>
      <c r="CK11" s="259"/>
      <c r="CL11" s="259"/>
      <c r="CM11" s="259"/>
      <c r="CN11" s="259"/>
      <c r="CO11" s="259"/>
      <c r="CP11" s="259"/>
      <c r="CQ11" s="259"/>
      <c r="CR11" s="259"/>
      <c r="CS11" s="147"/>
      <c r="CT11" s="147"/>
      <c r="CU11" s="147"/>
      <c r="CV11" s="147"/>
      <c r="CW11" s="147"/>
      <c r="CX11" s="147"/>
      <c r="CY11" s="147"/>
      <c r="CZ11" s="148"/>
      <c r="DA11" s="147"/>
      <c r="DB11" s="147"/>
      <c r="DC11" s="266"/>
      <c r="DD11" s="264"/>
      <c r="DE11" s="264"/>
      <c r="DF11" s="264"/>
      <c r="DG11" s="264"/>
      <c r="DH11" s="264"/>
      <c r="DI11" s="264"/>
      <c r="DJ11" s="264"/>
      <c r="DK11" s="264"/>
      <c r="DL11" s="154"/>
      <c r="DM11" s="154"/>
      <c r="DN11" s="154"/>
      <c r="DO11" s="154"/>
      <c r="DP11" s="154"/>
      <c r="DQ11" s="154"/>
      <c r="DR11" s="154"/>
      <c r="DS11" s="154"/>
      <c r="DT11" s="154"/>
      <c r="DU11" s="154"/>
    </row>
    <row r="12" spans="1:125" s="412" customFormat="1" ht="151.5" customHeight="1" x14ac:dyDescent="0.3">
      <c r="A12" s="413">
        <v>46</v>
      </c>
      <c r="B12" s="417" t="s">
        <v>83</v>
      </c>
      <c r="C12" s="417" t="s">
        <v>889</v>
      </c>
      <c r="D12" s="417" t="s">
        <v>890</v>
      </c>
      <c r="E12" s="413" t="s">
        <v>609</v>
      </c>
      <c r="F12" s="413">
        <v>1</v>
      </c>
      <c r="G12" s="414" t="s">
        <v>476</v>
      </c>
      <c r="H12" s="413" t="s">
        <v>281</v>
      </c>
      <c r="I12" s="413" t="s">
        <v>281</v>
      </c>
      <c r="J12" s="413" t="s">
        <v>281</v>
      </c>
      <c r="K12" s="413" t="s">
        <v>280</v>
      </c>
      <c r="L12" s="413" t="s">
        <v>281</v>
      </c>
      <c r="M12" s="413" t="s">
        <v>281</v>
      </c>
      <c r="N12" s="413" t="s">
        <v>281</v>
      </c>
      <c r="O12" s="413" t="s">
        <v>281</v>
      </c>
      <c r="P12" s="413" t="s">
        <v>280</v>
      </c>
      <c r="Q12" s="413" t="s">
        <v>281</v>
      </c>
      <c r="R12" s="413" t="s">
        <v>281</v>
      </c>
      <c r="S12" s="413" t="s">
        <v>281</v>
      </c>
      <c r="T12" s="413" t="s">
        <v>281</v>
      </c>
      <c r="U12" s="413" t="s">
        <v>281</v>
      </c>
      <c r="V12" s="413" t="s">
        <v>281</v>
      </c>
      <c r="W12" s="413" t="s">
        <v>280</v>
      </c>
      <c r="X12" s="413" t="s">
        <v>280</v>
      </c>
      <c r="Y12" s="413" t="s">
        <v>280</v>
      </c>
      <c r="Z12" s="413" t="s">
        <v>280</v>
      </c>
      <c r="AA12" s="191">
        <v>13</v>
      </c>
      <c r="AB12" s="418" t="s">
        <v>472</v>
      </c>
      <c r="AC12" s="414" t="s">
        <v>500</v>
      </c>
      <c r="AD12" s="414" t="s">
        <v>450</v>
      </c>
      <c r="AE12" s="191" t="s">
        <v>736</v>
      </c>
      <c r="AF12" s="193">
        <v>11</v>
      </c>
      <c r="AG12" s="193" t="s">
        <v>927</v>
      </c>
      <c r="AH12" s="50" t="s">
        <v>928</v>
      </c>
      <c r="AI12" s="193" t="s">
        <v>331</v>
      </c>
      <c r="AJ12" s="51" t="s">
        <v>257</v>
      </c>
      <c r="AK12" s="51" t="s">
        <v>281</v>
      </c>
      <c r="AL12" s="193">
        <v>15</v>
      </c>
      <c r="AM12" s="51" t="s">
        <v>281</v>
      </c>
      <c r="AN12" s="193">
        <v>5</v>
      </c>
      <c r="AO12" s="51" t="s">
        <v>280</v>
      </c>
      <c r="AP12" s="193">
        <v>0</v>
      </c>
      <c r="AQ12" s="51" t="s">
        <v>281</v>
      </c>
      <c r="AR12" s="193">
        <v>10</v>
      </c>
      <c r="AS12" s="51" t="s">
        <v>281</v>
      </c>
      <c r="AT12" s="193">
        <v>15</v>
      </c>
      <c r="AU12" s="51" t="s">
        <v>281</v>
      </c>
      <c r="AV12" s="193">
        <v>10</v>
      </c>
      <c r="AW12" s="51" t="s">
        <v>281</v>
      </c>
      <c r="AX12" s="193">
        <v>30</v>
      </c>
      <c r="AY12" s="193">
        <v>85</v>
      </c>
      <c r="AZ12" s="193">
        <v>2</v>
      </c>
      <c r="BA12" s="193">
        <v>1</v>
      </c>
      <c r="BB12" s="193" t="s">
        <v>476</v>
      </c>
      <c r="BC12" s="193" t="s">
        <v>500</v>
      </c>
      <c r="BD12" s="415" t="s">
        <v>450</v>
      </c>
      <c r="BE12" s="416" t="s">
        <v>262</v>
      </c>
      <c r="BF12" s="131" t="s">
        <v>386</v>
      </c>
      <c r="BG12" s="250" t="s">
        <v>929</v>
      </c>
      <c r="BH12" s="250" t="s">
        <v>930</v>
      </c>
      <c r="BI12" s="167">
        <v>45323</v>
      </c>
      <c r="BJ12" s="167">
        <v>45657</v>
      </c>
      <c r="BK12" s="195" t="s">
        <v>387</v>
      </c>
      <c r="BL12" s="195" t="s">
        <v>931</v>
      </c>
      <c r="BM12" s="195" t="s">
        <v>388</v>
      </c>
      <c r="BN12" s="195" t="s">
        <v>389</v>
      </c>
      <c r="BO12" s="195" t="s">
        <v>390</v>
      </c>
      <c r="BP12" s="195" t="s">
        <v>391</v>
      </c>
      <c r="BQ12" s="253"/>
      <c r="BR12" s="254"/>
      <c r="BS12" s="254"/>
      <c r="BT12" s="254"/>
      <c r="BU12" s="254"/>
      <c r="BV12" s="254"/>
      <c r="BW12" s="254"/>
      <c r="BX12" s="254"/>
      <c r="BY12" s="254"/>
      <c r="BZ12" s="139"/>
      <c r="CA12" s="139"/>
      <c r="CB12" s="139"/>
      <c r="CC12" s="138"/>
      <c r="CD12" s="139"/>
      <c r="CE12" s="139"/>
      <c r="CF12" s="139"/>
      <c r="CG12" s="139"/>
      <c r="CH12" s="140"/>
      <c r="CI12" s="141"/>
      <c r="CJ12" s="261"/>
      <c r="CK12" s="259"/>
      <c r="CL12" s="259"/>
      <c r="CM12" s="259"/>
      <c r="CN12" s="259"/>
      <c r="CO12" s="259"/>
      <c r="CP12" s="259"/>
      <c r="CQ12" s="259"/>
      <c r="CR12" s="259"/>
      <c r="CS12" s="147"/>
      <c r="CT12" s="147"/>
      <c r="CU12" s="147"/>
      <c r="CV12" s="147"/>
      <c r="CW12" s="147"/>
      <c r="CX12" s="147"/>
      <c r="CY12" s="147"/>
      <c r="CZ12" s="148"/>
      <c r="DA12" s="147"/>
      <c r="DB12" s="147"/>
      <c r="DC12" s="266"/>
      <c r="DD12" s="264"/>
      <c r="DE12" s="264"/>
      <c r="DF12" s="264"/>
      <c r="DG12" s="264"/>
      <c r="DH12" s="264"/>
      <c r="DI12" s="264"/>
      <c r="DJ12" s="264"/>
      <c r="DK12" s="264"/>
      <c r="DL12" s="154"/>
      <c r="DM12" s="154"/>
      <c r="DN12" s="154"/>
      <c r="DO12" s="154"/>
      <c r="DP12" s="154"/>
      <c r="DQ12" s="154"/>
      <c r="DR12" s="154"/>
      <c r="DS12" s="154"/>
      <c r="DT12" s="154"/>
      <c r="DU12" s="154"/>
    </row>
    <row r="13" spans="1:125" s="453" customFormat="1" ht="99.95" customHeight="1" x14ac:dyDescent="0.3">
      <c r="A13" s="429">
        <v>3</v>
      </c>
      <c r="B13" s="475" t="str">
        <f>IFERROR(VLOOKUP($A13,[2]Riesgos!$A$7:$H$12,2,FALSE),"")</f>
        <v>Administración de Bienes e Infraestructura</v>
      </c>
      <c r="C13" s="475" t="str">
        <f>IFERROR(VLOOKUP($A13,[2]Riesgos!$A$7:$H$12,7,FALSE),"")</f>
        <v>Debido al abuso de autoridad en el cargo o deficiente control de los bienes, permitiendo que un tercero haga uso indebido de ellos.</v>
      </c>
      <c r="D13" s="475" t="str">
        <f>IFERROR(VLOOKUP($A13,[2]Riesgos!$A$7:$H$12,8,FALSE),"")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29" t="s">
        <v>378</v>
      </c>
      <c r="F13" s="480">
        <v>1</v>
      </c>
      <c r="G13" s="481" t="str">
        <f>IF(ISNUMBER(F13),VLOOKUP(F13,'[2]Listas y tablas'!$AC$2:$AF$7,2,FALSE),"")</f>
        <v>Rara vez</v>
      </c>
      <c r="H13" s="480" t="s">
        <v>281</v>
      </c>
      <c r="I13" s="480" t="s">
        <v>281</v>
      </c>
      <c r="J13" s="480" t="s">
        <v>280</v>
      </c>
      <c r="K13" s="480" t="s">
        <v>280</v>
      </c>
      <c r="L13" s="480" t="s">
        <v>281</v>
      </c>
      <c r="M13" s="480" t="s">
        <v>281</v>
      </c>
      <c r="N13" s="480" t="s">
        <v>281</v>
      </c>
      <c r="O13" s="480" t="s">
        <v>280</v>
      </c>
      <c r="P13" s="480" t="s">
        <v>280</v>
      </c>
      <c r="Q13" s="480" t="s">
        <v>281</v>
      </c>
      <c r="R13" s="480" t="s">
        <v>281</v>
      </c>
      <c r="S13" s="480" t="s">
        <v>281</v>
      </c>
      <c r="T13" s="480" t="s">
        <v>281</v>
      </c>
      <c r="U13" s="480" t="s">
        <v>280</v>
      </c>
      <c r="V13" s="480" t="s">
        <v>280</v>
      </c>
      <c r="W13" s="480" t="s">
        <v>280</v>
      </c>
      <c r="X13" s="480" t="s">
        <v>280</v>
      </c>
      <c r="Y13" s="480" t="s">
        <v>280</v>
      </c>
      <c r="Z13" s="480" t="s">
        <v>280</v>
      </c>
      <c r="AA13" s="481">
        <f>COUNTIF(H13:Z13,"Sí")</f>
        <v>9</v>
      </c>
      <c r="AB13" s="482" t="str">
        <f>+IF(AA13&gt;0,IF(AA13&gt;=12,"Catastrófico",IF(AA13&gt;=6,"Mayor","Moderado")),"")</f>
        <v>Mayor</v>
      </c>
      <c r="AC13" s="483" t="str">
        <f>CONCATENATE(G13," ",AB13)</f>
        <v>Rara vez Mayor</v>
      </c>
      <c r="AD13" s="484" t="str">
        <f>IFERROR(VLOOKUP(AC13,'[2]Listas y tablas'!$AH$3:$AI$17,2,FALSE),"")</f>
        <v>Bajo</v>
      </c>
      <c r="AE13" s="483" t="str">
        <f>+IF(ISTEXT(D13),"C","")</f>
        <v>C</v>
      </c>
      <c r="AF13" s="485">
        <f>IF(ISTEXT(D13),1,"")</f>
        <v>1</v>
      </c>
      <c r="AG13" s="485" t="str">
        <f>IF(ISTEXT(D13),CONCATENATE(AE13,AF13),"")</f>
        <v>C1</v>
      </c>
      <c r="AH13" s="486" t="s">
        <v>991</v>
      </c>
      <c r="AI13" s="485" t="str">
        <f>IF(OR(AJ13="Preventivo",AJ13="Detectivo"),"Probabilidad",IF(AJ13="Correctivo","Impacto",""))</f>
        <v>Probabilidad</v>
      </c>
      <c r="AJ13" s="487" t="s">
        <v>257</v>
      </c>
      <c r="AK13" s="487" t="s">
        <v>281</v>
      </c>
      <c r="AL13" s="488"/>
      <c r="AM13" s="487" t="s">
        <v>281</v>
      </c>
      <c r="AN13" s="488"/>
      <c r="AO13" s="487" t="s">
        <v>280</v>
      </c>
      <c r="AP13" s="488"/>
      <c r="AQ13" s="487" t="s">
        <v>281</v>
      </c>
      <c r="AR13" s="488"/>
      <c r="AS13" s="487" t="s">
        <v>281</v>
      </c>
      <c r="AT13" s="488"/>
      <c r="AU13" s="487" t="s">
        <v>281</v>
      </c>
      <c r="AV13" s="488"/>
      <c r="AW13" s="487" t="s">
        <v>281</v>
      </c>
      <c r="AX13" s="485">
        <f>IF(AW13="Sí",30,0)</f>
        <v>30</v>
      </c>
      <c r="AY13" s="485">
        <f>+AL13+AN13+AP13+AR13+AT13+AV13+AX13</f>
        <v>30</v>
      </c>
      <c r="AZ13" s="485">
        <f>+IF(AY13&gt;=76,2,IF(AY13&gt;50,1,0))</f>
        <v>0</v>
      </c>
      <c r="BA13" s="485">
        <f>IF(ISTEXT(AJ13),IF(F13-AZ13&lt;1,1,F13-AZ13),"")</f>
        <v>1</v>
      </c>
      <c r="BB13" s="485" t="str">
        <f>IFERROR(IF(ISNUMBER(BA13),VLOOKUP(BA13,'[2]Listas y tablas'!$AC$2:$AF$7,2,FALSE),""),"")</f>
        <v>Rara vez</v>
      </c>
      <c r="BC13" s="485" t="str">
        <f t="shared" ref="BC13" si="0">CONCATENATE(BB13," ",AB13)</f>
        <v>Rara vez Mayor</v>
      </c>
      <c r="BD13" s="489" t="str">
        <f>IFERROR(VLOOKUP(BC13,'[2]Listas y tablas'!$AH$3:$AI$17,2,FALSE),"")</f>
        <v>Bajo</v>
      </c>
      <c r="BE13" s="460" t="s">
        <v>262</v>
      </c>
      <c r="BF13" s="462" t="s">
        <v>992</v>
      </c>
      <c r="BG13" s="389" t="s">
        <v>993</v>
      </c>
      <c r="BH13" s="389" t="s">
        <v>940</v>
      </c>
      <c r="BI13" s="490">
        <v>45047</v>
      </c>
      <c r="BJ13" s="490">
        <v>45077</v>
      </c>
      <c r="BK13" s="383" t="s">
        <v>994</v>
      </c>
      <c r="BL13" s="383" t="s">
        <v>995</v>
      </c>
      <c r="BM13" s="389" t="s">
        <v>940</v>
      </c>
      <c r="BN13" s="389" t="s">
        <v>996</v>
      </c>
      <c r="BO13" s="389" t="s">
        <v>997</v>
      </c>
      <c r="BP13" s="389" t="s">
        <v>998</v>
      </c>
      <c r="BQ13" s="455"/>
      <c r="BR13" s="432"/>
      <c r="BS13" s="431"/>
      <c r="BT13" s="431"/>
      <c r="BU13" s="432"/>
      <c r="BV13" s="431"/>
      <c r="BW13" s="431"/>
      <c r="BX13" s="431"/>
      <c r="BY13" s="433"/>
      <c r="BZ13" s="434"/>
      <c r="CA13" s="435"/>
      <c r="CB13" s="437"/>
      <c r="CC13" s="491"/>
      <c r="CD13" s="437"/>
      <c r="CE13" s="437"/>
      <c r="CF13" s="438"/>
      <c r="CG13" s="434"/>
      <c r="CH13" s="439"/>
      <c r="CI13" s="473"/>
      <c r="CJ13" s="464"/>
      <c r="CK13" s="464"/>
      <c r="CL13" s="441"/>
      <c r="CM13" s="441"/>
      <c r="CN13" s="464"/>
      <c r="CO13" s="464"/>
      <c r="CP13" s="441"/>
      <c r="CQ13" s="441"/>
      <c r="CR13" s="442"/>
      <c r="CS13" s="443"/>
      <c r="CT13" s="444"/>
      <c r="CU13" s="444"/>
      <c r="CV13" s="444"/>
      <c r="CW13" s="444"/>
      <c r="CX13" s="444"/>
      <c r="CY13" s="445"/>
      <c r="CZ13" s="446"/>
      <c r="DA13" s="444"/>
      <c r="DB13" s="445"/>
      <c r="DC13" s="456"/>
      <c r="DD13" s="448"/>
      <c r="DE13" s="448"/>
      <c r="DF13" s="448"/>
      <c r="DG13" s="448"/>
      <c r="DH13" s="448"/>
      <c r="DI13" s="448"/>
      <c r="DJ13" s="448"/>
      <c r="DK13" s="449"/>
      <c r="DL13" s="450"/>
      <c r="DM13" s="451"/>
      <c r="DN13" s="451"/>
      <c r="DO13" s="451"/>
      <c r="DP13" s="451"/>
      <c r="DQ13" s="451"/>
      <c r="DR13" s="452"/>
      <c r="DS13" s="450"/>
      <c r="DT13" s="451"/>
      <c r="DU13" s="452"/>
    </row>
    <row r="14" spans="1:125" ht="151.5" customHeight="1" x14ac:dyDescent="0.3">
      <c r="A14" s="43">
        <v>40</v>
      </c>
      <c r="B14" s="44" t="s">
        <v>84</v>
      </c>
      <c r="C14" s="44" t="s">
        <v>1118</v>
      </c>
      <c r="D14" s="44" t="s">
        <v>1119</v>
      </c>
      <c r="E14" s="43" t="s">
        <v>282</v>
      </c>
      <c r="F14" s="51">
        <v>1</v>
      </c>
      <c r="G14" s="191" t="s">
        <v>476</v>
      </c>
      <c r="H14" s="51" t="s">
        <v>281</v>
      </c>
      <c r="I14" s="51" t="s">
        <v>281</v>
      </c>
      <c r="J14" s="51" t="s">
        <v>280</v>
      </c>
      <c r="K14" s="51" t="s">
        <v>280</v>
      </c>
      <c r="L14" s="51" t="s">
        <v>281</v>
      </c>
      <c r="M14" s="51" t="s">
        <v>281</v>
      </c>
      <c r="N14" s="51" t="s">
        <v>280</v>
      </c>
      <c r="O14" s="51" t="s">
        <v>280</v>
      </c>
      <c r="P14" s="51" t="s">
        <v>280</v>
      </c>
      <c r="Q14" s="51" t="s">
        <v>281</v>
      </c>
      <c r="R14" s="51" t="s">
        <v>281</v>
      </c>
      <c r="S14" s="51" t="s">
        <v>281</v>
      </c>
      <c r="T14" s="51" t="s">
        <v>281</v>
      </c>
      <c r="U14" s="51" t="s">
        <v>280</v>
      </c>
      <c r="V14" s="51" t="s">
        <v>280</v>
      </c>
      <c r="W14" s="51" t="s">
        <v>280</v>
      </c>
      <c r="X14" s="51" t="s">
        <v>280</v>
      </c>
      <c r="Y14" s="51" t="s">
        <v>280</v>
      </c>
      <c r="Z14" s="51" t="s">
        <v>280</v>
      </c>
      <c r="AA14" s="191">
        <v>8</v>
      </c>
      <c r="AB14" s="192" t="s">
        <v>462</v>
      </c>
      <c r="AC14" s="191" t="s">
        <v>502</v>
      </c>
      <c r="AD14" s="193" t="s">
        <v>498</v>
      </c>
      <c r="AE14" s="191" t="s">
        <v>736</v>
      </c>
      <c r="AF14" s="193">
        <v>11</v>
      </c>
      <c r="AG14" s="193" t="s">
        <v>927</v>
      </c>
      <c r="AH14" s="125" t="s">
        <v>1120</v>
      </c>
      <c r="AI14" s="193" t="s">
        <v>331</v>
      </c>
      <c r="AJ14" s="51" t="s">
        <v>265</v>
      </c>
      <c r="AK14" s="51" t="s">
        <v>280</v>
      </c>
      <c r="AL14" s="193">
        <v>0</v>
      </c>
      <c r="AM14" s="51" t="s">
        <v>281</v>
      </c>
      <c r="AN14" s="193">
        <v>5</v>
      </c>
      <c r="AO14" s="51" t="s">
        <v>280</v>
      </c>
      <c r="AP14" s="193">
        <v>0</v>
      </c>
      <c r="AQ14" s="51" t="s">
        <v>281</v>
      </c>
      <c r="AR14" s="193">
        <v>10</v>
      </c>
      <c r="AS14" s="51" t="s">
        <v>281</v>
      </c>
      <c r="AT14" s="193">
        <v>15</v>
      </c>
      <c r="AU14" s="51" t="s">
        <v>281</v>
      </c>
      <c r="AV14" s="193">
        <v>10</v>
      </c>
      <c r="AW14" s="51" t="s">
        <v>281</v>
      </c>
      <c r="AX14" s="193">
        <v>30</v>
      </c>
      <c r="AY14" s="193">
        <v>70</v>
      </c>
      <c r="AZ14" s="193">
        <v>1</v>
      </c>
      <c r="BA14" s="193">
        <v>1</v>
      </c>
      <c r="BB14" s="193" t="s">
        <v>476</v>
      </c>
      <c r="BC14" s="193" t="s">
        <v>502</v>
      </c>
      <c r="BD14" s="194" t="s">
        <v>498</v>
      </c>
      <c r="BE14" s="126" t="s">
        <v>262</v>
      </c>
      <c r="BF14" s="131" t="s">
        <v>392</v>
      </c>
      <c r="BG14" s="43" t="s">
        <v>393</v>
      </c>
      <c r="BH14" s="43" t="s">
        <v>394</v>
      </c>
      <c r="BI14" s="132">
        <v>44927</v>
      </c>
      <c r="BJ14" s="132">
        <v>45291</v>
      </c>
      <c r="BK14" s="43" t="s">
        <v>395</v>
      </c>
      <c r="BL14" s="43" t="s">
        <v>396</v>
      </c>
      <c r="BM14" s="43" t="s">
        <v>394</v>
      </c>
      <c r="BN14" s="43" t="s">
        <v>397</v>
      </c>
      <c r="BO14" s="43" t="s">
        <v>398</v>
      </c>
      <c r="BP14" s="43" t="s">
        <v>399</v>
      </c>
      <c r="BQ14" s="133"/>
      <c r="BR14" s="134"/>
      <c r="BS14" s="134"/>
      <c r="BT14" s="134"/>
      <c r="BU14" s="134"/>
      <c r="BV14" s="134"/>
      <c r="BW14" s="134"/>
      <c r="BX14" s="134"/>
      <c r="BY14" s="135"/>
      <c r="BZ14" s="136"/>
      <c r="CA14" s="137"/>
      <c r="CB14" s="137"/>
      <c r="CC14" s="138"/>
      <c r="CD14" s="137"/>
      <c r="CE14" s="137"/>
      <c r="CF14" s="139"/>
      <c r="CG14" s="136"/>
      <c r="CH14" s="140"/>
      <c r="CI14" s="141"/>
      <c r="CJ14" s="142"/>
      <c r="CK14" s="143"/>
      <c r="CL14" s="143"/>
      <c r="CM14" s="143"/>
      <c r="CN14" s="143"/>
      <c r="CO14" s="143"/>
      <c r="CP14" s="143"/>
      <c r="CQ14" s="143"/>
      <c r="CR14" s="144"/>
      <c r="CS14" s="145"/>
      <c r="CT14" s="146"/>
      <c r="CU14" s="146"/>
      <c r="CV14" s="146"/>
      <c r="CW14" s="146"/>
      <c r="CX14" s="146"/>
      <c r="CY14" s="147"/>
      <c r="CZ14" s="148"/>
      <c r="DA14" s="146"/>
      <c r="DB14" s="147"/>
      <c r="DC14" s="149"/>
      <c r="DD14" s="150"/>
      <c r="DE14" s="150"/>
      <c r="DF14" s="150"/>
      <c r="DG14" s="150"/>
      <c r="DH14" s="150"/>
      <c r="DI14" s="150"/>
      <c r="DJ14" s="150"/>
      <c r="DK14" s="151"/>
      <c r="DL14" s="152"/>
      <c r="DM14" s="153"/>
      <c r="DN14" s="153"/>
      <c r="DO14" s="153"/>
      <c r="DP14" s="153"/>
      <c r="DQ14" s="153"/>
      <c r="DR14" s="154"/>
      <c r="DS14" s="152"/>
      <c r="DT14" s="153"/>
      <c r="DU14" s="154"/>
    </row>
    <row r="15" spans="1:125" ht="151.5" customHeight="1" x14ac:dyDescent="0.3">
      <c r="A15" s="43">
        <v>2</v>
      </c>
      <c r="B15" s="44" t="s">
        <v>87</v>
      </c>
      <c r="C15" s="44" t="s">
        <v>1126</v>
      </c>
      <c r="D15" s="44" t="s">
        <v>1127</v>
      </c>
      <c r="E15" s="43" t="s">
        <v>378</v>
      </c>
      <c r="F15" s="51">
        <v>1</v>
      </c>
      <c r="G15" s="191" t="s">
        <v>476</v>
      </c>
      <c r="H15" s="51" t="s">
        <v>281</v>
      </c>
      <c r="I15" s="51" t="s">
        <v>281</v>
      </c>
      <c r="J15" s="51" t="s">
        <v>280</v>
      </c>
      <c r="K15" s="51" t="s">
        <v>280</v>
      </c>
      <c r="L15" s="51" t="s">
        <v>281</v>
      </c>
      <c r="M15" s="51" t="s">
        <v>281</v>
      </c>
      <c r="N15" s="51" t="s">
        <v>280</v>
      </c>
      <c r="O15" s="51" t="s">
        <v>280</v>
      </c>
      <c r="P15" s="51" t="s">
        <v>281</v>
      </c>
      <c r="Q15" s="51" t="s">
        <v>281</v>
      </c>
      <c r="R15" s="51" t="s">
        <v>281</v>
      </c>
      <c r="S15" s="51" t="s">
        <v>281</v>
      </c>
      <c r="T15" s="51" t="s">
        <v>280</v>
      </c>
      <c r="U15" s="51" t="s">
        <v>281</v>
      </c>
      <c r="V15" s="51" t="s">
        <v>280</v>
      </c>
      <c r="W15" s="51" t="s">
        <v>280</v>
      </c>
      <c r="X15" s="51" t="s">
        <v>280</v>
      </c>
      <c r="Y15" s="51" t="s">
        <v>280</v>
      </c>
      <c r="Z15" s="51" t="s">
        <v>280</v>
      </c>
      <c r="AA15" s="191">
        <v>9</v>
      </c>
      <c r="AB15" s="192" t="s">
        <v>462</v>
      </c>
      <c r="AC15" s="191" t="s">
        <v>502</v>
      </c>
      <c r="AD15" s="193" t="s">
        <v>498</v>
      </c>
      <c r="AE15" s="191" t="s">
        <v>736</v>
      </c>
      <c r="AF15" s="193">
        <v>1</v>
      </c>
      <c r="AG15" s="193" t="s">
        <v>1154</v>
      </c>
      <c r="AH15" s="125" t="s">
        <v>1152</v>
      </c>
      <c r="AI15" s="193" t="s">
        <v>331</v>
      </c>
      <c r="AJ15" s="51" t="s">
        <v>257</v>
      </c>
      <c r="AK15" s="51" t="s">
        <v>281</v>
      </c>
      <c r="AL15" s="193"/>
      <c r="AM15" s="51" t="s">
        <v>281</v>
      </c>
      <c r="AN15" s="193"/>
      <c r="AO15" s="51" t="s">
        <v>280</v>
      </c>
      <c r="AP15" s="193"/>
      <c r="AQ15" s="51" t="s">
        <v>281</v>
      </c>
      <c r="AR15" s="193"/>
      <c r="AS15" s="51" t="s">
        <v>281</v>
      </c>
      <c r="AT15" s="193"/>
      <c r="AU15" s="51" t="s">
        <v>281</v>
      </c>
      <c r="AV15" s="193"/>
      <c r="AW15" s="51" t="s">
        <v>281</v>
      </c>
      <c r="AX15" s="193">
        <v>30</v>
      </c>
      <c r="AY15" s="193">
        <v>30</v>
      </c>
      <c r="AZ15" s="193">
        <v>0</v>
      </c>
      <c r="BA15" s="193">
        <v>1</v>
      </c>
      <c r="BB15" s="193" t="s">
        <v>476</v>
      </c>
      <c r="BC15" s="193" t="s">
        <v>502</v>
      </c>
      <c r="BD15" s="194" t="s">
        <v>498</v>
      </c>
      <c r="BE15" s="126" t="s">
        <v>262</v>
      </c>
      <c r="BF15" s="131" t="s">
        <v>403</v>
      </c>
      <c r="BG15" s="43"/>
      <c r="BH15" s="43"/>
      <c r="BI15" s="196"/>
      <c r="BJ15" s="196"/>
      <c r="BK15" s="43"/>
      <c r="BL15" s="43"/>
      <c r="BM15" s="43"/>
      <c r="BN15" s="43"/>
      <c r="BO15" s="43"/>
      <c r="BP15" s="43"/>
      <c r="BQ15" s="133"/>
      <c r="BR15" s="134"/>
      <c r="BS15" s="134"/>
      <c r="BT15" s="134"/>
      <c r="BU15" s="134"/>
      <c r="BV15" s="134"/>
      <c r="BW15" s="134"/>
      <c r="BX15" s="134"/>
      <c r="BY15" s="135"/>
      <c r="BZ15" s="136"/>
      <c r="CA15" s="137"/>
      <c r="CB15" s="137"/>
      <c r="CC15" s="138"/>
      <c r="CD15" s="137"/>
      <c r="CE15" s="137"/>
      <c r="CF15" s="139"/>
      <c r="CG15" s="136"/>
      <c r="CH15" s="140"/>
      <c r="CI15" s="141"/>
      <c r="CJ15" s="142"/>
      <c r="CK15" s="143"/>
      <c r="CL15" s="143"/>
      <c r="CM15" s="143"/>
      <c r="CN15" s="143"/>
      <c r="CO15" s="143"/>
      <c r="CP15" s="143"/>
      <c r="CQ15" s="143"/>
      <c r="CR15" s="144"/>
      <c r="CS15" s="145"/>
      <c r="CT15" s="146"/>
      <c r="CU15" s="146"/>
      <c r="CV15" s="146"/>
      <c r="CW15" s="146"/>
      <c r="CX15" s="146"/>
      <c r="CY15" s="147"/>
      <c r="CZ15" s="148"/>
      <c r="DA15" s="146"/>
      <c r="DB15" s="147"/>
      <c r="DC15" s="149"/>
      <c r="DD15" s="150"/>
      <c r="DE15" s="150"/>
      <c r="DF15" s="150"/>
      <c r="DG15" s="150"/>
      <c r="DH15" s="150"/>
      <c r="DI15" s="150"/>
      <c r="DJ15" s="150"/>
      <c r="DK15" s="151"/>
      <c r="DL15" s="152"/>
      <c r="DM15" s="153"/>
      <c r="DN15" s="153"/>
      <c r="DO15" s="153"/>
      <c r="DP15" s="153"/>
      <c r="DQ15" s="153"/>
      <c r="DR15" s="154"/>
      <c r="DS15" s="152"/>
      <c r="DT15" s="153"/>
      <c r="DU15" s="154"/>
    </row>
    <row r="16" spans="1:125" ht="151.5" customHeight="1" x14ac:dyDescent="0.3">
      <c r="A16" s="43">
        <v>2</v>
      </c>
      <c r="B16" s="44" t="s">
        <v>87</v>
      </c>
      <c r="C16" s="44" t="s">
        <v>1126</v>
      </c>
      <c r="D16" s="44" t="s">
        <v>1127</v>
      </c>
      <c r="E16" s="43" t="s">
        <v>378</v>
      </c>
      <c r="F16" s="51">
        <v>1</v>
      </c>
      <c r="G16" s="191" t="s">
        <v>476</v>
      </c>
      <c r="H16" s="51" t="s">
        <v>281</v>
      </c>
      <c r="I16" s="51" t="s">
        <v>281</v>
      </c>
      <c r="J16" s="51" t="s">
        <v>280</v>
      </c>
      <c r="K16" s="51" t="s">
        <v>280</v>
      </c>
      <c r="L16" s="51" t="s">
        <v>281</v>
      </c>
      <c r="M16" s="51" t="s">
        <v>281</v>
      </c>
      <c r="N16" s="51" t="s">
        <v>280</v>
      </c>
      <c r="O16" s="51" t="s">
        <v>280</v>
      </c>
      <c r="P16" s="51" t="s">
        <v>281</v>
      </c>
      <c r="Q16" s="51" t="s">
        <v>281</v>
      </c>
      <c r="R16" s="51" t="s">
        <v>281</v>
      </c>
      <c r="S16" s="51" t="s">
        <v>281</v>
      </c>
      <c r="T16" s="51" t="s">
        <v>281</v>
      </c>
      <c r="U16" s="51" t="s">
        <v>281</v>
      </c>
      <c r="V16" s="51" t="s">
        <v>280</v>
      </c>
      <c r="W16" s="51" t="s">
        <v>280</v>
      </c>
      <c r="X16" s="51" t="s">
        <v>280</v>
      </c>
      <c r="Y16" s="51" t="s">
        <v>280</v>
      </c>
      <c r="Z16" s="51" t="s">
        <v>280</v>
      </c>
      <c r="AA16" s="191">
        <v>10</v>
      </c>
      <c r="AB16" s="192" t="s">
        <v>462</v>
      </c>
      <c r="AC16" s="191" t="s">
        <v>502</v>
      </c>
      <c r="AD16" s="193" t="s">
        <v>498</v>
      </c>
      <c r="AE16" s="191" t="s">
        <v>736</v>
      </c>
      <c r="AF16" s="193">
        <v>2</v>
      </c>
      <c r="AG16" s="193" t="s">
        <v>768</v>
      </c>
      <c r="AH16" s="125" t="s">
        <v>1153</v>
      </c>
      <c r="AI16" s="193" t="s">
        <v>331</v>
      </c>
      <c r="AJ16" s="51" t="s">
        <v>257</v>
      </c>
      <c r="AK16" s="51" t="s">
        <v>281</v>
      </c>
      <c r="AL16" s="193"/>
      <c r="AM16" s="51" t="s">
        <v>281</v>
      </c>
      <c r="AN16" s="193"/>
      <c r="AO16" s="51" t="s">
        <v>280</v>
      </c>
      <c r="AP16" s="193"/>
      <c r="AQ16" s="51" t="s">
        <v>281</v>
      </c>
      <c r="AR16" s="193"/>
      <c r="AS16" s="51" t="s">
        <v>281</v>
      </c>
      <c r="AT16" s="193"/>
      <c r="AU16" s="51" t="s">
        <v>281</v>
      </c>
      <c r="AV16" s="193"/>
      <c r="AW16" s="51" t="s">
        <v>281</v>
      </c>
      <c r="AX16" s="193">
        <v>30</v>
      </c>
      <c r="AY16" s="193">
        <v>30</v>
      </c>
      <c r="AZ16" s="193">
        <v>0</v>
      </c>
      <c r="BA16" s="193">
        <v>1</v>
      </c>
      <c r="BB16" s="193" t="s">
        <v>476</v>
      </c>
      <c r="BC16" s="193" t="s">
        <v>502</v>
      </c>
      <c r="BD16" s="194" t="s">
        <v>498</v>
      </c>
      <c r="BE16" s="126" t="s">
        <v>293</v>
      </c>
      <c r="BF16" s="131" t="s">
        <v>405</v>
      </c>
      <c r="BG16" s="43"/>
      <c r="BH16" s="43"/>
      <c r="BI16" s="196"/>
      <c r="BJ16" s="196"/>
      <c r="BK16" s="195"/>
      <c r="BL16" s="195"/>
      <c r="BM16" s="195"/>
      <c r="BN16" s="195"/>
      <c r="BO16" s="195"/>
      <c r="BP16" s="195"/>
      <c r="BQ16" s="133"/>
      <c r="BR16" s="134"/>
      <c r="BS16" s="134"/>
      <c r="BT16" s="134"/>
      <c r="BU16" s="134"/>
      <c r="BV16" s="134"/>
      <c r="BW16" s="134"/>
      <c r="BX16" s="134"/>
      <c r="BY16" s="135"/>
      <c r="BZ16" s="136"/>
      <c r="CA16" s="137"/>
      <c r="CB16" s="137"/>
      <c r="CC16" s="138"/>
      <c r="CD16" s="137"/>
      <c r="CE16" s="137"/>
      <c r="CF16" s="139"/>
      <c r="CG16" s="136"/>
      <c r="CH16" s="140"/>
      <c r="CI16" s="141"/>
      <c r="CJ16" s="142"/>
      <c r="CK16" s="143"/>
      <c r="CL16" s="143"/>
      <c r="CM16" s="143"/>
      <c r="CN16" s="143"/>
      <c r="CO16" s="143"/>
      <c r="CP16" s="143"/>
      <c r="CQ16" s="143"/>
      <c r="CR16" s="144"/>
      <c r="CS16" s="145"/>
      <c r="CT16" s="146"/>
      <c r="CU16" s="146"/>
      <c r="CV16" s="146"/>
      <c r="CW16" s="146"/>
      <c r="CX16" s="146"/>
      <c r="CY16" s="147"/>
      <c r="CZ16" s="148"/>
      <c r="DA16" s="146"/>
      <c r="DB16" s="147"/>
      <c r="DC16" s="149"/>
      <c r="DD16" s="150"/>
      <c r="DE16" s="150"/>
      <c r="DF16" s="150"/>
      <c r="DG16" s="150"/>
      <c r="DH16" s="150"/>
      <c r="DI16" s="150"/>
      <c r="DJ16" s="150"/>
      <c r="DK16" s="151"/>
      <c r="DL16" s="152"/>
      <c r="DM16" s="153"/>
      <c r="DN16" s="153"/>
      <c r="DO16" s="153"/>
      <c r="DP16" s="153"/>
      <c r="DQ16" s="153"/>
      <c r="DR16" s="154"/>
      <c r="DS16" s="152"/>
      <c r="DT16" s="153"/>
      <c r="DU16" s="154"/>
    </row>
    <row r="17" spans="1:125" ht="151.5" customHeight="1" x14ac:dyDescent="0.3">
      <c r="A17" s="43">
        <v>3</v>
      </c>
      <c r="B17" s="44" t="s">
        <v>69</v>
      </c>
      <c r="C17" s="44" t="s">
        <v>1162</v>
      </c>
      <c r="D17" s="44" t="s">
        <v>1163</v>
      </c>
      <c r="E17" s="43" t="s">
        <v>378</v>
      </c>
      <c r="F17" s="51">
        <v>1</v>
      </c>
      <c r="G17" s="191" t="s">
        <v>476</v>
      </c>
      <c r="H17" s="51" t="s">
        <v>281</v>
      </c>
      <c r="I17" s="51" t="s">
        <v>281</v>
      </c>
      <c r="J17" s="51" t="s">
        <v>280</v>
      </c>
      <c r="K17" s="51" t="s">
        <v>280</v>
      </c>
      <c r="L17" s="51" t="s">
        <v>281</v>
      </c>
      <c r="M17" s="51" t="s">
        <v>281</v>
      </c>
      <c r="N17" s="51" t="s">
        <v>281</v>
      </c>
      <c r="O17" s="51" t="s">
        <v>280</v>
      </c>
      <c r="P17" s="51" t="s">
        <v>280</v>
      </c>
      <c r="Q17" s="51" t="s">
        <v>281</v>
      </c>
      <c r="R17" s="51" t="s">
        <v>281</v>
      </c>
      <c r="S17" s="51" t="s">
        <v>281</v>
      </c>
      <c r="T17" s="51" t="s">
        <v>281</v>
      </c>
      <c r="U17" s="51" t="s">
        <v>280</v>
      </c>
      <c r="V17" s="51" t="s">
        <v>280</v>
      </c>
      <c r="W17" s="51" t="s">
        <v>280</v>
      </c>
      <c r="X17" s="51" t="s">
        <v>280</v>
      </c>
      <c r="Y17" s="51" t="s">
        <v>280</v>
      </c>
      <c r="Z17" s="51" t="s">
        <v>280</v>
      </c>
      <c r="AA17" s="191">
        <v>9</v>
      </c>
      <c r="AB17" s="192" t="s">
        <v>462</v>
      </c>
      <c r="AC17" s="191" t="s">
        <v>502</v>
      </c>
      <c r="AD17" s="193" t="s">
        <v>498</v>
      </c>
      <c r="AE17" s="191" t="s">
        <v>736</v>
      </c>
      <c r="AF17" s="193">
        <v>1</v>
      </c>
      <c r="AG17" s="193" t="s">
        <v>1154</v>
      </c>
      <c r="AH17" s="125" t="s">
        <v>991</v>
      </c>
      <c r="AI17" s="193" t="s">
        <v>331</v>
      </c>
      <c r="AJ17" s="51" t="s">
        <v>257</v>
      </c>
      <c r="AK17" s="51" t="s">
        <v>281</v>
      </c>
      <c r="AL17" s="193"/>
      <c r="AM17" s="51" t="s">
        <v>281</v>
      </c>
      <c r="AN17" s="193"/>
      <c r="AO17" s="51" t="s">
        <v>280</v>
      </c>
      <c r="AP17" s="193"/>
      <c r="AQ17" s="51" t="s">
        <v>281</v>
      </c>
      <c r="AR17" s="193"/>
      <c r="AS17" s="51" t="s">
        <v>281</v>
      </c>
      <c r="AT17" s="193"/>
      <c r="AU17" s="51" t="s">
        <v>281</v>
      </c>
      <c r="AV17" s="193"/>
      <c r="AW17" s="51" t="s">
        <v>281</v>
      </c>
      <c r="AX17" s="193">
        <v>30</v>
      </c>
      <c r="AY17" s="193">
        <v>30</v>
      </c>
      <c r="AZ17" s="193">
        <v>0</v>
      </c>
      <c r="BA17" s="193">
        <v>1</v>
      </c>
      <c r="BB17" s="193" t="s">
        <v>476</v>
      </c>
      <c r="BC17" s="193" t="s">
        <v>502</v>
      </c>
      <c r="BD17" s="194" t="s">
        <v>498</v>
      </c>
      <c r="BE17" s="126" t="s">
        <v>262</v>
      </c>
      <c r="BF17" s="131" t="s">
        <v>992</v>
      </c>
      <c r="BG17" s="43" t="s">
        <v>993</v>
      </c>
      <c r="BH17" s="43" t="s">
        <v>940</v>
      </c>
      <c r="BI17" s="196">
        <v>45047</v>
      </c>
      <c r="BJ17" s="196">
        <v>45077</v>
      </c>
      <c r="BK17" s="195" t="s">
        <v>994</v>
      </c>
      <c r="BL17" s="195" t="s">
        <v>995</v>
      </c>
      <c r="BM17" s="195" t="s">
        <v>940</v>
      </c>
      <c r="BN17" s="195" t="s">
        <v>996</v>
      </c>
      <c r="BO17" s="195" t="s">
        <v>997</v>
      </c>
      <c r="BP17" s="195" t="s">
        <v>998</v>
      </c>
      <c r="BQ17" s="133" t="s">
        <v>999</v>
      </c>
      <c r="BR17" s="134" t="s">
        <v>1000</v>
      </c>
      <c r="BS17" s="134">
        <v>0</v>
      </c>
      <c r="BT17" s="134">
        <v>0</v>
      </c>
      <c r="BU17" s="134" t="s">
        <v>1001</v>
      </c>
      <c r="BV17" s="134" t="s">
        <v>298</v>
      </c>
      <c r="BW17" s="134" t="s">
        <v>280</v>
      </c>
      <c r="BX17" s="134" t="s">
        <v>280</v>
      </c>
      <c r="BY17" s="135" t="s">
        <v>298</v>
      </c>
      <c r="BZ17" s="136" t="s">
        <v>1002</v>
      </c>
      <c r="CA17" s="137" t="s">
        <v>428</v>
      </c>
      <c r="CB17" s="137" t="s">
        <v>1003</v>
      </c>
      <c r="CC17" s="138" t="s">
        <v>483</v>
      </c>
      <c r="CD17" s="137" t="s">
        <v>280</v>
      </c>
      <c r="CE17" s="137" t="s">
        <v>280</v>
      </c>
      <c r="CF17" s="139" t="s">
        <v>298</v>
      </c>
      <c r="CG17" s="136" t="s">
        <v>1004</v>
      </c>
      <c r="CH17" s="140" t="s">
        <v>630</v>
      </c>
      <c r="CI17" s="141" t="s">
        <v>280</v>
      </c>
      <c r="CJ17" s="142" t="s">
        <v>999</v>
      </c>
      <c r="CK17" s="143" t="s">
        <v>1000</v>
      </c>
      <c r="CL17" s="143">
        <v>1</v>
      </c>
      <c r="CM17" s="143">
        <v>1</v>
      </c>
      <c r="CN17" s="143" t="s">
        <v>1005</v>
      </c>
      <c r="CO17" s="143" t="s">
        <v>1006</v>
      </c>
      <c r="CP17" s="143" t="s">
        <v>280</v>
      </c>
      <c r="CQ17" s="143"/>
      <c r="CR17" s="144"/>
      <c r="CS17" s="145"/>
      <c r="CT17" s="146"/>
      <c r="CU17" s="146"/>
      <c r="CV17" s="146"/>
      <c r="CW17" s="146"/>
      <c r="CX17" s="146"/>
      <c r="CY17" s="147"/>
      <c r="CZ17" s="148"/>
      <c r="DA17" s="146"/>
      <c r="DB17" s="147"/>
      <c r="DC17" s="149"/>
      <c r="DD17" s="150"/>
      <c r="DE17" s="150"/>
      <c r="DF17" s="150"/>
      <c r="DG17" s="150"/>
      <c r="DH17" s="150"/>
      <c r="DI17" s="150"/>
      <c r="DJ17" s="150"/>
      <c r="DK17" s="151"/>
      <c r="DL17" s="152"/>
      <c r="DM17" s="153"/>
      <c r="DN17" s="153"/>
      <c r="DO17" s="153"/>
      <c r="DP17" s="153"/>
      <c r="DQ17" s="153"/>
      <c r="DR17" s="154"/>
      <c r="DS17" s="152"/>
      <c r="DT17" s="153"/>
      <c r="DU17" s="154"/>
    </row>
    <row r="18" spans="1:125" ht="151.5" customHeight="1" x14ac:dyDescent="0.3">
      <c r="A18" s="43">
        <v>58</v>
      </c>
      <c r="B18" s="44" t="s">
        <v>81</v>
      </c>
      <c r="C18" s="44" t="s">
        <v>1169</v>
      </c>
      <c r="D18" s="44" t="s">
        <v>1170</v>
      </c>
      <c r="E18" s="43" t="s">
        <v>378</v>
      </c>
      <c r="F18" s="51">
        <v>2</v>
      </c>
      <c r="G18" s="191" t="s">
        <v>467</v>
      </c>
      <c r="H18" s="51" t="s">
        <v>281</v>
      </c>
      <c r="I18" s="51" t="s">
        <v>280</v>
      </c>
      <c r="J18" s="51" t="s">
        <v>280</v>
      </c>
      <c r="K18" s="51" t="s">
        <v>280</v>
      </c>
      <c r="L18" s="51" t="s">
        <v>281</v>
      </c>
      <c r="M18" s="51" t="s">
        <v>281</v>
      </c>
      <c r="N18" s="51" t="s">
        <v>280</v>
      </c>
      <c r="O18" s="51" t="s">
        <v>280</v>
      </c>
      <c r="P18" s="51" t="s">
        <v>280</v>
      </c>
      <c r="Q18" s="51" t="s">
        <v>281</v>
      </c>
      <c r="R18" s="51" t="s">
        <v>281</v>
      </c>
      <c r="S18" s="51" t="s">
        <v>281</v>
      </c>
      <c r="T18" s="51" t="s">
        <v>281</v>
      </c>
      <c r="U18" s="51" t="s">
        <v>281</v>
      </c>
      <c r="V18" s="51" t="s">
        <v>281</v>
      </c>
      <c r="W18" s="51" t="s">
        <v>280</v>
      </c>
      <c r="X18" s="51" t="s">
        <v>280</v>
      </c>
      <c r="Y18" s="51" t="s">
        <v>280</v>
      </c>
      <c r="Z18" s="51" t="s">
        <v>280</v>
      </c>
      <c r="AA18" s="191">
        <v>9</v>
      </c>
      <c r="AB18" s="192" t="s">
        <v>462</v>
      </c>
      <c r="AC18" s="191" t="s">
        <v>495</v>
      </c>
      <c r="AD18" s="193" t="s">
        <v>450</v>
      </c>
      <c r="AE18" s="191" t="s">
        <v>736</v>
      </c>
      <c r="AF18" s="193" t="e">
        <v>#REF!</v>
      </c>
      <c r="AG18" s="193" t="e">
        <v>#REF!</v>
      </c>
      <c r="AH18" s="125" t="s">
        <v>1193</v>
      </c>
      <c r="AI18" s="193" t="s">
        <v>331</v>
      </c>
      <c r="AJ18" s="51" t="s">
        <v>257</v>
      </c>
      <c r="AK18" s="51" t="s">
        <v>281</v>
      </c>
      <c r="AL18" s="193">
        <v>15</v>
      </c>
      <c r="AM18" s="51" t="s">
        <v>281</v>
      </c>
      <c r="AN18" s="193">
        <v>5</v>
      </c>
      <c r="AO18" s="51" t="s">
        <v>280</v>
      </c>
      <c r="AP18" s="193">
        <v>0</v>
      </c>
      <c r="AQ18" s="51" t="s">
        <v>281</v>
      </c>
      <c r="AR18" s="193">
        <v>10</v>
      </c>
      <c r="AS18" s="51" t="s">
        <v>281</v>
      </c>
      <c r="AT18" s="193">
        <v>15</v>
      </c>
      <c r="AU18" s="51" t="s">
        <v>281</v>
      </c>
      <c r="AV18" s="193">
        <v>10</v>
      </c>
      <c r="AW18" s="51" t="s">
        <v>281</v>
      </c>
      <c r="AX18" s="193">
        <v>30</v>
      </c>
      <c r="AY18" s="193">
        <v>85</v>
      </c>
      <c r="AZ18" s="193">
        <v>2</v>
      </c>
      <c r="BA18" s="193">
        <v>1</v>
      </c>
      <c r="BB18" s="193" t="s">
        <v>476</v>
      </c>
      <c r="BC18" s="193" t="s">
        <v>502</v>
      </c>
      <c r="BD18" s="194" t="s">
        <v>498</v>
      </c>
      <c r="BE18" s="126" t="s">
        <v>262</v>
      </c>
      <c r="BF18" s="131" t="s">
        <v>1194</v>
      </c>
      <c r="BG18" s="43" t="s">
        <v>1195</v>
      </c>
      <c r="BH18" s="43" t="s">
        <v>1196</v>
      </c>
      <c r="BI18" s="196">
        <v>45413</v>
      </c>
      <c r="BJ18" s="196">
        <v>45535</v>
      </c>
      <c r="BK18" s="195" t="s">
        <v>1197</v>
      </c>
      <c r="BL18" s="195" t="s">
        <v>298</v>
      </c>
      <c r="BM18" s="195" t="s">
        <v>1198</v>
      </c>
      <c r="BN18" s="195" t="s">
        <v>1199</v>
      </c>
      <c r="BO18" s="195" t="s">
        <v>1200</v>
      </c>
      <c r="BP18" s="195" t="s">
        <v>1201</v>
      </c>
      <c r="BQ18" s="133"/>
      <c r="BR18" s="134"/>
      <c r="BS18" s="134"/>
      <c r="BT18" s="134"/>
      <c r="BU18" s="134"/>
      <c r="BV18" s="134"/>
      <c r="BW18" s="134"/>
      <c r="BX18" s="134"/>
      <c r="BY18" s="135"/>
      <c r="BZ18" s="136"/>
      <c r="CA18" s="137"/>
      <c r="CB18" s="137"/>
      <c r="CC18" s="138"/>
      <c r="CD18" s="137"/>
      <c r="CE18" s="137"/>
      <c r="CF18" s="139"/>
      <c r="CG18" s="136"/>
      <c r="CH18" s="140"/>
      <c r="CI18" s="141"/>
      <c r="CJ18" s="142"/>
      <c r="CK18" s="143"/>
      <c r="CL18" s="143"/>
      <c r="CM18" s="143"/>
      <c r="CN18" s="143"/>
      <c r="CO18" s="143"/>
      <c r="CP18" s="143"/>
      <c r="CQ18" s="143"/>
      <c r="CR18" s="144"/>
      <c r="CS18" s="145"/>
      <c r="CT18" s="146"/>
      <c r="CU18" s="146"/>
      <c r="CV18" s="146"/>
      <c r="CW18" s="146"/>
      <c r="CX18" s="146"/>
      <c r="CY18" s="147"/>
      <c r="CZ18" s="148"/>
      <c r="DA18" s="146"/>
      <c r="DB18" s="147"/>
      <c r="DC18" s="149"/>
      <c r="DD18" s="150"/>
      <c r="DE18" s="150"/>
      <c r="DF18" s="150"/>
      <c r="DG18" s="150"/>
      <c r="DH18" s="150"/>
      <c r="DI18" s="150"/>
      <c r="DJ18" s="150"/>
      <c r="DK18" s="151"/>
      <c r="DL18" s="152"/>
      <c r="DM18" s="153"/>
      <c r="DN18" s="153"/>
      <c r="DO18" s="153"/>
      <c r="DP18" s="153"/>
      <c r="DQ18" s="153"/>
      <c r="DR18" s="154"/>
      <c r="DS18" s="152"/>
      <c r="DT18" s="153"/>
      <c r="DU18" s="154"/>
    </row>
    <row r="19" spans="1:125" ht="151.5" customHeight="1" x14ac:dyDescent="0.3">
      <c r="A19" s="43"/>
      <c r="B19" s="44"/>
      <c r="C19" s="44"/>
      <c r="D19" s="44"/>
      <c r="E19" s="43"/>
      <c r="F19" s="51"/>
      <c r="G19" s="191"/>
      <c r="H19" s="51"/>
      <c r="I19" s="51"/>
      <c r="J19" s="51"/>
      <c r="K19" s="51"/>
      <c r="L19" s="51"/>
      <c r="M19" s="51"/>
      <c r="N19" s="51"/>
      <c r="O19" s="51"/>
      <c r="P19" s="51"/>
      <c r="Q19" s="51"/>
      <c r="R19" s="51"/>
      <c r="S19" s="51"/>
      <c r="T19" s="51"/>
      <c r="U19" s="51"/>
      <c r="V19" s="51"/>
      <c r="W19" s="51"/>
      <c r="X19" s="51"/>
      <c r="Y19" s="51"/>
      <c r="Z19" s="51"/>
      <c r="AA19" s="191"/>
      <c r="AB19" s="192"/>
      <c r="AC19" s="191"/>
      <c r="AD19" s="193"/>
      <c r="AE19" s="191"/>
      <c r="AF19" s="193"/>
      <c r="AG19" s="193"/>
      <c r="AH19" s="50"/>
      <c r="AI19" s="193"/>
      <c r="AJ19" s="51"/>
      <c r="AK19" s="51"/>
      <c r="AL19" s="193"/>
      <c r="AM19" s="51"/>
      <c r="AN19" s="193"/>
      <c r="AO19" s="51"/>
      <c r="AP19" s="193"/>
      <c r="AQ19" s="51"/>
      <c r="AR19" s="193"/>
      <c r="AS19" s="51"/>
      <c r="AT19" s="193"/>
      <c r="AU19" s="51"/>
      <c r="AV19" s="193"/>
      <c r="AW19" s="51"/>
      <c r="AX19" s="193"/>
      <c r="AY19" s="193"/>
      <c r="AZ19" s="193"/>
      <c r="BA19" s="193"/>
      <c r="BB19" s="193"/>
      <c r="BC19" s="193"/>
      <c r="BD19" s="194"/>
      <c r="BE19" s="126" t="s">
        <v>262</v>
      </c>
      <c r="BF19" s="131" t="s">
        <v>401</v>
      </c>
      <c r="BG19" s="43" t="s">
        <v>402</v>
      </c>
      <c r="BH19" s="43" t="s">
        <v>322</v>
      </c>
      <c r="BI19" s="196">
        <v>44958</v>
      </c>
      <c r="BJ19" s="196">
        <v>45275</v>
      </c>
      <c r="BK19" s="195"/>
      <c r="BL19" s="195"/>
      <c r="BM19" s="195"/>
      <c r="BN19" s="195"/>
      <c r="BO19" s="195"/>
      <c r="BP19" s="195"/>
      <c r="BQ19" s="133"/>
      <c r="BR19" s="134"/>
      <c r="BS19" s="134"/>
      <c r="BT19" s="134"/>
      <c r="BU19" s="134"/>
      <c r="BV19" s="134"/>
      <c r="BW19" s="134"/>
      <c r="BX19" s="134"/>
      <c r="BY19" s="135"/>
      <c r="BZ19" s="136"/>
      <c r="CA19" s="137"/>
      <c r="CB19" s="137"/>
      <c r="CC19" s="138"/>
      <c r="CD19" s="137"/>
      <c r="CE19" s="137"/>
      <c r="CF19" s="139"/>
      <c r="CG19" s="136"/>
      <c r="CH19" s="140"/>
      <c r="CI19" s="141"/>
      <c r="CJ19" s="142"/>
      <c r="CK19" s="143"/>
      <c r="CL19" s="143"/>
      <c r="CM19" s="143"/>
      <c r="CN19" s="143"/>
      <c r="CO19" s="143"/>
      <c r="CP19" s="143"/>
      <c r="CQ19" s="143"/>
      <c r="CR19" s="144"/>
      <c r="CS19" s="145"/>
      <c r="CT19" s="146"/>
      <c r="CU19" s="146"/>
      <c r="CV19" s="146"/>
      <c r="CW19" s="146"/>
      <c r="CX19" s="146"/>
      <c r="CY19" s="147"/>
      <c r="CZ19" s="148"/>
      <c r="DA19" s="146"/>
      <c r="DB19" s="147"/>
      <c r="DC19" s="149"/>
      <c r="DD19" s="150"/>
      <c r="DE19" s="150"/>
      <c r="DF19" s="150"/>
      <c r="DG19" s="150"/>
      <c r="DH19" s="150"/>
      <c r="DI19" s="150"/>
      <c r="DJ19" s="150"/>
      <c r="DK19" s="151"/>
      <c r="DL19" s="152"/>
      <c r="DM19" s="153"/>
      <c r="DN19" s="153"/>
      <c r="DO19" s="153"/>
      <c r="DP19" s="153"/>
      <c r="DQ19" s="153"/>
      <c r="DR19" s="154"/>
      <c r="DS19" s="152"/>
      <c r="DT19" s="153"/>
      <c r="DU19" s="154"/>
    </row>
    <row r="20" spans="1:125" ht="151.5" customHeight="1" x14ac:dyDescent="0.3">
      <c r="A20" s="43"/>
      <c r="B20" s="44"/>
      <c r="C20" s="44"/>
      <c r="D20" s="44"/>
      <c r="E20" s="43"/>
      <c r="F20" s="51"/>
      <c r="G20" s="191"/>
      <c r="H20" s="51"/>
      <c r="I20" s="51"/>
      <c r="J20" s="51"/>
      <c r="K20" s="51"/>
      <c r="L20" s="51"/>
      <c r="M20" s="51"/>
      <c r="N20" s="51"/>
      <c r="O20" s="51"/>
      <c r="P20" s="51"/>
      <c r="Q20" s="51"/>
      <c r="R20" s="51"/>
      <c r="S20" s="51"/>
      <c r="T20" s="51"/>
      <c r="U20" s="51"/>
      <c r="V20" s="51"/>
      <c r="W20" s="51"/>
      <c r="X20" s="51"/>
      <c r="Y20" s="51"/>
      <c r="Z20" s="51"/>
      <c r="AA20" s="191"/>
      <c r="AB20" s="192"/>
      <c r="AC20" s="191"/>
      <c r="AD20" s="193"/>
      <c r="AE20" s="191"/>
      <c r="AF20" s="193"/>
      <c r="AG20" s="193"/>
      <c r="AH20" s="125"/>
      <c r="AI20" s="193"/>
      <c r="AJ20" s="51"/>
      <c r="AK20" s="51"/>
      <c r="AL20" s="193"/>
      <c r="AM20" s="51"/>
      <c r="AN20" s="193"/>
      <c r="AO20" s="51"/>
      <c r="AP20" s="193"/>
      <c r="AQ20" s="51"/>
      <c r="AR20" s="193"/>
      <c r="AS20" s="51"/>
      <c r="AT20" s="193"/>
      <c r="AU20" s="51"/>
      <c r="AV20" s="193"/>
      <c r="AW20" s="51"/>
      <c r="AX20" s="193"/>
      <c r="AY20" s="193"/>
      <c r="AZ20" s="193"/>
      <c r="BA20" s="193"/>
      <c r="BB20" s="193"/>
      <c r="BC20" s="193"/>
      <c r="BD20" s="194"/>
      <c r="BE20" s="126" t="s">
        <v>262</v>
      </c>
      <c r="BF20" s="131" t="s">
        <v>401</v>
      </c>
      <c r="BG20" s="43" t="s">
        <v>402</v>
      </c>
      <c r="BH20" s="43" t="s">
        <v>322</v>
      </c>
      <c r="BI20" s="196">
        <v>44958</v>
      </c>
      <c r="BJ20" s="196">
        <v>45275</v>
      </c>
      <c r="BK20" s="195"/>
      <c r="BL20" s="195"/>
      <c r="BM20" s="195"/>
      <c r="BN20" s="195"/>
      <c r="BO20" s="195"/>
      <c r="BP20" s="195"/>
      <c r="BQ20" s="133"/>
      <c r="BR20" s="134"/>
      <c r="BS20" s="134"/>
      <c r="BT20" s="134"/>
      <c r="BU20" s="134"/>
      <c r="BV20" s="134"/>
      <c r="BW20" s="134"/>
      <c r="BX20" s="134"/>
      <c r="BY20" s="135"/>
      <c r="BZ20" s="136"/>
      <c r="CA20" s="137"/>
      <c r="CB20" s="137"/>
      <c r="CC20" s="138"/>
      <c r="CD20" s="137"/>
      <c r="CE20" s="137"/>
      <c r="CF20" s="139"/>
      <c r="CG20" s="136"/>
      <c r="CH20" s="140"/>
      <c r="CI20" s="141"/>
      <c r="CJ20" s="142"/>
      <c r="CK20" s="143"/>
      <c r="CL20" s="143"/>
      <c r="CM20" s="143"/>
      <c r="CN20" s="143"/>
      <c r="CO20" s="143"/>
      <c r="CP20" s="143"/>
      <c r="CQ20" s="143"/>
      <c r="CR20" s="144"/>
      <c r="CS20" s="145"/>
      <c r="CT20" s="146"/>
      <c r="CU20" s="146"/>
      <c r="CV20" s="146"/>
      <c r="CW20" s="146"/>
      <c r="CX20" s="146"/>
      <c r="CY20" s="147"/>
      <c r="CZ20" s="148"/>
      <c r="DA20" s="146"/>
      <c r="DB20" s="147"/>
      <c r="DC20" s="149"/>
      <c r="DD20" s="150"/>
      <c r="DE20" s="150"/>
      <c r="DF20" s="150"/>
      <c r="DG20" s="150"/>
      <c r="DH20" s="150"/>
      <c r="DI20" s="150"/>
      <c r="DJ20" s="150"/>
      <c r="DK20" s="151"/>
      <c r="DL20" s="152"/>
      <c r="DM20" s="153"/>
      <c r="DN20" s="153"/>
      <c r="DO20" s="153"/>
      <c r="DP20" s="153"/>
      <c r="DQ20" s="153"/>
      <c r="DR20" s="154"/>
      <c r="DS20" s="152"/>
      <c r="DT20" s="153"/>
      <c r="DU20" s="154"/>
    </row>
    <row r="21" spans="1:125" ht="151.5" customHeight="1" x14ac:dyDescent="0.3">
      <c r="A21" s="595"/>
      <c r="B21" s="597"/>
      <c r="C21" s="597"/>
      <c r="D21" s="597"/>
      <c r="E21" s="595"/>
      <c r="F21" s="595"/>
      <c r="G21" s="598"/>
      <c r="H21" s="595"/>
      <c r="I21" s="595"/>
      <c r="J21" s="595"/>
      <c r="K21" s="595"/>
      <c r="L21" s="595"/>
      <c r="M21" s="595"/>
      <c r="N21" s="595"/>
      <c r="O21" s="595"/>
      <c r="P21" s="595"/>
      <c r="Q21" s="595"/>
      <c r="R21" s="595"/>
      <c r="S21" s="595"/>
      <c r="T21" s="595"/>
      <c r="U21" s="595"/>
      <c r="V21" s="595"/>
      <c r="W21" s="595"/>
      <c r="X21" s="595"/>
      <c r="Y21" s="595"/>
      <c r="Z21" s="595"/>
      <c r="AA21" s="598"/>
      <c r="AB21" s="600"/>
      <c r="AC21" s="598"/>
      <c r="AD21" s="598"/>
      <c r="AE21" s="191"/>
      <c r="AF21" s="193"/>
      <c r="AG21" s="193"/>
      <c r="AH21" s="125"/>
      <c r="AI21" s="193"/>
      <c r="AJ21" s="51"/>
      <c r="AK21" s="51"/>
      <c r="AL21" s="193"/>
      <c r="AM21" s="51"/>
      <c r="AN21" s="193"/>
      <c r="AO21" s="51"/>
      <c r="AP21" s="193"/>
      <c r="AQ21" s="51"/>
      <c r="AR21" s="193"/>
      <c r="AS21" s="51"/>
      <c r="AT21" s="193"/>
      <c r="AU21" s="51"/>
      <c r="AV21" s="193"/>
      <c r="AW21" s="51"/>
      <c r="AX21" s="193"/>
      <c r="AY21" s="193"/>
      <c r="AZ21" s="193"/>
      <c r="BA21" s="598"/>
      <c r="BB21" s="598"/>
      <c r="BC21" s="193"/>
      <c r="BD21" s="601"/>
      <c r="BE21" s="599" t="s">
        <v>262</v>
      </c>
      <c r="BF21" s="131" t="s">
        <v>403</v>
      </c>
      <c r="BG21" s="43" t="s">
        <v>404</v>
      </c>
      <c r="BH21" s="43" t="s">
        <v>326</v>
      </c>
      <c r="BI21" s="196">
        <v>45047</v>
      </c>
      <c r="BJ21" s="196">
        <v>45291</v>
      </c>
      <c r="BK21" s="195"/>
      <c r="BL21" s="195"/>
      <c r="BM21" s="195"/>
      <c r="BN21" s="195"/>
      <c r="BO21" s="195"/>
      <c r="BP21" s="195"/>
      <c r="BQ21" s="133"/>
      <c r="BR21" s="134"/>
      <c r="BS21" s="134"/>
      <c r="BT21" s="134"/>
      <c r="BU21" s="134"/>
      <c r="BV21" s="134"/>
      <c r="BW21" s="134"/>
      <c r="BX21" s="134"/>
      <c r="BY21" s="135"/>
      <c r="BZ21" s="136"/>
      <c r="CA21" s="137"/>
      <c r="CB21" s="137"/>
      <c r="CC21" s="138"/>
      <c r="CD21" s="137"/>
      <c r="CE21" s="137"/>
      <c r="CF21" s="139"/>
      <c r="CG21" s="136"/>
      <c r="CH21" s="140"/>
      <c r="CI21" s="141"/>
      <c r="CJ21" s="142"/>
      <c r="CK21" s="143"/>
      <c r="CL21" s="143"/>
      <c r="CM21" s="143"/>
      <c r="CN21" s="143"/>
      <c r="CO21" s="143"/>
      <c r="CP21" s="143"/>
      <c r="CQ21" s="143"/>
      <c r="CR21" s="144"/>
      <c r="CS21" s="145"/>
      <c r="CT21" s="146"/>
      <c r="CU21" s="146"/>
      <c r="CV21" s="146"/>
      <c r="CW21" s="146"/>
      <c r="CX21" s="146"/>
      <c r="CY21" s="147"/>
      <c r="CZ21" s="148"/>
      <c r="DA21" s="146"/>
      <c r="DB21" s="147"/>
      <c r="DC21" s="149"/>
      <c r="DD21" s="150"/>
      <c r="DE21" s="150"/>
      <c r="DF21" s="150"/>
      <c r="DG21" s="150"/>
      <c r="DH21" s="150"/>
      <c r="DI21" s="150"/>
      <c r="DJ21" s="150"/>
      <c r="DK21" s="151"/>
      <c r="DL21" s="152"/>
      <c r="DM21" s="153"/>
      <c r="DN21" s="153"/>
      <c r="DO21" s="153"/>
      <c r="DP21" s="153"/>
      <c r="DQ21" s="153"/>
      <c r="DR21" s="154"/>
      <c r="DS21" s="152"/>
      <c r="DT21" s="153"/>
      <c r="DU21" s="154"/>
    </row>
    <row r="22" spans="1:125" ht="151.5" customHeight="1" x14ac:dyDescent="0.3">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191"/>
      <c r="AF22" s="193"/>
      <c r="AG22" s="193"/>
      <c r="AH22" s="125"/>
      <c r="AI22" s="193"/>
      <c r="AJ22" s="51"/>
      <c r="AK22" s="51"/>
      <c r="AL22" s="193"/>
      <c r="AM22" s="51"/>
      <c r="AN22" s="193"/>
      <c r="AO22" s="51"/>
      <c r="AP22" s="193"/>
      <c r="AQ22" s="51"/>
      <c r="AR22" s="193"/>
      <c r="AS22" s="51"/>
      <c r="AT22" s="193"/>
      <c r="AU22" s="51"/>
      <c r="AV22" s="193"/>
      <c r="AW22" s="51"/>
      <c r="AX22" s="193"/>
      <c r="AY22" s="193"/>
      <c r="AZ22" s="193"/>
      <c r="BA22" s="596"/>
      <c r="BB22" s="596"/>
      <c r="BC22" s="193"/>
      <c r="BD22" s="596"/>
      <c r="BE22" s="596"/>
      <c r="BF22" s="131" t="s">
        <v>405</v>
      </c>
      <c r="BG22" s="195"/>
      <c r="BH22" s="195"/>
      <c r="BI22" s="195"/>
      <c r="BJ22" s="195"/>
      <c r="BK22" s="195"/>
      <c r="BL22" s="195"/>
      <c r="BM22" s="195"/>
      <c r="BN22" s="195"/>
      <c r="BO22" s="195"/>
      <c r="BP22" s="195"/>
      <c r="BQ22" s="133"/>
      <c r="BR22" s="134"/>
      <c r="BS22" s="134"/>
      <c r="BT22" s="134"/>
      <c r="BU22" s="134"/>
      <c r="BV22" s="134"/>
      <c r="BW22" s="134"/>
      <c r="BX22" s="134"/>
      <c r="BY22" s="135"/>
      <c r="BZ22" s="136"/>
      <c r="CA22" s="137"/>
      <c r="CB22" s="137"/>
      <c r="CC22" s="138"/>
      <c r="CD22" s="137"/>
      <c r="CE22" s="137"/>
      <c r="CF22" s="139"/>
      <c r="CG22" s="136"/>
      <c r="CH22" s="140"/>
      <c r="CI22" s="141"/>
      <c r="CJ22" s="142"/>
      <c r="CK22" s="143"/>
      <c r="CL22" s="143"/>
      <c r="CM22" s="143"/>
      <c r="CN22" s="143"/>
      <c r="CO22" s="143"/>
      <c r="CP22" s="143"/>
      <c r="CQ22" s="143"/>
      <c r="CR22" s="144"/>
      <c r="CS22" s="145"/>
      <c r="CT22" s="146"/>
      <c r="CU22" s="146"/>
      <c r="CV22" s="146"/>
      <c r="CW22" s="146"/>
      <c r="CX22" s="146"/>
      <c r="CY22" s="147"/>
      <c r="CZ22" s="148"/>
      <c r="DA22" s="146"/>
      <c r="DB22" s="147"/>
      <c r="DC22" s="149"/>
      <c r="DD22" s="150"/>
      <c r="DE22" s="150"/>
      <c r="DF22" s="150"/>
      <c r="DG22" s="150"/>
      <c r="DH22" s="150"/>
      <c r="DI22" s="150"/>
      <c r="DJ22" s="150"/>
      <c r="DK22" s="151"/>
      <c r="DL22" s="152"/>
      <c r="DM22" s="153"/>
      <c r="DN22" s="153"/>
      <c r="DO22" s="153"/>
      <c r="DP22" s="153"/>
      <c r="DQ22" s="153"/>
      <c r="DR22" s="154"/>
      <c r="DS22" s="152"/>
      <c r="DT22" s="153"/>
      <c r="DU22" s="154"/>
    </row>
    <row r="23" spans="1:125" ht="151.5" customHeight="1" x14ac:dyDescent="0.3">
      <c r="A23" s="43"/>
      <c r="B23" s="44"/>
      <c r="C23" s="44"/>
      <c r="D23" s="44"/>
      <c r="E23" s="43"/>
      <c r="F23" s="51"/>
      <c r="G23" s="191"/>
      <c r="H23" s="51"/>
      <c r="I23" s="51"/>
      <c r="J23" s="51"/>
      <c r="K23" s="51"/>
      <c r="L23" s="51"/>
      <c r="M23" s="51"/>
      <c r="N23" s="51"/>
      <c r="O23" s="51"/>
      <c r="P23" s="51"/>
      <c r="Q23" s="51"/>
      <c r="R23" s="51"/>
      <c r="S23" s="51"/>
      <c r="T23" s="51"/>
      <c r="U23" s="51"/>
      <c r="V23" s="51"/>
      <c r="W23" s="51"/>
      <c r="X23" s="51"/>
      <c r="Y23" s="51"/>
      <c r="Z23" s="51"/>
      <c r="AA23" s="191"/>
      <c r="AB23" s="192"/>
      <c r="AC23" s="191"/>
      <c r="AD23" s="193"/>
      <c r="AE23" s="191"/>
      <c r="AF23" s="193"/>
      <c r="AG23" s="193"/>
      <c r="AH23" s="125"/>
      <c r="AI23" s="193"/>
      <c r="AJ23" s="51"/>
      <c r="AK23" s="51"/>
      <c r="AL23" s="193"/>
      <c r="AM23" s="51"/>
      <c r="AN23" s="193"/>
      <c r="AO23" s="51"/>
      <c r="AP23" s="193"/>
      <c r="AQ23" s="51"/>
      <c r="AR23" s="193"/>
      <c r="AS23" s="51"/>
      <c r="AT23" s="193"/>
      <c r="AU23" s="51"/>
      <c r="AV23" s="193"/>
      <c r="AW23" s="51"/>
      <c r="AX23" s="193"/>
      <c r="AY23" s="193"/>
      <c r="AZ23" s="193"/>
      <c r="BA23" s="193"/>
      <c r="BB23" s="193"/>
      <c r="BC23" s="193"/>
      <c r="BD23" s="194"/>
      <c r="BE23" s="126"/>
      <c r="BF23" s="197"/>
      <c r="BG23" s="195"/>
      <c r="BH23" s="195"/>
      <c r="BI23" s="195"/>
      <c r="BJ23" s="195"/>
      <c r="BK23" s="195"/>
      <c r="BL23" s="195"/>
      <c r="BM23" s="195"/>
      <c r="BN23" s="195"/>
      <c r="BO23" s="195"/>
      <c r="BP23" s="195"/>
      <c r="BQ23" s="133"/>
      <c r="BR23" s="134"/>
      <c r="BS23" s="134"/>
      <c r="BT23" s="134"/>
      <c r="BU23" s="134"/>
      <c r="BV23" s="134"/>
      <c r="BW23" s="134"/>
      <c r="BX23" s="134"/>
      <c r="BY23" s="135"/>
      <c r="BZ23" s="136"/>
      <c r="CA23" s="137"/>
      <c r="CB23" s="137"/>
      <c r="CC23" s="138"/>
      <c r="CD23" s="137"/>
      <c r="CE23" s="137"/>
      <c r="CF23" s="139"/>
      <c r="CG23" s="136"/>
      <c r="CH23" s="140"/>
      <c r="CI23" s="141"/>
      <c r="CJ23" s="142"/>
      <c r="CK23" s="143"/>
      <c r="CL23" s="143"/>
      <c r="CM23" s="143"/>
      <c r="CN23" s="143"/>
      <c r="CO23" s="143"/>
      <c r="CP23" s="143"/>
      <c r="CQ23" s="143"/>
      <c r="CR23" s="144"/>
      <c r="CS23" s="145"/>
      <c r="CT23" s="146"/>
      <c r="CU23" s="146"/>
      <c r="CV23" s="146"/>
      <c r="CW23" s="146"/>
      <c r="CX23" s="146"/>
      <c r="CY23" s="147"/>
      <c r="CZ23" s="148"/>
      <c r="DA23" s="146"/>
      <c r="DB23" s="147"/>
      <c r="DC23" s="149"/>
      <c r="DD23" s="150"/>
      <c r="DE23" s="150"/>
      <c r="DF23" s="150"/>
      <c r="DG23" s="150"/>
      <c r="DH23" s="150"/>
      <c r="DI23" s="150"/>
      <c r="DJ23" s="150"/>
      <c r="DK23" s="151"/>
      <c r="DL23" s="152"/>
      <c r="DM23" s="153"/>
      <c r="DN23" s="153"/>
      <c r="DO23" s="153"/>
      <c r="DP23" s="153"/>
      <c r="DQ23" s="153"/>
      <c r="DR23" s="154"/>
      <c r="DS23" s="152"/>
      <c r="DT23" s="153"/>
      <c r="DU23" s="154"/>
    </row>
    <row r="24" spans="1:125" ht="151.5" customHeight="1" x14ac:dyDescent="0.3">
      <c r="A24" s="43"/>
      <c r="B24" s="44"/>
      <c r="C24" s="44"/>
      <c r="D24" s="44"/>
      <c r="E24" s="43"/>
      <c r="F24" s="51"/>
      <c r="G24" s="191"/>
      <c r="H24" s="51"/>
      <c r="I24" s="51"/>
      <c r="J24" s="51"/>
      <c r="K24" s="51"/>
      <c r="L24" s="51"/>
      <c r="M24" s="51"/>
      <c r="N24" s="51"/>
      <c r="O24" s="51"/>
      <c r="P24" s="51"/>
      <c r="Q24" s="51"/>
      <c r="R24" s="51"/>
      <c r="S24" s="51"/>
      <c r="T24" s="51"/>
      <c r="U24" s="51"/>
      <c r="V24" s="51"/>
      <c r="W24" s="51"/>
      <c r="X24" s="51"/>
      <c r="Y24" s="51"/>
      <c r="Z24" s="51"/>
      <c r="AA24" s="191"/>
      <c r="AB24" s="192"/>
      <c r="AC24" s="191"/>
      <c r="AD24" s="193"/>
      <c r="AE24" s="191"/>
      <c r="AF24" s="193"/>
      <c r="AG24" s="193"/>
      <c r="AH24" s="125"/>
      <c r="AI24" s="193"/>
      <c r="AJ24" s="51"/>
      <c r="AK24" s="51"/>
      <c r="AL24" s="193"/>
      <c r="AM24" s="51"/>
      <c r="AN24" s="193"/>
      <c r="AO24" s="51"/>
      <c r="AP24" s="193"/>
      <c r="AQ24" s="51"/>
      <c r="AR24" s="193"/>
      <c r="AS24" s="51"/>
      <c r="AT24" s="193"/>
      <c r="AU24" s="51"/>
      <c r="AV24" s="193"/>
      <c r="AW24" s="51"/>
      <c r="AX24" s="193"/>
      <c r="AY24" s="193"/>
      <c r="AZ24" s="193"/>
      <c r="BA24" s="193"/>
      <c r="BB24" s="193"/>
      <c r="BC24" s="193"/>
      <c r="BD24" s="194"/>
      <c r="BE24" s="126"/>
      <c r="BF24" s="197"/>
      <c r="BG24" s="195"/>
      <c r="BH24" s="195"/>
      <c r="BI24" s="195"/>
      <c r="BJ24" s="195"/>
      <c r="BK24" s="195"/>
      <c r="BL24" s="195"/>
      <c r="BM24" s="195"/>
      <c r="BN24" s="195"/>
      <c r="BO24" s="195"/>
      <c r="BP24" s="195"/>
      <c r="BQ24" s="133"/>
      <c r="BR24" s="134"/>
      <c r="BS24" s="134"/>
      <c r="BT24" s="134"/>
      <c r="BU24" s="134"/>
      <c r="BV24" s="134"/>
      <c r="BW24" s="134"/>
      <c r="BX24" s="134"/>
      <c r="BY24" s="135"/>
      <c r="BZ24" s="136"/>
      <c r="CA24" s="137"/>
      <c r="CB24" s="137"/>
      <c r="CC24" s="138"/>
      <c r="CD24" s="137"/>
      <c r="CE24" s="137"/>
      <c r="CF24" s="139"/>
      <c r="CG24" s="136"/>
      <c r="CH24" s="140"/>
      <c r="CI24" s="141"/>
      <c r="CJ24" s="142"/>
      <c r="CK24" s="143"/>
      <c r="CL24" s="143"/>
      <c r="CM24" s="143"/>
      <c r="CN24" s="143"/>
      <c r="CO24" s="143"/>
      <c r="CP24" s="143"/>
      <c r="CQ24" s="143"/>
      <c r="CR24" s="144"/>
      <c r="CS24" s="145"/>
      <c r="CT24" s="146"/>
      <c r="CU24" s="146"/>
      <c r="CV24" s="146"/>
      <c r="CW24" s="146"/>
      <c r="CX24" s="146"/>
      <c r="CY24" s="147"/>
      <c r="CZ24" s="148"/>
      <c r="DA24" s="146"/>
      <c r="DB24" s="147"/>
      <c r="DC24" s="149"/>
      <c r="DD24" s="150"/>
      <c r="DE24" s="150"/>
      <c r="DF24" s="150"/>
      <c r="DG24" s="150"/>
      <c r="DH24" s="150"/>
      <c r="DI24" s="150"/>
      <c r="DJ24" s="150"/>
      <c r="DK24" s="151"/>
      <c r="DL24" s="152"/>
      <c r="DM24" s="153"/>
      <c r="DN24" s="153"/>
      <c r="DO24" s="153"/>
      <c r="DP24" s="153"/>
      <c r="DQ24" s="153"/>
      <c r="DR24" s="154"/>
      <c r="DS24" s="152"/>
      <c r="DT24" s="153"/>
      <c r="DU24" s="154"/>
    </row>
    <row r="25" spans="1:125" ht="151.5" customHeight="1" x14ac:dyDescent="0.3">
      <c r="A25" s="43"/>
      <c r="B25" s="44"/>
      <c r="C25" s="44"/>
      <c r="D25" s="44"/>
      <c r="E25" s="43"/>
      <c r="F25" s="51"/>
      <c r="G25" s="191"/>
      <c r="H25" s="51"/>
      <c r="I25" s="51"/>
      <c r="J25" s="51"/>
      <c r="K25" s="51"/>
      <c r="L25" s="51"/>
      <c r="M25" s="51"/>
      <c r="N25" s="51"/>
      <c r="O25" s="51"/>
      <c r="P25" s="51"/>
      <c r="Q25" s="51"/>
      <c r="R25" s="51"/>
      <c r="S25" s="51"/>
      <c r="T25" s="51"/>
      <c r="U25" s="51"/>
      <c r="V25" s="51"/>
      <c r="W25" s="51"/>
      <c r="X25" s="51"/>
      <c r="Y25" s="51"/>
      <c r="Z25" s="51"/>
      <c r="AA25" s="191"/>
      <c r="AB25" s="192"/>
      <c r="AC25" s="191"/>
      <c r="AD25" s="193"/>
      <c r="AE25" s="191"/>
      <c r="AF25" s="193"/>
      <c r="AG25" s="193"/>
      <c r="AH25" s="50"/>
      <c r="AI25" s="193"/>
      <c r="AJ25" s="51"/>
      <c r="AK25" s="51"/>
      <c r="AL25" s="193"/>
      <c r="AM25" s="51"/>
      <c r="AN25" s="193"/>
      <c r="AO25" s="51"/>
      <c r="AP25" s="193"/>
      <c r="AQ25" s="51"/>
      <c r="AR25" s="193"/>
      <c r="AS25" s="51"/>
      <c r="AT25" s="193"/>
      <c r="AU25" s="51"/>
      <c r="AV25" s="193"/>
      <c r="AW25" s="51"/>
      <c r="AX25" s="193"/>
      <c r="AY25" s="193"/>
      <c r="AZ25" s="193"/>
      <c r="BA25" s="193"/>
      <c r="BB25" s="193"/>
      <c r="BC25" s="193"/>
      <c r="BD25" s="194"/>
      <c r="BE25" s="126"/>
      <c r="BF25" s="197"/>
      <c r="BG25" s="195"/>
      <c r="BH25" s="195"/>
      <c r="BI25" s="195"/>
      <c r="BJ25" s="195"/>
      <c r="BK25" s="195"/>
      <c r="BL25" s="195"/>
      <c r="BM25" s="195"/>
      <c r="BN25" s="195"/>
      <c r="BO25" s="195"/>
      <c r="BP25" s="195"/>
      <c r="BQ25" s="133"/>
      <c r="BR25" s="134"/>
      <c r="BS25" s="134"/>
      <c r="BT25" s="134"/>
      <c r="BU25" s="134"/>
      <c r="BV25" s="134"/>
      <c r="BW25" s="134"/>
      <c r="BX25" s="134"/>
      <c r="BY25" s="135"/>
      <c r="BZ25" s="136"/>
      <c r="CA25" s="137"/>
      <c r="CB25" s="137"/>
      <c r="CC25" s="138"/>
      <c r="CD25" s="137"/>
      <c r="CE25" s="137"/>
      <c r="CF25" s="139"/>
      <c r="CG25" s="136"/>
      <c r="CH25" s="140"/>
      <c r="CI25" s="141"/>
      <c r="CJ25" s="142"/>
      <c r="CK25" s="143"/>
      <c r="CL25" s="143"/>
      <c r="CM25" s="143"/>
      <c r="CN25" s="143"/>
      <c r="CO25" s="143"/>
      <c r="CP25" s="143"/>
      <c r="CQ25" s="143"/>
      <c r="CR25" s="144"/>
      <c r="CS25" s="145"/>
      <c r="CT25" s="146"/>
      <c r="CU25" s="146"/>
      <c r="CV25" s="146"/>
      <c r="CW25" s="146"/>
      <c r="CX25" s="146"/>
      <c r="CY25" s="147"/>
      <c r="CZ25" s="148"/>
      <c r="DA25" s="146"/>
      <c r="DB25" s="147"/>
      <c r="DC25" s="149"/>
      <c r="DD25" s="150"/>
      <c r="DE25" s="150"/>
      <c r="DF25" s="150"/>
      <c r="DG25" s="150"/>
      <c r="DH25" s="150"/>
      <c r="DI25" s="150"/>
      <c r="DJ25" s="150"/>
      <c r="DK25" s="151"/>
      <c r="DL25" s="152"/>
      <c r="DM25" s="153"/>
      <c r="DN25" s="153"/>
      <c r="DO25" s="153"/>
      <c r="DP25" s="153"/>
      <c r="DQ25" s="153"/>
      <c r="DR25" s="154"/>
      <c r="DS25" s="152"/>
      <c r="DT25" s="153"/>
      <c r="DU25" s="154"/>
    </row>
    <row r="26" spans="1:125" ht="151.5" customHeight="1" x14ac:dyDescent="0.3">
      <c r="A26" s="43"/>
      <c r="B26" s="44"/>
      <c r="C26" s="44"/>
      <c r="D26" s="44"/>
      <c r="E26" s="43"/>
      <c r="F26" s="51"/>
      <c r="G26" s="191"/>
      <c r="H26" s="51"/>
      <c r="I26" s="51"/>
      <c r="J26" s="51"/>
      <c r="K26" s="51"/>
      <c r="L26" s="51"/>
      <c r="M26" s="51"/>
      <c r="N26" s="51"/>
      <c r="O26" s="51"/>
      <c r="P26" s="51"/>
      <c r="Q26" s="51"/>
      <c r="R26" s="51"/>
      <c r="S26" s="51"/>
      <c r="T26" s="51"/>
      <c r="U26" s="51"/>
      <c r="V26" s="51"/>
      <c r="W26" s="51"/>
      <c r="X26" s="51"/>
      <c r="Y26" s="51"/>
      <c r="Z26" s="51"/>
      <c r="AA26" s="191"/>
      <c r="AB26" s="192"/>
      <c r="AC26" s="191"/>
      <c r="AD26" s="193"/>
      <c r="AE26" s="191"/>
      <c r="AF26" s="193"/>
      <c r="AG26" s="193"/>
      <c r="AH26" s="125"/>
      <c r="AI26" s="193"/>
      <c r="AJ26" s="51"/>
      <c r="AK26" s="51"/>
      <c r="AL26" s="193"/>
      <c r="AM26" s="51"/>
      <c r="AN26" s="193"/>
      <c r="AO26" s="51"/>
      <c r="AP26" s="193"/>
      <c r="AQ26" s="51"/>
      <c r="AR26" s="193"/>
      <c r="AS26" s="51"/>
      <c r="AT26" s="193"/>
      <c r="AU26" s="51"/>
      <c r="AV26" s="193"/>
      <c r="AW26" s="51"/>
      <c r="AX26" s="193"/>
      <c r="AY26" s="193"/>
      <c r="AZ26" s="193"/>
      <c r="BA26" s="193"/>
      <c r="BB26" s="193"/>
      <c r="BC26" s="193"/>
      <c r="BD26" s="194"/>
      <c r="BE26" s="126"/>
      <c r="BF26" s="197"/>
      <c r="BG26" s="195"/>
      <c r="BH26" s="195"/>
      <c r="BI26" s="195"/>
      <c r="BJ26" s="195"/>
      <c r="BK26" s="195"/>
      <c r="BL26" s="195"/>
      <c r="BM26" s="195"/>
      <c r="BN26" s="195"/>
      <c r="BO26" s="195"/>
      <c r="BP26" s="195"/>
      <c r="BQ26" s="133"/>
      <c r="BR26" s="134"/>
      <c r="BS26" s="134"/>
      <c r="BT26" s="134"/>
      <c r="BU26" s="134"/>
      <c r="BV26" s="134"/>
      <c r="BW26" s="134"/>
      <c r="BX26" s="134"/>
      <c r="BY26" s="135"/>
      <c r="BZ26" s="136"/>
      <c r="CA26" s="137"/>
      <c r="CB26" s="137"/>
      <c r="CC26" s="138"/>
      <c r="CD26" s="137"/>
      <c r="CE26" s="137"/>
      <c r="CF26" s="139"/>
      <c r="CG26" s="136"/>
      <c r="CH26" s="140"/>
      <c r="CI26" s="141"/>
      <c r="CJ26" s="142"/>
      <c r="CK26" s="143"/>
      <c r="CL26" s="143"/>
      <c r="CM26" s="143"/>
      <c r="CN26" s="143"/>
      <c r="CO26" s="143"/>
      <c r="CP26" s="143"/>
      <c r="CQ26" s="143"/>
      <c r="CR26" s="144"/>
      <c r="CS26" s="145"/>
      <c r="CT26" s="146"/>
      <c r="CU26" s="146"/>
      <c r="CV26" s="146"/>
      <c r="CW26" s="146"/>
      <c r="CX26" s="146"/>
      <c r="CY26" s="147"/>
      <c r="CZ26" s="148"/>
      <c r="DA26" s="146"/>
      <c r="DB26" s="147"/>
      <c r="DC26" s="149"/>
      <c r="DD26" s="150"/>
      <c r="DE26" s="150"/>
      <c r="DF26" s="150"/>
      <c r="DG26" s="150"/>
      <c r="DH26" s="150"/>
      <c r="DI26" s="150"/>
      <c r="DJ26" s="150"/>
      <c r="DK26" s="151"/>
      <c r="DL26" s="152"/>
      <c r="DM26" s="153"/>
      <c r="DN26" s="153"/>
      <c r="DO26" s="153"/>
      <c r="DP26" s="153"/>
      <c r="DQ26" s="153"/>
      <c r="DR26" s="154"/>
      <c r="DS26" s="152"/>
      <c r="DT26" s="153"/>
      <c r="DU26" s="154"/>
    </row>
    <row r="27" spans="1:125" ht="151.5" customHeight="1" x14ac:dyDescent="0.3">
      <c r="A27" s="43"/>
      <c r="B27" s="44"/>
      <c r="C27" s="44"/>
      <c r="D27" s="44"/>
      <c r="E27" s="43"/>
      <c r="F27" s="51"/>
      <c r="G27" s="191"/>
      <c r="H27" s="51"/>
      <c r="I27" s="51"/>
      <c r="J27" s="51"/>
      <c r="K27" s="51"/>
      <c r="L27" s="51"/>
      <c r="M27" s="51"/>
      <c r="N27" s="51"/>
      <c r="O27" s="51"/>
      <c r="P27" s="51"/>
      <c r="Q27" s="51"/>
      <c r="R27" s="51"/>
      <c r="S27" s="51"/>
      <c r="T27" s="51"/>
      <c r="U27" s="51"/>
      <c r="V27" s="51"/>
      <c r="W27" s="51"/>
      <c r="X27" s="51"/>
      <c r="Y27" s="51"/>
      <c r="Z27" s="51"/>
      <c r="AA27" s="191"/>
      <c r="AB27" s="192"/>
      <c r="AC27" s="191"/>
      <c r="AD27" s="193"/>
      <c r="AE27" s="191"/>
      <c r="AF27" s="193"/>
      <c r="AG27" s="193"/>
      <c r="AH27" s="125"/>
      <c r="AI27" s="193"/>
      <c r="AJ27" s="51"/>
      <c r="AK27" s="51"/>
      <c r="AL27" s="193"/>
      <c r="AM27" s="51"/>
      <c r="AN27" s="193"/>
      <c r="AO27" s="51"/>
      <c r="AP27" s="193"/>
      <c r="AQ27" s="51"/>
      <c r="AR27" s="193"/>
      <c r="AS27" s="51"/>
      <c r="AT27" s="193"/>
      <c r="AU27" s="51"/>
      <c r="AV27" s="193"/>
      <c r="AW27" s="51"/>
      <c r="AX27" s="193"/>
      <c r="AY27" s="193"/>
      <c r="AZ27" s="193"/>
      <c r="BA27" s="193"/>
      <c r="BB27" s="193"/>
      <c r="BC27" s="193"/>
      <c r="BD27" s="194"/>
      <c r="BE27" s="126"/>
      <c r="BF27" s="197"/>
      <c r="BG27" s="195"/>
      <c r="BH27" s="195"/>
      <c r="BI27" s="195"/>
      <c r="BJ27" s="195"/>
      <c r="BK27" s="195"/>
      <c r="BL27" s="195"/>
      <c r="BM27" s="195"/>
      <c r="BN27" s="195"/>
      <c r="BO27" s="195"/>
      <c r="BP27" s="195"/>
      <c r="BQ27" s="133"/>
      <c r="BR27" s="134"/>
      <c r="BS27" s="134"/>
      <c r="BT27" s="134"/>
      <c r="BU27" s="134"/>
      <c r="BV27" s="134"/>
      <c r="BW27" s="134"/>
      <c r="BX27" s="134"/>
      <c r="BY27" s="135"/>
      <c r="BZ27" s="136"/>
      <c r="CA27" s="137"/>
      <c r="CB27" s="137"/>
      <c r="CC27" s="138"/>
      <c r="CD27" s="137"/>
      <c r="CE27" s="137"/>
      <c r="CF27" s="139"/>
      <c r="CG27" s="136"/>
      <c r="CH27" s="140"/>
      <c r="CI27" s="141"/>
      <c r="CJ27" s="142"/>
      <c r="CK27" s="143"/>
      <c r="CL27" s="143"/>
      <c r="CM27" s="143"/>
      <c r="CN27" s="143"/>
      <c r="CO27" s="143"/>
      <c r="CP27" s="143"/>
      <c r="CQ27" s="143"/>
      <c r="CR27" s="144"/>
      <c r="CS27" s="145"/>
      <c r="CT27" s="146"/>
      <c r="CU27" s="146"/>
      <c r="CV27" s="146"/>
      <c r="CW27" s="146"/>
      <c r="CX27" s="146"/>
      <c r="CY27" s="147"/>
      <c r="CZ27" s="148"/>
      <c r="DA27" s="146"/>
      <c r="DB27" s="147"/>
      <c r="DC27" s="149"/>
      <c r="DD27" s="150"/>
      <c r="DE27" s="150"/>
      <c r="DF27" s="150"/>
      <c r="DG27" s="150"/>
      <c r="DH27" s="150"/>
      <c r="DI27" s="150"/>
      <c r="DJ27" s="150"/>
      <c r="DK27" s="151"/>
      <c r="DL27" s="152"/>
      <c r="DM27" s="153"/>
      <c r="DN27" s="153"/>
      <c r="DO27" s="153"/>
      <c r="DP27" s="153"/>
      <c r="DQ27" s="153"/>
      <c r="DR27" s="154"/>
      <c r="DS27" s="152"/>
      <c r="DT27" s="153"/>
      <c r="DU27" s="154"/>
    </row>
    <row r="28" spans="1:125" ht="151.5" customHeight="1" x14ac:dyDescent="0.3">
      <c r="A28" s="43"/>
      <c r="B28" s="44"/>
      <c r="C28" s="44"/>
      <c r="D28" s="44"/>
      <c r="E28" s="43"/>
      <c r="F28" s="51"/>
      <c r="G28" s="191"/>
      <c r="H28" s="51"/>
      <c r="I28" s="51"/>
      <c r="J28" s="51"/>
      <c r="K28" s="51"/>
      <c r="L28" s="51"/>
      <c r="M28" s="51"/>
      <c r="N28" s="51"/>
      <c r="O28" s="51"/>
      <c r="P28" s="51"/>
      <c r="Q28" s="51"/>
      <c r="R28" s="51"/>
      <c r="S28" s="51"/>
      <c r="T28" s="51"/>
      <c r="U28" s="51"/>
      <c r="V28" s="51"/>
      <c r="W28" s="51"/>
      <c r="X28" s="51"/>
      <c r="Y28" s="51"/>
      <c r="Z28" s="51"/>
      <c r="AA28" s="191"/>
      <c r="AB28" s="192"/>
      <c r="AC28" s="191"/>
      <c r="AD28" s="193"/>
      <c r="AE28" s="191"/>
      <c r="AF28" s="193"/>
      <c r="AG28" s="193"/>
      <c r="AH28" s="125"/>
      <c r="AI28" s="193"/>
      <c r="AJ28" s="51"/>
      <c r="AK28" s="51"/>
      <c r="AL28" s="193"/>
      <c r="AM28" s="51"/>
      <c r="AN28" s="193"/>
      <c r="AO28" s="51"/>
      <c r="AP28" s="193"/>
      <c r="AQ28" s="51"/>
      <c r="AR28" s="193"/>
      <c r="AS28" s="51"/>
      <c r="AT28" s="193"/>
      <c r="AU28" s="51"/>
      <c r="AV28" s="193"/>
      <c r="AW28" s="51"/>
      <c r="AX28" s="193"/>
      <c r="AY28" s="193"/>
      <c r="AZ28" s="193"/>
      <c r="BA28" s="193"/>
      <c r="BB28" s="193"/>
      <c r="BC28" s="193"/>
      <c r="BD28" s="194"/>
      <c r="BE28" s="126"/>
      <c r="BF28" s="197"/>
      <c r="BG28" s="195"/>
      <c r="BH28" s="195"/>
      <c r="BI28" s="195"/>
      <c r="BJ28" s="195"/>
      <c r="BK28" s="195"/>
      <c r="BL28" s="195"/>
      <c r="BM28" s="195"/>
      <c r="BN28" s="195"/>
      <c r="BO28" s="195"/>
      <c r="BP28" s="195"/>
      <c r="BQ28" s="133"/>
      <c r="BR28" s="134"/>
      <c r="BS28" s="134"/>
      <c r="BT28" s="134"/>
      <c r="BU28" s="134"/>
      <c r="BV28" s="134"/>
      <c r="BW28" s="134"/>
      <c r="BX28" s="134"/>
      <c r="BY28" s="135"/>
      <c r="BZ28" s="136"/>
      <c r="CA28" s="137"/>
      <c r="CB28" s="137"/>
      <c r="CC28" s="138"/>
      <c r="CD28" s="137"/>
      <c r="CE28" s="137"/>
      <c r="CF28" s="139"/>
      <c r="CG28" s="136"/>
      <c r="CH28" s="140"/>
      <c r="CI28" s="141"/>
      <c r="CJ28" s="142"/>
      <c r="CK28" s="143"/>
      <c r="CL28" s="143"/>
      <c r="CM28" s="143"/>
      <c r="CN28" s="143"/>
      <c r="CO28" s="143"/>
      <c r="CP28" s="143"/>
      <c r="CQ28" s="143"/>
      <c r="CR28" s="144"/>
      <c r="CS28" s="145"/>
      <c r="CT28" s="146"/>
      <c r="CU28" s="146"/>
      <c r="CV28" s="146"/>
      <c r="CW28" s="146"/>
      <c r="CX28" s="146"/>
      <c r="CY28" s="147"/>
      <c r="CZ28" s="148"/>
      <c r="DA28" s="146"/>
      <c r="DB28" s="147"/>
      <c r="DC28" s="149"/>
      <c r="DD28" s="150"/>
      <c r="DE28" s="150"/>
      <c r="DF28" s="150"/>
      <c r="DG28" s="150"/>
      <c r="DH28" s="150"/>
      <c r="DI28" s="150"/>
      <c r="DJ28" s="150"/>
      <c r="DK28" s="151"/>
      <c r="DL28" s="152"/>
      <c r="DM28" s="153"/>
      <c r="DN28" s="153"/>
      <c r="DO28" s="153"/>
      <c r="DP28" s="153"/>
      <c r="DQ28" s="153"/>
      <c r="DR28" s="154"/>
      <c r="DS28" s="152"/>
      <c r="DT28" s="153"/>
      <c r="DU28" s="154"/>
    </row>
    <row r="29" spans="1:125" ht="151.5" customHeight="1" x14ac:dyDescent="0.3">
      <c r="A29" s="43"/>
      <c r="B29" s="44"/>
      <c r="C29" s="44"/>
      <c r="D29" s="44"/>
      <c r="E29" s="43"/>
      <c r="F29" s="51"/>
      <c r="G29" s="191"/>
      <c r="H29" s="51"/>
      <c r="I29" s="51"/>
      <c r="J29" s="51"/>
      <c r="K29" s="51"/>
      <c r="L29" s="51"/>
      <c r="M29" s="51"/>
      <c r="N29" s="51"/>
      <c r="O29" s="51"/>
      <c r="P29" s="51"/>
      <c r="Q29" s="51"/>
      <c r="R29" s="51"/>
      <c r="S29" s="51"/>
      <c r="T29" s="51"/>
      <c r="U29" s="51"/>
      <c r="V29" s="51"/>
      <c r="W29" s="51"/>
      <c r="X29" s="51"/>
      <c r="Y29" s="51"/>
      <c r="Z29" s="51"/>
      <c r="AA29" s="191"/>
      <c r="AB29" s="192"/>
      <c r="AC29" s="191"/>
      <c r="AD29" s="193"/>
      <c r="AE29" s="191"/>
      <c r="AF29" s="193"/>
      <c r="AG29" s="193"/>
      <c r="AH29" s="125"/>
      <c r="AI29" s="193"/>
      <c r="AJ29" s="51"/>
      <c r="AK29" s="51"/>
      <c r="AL29" s="193"/>
      <c r="AM29" s="51"/>
      <c r="AN29" s="193"/>
      <c r="AO29" s="51"/>
      <c r="AP29" s="193"/>
      <c r="AQ29" s="51"/>
      <c r="AR29" s="193"/>
      <c r="AS29" s="51"/>
      <c r="AT29" s="193"/>
      <c r="AU29" s="51"/>
      <c r="AV29" s="193"/>
      <c r="AW29" s="51"/>
      <c r="AX29" s="193"/>
      <c r="AY29" s="193"/>
      <c r="AZ29" s="193"/>
      <c r="BA29" s="193"/>
      <c r="BB29" s="193"/>
      <c r="BC29" s="193"/>
      <c r="BD29" s="194"/>
      <c r="BE29" s="126"/>
      <c r="BF29" s="197"/>
      <c r="BG29" s="195"/>
      <c r="BH29" s="195"/>
      <c r="BI29" s="195"/>
      <c r="BJ29" s="195"/>
      <c r="BK29" s="195"/>
      <c r="BL29" s="195"/>
      <c r="BM29" s="195"/>
      <c r="BN29" s="195"/>
      <c r="BO29" s="195"/>
      <c r="BP29" s="195"/>
      <c r="BQ29" s="133"/>
      <c r="BR29" s="134"/>
      <c r="BS29" s="134"/>
      <c r="BT29" s="134"/>
      <c r="BU29" s="134"/>
      <c r="BV29" s="134"/>
      <c r="BW29" s="134"/>
      <c r="BX29" s="134"/>
      <c r="BY29" s="135"/>
      <c r="BZ29" s="136"/>
      <c r="CA29" s="137"/>
      <c r="CB29" s="137"/>
      <c r="CC29" s="138"/>
      <c r="CD29" s="137"/>
      <c r="CE29" s="137"/>
      <c r="CF29" s="139"/>
      <c r="CG29" s="136"/>
      <c r="CH29" s="140"/>
      <c r="CI29" s="141"/>
      <c r="CJ29" s="142"/>
      <c r="CK29" s="143"/>
      <c r="CL29" s="143"/>
      <c r="CM29" s="143"/>
      <c r="CN29" s="143"/>
      <c r="CO29" s="143"/>
      <c r="CP29" s="143"/>
      <c r="CQ29" s="143"/>
      <c r="CR29" s="144"/>
      <c r="CS29" s="145"/>
      <c r="CT29" s="146"/>
      <c r="CU29" s="146"/>
      <c r="CV29" s="146"/>
      <c r="CW29" s="146"/>
      <c r="CX29" s="146"/>
      <c r="CY29" s="147"/>
      <c r="CZ29" s="148"/>
      <c r="DA29" s="146"/>
      <c r="DB29" s="147"/>
      <c r="DC29" s="149"/>
      <c r="DD29" s="150"/>
      <c r="DE29" s="150"/>
      <c r="DF29" s="150"/>
      <c r="DG29" s="150"/>
      <c r="DH29" s="150"/>
      <c r="DI29" s="150"/>
      <c r="DJ29" s="150"/>
      <c r="DK29" s="151"/>
      <c r="DL29" s="152"/>
      <c r="DM29" s="153"/>
      <c r="DN29" s="153"/>
      <c r="DO29" s="153"/>
      <c r="DP29" s="153"/>
      <c r="DQ29" s="153"/>
      <c r="DR29" s="154"/>
      <c r="DS29" s="152"/>
      <c r="DT29" s="153"/>
      <c r="DU29" s="154"/>
    </row>
    <row r="30" spans="1:125" ht="151.5" customHeight="1" x14ac:dyDescent="0.3">
      <c r="A30" s="43"/>
      <c r="B30" s="44"/>
      <c r="C30" s="44"/>
      <c r="D30" s="44"/>
      <c r="E30" s="43"/>
      <c r="F30" s="51"/>
      <c r="G30" s="191"/>
      <c r="H30" s="51"/>
      <c r="I30" s="51"/>
      <c r="J30" s="51"/>
      <c r="K30" s="51"/>
      <c r="L30" s="51"/>
      <c r="M30" s="51"/>
      <c r="N30" s="51"/>
      <c r="O30" s="51"/>
      <c r="P30" s="51"/>
      <c r="Q30" s="51"/>
      <c r="R30" s="51"/>
      <c r="S30" s="51"/>
      <c r="T30" s="51"/>
      <c r="U30" s="51"/>
      <c r="V30" s="51"/>
      <c r="W30" s="51"/>
      <c r="X30" s="51"/>
      <c r="Y30" s="51"/>
      <c r="Z30" s="51"/>
      <c r="AA30" s="191"/>
      <c r="AB30" s="192"/>
      <c r="AC30" s="191"/>
      <c r="AD30" s="193"/>
      <c r="AE30" s="191"/>
      <c r="AF30" s="193"/>
      <c r="AG30" s="193"/>
      <c r="AH30" s="125"/>
      <c r="AI30" s="193"/>
      <c r="AJ30" s="51"/>
      <c r="AK30" s="51"/>
      <c r="AL30" s="193"/>
      <c r="AM30" s="51"/>
      <c r="AN30" s="193"/>
      <c r="AO30" s="51"/>
      <c r="AP30" s="193"/>
      <c r="AQ30" s="51"/>
      <c r="AR30" s="193"/>
      <c r="AS30" s="51"/>
      <c r="AT30" s="193"/>
      <c r="AU30" s="51"/>
      <c r="AV30" s="193"/>
      <c r="AW30" s="51"/>
      <c r="AX30" s="193"/>
      <c r="AY30" s="193"/>
      <c r="AZ30" s="193"/>
      <c r="BA30" s="193"/>
      <c r="BB30" s="193"/>
      <c r="BC30" s="193"/>
      <c r="BD30" s="194"/>
      <c r="BE30" s="126"/>
      <c r="BF30" s="197"/>
      <c r="BG30" s="195"/>
      <c r="BH30" s="195"/>
      <c r="BI30" s="195"/>
      <c r="BJ30" s="195"/>
      <c r="BK30" s="195"/>
      <c r="BL30" s="195"/>
      <c r="BM30" s="195"/>
      <c r="BN30" s="195"/>
      <c r="BO30" s="195"/>
      <c r="BP30" s="195"/>
      <c r="BQ30" s="133"/>
      <c r="BR30" s="134"/>
      <c r="BS30" s="134"/>
      <c r="BT30" s="134"/>
      <c r="BU30" s="134"/>
      <c r="BV30" s="134"/>
      <c r="BW30" s="134"/>
      <c r="BX30" s="134"/>
      <c r="BY30" s="135"/>
      <c r="BZ30" s="136"/>
      <c r="CA30" s="137"/>
      <c r="CB30" s="137"/>
      <c r="CC30" s="138"/>
      <c r="CD30" s="137"/>
      <c r="CE30" s="137"/>
      <c r="CF30" s="139"/>
      <c r="CG30" s="136"/>
      <c r="CH30" s="140"/>
      <c r="CI30" s="141"/>
      <c r="CJ30" s="142"/>
      <c r="CK30" s="143"/>
      <c r="CL30" s="143"/>
      <c r="CM30" s="143"/>
      <c r="CN30" s="143"/>
      <c r="CO30" s="143"/>
      <c r="CP30" s="143"/>
      <c r="CQ30" s="143"/>
      <c r="CR30" s="144"/>
      <c r="CS30" s="145"/>
      <c r="CT30" s="146"/>
      <c r="CU30" s="146"/>
      <c r="CV30" s="146"/>
      <c r="CW30" s="146"/>
      <c r="CX30" s="146"/>
      <c r="CY30" s="147"/>
      <c r="CZ30" s="148"/>
      <c r="DA30" s="146"/>
      <c r="DB30" s="147"/>
      <c r="DC30" s="149"/>
      <c r="DD30" s="150"/>
      <c r="DE30" s="150"/>
      <c r="DF30" s="150"/>
      <c r="DG30" s="150"/>
      <c r="DH30" s="150"/>
      <c r="DI30" s="150"/>
      <c r="DJ30" s="150"/>
      <c r="DK30" s="151"/>
      <c r="DL30" s="152"/>
      <c r="DM30" s="153"/>
      <c r="DN30" s="153"/>
      <c r="DO30" s="153"/>
      <c r="DP30" s="153"/>
      <c r="DQ30" s="153"/>
      <c r="DR30" s="154"/>
      <c r="DS30" s="152"/>
      <c r="DT30" s="153"/>
      <c r="DU30" s="154"/>
    </row>
    <row r="31" spans="1:125" ht="151.5" customHeight="1" x14ac:dyDescent="0.3">
      <c r="A31" s="43"/>
      <c r="B31" s="44"/>
      <c r="C31" s="44"/>
      <c r="D31" s="44"/>
      <c r="E31" s="43"/>
      <c r="F31" s="51"/>
      <c r="G31" s="191"/>
      <c r="H31" s="51"/>
      <c r="I31" s="51"/>
      <c r="J31" s="51"/>
      <c r="K31" s="51"/>
      <c r="L31" s="51"/>
      <c r="M31" s="51"/>
      <c r="N31" s="51"/>
      <c r="O31" s="51"/>
      <c r="P31" s="51"/>
      <c r="Q31" s="51"/>
      <c r="R31" s="51"/>
      <c r="S31" s="51"/>
      <c r="T31" s="51"/>
      <c r="U31" s="51"/>
      <c r="V31" s="51"/>
      <c r="W31" s="51"/>
      <c r="X31" s="51"/>
      <c r="Y31" s="51"/>
      <c r="Z31" s="51"/>
      <c r="AA31" s="191"/>
      <c r="AB31" s="192"/>
      <c r="AC31" s="191"/>
      <c r="AD31" s="193"/>
      <c r="AE31" s="191"/>
      <c r="AF31" s="193"/>
      <c r="AG31" s="193"/>
      <c r="AH31" s="50"/>
      <c r="AI31" s="193"/>
      <c r="AJ31" s="51"/>
      <c r="AK31" s="51"/>
      <c r="AL31" s="193"/>
      <c r="AM31" s="51"/>
      <c r="AN31" s="193"/>
      <c r="AO31" s="51"/>
      <c r="AP31" s="193"/>
      <c r="AQ31" s="51"/>
      <c r="AR31" s="193"/>
      <c r="AS31" s="51"/>
      <c r="AT31" s="193"/>
      <c r="AU31" s="51"/>
      <c r="AV31" s="193"/>
      <c r="AW31" s="51"/>
      <c r="AX31" s="193"/>
      <c r="AY31" s="193"/>
      <c r="AZ31" s="193"/>
      <c r="BA31" s="193"/>
      <c r="BB31" s="193"/>
      <c r="BC31" s="193"/>
      <c r="BD31" s="194"/>
      <c r="BE31" s="126"/>
      <c r="BF31" s="197"/>
      <c r="BG31" s="195"/>
      <c r="BH31" s="195"/>
      <c r="BI31" s="195"/>
      <c r="BJ31" s="195"/>
      <c r="BK31" s="195"/>
      <c r="BL31" s="195"/>
      <c r="BM31" s="195"/>
      <c r="BN31" s="195"/>
      <c r="BO31" s="195"/>
      <c r="BP31" s="195"/>
      <c r="BQ31" s="133"/>
      <c r="BR31" s="134"/>
      <c r="BS31" s="134"/>
      <c r="BT31" s="134"/>
      <c r="BU31" s="134"/>
      <c r="BV31" s="134"/>
      <c r="BW31" s="134"/>
      <c r="BX31" s="134"/>
      <c r="BY31" s="135"/>
      <c r="BZ31" s="136"/>
      <c r="CA31" s="137"/>
      <c r="CB31" s="137"/>
      <c r="CC31" s="138"/>
      <c r="CD31" s="137"/>
      <c r="CE31" s="137"/>
      <c r="CF31" s="139"/>
      <c r="CG31" s="136"/>
      <c r="CH31" s="140"/>
      <c r="CI31" s="141"/>
      <c r="CJ31" s="142"/>
      <c r="CK31" s="143"/>
      <c r="CL31" s="143"/>
      <c r="CM31" s="143"/>
      <c r="CN31" s="143"/>
      <c r="CO31" s="143"/>
      <c r="CP31" s="143"/>
      <c r="CQ31" s="143"/>
      <c r="CR31" s="144"/>
      <c r="CS31" s="145"/>
      <c r="CT31" s="146"/>
      <c r="CU31" s="146"/>
      <c r="CV31" s="146"/>
      <c r="CW31" s="146"/>
      <c r="CX31" s="146"/>
      <c r="CY31" s="147"/>
      <c r="CZ31" s="148"/>
      <c r="DA31" s="146"/>
      <c r="DB31" s="147"/>
      <c r="DC31" s="149"/>
      <c r="DD31" s="150"/>
      <c r="DE31" s="150"/>
      <c r="DF31" s="150"/>
      <c r="DG31" s="150"/>
      <c r="DH31" s="150"/>
      <c r="DI31" s="150"/>
      <c r="DJ31" s="150"/>
      <c r="DK31" s="151"/>
      <c r="DL31" s="152"/>
      <c r="DM31" s="153"/>
      <c r="DN31" s="153"/>
      <c r="DO31" s="153"/>
      <c r="DP31" s="153"/>
      <c r="DQ31" s="153"/>
      <c r="DR31" s="154"/>
      <c r="DS31" s="152"/>
      <c r="DT31" s="153"/>
      <c r="DU31" s="154"/>
    </row>
    <row r="32" spans="1:125" ht="151.5" customHeight="1" x14ac:dyDescent="0.3">
      <c r="A32" s="43"/>
      <c r="B32" s="44"/>
      <c r="C32" s="44"/>
      <c r="D32" s="44"/>
      <c r="E32" s="43"/>
      <c r="F32" s="51"/>
      <c r="G32" s="191"/>
      <c r="H32" s="51"/>
      <c r="I32" s="51"/>
      <c r="J32" s="51"/>
      <c r="K32" s="51"/>
      <c r="L32" s="51"/>
      <c r="M32" s="51"/>
      <c r="N32" s="51"/>
      <c r="O32" s="51"/>
      <c r="P32" s="51"/>
      <c r="Q32" s="51"/>
      <c r="R32" s="51"/>
      <c r="S32" s="51"/>
      <c r="T32" s="51"/>
      <c r="U32" s="51"/>
      <c r="V32" s="51"/>
      <c r="W32" s="51"/>
      <c r="X32" s="51"/>
      <c r="Y32" s="51"/>
      <c r="Z32" s="51"/>
      <c r="AA32" s="191"/>
      <c r="AB32" s="192"/>
      <c r="AC32" s="191"/>
      <c r="AD32" s="193"/>
      <c r="AE32" s="191"/>
      <c r="AF32" s="193"/>
      <c r="AG32" s="193"/>
      <c r="AH32" s="125"/>
      <c r="AI32" s="193"/>
      <c r="AJ32" s="51"/>
      <c r="AK32" s="51"/>
      <c r="AL32" s="193"/>
      <c r="AM32" s="51"/>
      <c r="AN32" s="193"/>
      <c r="AO32" s="51"/>
      <c r="AP32" s="193"/>
      <c r="AQ32" s="51"/>
      <c r="AR32" s="193"/>
      <c r="AS32" s="51"/>
      <c r="AT32" s="193"/>
      <c r="AU32" s="51"/>
      <c r="AV32" s="193"/>
      <c r="AW32" s="51"/>
      <c r="AX32" s="193"/>
      <c r="AY32" s="193"/>
      <c r="AZ32" s="193"/>
      <c r="BA32" s="193"/>
      <c r="BB32" s="193"/>
      <c r="BC32" s="193"/>
      <c r="BD32" s="194"/>
      <c r="BE32" s="126"/>
      <c r="BF32" s="197"/>
      <c r="BG32" s="195"/>
      <c r="BH32" s="195"/>
      <c r="BI32" s="195"/>
      <c r="BJ32" s="195"/>
      <c r="BK32" s="195"/>
      <c r="BL32" s="195"/>
      <c r="BM32" s="195"/>
      <c r="BN32" s="195"/>
      <c r="BO32" s="195"/>
      <c r="BP32" s="195"/>
      <c r="BQ32" s="133"/>
      <c r="BR32" s="134"/>
      <c r="BS32" s="134"/>
      <c r="BT32" s="134"/>
      <c r="BU32" s="134"/>
      <c r="BV32" s="134"/>
      <c r="BW32" s="134"/>
      <c r="BX32" s="134"/>
      <c r="BY32" s="135"/>
      <c r="BZ32" s="136"/>
      <c r="CA32" s="137"/>
      <c r="CB32" s="137"/>
      <c r="CC32" s="138"/>
      <c r="CD32" s="137"/>
      <c r="CE32" s="137"/>
      <c r="CF32" s="139"/>
      <c r="CG32" s="136"/>
      <c r="CH32" s="140"/>
      <c r="CI32" s="141"/>
      <c r="CJ32" s="142"/>
      <c r="CK32" s="143"/>
      <c r="CL32" s="143"/>
      <c r="CM32" s="143"/>
      <c r="CN32" s="143"/>
      <c r="CO32" s="143"/>
      <c r="CP32" s="143"/>
      <c r="CQ32" s="143"/>
      <c r="CR32" s="144"/>
      <c r="CS32" s="145"/>
      <c r="CT32" s="146"/>
      <c r="CU32" s="146"/>
      <c r="CV32" s="146"/>
      <c r="CW32" s="146"/>
      <c r="CX32" s="146"/>
      <c r="CY32" s="147"/>
      <c r="CZ32" s="148"/>
      <c r="DA32" s="146"/>
      <c r="DB32" s="147"/>
      <c r="DC32" s="149"/>
      <c r="DD32" s="150"/>
      <c r="DE32" s="150"/>
      <c r="DF32" s="150"/>
      <c r="DG32" s="150"/>
      <c r="DH32" s="150"/>
      <c r="DI32" s="150"/>
      <c r="DJ32" s="150"/>
      <c r="DK32" s="151"/>
      <c r="DL32" s="152"/>
      <c r="DM32" s="153"/>
      <c r="DN32" s="153"/>
      <c r="DO32" s="153"/>
      <c r="DP32" s="153"/>
      <c r="DQ32" s="153"/>
      <c r="DR32" s="154"/>
      <c r="DS32" s="152"/>
      <c r="DT32" s="153"/>
      <c r="DU32" s="154"/>
    </row>
    <row r="33" spans="1:125" ht="151.5" customHeight="1" x14ac:dyDescent="0.3">
      <c r="A33" s="43"/>
      <c r="B33" s="44"/>
      <c r="C33" s="44"/>
      <c r="D33" s="44"/>
      <c r="E33" s="43"/>
      <c r="F33" s="51"/>
      <c r="G33" s="191"/>
      <c r="H33" s="51"/>
      <c r="I33" s="51"/>
      <c r="J33" s="51"/>
      <c r="K33" s="51"/>
      <c r="L33" s="51"/>
      <c r="M33" s="51"/>
      <c r="N33" s="51"/>
      <c r="O33" s="51"/>
      <c r="P33" s="51"/>
      <c r="Q33" s="51"/>
      <c r="R33" s="51"/>
      <c r="S33" s="51"/>
      <c r="T33" s="51"/>
      <c r="U33" s="51"/>
      <c r="V33" s="51"/>
      <c r="W33" s="51"/>
      <c r="X33" s="51"/>
      <c r="Y33" s="51"/>
      <c r="Z33" s="51"/>
      <c r="AA33" s="191"/>
      <c r="AB33" s="192"/>
      <c r="AC33" s="191"/>
      <c r="AD33" s="193"/>
      <c r="AE33" s="191"/>
      <c r="AF33" s="193"/>
      <c r="AG33" s="193"/>
      <c r="AH33" s="125"/>
      <c r="AI33" s="193"/>
      <c r="AJ33" s="51"/>
      <c r="AK33" s="51"/>
      <c r="AL33" s="193"/>
      <c r="AM33" s="51"/>
      <c r="AN33" s="193"/>
      <c r="AO33" s="51"/>
      <c r="AP33" s="193"/>
      <c r="AQ33" s="51"/>
      <c r="AR33" s="193"/>
      <c r="AS33" s="51"/>
      <c r="AT33" s="193"/>
      <c r="AU33" s="51"/>
      <c r="AV33" s="193"/>
      <c r="AW33" s="51"/>
      <c r="AX33" s="193"/>
      <c r="AY33" s="193"/>
      <c r="AZ33" s="193"/>
      <c r="BA33" s="193"/>
      <c r="BB33" s="193"/>
      <c r="BC33" s="193"/>
      <c r="BD33" s="194"/>
      <c r="BE33" s="126"/>
      <c r="BF33" s="197"/>
      <c r="BG33" s="195"/>
      <c r="BH33" s="195"/>
      <c r="BI33" s="195"/>
      <c r="BJ33" s="195"/>
      <c r="BK33" s="195"/>
      <c r="BL33" s="195"/>
      <c r="BM33" s="195"/>
      <c r="BN33" s="195"/>
      <c r="BO33" s="195"/>
      <c r="BP33" s="195"/>
      <c r="BQ33" s="133"/>
      <c r="BR33" s="134"/>
      <c r="BS33" s="134"/>
      <c r="BT33" s="134"/>
      <c r="BU33" s="134"/>
      <c r="BV33" s="134"/>
      <c r="BW33" s="134"/>
      <c r="BX33" s="134"/>
      <c r="BY33" s="135"/>
      <c r="BZ33" s="136"/>
      <c r="CA33" s="137"/>
      <c r="CB33" s="137"/>
      <c r="CC33" s="138"/>
      <c r="CD33" s="137"/>
      <c r="CE33" s="137"/>
      <c r="CF33" s="139"/>
      <c r="CG33" s="136"/>
      <c r="CH33" s="140"/>
      <c r="CI33" s="141"/>
      <c r="CJ33" s="142"/>
      <c r="CK33" s="143"/>
      <c r="CL33" s="143"/>
      <c r="CM33" s="143"/>
      <c r="CN33" s="143"/>
      <c r="CO33" s="143"/>
      <c r="CP33" s="143"/>
      <c r="CQ33" s="143"/>
      <c r="CR33" s="144"/>
      <c r="CS33" s="145"/>
      <c r="CT33" s="146"/>
      <c r="CU33" s="146"/>
      <c r="CV33" s="146"/>
      <c r="CW33" s="146"/>
      <c r="CX33" s="146"/>
      <c r="CY33" s="147"/>
      <c r="CZ33" s="148"/>
      <c r="DA33" s="146"/>
      <c r="DB33" s="147"/>
      <c r="DC33" s="149"/>
      <c r="DD33" s="150"/>
      <c r="DE33" s="150"/>
      <c r="DF33" s="150"/>
      <c r="DG33" s="150"/>
      <c r="DH33" s="150"/>
      <c r="DI33" s="150"/>
      <c r="DJ33" s="150"/>
      <c r="DK33" s="151"/>
      <c r="DL33" s="152"/>
      <c r="DM33" s="153"/>
      <c r="DN33" s="153"/>
      <c r="DO33" s="153"/>
      <c r="DP33" s="153"/>
      <c r="DQ33" s="153"/>
      <c r="DR33" s="154"/>
      <c r="DS33" s="152"/>
      <c r="DT33" s="153"/>
      <c r="DU33" s="154"/>
    </row>
    <row r="34" spans="1:125" ht="151.5" customHeight="1" x14ac:dyDescent="0.3">
      <c r="A34" s="43"/>
      <c r="B34" s="44"/>
      <c r="C34" s="44"/>
      <c r="D34" s="44"/>
      <c r="E34" s="43"/>
      <c r="F34" s="51"/>
      <c r="G34" s="191"/>
      <c r="H34" s="51"/>
      <c r="I34" s="51"/>
      <c r="J34" s="51"/>
      <c r="K34" s="51"/>
      <c r="L34" s="51"/>
      <c r="M34" s="51"/>
      <c r="N34" s="51"/>
      <c r="O34" s="51"/>
      <c r="P34" s="51"/>
      <c r="Q34" s="51"/>
      <c r="R34" s="51"/>
      <c r="S34" s="51"/>
      <c r="T34" s="51"/>
      <c r="U34" s="51"/>
      <c r="V34" s="51"/>
      <c r="W34" s="51"/>
      <c r="X34" s="51"/>
      <c r="Y34" s="51"/>
      <c r="Z34" s="51"/>
      <c r="AA34" s="191"/>
      <c r="AB34" s="192"/>
      <c r="AC34" s="191"/>
      <c r="AD34" s="193"/>
      <c r="AE34" s="191"/>
      <c r="AF34" s="193"/>
      <c r="AG34" s="193"/>
      <c r="AH34" s="125"/>
      <c r="AI34" s="193"/>
      <c r="AJ34" s="51"/>
      <c r="AK34" s="51"/>
      <c r="AL34" s="193"/>
      <c r="AM34" s="51"/>
      <c r="AN34" s="193"/>
      <c r="AO34" s="51"/>
      <c r="AP34" s="193"/>
      <c r="AQ34" s="51"/>
      <c r="AR34" s="193"/>
      <c r="AS34" s="51"/>
      <c r="AT34" s="193"/>
      <c r="AU34" s="51"/>
      <c r="AV34" s="193"/>
      <c r="AW34" s="51"/>
      <c r="AX34" s="193"/>
      <c r="AY34" s="193"/>
      <c r="AZ34" s="193"/>
      <c r="BA34" s="193"/>
      <c r="BB34" s="193"/>
      <c r="BC34" s="193"/>
      <c r="BD34" s="194"/>
      <c r="BE34" s="126"/>
      <c r="BF34" s="197"/>
      <c r="BG34" s="195"/>
      <c r="BH34" s="195"/>
      <c r="BI34" s="195"/>
      <c r="BJ34" s="195"/>
      <c r="BK34" s="195"/>
      <c r="BL34" s="195"/>
      <c r="BM34" s="195"/>
      <c r="BN34" s="195"/>
      <c r="BO34" s="195"/>
      <c r="BP34" s="195"/>
      <c r="BQ34" s="133"/>
      <c r="BR34" s="134"/>
      <c r="BS34" s="134"/>
      <c r="BT34" s="134"/>
      <c r="BU34" s="134"/>
      <c r="BV34" s="134"/>
      <c r="BW34" s="134"/>
      <c r="BX34" s="134"/>
      <c r="BY34" s="135"/>
      <c r="BZ34" s="136"/>
      <c r="CA34" s="137"/>
      <c r="CB34" s="137"/>
      <c r="CC34" s="138"/>
      <c r="CD34" s="137"/>
      <c r="CE34" s="137"/>
      <c r="CF34" s="139"/>
      <c r="CG34" s="136"/>
      <c r="CH34" s="140"/>
      <c r="CI34" s="141"/>
      <c r="CJ34" s="142"/>
      <c r="CK34" s="143"/>
      <c r="CL34" s="143"/>
      <c r="CM34" s="143"/>
      <c r="CN34" s="143"/>
      <c r="CO34" s="143"/>
      <c r="CP34" s="143"/>
      <c r="CQ34" s="143"/>
      <c r="CR34" s="144"/>
      <c r="CS34" s="145"/>
      <c r="CT34" s="146"/>
      <c r="CU34" s="146"/>
      <c r="CV34" s="146"/>
      <c r="CW34" s="146"/>
      <c r="CX34" s="146"/>
      <c r="CY34" s="147"/>
      <c r="CZ34" s="148"/>
      <c r="DA34" s="146"/>
      <c r="DB34" s="147"/>
      <c r="DC34" s="149"/>
      <c r="DD34" s="150"/>
      <c r="DE34" s="150"/>
      <c r="DF34" s="150"/>
      <c r="DG34" s="150"/>
      <c r="DH34" s="150"/>
      <c r="DI34" s="150"/>
      <c r="DJ34" s="150"/>
      <c r="DK34" s="151"/>
      <c r="DL34" s="152"/>
      <c r="DM34" s="153"/>
      <c r="DN34" s="153"/>
      <c r="DO34" s="153"/>
      <c r="DP34" s="153"/>
      <c r="DQ34" s="153"/>
      <c r="DR34" s="154"/>
      <c r="DS34" s="152"/>
      <c r="DT34" s="153"/>
      <c r="DU34" s="154"/>
    </row>
    <row r="35" spans="1:125" ht="151.5" customHeight="1" x14ac:dyDescent="0.3">
      <c r="A35" s="43"/>
      <c r="B35" s="44"/>
      <c r="C35" s="44"/>
      <c r="D35" s="44"/>
      <c r="E35" s="43"/>
      <c r="F35" s="51"/>
      <c r="G35" s="191"/>
      <c r="H35" s="51"/>
      <c r="I35" s="51"/>
      <c r="J35" s="51"/>
      <c r="K35" s="51"/>
      <c r="L35" s="51"/>
      <c r="M35" s="51"/>
      <c r="N35" s="51"/>
      <c r="O35" s="51"/>
      <c r="P35" s="51"/>
      <c r="Q35" s="51"/>
      <c r="R35" s="51"/>
      <c r="S35" s="51"/>
      <c r="T35" s="51"/>
      <c r="U35" s="51"/>
      <c r="V35" s="51"/>
      <c r="W35" s="51"/>
      <c r="X35" s="51"/>
      <c r="Y35" s="51"/>
      <c r="Z35" s="51"/>
      <c r="AA35" s="191"/>
      <c r="AB35" s="192"/>
      <c r="AC35" s="191"/>
      <c r="AD35" s="193"/>
      <c r="AE35" s="191"/>
      <c r="AF35" s="193"/>
      <c r="AG35" s="193"/>
      <c r="AH35" s="125"/>
      <c r="AI35" s="193"/>
      <c r="AJ35" s="51"/>
      <c r="AK35" s="51"/>
      <c r="AL35" s="193"/>
      <c r="AM35" s="51"/>
      <c r="AN35" s="193"/>
      <c r="AO35" s="51"/>
      <c r="AP35" s="193"/>
      <c r="AQ35" s="51"/>
      <c r="AR35" s="193"/>
      <c r="AS35" s="51"/>
      <c r="AT35" s="193"/>
      <c r="AU35" s="51"/>
      <c r="AV35" s="193"/>
      <c r="AW35" s="51"/>
      <c r="AX35" s="193"/>
      <c r="AY35" s="193"/>
      <c r="AZ35" s="193"/>
      <c r="BA35" s="193"/>
      <c r="BB35" s="193"/>
      <c r="BC35" s="193"/>
      <c r="BD35" s="194"/>
      <c r="BE35" s="126"/>
      <c r="BF35" s="197"/>
      <c r="BG35" s="195"/>
      <c r="BH35" s="195"/>
      <c r="BI35" s="195"/>
      <c r="BJ35" s="195"/>
      <c r="BK35" s="195"/>
      <c r="BL35" s="195"/>
      <c r="BM35" s="195"/>
      <c r="BN35" s="195"/>
      <c r="BO35" s="195"/>
      <c r="BP35" s="195"/>
      <c r="BQ35" s="133"/>
      <c r="BR35" s="134"/>
      <c r="BS35" s="134"/>
      <c r="BT35" s="134"/>
      <c r="BU35" s="134"/>
      <c r="BV35" s="134"/>
      <c r="BW35" s="134"/>
      <c r="BX35" s="134"/>
      <c r="BY35" s="135"/>
      <c r="BZ35" s="136"/>
      <c r="CA35" s="137"/>
      <c r="CB35" s="137"/>
      <c r="CC35" s="138"/>
      <c r="CD35" s="137"/>
      <c r="CE35" s="137"/>
      <c r="CF35" s="139"/>
      <c r="CG35" s="136"/>
      <c r="CH35" s="140"/>
      <c r="CI35" s="141"/>
      <c r="CJ35" s="142"/>
      <c r="CK35" s="143"/>
      <c r="CL35" s="143"/>
      <c r="CM35" s="143"/>
      <c r="CN35" s="143"/>
      <c r="CO35" s="143"/>
      <c r="CP35" s="143"/>
      <c r="CQ35" s="143"/>
      <c r="CR35" s="144"/>
      <c r="CS35" s="145"/>
      <c r="CT35" s="146"/>
      <c r="CU35" s="146"/>
      <c r="CV35" s="146"/>
      <c r="CW35" s="146"/>
      <c r="CX35" s="146"/>
      <c r="CY35" s="147"/>
      <c r="CZ35" s="148"/>
      <c r="DA35" s="146"/>
      <c r="DB35" s="147"/>
      <c r="DC35" s="149"/>
      <c r="DD35" s="150"/>
      <c r="DE35" s="150"/>
      <c r="DF35" s="150"/>
      <c r="DG35" s="150"/>
      <c r="DH35" s="150"/>
      <c r="DI35" s="150"/>
      <c r="DJ35" s="150"/>
      <c r="DK35" s="151"/>
      <c r="DL35" s="152"/>
      <c r="DM35" s="153"/>
      <c r="DN35" s="153"/>
      <c r="DO35" s="153"/>
      <c r="DP35" s="153"/>
      <c r="DQ35" s="153"/>
      <c r="DR35" s="154"/>
      <c r="DS35" s="152"/>
      <c r="DT35" s="153"/>
      <c r="DU35" s="154"/>
    </row>
    <row r="36" spans="1:125" ht="151.5" customHeight="1" x14ac:dyDescent="0.3">
      <c r="A36" s="43"/>
      <c r="B36" s="44"/>
      <c r="C36" s="44"/>
      <c r="D36" s="44"/>
      <c r="E36" s="43"/>
      <c r="F36" s="51"/>
      <c r="G36" s="191"/>
      <c r="H36" s="51"/>
      <c r="I36" s="51"/>
      <c r="J36" s="51"/>
      <c r="K36" s="51"/>
      <c r="L36" s="51"/>
      <c r="M36" s="51"/>
      <c r="N36" s="51"/>
      <c r="O36" s="51"/>
      <c r="P36" s="51"/>
      <c r="Q36" s="51"/>
      <c r="R36" s="51"/>
      <c r="S36" s="51"/>
      <c r="T36" s="51"/>
      <c r="U36" s="51"/>
      <c r="V36" s="51"/>
      <c r="W36" s="51"/>
      <c r="X36" s="51"/>
      <c r="Y36" s="51"/>
      <c r="Z36" s="51"/>
      <c r="AA36" s="191"/>
      <c r="AB36" s="192"/>
      <c r="AC36" s="191"/>
      <c r="AD36" s="193"/>
      <c r="AE36" s="191"/>
      <c r="AF36" s="193"/>
      <c r="AG36" s="193"/>
      <c r="AH36" s="125"/>
      <c r="AI36" s="193"/>
      <c r="AJ36" s="51"/>
      <c r="AK36" s="51"/>
      <c r="AL36" s="193"/>
      <c r="AM36" s="51"/>
      <c r="AN36" s="193"/>
      <c r="AO36" s="51"/>
      <c r="AP36" s="193"/>
      <c r="AQ36" s="51"/>
      <c r="AR36" s="193"/>
      <c r="AS36" s="51"/>
      <c r="AT36" s="193"/>
      <c r="AU36" s="51"/>
      <c r="AV36" s="193"/>
      <c r="AW36" s="51"/>
      <c r="AX36" s="193"/>
      <c r="AY36" s="193"/>
      <c r="AZ36" s="193"/>
      <c r="BA36" s="193"/>
      <c r="BB36" s="193"/>
      <c r="BC36" s="193"/>
      <c r="BD36" s="194"/>
      <c r="BE36" s="126"/>
      <c r="BF36" s="197"/>
      <c r="BG36" s="195"/>
      <c r="BH36" s="195"/>
      <c r="BI36" s="195"/>
      <c r="BJ36" s="195"/>
      <c r="BK36" s="195"/>
      <c r="BL36" s="195"/>
      <c r="BM36" s="195"/>
      <c r="BN36" s="195"/>
      <c r="BO36" s="195"/>
      <c r="BP36" s="195"/>
      <c r="BQ36" s="133"/>
      <c r="BR36" s="134"/>
      <c r="BS36" s="134"/>
      <c r="BT36" s="134"/>
      <c r="BU36" s="134"/>
      <c r="BV36" s="134"/>
      <c r="BW36" s="134"/>
      <c r="BX36" s="134"/>
      <c r="BY36" s="135"/>
      <c r="BZ36" s="136"/>
      <c r="CA36" s="137"/>
      <c r="CB36" s="137"/>
      <c r="CC36" s="138"/>
      <c r="CD36" s="137"/>
      <c r="CE36" s="137"/>
      <c r="CF36" s="139"/>
      <c r="CG36" s="136"/>
      <c r="CH36" s="140"/>
      <c r="CI36" s="141"/>
      <c r="CJ36" s="142"/>
      <c r="CK36" s="143"/>
      <c r="CL36" s="143"/>
      <c r="CM36" s="143"/>
      <c r="CN36" s="143"/>
      <c r="CO36" s="143"/>
      <c r="CP36" s="143"/>
      <c r="CQ36" s="143"/>
      <c r="CR36" s="144"/>
      <c r="CS36" s="145"/>
      <c r="CT36" s="146"/>
      <c r="CU36" s="146"/>
      <c r="CV36" s="146"/>
      <c r="CW36" s="146"/>
      <c r="CX36" s="146"/>
      <c r="CY36" s="147"/>
      <c r="CZ36" s="148"/>
      <c r="DA36" s="146"/>
      <c r="DB36" s="147"/>
      <c r="DC36" s="149"/>
      <c r="DD36" s="150"/>
      <c r="DE36" s="150"/>
      <c r="DF36" s="150"/>
      <c r="DG36" s="150"/>
      <c r="DH36" s="150"/>
      <c r="DI36" s="150"/>
      <c r="DJ36" s="150"/>
      <c r="DK36" s="151"/>
      <c r="DL36" s="152"/>
      <c r="DM36" s="153"/>
      <c r="DN36" s="153"/>
      <c r="DO36" s="153"/>
      <c r="DP36" s="153"/>
      <c r="DQ36" s="153"/>
      <c r="DR36" s="154"/>
      <c r="DS36" s="152"/>
      <c r="DT36" s="153"/>
      <c r="DU36" s="154"/>
    </row>
    <row r="37" spans="1:125" ht="151.5" customHeight="1" x14ac:dyDescent="0.3">
      <c r="A37" s="43"/>
      <c r="B37" s="44"/>
      <c r="C37" s="44"/>
      <c r="D37" s="44"/>
      <c r="E37" s="43"/>
      <c r="F37" s="51"/>
      <c r="G37" s="191"/>
      <c r="H37" s="51"/>
      <c r="I37" s="51"/>
      <c r="J37" s="51"/>
      <c r="K37" s="51"/>
      <c r="L37" s="51"/>
      <c r="M37" s="51"/>
      <c r="N37" s="51"/>
      <c r="O37" s="51"/>
      <c r="P37" s="51"/>
      <c r="Q37" s="51"/>
      <c r="R37" s="51"/>
      <c r="S37" s="51"/>
      <c r="T37" s="51"/>
      <c r="U37" s="51"/>
      <c r="V37" s="51"/>
      <c r="W37" s="51"/>
      <c r="X37" s="51"/>
      <c r="Y37" s="51"/>
      <c r="Z37" s="51"/>
      <c r="AA37" s="191"/>
      <c r="AB37" s="192"/>
      <c r="AC37" s="191"/>
      <c r="AD37" s="193"/>
      <c r="AE37" s="191"/>
      <c r="AF37" s="193"/>
      <c r="AG37" s="193"/>
      <c r="AH37" s="50"/>
      <c r="AI37" s="193"/>
      <c r="AJ37" s="51"/>
      <c r="AK37" s="51"/>
      <c r="AL37" s="193"/>
      <c r="AM37" s="51"/>
      <c r="AN37" s="193"/>
      <c r="AO37" s="51"/>
      <c r="AP37" s="193"/>
      <c r="AQ37" s="51"/>
      <c r="AR37" s="193"/>
      <c r="AS37" s="51"/>
      <c r="AT37" s="193"/>
      <c r="AU37" s="51"/>
      <c r="AV37" s="193"/>
      <c r="AW37" s="51"/>
      <c r="AX37" s="193"/>
      <c r="AY37" s="193"/>
      <c r="AZ37" s="193"/>
      <c r="BA37" s="193"/>
      <c r="BB37" s="193"/>
      <c r="BC37" s="193"/>
      <c r="BD37" s="194"/>
      <c r="BE37" s="126"/>
      <c r="BF37" s="197"/>
      <c r="BG37" s="195"/>
      <c r="BH37" s="195"/>
      <c r="BI37" s="195"/>
      <c r="BJ37" s="195"/>
      <c r="BK37" s="195"/>
      <c r="BL37" s="195"/>
      <c r="BM37" s="195"/>
      <c r="BN37" s="195"/>
      <c r="BO37" s="195"/>
      <c r="BP37" s="195"/>
      <c r="BQ37" s="133"/>
      <c r="BR37" s="134"/>
      <c r="BS37" s="134"/>
      <c r="BT37" s="134"/>
      <c r="BU37" s="134"/>
      <c r="BV37" s="134"/>
      <c r="BW37" s="134"/>
      <c r="BX37" s="134"/>
      <c r="BY37" s="135"/>
      <c r="BZ37" s="136"/>
      <c r="CA37" s="137"/>
      <c r="CB37" s="137"/>
      <c r="CC37" s="138"/>
      <c r="CD37" s="137"/>
      <c r="CE37" s="137"/>
      <c r="CF37" s="139"/>
      <c r="CG37" s="136"/>
      <c r="CH37" s="140"/>
      <c r="CI37" s="141"/>
      <c r="CJ37" s="142"/>
      <c r="CK37" s="143"/>
      <c r="CL37" s="143"/>
      <c r="CM37" s="143"/>
      <c r="CN37" s="143"/>
      <c r="CO37" s="143"/>
      <c r="CP37" s="143"/>
      <c r="CQ37" s="143"/>
      <c r="CR37" s="144"/>
      <c r="CS37" s="145"/>
      <c r="CT37" s="146"/>
      <c r="CU37" s="146"/>
      <c r="CV37" s="146"/>
      <c r="CW37" s="146"/>
      <c r="CX37" s="146"/>
      <c r="CY37" s="147"/>
      <c r="CZ37" s="148"/>
      <c r="DA37" s="146"/>
      <c r="DB37" s="147"/>
      <c r="DC37" s="149"/>
      <c r="DD37" s="150"/>
      <c r="DE37" s="150"/>
      <c r="DF37" s="150"/>
      <c r="DG37" s="150"/>
      <c r="DH37" s="150"/>
      <c r="DI37" s="150"/>
      <c r="DJ37" s="150"/>
      <c r="DK37" s="151"/>
      <c r="DL37" s="152"/>
      <c r="DM37" s="153"/>
      <c r="DN37" s="153"/>
      <c r="DO37" s="153"/>
      <c r="DP37" s="153"/>
      <c r="DQ37" s="153"/>
      <c r="DR37" s="154"/>
      <c r="DS37" s="152"/>
      <c r="DT37" s="153"/>
      <c r="DU37" s="154"/>
    </row>
    <row r="38" spans="1:125" ht="151.5" customHeight="1" x14ac:dyDescent="0.3">
      <c r="A38" s="43"/>
      <c r="B38" s="44"/>
      <c r="C38" s="44"/>
      <c r="D38" s="44"/>
      <c r="E38" s="43"/>
      <c r="F38" s="51"/>
      <c r="G38" s="191"/>
      <c r="H38" s="51"/>
      <c r="I38" s="51"/>
      <c r="J38" s="51"/>
      <c r="K38" s="51"/>
      <c r="L38" s="51"/>
      <c r="M38" s="51"/>
      <c r="N38" s="51"/>
      <c r="O38" s="51"/>
      <c r="P38" s="51"/>
      <c r="Q38" s="51"/>
      <c r="R38" s="51"/>
      <c r="S38" s="51"/>
      <c r="T38" s="51"/>
      <c r="U38" s="51"/>
      <c r="V38" s="51"/>
      <c r="W38" s="51"/>
      <c r="X38" s="51"/>
      <c r="Y38" s="51"/>
      <c r="Z38" s="51"/>
      <c r="AA38" s="191"/>
      <c r="AB38" s="192"/>
      <c r="AC38" s="191"/>
      <c r="AD38" s="193"/>
      <c r="AE38" s="191"/>
      <c r="AF38" s="193"/>
      <c r="AG38" s="193"/>
      <c r="AH38" s="125"/>
      <c r="AI38" s="193"/>
      <c r="AJ38" s="51"/>
      <c r="AK38" s="51"/>
      <c r="AL38" s="193"/>
      <c r="AM38" s="51"/>
      <c r="AN38" s="193"/>
      <c r="AO38" s="51"/>
      <c r="AP38" s="193"/>
      <c r="AQ38" s="51"/>
      <c r="AR38" s="193"/>
      <c r="AS38" s="51"/>
      <c r="AT38" s="193"/>
      <c r="AU38" s="51"/>
      <c r="AV38" s="193"/>
      <c r="AW38" s="51"/>
      <c r="AX38" s="193"/>
      <c r="AY38" s="193"/>
      <c r="AZ38" s="193"/>
      <c r="BA38" s="193"/>
      <c r="BB38" s="193"/>
      <c r="BC38" s="193"/>
      <c r="BD38" s="194"/>
      <c r="BE38" s="126"/>
      <c r="BF38" s="197"/>
      <c r="BG38" s="195"/>
      <c r="BH38" s="195"/>
      <c r="BI38" s="195"/>
      <c r="BJ38" s="195"/>
      <c r="BK38" s="195"/>
      <c r="BL38" s="195"/>
      <c r="BM38" s="195"/>
      <c r="BN38" s="195"/>
      <c r="BO38" s="195"/>
      <c r="BP38" s="195"/>
      <c r="BQ38" s="133"/>
      <c r="BR38" s="134"/>
      <c r="BS38" s="134"/>
      <c r="BT38" s="134"/>
      <c r="BU38" s="134"/>
      <c r="BV38" s="134"/>
      <c r="BW38" s="134"/>
      <c r="BX38" s="134"/>
      <c r="BY38" s="135"/>
      <c r="BZ38" s="136"/>
      <c r="CA38" s="137"/>
      <c r="CB38" s="137"/>
      <c r="CC38" s="138"/>
      <c r="CD38" s="137"/>
      <c r="CE38" s="137"/>
      <c r="CF38" s="139"/>
      <c r="CG38" s="136"/>
      <c r="CH38" s="140"/>
      <c r="CI38" s="141"/>
      <c r="CJ38" s="142"/>
      <c r="CK38" s="143"/>
      <c r="CL38" s="143"/>
      <c r="CM38" s="143"/>
      <c r="CN38" s="143"/>
      <c r="CO38" s="143"/>
      <c r="CP38" s="143"/>
      <c r="CQ38" s="143"/>
      <c r="CR38" s="144"/>
      <c r="CS38" s="145"/>
      <c r="CT38" s="146"/>
      <c r="CU38" s="146"/>
      <c r="CV38" s="146"/>
      <c r="CW38" s="146"/>
      <c r="CX38" s="146"/>
      <c r="CY38" s="147"/>
      <c r="CZ38" s="148"/>
      <c r="DA38" s="146"/>
      <c r="DB38" s="147"/>
      <c r="DC38" s="149"/>
      <c r="DD38" s="150"/>
      <c r="DE38" s="150"/>
      <c r="DF38" s="150"/>
      <c r="DG38" s="150"/>
      <c r="DH38" s="150"/>
      <c r="DI38" s="150"/>
      <c r="DJ38" s="150"/>
      <c r="DK38" s="151"/>
      <c r="DL38" s="152"/>
      <c r="DM38" s="153"/>
      <c r="DN38" s="153"/>
      <c r="DO38" s="153"/>
      <c r="DP38" s="153"/>
      <c r="DQ38" s="153"/>
      <c r="DR38" s="154"/>
      <c r="DS38" s="152"/>
      <c r="DT38" s="153"/>
      <c r="DU38" s="154"/>
    </row>
    <row r="39" spans="1:125" ht="151.5" customHeight="1" x14ac:dyDescent="0.3">
      <c r="A39" s="43"/>
      <c r="B39" s="44"/>
      <c r="C39" s="44"/>
      <c r="D39" s="44"/>
      <c r="E39" s="43"/>
      <c r="F39" s="51"/>
      <c r="G39" s="191"/>
      <c r="H39" s="51"/>
      <c r="I39" s="51"/>
      <c r="J39" s="51"/>
      <c r="K39" s="51"/>
      <c r="L39" s="51"/>
      <c r="M39" s="51"/>
      <c r="N39" s="51"/>
      <c r="O39" s="51"/>
      <c r="P39" s="51"/>
      <c r="Q39" s="51"/>
      <c r="R39" s="51"/>
      <c r="S39" s="51"/>
      <c r="T39" s="51"/>
      <c r="U39" s="51"/>
      <c r="V39" s="51"/>
      <c r="W39" s="51"/>
      <c r="X39" s="51"/>
      <c r="Y39" s="51"/>
      <c r="Z39" s="51"/>
      <c r="AA39" s="191"/>
      <c r="AB39" s="192"/>
      <c r="AC39" s="191"/>
      <c r="AD39" s="193"/>
      <c r="AE39" s="191"/>
      <c r="AF39" s="193"/>
      <c r="AG39" s="193"/>
      <c r="AH39" s="125"/>
      <c r="AI39" s="193"/>
      <c r="AJ39" s="51"/>
      <c r="AK39" s="51"/>
      <c r="AL39" s="193"/>
      <c r="AM39" s="51"/>
      <c r="AN39" s="193"/>
      <c r="AO39" s="51"/>
      <c r="AP39" s="193"/>
      <c r="AQ39" s="51"/>
      <c r="AR39" s="193"/>
      <c r="AS39" s="51"/>
      <c r="AT39" s="193"/>
      <c r="AU39" s="51"/>
      <c r="AV39" s="193"/>
      <c r="AW39" s="51"/>
      <c r="AX39" s="193"/>
      <c r="AY39" s="193"/>
      <c r="AZ39" s="193"/>
      <c r="BA39" s="193"/>
      <c r="BB39" s="193"/>
      <c r="BC39" s="193"/>
      <c r="BD39" s="194"/>
      <c r="BE39" s="126"/>
      <c r="BF39" s="197"/>
      <c r="BG39" s="195"/>
      <c r="BH39" s="195"/>
      <c r="BI39" s="195"/>
      <c r="BJ39" s="195"/>
      <c r="BK39" s="195"/>
      <c r="BL39" s="195"/>
      <c r="BM39" s="195"/>
      <c r="BN39" s="195"/>
      <c r="BO39" s="195"/>
      <c r="BP39" s="195"/>
      <c r="BQ39" s="133"/>
      <c r="BR39" s="134"/>
      <c r="BS39" s="134"/>
      <c r="BT39" s="134"/>
      <c r="BU39" s="134"/>
      <c r="BV39" s="134"/>
      <c r="BW39" s="134"/>
      <c r="BX39" s="134"/>
      <c r="BY39" s="135"/>
      <c r="BZ39" s="136"/>
      <c r="CA39" s="137"/>
      <c r="CB39" s="137"/>
      <c r="CC39" s="138"/>
      <c r="CD39" s="137"/>
      <c r="CE39" s="137"/>
      <c r="CF39" s="139"/>
      <c r="CG39" s="136"/>
      <c r="CH39" s="140"/>
      <c r="CI39" s="141"/>
      <c r="CJ39" s="142"/>
      <c r="CK39" s="143"/>
      <c r="CL39" s="143"/>
      <c r="CM39" s="143"/>
      <c r="CN39" s="143"/>
      <c r="CO39" s="143"/>
      <c r="CP39" s="143"/>
      <c r="CQ39" s="143"/>
      <c r="CR39" s="144"/>
      <c r="CS39" s="145"/>
      <c r="CT39" s="146"/>
      <c r="CU39" s="146"/>
      <c r="CV39" s="146"/>
      <c r="CW39" s="146"/>
      <c r="CX39" s="146"/>
      <c r="CY39" s="147"/>
      <c r="CZ39" s="148"/>
      <c r="DA39" s="146"/>
      <c r="DB39" s="147"/>
      <c r="DC39" s="149"/>
      <c r="DD39" s="150"/>
      <c r="DE39" s="150"/>
      <c r="DF39" s="150"/>
      <c r="DG39" s="150"/>
      <c r="DH39" s="150"/>
      <c r="DI39" s="150"/>
      <c r="DJ39" s="150"/>
      <c r="DK39" s="151"/>
      <c r="DL39" s="152"/>
      <c r="DM39" s="153"/>
      <c r="DN39" s="153"/>
      <c r="DO39" s="153"/>
      <c r="DP39" s="153"/>
      <c r="DQ39" s="153"/>
      <c r="DR39" s="154"/>
      <c r="DS39" s="152"/>
      <c r="DT39" s="153"/>
      <c r="DU39" s="154"/>
    </row>
    <row r="40" spans="1:125" ht="151.5" customHeight="1" x14ac:dyDescent="0.3">
      <c r="A40" s="43"/>
      <c r="B40" s="44"/>
      <c r="C40" s="44"/>
      <c r="D40" s="44"/>
      <c r="E40" s="43"/>
      <c r="F40" s="51"/>
      <c r="G40" s="191"/>
      <c r="H40" s="51"/>
      <c r="I40" s="51"/>
      <c r="J40" s="51"/>
      <c r="K40" s="51"/>
      <c r="L40" s="51"/>
      <c r="M40" s="51"/>
      <c r="N40" s="51"/>
      <c r="O40" s="51"/>
      <c r="P40" s="51"/>
      <c r="Q40" s="51"/>
      <c r="R40" s="51"/>
      <c r="S40" s="51"/>
      <c r="T40" s="51"/>
      <c r="U40" s="51"/>
      <c r="V40" s="51"/>
      <c r="W40" s="51"/>
      <c r="X40" s="51"/>
      <c r="Y40" s="51"/>
      <c r="Z40" s="51"/>
      <c r="AA40" s="191"/>
      <c r="AB40" s="192"/>
      <c r="AC40" s="191"/>
      <c r="AD40" s="193"/>
      <c r="AE40" s="191"/>
      <c r="AF40" s="193"/>
      <c r="AG40" s="193"/>
      <c r="AH40" s="125"/>
      <c r="AI40" s="193"/>
      <c r="AJ40" s="51"/>
      <c r="AK40" s="51"/>
      <c r="AL40" s="193"/>
      <c r="AM40" s="51"/>
      <c r="AN40" s="193"/>
      <c r="AO40" s="51"/>
      <c r="AP40" s="193"/>
      <c r="AQ40" s="51"/>
      <c r="AR40" s="193"/>
      <c r="AS40" s="51"/>
      <c r="AT40" s="193"/>
      <c r="AU40" s="51"/>
      <c r="AV40" s="193"/>
      <c r="AW40" s="51"/>
      <c r="AX40" s="193"/>
      <c r="AY40" s="193"/>
      <c r="AZ40" s="193"/>
      <c r="BA40" s="193"/>
      <c r="BB40" s="193"/>
      <c r="BC40" s="193"/>
      <c r="BD40" s="194"/>
      <c r="BE40" s="126"/>
      <c r="BF40" s="197"/>
      <c r="BG40" s="195"/>
      <c r="BH40" s="195"/>
      <c r="BI40" s="195"/>
      <c r="BJ40" s="195"/>
      <c r="BK40" s="195"/>
      <c r="BL40" s="195"/>
      <c r="BM40" s="195"/>
      <c r="BN40" s="195"/>
      <c r="BO40" s="195"/>
      <c r="BP40" s="195"/>
      <c r="BQ40" s="133"/>
      <c r="BR40" s="134"/>
      <c r="BS40" s="134"/>
      <c r="BT40" s="134"/>
      <c r="BU40" s="134"/>
      <c r="BV40" s="134"/>
      <c r="BW40" s="134"/>
      <c r="BX40" s="134"/>
      <c r="BY40" s="135"/>
      <c r="BZ40" s="136"/>
      <c r="CA40" s="137"/>
      <c r="CB40" s="137"/>
      <c r="CC40" s="138"/>
      <c r="CD40" s="137"/>
      <c r="CE40" s="137"/>
      <c r="CF40" s="139"/>
      <c r="CG40" s="136"/>
      <c r="CH40" s="140"/>
      <c r="CI40" s="141"/>
      <c r="CJ40" s="142"/>
      <c r="CK40" s="143"/>
      <c r="CL40" s="143"/>
      <c r="CM40" s="143"/>
      <c r="CN40" s="143"/>
      <c r="CO40" s="143"/>
      <c r="CP40" s="143"/>
      <c r="CQ40" s="143"/>
      <c r="CR40" s="144"/>
      <c r="CS40" s="145"/>
      <c r="CT40" s="146"/>
      <c r="CU40" s="146"/>
      <c r="CV40" s="146"/>
      <c r="CW40" s="146"/>
      <c r="CX40" s="146"/>
      <c r="CY40" s="147"/>
      <c r="CZ40" s="148"/>
      <c r="DA40" s="146"/>
      <c r="DB40" s="147"/>
      <c r="DC40" s="149"/>
      <c r="DD40" s="150"/>
      <c r="DE40" s="150"/>
      <c r="DF40" s="150"/>
      <c r="DG40" s="150"/>
      <c r="DH40" s="150"/>
      <c r="DI40" s="150"/>
      <c r="DJ40" s="150"/>
      <c r="DK40" s="151"/>
      <c r="DL40" s="152"/>
      <c r="DM40" s="153"/>
      <c r="DN40" s="153"/>
      <c r="DO40" s="153"/>
      <c r="DP40" s="153"/>
      <c r="DQ40" s="153"/>
      <c r="DR40" s="154"/>
      <c r="DS40" s="152"/>
      <c r="DT40" s="153"/>
      <c r="DU40" s="154"/>
    </row>
    <row r="41" spans="1:125" ht="151.5" customHeight="1" x14ac:dyDescent="0.3">
      <c r="A41" s="43"/>
      <c r="B41" s="44"/>
      <c r="C41" s="44"/>
      <c r="D41" s="44"/>
      <c r="E41" s="43"/>
      <c r="F41" s="51"/>
      <c r="G41" s="191"/>
      <c r="H41" s="51"/>
      <c r="I41" s="51"/>
      <c r="J41" s="51"/>
      <c r="K41" s="51"/>
      <c r="L41" s="51"/>
      <c r="M41" s="51"/>
      <c r="N41" s="51"/>
      <c r="O41" s="51"/>
      <c r="P41" s="51"/>
      <c r="Q41" s="51"/>
      <c r="R41" s="51"/>
      <c r="S41" s="51"/>
      <c r="T41" s="51"/>
      <c r="U41" s="51"/>
      <c r="V41" s="51"/>
      <c r="W41" s="51"/>
      <c r="X41" s="51"/>
      <c r="Y41" s="51"/>
      <c r="Z41" s="51"/>
      <c r="AA41" s="191"/>
      <c r="AB41" s="192"/>
      <c r="AC41" s="191"/>
      <c r="AD41" s="193"/>
      <c r="AE41" s="191"/>
      <c r="AF41" s="193"/>
      <c r="AG41" s="193"/>
      <c r="AH41" s="125"/>
      <c r="AI41" s="193"/>
      <c r="AJ41" s="51"/>
      <c r="AK41" s="51"/>
      <c r="AL41" s="193"/>
      <c r="AM41" s="51"/>
      <c r="AN41" s="193"/>
      <c r="AO41" s="51"/>
      <c r="AP41" s="193"/>
      <c r="AQ41" s="51"/>
      <c r="AR41" s="193"/>
      <c r="AS41" s="51"/>
      <c r="AT41" s="193"/>
      <c r="AU41" s="51"/>
      <c r="AV41" s="193"/>
      <c r="AW41" s="51"/>
      <c r="AX41" s="193"/>
      <c r="AY41" s="193"/>
      <c r="AZ41" s="193"/>
      <c r="BA41" s="193"/>
      <c r="BB41" s="193"/>
      <c r="BC41" s="193"/>
      <c r="BD41" s="194"/>
      <c r="BE41" s="126"/>
      <c r="BF41" s="197"/>
      <c r="BG41" s="195"/>
      <c r="BH41" s="195"/>
      <c r="BI41" s="195"/>
      <c r="BJ41" s="195"/>
      <c r="BK41" s="195"/>
      <c r="BL41" s="195"/>
      <c r="BM41" s="195"/>
      <c r="BN41" s="195"/>
      <c r="BO41" s="195"/>
      <c r="BP41" s="195"/>
      <c r="BQ41" s="133"/>
      <c r="BR41" s="134"/>
      <c r="BS41" s="134"/>
      <c r="BT41" s="134"/>
      <c r="BU41" s="134"/>
      <c r="BV41" s="134"/>
      <c r="BW41" s="134"/>
      <c r="BX41" s="134"/>
      <c r="BY41" s="135"/>
      <c r="BZ41" s="136"/>
      <c r="CA41" s="137"/>
      <c r="CB41" s="137"/>
      <c r="CC41" s="138"/>
      <c r="CD41" s="137"/>
      <c r="CE41" s="137"/>
      <c r="CF41" s="139"/>
      <c r="CG41" s="136"/>
      <c r="CH41" s="140"/>
      <c r="CI41" s="141"/>
      <c r="CJ41" s="142"/>
      <c r="CK41" s="143"/>
      <c r="CL41" s="143"/>
      <c r="CM41" s="143"/>
      <c r="CN41" s="143"/>
      <c r="CO41" s="143"/>
      <c r="CP41" s="143"/>
      <c r="CQ41" s="143"/>
      <c r="CR41" s="144"/>
      <c r="CS41" s="145"/>
      <c r="CT41" s="146"/>
      <c r="CU41" s="146"/>
      <c r="CV41" s="146"/>
      <c r="CW41" s="146"/>
      <c r="CX41" s="146"/>
      <c r="CY41" s="147"/>
      <c r="CZ41" s="148"/>
      <c r="DA41" s="146"/>
      <c r="DB41" s="147"/>
      <c r="DC41" s="149"/>
      <c r="DD41" s="150"/>
      <c r="DE41" s="150"/>
      <c r="DF41" s="150"/>
      <c r="DG41" s="150"/>
      <c r="DH41" s="150"/>
      <c r="DI41" s="150"/>
      <c r="DJ41" s="150"/>
      <c r="DK41" s="151"/>
      <c r="DL41" s="152"/>
      <c r="DM41" s="153"/>
      <c r="DN41" s="153"/>
      <c r="DO41" s="153"/>
      <c r="DP41" s="153"/>
      <c r="DQ41" s="153"/>
      <c r="DR41" s="154"/>
      <c r="DS41" s="152"/>
      <c r="DT41" s="153"/>
      <c r="DU41" s="154"/>
    </row>
    <row r="42" spans="1:125" ht="151.5" customHeight="1" x14ac:dyDescent="0.3">
      <c r="A42" s="43"/>
      <c r="B42" s="44"/>
      <c r="C42" s="44"/>
      <c r="D42" s="44"/>
      <c r="E42" s="43"/>
      <c r="F42" s="51"/>
      <c r="G42" s="191"/>
      <c r="H42" s="51"/>
      <c r="I42" s="51"/>
      <c r="J42" s="51"/>
      <c r="K42" s="51"/>
      <c r="L42" s="51"/>
      <c r="M42" s="51"/>
      <c r="N42" s="51"/>
      <c r="O42" s="51"/>
      <c r="P42" s="51"/>
      <c r="Q42" s="51"/>
      <c r="R42" s="51"/>
      <c r="S42" s="51"/>
      <c r="T42" s="51"/>
      <c r="U42" s="51"/>
      <c r="V42" s="51"/>
      <c r="W42" s="51"/>
      <c r="X42" s="51"/>
      <c r="Y42" s="51"/>
      <c r="Z42" s="51"/>
      <c r="AA42" s="191"/>
      <c r="AB42" s="192"/>
      <c r="AC42" s="191"/>
      <c r="AD42" s="193"/>
      <c r="AE42" s="191"/>
      <c r="AF42" s="193"/>
      <c r="AG42" s="193"/>
      <c r="AH42" s="125"/>
      <c r="AI42" s="193"/>
      <c r="AJ42" s="51"/>
      <c r="AK42" s="51"/>
      <c r="AL42" s="193"/>
      <c r="AM42" s="51"/>
      <c r="AN42" s="193"/>
      <c r="AO42" s="51"/>
      <c r="AP42" s="193"/>
      <c r="AQ42" s="51"/>
      <c r="AR42" s="193"/>
      <c r="AS42" s="51"/>
      <c r="AT42" s="193"/>
      <c r="AU42" s="51"/>
      <c r="AV42" s="193"/>
      <c r="AW42" s="51"/>
      <c r="AX42" s="193"/>
      <c r="AY42" s="193"/>
      <c r="AZ42" s="193"/>
      <c r="BA42" s="193"/>
      <c r="BB42" s="193"/>
      <c r="BC42" s="193"/>
      <c r="BD42" s="194"/>
      <c r="BE42" s="126"/>
      <c r="BF42" s="197"/>
      <c r="BG42" s="195"/>
      <c r="BH42" s="195"/>
      <c r="BI42" s="195"/>
      <c r="BJ42" s="195"/>
      <c r="BK42" s="195"/>
      <c r="BL42" s="195"/>
      <c r="BM42" s="195"/>
      <c r="BN42" s="195"/>
      <c r="BO42" s="195"/>
      <c r="BP42" s="195"/>
      <c r="BQ42" s="133"/>
      <c r="BR42" s="134"/>
      <c r="BS42" s="134"/>
      <c r="BT42" s="134"/>
      <c r="BU42" s="134"/>
      <c r="BV42" s="134"/>
      <c r="BW42" s="134"/>
      <c r="BX42" s="134"/>
      <c r="BY42" s="135"/>
      <c r="BZ42" s="136"/>
      <c r="CA42" s="137"/>
      <c r="CB42" s="137"/>
      <c r="CC42" s="138"/>
      <c r="CD42" s="137"/>
      <c r="CE42" s="137"/>
      <c r="CF42" s="139"/>
      <c r="CG42" s="136"/>
      <c r="CH42" s="140"/>
      <c r="CI42" s="141"/>
      <c r="CJ42" s="142"/>
      <c r="CK42" s="143"/>
      <c r="CL42" s="143"/>
      <c r="CM42" s="143"/>
      <c r="CN42" s="143"/>
      <c r="CO42" s="143"/>
      <c r="CP42" s="143"/>
      <c r="CQ42" s="143"/>
      <c r="CR42" s="144"/>
      <c r="CS42" s="145"/>
      <c r="CT42" s="146"/>
      <c r="CU42" s="146"/>
      <c r="CV42" s="146"/>
      <c r="CW42" s="146"/>
      <c r="CX42" s="146"/>
      <c r="CY42" s="147"/>
      <c r="CZ42" s="148"/>
      <c r="DA42" s="146"/>
      <c r="DB42" s="147"/>
      <c r="DC42" s="149"/>
      <c r="DD42" s="150"/>
      <c r="DE42" s="150"/>
      <c r="DF42" s="150"/>
      <c r="DG42" s="150"/>
      <c r="DH42" s="150"/>
      <c r="DI42" s="150"/>
      <c r="DJ42" s="150"/>
      <c r="DK42" s="151"/>
      <c r="DL42" s="152"/>
      <c r="DM42" s="153"/>
      <c r="DN42" s="153"/>
      <c r="DO42" s="153"/>
      <c r="DP42" s="153"/>
      <c r="DQ42" s="153"/>
      <c r="DR42" s="154"/>
      <c r="DS42" s="152"/>
      <c r="DT42" s="153"/>
      <c r="DU42" s="154"/>
    </row>
    <row r="43" spans="1:125" ht="151.5" customHeight="1" x14ac:dyDescent="0.3">
      <c r="A43" s="43"/>
      <c r="B43" s="44"/>
      <c r="C43" s="44"/>
      <c r="D43" s="44"/>
      <c r="E43" s="43"/>
      <c r="F43" s="51"/>
      <c r="G43" s="191"/>
      <c r="H43" s="51"/>
      <c r="I43" s="51"/>
      <c r="J43" s="51"/>
      <c r="K43" s="51"/>
      <c r="L43" s="51"/>
      <c r="M43" s="51"/>
      <c r="N43" s="51"/>
      <c r="O43" s="51"/>
      <c r="P43" s="51"/>
      <c r="Q43" s="51"/>
      <c r="R43" s="51"/>
      <c r="S43" s="51"/>
      <c r="T43" s="51"/>
      <c r="U43" s="51"/>
      <c r="V43" s="51"/>
      <c r="W43" s="51"/>
      <c r="X43" s="51"/>
      <c r="Y43" s="51"/>
      <c r="Z43" s="51"/>
      <c r="AA43" s="191"/>
      <c r="AB43" s="192"/>
      <c r="AC43" s="191"/>
      <c r="AD43" s="193"/>
      <c r="AE43" s="191"/>
      <c r="AF43" s="193"/>
      <c r="AG43" s="193"/>
      <c r="AH43" s="50"/>
      <c r="AI43" s="193"/>
      <c r="AJ43" s="51"/>
      <c r="AK43" s="51"/>
      <c r="AL43" s="193"/>
      <c r="AM43" s="51"/>
      <c r="AN43" s="193"/>
      <c r="AO43" s="51"/>
      <c r="AP43" s="193"/>
      <c r="AQ43" s="51"/>
      <c r="AR43" s="193"/>
      <c r="AS43" s="51"/>
      <c r="AT43" s="193"/>
      <c r="AU43" s="51"/>
      <c r="AV43" s="193"/>
      <c r="AW43" s="51"/>
      <c r="AX43" s="193"/>
      <c r="AY43" s="193"/>
      <c r="AZ43" s="193"/>
      <c r="BA43" s="193"/>
      <c r="BB43" s="193"/>
      <c r="BC43" s="193"/>
      <c r="BD43" s="194"/>
      <c r="BE43" s="126"/>
      <c r="BF43" s="197"/>
      <c r="BG43" s="195"/>
      <c r="BH43" s="195"/>
      <c r="BI43" s="195"/>
      <c r="BJ43" s="195"/>
      <c r="BK43" s="195"/>
      <c r="BL43" s="195"/>
      <c r="BM43" s="195"/>
      <c r="BN43" s="195"/>
      <c r="BO43" s="195"/>
      <c r="BP43" s="195"/>
      <c r="BQ43" s="133"/>
      <c r="BR43" s="134"/>
      <c r="BS43" s="134"/>
      <c r="BT43" s="134"/>
      <c r="BU43" s="134"/>
      <c r="BV43" s="134"/>
      <c r="BW43" s="134"/>
      <c r="BX43" s="134"/>
      <c r="BY43" s="135"/>
      <c r="BZ43" s="136"/>
      <c r="CA43" s="137"/>
      <c r="CB43" s="137"/>
      <c r="CC43" s="138"/>
      <c r="CD43" s="137"/>
      <c r="CE43" s="137"/>
      <c r="CF43" s="139"/>
      <c r="CG43" s="136"/>
      <c r="CH43" s="140"/>
      <c r="CI43" s="141"/>
      <c r="CJ43" s="142"/>
      <c r="CK43" s="143"/>
      <c r="CL43" s="143"/>
      <c r="CM43" s="143"/>
      <c r="CN43" s="143"/>
      <c r="CO43" s="143"/>
      <c r="CP43" s="143"/>
      <c r="CQ43" s="143"/>
      <c r="CR43" s="144"/>
      <c r="CS43" s="145"/>
      <c r="CT43" s="146"/>
      <c r="CU43" s="146"/>
      <c r="CV43" s="146"/>
      <c r="CW43" s="146"/>
      <c r="CX43" s="146"/>
      <c r="CY43" s="147"/>
      <c r="CZ43" s="148"/>
      <c r="DA43" s="146"/>
      <c r="DB43" s="147"/>
      <c r="DC43" s="149"/>
      <c r="DD43" s="150"/>
      <c r="DE43" s="150"/>
      <c r="DF43" s="150"/>
      <c r="DG43" s="150"/>
      <c r="DH43" s="150"/>
      <c r="DI43" s="150"/>
      <c r="DJ43" s="150"/>
      <c r="DK43" s="151"/>
      <c r="DL43" s="152"/>
      <c r="DM43" s="153"/>
      <c r="DN43" s="153"/>
      <c r="DO43" s="153"/>
      <c r="DP43" s="153"/>
      <c r="DQ43" s="153"/>
      <c r="DR43" s="154"/>
      <c r="DS43" s="152"/>
      <c r="DT43" s="153"/>
      <c r="DU43" s="154"/>
    </row>
    <row r="44" spans="1:125" ht="151.5" customHeight="1" x14ac:dyDescent="0.3">
      <c r="A44" s="43"/>
      <c r="B44" s="44"/>
      <c r="C44" s="44"/>
      <c r="D44" s="44"/>
      <c r="E44" s="43"/>
      <c r="F44" s="51"/>
      <c r="G44" s="191"/>
      <c r="H44" s="51"/>
      <c r="I44" s="51"/>
      <c r="J44" s="51"/>
      <c r="K44" s="51"/>
      <c r="L44" s="51"/>
      <c r="M44" s="51"/>
      <c r="N44" s="51"/>
      <c r="O44" s="51"/>
      <c r="P44" s="51"/>
      <c r="Q44" s="51"/>
      <c r="R44" s="51"/>
      <c r="S44" s="51"/>
      <c r="T44" s="51"/>
      <c r="U44" s="51"/>
      <c r="V44" s="51"/>
      <c r="W44" s="51"/>
      <c r="X44" s="51"/>
      <c r="Y44" s="51"/>
      <c r="Z44" s="51"/>
      <c r="AA44" s="191"/>
      <c r="AB44" s="192"/>
      <c r="AC44" s="191"/>
      <c r="AD44" s="193"/>
      <c r="AE44" s="191"/>
      <c r="AF44" s="193"/>
      <c r="AG44" s="193"/>
      <c r="AH44" s="125"/>
      <c r="AI44" s="193"/>
      <c r="AJ44" s="51"/>
      <c r="AK44" s="51"/>
      <c r="AL44" s="193"/>
      <c r="AM44" s="51"/>
      <c r="AN44" s="193"/>
      <c r="AO44" s="51"/>
      <c r="AP44" s="193"/>
      <c r="AQ44" s="51"/>
      <c r="AR44" s="193"/>
      <c r="AS44" s="51"/>
      <c r="AT44" s="193"/>
      <c r="AU44" s="51"/>
      <c r="AV44" s="193"/>
      <c r="AW44" s="51"/>
      <c r="AX44" s="193"/>
      <c r="AY44" s="193"/>
      <c r="AZ44" s="193"/>
      <c r="BA44" s="193"/>
      <c r="BB44" s="193"/>
      <c r="BC44" s="193"/>
      <c r="BD44" s="194"/>
      <c r="BE44" s="126"/>
      <c r="BF44" s="197"/>
      <c r="BG44" s="195"/>
      <c r="BH44" s="195"/>
      <c r="BI44" s="195"/>
      <c r="BJ44" s="195"/>
      <c r="BK44" s="195"/>
      <c r="BL44" s="195"/>
      <c r="BM44" s="195"/>
      <c r="BN44" s="195"/>
      <c r="BO44" s="195"/>
      <c r="BP44" s="195"/>
      <c r="BQ44" s="133"/>
      <c r="BR44" s="134"/>
      <c r="BS44" s="134"/>
      <c r="BT44" s="134"/>
      <c r="BU44" s="134"/>
      <c r="BV44" s="134"/>
      <c r="BW44" s="134"/>
      <c r="BX44" s="134"/>
      <c r="BY44" s="135"/>
      <c r="BZ44" s="136"/>
      <c r="CA44" s="137"/>
      <c r="CB44" s="137"/>
      <c r="CC44" s="138"/>
      <c r="CD44" s="137"/>
      <c r="CE44" s="137"/>
      <c r="CF44" s="139"/>
      <c r="CG44" s="136"/>
      <c r="CH44" s="140"/>
      <c r="CI44" s="141"/>
      <c r="CJ44" s="142"/>
      <c r="CK44" s="143"/>
      <c r="CL44" s="143"/>
      <c r="CM44" s="143"/>
      <c r="CN44" s="143"/>
      <c r="CO44" s="143"/>
      <c r="CP44" s="143"/>
      <c r="CQ44" s="143"/>
      <c r="CR44" s="144"/>
      <c r="CS44" s="145"/>
      <c r="CT44" s="146"/>
      <c r="CU44" s="146"/>
      <c r="CV44" s="146"/>
      <c r="CW44" s="146"/>
      <c r="CX44" s="146"/>
      <c r="CY44" s="147"/>
      <c r="CZ44" s="148"/>
      <c r="DA44" s="146"/>
      <c r="DB44" s="147"/>
      <c r="DC44" s="149"/>
      <c r="DD44" s="150"/>
      <c r="DE44" s="150"/>
      <c r="DF44" s="150"/>
      <c r="DG44" s="150"/>
      <c r="DH44" s="150"/>
      <c r="DI44" s="150"/>
      <c r="DJ44" s="150"/>
      <c r="DK44" s="151"/>
      <c r="DL44" s="152"/>
      <c r="DM44" s="153"/>
      <c r="DN44" s="153"/>
      <c r="DO44" s="153"/>
      <c r="DP44" s="153"/>
      <c r="DQ44" s="153"/>
      <c r="DR44" s="154"/>
      <c r="DS44" s="152"/>
      <c r="DT44" s="153"/>
      <c r="DU44" s="154"/>
    </row>
    <row r="45" spans="1:125" ht="151.5" customHeight="1" x14ac:dyDescent="0.3">
      <c r="A45" s="43"/>
      <c r="B45" s="44"/>
      <c r="C45" s="44"/>
      <c r="D45" s="44"/>
      <c r="E45" s="43"/>
      <c r="F45" s="51"/>
      <c r="G45" s="191"/>
      <c r="H45" s="51"/>
      <c r="I45" s="51"/>
      <c r="J45" s="51"/>
      <c r="K45" s="51"/>
      <c r="L45" s="51"/>
      <c r="M45" s="51"/>
      <c r="N45" s="51"/>
      <c r="O45" s="51"/>
      <c r="P45" s="51"/>
      <c r="Q45" s="51"/>
      <c r="R45" s="51"/>
      <c r="S45" s="51"/>
      <c r="T45" s="51"/>
      <c r="U45" s="51"/>
      <c r="V45" s="51"/>
      <c r="W45" s="51"/>
      <c r="X45" s="51"/>
      <c r="Y45" s="51"/>
      <c r="Z45" s="51"/>
      <c r="AA45" s="191"/>
      <c r="AB45" s="192"/>
      <c r="AC45" s="191"/>
      <c r="AD45" s="193"/>
      <c r="AE45" s="191"/>
      <c r="AF45" s="193"/>
      <c r="AG45" s="193"/>
      <c r="AH45" s="125"/>
      <c r="AI45" s="193"/>
      <c r="AJ45" s="51"/>
      <c r="AK45" s="51"/>
      <c r="AL45" s="193"/>
      <c r="AM45" s="51"/>
      <c r="AN45" s="193"/>
      <c r="AO45" s="51"/>
      <c r="AP45" s="193"/>
      <c r="AQ45" s="51"/>
      <c r="AR45" s="193"/>
      <c r="AS45" s="51"/>
      <c r="AT45" s="193"/>
      <c r="AU45" s="51"/>
      <c r="AV45" s="193"/>
      <c r="AW45" s="51"/>
      <c r="AX45" s="193"/>
      <c r="AY45" s="193"/>
      <c r="AZ45" s="193"/>
      <c r="BA45" s="193"/>
      <c r="BB45" s="193"/>
      <c r="BC45" s="193"/>
      <c r="BD45" s="194"/>
      <c r="BE45" s="126"/>
      <c r="BF45" s="197"/>
      <c r="BG45" s="195"/>
      <c r="BH45" s="195"/>
      <c r="BI45" s="195"/>
      <c r="BJ45" s="195"/>
      <c r="BK45" s="195"/>
      <c r="BL45" s="195"/>
      <c r="BM45" s="195"/>
      <c r="BN45" s="195"/>
      <c r="BO45" s="195"/>
      <c r="BP45" s="195"/>
      <c r="BQ45" s="133"/>
      <c r="BR45" s="134"/>
      <c r="BS45" s="134"/>
      <c r="BT45" s="134"/>
      <c r="BU45" s="134"/>
      <c r="BV45" s="134"/>
      <c r="BW45" s="134"/>
      <c r="BX45" s="134"/>
      <c r="BY45" s="135"/>
      <c r="BZ45" s="136"/>
      <c r="CA45" s="137"/>
      <c r="CB45" s="137"/>
      <c r="CC45" s="138"/>
      <c r="CD45" s="137"/>
      <c r="CE45" s="137"/>
      <c r="CF45" s="139"/>
      <c r="CG45" s="136"/>
      <c r="CH45" s="140"/>
      <c r="CI45" s="141"/>
      <c r="CJ45" s="142"/>
      <c r="CK45" s="143"/>
      <c r="CL45" s="143"/>
      <c r="CM45" s="143"/>
      <c r="CN45" s="143"/>
      <c r="CO45" s="143"/>
      <c r="CP45" s="143"/>
      <c r="CQ45" s="143"/>
      <c r="CR45" s="144"/>
      <c r="CS45" s="145"/>
      <c r="CT45" s="146"/>
      <c r="CU45" s="146"/>
      <c r="CV45" s="146"/>
      <c r="CW45" s="146"/>
      <c r="CX45" s="146"/>
      <c r="CY45" s="147"/>
      <c r="CZ45" s="148"/>
      <c r="DA45" s="146"/>
      <c r="DB45" s="147"/>
      <c r="DC45" s="149"/>
      <c r="DD45" s="150"/>
      <c r="DE45" s="150"/>
      <c r="DF45" s="150"/>
      <c r="DG45" s="150"/>
      <c r="DH45" s="150"/>
      <c r="DI45" s="150"/>
      <c r="DJ45" s="150"/>
      <c r="DK45" s="151"/>
      <c r="DL45" s="152"/>
      <c r="DM45" s="153"/>
      <c r="DN45" s="153"/>
      <c r="DO45" s="153"/>
      <c r="DP45" s="153"/>
      <c r="DQ45" s="153"/>
      <c r="DR45" s="154"/>
      <c r="DS45" s="152"/>
      <c r="DT45" s="153"/>
      <c r="DU45" s="154"/>
    </row>
    <row r="46" spans="1:125" ht="151.5" customHeight="1" x14ac:dyDescent="0.3">
      <c r="A46" s="43"/>
      <c r="B46" s="44"/>
      <c r="C46" s="44"/>
      <c r="D46" s="44"/>
      <c r="E46" s="43"/>
      <c r="F46" s="51"/>
      <c r="G46" s="191"/>
      <c r="H46" s="51"/>
      <c r="I46" s="51"/>
      <c r="J46" s="51"/>
      <c r="K46" s="51"/>
      <c r="L46" s="51"/>
      <c r="M46" s="51"/>
      <c r="N46" s="51"/>
      <c r="O46" s="51"/>
      <c r="P46" s="51"/>
      <c r="Q46" s="51"/>
      <c r="R46" s="51"/>
      <c r="S46" s="51"/>
      <c r="T46" s="51"/>
      <c r="U46" s="51"/>
      <c r="V46" s="51"/>
      <c r="W46" s="51"/>
      <c r="X46" s="51"/>
      <c r="Y46" s="51"/>
      <c r="Z46" s="51"/>
      <c r="AA46" s="191"/>
      <c r="AB46" s="192"/>
      <c r="AC46" s="191"/>
      <c r="AD46" s="193"/>
      <c r="AE46" s="191"/>
      <c r="AF46" s="193"/>
      <c r="AG46" s="193"/>
      <c r="AH46" s="125"/>
      <c r="AI46" s="193"/>
      <c r="AJ46" s="51"/>
      <c r="AK46" s="51"/>
      <c r="AL46" s="193"/>
      <c r="AM46" s="51"/>
      <c r="AN46" s="193"/>
      <c r="AO46" s="51"/>
      <c r="AP46" s="193"/>
      <c r="AQ46" s="51"/>
      <c r="AR46" s="193"/>
      <c r="AS46" s="51"/>
      <c r="AT46" s="193"/>
      <c r="AU46" s="51"/>
      <c r="AV46" s="193"/>
      <c r="AW46" s="51"/>
      <c r="AX46" s="193"/>
      <c r="AY46" s="193"/>
      <c r="AZ46" s="193"/>
      <c r="BA46" s="193"/>
      <c r="BB46" s="193"/>
      <c r="BC46" s="193"/>
      <c r="BD46" s="194"/>
      <c r="BE46" s="126"/>
      <c r="BF46" s="197"/>
      <c r="BG46" s="195"/>
      <c r="BH46" s="195"/>
      <c r="BI46" s="195"/>
      <c r="BJ46" s="195"/>
      <c r="BK46" s="195"/>
      <c r="BL46" s="195"/>
      <c r="BM46" s="195"/>
      <c r="BN46" s="195"/>
      <c r="BO46" s="195"/>
      <c r="BP46" s="195"/>
      <c r="BQ46" s="133"/>
      <c r="BR46" s="134"/>
      <c r="BS46" s="134"/>
      <c r="BT46" s="134"/>
      <c r="BU46" s="134"/>
      <c r="BV46" s="134"/>
      <c r="BW46" s="134"/>
      <c r="BX46" s="134"/>
      <c r="BY46" s="135"/>
      <c r="BZ46" s="136"/>
      <c r="CA46" s="137"/>
      <c r="CB46" s="137"/>
      <c r="CC46" s="138"/>
      <c r="CD46" s="137"/>
      <c r="CE46" s="137"/>
      <c r="CF46" s="139"/>
      <c r="CG46" s="136"/>
      <c r="CH46" s="140"/>
      <c r="CI46" s="141"/>
      <c r="CJ46" s="142"/>
      <c r="CK46" s="143"/>
      <c r="CL46" s="143"/>
      <c r="CM46" s="143"/>
      <c r="CN46" s="143"/>
      <c r="CO46" s="143"/>
      <c r="CP46" s="143"/>
      <c r="CQ46" s="143"/>
      <c r="CR46" s="144"/>
      <c r="CS46" s="145"/>
      <c r="CT46" s="146"/>
      <c r="CU46" s="146"/>
      <c r="CV46" s="146"/>
      <c r="CW46" s="146"/>
      <c r="CX46" s="146"/>
      <c r="CY46" s="147"/>
      <c r="CZ46" s="148"/>
      <c r="DA46" s="146"/>
      <c r="DB46" s="147"/>
      <c r="DC46" s="149"/>
      <c r="DD46" s="150"/>
      <c r="DE46" s="150"/>
      <c r="DF46" s="150"/>
      <c r="DG46" s="150"/>
      <c r="DH46" s="150"/>
      <c r="DI46" s="150"/>
      <c r="DJ46" s="150"/>
      <c r="DK46" s="151"/>
      <c r="DL46" s="152"/>
      <c r="DM46" s="153"/>
      <c r="DN46" s="153"/>
      <c r="DO46" s="153"/>
      <c r="DP46" s="153"/>
      <c r="DQ46" s="153"/>
      <c r="DR46" s="154"/>
      <c r="DS46" s="152"/>
      <c r="DT46" s="153"/>
      <c r="DU46" s="154"/>
    </row>
    <row r="47" spans="1:125" ht="151.5" customHeight="1" x14ac:dyDescent="0.3">
      <c r="A47" s="43"/>
      <c r="B47" s="44"/>
      <c r="C47" s="44"/>
      <c r="D47" s="44"/>
      <c r="E47" s="43"/>
      <c r="F47" s="51"/>
      <c r="G47" s="191"/>
      <c r="H47" s="51"/>
      <c r="I47" s="51"/>
      <c r="J47" s="51"/>
      <c r="K47" s="51"/>
      <c r="L47" s="51"/>
      <c r="M47" s="51"/>
      <c r="N47" s="51"/>
      <c r="O47" s="51"/>
      <c r="P47" s="51"/>
      <c r="Q47" s="51"/>
      <c r="R47" s="51"/>
      <c r="S47" s="51"/>
      <c r="T47" s="51"/>
      <c r="U47" s="51"/>
      <c r="V47" s="51"/>
      <c r="W47" s="51"/>
      <c r="X47" s="51"/>
      <c r="Y47" s="51"/>
      <c r="Z47" s="51"/>
      <c r="AA47" s="191"/>
      <c r="AB47" s="192"/>
      <c r="AC47" s="191"/>
      <c r="AD47" s="193"/>
      <c r="AE47" s="191"/>
      <c r="AF47" s="193"/>
      <c r="AG47" s="193"/>
      <c r="AH47" s="125"/>
      <c r="AI47" s="193"/>
      <c r="AJ47" s="51"/>
      <c r="AK47" s="51"/>
      <c r="AL47" s="193"/>
      <c r="AM47" s="51"/>
      <c r="AN47" s="193"/>
      <c r="AO47" s="51"/>
      <c r="AP47" s="193"/>
      <c r="AQ47" s="51"/>
      <c r="AR47" s="193"/>
      <c r="AS47" s="51"/>
      <c r="AT47" s="193"/>
      <c r="AU47" s="51"/>
      <c r="AV47" s="193"/>
      <c r="AW47" s="51"/>
      <c r="AX47" s="193"/>
      <c r="AY47" s="193"/>
      <c r="AZ47" s="193"/>
      <c r="BA47" s="193"/>
      <c r="BB47" s="193"/>
      <c r="BC47" s="193"/>
      <c r="BD47" s="194"/>
      <c r="BE47" s="126"/>
      <c r="BF47" s="197"/>
      <c r="BG47" s="195"/>
      <c r="BH47" s="195"/>
      <c r="BI47" s="195"/>
      <c r="BJ47" s="195"/>
      <c r="BK47" s="195"/>
      <c r="BL47" s="195"/>
      <c r="BM47" s="195"/>
      <c r="BN47" s="195"/>
      <c r="BO47" s="195"/>
      <c r="BP47" s="195"/>
      <c r="BQ47" s="133"/>
      <c r="BR47" s="134"/>
      <c r="BS47" s="134"/>
      <c r="BT47" s="134"/>
      <c r="BU47" s="134"/>
      <c r="BV47" s="134"/>
      <c r="BW47" s="134"/>
      <c r="BX47" s="134"/>
      <c r="BY47" s="135"/>
      <c r="BZ47" s="136"/>
      <c r="CA47" s="137"/>
      <c r="CB47" s="137"/>
      <c r="CC47" s="138"/>
      <c r="CD47" s="137"/>
      <c r="CE47" s="137"/>
      <c r="CF47" s="139"/>
      <c r="CG47" s="136"/>
      <c r="CH47" s="140"/>
      <c r="CI47" s="141"/>
      <c r="CJ47" s="142"/>
      <c r="CK47" s="143"/>
      <c r="CL47" s="143"/>
      <c r="CM47" s="143"/>
      <c r="CN47" s="143"/>
      <c r="CO47" s="143"/>
      <c r="CP47" s="143"/>
      <c r="CQ47" s="143"/>
      <c r="CR47" s="144"/>
      <c r="CS47" s="145"/>
      <c r="CT47" s="146"/>
      <c r="CU47" s="146"/>
      <c r="CV47" s="146"/>
      <c r="CW47" s="146"/>
      <c r="CX47" s="146"/>
      <c r="CY47" s="147"/>
      <c r="CZ47" s="148"/>
      <c r="DA47" s="146"/>
      <c r="DB47" s="147"/>
      <c r="DC47" s="149"/>
      <c r="DD47" s="150"/>
      <c r="DE47" s="150"/>
      <c r="DF47" s="150"/>
      <c r="DG47" s="150"/>
      <c r="DH47" s="150"/>
      <c r="DI47" s="150"/>
      <c r="DJ47" s="150"/>
      <c r="DK47" s="151"/>
      <c r="DL47" s="152"/>
      <c r="DM47" s="153"/>
      <c r="DN47" s="153"/>
      <c r="DO47" s="153"/>
      <c r="DP47" s="153"/>
      <c r="DQ47" s="153"/>
      <c r="DR47" s="154"/>
      <c r="DS47" s="152"/>
      <c r="DT47" s="153"/>
      <c r="DU47" s="154"/>
    </row>
    <row r="48" spans="1:125" ht="151.5" customHeight="1" x14ac:dyDescent="0.3">
      <c r="A48" s="43"/>
      <c r="B48" s="44"/>
      <c r="C48" s="44"/>
      <c r="D48" s="44"/>
      <c r="E48" s="43"/>
      <c r="F48" s="51"/>
      <c r="G48" s="191"/>
      <c r="H48" s="51"/>
      <c r="I48" s="51"/>
      <c r="J48" s="51"/>
      <c r="K48" s="51"/>
      <c r="L48" s="51"/>
      <c r="M48" s="51"/>
      <c r="N48" s="51"/>
      <c r="O48" s="51"/>
      <c r="P48" s="51"/>
      <c r="Q48" s="51"/>
      <c r="R48" s="51"/>
      <c r="S48" s="51"/>
      <c r="T48" s="51"/>
      <c r="U48" s="51"/>
      <c r="V48" s="51"/>
      <c r="W48" s="51"/>
      <c r="X48" s="51"/>
      <c r="Y48" s="51"/>
      <c r="Z48" s="51"/>
      <c r="AA48" s="191"/>
      <c r="AB48" s="192"/>
      <c r="AC48" s="191"/>
      <c r="AD48" s="193"/>
      <c r="AE48" s="191"/>
      <c r="AF48" s="193"/>
      <c r="AG48" s="193"/>
      <c r="AH48" s="125"/>
      <c r="AI48" s="193"/>
      <c r="AJ48" s="51"/>
      <c r="AK48" s="51"/>
      <c r="AL48" s="193"/>
      <c r="AM48" s="51"/>
      <c r="AN48" s="193"/>
      <c r="AO48" s="51"/>
      <c r="AP48" s="193"/>
      <c r="AQ48" s="51"/>
      <c r="AR48" s="193"/>
      <c r="AS48" s="51"/>
      <c r="AT48" s="193"/>
      <c r="AU48" s="51"/>
      <c r="AV48" s="193"/>
      <c r="AW48" s="51"/>
      <c r="AX48" s="193"/>
      <c r="AY48" s="193"/>
      <c r="AZ48" s="193"/>
      <c r="BA48" s="193"/>
      <c r="BB48" s="193"/>
      <c r="BC48" s="193"/>
      <c r="BD48" s="194"/>
      <c r="BE48" s="126"/>
      <c r="BF48" s="197"/>
      <c r="BG48" s="195"/>
      <c r="BH48" s="195"/>
      <c r="BI48" s="195"/>
      <c r="BJ48" s="195"/>
      <c r="BK48" s="195"/>
      <c r="BL48" s="195"/>
      <c r="BM48" s="195"/>
      <c r="BN48" s="195"/>
      <c r="BO48" s="195"/>
      <c r="BP48" s="195"/>
      <c r="BQ48" s="133"/>
      <c r="BR48" s="134"/>
      <c r="BS48" s="134"/>
      <c r="BT48" s="134"/>
      <c r="BU48" s="134"/>
      <c r="BV48" s="134"/>
      <c r="BW48" s="134"/>
      <c r="BX48" s="134"/>
      <c r="BY48" s="135"/>
      <c r="BZ48" s="136"/>
      <c r="CA48" s="137"/>
      <c r="CB48" s="137"/>
      <c r="CC48" s="138"/>
      <c r="CD48" s="137"/>
      <c r="CE48" s="137"/>
      <c r="CF48" s="139"/>
      <c r="CG48" s="136"/>
      <c r="CH48" s="140"/>
      <c r="CI48" s="141"/>
      <c r="CJ48" s="142"/>
      <c r="CK48" s="143"/>
      <c r="CL48" s="143"/>
      <c r="CM48" s="143"/>
      <c r="CN48" s="143"/>
      <c r="CO48" s="143"/>
      <c r="CP48" s="143"/>
      <c r="CQ48" s="143"/>
      <c r="CR48" s="144"/>
      <c r="CS48" s="145"/>
      <c r="CT48" s="146"/>
      <c r="CU48" s="146"/>
      <c r="CV48" s="146"/>
      <c r="CW48" s="146"/>
      <c r="CX48" s="146"/>
      <c r="CY48" s="147"/>
      <c r="CZ48" s="148"/>
      <c r="DA48" s="146"/>
      <c r="DB48" s="147"/>
      <c r="DC48" s="149"/>
      <c r="DD48" s="150"/>
      <c r="DE48" s="150"/>
      <c r="DF48" s="150"/>
      <c r="DG48" s="150"/>
      <c r="DH48" s="150"/>
      <c r="DI48" s="150"/>
      <c r="DJ48" s="150"/>
      <c r="DK48" s="151"/>
      <c r="DL48" s="152"/>
      <c r="DM48" s="153"/>
      <c r="DN48" s="153"/>
      <c r="DO48" s="153"/>
      <c r="DP48" s="153"/>
      <c r="DQ48" s="153"/>
      <c r="DR48" s="154"/>
      <c r="DS48" s="152"/>
      <c r="DT48" s="153"/>
      <c r="DU48" s="154"/>
    </row>
    <row r="49" spans="1:125" ht="151.5" customHeight="1" x14ac:dyDescent="0.3">
      <c r="A49" s="43"/>
      <c r="B49" s="44"/>
      <c r="C49" s="44"/>
      <c r="D49" s="44"/>
      <c r="E49" s="43"/>
      <c r="F49" s="51"/>
      <c r="G49" s="191"/>
      <c r="H49" s="51"/>
      <c r="I49" s="51"/>
      <c r="J49" s="51"/>
      <c r="K49" s="51"/>
      <c r="L49" s="51"/>
      <c r="M49" s="51"/>
      <c r="N49" s="51"/>
      <c r="O49" s="51"/>
      <c r="P49" s="51"/>
      <c r="Q49" s="51"/>
      <c r="R49" s="51"/>
      <c r="S49" s="51"/>
      <c r="T49" s="51"/>
      <c r="U49" s="51"/>
      <c r="V49" s="51"/>
      <c r="W49" s="51"/>
      <c r="X49" s="51"/>
      <c r="Y49" s="51"/>
      <c r="Z49" s="51"/>
      <c r="AA49" s="191"/>
      <c r="AB49" s="192"/>
      <c r="AC49" s="191"/>
      <c r="AD49" s="193"/>
      <c r="AE49" s="191"/>
      <c r="AF49" s="193"/>
      <c r="AG49" s="193"/>
      <c r="AH49" s="50"/>
      <c r="AI49" s="193"/>
      <c r="AJ49" s="51"/>
      <c r="AK49" s="51"/>
      <c r="AL49" s="193"/>
      <c r="AM49" s="51"/>
      <c r="AN49" s="193"/>
      <c r="AO49" s="51"/>
      <c r="AP49" s="193"/>
      <c r="AQ49" s="51"/>
      <c r="AR49" s="193"/>
      <c r="AS49" s="51"/>
      <c r="AT49" s="193"/>
      <c r="AU49" s="51"/>
      <c r="AV49" s="193"/>
      <c r="AW49" s="51"/>
      <c r="AX49" s="193"/>
      <c r="AY49" s="193"/>
      <c r="AZ49" s="193"/>
      <c r="BA49" s="193"/>
      <c r="BB49" s="193"/>
      <c r="BC49" s="193"/>
      <c r="BD49" s="194"/>
      <c r="BE49" s="126"/>
      <c r="BF49" s="197"/>
      <c r="BG49" s="195"/>
      <c r="BH49" s="195"/>
      <c r="BI49" s="195"/>
      <c r="BJ49" s="195"/>
      <c r="BK49" s="195"/>
      <c r="BL49" s="195"/>
      <c r="BM49" s="195"/>
      <c r="BN49" s="195"/>
      <c r="BO49" s="195"/>
      <c r="BP49" s="195"/>
      <c r="BQ49" s="133"/>
      <c r="BR49" s="134"/>
      <c r="BS49" s="134"/>
      <c r="BT49" s="134"/>
      <c r="BU49" s="134"/>
      <c r="BV49" s="134"/>
      <c r="BW49" s="134"/>
      <c r="BX49" s="134"/>
      <c r="BY49" s="135"/>
      <c r="BZ49" s="136"/>
      <c r="CA49" s="137"/>
      <c r="CB49" s="137"/>
      <c r="CC49" s="138"/>
      <c r="CD49" s="137"/>
      <c r="CE49" s="137"/>
      <c r="CF49" s="139"/>
      <c r="CG49" s="136"/>
      <c r="CH49" s="140"/>
      <c r="CI49" s="141"/>
      <c r="CJ49" s="142"/>
      <c r="CK49" s="143"/>
      <c r="CL49" s="143"/>
      <c r="CM49" s="143"/>
      <c r="CN49" s="143"/>
      <c r="CO49" s="143"/>
      <c r="CP49" s="143"/>
      <c r="CQ49" s="143"/>
      <c r="CR49" s="144"/>
      <c r="CS49" s="145"/>
      <c r="CT49" s="146"/>
      <c r="CU49" s="146"/>
      <c r="CV49" s="146"/>
      <c r="CW49" s="146"/>
      <c r="CX49" s="146"/>
      <c r="CY49" s="147"/>
      <c r="CZ49" s="148"/>
      <c r="DA49" s="146"/>
      <c r="DB49" s="147"/>
      <c r="DC49" s="149"/>
      <c r="DD49" s="150"/>
      <c r="DE49" s="150"/>
      <c r="DF49" s="150"/>
      <c r="DG49" s="150"/>
      <c r="DH49" s="150"/>
      <c r="DI49" s="150"/>
      <c r="DJ49" s="150"/>
      <c r="DK49" s="151"/>
      <c r="DL49" s="152"/>
      <c r="DM49" s="153"/>
      <c r="DN49" s="153"/>
      <c r="DO49" s="153"/>
      <c r="DP49" s="153"/>
      <c r="DQ49" s="153"/>
      <c r="DR49" s="154"/>
      <c r="DS49" s="152"/>
      <c r="DT49" s="153"/>
      <c r="DU49" s="154"/>
    </row>
    <row r="50" spans="1:125" ht="151.5" customHeight="1" x14ac:dyDescent="0.3">
      <c r="A50" s="43"/>
      <c r="B50" s="44"/>
      <c r="C50" s="44"/>
      <c r="D50" s="44"/>
      <c r="E50" s="43"/>
      <c r="F50" s="51"/>
      <c r="G50" s="191"/>
      <c r="H50" s="51"/>
      <c r="I50" s="51"/>
      <c r="J50" s="51"/>
      <c r="K50" s="51"/>
      <c r="L50" s="51"/>
      <c r="M50" s="51"/>
      <c r="N50" s="51"/>
      <c r="O50" s="51"/>
      <c r="P50" s="51"/>
      <c r="Q50" s="51"/>
      <c r="R50" s="51"/>
      <c r="S50" s="51"/>
      <c r="T50" s="51"/>
      <c r="U50" s="51"/>
      <c r="V50" s="51"/>
      <c r="W50" s="51"/>
      <c r="X50" s="51"/>
      <c r="Y50" s="51"/>
      <c r="Z50" s="51"/>
      <c r="AA50" s="191"/>
      <c r="AB50" s="192"/>
      <c r="AC50" s="191"/>
      <c r="AD50" s="193"/>
      <c r="AE50" s="191"/>
      <c r="AF50" s="193"/>
      <c r="AG50" s="193"/>
      <c r="AH50" s="125"/>
      <c r="AI50" s="193"/>
      <c r="AJ50" s="51"/>
      <c r="AK50" s="51"/>
      <c r="AL50" s="193"/>
      <c r="AM50" s="51"/>
      <c r="AN50" s="193"/>
      <c r="AO50" s="51"/>
      <c r="AP50" s="193"/>
      <c r="AQ50" s="51"/>
      <c r="AR50" s="193"/>
      <c r="AS50" s="51"/>
      <c r="AT50" s="193"/>
      <c r="AU50" s="51"/>
      <c r="AV50" s="193"/>
      <c r="AW50" s="51"/>
      <c r="AX50" s="193"/>
      <c r="AY50" s="193"/>
      <c r="AZ50" s="193"/>
      <c r="BA50" s="193"/>
      <c r="BB50" s="193"/>
      <c r="BC50" s="193"/>
      <c r="BD50" s="194"/>
      <c r="BE50" s="126"/>
      <c r="BF50" s="197"/>
      <c r="BG50" s="195"/>
      <c r="BH50" s="195"/>
      <c r="BI50" s="195"/>
      <c r="BJ50" s="195"/>
      <c r="BK50" s="195"/>
      <c r="BL50" s="195"/>
      <c r="BM50" s="195"/>
      <c r="BN50" s="195"/>
      <c r="BO50" s="195"/>
      <c r="BP50" s="195"/>
      <c r="BQ50" s="133"/>
      <c r="BR50" s="134"/>
      <c r="BS50" s="134"/>
      <c r="BT50" s="134"/>
      <c r="BU50" s="134"/>
      <c r="BV50" s="134"/>
      <c r="BW50" s="134"/>
      <c r="BX50" s="134"/>
      <c r="BY50" s="135"/>
      <c r="BZ50" s="136"/>
      <c r="CA50" s="137"/>
      <c r="CB50" s="137"/>
      <c r="CC50" s="138"/>
      <c r="CD50" s="137"/>
      <c r="CE50" s="137"/>
      <c r="CF50" s="139"/>
      <c r="CG50" s="136"/>
      <c r="CH50" s="140"/>
      <c r="CI50" s="141"/>
      <c r="CJ50" s="142"/>
      <c r="CK50" s="143"/>
      <c r="CL50" s="143"/>
      <c r="CM50" s="143"/>
      <c r="CN50" s="143"/>
      <c r="CO50" s="143"/>
      <c r="CP50" s="143"/>
      <c r="CQ50" s="143"/>
      <c r="CR50" s="144"/>
      <c r="CS50" s="145"/>
      <c r="CT50" s="146"/>
      <c r="CU50" s="146"/>
      <c r="CV50" s="146"/>
      <c r="CW50" s="146"/>
      <c r="CX50" s="146"/>
      <c r="CY50" s="147"/>
      <c r="CZ50" s="148"/>
      <c r="DA50" s="146"/>
      <c r="DB50" s="147"/>
      <c r="DC50" s="149"/>
      <c r="DD50" s="150"/>
      <c r="DE50" s="150"/>
      <c r="DF50" s="150"/>
      <c r="DG50" s="150"/>
      <c r="DH50" s="150"/>
      <c r="DI50" s="150"/>
      <c r="DJ50" s="150"/>
      <c r="DK50" s="151"/>
      <c r="DL50" s="152"/>
      <c r="DM50" s="153"/>
      <c r="DN50" s="153"/>
      <c r="DO50" s="153"/>
      <c r="DP50" s="153"/>
      <c r="DQ50" s="153"/>
      <c r="DR50" s="154"/>
      <c r="DS50" s="152"/>
      <c r="DT50" s="153"/>
      <c r="DU50" s="154"/>
    </row>
    <row r="51" spans="1:125" ht="151.5" customHeight="1" x14ac:dyDescent="0.3">
      <c r="A51" s="43"/>
      <c r="B51" s="44"/>
      <c r="C51" s="44"/>
      <c r="D51" s="44"/>
      <c r="E51" s="43"/>
      <c r="F51" s="51"/>
      <c r="G51" s="191"/>
      <c r="H51" s="51"/>
      <c r="I51" s="51"/>
      <c r="J51" s="51"/>
      <c r="K51" s="51"/>
      <c r="L51" s="51"/>
      <c r="M51" s="51"/>
      <c r="N51" s="51"/>
      <c r="O51" s="51"/>
      <c r="P51" s="51"/>
      <c r="Q51" s="51"/>
      <c r="R51" s="51"/>
      <c r="S51" s="51"/>
      <c r="T51" s="51"/>
      <c r="U51" s="51"/>
      <c r="V51" s="51"/>
      <c r="W51" s="51"/>
      <c r="X51" s="51"/>
      <c r="Y51" s="51"/>
      <c r="Z51" s="51"/>
      <c r="AA51" s="191"/>
      <c r="AB51" s="192"/>
      <c r="AC51" s="191"/>
      <c r="AD51" s="193"/>
      <c r="AE51" s="191"/>
      <c r="AF51" s="193"/>
      <c r="AG51" s="193"/>
      <c r="AH51" s="125"/>
      <c r="AI51" s="193"/>
      <c r="AJ51" s="51"/>
      <c r="AK51" s="51"/>
      <c r="AL51" s="193"/>
      <c r="AM51" s="51"/>
      <c r="AN51" s="193"/>
      <c r="AO51" s="51"/>
      <c r="AP51" s="193"/>
      <c r="AQ51" s="51"/>
      <c r="AR51" s="193"/>
      <c r="AS51" s="51"/>
      <c r="AT51" s="193"/>
      <c r="AU51" s="51"/>
      <c r="AV51" s="193"/>
      <c r="AW51" s="51"/>
      <c r="AX51" s="193"/>
      <c r="AY51" s="193"/>
      <c r="AZ51" s="193"/>
      <c r="BA51" s="193"/>
      <c r="BB51" s="193"/>
      <c r="BC51" s="193"/>
      <c r="BD51" s="194"/>
      <c r="BE51" s="126"/>
      <c r="BF51" s="197"/>
      <c r="BG51" s="195"/>
      <c r="BH51" s="195"/>
      <c r="BI51" s="195"/>
      <c r="BJ51" s="195"/>
      <c r="BK51" s="195"/>
      <c r="BL51" s="195"/>
      <c r="BM51" s="195"/>
      <c r="BN51" s="195"/>
      <c r="BO51" s="195"/>
      <c r="BP51" s="195"/>
      <c r="BQ51" s="133"/>
      <c r="BR51" s="134"/>
      <c r="BS51" s="134"/>
      <c r="BT51" s="134"/>
      <c r="BU51" s="134"/>
      <c r="BV51" s="134"/>
      <c r="BW51" s="134"/>
      <c r="BX51" s="134"/>
      <c r="BY51" s="135"/>
      <c r="BZ51" s="136"/>
      <c r="CA51" s="137"/>
      <c r="CB51" s="137"/>
      <c r="CC51" s="138"/>
      <c r="CD51" s="137"/>
      <c r="CE51" s="137"/>
      <c r="CF51" s="139"/>
      <c r="CG51" s="136"/>
      <c r="CH51" s="140"/>
      <c r="CI51" s="141"/>
      <c r="CJ51" s="142"/>
      <c r="CK51" s="143"/>
      <c r="CL51" s="143"/>
      <c r="CM51" s="143"/>
      <c r="CN51" s="143"/>
      <c r="CO51" s="143"/>
      <c r="CP51" s="143"/>
      <c r="CQ51" s="143"/>
      <c r="CR51" s="144"/>
      <c r="CS51" s="145"/>
      <c r="CT51" s="146"/>
      <c r="CU51" s="146"/>
      <c r="CV51" s="146"/>
      <c r="CW51" s="146"/>
      <c r="CX51" s="146"/>
      <c r="CY51" s="147"/>
      <c r="CZ51" s="148"/>
      <c r="DA51" s="146"/>
      <c r="DB51" s="147"/>
      <c r="DC51" s="149"/>
      <c r="DD51" s="150"/>
      <c r="DE51" s="150"/>
      <c r="DF51" s="150"/>
      <c r="DG51" s="150"/>
      <c r="DH51" s="150"/>
      <c r="DI51" s="150"/>
      <c r="DJ51" s="150"/>
      <c r="DK51" s="151"/>
      <c r="DL51" s="152"/>
      <c r="DM51" s="153"/>
      <c r="DN51" s="153"/>
      <c r="DO51" s="153"/>
      <c r="DP51" s="153"/>
      <c r="DQ51" s="153"/>
      <c r="DR51" s="154"/>
      <c r="DS51" s="152"/>
      <c r="DT51" s="153"/>
      <c r="DU51" s="154"/>
    </row>
    <row r="52" spans="1:125" ht="151.5" customHeight="1" x14ac:dyDescent="0.3">
      <c r="A52" s="43"/>
      <c r="B52" s="44"/>
      <c r="C52" s="44"/>
      <c r="D52" s="44"/>
      <c r="E52" s="43"/>
      <c r="F52" s="51"/>
      <c r="G52" s="191"/>
      <c r="H52" s="51"/>
      <c r="I52" s="51"/>
      <c r="J52" s="51"/>
      <c r="K52" s="51"/>
      <c r="L52" s="51"/>
      <c r="M52" s="51"/>
      <c r="N52" s="51"/>
      <c r="O52" s="51"/>
      <c r="P52" s="51"/>
      <c r="Q52" s="51"/>
      <c r="R52" s="51"/>
      <c r="S52" s="51"/>
      <c r="T52" s="51"/>
      <c r="U52" s="51"/>
      <c r="V52" s="51"/>
      <c r="W52" s="51"/>
      <c r="X52" s="51"/>
      <c r="Y52" s="51"/>
      <c r="Z52" s="51"/>
      <c r="AA52" s="191"/>
      <c r="AB52" s="192"/>
      <c r="AC52" s="191"/>
      <c r="AD52" s="193"/>
      <c r="AE52" s="191"/>
      <c r="AF52" s="193"/>
      <c r="AG52" s="193"/>
      <c r="AH52" s="125"/>
      <c r="AI52" s="193"/>
      <c r="AJ52" s="51"/>
      <c r="AK52" s="51"/>
      <c r="AL52" s="193"/>
      <c r="AM52" s="51"/>
      <c r="AN52" s="193"/>
      <c r="AO52" s="51"/>
      <c r="AP52" s="193"/>
      <c r="AQ52" s="51"/>
      <c r="AR52" s="193"/>
      <c r="AS52" s="51"/>
      <c r="AT52" s="193"/>
      <c r="AU52" s="51"/>
      <c r="AV52" s="193"/>
      <c r="AW52" s="51"/>
      <c r="AX52" s="193"/>
      <c r="AY52" s="193"/>
      <c r="AZ52" s="193"/>
      <c r="BA52" s="193"/>
      <c r="BB52" s="193"/>
      <c r="BC52" s="193"/>
      <c r="BD52" s="194"/>
      <c r="BE52" s="126"/>
      <c r="BF52" s="197"/>
      <c r="BG52" s="195"/>
      <c r="BH52" s="195"/>
      <c r="BI52" s="195"/>
      <c r="BJ52" s="195"/>
      <c r="BK52" s="195"/>
      <c r="BL52" s="195"/>
      <c r="BM52" s="195"/>
      <c r="BN52" s="195"/>
      <c r="BO52" s="195"/>
      <c r="BP52" s="195"/>
      <c r="BQ52" s="133"/>
      <c r="BR52" s="134"/>
      <c r="BS52" s="134"/>
      <c r="BT52" s="134"/>
      <c r="BU52" s="134"/>
      <c r="BV52" s="134"/>
      <c r="BW52" s="134"/>
      <c r="BX52" s="134"/>
      <c r="BY52" s="135"/>
      <c r="BZ52" s="136"/>
      <c r="CA52" s="137"/>
      <c r="CB52" s="137"/>
      <c r="CC52" s="138"/>
      <c r="CD52" s="137"/>
      <c r="CE52" s="137"/>
      <c r="CF52" s="139"/>
      <c r="CG52" s="136"/>
      <c r="CH52" s="140"/>
      <c r="CI52" s="141"/>
      <c r="CJ52" s="142"/>
      <c r="CK52" s="143"/>
      <c r="CL52" s="143"/>
      <c r="CM52" s="143"/>
      <c r="CN52" s="143"/>
      <c r="CO52" s="143"/>
      <c r="CP52" s="143"/>
      <c r="CQ52" s="143"/>
      <c r="CR52" s="144"/>
      <c r="CS52" s="145"/>
      <c r="CT52" s="146"/>
      <c r="CU52" s="146"/>
      <c r="CV52" s="146"/>
      <c r="CW52" s="146"/>
      <c r="CX52" s="146"/>
      <c r="CY52" s="147"/>
      <c r="CZ52" s="148"/>
      <c r="DA52" s="146"/>
      <c r="DB52" s="147"/>
      <c r="DC52" s="149"/>
      <c r="DD52" s="150"/>
      <c r="DE52" s="150"/>
      <c r="DF52" s="150"/>
      <c r="DG52" s="150"/>
      <c r="DH52" s="150"/>
      <c r="DI52" s="150"/>
      <c r="DJ52" s="150"/>
      <c r="DK52" s="151"/>
      <c r="DL52" s="152"/>
      <c r="DM52" s="153"/>
      <c r="DN52" s="153"/>
      <c r="DO52" s="153"/>
      <c r="DP52" s="153"/>
      <c r="DQ52" s="153"/>
      <c r="DR52" s="154"/>
      <c r="DS52" s="152"/>
      <c r="DT52" s="153"/>
      <c r="DU52" s="154"/>
    </row>
    <row r="53" spans="1:125" ht="151.5" customHeight="1" x14ac:dyDescent="0.3">
      <c r="A53" s="43"/>
      <c r="B53" s="44"/>
      <c r="C53" s="44"/>
      <c r="D53" s="44"/>
      <c r="E53" s="43"/>
      <c r="F53" s="51"/>
      <c r="G53" s="191"/>
      <c r="H53" s="51"/>
      <c r="I53" s="51"/>
      <c r="J53" s="51"/>
      <c r="K53" s="51"/>
      <c r="L53" s="51"/>
      <c r="M53" s="51"/>
      <c r="N53" s="51"/>
      <c r="O53" s="51"/>
      <c r="P53" s="51"/>
      <c r="Q53" s="51"/>
      <c r="R53" s="51"/>
      <c r="S53" s="51"/>
      <c r="T53" s="51"/>
      <c r="U53" s="51"/>
      <c r="V53" s="51"/>
      <c r="W53" s="51"/>
      <c r="X53" s="51"/>
      <c r="Y53" s="51"/>
      <c r="Z53" s="51"/>
      <c r="AA53" s="191"/>
      <c r="AB53" s="192"/>
      <c r="AC53" s="191"/>
      <c r="AD53" s="193"/>
      <c r="AE53" s="191"/>
      <c r="AF53" s="193"/>
      <c r="AG53" s="193"/>
      <c r="AH53" s="125"/>
      <c r="AI53" s="193"/>
      <c r="AJ53" s="51"/>
      <c r="AK53" s="51"/>
      <c r="AL53" s="193"/>
      <c r="AM53" s="51"/>
      <c r="AN53" s="193"/>
      <c r="AO53" s="51"/>
      <c r="AP53" s="193"/>
      <c r="AQ53" s="51"/>
      <c r="AR53" s="193"/>
      <c r="AS53" s="51"/>
      <c r="AT53" s="193"/>
      <c r="AU53" s="51"/>
      <c r="AV53" s="193"/>
      <c r="AW53" s="51"/>
      <c r="AX53" s="193"/>
      <c r="AY53" s="193"/>
      <c r="AZ53" s="193"/>
      <c r="BA53" s="193"/>
      <c r="BB53" s="193"/>
      <c r="BC53" s="193"/>
      <c r="BD53" s="194"/>
      <c r="BE53" s="126"/>
      <c r="BF53" s="197"/>
      <c r="BG53" s="195"/>
      <c r="BH53" s="195"/>
      <c r="BI53" s="195"/>
      <c r="BJ53" s="195"/>
      <c r="BK53" s="195"/>
      <c r="BL53" s="195"/>
      <c r="BM53" s="195"/>
      <c r="BN53" s="195"/>
      <c r="BO53" s="195"/>
      <c r="BP53" s="195"/>
      <c r="BQ53" s="133"/>
      <c r="BR53" s="134"/>
      <c r="BS53" s="134"/>
      <c r="BT53" s="134"/>
      <c r="BU53" s="134"/>
      <c r="BV53" s="134"/>
      <c r="BW53" s="134"/>
      <c r="BX53" s="134"/>
      <c r="BY53" s="135"/>
      <c r="BZ53" s="136"/>
      <c r="CA53" s="137"/>
      <c r="CB53" s="137"/>
      <c r="CC53" s="138"/>
      <c r="CD53" s="137"/>
      <c r="CE53" s="137"/>
      <c r="CF53" s="139"/>
      <c r="CG53" s="136"/>
      <c r="CH53" s="140"/>
      <c r="CI53" s="141"/>
      <c r="CJ53" s="142"/>
      <c r="CK53" s="143"/>
      <c r="CL53" s="143"/>
      <c r="CM53" s="143"/>
      <c r="CN53" s="143"/>
      <c r="CO53" s="143"/>
      <c r="CP53" s="143"/>
      <c r="CQ53" s="143"/>
      <c r="CR53" s="144"/>
      <c r="CS53" s="145"/>
      <c r="CT53" s="146"/>
      <c r="CU53" s="146"/>
      <c r="CV53" s="146"/>
      <c r="CW53" s="146"/>
      <c r="CX53" s="146"/>
      <c r="CY53" s="147"/>
      <c r="CZ53" s="148"/>
      <c r="DA53" s="146"/>
      <c r="DB53" s="147"/>
      <c r="DC53" s="149"/>
      <c r="DD53" s="150"/>
      <c r="DE53" s="150"/>
      <c r="DF53" s="150"/>
      <c r="DG53" s="150"/>
      <c r="DH53" s="150"/>
      <c r="DI53" s="150"/>
      <c r="DJ53" s="150"/>
      <c r="DK53" s="151"/>
      <c r="DL53" s="152"/>
      <c r="DM53" s="153"/>
      <c r="DN53" s="153"/>
      <c r="DO53" s="153"/>
      <c r="DP53" s="153"/>
      <c r="DQ53" s="153"/>
      <c r="DR53" s="154"/>
      <c r="DS53" s="152"/>
      <c r="DT53" s="153"/>
      <c r="DU53" s="154"/>
    </row>
    <row r="54" spans="1:125" ht="151.5" customHeight="1" x14ac:dyDescent="0.3">
      <c r="A54" s="43"/>
      <c r="B54" s="44"/>
      <c r="C54" s="44"/>
      <c r="D54" s="44"/>
      <c r="E54" s="43"/>
      <c r="F54" s="51"/>
      <c r="G54" s="191"/>
      <c r="H54" s="51"/>
      <c r="I54" s="51"/>
      <c r="J54" s="51"/>
      <c r="K54" s="51"/>
      <c r="L54" s="51"/>
      <c r="M54" s="51"/>
      <c r="N54" s="51"/>
      <c r="O54" s="51"/>
      <c r="P54" s="51"/>
      <c r="Q54" s="51"/>
      <c r="R54" s="51"/>
      <c r="S54" s="51"/>
      <c r="T54" s="51"/>
      <c r="U54" s="51"/>
      <c r="V54" s="51"/>
      <c r="W54" s="51"/>
      <c r="X54" s="51"/>
      <c r="Y54" s="51"/>
      <c r="Z54" s="51"/>
      <c r="AA54" s="191"/>
      <c r="AB54" s="192"/>
      <c r="AC54" s="191"/>
      <c r="AD54" s="193"/>
      <c r="AE54" s="191"/>
      <c r="AF54" s="193"/>
      <c r="AG54" s="193"/>
      <c r="AH54" s="125"/>
      <c r="AI54" s="193"/>
      <c r="AJ54" s="51"/>
      <c r="AK54" s="51"/>
      <c r="AL54" s="193"/>
      <c r="AM54" s="51"/>
      <c r="AN54" s="193"/>
      <c r="AO54" s="51"/>
      <c r="AP54" s="193"/>
      <c r="AQ54" s="51"/>
      <c r="AR54" s="193"/>
      <c r="AS54" s="51"/>
      <c r="AT54" s="193"/>
      <c r="AU54" s="51"/>
      <c r="AV54" s="193"/>
      <c r="AW54" s="51"/>
      <c r="AX54" s="193"/>
      <c r="AY54" s="193"/>
      <c r="AZ54" s="193"/>
      <c r="BA54" s="193"/>
      <c r="BB54" s="193"/>
      <c r="BC54" s="193"/>
      <c r="BD54" s="194"/>
      <c r="BE54" s="126"/>
      <c r="BF54" s="197"/>
      <c r="BG54" s="195"/>
      <c r="BH54" s="195"/>
      <c r="BI54" s="195"/>
      <c r="BJ54" s="195"/>
      <c r="BK54" s="195"/>
      <c r="BL54" s="195"/>
      <c r="BM54" s="195"/>
      <c r="BN54" s="195"/>
      <c r="BO54" s="195"/>
      <c r="BP54" s="195"/>
      <c r="BQ54" s="133"/>
      <c r="BR54" s="134"/>
      <c r="BS54" s="134"/>
      <c r="BT54" s="134"/>
      <c r="BU54" s="134"/>
      <c r="BV54" s="134"/>
      <c r="BW54" s="134"/>
      <c r="BX54" s="134"/>
      <c r="BY54" s="135"/>
      <c r="BZ54" s="136"/>
      <c r="CA54" s="137"/>
      <c r="CB54" s="137"/>
      <c r="CC54" s="138"/>
      <c r="CD54" s="137"/>
      <c r="CE54" s="137"/>
      <c r="CF54" s="139"/>
      <c r="CG54" s="136"/>
      <c r="CH54" s="140"/>
      <c r="CI54" s="141"/>
      <c r="CJ54" s="142"/>
      <c r="CK54" s="143"/>
      <c r="CL54" s="143"/>
      <c r="CM54" s="143"/>
      <c r="CN54" s="143"/>
      <c r="CO54" s="143"/>
      <c r="CP54" s="143"/>
      <c r="CQ54" s="143"/>
      <c r="CR54" s="144"/>
      <c r="CS54" s="145"/>
      <c r="CT54" s="146"/>
      <c r="CU54" s="146"/>
      <c r="CV54" s="146"/>
      <c r="CW54" s="146"/>
      <c r="CX54" s="146"/>
      <c r="CY54" s="147"/>
      <c r="CZ54" s="148"/>
      <c r="DA54" s="146"/>
      <c r="DB54" s="147"/>
      <c r="DC54" s="149"/>
      <c r="DD54" s="150"/>
      <c r="DE54" s="150"/>
      <c r="DF54" s="150"/>
      <c r="DG54" s="150"/>
      <c r="DH54" s="150"/>
      <c r="DI54" s="150"/>
      <c r="DJ54" s="150"/>
      <c r="DK54" s="151"/>
      <c r="DL54" s="152"/>
      <c r="DM54" s="153"/>
      <c r="DN54" s="153"/>
      <c r="DO54" s="153"/>
      <c r="DP54" s="153"/>
      <c r="DQ54" s="153"/>
      <c r="DR54" s="154"/>
      <c r="DS54" s="152"/>
      <c r="DT54" s="153"/>
      <c r="DU54" s="154"/>
    </row>
    <row r="55" spans="1:125" ht="151.5" customHeight="1" x14ac:dyDescent="0.3">
      <c r="A55" s="43"/>
      <c r="B55" s="44"/>
      <c r="C55" s="44"/>
      <c r="D55" s="44"/>
      <c r="E55" s="43"/>
      <c r="F55" s="51"/>
      <c r="G55" s="191"/>
      <c r="H55" s="51"/>
      <c r="I55" s="51"/>
      <c r="J55" s="51"/>
      <c r="K55" s="51"/>
      <c r="L55" s="51"/>
      <c r="M55" s="51"/>
      <c r="N55" s="51"/>
      <c r="O55" s="51"/>
      <c r="P55" s="51"/>
      <c r="Q55" s="51"/>
      <c r="R55" s="51"/>
      <c r="S55" s="51"/>
      <c r="T55" s="51"/>
      <c r="U55" s="51"/>
      <c r="V55" s="51"/>
      <c r="W55" s="51"/>
      <c r="X55" s="51"/>
      <c r="Y55" s="51"/>
      <c r="Z55" s="51"/>
      <c r="AA55" s="191"/>
      <c r="AB55" s="192"/>
      <c r="AC55" s="191"/>
      <c r="AD55" s="193"/>
      <c r="AE55" s="191"/>
      <c r="AF55" s="193"/>
      <c r="AG55" s="193"/>
      <c r="AH55" s="50"/>
      <c r="AI55" s="193"/>
      <c r="AJ55" s="51"/>
      <c r="AK55" s="51"/>
      <c r="AL55" s="193"/>
      <c r="AM55" s="51"/>
      <c r="AN55" s="193"/>
      <c r="AO55" s="51"/>
      <c r="AP55" s="193"/>
      <c r="AQ55" s="51"/>
      <c r="AR55" s="193"/>
      <c r="AS55" s="51"/>
      <c r="AT55" s="193"/>
      <c r="AU55" s="51"/>
      <c r="AV55" s="193"/>
      <c r="AW55" s="51"/>
      <c r="AX55" s="193"/>
      <c r="AY55" s="193"/>
      <c r="AZ55" s="193"/>
      <c r="BA55" s="193"/>
      <c r="BB55" s="193"/>
      <c r="BC55" s="193"/>
      <c r="BD55" s="194"/>
      <c r="BE55" s="126"/>
      <c r="BF55" s="197"/>
      <c r="BG55" s="195"/>
      <c r="BH55" s="195"/>
      <c r="BI55" s="195"/>
      <c r="BJ55" s="195"/>
      <c r="BK55" s="195"/>
      <c r="BL55" s="195"/>
      <c r="BM55" s="195"/>
      <c r="BN55" s="195"/>
      <c r="BO55" s="195"/>
      <c r="BP55" s="195"/>
      <c r="BQ55" s="133"/>
      <c r="BR55" s="134"/>
      <c r="BS55" s="134"/>
      <c r="BT55" s="134"/>
      <c r="BU55" s="134"/>
      <c r="BV55" s="134"/>
      <c r="BW55" s="134"/>
      <c r="BX55" s="134"/>
      <c r="BY55" s="135"/>
      <c r="BZ55" s="136"/>
      <c r="CA55" s="137"/>
      <c r="CB55" s="137"/>
      <c r="CC55" s="138"/>
      <c r="CD55" s="137"/>
      <c r="CE55" s="137"/>
      <c r="CF55" s="139"/>
      <c r="CG55" s="136"/>
      <c r="CH55" s="140"/>
      <c r="CI55" s="141"/>
      <c r="CJ55" s="142"/>
      <c r="CK55" s="143"/>
      <c r="CL55" s="143"/>
      <c r="CM55" s="143"/>
      <c r="CN55" s="143"/>
      <c r="CO55" s="143"/>
      <c r="CP55" s="143"/>
      <c r="CQ55" s="143"/>
      <c r="CR55" s="144"/>
      <c r="CS55" s="145"/>
      <c r="CT55" s="146"/>
      <c r="CU55" s="146"/>
      <c r="CV55" s="146"/>
      <c r="CW55" s="146"/>
      <c r="CX55" s="146"/>
      <c r="CY55" s="147"/>
      <c r="CZ55" s="148"/>
      <c r="DA55" s="146"/>
      <c r="DB55" s="147"/>
      <c r="DC55" s="149"/>
      <c r="DD55" s="150"/>
      <c r="DE55" s="150"/>
      <c r="DF55" s="150"/>
      <c r="DG55" s="150"/>
      <c r="DH55" s="150"/>
      <c r="DI55" s="150"/>
      <c r="DJ55" s="150"/>
      <c r="DK55" s="151"/>
      <c r="DL55" s="152"/>
      <c r="DM55" s="153"/>
      <c r="DN55" s="153"/>
      <c r="DO55" s="153"/>
      <c r="DP55" s="153"/>
      <c r="DQ55" s="153"/>
      <c r="DR55" s="154"/>
      <c r="DS55" s="152"/>
      <c r="DT55" s="153"/>
      <c r="DU55" s="154"/>
    </row>
    <row r="56" spans="1:125" ht="151.5" customHeight="1" x14ac:dyDescent="0.3">
      <c r="A56" s="43"/>
      <c r="B56" s="44"/>
      <c r="C56" s="44"/>
      <c r="D56" s="44"/>
      <c r="E56" s="43"/>
      <c r="F56" s="51"/>
      <c r="G56" s="191"/>
      <c r="H56" s="51"/>
      <c r="I56" s="51"/>
      <c r="J56" s="51"/>
      <c r="K56" s="51"/>
      <c r="L56" s="51"/>
      <c r="M56" s="51"/>
      <c r="N56" s="51"/>
      <c r="O56" s="51"/>
      <c r="P56" s="51"/>
      <c r="Q56" s="51"/>
      <c r="R56" s="51"/>
      <c r="S56" s="51"/>
      <c r="T56" s="51"/>
      <c r="U56" s="51"/>
      <c r="V56" s="51"/>
      <c r="W56" s="51"/>
      <c r="X56" s="51"/>
      <c r="Y56" s="51"/>
      <c r="Z56" s="51"/>
      <c r="AA56" s="191"/>
      <c r="AB56" s="192"/>
      <c r="AC56" s="191"/>
      <c r="AD56" s="193"/>
      <c r="AE56" s="191"/>
      <c r="AF56" s="193"/>
      <c r="AG56" s="193"/>
      <c r="AH56" s="125"/>
      <c r="AI56" s="193"/>
      <c r="AJ56" s="51"/>
      <c r="AK56" s="51"/>
      <c r="AL56" s="193"/>
      <c r="AM56" s="51"/>
      <c r="AN56" s="193"/>
      <c r="AO56" s="51"/>
      <c r="AP56" s="193"/>
      <c r="AQ56" s="51"/>
      <c r="AR56" s="193"/>
      <c r="AS56" s="51"/>
      <c r="AT56" s="193"/>
      <c r="AU56" s="51"/>
      <c r="AV56" s="193"/>
      <c r="AW56" s="51"/>
      <c r="AX56" s="193"/>
      <c r="AY56" s="193"/>
      <c r="AZ56" s="193"/>
      <c r="BA56" s="193"/>
      <c r="BB56" s="193"/>
      <c r="BC56" s="193"/>
      <c r="BD56" s="194"/>
      <c r="BE56" s="126"/>
      <c r="BF56" s="197"/>
      <c r="BG56" s="195"/>
      <c r="BH56" s="195"/>
      <c r="BI56" s="195"/>
      <c r="BJ56" s="195"/>
      <c r="BK56" s="195"/>
      <c r="BL56" s="195"/>
      <c r="BM56" s="195"/>
      <c r="BN56" s="195"/>
      <c r="BO56" s="195"/>
      <c r="BP56" s="195"/>
      <c r="BQ56" s="133"/>
      <c r="BR56" s="134"/>
      <c r="BS56" s="134"/>
      <c r="BT56" s="134"/>
      <c r="BU56" s="134"/>
      <c r="BV56" s="134"/>
      <c r="BW56" s="134"/>
      <c r="BX56" s="134"/>
      <c r="BY56" s="135"/>
      <c r="BZ56" s="136"/>
      <c r="CA56" s="137"/>
      <c r="CB56" s="137"/>
      <c r="CC56" s="138"/>
      <c r="CD56" s="137"/>
      <c r="CE56" s="137"/>
      <c r="CF56" s="139"/>
      <c r="CG56" s="136"/>
      <c r="CH56" s="140"/>
      <c r="CI56" s="141"/>
      <c r="CJ56" s="142"/>
      <c r="CK56" s="143"/>
      <c r="CL56" s="143"/>
      <c r="CM56" s="143"/>
      <c r="CN56" s="143"/>
      <c r="CO56" s="143"/>
      <c r="CP56" s="143"/>
      <c r="CQ56" s="143"/>
      <c r="CR56" s="144"/>
      <c r="CS56" s="145"/>
      <c r="CT56" s="146"/>
      <c r="CU56" s="146"/>
      <c r="CV56" s="146"/>
      <c r="CW56" s="146"/>
      <c r="CX56" s="146"/>
      <c r="CY56" s="147"/>
      <c r="CZ56" s="148"/>
      <c r="DA56" s="146"/>
      <c r="DB56" s="147"/>
      <c r="DC56" s="149"/>
      <c r="DD56" s="150"/>
      <c r="DE56" s="150"/>
      <c r="DF56" s="150"/>
      <c r="DG56" s="150"/>
      <c r="DH56" s="150"/>
      <c r="DI56" s="150"/>
      <c r="DJ56" s="150"/>
      <c r="DK56" s="151"/>
      <c r="DL56" s="152"/>
      <c r="DM56" s="153"/>
      <c r="DN56" s="153"/>
      <c r="DO56" s="153"/>
      <c r="DP56" s="153"/>
      <c r="DQ56" s="153"/>
      <c r="DR56" s="154"/>
      <c r="DS56" s="152"/>
      <c r="DT56" s="153"/>
      <c r="DU56" s="154"/>
    </row>
    <row r="57" spans="1:125" ht="151.5" customHeight="1" x14ac:dyDescent="0.3">
      <c r="A57" s="43"/>
      <c r="B57" s="44"/>
      <c r="C57" s="44"/>
      <c r="D57" s="44"/>
      <c r="E57" s="43"/>
      <c r="F57" s="51"/>
      <c r="G57" s="191"/>
      <c r="H57" s="51"/>
      <c r="I57" s="51"/>
      <c r="J57" s="51"/>
      <c r="K57" s="51"/>
      <c r="L57" s="51"/>
      <c r="M57" s="51"/>
      <c r="N57" s="51"/>
      <c r="O57" s="51"/>
      <c r="P57" s="51"/>
      <c r="Q57" s="51"/>
      <c r="R57" s="51"/>
      <c r="S57" s="51"/>
      <c r="T57" s="51"/>
      <c r="U57" s="51"/>
      <c r="V57" s="51"/>
      <c r="W57" s="51"/>
      <c r="X57" s="51"/>
      <c r="Y57" s="51"/>
      <c r="Z57" s="51"/>
      <c r="AA57" s="191"/>
      <c r="AB57" s="192"/>
      <c r="AC57" s="191"/>
      <c r="AD57" s="193"/>
      <c r="AE57" s="191"/>
      <c r="AF57" s="193"/>
      <c r="AG57" s="193"/>
      <c r="AH57" s="125"/>
      <c r="AI57" s="193"/>
      <c r="AJ57" s="51"/>
      <c r="AK57" s="51"/>
      <c r="AL57" s="193"/>
      <c r="AM57" s="51"/>
      <c r="AN57" s="193"/>
      <c r="AO57" s="51"/>
      <c r="AP57" s="193"/>
      <c r="AQ57" s="51"/>
      <c r="AR57" s="193"/>
      <c r="AS57" s="51"/>
      <c r="AT57" s="193"/>
      <c r="AU57" s="51"/>
      <c r="AV57" s="193"/>
      <c r="AW57" s="51"/>
      <c r="AX57" s="193"/>
      <c r="AY57" s="193"/>
      <c r="AZ57" s="193"/>
      <c r="BA57" s="193"/>
      <c r="BB57" s="193"/>
      <c r="BC57" s="193"/>
      <c r="BD57" s="194"/>
      <c r="BE57" s="126"/>
      <c r="BF57" s="197"/>
      <c r="BG57" s="195"/>
      <c r="BH57" s="195"/>
      <c r="BI57" s="195"/>
      <c r="BJ57" s="195"/>
      <c r="BK57" s="195"/>
      <c r="BL57" s="195"/>
      <c r="BM57" s="195"/>
      <c r="BN57" s="195"/>
      <c r="BO57" s="195"/>
      <c r="BP57" s="195"/>
      <c r="BQ57" s="133"/>
      <c r="BR57" s="134"/>
      <c r="BS57" s="134"/>
      <c r="BT57" s="134"/>
      <c r="BU57" s="134"/>
      <c r="BV57" s="134"/>
      <c r="BW57" s="134"/>
      <c r="BX57" s="134"/>
      <c r="BY57" s="135"/>
      <c r="BZ57" s="136"/>
      <c r="CA57" s="137"/>
      <c r="CB57" s="137"/>
      <c r="CC57" s="138"/>
      <c r="CD57" s="137"/>
      <c r="CE57" s="137"/>
      <c r="CF57" s="139"/>
      <c r="CG57" s="136"/>
      <c r="CH57" s="140"/>
      <c r="CI57" s="141"/>
      <c r="CJ57" s="142"/>
      <c r="CK57" s="143"/>
      <c r="CL57" s="143"/>
      <c r="CM57" s="143"/>
      <c r="CN57" s="143"/>
      <c r="CO57" s="143"/>
      <c r="CP57" s="143"/>
      <c r="CQ57" s="143"/>
      <c r="CR57" s="144"/>
      <c r="CS57" s="145"/>
      <c r="CT57" s="146"/>
      <c r="CU57" s="146"/>
      <c r="CV57" s="146"/>
      <c r="CW57" s="146"/>
      <c r="CX57" s="146"/>
      <c r="CY57" s="147"/>
      <c r="CZ57" s="148"/>
      <c r="DA57" s="146"/>
      <c r="DB57" s="147"/>
      <c r="DC57" s="149"/>
      <c r="DD57" s="150"/>
      <c r="DE57" s="150"/>
      <c r="DF57" s="150"/>
      <c r="DG57" s="150"/>
      <c r="DH57" s="150"/>
      <c r="DI57" s="150"/>
      <c r="DJ57" s="150"/>
      <c r="DK57" s="151"/>
      <c r="DL57" s="152"/>
      <c r="DM57" s="153"/>
      <c r="DN57" s="153"/>
      <c r="DO57" s="153"/>
      <c r="DP57" s="153"/>
      <c r="DQ57" s="153"/>
      <c r="DR57" s="154"/>
      <c r="DS57" s="152"/>
      <c r="DT57" s="153"/>
      <c r="DU57" s="154"/>
    </row>
    <row r="58" spans="1:125" ht="151.5" customHeight="1" x14ac:dyDescent="0.3">
      <c r="A58" s="43"/>
      <c r="B58" s="44"/>
      <c r="C58" s="44"/>
      <c r="D58" s="44"/>
      <c r="E58" s="43"/>
      <c r="F58" s="51"/>
      <c r="G58" s="191"/>
      <c r="H58" s="51"/>
      <c r="I58" s="51"/>
      <c r="J58" s="51"/>
      <c r="K58" s="51"/>
      <c r="L58" s="51"/>
      <c r="M58" s="51"/>
      <c r="N58" s="51"/>
      <c r="O58" s="51"/>
      <c r="P58" s="51"/>
      <c r="Q58" s="51"/>
      <c r="R58" s="51"/>
      <c r="S58" s="51"/>
      <c r="T58" s="51"/>
      <c r="U58" s="51"/>
      <c r="V58" s="51"/>
      <c r="W58" s="51"/>
      <c r="X58" s="51"/>
      <c r="Y58" s="51"/>
      <c r="Z58" s="51"/>
      <c r="AA58" s="191"/>
      <c r="AB58" s="192"/>
      <c r="AC58" s="191"/>
      <c r="AD58" s="193"/>
      <c r="AE58" s="191"/>
      <c r="AF58" s="193"/>
      <c r="AG58" s="193"/>
      <c r="AH58" s="125"/>
      <c r="AI58" s="193"/>
      <c r="AJ58" s="51"/>
      <c r="AK58" s="51"/>
      <c r="AL58" s="193"/>
      <c r="AM58" s="51"/>
      <c r="AN58" s="193"/>
      <c r="AO58" s="51"/>
      <c r="AP58" s="193"/>
      <c r="AQ58" s="51"/>
      <c r="AR58" s="193"/>
      <c r="AS58" s="51"/>
      <c r="AT58" s="193"/>
      <c r="AU58" s="51"/>
      <c r="AV58" s="193"/>
      <c r="AW58" s="51"/>
      <c r="AX58" s="193"/>
      <c r="AY58" s="193"/>
      <c r="AZ58" s="193"/>
      <c r="BA58" s="193"/>
      <c r="BB58" s="193"/>
      <c r="BC58" s="193"/>
      <c r="BD58" s="194"/>
      <c r="BE58" s="126"/>
      <c r="BF58" s="197"/>
      <c r="BG58" s="195"/>
      <c r="BH58" s="195"/>
      <c r="BI58" s="195"/>
      <c r="BJ58" s="195"/>
      <c r="BK58" s="195"/>
      <c r="BL58" s="195"/>
      <c r="BM58" s="195"/>
      <c r="BN58" s="195"/>
      <c r="BO58" s="195"/>
      <c r="BP58" s="195"/>
      <c r="BQ58" s="133"/>
      <c r="BR58" s="134"/>
      <c r="BS58" s="134"/>
      <c r="BT58" s="134"/>
      <c r="BU58" s="134"/>
      <c r="BV58" s="134"/>
      <c r="BW58" s="134"/>
      <c r="BX58" s="134"/>
      <c r="BY58" s="135"/>
      <c r="BZ58" s="136"/>
      <c r="CA58" s="137"/>
      <c r="CB58" s="137"/>
      <c r="CC58" s="138"/>
      <c r="CD58" s="137"/>
      <c r="CE58" s="137"/>
      <c r="CF58" s="139"/>
      <c r="CG58" s="136"/>
      <c r="CH58" s="140"/>
      <c r="CI58" s="141"/>
      <c r="CJ58" s="142"/>
      <c r="CK58" s="143"/>
      <c r="CL58" s="143"/>
      <c r="CM58" s="143"/>
      <c r="CN58" s="143"/>
      <c r="CO58" s="143"/>
      <c r="CP58" s="143"/>
      <c r="CQ58" s="143"/>
      <c r="CR58" s="144"/>
      <c r="CS58" s="145"/>
      <c r="CT58" s="146"/>
      <c r="CU58" s="146"/>
      <c r="CV58" s="146"/>
      <c r="CW58" s="146"/>
      <c r="CX58" s="146"/>
      <c r="CY58" s="147"/>
      <c r="CZ58" s="148"/>
      <c r="DA58" s="146"/>
      <c r="DB58" s="147"/>
      <c r="DC58" s="149"/>
      <c r="DD58" s="150"/>
      <c r="DE58" s="150"/>
      <c r="DF58" s="150"/>
      <c r="DG58" s="150"/>
      <c r="DH58" s="150"/>
      <c r="DI58" s="150"/>
      <c r="DJ58" s="150"/>
      <c r="DK58" s="151"/>
      <c r="DL58" s="152"/>
      <c r="DM58" s="153"/>
      <c r="DN58" s="153"/>
      <c r="DO58" s="153"/>
      <c r="DP58" s="153"/>
      <c r="DQ58" s="153"/>
      <c r="DR58" s="154"/>
      <c r="DS58" s="152"/>
      <c r="DT58" s="153"/>
      <c r="DU58" s="154"/>
    </row>
    <row r="59" spans="1:125" ht="151.5" customHeight="1" x14ac:dyDescent="0.3">
      <c r="A59" s="43"/>
      <c r="B59" s="44"/>
      <c r="C59" s="44"/>
      <c r="D59" s="44"/>
      <c r="E59" s="43"/>
      <c r="F59" s="51"/>
      <c r="G59" s="191"/>
      <c r="H59" s="51"/>
      <c r="I59" s="51"/>
      <c r="J59" s="51"/>
      <c r="K59" s="51"/>
      <c r="L59" s="51"/>
      <c r="M59" s="51"/>
      <c r="N59" s="51"/>
      <c r="O59" s="51"/>
      <c r="P59" s="51"/>
      <c r="Q59" s="51"/>
      <c r="R59" s="51"/>
      <c r="S59" s="51"/>
      <c r="T59" s="51"/>
      <c r="U59" s="51"/>
      <c r="V59" s="51"/>
      <c r="W59" s="51"/>
      <c r="X59" s="51"/>
      <c r="Y59" s="51"/>
      <c r="Z59" s="51"/>
      <c r="AA59" s="191"/>
      <c r="AB59" s="192"/>
      <c r="AC59" s="191"/>
      <c r="AD59" s="193"/>
      <c r="AE59" s="191"/>
      <c r="AF59" s="193"/>
      <c r="AG59" s="193"/>
      <c r="AH59" s="125"/>
      <c r="AI59" s="193"/>
      <c r="AJ59" s="51"/>
      <c r="AK59" s="51"/>
      <c r="AL59" s="193"/>
      <c r="AM59" s="51"/>
      <c r="AN59" s="193"/>
      <c r="AO59" s="51"/>
      <c r="AP59" s="193"/>
      <c r="AQ59" s="51"/>
      <c r="AR59" s="193"/>
      <c r="AS59" s="51"/>
      <c r="AT59" s="193"/>
      <c r="AU59" s="51"/>
      <c r="AV59" s="193"/>
      <c r="AW59" s="51"/>
      <c r="AX59" s="193"/>
      <c r="AY59" s="193"/>
      <c r="AZ59" s="193"/>
      <c r="BA59" s="193"/>
      <c r="BB59" s="193"/>
      <c r="BC59" s="193"/>
      <c r="BD59" s="194"/>
      <c r="BE59" s="126"/>
      <c r="BF59" s="197"/>
      <c r="BG59" s="195"/>
      <c r="BH59" s="195"/>
      <c r="BI59" s="195"/>
      <c r="BJ59" s="195"/>
      <c r="BK59" s="195"/>
      <c r="BL59" s="195"/>
      <c r="BM59" s="195"/>
      <c r="BN59" s="195"/>
      <c r="BO59" s="195"/>
      <c r="BP59" s="195"/>
      <c r="BQ59" s="133"/>
      <c r="BR59" s="134"/>
      <c r="BS59" s="134"/>
      <c r="BT59" s="134"/>
      <c r="BU59" s="134"/>
      <c r="BV59" s="134"/>
      <c r="BW59" s="134"/>
      <c r="BX59" s="134"/>
      <c r="BY59" s="135"/>
      <c r="BZ59" s="136"/>
      <c r="CA59" s="137"/>
      <c r="CB59" s="137"/>
      <c r="CC59" s="138"/>
      <c r="CD59" s="137"/>
      <c r="CE59" s="137"/>
      <c r="CF59" s="139"/>
      <c r="CG59" s="136"/>
      <c r="CH59" s="140"/>
      <c r="CI59" s="141"/>
      <c r="CJ59" s="142"/>
      <c r="CK59" s="143"/>
      <c r="CL59" s="143"/>
      <c r="CM59" s="143"/>
      <c r="CN59" s="143"/>
      <c r="CO59" s="143"/>
      <c r="CP59" s="143"/>
      <c r="CQ59" s="143"/>
      <c r="CR59" s="144"/>
      <c r="CS59" s="145"/>
      <c r="CT59" s="146"/>
      <c r="CU59" s="146"/>
      <c r="CV59" s="146"/>
      <c r="CW59" s="146"/>
      <c r="CX59" s="146"/>
      <c r="CY59" s="147"/>
      <c r="CZ59" s="148"/>
      <c r="DA59" s="146"/>
      <c r="DB59" s="147"/>
      <c r="DC59" s="149"/>
      <c r="DD59" s="150"/>
      <c r="DE59" s="150"/>
      <c r="DF59" s="150"/>
      <c r="DG59" s="150"/>
      <c r="DH59" s="150"/>
      <c r="DI59" s="150"/>
      <c r="DJ59" s="150"/>
      <c r="DK59" s="151"/>
      <c r="DL59" s="152"/>
      <c r="DM59" s="153"/>
      <c r="DN59" s="153"/>
      <c r="DO59" s="153"/>
      <c r="DP59" s="153"/>
      <c r="DQ59" s="153"/>
      <c r="DR59" s="154"/>
      <c r="DS59" s="152"/>
      <c r="DT59" s="153"/>
      <c r="DU59" s="154"/>
    </row>
    <row r="60" spans="1:125" ht="151.5" customHeight="1" x14ac:dyDescent="0.3">
      <c r="A60" s="43"/>
      <c r="B60" s="44"/>
      <c r="C60" s="44"/>
      <c r="D60" s="44"/>
      <c r="E60" s="43"/>
      <c r="F60" s="51"/>
      <c r="G60" s="191"/>
      <c r="H60" s="51"/>
      <c r="I60" s="51"/>
      <c r="J60" s="51"/>
      <c r="K60" s="51"/>
      <c r="L60" s="51"/>
      <c r="M60" s="51"/>
      <c r="N60" s="51"/>
      <c r="O60" s="51"/>
      <c r="P60" s="51"/>
      <c r="Q60" s="51"/>
      <c r="R60" s="51"/>
      <c r="S60" s="51"/>
      <c r="T60" s="51"/>
      <c r="U60" s="51"/>
      <c r="V60" s="51"/>
      <c r="W60" s="51"/>
      <c r="X60" s="51"/>
      <c r="Y60" s="51"/>
      <c r="Z60" s="51"/>
      <c r="AA60" s="191"/>
      <c r="AB60" s="192"/>
      <c r="AC60" s="191"/>
      <c r="AD60" s="193"/>
      <c r="AE60" s="191"/>
      <c r="AF60" s="193"/>
      <c r="AG60" s="193"/>
      <c r="AH60" s="125"/>
      <c r="AI60" s="193"/>
      <c r="AJ60" s="51"/>
      <c r="AK60" s="51"/>
      <c r="AL60" s="193"/>
      <c r="AM60" s="51"/>
      <c r="AN60" s="193"/>
      <c r="AO60" s="51"/>
      <c r="AP60" s="193"/>
      <c r="AQ60" s="51"/>
      <c r="AR60" s="193"/>
      <c r="AS60" s="51"/>
      <c r="AT60" s="193"/>
      <c r="AU60" s="51"/>
      <c r="AV60" s="193"/>
      <c r="AW60" s="51"/>
      <c r="AX60" s="193"/>
      <c r="AY60" s="193"/>
      <c r="AZ60" s="193"/>
      <c r="BA60" s="193"/>
      <c r="BB60" s="193"/>
      <c r="BC60" s="193"/>
      <c r="BD60" s="194"/>
      <c r="BE60" s="126"/>
      <c r="BF60" s="195"/>
      <c r="BG60" s="195"/>
      <c r="BH60" s="195"/>
      <c r="BI60" s="195"/>
      <c r="BJ60" s="195"/>
      <c r="BK60" s="195"/>
      <c r="BL60" s="195"/>
      <c r="BM60" s="195"/>
      <c r="BN60" s="195"/>
      <c r="BO60" s="195"/>
      <c r="BP60" s="195"/>
      <c r="BQ60" s="133"/>
      <c r="BR60" s="134"/>
      <c r="BS60" s="134"/>
      <c r="BT60" s="134"/>
      <c r="BU60" s="134"/>
      <c r="BV60" s="134"/>
      <c r="BW60" s="134"/>
      <c r="BX60" s="134"/>
      <c r="BY60" s="135"/>
      <c r="BZ60" s="136"/>
      <c r="CA60" s="137"/>
      <c r="CB60" s="137"/>
      <c r="CC60" s="138"/>
      <c r="CD60" s="137"/>
      <c r="CE60" s="137"/>
      <c r="CF60" s="139"/>
      <c r="CG60" s="136"/>
      <c r="CH60" s="140"/>
      <c r="CI60" s="141"/>
      <c r="CJ60" s="142"/>
      <c r="CK60" s="143"/>
      <c r="CL60" s="143"/>
      <c r="CM60" s="143"/>
      <c r="CN60" s="143"/>
      <c r="CO60" s="143"/>
      <c r="CP60" s="143"/>
      <c r="CQ60" s="143"/>
      <c r="CR60" s="144"/>
      <c r="CS60" s="145"/>
      <c r="CT60" s="146"/>
      <c r="CU60" s="146"/>
      <c r="CV60" s="146"/>
      <c r="CW60" s="146"/>
      <c r="CX60" s="146"/>
      <c r="CY60" s="147"/>
      <c r="CZ60" s="148"/>
      <c r="DA60" s="146"/>
      <c r="DB60" s="147"/>
      <c r="DC60" s="149"/>
      <c r="DD60" s="150"/>
      <c r="DE60" s="150"/>
      <c r="DF60" s="150"/>
      <c r="DG60" s="150"/>
      <c r="DH60" s="150"/>
      <c r="DI60" s="150"/>
      <c r="DJ60" s="150"/>
      <c r="DK60" s="151"/>
      <c r="DL60" s="152"/>
      <c r="DM60" s="153"/>
      <c r="DN60" s="153"/>
      <c r="DO60" s="153"/>
      <c r="DP60" s="153"/>
      <c r="DQ60" s="153"/>
      <c r="DR60" s="154"/>
      <c r="DS60" s="152"/>
      <c r="DT60" s="153"/>
      <c r="DU60" s="154"/>
    </row>
    <row r="61" spans="1:125" ht="151.5" customHeight="1" x14ac:dyDescent="0.3">
      <c r="A61" s="43"/>
      <c r="B61" s="44"/>
      <c r="C61" s="44"/>
      <c r="D61" s="44"/>
      <c r="E61" s="43"/>
      <c r="F61" s="51"/>
      <c r="G61" s="191"/>
      <c r="H61" s="51"/>
      <c r="I61" s="51"/>
      <c r="J61" s="51"/>
      <c r="K61" s="51"/>
      <c r="L61" s="51"/>
      <c r="M61" s="51"/>
      <c r="N61" s="51"/>
      <c r="O61" s="51"/>
      <c r="P61" s="51"/>
      <c r="Q61" s="51"/>
      <c r="R61" s="51"/>
      <c r="S61" s="51"/>
      <c r="T61" s="51"/>
      <c r="U61" s="51"/>
      <c r="V61" s="51"/>
      <c r="W61" s="51"/>
      <c r="X61" s="51"/>
      <c r="Y61" s="51"/>
      <c r="Z61" s="51"/>
      <c r="AA61" s="191"/>
      <c r="AB61" s="192"/>
      <c r="AC61" s="191"/>
      <c r="AD61" s="193"/>
      <c r="AE61" s="191"/>
      <c r="AF61" s="193"/>
      <c r="AG61" s="193"/>
      <c r="AH61" s="50"/>
      <c r="AI61" s="193"/>
      <c r="AJ61" s="51"/>
      <c r="AK61" s="51"/>
      <c r="AL61" s="193"/>
      <c r="AM61" s="51"/>
      <c r="AN61" s="193"/>
      <c r="AO61" s="51"/>
      <c r="AP61" s="193"/>
      <c r="AQ61" s="51"/>
      <c r="AR61" s="193"/>
      <c r="AS61" s="51"/>
      <c r="AT61" s="193"/>
      <c r="AU61" s="51"/>
      <c r="AV61" s="193"/>
      <c r="AW61" s="51"/>
      <c r="AX61" s="193"/>
      <c r="AY61" s="193"/>
      <c r="AZ61" s="193"/>
      <c r="BA61" s="193"/>
      <c r="BB61" s="193"/>
      <c r="BC61" s="193"/>
      <c r="BD61" s="194"/>
      <c r="BE61" s="126"/>
      <c r="BF61" s="195"/>
      <c r="BG61" s="195"/>
      <c r="BH61" s="195"/>
      <c r="BI61" s="195"/>
      <c r="BJ61" s="195"/>
      <c r="BK61" s="195"/>
      <c r="BL61" s="195"/>
      <c r="BM61" s="195"/>
      <c r="BN61" s="195"/>
      <c r="BO61" s="195"/>
      <c r="BP61" s="195"/>
      <c r="BQ61" s="133"/>
      <c r="BR61" s="134"/>
      <c r="BS61" s="134"/>
      <c r="BT61" s="134"/>
      <c r="BU61" s="134"/>
      <c r="BV61" s="134"/>
      <c r="BW61" s="134"/>
      <c r="BX61" s="134"/>
      <c r="BY61" s="135"/>
      <c r="BZ61" s="136"/>
      <c r="CA61" s="137"/>
      <c r="CB61" s="137"/>
      <c r="CC61" s="138"/>
      <c r="CD61" s="137"/>
      <c r="CE61" s="137"/>
      <c r="CF61" s="139"/>
      <c r="CG61" s="136"/>
      <c r="CH61" s="140"/>
      <c r="CI61" s="141"/>
      <c r="CJ61" s="142"/>
      <c r="CK61" s="143"/>
      <c r="CL61" s="143"/>
      <c r="CM61" s="143"/>
      <c r="CN61" s="143"/>
      <c r="CO61" s="143"/>
      <c r="CP61" s="143"/>
      <c r="CQ61" s="143"/>
      <c r="CR61" s="144"/>
      <c r="CS61" s="145"/>
      <c r="CT61" s="146"/>
      <c r="CU61" s="146"/>
      <c r="CV61" s="146"/>
      <c r="CW61" s="146"/>
      <c r="CX61" s="146"/>
      <c r="CY61" s="147"/>
      <c r="CZ61" s="148"/>
      <c r="DA61" s="146"/>
      <c r="DB61" s="147"/>
      <c r="DC61" s="149"/>
      <c r="DD61" s="150"/>
      <c r="DE61" s="150"/>
      <c r="DF61" s="150"/>
      <c r="DG61" s="150"/>
      <c r="DH61" s="150"/>
      <c r="DI61" s="150"/>
      <c r="DJ61" s="150"/>
      <c r="DK61" s="151"/>
      <c r="DL61" s="152"/>
      <c r="DM61" s="153"/>
      <c r="DN61" s="153"/>
      <c r="DO61" s="153"/>
      <c r="DP61" s="153"/>
      <c r="DQ61" s="153"/>
      <c r="DR61" s="154"/>
      <c r="DS61" s="152"/>
      <c r="DT61" s="153"/>
      <c r="DU61" s="154"/>
    </row>
    <row r="62" spans="1:125" ht="151.5" customHeight="1" x14ac:dyDescent="0.3">
      <c r="A62" s="43"/>
      <c r="B62" s="44"/>
      <c r="C62" s="44"/>
      <c r="D62" s="44"/>
      <c r="E62" s="43"/>
      <c r="F62" s="51"/>
      <c r="G62" s="191"/>
      <c r="H62" s="51"/>
      <c r="I62" s="51"/>
      <c r="J62" s="51"/>
      <c r="K62" s="51"/>
      <c r="L62" s="51"/>
      <c r="M62" s="51"/>
      <c r="N62" s="51"/>
      <c r="O62" s="51"/>
      <c r="P62" s="51"/>
      <c r="Q62" s="51"/>
      <c r="R62" s="51"/>
      <c r="S62" s="51"/>
      <c r="T62" s="51"/>
      <c r="U62" s="51"/>
      <c r="V62" s="51"/>
      <c r="W62" s="51"/>
      <c r="X62" s="51"/>
      <c r="Y62" s="51"/>
      <c r="Z62" s="51"/>
      <c r="AA62" s="191"/>
      <c r="AB62" s="192"/>
      <c r="AC62" s="191"/>
      <c r="AD62" s="193"/>
      <c r="AE62" s="191"/>
      <c r="AF62" s="193"/>
      <c r="AG62" s="193"/>
      <c r="AH62" s="125"/>
      <c r="AI62" s="193"/>
      <c r="AJ62" s="51"/>
      <c r="AK62" s="51"/>
      <c r="AL62" s="193"/>
      <c r="AM62" s="51"/>
      <c r="AN62" s="193"/>
      <c r="AO62" s="51"/>
      <c r="AP62" s="193"/>
      <c r="AQ62" s="51"/>
      <c r="AR62" s="193"/>
      <c r="AS62" s="51"/>
      <c r="AT62" s="193"/>
      <c r="AU62" s="51"/>
      <c r="AV62" s="193"/>
      <c r="AW62" s="51"/>
      <c r="AX62" s="193"/>
      <c r="AY62" s="193"/>
      <c r="AZ62" s="193"/>
      <c r="BA62" s="193"/>
      <c r="BB62" s="193"/>
      <c r="BC62" s="193"/>
      <c r="BD62" s="194"/>
      <c r="BE62" s="126"/>
      <c r="BF62" s="195"/>
      <c r="BG62" s="195"/>
      <c r="BH62" s="195"/>
      <c r="BI62" s="195"/>
      <c r="BJ62" s="195"/>
      <c r="BK62" s="195"/>
      <c r="BL62" s="195"/>
      <c r="BM62" s="195"/>
      <c r="BN62" s="195"/>
      <c r="BO62" s="195"/>
      <c r="BP62" s="195"/>
      <c r="BQ62" s="133"/>
      <c r="BR62" s="134"/>
      <c r="BS62" s="134"/>
      <c r="BT62" s="134"/>
      <c r="BU62" s="134"/>
      <c r="BV62" s="134"/>
      <c r="BW62" s="134"/>
      <c r="BX62" s="134"/>
      <c r="BY62" s="135"/>
      <c r="BZ62" s="136"/>
      <c r="CA62" s="137"/>
      <c r="CB62" s="137"/>
      <c r="CC62" s="138"/>
      <c r="CD62" s="137"/>
      <c r="CE62" s="137"/>
      <c r="CF62" s="139"/>
      <c r="CG62" s="136"/>
      <c r="CH62" s="140"/>
      <c r="CI62" s="141"/>
      <c r="CJ62" s="142"/>
      <c r="CK62" s="143"/>
      <c r="CL62" s="143"/>
      <c r="CM62" s="143"/>
      <c r="CN62" s="143"/>
      <c r="CO62" s="143"/>
      <c r="CP62" s="143"/>
      <c r="CQ62" s="143"/>
      <c r="CR62" s="144"/>
      <c r="CS62" s="145"/>
      <c r="CT62" s="146"/>
      <c r="CU62" s="146"/>
      <c r="CV62" s="146"/>
      <c r="CW62" s="146"/>
      <c r="CX62" s="146"/>
      <c r="CY62" s="147"/>
      <c r="CZ62" s="148"/>
      <c r="DA62" s="146"/>
      <c r="DB62" s="147"/>
      <c r="DC62" s="149"/>
      <c r="DD62" s="150"/>
      <c r="DE62" s="150"/>
      <c r="DF62" s="150"/>
      <c r="DG62" s="150"/>
      <c r="DH62" s="150"/>
      <c r="DI62" s="150"/>
      <c r="DJ62" s="150"/>
      <c r="DK62" s="151"/>
      <c r="DL62" s="152"/>
      <c r="DM62" s="153"/>
      <c r="DN62" s="153"/>
      <c r="DO62" s="153"/>
      <c r="DP62" s="153"/>
      <c r="DQ62" s="153"/>
      <c r="DR62" s="154"/>
      <c r="DS62" s="152"/>
      <c r="DT62" s="153"/>
      <c r="DU62" s="154"/>
    </row>
    <row r="63" spans="1:125" ht="151.5" customHeight="1" x14ac:dyDescent="0.3">
      <c r="A63" s="43"/>
      <c r="B63" s="44"/>
      <c r="C63" s="44"/>
      <c r="D63" s="44"/>
      <c r="E63" s="43"/>
      <c r="F63" s="51"/>
      <c r="G63" s="191"/>
      <c r="H63" s="51"/>
      <c r="I63" s="51"/>
      <c r="J63" s="51"/>
      <c r="K63" s="51"/>
      <c r="L63" s="51"/>
      <c r="M63" s="51"/>
      <c r="N63" s="51"/>
      <c r="O63" s="51"/>
      <c r="P63" s="51"/>
      <c r="Q63" s="51"/>
      <c r="R63" s="51"/>
      <c r="S63" s="51"/>
      <c r="T63" s="51"/>
      <c r="U63" s="51"/>
      <c r="V63" s="51"/>
      <c r="W63" s="51"/>
      <c r="X63" s="51"/>
      <c r="Y63" s="51"/>
      <c r="Z63" s="51"/>
      <c r="AA63" s="191"/>
      <c r="AB63" s="192"/>
      <c r="AC63" s="191"/>
      <c r="AD63" s="193"/>
      <c r="AE63" s="191"/>
      <c r="AF63" s="193"/>
      <c r="AG63" s="193"/>
      <c r="AH63" s="125"/>
      <c r="AI63" s="193"/>
      <c r="AJ63" s="51"/>
      <c r="AK63" s="51"/>
      <c r="AL63" s="193"/>
      <c r="AM63" s="51"/>
      <c r="AN63" s="193"/>
      <c r="AO63" s="51"/>
      <c r="AP63" s="193"/>
      <c r="AQ63" s="51"/>
      <c r="AR63" s="193"/>
      <c r="AS63" s="51"/>
      <c r="AT63" s="193"/>
      <c r="AU63" s="51"/>
      <c r="AV63" s="193"/>
      <c r="AW63" s="51"/>
      <c r="AX63" s="193"/>
      <c r="AY63" s="193"/>
      <c r="AZ63" s="193"/>
      <c r="BA63" s="193"/>
      <c r="BB63" s="193"/>
      <c r="BC63" s="193"/>
      <c r="BD63" s="194"/>
      <c r="BE63" s="126"/>
      <c r="BF63" s="195"/>
      <c r="BG63" s="195"/>
      <c r="BH63" s="195"/>
      <c r="BI63" s="195"/>
      <c r="BJ63" s="195"/>
      <c r="BK63" s="195"/>
      <c r="BL63" s="195"/>
      <c r="BM63" s="195"/>
      <c r="BN63" s="195"/>
      <c r="BO63" s="195"/>
      <c r="BP63" s="195"/>
      <c r="BQ63" s="133"/>
      <c r="BR63" s="134"/>
      <c r="BS63" s="134"/>
      <c r="BT63" s="134"/>
      <c r="BU63" s="134"/>
      <c r="BV63" s="134"/>
      <c r="BW63" s="134"/>
      <c r="BX63" s="134"/>
      <c r="BY63" s="135"/>
      <c r="BZ63" s="136"/>
      <c r="CA63" s="137"/>
      <c r="CB63" s="137"/>
      <c r="CC63" s="138"/>
      <c r="CD63" s="137"/>
      <c r="CE63" s="137"/>
      <c r="CF63" s="139"/>
      <c r="CG63" s="136"/>
      <c r="CH63" s="140"/>
      <c r="CI63" s="141"/>
      <c r="CJ63" s="142"/>
      <c r="CK63" s="143"/>
      <c r="CL63" s="143"/>
      <c r="CM63" s="143"/>
      <c r="CN63" s="143"/>
      <c r="CO63" s="143"/>
      <c r="CP63" s="143"/>
      <c r="CQ63" s="143"/>
      <c r="CR63" s="144"/>
      <c r="CS63" s="145"/>
      <c r="CT63" s="146"/>
      <c r="CU63" s="146"/>
      <c r="CV63" s="146"/>
      <c r="CW63" s="146"/>
      <c r="CX63" s="146"/>
      <c r="CY63" s="147"/>
      <c r="CZ63" s="148"/>
      <c r="DA63" s="146"/>
      <c r="DB63" s="147"/>
      <c r="DC63" s="149"/>
      <c r="DD63" s="150"/>
      <c r="DE63" s="150"/>
      <c r="DF63" s="150"/>
      <c r="DG63" s="150"/>
      <c r="DH63" s="150"/>
      <c r="DI63" s="150"/>
      <c r="DJ63" s="150"/>
      <c r="DK63" s="151"/>
      <c r="DL63" s="152"/>
      <c r="DM63" s="153"/>
      <c r="DN63" s="153"/>
      <c r="DO63" s="153"/>
      <c r="DP63" s="153"/>
      <c r="DQ63" s="153"/>
      <c r="DR63" s="154"/>
      <c r="DS63" s="152"/>
      <c r="DT63" s="153"/>
      <c r="DU63" s="154"/>
    </row>
    <row r="64" spans="1:125" ht="151.5" customHeight="1" x14ac:dyDescent="0.3">
      <c r="A64" s="43"/>
      <c r="B64" s="44"/>
      <c r="C64" s="44"/>
      <c r="D64" s="44"/>
      <c r="E64" s="43"/>
      <c r="F64" s="51"/>
      <c r="G64" s="191"/>
      <c r="H64" s="51"/>
      <c r="I64" s="51"/>
      <c r="J64" s="51"/>
      <c r="K64" s="51"/>
      <c r="L64" s="51"/>
      <c r="M64" s="51"/>
      <c r="N64" s="51"/>
      <c r="O64" s="51"/>
      <c r="P64" s="51"/>
      <c r="Q64" s="51"/>
      <c r="R64" s="51"/>
      <c r="S64" s="51"/>
      <c r="T64" s="51"/>
      <c r="U64" s="51"/>
      <c r="V64" s="51"/>
      <c r="W64" s="51"/>
      <c r="X64" s="51"/>
      <c r="Y64" s="51"/>
      <c r="Z64" s="51"/>
      <c r="AA64" s="191"/>
      <c r="AB64" s="192"/>
      <c r="AC64" s="191"/>
      <c r="AD64" s="193"/>
      <c r="AE64" s="191"/>
      <c r="AF64" s="193"/>
      <c r="AG64" s="193"/>
      <c r="AH64" s="125"/>
      <c r="AI64" s="193"/>
      <c r="AJ64" s="51"/>
      <c r="AK64" s="51"/>
      <c r="AL64" s="193"/>
      <c r="AM64" s="51"/>
      <c r="AN64" s="193"/>
      <c r="AO64" s="51"/>
      <c r="AP64" s="193"/>
      <c r="AQ64" s="51"/>
      <c r="AR64" s="193"/>
      <c r="AS64" s="51"/>
      <c r="AT64" s="193"/>
      <c r="AU64" s="51"/>
      <c r="AV64" s="193"/>
      <c r="AW64" s="51"/>
      <c r="AX64" s="193"/>
      <c r="AY64" s="193"/>
      <c r="AZ64" s="193"/>
      <c r="BA64" s="193"/>
      <c r="BB64" s="193"/>
      <c r="BC64" s="193"/>
      <c r="BD64" s="194"/>
      <c r="BE64" s="126"/>
      <c r="BF64" s="195"/>
      <c r="BG64" s="195"/>
      <c r="BH64" s="195"/>
      <c r="BI64" s="195"/>
      <c r="BJ64" s="195"/>
      <c r="BK64" s="195"/>
      <c r="BL64" s="195"/>
      <c r="BM64" s="195"/>
      <c r="BN64" s="195"/>
      <c r="BO64" s="195"/>
      <c r="BP64" s="195"/>
      <c r="BQ64" s="133"/>
      <c r="BR64" s="134"/>
      <c r="BS64" s="134"/>
      <c r="BT64" s="134"/>
      <c r="BU64" s="134"/>
      <c r="BV64" s="134"/>
      <c r="BW64" s="134"/>
      <c r="BX64" s="134"/>
      <c r="BY64" s="135"/>
      <c r="BZ64" s="136"/>
      <c r="CA64" s="137"/>
      <c r="CB64" s="137"/>
      <c r="CC64" s="138"/>
      <c r="CD64" s="137"/>
      <c r="CE64" s="137"/>
      <c r="CF64" s="139"/>
      <c r="CG64" s="136"/>
      <c r="CH64" s="140"/>
      <c r="CI64" s="141"/>
      <c r="CJ64" s="142"/>
      <c r="CK64" s="143"/>
      <c r="CL64" s="143"/>
      <c r="CM64" s="143"/>
      <c r="CN64" s="143"/>
      <c r="CO64" s="143"/>
      <c r="CP64" s="143"/>
      <c r="CQ64" s="143"/>
      <c r="CR64" s="144"/>
      <c r="CS64" s="145"/>
      <c r="CT64" s="146"/>
      <c r="CU64" s="146"/>
      <c r="CV64" s="146"/>
      <c r="CW64" s="146"/>
      <c r="CX64" s="146"/>
      <c r="CY64" s="147"/>
      <c r="CZ64" s="148"/>
      <c r="DA64" s="146"/>
      <c r="DB64" s="147"/>
      <c r="DC64" s="149"/>
      <c r="DD64" s="150"/>
      <c r="DE64" s="150"/>
      <c r="DF64" s="150"/>
      <c r="DG64" s="150"/>
      <c r="DH64" s="150"/>
      <c r="DI64" s="150"/>
      <c r="DJ64" s="150"/>
      <c r="DK64" s="151"/>
      <c r="DL64" s="152"/>
      <c r="DM64" s="153"/>
      <c r="DN64" s="153"/>
      <c r="DO64" s="153"/>
      <c r="DP64" s="153"/>
      <c r="DQ64" s="153"/>
      <c r="DR64" s="154"/>
      <c r="DS64" s="152"/>
      <c r="DT64" s="153"/>
      <c r="DU64" s="154"/>
    </row>
    <row r="65" spans="1:125" ht="49.5" customHeight="1" x14ac:dyDescent="0.3">
      <c r="A65" s="51"/>
      <c r="B65" s="51"/>
      <c r="C65" s="43" t="s">
        <v>406</v>
      </c>
      <c r="D65" s="43" t="s">
        <v>407</v>
      </c>
      <c r="E65" s="43"/>
      <c r="F65" s="51"/>
      <c r="G65" s="43"/>
      <c r="H65" s="51"/>
      <c r="I65" s="51"/>
      <c r="J65" s="51"/>
      <c r="K65" s="51"/>
      <c r="L65" s="51"/>
      <c r="M65" s="51"/>
      <c r="N65" s="51"/>
      <c r="O65" s="51"/>
      <c r="P65" s="51"/>
      <c r="Q65" s="51"/>
      <c r="R65" s="51"/>
      <c r="S65" s="51"/>
      <c r="T65" s="51"/>
      <c r="U65" s="51"/>
      <c r="V65" s="51"/>
      <c r="W65" s="51"/>
      <c r="X65" s="51"/>
      <c r="Y65" s="51"/>
      <c r="Z65" s="51"/>
      <c r="AA65" s="43"/>
      <c r="AB65" s="43"/>
      <c r="AC65" s="43"/>
      <c r="AD65" s="51"/>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195"/>
      <c r="BG65" s="195"/>
      <c r="BH65" s="195"/>
      <c r="BI65" s="195"/>
      <c r="BJ65" s="195"/>
      <c r="BK65" s="195"/>
      <c r="BL65" s="195"/>
      <c r="BM65" s="195"/>
      <c r="BN65" s="195"/>
      <c r="BO65" s="195"/>
      <c r="BP65" s="195"/>
      <c r="BQ65" s="133"/>
      <c r="BR65" s="134"/>
      <c r="BS65" s="134"/>
      <c r="BT65" s="134"/>
      <c r="BU65" s="134"/>
      <c r="BV65" s="134"/>
      <c r="BW65" s="134"/>
      <c r="BX65" s="134"/>
      <c r="BY65" s="135"/>
      <c r="BZ65" s="136"/>
      <c r="CA65" s="137"/>
      <c r="CB65" s="137"/>
      <c r="CC65" s="138"/>
      <c r="CD65" s="137"/>
      <c r="CE65" s="137"/>
      <c r="CF65" s="139"/>
      <c r="CG65" s="136"/>
      <c r="CH65" s="140"/>
      <c r="CI65" s="141"/>
      <c r="CJ65" s="142"/>
      <c r="CK65" s="143"/>
      <c r="CL65" s="143"/>
      <c r="CM65" s="143"/>
      <c r="CN65" s="143"/>
      <c r="CO65" s="143"/>
      <c r="CP65" s="143"/>
      <c r="CQ65" s="143"/>
      <c r="CR65" s="144"/>
      <c r="CS65" s="145"/>
      <c r="CT65" s="146"/>
      <c r="CU65" s="146"/>
      <c r="CV65" s="146"/>
      <c r="CW65" s="146"/>
      <c r="CX65" s="146"/>
      <c r="CY65" s="147"/>
      <c r="CZ65" s="148"/>
      <c r="DA65" s="146"/>
      <c r="DB65" s="147"/>
      <c r="DC65" s="149"/>
      <c r="DD65" s="150"/>
      <c r="DE65" s="150"/>
      <c r="DF65" s="150"/>
      <c r="DG65" s="150"/>
      <c r="DH65" s="150"/>
      <c r="DI65" s="150"/>
      <c r="DJ65" s="150"/>
      <c r="DK65" s="151"/>
      <c r="DL65" s="152"/>
      <c r="DM65" s="153"/>
      <c r="DN65" s="153"/>
      <c r="DO65" s="153"/>
      <c r="DP65" s="153"/>
      <c r="DQ65" s="153"/>
      <c r="DR65" s="154"/>
      <c r="DS65" s="152"/>
      <c r="DT65" s="153"/>
      <c r="DU65" s="154"/>
    </row>
    <row r="66" spans="1:125" ht="16.5" customHeight="1" x14ac:dyDescent="0.3">
      <c r="A66" s="56" t="s">
        <v>121</v>
      </c>
      <c r="B66" s="56" t="s">
        <v>121</v>
      </c>
      <c r="C66" s="56" t="s">
        <v>121</v>
      </c>
      <c r="D66" s="56" t="s">
        <v>121</v>
      </c>
      <c r="E66" s="56" t="s">
        <v>121</v>
      </c>
      <c r="F66" s="56" t="s">
        <v>121</v>
      </c>
      <c r="G66" s="56" t="s">
        <v>121</v>
      </c>
      <c r="H66" s="56" t="s">
        <v>121</v>
      </c>
      <c r="I66" s="56" t="s">
        <v>121</v>
      </c>
      <c r="J66" s="56" t="s">
        <v>121</v>
      </c>
      <c r="K66" s="56" t="s">
        <v>121</v>
      </c>
      <c r="L66" s="56" t="s">
        <v>121</v>
      </c>
      <c r="M66" s="56" t="s">
        <v>121</v>
      </c>
      <c r="N66" s="56" t="s">
        <v>121</v>
      </c>
      <c r="O66" s="56" t="s">
        <v>121</v>
      </c>
      <c r="P66" s="56" t="s">
        <v>121</v>
      </c>
      <c r="Q66" s="56" t="s">
        <v>121</v>
      </c>
      <c r="R66" s="56" t="s">
        <v>121</v>
      </c>
      <c r="S66" s="56" t="s">
        <v>121</v>
      </c>
      <c r="T66" s="56" t="s">
        <v>121</v>
      </c>
      <c r="U66" s="56" t="s">
        <v>121</v>
      </c>
      <c r="V66" s="56" t="s">
        <v>121</v>
      </c>
      <c r="W66" s="56" t="s">
        <v>121</v>
      </c>
      <c r="X66" s="56" t="s">
        <v>121</v>
      </c>
      <c r="Y66" s="56" t="s">
        <v>121</v>
      </c>
      <c r="Z66" s="56" t="s">
        <v>121</v>
      </c>
      <c r="AA66" s="56" t="s">
        <v>121</v>
      </c>
      <c r="AB66" s="56" t="s">
        <v>121</v>
      </c>
      <c r="AC66" s="56" t="s">
        <v>121</v>
      </c>
      <c r="AD66" s="56" t="s">
        <v>121</v>
      </c>
      <c r="AE66" s="56" t="s">
        <v>121</v>
      </c>
      <c r="AF66" s="56" t="s">
        <v>121</v>
      </c>
      <c r="AG66" s="56" t="s">
        <v>121</v>
      </c>
      <c r="AH66" s="56" t="s">
        <v>121</v>
      </c>
      <c r="AI66" s="56" t="s">
        <v>121</v>
      </c>
      <c r="AJ66" s="56" t="s">
        <v>121</v>
      </c>
      <c r="AK66" s="56" t="s">
        <v>121</v>
      </c>
      <c r="AL66" s="56" t="s">
        <v>121</v>
      </c>
      <c r="AM66" s="56" t="s">
        <v>121</v>
      </c>
      <c r="AN66" s="56" t="s">
        <v>121</v>
      </c>
      <c r="AO66" s="56" t="s">
        <v>121</v>
      </c>
      <c r="AP66" s="56" t="s">
        <v>121</v>
      </c>
      <c r="AQ66" s="56" t="s">
        <v>121</v>
      </c>
      <c r="AR66" s="56" t="s">
        <v>121</v>
      </c>
      <c r="AS66" s="56" t="s">
        <v>121</v>
      </c>
      <c r="AT66" s="56" t="s">
        <v>121</v>
      </c>
      <c r="AU66" s="56" t="s">
        <v>121</v>
      </c>
      <c r="AV66" s="56" t="s">
        <v>121</v>
      </c>
      <c r="AW66" s="56" t="s">
        <v>121</v>
      </c>
      <c r="AX66" s="56" t="s">
        <v>121</v>
      </c>
      <c r="AY66" s="56" t="s">
        <v>121</v>
      </c>
      <c r="AZ66" s="56" t="s">
        <v>121</v>
      </c>
      <c r="BA66" s="56" t="s">
        <v>121</v>
      </c>
      <c r="BB66" s="56" t="s">
        <v>121</v>
      </c>
      <c r="BC66" s="56" t="s">
        <v>121</v>
      </c>
      <c r="BD66" s="56" t="s">
        <v>121</v>
      </c>
      <c r="BE66" s="56" t="s">
        <v>121</v>
      </c>
      <c r="BF66" s="56" t="s">
        <v>121</v>
      </c>
      <c r="BG66" s="56" t="s">
        <v>121</v>
      </c>
      <c r="BH66" s="56" t="s">
        <v>121</v>
      </c>
      <c r="BI66" s="56" t="s">
        <v>121</v>
      </c>
      <c r="BJ66" s="56" t="s">
        <v>121</v>
      </c>
      <c r="BK66" s="56" t="s">
        <v>121</v>
      </c>
      <c r="BL66" s="56" t="s">
        <v>121</v>
      </c>
      <c r="BM66" s="56" t="s">
        <v>121</v>
      </c>
      <c r="BN66" s="56" t="s">
        <v>121</v>
      </c>
      <c r="BO66" s="56" t="s">
        <v>121</v>
      </c>
      <c r="BP66" s="56" t="s">
        <v>121</v>
      </c>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row>
    <row r="67" spans="1:125" ht="16.5" customHeight="1" x14ac:dyDescent="0.3">
      <c r="A67" s="52"/>
      <c r="B67" s="52"/>
      <c r="C67" s="52"/>
      <c r="D67" s="52"/>
      <c r="E67" s="52"/>
      <c r="F67" s="198"/>
      <c r="G67" s="52"/>
      <c r="H67" s="198"/>
      <c r="I67" s="198"/>
      <c r="J67" s="198"/>
      <c r="K67" s="198"/>
      <c r="L67" s="198"/>
      <c r="M67" s="198"/>
      <c r="N67" s="198"/>
      <c r="O67" s="198"/>
      <c r="P67" s="198"/>
      <c r="Q67" s="198"/>
      <c r="R67" s="198"/>
      <c r="S67" s="198"/>
      <c r="T67" s="198"/>
      <c r="U67" s="198"/>
      <c r="V67" s="198"/>
      <c r="W67" s="198"/>
      <c r="X67" s="198"/>
      <c r="Y67" s="198"/>
      <c r="Z67" s="198"/>
      <c r="AA67" s="52"/>
      <c r="AB67" s="52"/>
      <c r="AC67" s="52"/>
      <c r="AD67" s="198"/>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row>
    <row r="68" spans="1:125" ht="16.5" customHeight="1" x14ac:dyDescent="0.3">
      <c r="A68" s="56"/>
      <c r="B68" s="56"/>
      <c r="C68" s="56"/>
      <c r="D68" s="52"/>
      <c r="E68" s="52"/>
      <c r="F68" s="198"/>
      <c r="G68" s="52"/>
      <c r="H68" s="198"/>
      <c r="I68" s="198"/>
      <c r="J68" s="198"/>
      <c r="K68" s="198"/>
      <c r="L68" s="198"/>
      <c r="M68" s="198"/>
      <c r="N68" s="198"/>
      <c r="O68" s="198"/>
      <c r="P68" s="198"/>
      <c r="Q68" s="198"/>
      <c r="R68" s="198"/>
      <c r="S68" s="198"/>
      <c r="T68" s="198"/>
      <c r="U68" s="198"/>
      <c r="V68" s="198"/>
      <c r="W68" s="198"/>
      <c r="X68" s="198"/>
      <c r="Y68" s="198"/>
      <c r="Z68" s="198"/>
      <c r="AA68" s="52"/>
      <c r="AB68" s="52"/>
      <c r="AC68" s="52"/>
      <c r="AD68" s="198"/>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row>
    <row r="69" spans="1:125" ht="16.5" customHeight="1" x14ac:dyDescent="0.3">
      <c r="A69" s="56"/>
      <c r="B69" s="56"/>
      <c r="C69" s="56"/>
      <c r="D69" s="52"/>
      <c r="E69" s="52"/>
      <c r="F69" s="198"/>
      <c r="G69" s="52"/>
      <c r="H69" s="198"/>
      <c r="I69" s="198"/>
      <c r="J69" s="198"/>
      <c r="K69" s="198"/>
      <c r="L69" s="198"/>
      <c r="M69" s="198"/>
      <c r="N69" s="198"/>
      <c r="O69" s="198"/>
      <c r="P69" s="198"/>
      <c r="Q69" s="198"/>
      <c r="R69" s="198"/>
      <c r="S69" s="198"/>
      <c r="T69" s="198"/>
      <c r="U69" s="198"/>
      <c r="V69" s="198"/>
      <c r="W69" s="198"/>
      <c r="X69" s="198"/>
      <c r="Y69" s="198"/>
      <c r="Z69" s="198"/>
      <c r="AA69" s="52"/>
      <c r="AB69" s="52"/>
      <c r="AC69" s="52"/>
      <c r="AD69" s="198"/>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row>
    <row r="70" spans="1:125" ht="16.5" customHeight="1" x14ac:dyDescent="0.3">
      <c r="A70" s="56"/>
      <c r="B70" s="56"/>
      <c r="C70" s="56"/>
      <c r="D70" s="52"/>
      <c r="E70" s="52"/>
      <c r="F70" s="198"/>
      <c r="G70" s="52"/>
      <c r="H70" s="198"/>
      <c r="I70" s="198"/>
      <c r="J70" s="198"/>
      <c r="K70" s="198"/>
      <c r="L70" s="198"/>
      <c r="M70" s="198"/>
      <c r="N70" s="198"/>
      <c r="O70" s="198"/>
      <c r="P70" s="198"/>
      <c r="Q70" s="198"/>
      <c r="R70" s="198"/>
      <c r="S70" s="198"/>
      <c r="T70" s="198"/>
      <c r="U70" s="198"/>
      <c r="V70" s="198"/>
      <c r="W70" s="198"/>
      <c r="X70" s="198"/>
      <c r="Y70" s="198"/>
      <c r="Z70" s="198"/>
      <c r="AA70" s="52"/>
      <c r="AB70" s="52"/>
      <c r="AC70" s="52"/>
      <c r="AD70" s="198"/>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row>
    <row r="71" spans="1:125" ht="16.5" customHeight="1" x14ac:dyDescent="0.3">
      <c r="A71" s="56"/>
      <c r="B71" s="56"/>
      <c r="C71" s="56"/>
      <c r="D71" s="52"/>
      <c r="E71" s="52"/>
      <c r="F71" s="198"/>
      <c r="G71" s="52"/>
      <c r="H71" s="198"/>
      <c r="I71" s="198"/>
      <c r="J71" s="198"/>
      <c r="K71" s="198"/>
      <c r="L71" s="198"/>
      <c r="M71" s="198"/>
      <c r="N71" s="198"/>
      <c r="O71" s="198"/>
      <c r="P71" s="198"/>
      <c r="Q71" s="198"/>
      <c r="R71" s="198"/>
      <c r="S71" s="198"/>
      <c r="T71" s="198"/>
      <c r="U71" s="198"/>
      <c r="V71" s="198"/>
      <c r="W71" s="198"/>
      <c r="X71" s="198"/>
      <c r="Y71" s="198"/>
      <c r="Z71" s="198"/>
      <c r="AA71" s="52"/>
      <c r="AB71" s="52"/>
      <c r="AC71" s="52"/>
      <c r="AD71" s="198"/>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row>
    <row r="72" spans="1:125" ht="16.5" customHeight="1" x14ac:dyDescent="0.3">
      <c r="A72" s="56"/>
      <c r="B72" s="56"/>
      <c r="C72" s="56"/>
      <c r="D72" s="52"/>
      <c r="E72" s="52"/>
      <c r="F72" s="198"/>
      <c r="G72" s="52"/>
      <c r="H72" s="198"/>
      <c r="I72" s="198"/>
      <c r="J72" s="198"/>
      <c r="K72" s="198"/>
      <c r="L72" s="198"/>
      <c r="M72" s="198"/>
      <c r="N72" s="198"/>
      <c r="O72" s="198"/>
      <c r="P72" s="198"/>
      <c r="Q72" s="198"/>
      <c r="R72" s="198"/>
      <c r="S72" s="198"/>
      <c r="T72" s="198"/>
      <c r="U72" s="198"/>
      <c r="V72" s="198"/>
      <c r="W72" s="198"/>
      <c r="X72" s="198"/>
      <c r="Y72" s="198"/>
      <c r="Z72" s="198"/>
      <c r="AA72" s="52"/>
      <c r="AB72" s="52"/>
      <c r="AC72" s="52"/>
      <c r="AD72" s="198"/>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row>
    <row r="73" spans="1:125" ht="16.5" customHeight="1" x14ac:dyDescent="0.3">
      <c r="A73" s="56"/>
      <c r="B73" s="56"/>
      <c r="C73" s="56"/>
      <c r="D73" s="52"/>
      <c r="E73" s="52"/>
      <c r="F73" s="198"/>
      <c r="G73" s="52"/>
      <c r="H73" s="198"/>
      <c r="I73" s="198"/>
      <c r="J73" s="198"/>
      <c r="K73" s="198"/>
      <c r="L73" s="198"/>
      <c r="M73" s="198"/>
      <c r="N73" s="198"/>
      <c r="O73" s="198"/>
      <c r="P73" s="198"/>
      <c r="Q73" s="198"/>
      <c r="R73" s="198"/>
      <c r="S73" s="198"/>
      <c r="T73" s="198"/>
      <c r="U73" s="198"/>
      <c r="V73" s="198"/>
      <c r="W73" s="198"/>
      <c r="X73" s="198"/>
      <c r="Y73" s="198"/>
      <c r="Z73" s="198"/>
      <c r="AA73" s="52"/>
      <c r="AB73" s="52"/>
      <c r="AC73" s="52"/>
      <c r="AD73" s="198"/>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row>
    <row r="74" spans="1:125" ht="16.5" customHeight="1" x14ac:dyDescent="0.3">
      <c r="A74" s="56"/>
      <c r="B74" s="56"/>
      <c r="C74" s="56"/>
      <c r="D74" s="52"/>
      <c r="E74" s="52"/>
      <c r="F74" s="198"/>
      <c r="G74" s="52"/>
      <c r="H74" s="198"/>
      <c r="I74" s="198"/>
      <c r="J74" s="198"/>
      <c r="K74" s="198"/>
      <c r="L74" s="198"/>
      <c r="M74" s="198"/>
      <c r="N74" s="198"/>
      <c r="O74" s="198"/>
      <c r="P74" s="198"/>
      <c r="Q74" s="198"/>
      <c r="R74" s="198"/>
      <c r="S74" s="198"/>
      <c r="T74" s="198"/>
      <c r="U74" s="198"/>
      <c r="V74" s="198"/>
      <c r="W74" s="198"/>
      <c r="X74" s="198"/>
      <c r="Y74" s="198"/>
      <c r="Z74" s="198"/>
      <c r="AA74" s="52"/>
      <c r="AB74" s="52"/>
      <c r="AC74" s="52"/>
      <c r="AD74" s="198"/>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row>
    <row r="75" spans="1:125" ht="16.5" customHeight="1" x14ac:dyDescent="0.3">
      <c r="A75" s="56"/>
      <c r="B75" s="56"/>
      <c r="C75" s="56"/>
      <c r="D75" s="52"/>
      <c r="E75" s="52"/>
      <c r="F75" s="198"/>
      <c r="G75" s="52"/>
      <c r="H75" s="198"/>
      <c r="I75" s="198"/>
      <c r="J75" s="198"/>
      <c r="K75" s="198"/>
      <c r="L75" s="198"/>
      <c r="M75" s="198"/>
      <c r="N75" s="198"/>
      <c r="O75" s="198"/>
      <c r="P75" s="198"/>
      <c r="Q75" s="198"/>
      <c r="R75" s="198"/>
      <c r="S75" s="198"/>
      <c r="T75" s="198"/>
      <c r="U75" s="198"/>
      <c r="V75" s="198"/>
      <c r="W75" s="198"/>
      <c r="X75" s="198"/>
      <c r="Y75" s="198"/>
      <c r="Z75" s="198"/>
      <c r="AA75" s="52"/>
      <c r="AB75" s="52"/>
      <c r="AC75" s="52"/>
      <c r="AD75" s="198"/>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row>
    <row r="76" spans="1:125" ht="16.5" customHeight="1" x14ac:dyDescent="0.3">
      <c r="A76" s="56"/>
      <c r="B76" s="56"/>
      <c r="C76" s="56"/>
      <c r="D76" s="52"/>
      <c r="E76" s="52"/>
      <c r="F76" s="198"/>
      <c r="G76" s="52"/>
      <c r="H76" s="198"/>
      <c r="I76" s="198"/>
      <c r="J76" s="198"/>
      <c r="K76" s="198"/>
      <c r="L76" s="198"/>
      <c r="M76" s="198"/>
      <c r="N76" s="198"/>
      <c r="O76" s="198"/>
      <c r="P76" s="198"/>
      <c r="Q76" s="198"/>
      <c r="R76" s="198"/>
      <c r="S76" s="198"/>
      <c r="T76" s="198"/>
      <c r="U76" s="198"/>
      <c r="V76" s="198"/>
      <c r="W76" s="198"/>
      <c r="X76" s="198"/>
      <c r="Y76" s="198"/>
      <c r="Z76" s="198"/>
      <c r="AA76" s="52"/>
      <c r="AB76" s="52"/>
      <c r="AC76" s="52"/>
      <c r="AD76" s="198"/>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row>
    <row r="77" spans="1:125" ht="16.5" customHeight="1" x14ac:dyDescent="0.3">
      <c r="A77" s="56"/>
      <c r="B77" s="56"/>
      <c r="C77" s="56"/>
      <c r="D77" s="52"/>
      <c r="E77" s="52"/>
      <c r="F77" s="198"/>
      <c r="G77" s="52"/>
      <c r="H77" s="198"/>
      <c r="I77" s="198"/>
      <c r="J77" s="198"/>
      <c r="K77" s="198"/>
      <c r="L77" s="198"/>
      <c r="M77" s="198"/>
      <c r="N77" s="198"/>
      <c r="O77" s="198"/>
      <c r="P77" s="198"/>
      <c r="Q77" s="198"/>
      <c r="R77" s="198"/>
      <c r="S77" s="198"/>
      <c r="T77" s="198"/>
      <c r="U77" s="198"/>
      <c r="V77" s="198"/>
      <c r="W77" s="198"/>
      <c r="X77" s="198"/>
      <c r="Y77" s="198"/>
      <c r="Z77" s="198"/>
      <c r="AA77" s="52"/>
      <c r="AB77" s="52"/>
      <c r="AC77" s="52"/>
      <c r="AD77" s="198"/>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row>
    <row r="78" spans="1:125" ht="16.5" customHeight="1" x14ac:dyDescent="0.3">
      <c r="A78" s="56"/>
      <c r="B78" s="56"/>
      <c r="C78" s="56"/>
      <c r="D78" s="52"/>
      <c r="E78" s="52"/>
      <c r="F78" s="198"/>
      <c r="G78" s="52"/>
      <c r="H78" s="198"/>
      <c r="I78" s="198"/>
      <c r="J78" s="198"/>
      <c r="K78" s="198"/>
      <c r="L78" s="198"/>
      <c r="M78" s="198"/>
      <c r="N78" s="198"/>
      <c r="O78" s="198"/>
      <c r="P78" s="198"/>
      <c r="Q78" s="198"/>
      <c r="R78" s="198"/>
      <c r="S78" s="198"/>
      <c r="T78" s="198"/>
      <c r="U78" s="198"/>
      <c r="V78" s="198"/>
      <c r="W78" s="198"/>
      <c r="X78" s="198"/>
      <c r="Y78" s="198"/>
      <c r="Z78" s="198"/>
      <c r="AA78" s="52"/>
      <c r="AB78" s="52"/>
      <c r="AC78" s="52"/>
      <c r="AD78" s="198"/>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row>
    <row r="79" spans="1:125" ht="16.5" customHeight="1" x14ac:dyDescent="0.3">
      <c r="A79" s="56"/>
      <c r="B79" s="56"/>
      <c r="C79" s="56"/>
      <c r="D79" s="52"/>
      <c r="E79" s="52"/>
      <c r="F79" s="198"/>
      <c r="G79" s="52"/>
      <c r="H79" s="198"/>
      <c r="I79" s="198"/>
      <c r="J79" s="198"/>
      <c r="K79" s="198"/>
      <c r="L79" s="198"/>
      <c r="M79" s="198"/>
      <c r="N79" s="198"/>
      <c r="O79" s="198"/>
      <c r="P79" s="198"/>
      <c r="Q79" s="198"/>
      <c r="R79" s="198"/>
      <c r="S79" s="198"/>
      <c r="T79" s="198"/>
      <c r="U79" s="198"/>
      <c r="V79" s="198"/>
      <c r="W79" s="198"/>
      <c r="X79" s="198"/>
      <c r="Y79" s="198"/>
      <c r="Z79" s="198"/>
      <c r="AA79" s="52"/>
      <c r="AB79" s="52"/>
      <c r="AC79" s="52"/>
      <c r="AD79" s="198"/>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c r="DJ79" s="52"/>
      <c r="DK79" s="52"/>
      <c r="DL79" s="52"/>
      <c r="DM79" s="52"/>
      <c r="DN79" s="52"/>
      <c r="DO79" s="52"/>
      <c r="DP79" s="52"/>
      <c r="DQ79" s="52"/>
      <c r="DR79" s="52"/>
      <c r="DS79" s="52"/>
      <c r="DT79" s="52"/>
      <c r="DU79" s="52"/>
    </row>
    <row r="80" spans="1:125" ht="16.5" customHeight="1" x14ac:dyDescent="0.3">
      <c r="A80" s="56"/>
      <c r="B80" s="56"/>
      <c r="C80" s="56"/>
      <c r="D80" s="52"/>
      <c r="E80" s="52"/>
      <c r="F80" s="198"/>
      <c r="G80" s="52"/>
      <c r="H80" s="198"/>
      <c r="I80" s="198"/>
      <c r="J80" s="198"/>
      <c r="K80" s="198"/>
      <c r="L80" s="198"/>
      <c r="M80" s="198"/>
      <c r="N80" s="198"/>
      <c r="O80" s="198"/>
      <c r="P80" s="198"/>
      <c r="Q80" s="198"/>
      <c r="R80" s="198"/>
      <c r="S80" s="198"/>
      <c r="T80" s="198"/>
      <c r="U80" s="198"/>
      <c r="V80" s="198"/>
      <c r="W80" s="198"/>
      <c r="X80" s="198"/>
      <c r="Y80" s="198"/>
      <c r="Z80" s="198"/>
      <c r="AA80" s="52"/>
      <c r="AB80" s="52"/>
      <c r="AC80" s="52"/>
      <c r="AD80" s="198"/>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row>
    <row r="81" spans="1:125" ht="16.5" customHeight="1" x14ac:dyDescent="0.3">
      <c r="A81" s="56"/>
      <c r="B81" s="56"/>
      <c r="C81" s="56"/>
      <c r="D81" s="52"/>
      <c r="E81" s="52"/>
      <c r="F81" s="198"/>
      <c r="G81" s="52"/>
      <c r="H81" s="198"/>
      <c r="I81" s="198"/>
      <c r="J81" s="198"/>
      <c r="K81" s="198"/>
      <c r="L81" s="198"/>
      <c r="M81" s="198"/>
      <c r="N81" s="198"/>
      <c r="O81" s="198"/>
      <c r="P81" s="198"/>
      <c r="Q81" s="198"/>
      <c r="R81" s="198"/>
      <c r="S81" s="198"/>
      <c r="T81" s="198"/>
      <c r="U81" s="198"/>
      <c r="V81" s="198"/>
      <c r="W81" s="198"/>
      <c r="X81" s="198"/>
      <c r="Y81" s="198"/>
      <c r="Z81" s="198"/>
      <c r="AA81" s="52"/>
      <c r="AB81" s="52"/>
      <c r="AC81" s="52"/>
      <c r="AD81" s="198"/>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c r="DJ81" s="52"/>
      <c r="DK81" s="52"/>
      <c r="DL81" s="52"/>
      <c r="DM81" s="52"/>
      <c r="DN81" s="52"/>
      <c r="DO81" s="52"/>
      <c r="DP81" s="52"/>
      <c r="DQ81" s="52"/>
      <c r="DR81" s="52"/>
      <c r="DS81" s="52"/>
      <c r="DT81" s="52"/>
      <c r="DU81" s="52"/>
    </row>
    <row r="82" spans="1:125" ht="16.5" customHeight="1" x14ac:dyDescent="0.3">
      <c r="A82" s="56"/>
      <c r="B82" s="56"/>
      <c r="C82" s="56"/>
      <c r="D82" s="52"/>
      <c r="E82" s="52"/>
      <c r="F82" s="198"/>
      <c r="G82" s="52"/>
      <c r="H82" s="198"/>
      <c r="I82" s="198"/>
      <c r="J82" s="198"/>
      <c r="K82" s="198"/>
      <c r="L82" s="198"/>
      <c r="M82" s="198"/>
      <c r="N82" s="198"/>
      <c r="O82" s="198"/>
      <c r="P82" s="198"/>
      <c r="Q82" s="198"/>
      <c r="R82" s="198"/>
      <c r="S82" s="198"/>
      <c r="T82" s="198"/>
      <c r="U82" s="198"/>
      <c r="V82" s="198"/>
      <c r="W82" s="198"/>
      <c r="X82" s="198"/>
      <c r="Y82" s="198"/>
      <c r="Z82" s="198"/>
      <c r="AA82" s="52"/>
      <c r="AB82" s="52"/>
      <c r="AC82" s="52"/>
      <c r="AD82" s="198"/>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row>
    <row r="83" spans="1:125" ht="16.5" customHeight="1" x14ac:dyDescent="0.3">
      <c r="A83" s="56"/>
      <c r="B83" s="56"/>
      <c r="C83" s="56"/>
      <c r="D83" s="52"/>
      <c r="E83" s="52"/>
      <c r="F83" s="198"/>
      <c r="G83" s="52"/>
      <c r="H83" s="198"/>
      <c r="I83" s="198"/>
      <c r="J83" s="198"/>
      <c r="K83" s="198"/>
      <c r="L83" s="198"/>
      <c r="M83" s="198"/>
      <c r="N83" s="198"/>
      <c r="O83" s="198"/>
      <c r="P83" s="198"/>
      <c r="Q83" s="198"/>
      <c r="R83" s="198"/>
      <c r="S83" s="198"/>
      <c r="T83" s="198"/>
      <c r="U83" s="198"/>
      <c r="V83" s="198"/>
      <c r="W83" s="198"/>
      <c r="X83" s="198"/>
      <c r="Y83" s="198"/>
      <c r="Z83" s="198"/>
      <c r="AA83" s="52"/>
      <c r="AB83" s="52"/>
      <c r="AC83" s="52"/>
      <c r="AD83" s="198"/>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c r="DJ83" s="52"/>
      <c r="DK83" s="52"/>
      <c r="DL83" s="52"/>
      <c r="DM83" s="52"/>
      <c r="DN83" s="52"/>
      <c r="DO83" s="52"/>
      <c r="DP83" s="52"/>
      <c r="DQ83" s="52"/>
      <c r="DR83" s="52"/>
      <c r="DS83" s="52"/>
      <c r="DT83" s="52"/>
      <c r="DU83" s="52"/>
    </row>
    <row r="84" spans="1:125" ht="16.5" customHeight="1" x14ac:dyDescent="0.3">
      <c r="A84" s="56"/>
      <c r="B84" s="56"/>
      <c r="C84" s="56"/>
      <c r="D84" s="52"/>
      <c r="E84" s="52"/>
      <c r="F84" s="198"/>
      <c r="G84" s="52"/>
      <c r="H84" s="198"/>
      <c r="I84" s="198"/>
      <c r="J84" s="198"/>
      <c r="K84" s="198"/>
      <c r="L84" s="198"/>
      <c r="M84" s="198"/>
      <c r="N84" s="198"/>
      <c r="O84" s="198"/>
      <c r="P84" s="198"/>
      <c r="Q84" s="198"/>
      <c r="R84" s="198"/>
      <c r="S84" s="198"/>
      <c r="T84" s="198"/>
      <c r="U84" s="198"/>
      <c r="V84" s="198"/>
      <c r="W84" s="198"/>
      <c r="X84" s="198"/>
      <c r="Y84" s="198"/>
      <c r="Z84" s="198"/>
      <c r="AA84" s="52"/>
      <c r="AB84" s="52"/>
      <c r="AC84" s="52"/>
      <c r="AD84" s="198"/>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row>
    <row r="85" spans="1:125" ht="16.5" customHeight="1" x14ac:dyDescent="0.3">
      <c r="A85" s="56"/>
      <c r="B85" s="56"/>
      <c r="C85" s="56"/>
      <c r="D85" s="52"/>
      <c r="E85" s="52"/>
      <c r="F85" s="198"/>
      <c r="G85" s="52"/>
      <c r="H85" s="198"/>
      <c r="I85" s="198"/>
      <c r="J85" s="198"/>
      <c r="K85" s="198"/>
      <c r="L85" s="198"/>
      <c r="M85" s="198"/>
      <c r="N85" s="198"/>
      <c r="O85" s="198"/>
      <c r="P85" s="198"/>
      <c r="Q85" s="198"/>
      <c r="R85" s="198"/>
      <c r="S85" s="198"/>
      <c r="T85" s="198"/>
      <c r="U85" s="198"/>
      <c r="V85" s="198"/>
      <c r="W85" s="198"/>
      <c r="X85" s="198"/>
      <c r="Y85" s="198"/>
      <c r="Z85" s="198"/>
      <c r="AA85" s="52"/>
      <c r="AB85" s="52"/>
      <c r="AC85" s="52"/>
      <c r="AD85" s="198"/>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row>
    <row r="86" spans="1:125" ht="16.5" customHeight="1" x14ac:dyDescent="0.3">
      <c r="A86" s="56"/>
      <c r="B86" s="56"/>
      <c r="C86" s="56"/>
      <c r="D86" s="52"/>
      <c r="E86" s="52"/>
      <c r="F86" s="198"/>
      <c r="G86" s="52"/>
      <c r="H86" s="198"/>
      <c r="I86" s="198"/>
      <c r="J86" s="198"/>
      <c r="K86" s="198"/>
      <c r="L86" s="198"/>
      <c r="M86" s="198"/>
      <c r="N86" s="198"/>
      <c r="O86" s="198"/>
      <c r="P86" s="198"/>
      <c r="Q86" s="198"/>
      <c r="R86" s="198"/>
      <c r="S86" s="198"/>
      <c r="T86" s="198"/>
      <c r="U86" s="198"/>
      <c r="V86" s="198"/>
      <c r="W86" s="198"/>
      <c r="X86" s="198"/>
      <c r="Y86" s="198"/>
      <c r="Z86" s="198"/>
      <c r="AA86" s="52"/>
      <c r="AB86" s="52"/>
      <c r="AC86" s="52"/>
      <c r="AD86" s="198"/>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row>
    <row r="87" spans="1:125" ht="16.5" customHeight="1" x14ac:dyDescent="0.3">
      <c r="A87" s="56"/>
      <c r="B87" s="56"/>
      <c r="C87" s="56"/>
      <c r="D87" s="52"/>
      <c r="E87" s="52"/>
      <c r="F87" s="198"/>
      <c r="G87" s="52"/>
      <c r="H87" s="198"/>
      <c r="I87" s="198"/>
      <c r="J87" s="198"/>
      <c r="K87" s="198"/>
      <c r="L87" s="198"/>
      <c r="M87" s="198"/>
      <c r="N87" s="198"/>
      <c r="O87" s="198"/>
      <c r="P87" s="198"/>
      <c r="Q87" s="198"/>
      <c r="R87" s="198"/>
      <c r="S87" s="198"/>
      <c r="T87" s="198"/>
      <c r="U87" s="198"/>
      <c r="V87" s="198"/>
      <c r="W87" s="198"/>
      <c r="X87" s="198"/>
      <c r="Y87" s="198"/>
      <c r="Z87" s="198"/>
      <c r="AA87" s="52"/>
      <c r="AB87" s="52"/>
      <c r="AC87" s="52"/>
      <c r="AD87" s="198"/>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row>
    <row r="88" spans="1:125" ht="16.5" customHeight="1" x14ac:dyDescent="0.3">
      <c r="A88" s="56"/>
      <c r="B88" s="56"/>
      <c r="C88" s="56"/>
      <c r="D88" s="52"/>
      <c r="E88" s="52"/>
      <c r="F88" s="198"/>
      <c r="G88" s="52"/>
      <c r="H88" s="198"/>
      <c r="I88" s="198"/>
      <c r="J88" s="198"/>
      <c r="K88" s="198"/>
      <c r="L88" s="198"/>
      <c r="M88" s="198"/>
      <c r="N88" s="198"/>
      <c r="O88" s="198"/>
      <c r="P88" s="198"/>
      <c r="Q88" s="198"/>
      <c r="R88" s="198"/>
      <c r="S88" s="198"/>
      <c r="T88" s="198"/>
      <c r="U88" s="198"/>
      <c r="V88" s="198"/>
      <c r="W88" s="198"/>
      <c r="X88" s="198"/>
      <c r="Y88" s="198"/>
      <c r="Z88" s="198"/>
      <c r="AA88" s="52"/>
      <c r="AB88" s="52"/>
      <c r="AC88" s="52"/>
      <c r="AD88" s="198"/>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row>
    <row r="89" spans="1:125" ht="16.5" customHeight="1" x14ac:dyDescent="0.3">
      <c r="A89" s="56"/>
      <c r="B89" s="56"/>
      <c r="C89" s="56"/>
      <c r="D89" s="52"/>
      <c r="E89" s="52"/>
      <c r="F89" s="198"/>
      <c r="G89" s="52"/>
      <c r="H89" s="198"/>
      <c r="I89" s="198"/>
      <c r="J89" s="198"/>
      <c r="K89" s="198"/>
      <c r="L89" s="198"/>
      <c r="M89" s="198"/>
      <c r="N89" s="198"/>
      <c r="O89" s="198"/>
      <c r="P89" s="198"/>
      <c r="Q89" s="198"/>
      <c r="R89" s="198"/>
      <c r="S89" s="198"/>
      <c r="T89" s="198"/>
      <c r="U89" s="198"/>
      <c r="V89" s="198"/>
      <c r="W89" s="198"/>
      <c r="X89" s="198"/>
      <c r="Y89" s="198"/>
      <c r="Z89" s="198"/>
      <c r="AA89" s="52"/>
      <c r="AB89" s="52"/>
      <c r="AC89" s="52"/>
      <c r="AD89" s="198"/>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row>
    <row r="90" spans="1:125" ht="16.5" customHeight="1" x14ac:dyDescent="0.3">
      <c r="A90" s="56"/>
      <c r="B90" s="56"/>
      <c r="C90" s="56"/>
      <c r="D90" s="52"/>
      <c r="E90" s="52"/>
      <c r="F90" s="198"/>
      <c r="G90" s="52"/>
      <c r="H90" s="198"/>
      <c r="I90" s="198"/>
      <c r="J90" s="198"/>
      <c r="K90" s="198"/>
      <c r="L90" s="198"/>
      <c r="M90" s="198"/>
      <c r="N90" s="198"/>
      <c r="O90" s="198"/>
      <c r="P90" s="198"/>
      <c r="Q90" s="198"/>
      <c r="R90" s="198"/>
      <c r="S90" s="198"/>
      <c r="T90" s="198"/>
      <c r="U90" s="198"/>
      <c r="V90" s="198"/>
      <c r="W90" s="198"/>
      <c r="X90" s="198"/>
      <c r="Y90" s="198"/>
      <c r="Z90" s="198"/>
      <c r="AA90" s="52"/>
      <c r="AB90" s="52"/>
      <c r="AC90" s="52"/>
      <c r="AD90" s="198"/>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row>
    <row r="91" spans="1:125" ht="16.5" customHeight="1" x14ac:dyDescent="0.3">
      <c r="A91" s="56"/>
      <c r="B91" s="56"/>
      <c r="C91" s="56"/>
      <c r="D91" s="52"/>
      <c r="E91" s="52"/>
      <c r="F91" s="198"/>
      <c r="G91" s="52"/>
      <c r="H91" s="198"/>
      <c r="I91" s="198"/>
      <c r="J91" s="198"/>
      <c r="K91" s="198"/>
      <c r="L91" s="198"/>
      <c r="M91" s="198"/>
      <c r="N91" s="198"/>
      <c r="O91" s="198"/>
      <c r="P91" s="198"/>
      <c r="Q91" s="198"/>
      <c r="R91" s="198"/>
      <c r="S91" s="198"/>
      <c r="T91" s="198"/>
      <c r="U91" s="198"/>
      <c r="V91" s="198"/>
      <c r="W91" s="198"/>
      <c r="X91" s="198"/>
      <c r="Y91" s="198"/>
      <c r="Z91" s="198"/>
      <c r="AA91" s="52"/>
      <c r="AB91" s="52"/>
      <c r="AC91" s="52"/>
      <c r="AD91" s="198"/>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row>
    <row r="92" spans="1:125" ht="16.5" customHeight="1" x14ac:dyDescent="0.3">
      <c r="A92" s="56"/>
      <c r="B92" s="56"/>
      <c r="C92" s="56"/>
      <c r="D92" s="52"/>
      <c r="E92" s="52"/>
      <c r="F92" s="198"/>
      <c r="G92" s="52"/>
      <c r="H92" s="198"/>
      <c r="I92" s="198"/>
      <c r="J92" s="198"/>
      <c r="K92" s="198"/>
      <c r="L92" s="198"/>
      <c r="M92" s="198"/>
      <c r="N92" s="198"/>
      <c r="O92" s="198"/>
      <c r="P92" s="198"/>
      <c r="Q92" s="198"/>
      <c r="R92" s="198"/>
      <c r="S92" s="198"/>
      <c r="T92" s="198"/>
      <c r="U92" s="198"/>
      <c r="V92" s="198"/>
      <c r="W92" s="198"/>
      <c r="X92" s="198"/>
      <c r="Y92" s="198"/>
      <c r="Z92" s="198"/>
      <c r="AA92" s="52"/>
      <c r="AB92" s="52"/>
      <c r="AC92" s="52"/>
      <c r="AD92" s="198"/>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row>
    <row r="93" spans="1:125" ht="16.5" customHeight="1" x14ac:dyDescent="0.3">
      <c r="A93" s="56"/>
      <c r="B93" s="56"/>
      <c r="C93" s="56"/>
      <c r="D93" s="52"/>
      <c r="E93" s="52"/>
      <c r="F93" s="198"/>
      <c r="G93" s="52"/>
      <c r="H93" s="198"/>
      <c r="I93" s="198"/>
      <c r="J93" s="198"/>
      <c r="K93" s="198"/>
      <c r="L93" s="198"/>
      <c r="M93" s="198"/>
      <c r="N93" s="198"/>
      <c r="O93" s="198"/>
      <c r="P93" s="198"/>
      <c r="Q93" s="198"/>
      <c r="R93" s="198"/>
      <c r="S93" s="198"/>
      <c r="T93" s="198"/>
      <c r="U93" s="198"/>
      <c r="V93" s="198"/>
      <c r="W93" s="198"/>
      <c r="X93" s="198"/>
      <c r="Y93" s="198"/>
      <c r="Z93" s="198"/>
      <c r="AA93" s="52"/>
      <c r="AB93" s="52"/>
      <c r="AC93" s="52"/>
      <c r="AD93" s="198"/>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c r="DI93" s="52"/>
      <c r="DJ93" s="52"/>
      <c r="DK93" s="52"/>
      <c r="DL93" s="52"/>
      <c r="DM93" s="52"/>
      <c r="DN93" s="52"/>
      <c r="DO93" s="52"/>
      <c r="DP93" s="52"/>
      <c r="DQ93" s="52"/>
      <c r="DR93" s="52"/>
      <c r="DS93" s="52"/>
      <c r="DT93" s="52"/>
      <c r="DU93" s="52"/>
    </row>
    <row r="94" spans="1:125" ht="16.5" customHeight="1" x14ac:dyDescent="0.3">
      <c r="A94" s="56"/>
      <c r="B94" s="56"/>
      <c r="C94" s="56"/>
      <c r="D94" s="52"/>
      <c r="E94" s="52"/>
      <c r="F94" s="198"/>
      <c r="G94" s="52"/>
      <c r="H94" s="198"/>
      <c r="I94" s="198"/>
      <c r="J94" s="198"/>
      <c r="K94" s="198"/>
      <c r="L94" s="198"/>
      <c r="M94" s="198"/>
      <c r="N94" s="198"/>
      <c r="O94" s="198"/>
      <c r="P94" s="198"/>
      <c r="Q94" s="198"/>
      <c r="R94" s="198"/>
      <c r="S94" s="198"/>
      <c r="T94" s="198"/>
      <c r="U94" s="198"/>
      <c r="V94" s="198"/>
      <c r="W94" s="198"/>
      <c r="X94" s="198"/>
      <c r="Y94" s="198"/>
      <c r="Z94" s="198"/>
      <c r="AA94" s="52"/>
      <c r="AB94" s="52"/>
      <c r="AC94" s="52"/>
      <c r="AD94" s="198"/>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c r="DJ94" s="52"/>
      <c r="DK94" s="52"/>
      <c r="DL94" s="52"/>
      <c r="DM94" s="52"/>
      <c r="DN94" s="52"/>
      <c r="DO94" s="52"/>
      <c r="DP94" s="52"/>
      <c r="DQ94" s="52"/>
      <c r="DR94" s="52"/>
      <c r="DS94" s="52"/>
      <c r="DT94" s="52"/>
      <c r="DU94" s="52"/>
    </row>
    <row r="95" spans="1:125" ht="16.5" customHeight="1" x14ac:dyDescent="0.3">
      <c r="A95" s="56"/>
      <c r="B95" s="56"/>
      <c r="C95" s="56"/>
      <c r="D95" s="52"/>
      <c r="E95" s="52"/>
      <c r="F95" s="198"/>
      <c r="G95" s="52"/>
      <c r="H95" s="198"/>
      <c r="I95" s="198"/>
      <c r="J95" s="198"/>
      <c r="K95" s="198"/>
      <c r="L95" s="198"/>
      <c r="M95" s="198"/>
      <c r="N95" s="198"/>
      <c r="O95" s="198"/>
      <c r="P95" s="198"/>
      <c r="Q95" s="198"/>
      <c r="R95" s="198"/>
      <c r="S95" s="198"/>
      <c r="T95" s="198"/>
      <c r="U95" s="198"/>
      <c r="V95" s="198"/>
      <c r="W95" s="198"/>
      <c r="X95" s="198"/>
      <c r="Y95" s="198"/>
      <c r="Z95" s="198"/>
      <c r="AA95" s="52"/>
      <c r="AB95" s="52"/>
      <c r="AC95" s="52"/>
      <c r="AD95" s="198"/>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c r="DJ95" s="52"/>
      <c r="DK95" s="52"/>
      <c r="DL95" s="52"/>
      <c r="DM95" s="52"/>
      <c r="DN95" s="52"/>
      <c r="DO95" s="52"/>
      <c r="DP95" s="52"/>
      <c r="DQ95" s="52"/>
      <c r="DR95" s="52"/>
      <c r="DS95" s="52"/>
      <c r="DT95" s="52"/>
      <c r="DU95" s="52"/>
    </row>
    <row r="96" spans="1:125" ht="16.5" customHeight="1" x14ac:dyDescent="0.3">
      <c r="A96" s="56"/>
      <c r="B96" s="56"/>
      <c r="C96" s="56"/>
      <c r="D96" s="52"/>
      <c r="E96" s="52"/>
      <c r="F96" s="198"/>
      <c r="G96" s="52"/>
      <c r="H96" s="198"/>
      <c r="I96" s="198"/>
      <c r="J96" s="198"/>
      <c r="K96" s="198"/>
      <c r="L96" s="198"/>
      <c r="M96" s="198"/>
      <c r="N96" s="198"/>
      <c r="O96" s="198"/>
      <c r="P96" s="198"/>
      <c r="Q96" s="198"/>
      <c r="R96" s="198"/>
      <c r="S96" s="198"/>
      <c r="T96" s="198"/>
      <c r="U96" s="198"/>
      <c r="V96" s="198"/>
      <c r="W96" s="198"/>
      <c r="X96" s="198"/>
      <c r="Y96" s="198"/>
      <c r="Z96" s="198"/>
      <c r="AA96" s="52"/>
      <c r="AB96" s="52"/>
      <c r="AC96" s="52"/>
      <c r="AD96" s="198"/>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row>
    <row r="97" spans="1:125" ht="16.5" customHeight="1" x14ac:dyDescent="0.3">
      <c r="A97" s="56"/>
      <c r="B97" s="56"/>
      <c r="C97" s="56"/>
      <c r="D97" s="52"/>
      <c r="E97" s="52"/>
      <c r="F97" s="198"/>
      <c r="G97" s="52"/>
      <c r="H97" s="198"/>
      <c r="I97" s="198"/>
      <c r="J97" s="198"/>
      <c r="K97" s="198"/>
      <c r="L97" s="198"/>
      <c r="M97" s="198"/>
      <c r="N97" s="198"/>
      <c r="O97" s="198"/>
      <c r="P97" s="198"/>
      <c r="Q97" s="198"/>
      <c r="R97" s="198"/>
      <c r="S97" s="198"/>
      <c r="T97" s="198"/>
      <c r="U97" s="198"/>
      <c r="V97" s="198"/>
      <c r="W97" s="198"/>
      <c r="X97" s="198"/>
      <c r="Y97" s="198"/>
      <c r="Z97" s="198"/>
      <c r="AA97" s="52"/>
      <c r="AB97" s="52"/>
      <c r="AC97" s="52"/>
      <c r="AD97" s="198"/>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row>
    <row r="98" spans="1:125" ht="16.5" customHeight="1" x14ac:dyDescent="0.3">
      <c r="A98" s="56"/>
      <c r="B98" s="56"/>
      <c r="C98" s="56"/>
      <c r="D98" s="52"/>
      <c r="E98" s="52"/>
      <c r="F98" s="198"/>
      <c r="G98" s="52"/>
      <c r="H98" s="198"/>
      <c r="I98" s="198"/>
      <c r="J98" s="198"/>
      <c r="K98" s="198"/>
      <c r="L98" s="198"/>
      <c r="M98" s="198"/>
      <c r="N98" s="198"/>
      <c r="O98" s="198"/>
      <c r="P98" s="198"/>
      <c r="Q98" s="198"/>
      <c r="R98" s="198"/>
      <c r="S98" s="198"/>
      <c r="T98" s="198"/>
      <c r="U98" s="198"/>
      <c r="V98" s="198"/>
      <c r="W98" s="198"/>
      <c r="X98" s="198"/>
      <c r="Y98" s="198"/>
      <c r="Z98" s="198"/>
      <c r="AA98" s="52"/>
      <c r="AB98" s="52"/>
      <c r="AC98" s="52"/>
      <c r="AD98" s="198"/>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row>
    <row r="99" spans="1:125" ht="16.5" customHeight="1" x14ac:dyDescent="0.3">
      <c r="A99" s="56"/>
      <c r="B99" s="56"/>
      <c r="C99" s="56"/>
      <c r="D99" s="52"/>
      <c r="E99" s="52"/>
      <c r="F99" s="198"/>
      <c r="G99" s="52"/>
      <c r="H99" s="198"/>
      <c r="I99" s="198"/>
      <c r="J99" s="198"/>
      <c r="K99" s="198"/>
      <c r="L99" s="198"/>
      <c r="M99" s="198"/>
      <c r="N99" s="198"/>
      <c r="O99" s="198"/>
      <c r="P99" s="198"/>
      <c r="Q99" s="198"/>
      <c r="R99" s="198"/>
      <c r="S99" s="198"/>
      <c r="T99" s="198"/>
      <c r="U99" s="198"/>
      <c r="V99" s="198"/>
      <c r="W99" s="198"/>
      <c r="X99" s="198"/>
      <c r="Y99" s="198"/>
      <c r="Z99" s="198"/>
      <c r="AA99" s="52"/>
      <c r="AB99" s="52"/>
      <c r="AC99" s="52"/>
      <c r="AD99" s="198"/>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row>
    <row r="100" spans="1:125" ht="16.5" customHeight="1" x14ac:dyDescent="0.3">
      <c r="A100" s="56"/>
      <c r="B100" s="56"/>
      <c r="C100" s="56"/>
      <c r="D100" s="52"/>
      <c r="E100" s="52"/>
      <c r="F100" s="198"/>
      <c r="G100" s="52"/>
      <c r="H100" s="198"/>
      <c r="I100" s="198"/>
      <c r="J100" s="198"/>
      <c r="K100" s="198"/>
      <c r="L100" s="198"/>
      <c r="M100" s="198"/>
      <c r="N100" s="198"/>
      <c r="O100" s="198"/>
      <c r="P100" s="198"/>
      <c r="Q100" s="198"/>
      <c r="R100" s="198"/>
      <c r="S100" s="198"/>
      <c r="T100" s="198"/>
      <c r="U100" s="198"/>
      <c r="V100" s="198"/>
      <c r="W100" s="198"/>
      <c r="X100" s="198"/>
      <c r="Y100" s="198"/>
      <c r="Z100" s="198"/>
      <c r="AA100" s="52"/>
      <c r="AB100" s="52"/>
      <c r="AC100" s="52"/>
      <c r="AD100" s="198"/>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row>
    <row r="101" spans="1:125" ht="16.5" customHeight="1" x14ac:dyDescent="0.3">
      <c r="A101" s="56"/>
      <c r="B101" s="56"/>
      <c r="C101" s="56"/>
      <c r="D101" s="52"/>
      <c r="E101" s="52"/>
      <c r="F101" s="198"/>
      <c r="G101" s="52"/>
      <c r="H101" s="198"/>
      <c r="I101" s="198"/>
      <c r="J101" s="198"/>
      <c r="K101" s="198"/>
      <c r="L101" s="198"/>
      <c r="M101" s="198"/>
      <c r="N101" s="198"/>
      <c r="O101" s="198"/>
      <c r="P101" s="198"/>
      <c r="Q101" s="198"/>
      <c r="R101" s="198"/>
      <c r="S101" s="198"/>
      <c r="T101" s="198"/>
      <c r="U101" s="198"/>
      <c r="V101" s="198"/>
      <c r="W101" s="198"/>
      <c r="X101" s="198"/>
      <c r="Y101" s="198"/>
      <c r="Z101" s="198"/>
      <c r="AA101" s="52"/>
      <c r="AB101" s="52"/>
      <c r="AC101" s="52"/>
      <c r="AD101" s="198"/>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row>
    <row r="102" spans="1:125" ht="16.5" customHeight="1" x14ac:dyDescent="0.3">
      <c r="A102" s="56"/>
      <c r="B102" s="56"/>
      <c r="C102" s="56"/>
      <c r="D102" s="52"/>
      <c r="E102" s="52"/>
      <c r="F102" s="198"/>
      <c r="G102" s="52"/>
      <c r="H102" s="198"/>
      <c r="I102" s="198"/>
      <c r="J102" s="198"/>
      <c r="K102" s="198"/>
      <c r="L102" s="198"/>
      <c r="M102" s="198"/>
      <c r="N102" s="198"/>
      <c r="O102" s="198"/>
      <c r="P102" s="198"/>
      <c r="Q102" s="198"/>
      <c r="R102" s="198"/>
      <c r="S102" s="198"/>
      <c r="T102" s="198"/>
      <c r="U102" s="198"/>
      <c r="V102" s="198"/>
      <c r="W102" s="198"/>
      <c r="X102" s="198"/>
      <c r="Y102" s="198"/>
      <c r="Z102" s="198"/>
      <c r="AA102" s="52"/>
      <c r="AB102" s="52"/>
      <c r="AC102" s="52"/>
      <c r="AD102" s="198"/>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row>
    <row r="103" spans="1:125" ht="16.5" customHeight="1" x14ac:dyDescent="0.3">
      <c r="A103" s="56"/>
      <c r="B103" s="56"/>
      <c r="C103" s="56"/>
      <c r="D103" s="52"/>
      <c r="E103" s="52"/>
      <c r="F103" s="198"/>
      <c r="G103" s="52"/>
      <c r="H103" s="198"/>
      <c r="I103" s="198"/>
      <c r="J103" s="198"/>
      <c r="K103" s="198"/>
      <c r="L103" s="198"/>
      <c r="M103" s="198"/>
      <c r="N103" s="198"/>
      <c r="O103" s="198"/>
      <c r="P103" s="198"/>
      <c r="Q103" s="198"/>
      <c r="R103" s="198"/>
      <c r="S103" s="198"/>
      <c r="T103" s="198"/>
      <c r="U103" s="198"/>
      <c r="V103" s="198"/>
      <c r="W103" s="198"/>
      <c r="X103" s="198"/>
      <c r="Y103" s="198"/>
      <c r="Z103" s="198"/>
      <c r="AA103" s="52"/>
      <c r="AB103" s="52"/>
      <c r="AC103" s="52"/>
      <c r="AD103" s="198"/>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row>
    <row r="104" spans="1:125" ht="16.5" customHeight="1" x14ac:dyDescent="0.3">
      <c r="A104" s="56"/>
      <c r="B104" s="56"/>
      <c r="C104" s="56"/>
      <c r="D104" s="52"/>
      <c r="E104" s="52"/>
      <c r="F104" s="198"/>
      <c r="G104" s="52"/>
      <c r="H104" s="198"/>
      <c r="I104" s="198"/>
      <c r="J104" s="198"/>
      <c r="K104" s="198"/>
      <c r="L104" s="198"/>
      <c r="M104" s="198"/>
      <c r="N104" s="198"/>
      <c r="O104" s="198"/>
      <c r="P104" s="198"/>
      <c r="Q104" s="198"/>
      <c r="R104" s="198"/>
      <c r="S104" s="198"/>
      <c r="T104" s="198"/>
      <c r="U104" s="198"/>
      <c r="V104" s="198"/>
      <c r="W104" s="198"/>
      <c r="X104" s="198"/>
      <c r="Y104" s="198"/>
      <c r="Z104" s="198"/>
      <c r="AA104" s="52"/>
      <c r="AB104" s="52"/>
      <c r="AC104" s="52"/>
      <c r="AD104" s="198"/>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row>
    <row r="105" spans="1:125" ht="16.5" customHeight="1" x14ac:dyDescent="0.3">
      <c r="A105" s="56"/>
      <c r="B105" s="56"/>
      <c r="C105" s="56"/>
      <c r="D105" s="52"/>
      <c r="E105" s="52"/>
      <c r="F105" s="198"/>
      <c r="G105" s="52"/>
      <c r="H105" s="198"/>
      <c r="I105" s="198"/>
      <c r="J105" s="198"/>
      <c r="K105" s="198"/>
      <c r="L105" s="198"/>
      <c r="M105" s="198"/>
      <c r="N105" s="198"/>
      <c r="O105" s="198"/>
      <c r="P105" s="198"/>
      <c r="Q105" s="198"/>
      <c r="R105" s="198"/>
      <c r="S105" s="198"/>
      <c r="T105" s="198"/>
      <c r="U105" s="198"/>
      <c r="V105" s="198"/>
      <c r="W105" s="198"/>
      <c r="X105" s="198"/>
      <c r="Y105" s="198"/>
      <c r="Z105" s="198"/>
      <c r="AA105" s="52"/>
      <c r="AB105" s="52"/>
      <c r="AC105" s="52"/>
      <c r="AD105" s="198"/>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row>
    <row r="106" spans="1:125" ht="16.5" customHeight="1" x14ac:dyDescent="0.3">
      <c r="A106" s="56"/>
      <c r="B106" s="56"/>
      <c r="C106" s="56"/>
      <c r="D106" s="52"/>
      <c r="E106" s="52"/>
      <c r="F106" s="198"/>
      <c r="G106" s="52"/>
      <c r="H106" s="198"/>
      <c r="I106" s="198"/>
      <c r="J106" s="198"/>
      <c r="K106" s="198"/>
      <c r="L106" s="198"/>
      <c r="M106" s="198"/>
      <c r="N106" s="198"/>
      <c r="O106" s="198"/>
      <c r="P106" s="198"/>
      <c r="Q106" s="198"/>
      <c r="R106" s="198"/>
      <c r="S106" s="198"/>
      <c r="T106" s="198"/>
      <c r="U106" s="198"/>
      <c r="V106" s="198"/>
      <c r="W106" s="198"/>
      <c r="X106" s="198"/>
      <c r="Y106" s="198"/>
      <c r="Z106" s="198"/>
      <c r="AA106" s="52"/>
      <c r="AB106" s="52"/>
      <c r="AC106" s="52"/>
      <c r="AD106" s="198"/>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row>
    <row r="107" spans="1:125" ht="16.5" customHeight="1" x14ac:dyDescent="0.3">
      <c r="A107" s="56"/>
      <c r="B107" s="56"/>
      <c r="C107" s="56"/>
      <c r="D107" s="52"/>
      <c r="E107" s="52"/>
      <c r="F107" s="198"/>
      <c r="G107" s="52"/>
      <c r="H107" s="198"/>
      <c r="I107" s="198"/>
      <c r="J107" s="198"/>
      <c r="K107" s="198"/>
      <c r="L107" s="198"/>
      <c r="M107" s="198"/>
      <c r="N107" s="198"/>
      <c r="O107" s="198"/>
      <c r="P107" s="198"/>
      <c r="Q107" s="198"/>
      <c r="R107" s="198"/>
      <c r="S107" s="198"/>
      <c r="T107" s="198"/>
      <c r="U107" s="198"/>
      <c r="V107" s="198"/>
      <c r="W107" s="198"/>
      <c r="X107" s="198"/>
      <c r="Y107" s="198"/>
      <c r="Z107" s="198"/>
      <c r="AA107" s="52"/>
      <c r="AB107" s="52"/>
      <c r="AC107" s="52"/>
      <c r="AD107" s="198"/>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row>
    <row r="108" spans="1:125" ht="16.5" customHeight="1" x14ac:dyDescent="0.3">
      <c r="A108" s="56"/>
      <c r="B108" s="56"/>
      <c r="C108" s="56"/>
      <c r="D108" s="52"/>
      <c r="E108" s="52"/>
      <c r="F108" s="198"/>
      <c r="G108" s="52"/>
      <c r="H108" s="198"/>
      <c r="I108" s="198"/>
      <c r="J108" s="198"/>
      <c r="K108" s="198"/>
      <c r="L108" s="198"/>
      <c r="M108" s="198"/>
      <c r="N108" s="198"/>
      <c r="O108" s="198"/>
      <c r="P108" s="198"/>
      <c r="Q108" s="198"/>
      <c r="R108" s="198"/>
      <c r="S108" s="198"/>
      <c r="T108" s="198"/>
      <c r="U108" s="198"/>
      <c r="V108" s="198"/>
      <c r="W108" s="198"/>
      <c r="X108" s="198"/>
      <c r="Y108" s="198"/>
      <c r="Z108" s="198"/>
      <c r="AA108" s="52"/>
      <c r="AB108" s="52"/>
      <c r="AC108" s="52"/>
      <c r="AD108" s="198"/>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row>
    <row r="109" spans="1:125" ht="16.5" customHeight="1" x14ac:dyDescent="0.3">
      <c r="A109" s="56"/>
      <c r="B109" s="56"/>
      <c r="C109" s="56"/>
      <c r="D109" s="52"/>
      <c r="E109" s="52"/>
      <c r="F109" s="198"/>
      <c r="G109" s="52"/>
      <c r="H109" s="198"/>
      <c r="I109" s="198"/>
      <c r="J109" s="198"/>
      <c r="K109" s="198"/>
      <c r="L109" s="198"/>
      <c r="M109" s="198"/>
      <c r="N109" s="198"/>
      <c r="O109" s="198"/>
      <c r="P109" s="198"/>
      <c r="Q109" s="198"/>
      <c r="R109" s="198"/>
      <c r="S109" s="198"/>
      <c r="T109" s="198"/>
      <c r="U109" s="198"/>
      <c r="V109" s="198"/>
      <c r="W109" s="198"/>
      <c r="X109" s="198"/>
      <c r="Y109" s="198"/>
      <c r="Z109" s="198"/>
      <c r="AA109" s="52"/>
      <c r="AB109" s="52"/>
      <c r="AC109" s="52"/>
      <c r="AD109" s="198"/>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row>
    <row r="110" spans="1:125" ht="16.5" customHeight="1" x14ac:dyDescent="0.3">
      <c r="A110" s="56"/>
      <c r="B110" s="56"/>
      <c r="C110" s="56"/>
      <c r="D110" s="52"/>
      <c r="E110" s="52"/>
      <c r="F110" s="198"/>
      <c r="G110" s="52"/>
      <c r="H110" s="198"/>
      <c r="I110" s="198"/>
      <c r="J110" s="198"/>
      <c r="K110" s="198"/>
      <c r="L110" s="198"/>
      <c r="M110" s="198"/>
      <c r="N110" s="198"/>
      <c r="O110" s="198"/>
      <c r="P110" s="198"/>
      <c r="Q110" s="198"/>
      <c r="R110" s="198"/>
      <c r="S110" s="198"/>
      <c r="T110" s="198"/>
      <c r="U110" s="198"/>
      <c r="V110" s="198"/>
      <c r="W110" s="198"/>
      <c r="X110" s="198"/>
      <c r="Y110" s="198"/>
      <c r="Z110" s="198"/>
      <c r="AA110" s="52"/>
      <c r="AB110" s="52"/>
      <c r="AC110" s="52"/>
      <c r="AD110" s="198"/>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row>
    <row r="111" spans="1:125" ht="16.5" customHeight="1" x14ac:dyDescent="0.3">
      <c r="A111" s="56"/>
      <c r="B111" s="56"/>
      <c r="C111" s="56"/>
      <c r="D111" s="52"/>
      <c r="E111" s="52"/>
      <c r="F111" s="198"/>
      <c r="G111" s="52"/>
      <c r="H111" s="198"/>
      <c r="I111" s="198"/>
      <c r="J111" s="198"/>
      <c r="K111" s="198"/>
      <c r="L111" s="198"/>
      <c r="M111" s="198"/>
      <c r="N111" s="198"/>
      <c r="O111" s="198"/>
      <c r="P111" s="198"/>
      <c r="Q111" s="198"/>
      <c r="R111" s="198"/>
      <c r="S111" s="198"/>
      <c r="T111" s="198"/>
      <c r="U111" s="198"/>
      <c r="V111" s="198"/>
      <c r="W111" s="198"/>
      <c r="X111" s="198"/>
      <c r="Y111" s="198"/>
      <c r="Z111" s="198"/>
      <c r="AA111" s="52"/>
      <c r="AB111" s="52"/>
      <c r="AC111" s="52"/>
      <c r="AD111" s="198"/>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c r="DJ111" s="52"/>
      <c r="DK111" s="52"/>
      <c r="DL111" s="52"/>
      <c r="DM111" s="52"/>
      <c r="DN111" s="52"/>
      <c r="DO111" s="52"/>
      <c r="DP111" s="52"/>
      <c r="DQ111" s="52"/>
      <c r="DR111" s="52"/>
      <c r="DS111" s="52"/>
      <c r="DT111" s="52"/>
      <c r="DU111" s="52"/>
    </row>
    <row r="112" spans="1:125" ht="16.5" customHeight="1" x14ac:dyDescent="0.3">
      <c r="A112" s="56"/>
      <c r="B112" s="56"/>
      <c r="C112" s="56"/>
      <c r="D112" s="52"/>
      <c r="E112" s="52"/>
      <c r="F112" s="198"/>
      <c r="G112" s="52"/>
      <c r="H112" s="198"/>
      <c r="I112" s="198"/>
      <c r="J112" s="198"/>
      <c r="K112" s="198"/>
      <c r="L112" s="198"/>
      <c r="M112" s="198"/>
      <c r="N112" s="198"/>
      <c r="O112" s="198"/>
      <c r="P112" s="198"/>
      <c r="Q112" s="198"/>
      <c r="R112" s="198"/>
      <c r="S112" s="198"/>
      <c r="T112" s="198"/>
      <c r="U112" s="198"/>
      <c r="V112" s="198"/>
      <c r="W112" s="198"/>
      <c r="X112" s="198"/>
      <c r="Y112" s="198"/>
      <c r="Z112" s="198"/>
      <c r="AA112" s="52"/>
      <c r="AB112" s="52"/>
      <c r="AC112" s="52"/>
      <c r="AD112" s="198"/>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2"/>
      <c r="DN112" s="52"/>
      <c r="DO112" s="52"/>
      <c r="DP112" s="52"/>
      <c r="DQ112" s="52"/>
      <c r="DR112" s="52"/>
      <c r="DS112" s="52"/>
      <c r="DT112" s="52"/>
      <c r="DU112" s="52"/>
    </row>
    <row r="113" spans="1:125" ht="16.5" customHeight="1" x14ac:dyDescent="0.3">
      <c r="A113" s="56"/>
      <c r="B113" s="56"/>
      <c r="C113" s="56"/>
      <c r="D113" s="52"/>
      <c r="E113" s="52"/>
      <c r="F113" s="198"/>
      <c r="G113" s="52"/>
      <c r="H113" s="198"/>
      <c r="I113" s="198"/>
      <c r="J113" s="198"/>
      <c r="K113" s="198"/>
      <c r="L113" s="198"/>
      <c r="M113" s="198"/>
      <c r="N113" s="198"/>
      <c r="O113" s="198"/>
      <c r="P113" s="198"/>
      <c r="Q113" s="198"/>
      <c r="R113" s="198"/>
      <c r="S113" s="198"/>
      <c r="T113" s="198"/>
      <c r="U113" s="198"/>
      <c r="V113" s="198"/>
      <c r="W113" s="198"/>
      <c r="X113" s="198"/>
      <c r="Y113" s="198"/>
      <c r="Z113" s="198"/>
      <c r="AA113" s="52"/>
      <c r="AB113" s="52"/>
      <c r="AC113" s="52"/>
      <c r="AD113" s="198"/>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row>
    <row r="114" spans="1:125" ht="16.5" customHeight="1" x14ac:dyDescent="0.3">
      <c r="A114" s="56"/>
      <c r="B114" s="56"/>
      <c r="C114" s="56"/>
      <c r="D114" s="52"/>
      <c r="E114" s="52"/>
      <c r="F114" s="198"/>
      <c r="G114" s="52"/>
      <c r="H114" s="198"/>
      <c r="I114" s="198"/>
      <c r="J114" s="198"/>
      <c r="K114" s="198"/>
      <c r="L114" s="198"/>
      <c r="M114" s="198"/>
      <c r="N114" s="198"/>
      <c r="O114" s="198"/>
      <c r="P114" s="198"/>
      <c r="Q114" s="198"/>
      <c r="R114" s="198"/>
      <c r="S114" s="198"/>
      <c r="T114" s="198"/>
      <c r="U114" s="198"/>
      <c r="V114" s="198"/>
      <c r="W114" s="198"/>
      <c r="X114" s="198"/>
      <c r="Y114" s="198"/>
      <c r="Z114" s="198"/>
      <c r="AA114" s="52"/>
      <c r="AB114" s="52"/>
      <c r="AC114" s="52"/>
      <c r="AD114" s="198"/>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row>
    <row r="115" spans="1:125" ht="16.5" customHeight="1" x14ac:dyDescent="0.3">
      <c r="A115" s="56"/>
      <c r="B115" s="56"/>
      <c r="C115" s="56"/>
      <c r="D115" s="52"/>
      <c r="E115" s="52"/>
      <c r="F115" s="198"/>
      <c r="G115" s="52"/>
      <c r="H115" s="198"/>
      <c r="I115" s="198"/>
      <c r="J115" s="198"/>
      <c r="K115" s="198"/>
      <c r="L115" s="198"/>
      <c r="M115" s="198"/>
      <c r="N115" s="198"/>
      <c r="O115" s="198"/>
      <c r="P115" s="198"/>
      <c r="Q115" s="198"/>
      <c r="R115" s="198"/>
      <c r="S115" s="198"/>
      <c r="T115" s="198"/>
      <c r="U115" s="198"/>
      <c r="V115" s="198"/>
      <c r="W115" s="198"/>
      <c r="X115" s="198"/>
      <c r="Y115" s="198"/>
      <c r="Z115" s="198"/>
      <c r="AA115" s="52"/>
      <c r="AB115" s="52"/>
      <c r="AC115" s="52"/>
      <c r="AD115" s="198"/>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row>
    <row r="116" spans="1:125" ht="16.5" customHeight="1" x14ac:dyDescent="0.3">
      <c r="A116" s="56"/>
      <c r="B116" s="56"/>
      <c r="C116" s="56"/>
      <c r="D116" s="52"/>
      <c r="E116" s="52"/>
      <c r="F116" s="198"/>
      <c r="G116" s="52"/>
      <c r="H116" s="198"/>
      <c r="I116" s="198"/>
      <c r="J116" s="198"/>
      <c r="K116" s="198"/>
      <c r="L116" s="198"/>
      <c r="M116" s="198"/>
      <c r="N116" s="198"/>
      <c r="O116" s="198"/>
      <c r="P116" s="198"/>
      <c r="Q116" s="198"/>
      <c r="R116" s="198"/>
      <c r="S116" s="198"/>
      <c r="T116" s="198"/>
      <c r="U116" s="198"/>
      <c r="V116" s="198"/>
      <c r="W116" s="198"/>
      <c r="X116" s="198"/>
      <c r="Y116" s="198"/>
      <c r="Z116" s="198"/>
      <c r="AA116" s="52"/>
      <c r="AB116" s="52"/>
      <c r="AC116" s="52"/>
      <c r="AD116" s="198"/>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row>
    <row r="117" spans="1:125" ht="16.5" customHeight="1" x14ac:dyDescent="0.3">
      <c r="A117" s="56"/>
      <c r="B117" s="56"/>
      <c r="C117" s="56"/>
      <c r="D117" s="52"/>
      <c r="E117" s="52"/>
      <c r="F117" s="198"/>
      <c r="G117" s="52"/>
      <c r="H117" s="198"/>
      <c r="I117" s="198"/>
      <c r="J117" s="198"/>
      <c r="K117" s="198"/>
      <c r="L117" s="198"/>
      <c r="M117" s="198"/>
      <c r="N117" s="198"/>
      <c r="O117" s="198"/>
      <c r="P117" s="198"/>
      <c r="Q117" s="198"/>
      <c r="R117" s="198"/>
      <c r="S117" s="198"/>
      <c r="T117" s="198"/>
      <c r="U117" s="198"/>
      <c r="V117" s="198"/>
      <c r="W117" s="198"/>
      <c r="X117" s="198"/>
      <c r="Y117" s="198"/>
      <c r="Z117" s="198"/>
      <c r="AA117" s="52"/>
      <c r="AB117" s="52"/>
      <c r="AC117" s="52"/>
      <c r="AD117" s="198"/>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row>
    <row r="118" spans="1:125" ht="16.5" customHeight="1" x14ac:dyDescent="0.3">
      <c r="A118" s="56"/>
      <c r="B118" s="56"/>
      <c r="C118" s="56"/>
      <c r="D118" s="52"/>
      <c r="E118" s="52"/>
      <c r="F118" s="198"/>
      <c r="G118" s="52"/>
      <c r="H118" s="198"/>
      <c r="I118" s="198"/>
      <c r="J118" s="198"/>
      <c r="K118" s="198"/>
      <c r="L118" s="198"/>
      <c r="M118" s="198"/>
      <c r="N118" s="198"/>
      <c r="O118" s="198"/>
      <c r="P118" s="198"/>
      <c r="Q118" s="198"/>
      <c r="R118" s="198"/>
      <c r="S118" s="198"/>
      <c r="T118" s="198"/>
      <c r="U118" s="198"/>
      <c r="V118" s="198"/>
      <c r="W118" s="198"/>
      <c r="X118" s="198"/>
      <c r="Y118" s="198"/>
      <c r="Z118" s="198"/>
      <c r="AA118" s="52"/>
      <c r="AB118" s="52"/>
      <c r="AC118" s="52"/>
      <c r="AD118" s="198"/>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row>
    <row r="119" spans="1:125" ht="16.5" customHeight="1" x14ac:dyDescent="0.3">
      <c r="A119" s="56"/>
      <c r="B119" s="56"/>
      <c r="C119" s="56"/>
      <c r="D119" s="52"/>
      <c r="E119" s="52"/>
      <c r="F119" s="198"/>
      <c r="G119" s="52"/>
      <c r="H119" s="198"/>
      <c r="I119" s="198"/>
      <c r="J119" s="198"/>
      <c r="K119" s="198"/>
      <c r="L119" s="198"/>
      <c r="M119" s="198"/>
      <c r="N119" s="198"/>
      <c r="O119" s="198"/>
      <c r="P119" s="198"/>
      <c r="Q119" s="198"/>
      <c r="R119" s="198"/>
      <c r="S119" s="198"/>
      <c r="T119" s="198"/>
      <c r="U119" s="198"/>
      <c r="V119" s="198"/>
      <c r="W119" s="198"/>
      <c r="X119" s="198"/>
      <c r="Y119" s="198"/>
      <c r="Z119" s="198"/>
      <c r="AA119" s="52"/>
      <c r="AB119" s="52"/>
      <c r="AC119" s="52"/>
      <c r="AD119" s="198"/>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row>
    <row r="120" spans="1:125" ht="16.5" customHeight="1" x14ac:dyDescent="0.3">
      <c r="A120" s="56"/>
      <c r="B120" s="56"/>
      <c r="C120" s="56"/>
      <c r="D120" s="52"/>
      <c r="E120" s="52"/>
      <c r="F120" s="198"/>
      <c r="G120" s="52"/>
      <c r="H120" s="198"/>
      <c r="I120" s="198"/>
      <c r="J120" s="198"/>
      <c r="K120" s="198"/>
      <c r="L120" s="198"/>
      <c r="M120" s="198"/>
      <c r="N120" s="198"/>
      <c r="O120" s="198"/>
      <c r="P120" s="198"/>
      <c r="Q120" s="198"/>
      <c r="R120" s="198"/>
      <c r="S120" s="198"/>
      <c r="T120" s="198"/>
      <c r="U120" s="198"/>
      <c r="V120" s="198"/>
      <c r="W120" s="198"/>
      <c r="X120" s="198"/>
      <c r="Y120" s="198"/>
      <c r="Z120" s="198"/>
      <c r="AA120" s="52"/>
      <c r="AB120" s="52"/>
      <c r="AC120" s="52"/>
      <c r="AD120" s="198"/>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row>
    <row r="121" spans="1:125" ht="16.5" customHeight="1" x14ac:dyDescent="0.3">
      <c r="A121" s="56"/>
      <c r="B121" s="56"/>
      <c r="C121" s="56"/>
      <c r="D121" s="52"/>
      <c r="E121" s="52"/>
      <c r="F121" s="198"/>
      <c r="G121" s="52"/>
      <c r="H121" s="198"/>
      <c r="I121" s="198"/>
      <c r="J121" s="198"/>
      <c r="K121" s="198"/>
      <c r="L121" s="198"/>
      <c r="M121" s="198"/>
      <c r="N121" s="198"/>
      <c r="O121" s="198"/>
      <c r="P121" s="198"/>
      <c r="Q121" s="198"/>
      <c r="R121" s="198"/>
      <c r="S121" s="198"/>
      <c r="T121" s="198"/>
      <c r="U121" s="198"/>
      <c r="V121" s="198"/>
      <c r="W121" s="198"/>
      <c r="X121" s="198"/>
      <c r="Y121" s="198"/>
      <c r="Z121" s="198"/>
      <c r="AA121" s="52"/>
      <c r="AB121" s="52"/>
      <c r="AC121" s="52"/>
      <c r="AD121" s="198"/>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row>
    <row r="122" spans="1:125" ht="16.5" customHeight="1" x14ac:dyDescent="0.3">
      <c r="A122" s="56"/>
      <c r="B122" s="56"/>
      <c r="C122" s="56"/>
      <c r="D122" s="52"/>
      <c r="E122" s="52"/>
      <c r="F122" s="198"/>
      <c r="G122" s="52"/>
      <c r="H122" s="198"/>
      <c r="I122" s="198"/>
      <c r="J122" s="198"/>
      <c r="K122" s="198"/>
      <c r="L122" s="198"/>
      <c r="M122" s="198"/>
      <c r="N122" s="198"/>
      <c r="O122" s="198"/>
      <c r="P122" s="198"/>
      <c r="Q122" s="198"/>
      <c r="R122" s="198"/>
      <c r="S122" s="198"/>
      <c r="T122" s="198"/>
      <c r="U122" s="198"/>
      <c r="V122" s="198"/>
      <c r="W122" s="198"/>
      <c r="X122" s="198"/>
      <c r="Y122" s="198"/>
      <c r="Z122" s="198"/>
      <c r="AA122" s="52"/>
      <c r="AB122" s="52"/>
      <c r="AC122" s="52"/>
      <c r="AD122" s="198"/>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row>
    <row r="123" spans="1:125" ht="16.5" customHeight="1" x14ac:dyDescent="0.3">
      <c r="A123" s="56"/>
      <c r="B123" s="56"/>
      <c r="C123" s="56"/>
      <c r="D123" s="52"/>
      <c r="E123" s="52"/>
      <c r="F123" s="198"/>
      <c r="G123" s="52"/>
      <c r="H123" s="198"/>
      <c r="I123" s="198"/>
      <c r="J123" s="198"/>
      <c r="K123" s="198"/>
      <c r="L123" s="198"/>
      <c r="M123" s="198"/>
      <c r="N123" s="198"/>
      <c r="O123" s="198"/>
      <c r="P123" s="198"/>
      <c r="Q123" s="198"/>
      <c r="R123" s="198"/>
      <c r="S123" s="198"/>
      <c r="T123" s="198"/>
      <c r="U123" s="198"/>
      <c r="V123" s="198"/>
      <c r="W123" s="198"/>
      <c r="X123" s="198"/>
      <c r="Y123" s="198"/>
      <c r="Z123" s="198"/>
      <c r="AA123" s="52"/>
      <c r="AB123" s="52"/>
      <c r="AC123" s="52"/>
      <c r="AD123" s="198"/>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row>
    <row r="124" spans="1:125" ht="16.5" customHeight="1" x14ac:dyDescent="0.3">
      <c r="A124" s="56"/>
      <c r="B124" s="56"/>
      <c r="C124" s="56"/>
      <c r="D124" s="52"/>
      <c r="E124" s="52"/>
      <c r="F124" s="198"/>
      <c r="G124" s="52"/>
      <c r="H124" s="198"/>
      <c r="I124" s="198"/>
      <c r="J124" s="198"/>
      <c r="K124" s="198"/>
      <c r="L124" s="198"/>
      <c r="M124" s="198"/>
      <c r="N124" s="198"/>
      <c r="O124" s="198"/>
      <c r="P124" s="198"/>
      <c r="Q124" s="198"/>
      <c r="R124" s="198"/>
      <c r="S124" s="198"/>
      <c r="T124" s="198"/>
      <c r="U124" s="198"/>
      <c r="V124" s="198"/>
      <c r="W124" s="198"/>
      <c r="X124" s="198"/>
      <c r="Y124" s="198"/>
      <c r="Z124" s="198"/>
      <c r="AA124" s="52"/>
      <c r="AB124" s="52"/>
      <c r="AC124" s="52"/>
      <c r="AD124" s="198"/>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row>
    <row r="125" spans="1:125" ht="16.5" customHeight="1" x14ac:dyDescent="0.3">
      <c r="A125" s="56"/>
      <c r="B125" s="56"/>
      <c r="C125" s="56"/>
      <c r="D125" s="52"/>
      <c r="E125" s="52"/>
      <c r="F125" s="198"/>
      <c r="G125" s="52"/>
      <c r="H125" s="198"/>
      <c r="I125" s="198"/>
      <c r="J125" s="198"/>
      <c r="K125" s="198"/>
      <c r="L125" s="198"/>
      <c r="M125" s="198"/>
      <c r="N125" s="198"/>
      <c r="O125" s="198"/>
      <c r="P125" s="198"/>
      <c r="Q125" s="198"/>
      <c r="R125" s="198"/>
      <c r="S125" s="198"/>
      <c r="T125" s="198"/>
      <c r="U125" s="198"/>
      <c r="V125" s="198"/>
      <c r="W125" s="198"/>
      <c r="X125" s="198"/>
      <c r="Y125" s="198"/>
      <c r="Z125" s="198"/>
      <c r="AA125" s="52"/>
      <c r="AB125" s="52"/>
      <c r="AC125" s="52"/>
      <c r="AD125" s="198"/>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row>
    <row r="126" spans="1:125" ht="16.5" customHeight="1" x14ac:dyDescent="0.3">
      <c r="A126" s="56"/>
      <c r="B126" s="56"/>
      <c r="C126" s="56"/>
      <c r="D126" s="52"/>
      <c r="E126" s="52"/>
      <c r="F126" s="198"/>
      <c r="G126" s="52"/>
      <c r="H126" s="198"/>
      <c r="I126" s="198"/>
      <c r="J126" s="198"/>
      <c r="K126" s="198"/>
      <c r="L126" s="198"/>
      <c r="M126" s="198"/>
      <c r="N126" s="198"/>
      <c r="O126" s="198"/>
      <c r="P126" s="198"/>
      <c r="Q126" s="198"/>
      <c r="R126" s="198"/>
      <c r="S126" s="198"/>
      <c r="T126" s="198"/>
      <c r="U126" s="198"/>
      <c r="V126" s="198"/>
      <c r="W126" s="198"/>
      <c r="X126" s="198"/>
      <c r="Y126" s="198"/>
      <c r="Z126" s="198"/>
      <c r="AA126" s="52"/>
      <c r="AB126" s="52"/>
      <c r="AC126" s="52"/>
      <c r="AD126" s="198"/>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row>
    <row r="127" spans="1:125" ht="16.5" customHeight="1" x14ac:dyDescent="0.3">
      <c r="A127" s="56"/>
      <c r="B127" s="56"/>
      <c r="C127" s="56"/>
      <c r="D127" s="52"/>
      <c r="E127" s="52"/>
      <c r="F127" s="198"/>
      <c r="G127" s="52"/>
      <c r="H127" s="198"/>
      <c r="I127" s="198"/>
      <c r="J127" s="198"/>
      <c r="K127" s="198"/>
      <c r="L127" s="198"/>
      <c r="M127" s="198"/>
      <c r="N127" s="198"/>
      <c r="O127" s="198"/>
      <c r="P127" s="198"/>
      <c r="Q127" s="198"/>
      <c r="R127" s="198"/>
      <c r="S127" s="198"/>
      <c r="T127" s="198"/>
      <c r="U127" s="198"/>
      <c r="V127" s="198"/>
      <c r="W127" s="198"/>
      <c r="X127" s="198"/>
      <c r="Y127" s="198"/>
      <c r="Z127" s="198"/>
      <c r="AA127" s="52"/>
      <c r="AB127" s="52"/>
      <c r="AC127" s="52"/>
      <c r="AD127" s="198"/>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row>
    <row r="128" spans="1:125" ht="16.5" customHeight="1" x14ac:dyDescent="0.3">
      <c r="A128" s="56"/>
      <c r="B128" s="56"/>
      <c r="C128" s="56"/>
      <c r="D128" s="52"/>
      <c r="E128" s="52"/>
      <c r="F128" s="198"/>
      <c r="G128" s="52"/>
      <c r="H128" s="198"/>
      <c r="I128" s="198"/>
      <c r="J128" s="198"/>
      <c r="K128" s="198"/>
      <c r="L128" s="198"/>
      <c r="M128" s="198"/>
      <c r="N128" s="198"/>
      <c r="O128" s="198"/>
      <c r="P128" s="198"/>
      <c r="Q128" s="198"/>
      <c r="R128" s="198"/>
      <c r="S128" s="198"/>
      <c r="T128" s="198"/>
      <c r="U128" s="198"/>
      <c r="V128" s="198"/>
      <c r="W128" s="198"/>
      <c r="X128" s="198"/>
      <c r="Y128" s="198"/>
      <c r="Z128" s="198"/>
      <c r="AA128" s="52"/>
      <c r="AB128" s="52"/>
      <c r="AC128" s="52"/>
      <c r="AD128" s="198"/>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row>
    <row r="129" spans="1:125" ht="16.5" customHeight="1" x14ac:dyDescent="0.3">
      <c r="A129" s="56"/>
      <c r="B129" s="56"/>
      <c r="C129" s="56"/>
      <c r="D129" s="52"/>
      <c r="E129" s="52"/>
      <c r="F129" s="198"/>
      <c r="G129" s="52"/>
      <c r="H129" s="198"/>
      <c r="I129" s="198"/>
      <c r="J129" s="198"/>
      <c r="K129" s="198"/>
      <c r="L129" s="198"/>
      <c r="M129" s="198"/>
      <c r="N129" s="198"/>
      <c r="O129" s="198"/>
      <c r="P129" s="198"/>
      <c r="Q129" s="198"/>
      <c r="R129" s="198"/>
      <c r="S129" s="198"/>
      <c r="T129" s="198"/>
      <c r="U129" s="198"/>
      <c r="V129" s="198"/>
      <c r="W129" s="198"/>
      <c r="X129" s="198"/>
      <c r="Y129" s="198"/>
      <c r="Z129" s="198"/>
      <c r="AA129" s="52"/>
      <c r="AB129" s="52"/>
      <c r="AC129" s="52"/>
      <c r="AD129" s="198"/>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row>
    <row r="130" spans="1:125" ht="16.5" customHeight="1" x14ac:dyDescent="0.3">
      <c r="A130" s="56"/>
      <c r="B130" s="56"/>
      <c r="C130" s="56"/>
      <c r="D130" s="52"/>
      <c r="E130" s="52"/>
      <c r="F130" s="198"/>
      <c r="G130" s="52"/>
      <c r="H130" s="198"/>
      <c r="I130" s="198"/>
      <c r="J130" s="198"/>
      <c r="K130" s="198"/>
      <c r="L130" s="198"/>
      <c r="M130" s="198"/>
      <c r="N130" s="198"/>
      <c r="O130" s="198"/>
      <c r="P130" s="198"/>
      <c r="Q130" s="198"/>
      <c r="R130" s="198"/>
      <c r="S130" s="198"/>
      <c r="T130" s="198"/>
      <c r="U130" s="198"/>
      <c r="V130" s="198"/>
      <c r="W130" s="198"/>
      <c r="X130" s="198"/>
      <c r="Y130" s="198"/>
      <c r="Z130" s="198"/>
      <c r="AA130" s="52"/>
      <c r="AB130" s="52"/>
      <c r="AC130" s="52"/>
      <c r="AD130" s="198"/>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row>
    <row r="131" spans="1:125" ht="16.5" customHeight="1" x14ac:dyDescent="0.3">
      <c r="A131" s="56"/>
      <c r="B131" s="56"/>
      <c r="C131" s="56"/>
      <c r="D131" s="52"/>
      <c r="E131" s="52"/>
      <c r="F131" s="198"/>
      <c r="G131" s="52"/>
      <c r="H131" s="198"/>
      <c r="I131" s="198"/>
      <c r="J131" s="198"/>
      <c r="K131" s="198"/>
      <c r="L131" s="198"/>
      <c r="M131" s="198"/>
      <c r="N131" s="198"/>
      <c r="O131" s="198"/>
      <c r="P131" s="198"/>
      <c r="Q131" s="198"/>
      <c r="R131" s="198"/>
      <c r="S131" s="198"/>
      <c r="T131" s="198"/>
      <c r="U131" s="198"/>
      <c r="V131" s="198"/>
      <c r="W131" s="198"/>
      <c r="X131" s="198"/>
      <c r="Y131" s="198"/>
      <c r="Z131" s="198"/>
      <c r="AA131" s="52"/>
      <c r="AB131" s="52"/>
      <c r="AC131" s="52"/>
      <c r="AD131" s="198"/>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row>
    <row r="132" spans="1:125" ht="16.5" customHeight="1" x14ac:dyDescent="0.3">
      <c r="A132" s="56"/>
      <c r="B132" s="56"/>
      <c r="C132" s="56"/>
      <c r="D132" s="52"/>
      <c r="E132" s="52"/>
      <c r="F132" s="198"/>
      <c r="G132" s="52"/>
      <c r="H132" s="198"/>
      <c r="I132" s="198"/>
      <c r="J132" s="198"/>
      <c r="K132" s="198"/>
      <c r="L132" s="198"/>
      <c r="M132" s="198"/>
      <c r="N132" s="198"/>
      <c r="O132" s="198"/>
      <c r="P132" s="198"/>
      <c r="Q132" s="198"/>
      <c r="R132" s="198"/>
      <c r="S132" s="198"/>
      <c r="T132" s="198"/>
      <c r="U132" s="198"/>
      <c r="V132" s="198"/>
      <c r="W132" s="198"/>
      <c r="X132" s="198"/>
      <c r="Y132" s="198"/>
      <c r="Z132" s="198"/>
      <c r="AA132" s="52"/>
      <c r="AB132" s="52"/>
      <c r="AC132" s="52"/>
      <c r="AD132" s="198"/>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row>
    <row r="133" spans="1:125" ht="16.5" customHeight="1" x14ac:dyDescent="0.3">
      <c r="A133" s="56"/>
      <c r="B133" s="56"/>
      <c r="C133" s="56"/>
      <c r="D133" s="52"/>
      <c r="E133" s="52"/>
      <c r="F133" s="198"/>
      <c r="G133" s="52"/>
      <c r="H133" s="198"/>
      <c r="I133" s="198"/>
      <c r="J133" s="198"/>
      <c r="K133" s="198"/>
      <c r="L133" s="198"/>
      <c r="M133" s="198"/>
      <c r="N133" s="198"/>
      <c r="O133" s="198"/>
      <c r="P133" s="198"/>
      <c r="Q133" s="198"/>
      <c r="R133" s="198"/>
      <c r="S133" s="198"/>
      <c r="T133" s="198"/>
      <c r="U133" s="198"/>
      <c r="V133" s="198"/>
      <c r="W133" s="198"/>
      <c r="X133" s="198"/>
      <c r="Y133" s="198"/>
      <c r="Z133" s="198"/>
      <c r="AA133" s="52"/>
      <c r="AB133" s="52"/>
      <c r="AC133" s="52"/>
      <c r="AD133" s="198"/>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row>
    <row r="134" spans="1:125" ht="16.5" customHeight="1" x14ac:dyDescent="0.3">
      <c r="A134" s="56"/>
      <c r="B134" s="56"/>
      <c r="C134" s="56"/>
      <c r="D134" s="52"/>
      <c r="E134" s="52"/>
      <c r="F134" s="198"/>
      <c r="G134" s="52"/>
      <c r="H134" s="198"/>
      <c r="I134" s="198"/>
      <c r="J134" s="198"/>
      <c r="K134" s="198"/>
      <c r="L134" s="198"/>
      <c r="M134" s="198"/>
      <c r="N134" s="198"/>
      <c r="O134" s="198"/>
      <c r="P134" s="198"/>
      <c r="Q134" s="198"/>
      <c r="R134" s="198"/>
      <c r="S134" s="198"/>
      <c r="T134" s="198"/>
      <c r="U134" s="198"/>
      <c r="V134" s="198"/>
      <c r="W134" s="198"/>
      <c r="X134" s="198"/>
      <c r="Y134" s="198"/>
      <c r="Z134" s="198"/>
      <c r="AA134" s="52"/>
      <c r="AB134" s="52"/>
      <c r="AC134" s="52"/>
      <c r="AD134" s="198"/>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row>
    <row r="135" spans="1:125" ht="16.5" customHeight="1" x14ac:dyDescent="0.3">
      <c r="A135" s="56"/>
      <c r="B135" s="56"/>
      <c r="C135" s="56"/>
      <c r="D135" s="52"/>
      <c r="E135" s="52"/>
      <c r="F135" s="198"/>
      <c r="G135" s="52"/>
      <c r="H135" s="198"/>
      <c r="I135" s="198"/>
      <c r="J135" s="198"/>
      <c r="K135" s="198"/>
      <c r="L135" s="198"/>
      <c r="M135" s="198"/>
      <c r="N135" s="198"/>
      <c r="O135" s="198"/>
      <c r="P135" s="198"/>
      <c r="Q135" s="198"/>
      <c r="R135" s="198"/>
      <c r="S135" s="198"/>
      <c r="T135" s="198"/>
      <c r="U135" s="198"/>
      <c r="V135" s="198"/>
      <c r="W135" s="198"/>
      <c r="X135" s="198"/>
      <c r="Y135" s="198"/>
      <c r="Z135" s="198"/>
      <c r="AA135" s="52"/>
      <c r="AB135" s="52"/>
      <c r="AC135" s="52"/>
      <c r="AD135" s="198"/>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row>
    <row r="136" spans="1:125" ht="16.5" customHeight="1" x14ac:dyDescent="0.3">
      <c r="A136" s="56"/>
      <c r="B136" s="56"/>
      <c r="C136" s="56"/>
      <c r="D136" s="52"/>
      <c r="E136" s="52"/>
      <c r="F136" s="198"/>
      <c r="G136" s="52"/>
      <c r="H136" s="198"/>
      <c r="I136" s="198"/>
      <c r="J136" s="198"/>
      <c r="K136" s="198"/>
      <c r="L136" s="198"/>
      <c r="M136" s="198"/>
      <c r="N136" s="198"/>
      <c r="O136" s="198"/>
      <c r="P136" s="198"/>
      <c r="Q136" s="198"/>
      <c r="R136" s="198"/>
      <c r="S136" s="198"/>
      <c r="T136" s="198"/>
      <c r="U136" s="198"/>
      <c r="V136" s="198"/>
      <c r="W136" s="198"/>
      <c r="X136" s="198"/>
      <c r="Y136" s="198"/>
      <c r="Z136" s="198"/>
      <c r="AA136" s="52"/>
      <c r="AB136" s="52"/>
      <c r="AC136" s="52"/>
      <c r="AD136" s="198"/>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row>
    <row r="137" spans="1:125" ht="16.5" customHeight="1" x14ac:dyDescent="0.3">
      <c r="A137" s="56"/>
      <c r="B137" s="56"/>
      <c r="C137" s="56"/>
      <c r="D137" s="52"/>
      <c r="E137" s="52"/>
      <c r="F137" s="198"/>
      <c r="G137" s="52"/>
      <c r="H137" s="198"/>
      <c r="I137" s="198"/>
      <c r="J137" s="198"/>
      <c r="K137" s="198"/>
      <c r="L137" s="198"/>
      <c r="M137" s="198"/>
      <c r="N137" s="198"/>
      <c r="O137" s="198"/>
      <c r="P137" s="198"/>
      <c r="Q137" s="198"/>
      <c r="R137" s="198"/>
      <c r="S137" s="198"/>
      <c r="T137" s="198"/>
      <c r="U137" s="198"/>
      <c r="V137" s="198"/>
      <c r="W137" s="198"/>
      <c r="X137" s="198"/>
      <c r="Y137" s="198"/>
      <c r="Z137" s="198"/>
      <c r="AA137" s="52"/>
      <c r="AB137" s="52"/>
      <c r="AC137" s="52"/>
      <c r="AD137" s="198"/>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row>
    <row r="138" spans="1:125" ht="16.5" customHeight="1" x14ac:dyDescent="0.3">
      <c r="A138" s="56"/>
      <c r="B138" s="56"/>
      <c r="C138" s="56"/>
      <c r="D138" s="52"/>
      <c r="E138" s="52"/>
      <c r="F138" s="198"/>
      <c r="G138" s="52"/>
      <c r="H138" s="198"/>
      <c r="I138" s="198"/>
      <c r="J138" s="198"/>
      <c r="K138" s="198"/>
      <c r="L138" s="198"/>
      <c r="M138" s="198"/>
      <c r="N138" s="198"/>
      <c r="O138" s="198"/>
      <c r="P138" s="198"/>
      <c r="Q138" s="198"/>
      <c r="R138" s="198"/>
      <c r="S138" s="198"/>
      <c r="T138" s="198"/>
      <c r="U138" s="198"/>
      <c r="V138" s="198"/>
      <c r="W138" s="198"/>
      <c r="X138" s="198"/>
      <c r="Y138" s="198"/>
      <c r="Z138" s="198"/>
      <c r="AA138" s="52"/>
      <c r="AB138" s="52"/>
      <c r="AC138" s="52"/>
      <c r="AD138" s="198"/>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row>
    <row r="139" spans="1:125" ht="16.5" customHeight="1" x14ac:dyDescent="0.3">
      <c r="A139" s="56"/>
      <c r="B139" s="56"/>
      <c r="C139" s="56"/>
      <c r="D139" s="52"/>
      <c r="E139" s="52"/>
      <c r="F139" s="198"/>
      <c r="G139" s="52"/>
      <c r="H139" s="198"/>
      <c r="I139" s="198"/>
      <c r="J139" s="198"/>
      <c r="K139" s="198"/>
      <c r="L139" s="198"/>
      <c r="M139" s="198"/>
      <c r="N139" s="198"/>
      <c r="O139" s="198"/>
      <c r="P139" s="198"/>
      <c r="Q139" s="198"/>
      <c r="R139" s="198"/>
      <c r="S139" s="198"/>
      <c r="T139" s="198"/>
      <c r="U139" s="198"/>
      <c r="V139" s="198"/>
      <c r="W139" s="198"/>
      <c r="X139" s="198"/>
      <c r="Y139" s="198"/>
      <c r="Z139" s="198"/>
      <c r="AA139" s="52"/>
      <c r="AB139" s="52"/>
      <c r="AC139" s="52"/>
      <c r="AD139" s="198"/>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row>
    <row r="140" spans="1:125" ht="16.5" customHeight="1" x14ac:dyDescent="0.3">
      <c r="A140" s="56"/>
      <c r="B140" s="56"/>
      <c r="C140" s="56"/>
      <c r="D140" s="52"/>
      <c r="E140" s="52"/>
      <c r="F140" s="198"/>
      <c r="G140" s="52"/>
      <c r="H140" s="198"/>
      <c r="I140" s="198"/>
      <c r="J140" s="198"/>
      <c r="K140" s="198"/>
      <c r="L140" s="198"/>
      <c r="M140" s="198"/>
      <c r="N140" s="198"/>
      <c r="O140" s="198"/>
      <c r="P140" s="198"/>
      <c r="Q140" s="198"/>
      <c r="R140" s="198"/>
      <c r="S140" s="198"/>
      <c r="T140" s="198"/>
      <c r="U140" s="198"/>
      <c r="V140" s="198"/>
      <c r="W140" s="198"/>
      <c r="X140" s="198"/>
      <c r="Y140" s="198"/>
      <c r="Z140" s="198"/>
      <c r="AA140" s="52"/>
      <c r="AB140" s="52"/>
      <c r="AC140" s="52"/>
      <c r="AD140" s="198"/>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row>
    <row r="141" spans="1:125" ht="16.5" customHeight="1" x14ac:dyDescent="0.3">
      <c r="A141" s="56"/>
      <c r="B141" s="56"/>
      <c r="C141" s="56"/>
      <c r="D141" s="52"/>
      <c r="E141" s="52"/>
      <c r="F141" s="198"/>
      <c r="G141" s="52"/>
      <c r="H141" s="198"/>
      <c r="I141" s="198"/>
      <c r="J141" s="198"/>
      <c r="K141" s="198"/>
      <c r="L141" s="198"/>
      <c r="M141" s="198"/>
      <c r="N141" s="198"/>
      <c r="O141" s="198"/>
      <c r="P141" s="198"/>
      <c r="Q141" s="198"/>
      <c r="R141" s="198"/>
      <c r="S141" s="198"/>
      <c r="T141" s="198"/>
      <c r="U141" s="198"/>
      <c r="V141" s="198"/>
      <c r="W141" s="198"/>
      <c r="X141" s="198"/>
      <c r="Y141" s="198"/>
      <c r="Z141" s="198"/>
      <c r="AA141" s="52"/>
      <c r="AB141" s="52"/>
      <c r="AC141" s="52"/>
      <c r="AD141" s="198"/>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row>
    <row r="142" spans="1:125" ht="16.5" customHeight="1" x14ac:dyDescent="0.3">
      <c r="A142" s="56"/>
      <c r="B142" s="56"/>
      <c r="C142" s="56"/>
      <c r="D142" s="52"/>
      <c r="E142" s="52"/>
      <c r="F142" s="198"/>
      <c r="G142" s="52"/>
      <c r="H142" s="198"/>
      <c r="I142" s="198"/>
      <c r="J142" s="198"/>
      <c r="K142" s="198"/>
      <c r="L142" s="198"/>
      <c r="M142" s="198"/>
      <c r="N142" s="198"/>
      <c r="O142" s="198"/>
      <c r="P142" s="198"/>
      <c r="Q142" s="198"/>
      <c r="R142" s="198"/>
      <c r="S142" s="198"/>
      <c r="T142" s="198"/>
      <c r="U142" s="198"/>
      <c r="V142" s="198"/>
      <c r="W142" s="198"/>
      <c r="X142" s="198"/>
      <c r="Y142" s="198"/>
      <c r="Z142" s="198"/>
      <c r="AA142" s="52"/>
      <c r="AB142" s="52"/>
      <c r="AC142" s="52"/>
      <c r="AD142" s="198"/>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row>
    <row r="143" spans="1:125" ht="16.5" customHeight="1" x14ac:dyDescent="0.3">
      <c r="A143" s="56"/>
      <c r="B143" s="56"/>
      <c r="C143" s="56"/>
      <c r="D143" s="52"/>
      <c r="E143" s="52"/>
      <c r="F143" s="198"/>
      <c r="G143" s="52"/>
      <c r="H143" s="198"/>
      <c r="I143" s="198"/>
      <c r="J143" s="198"/>
      <c r="K143" s="198"/>
      <c r="L143" s="198"/>
      <c r="M143" s="198"/>
      <c r="N143" s="198"/>
      <c r="O143" s="198"/>
      <c r="P143" s="198"/>
      <c r="Q143" s="198"/>
      <c r="R143" s="198"/>
      <c r="S143" s="198"/>
      <c r="T143" s="198"/>
      <c r="U143" s="198"/>
      <c r="V143" s="198"/>
      <c r="W143" s="198"/>
      <c r="X143" s="198"/>
      <c r="Y143" s="198"/>
      <c r="Z143" s="198"/>
      <c r="AA143" s="52"/>
      <c r="AB143" s="52"/>
      <c r="AC143" s="52"/>
      <c r="AD143" s="198"/>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row>
    <row r="144" spans="1:125" ht="16.5" customHeight="1" x14ac:dyDescent="0.3">
      <c r="A144" s="56"/>
      <c r="B144" s="56"/>
      <c r="C144" s="56"/>
      <c r="D144" s="52"/>
      <c r="E144" s="52"/>
      <c r="F144" s="198"/>
      <c r="G144" s="52"/>
      <c r="H144" s="198"/>
      <c r="I144" s="198"/>
      <c r="J144" s="198"/>
      <c r="K144" s="198"/>
      <c r="L144" s="198"/>
      <c r="M144" s="198"/>
      <c r="N144" s="198"/>
      <c r="O144" s="198"/>
      <c r="P144" s="198"/>
      <c r="Q144" s="198"/>
      <c r="R144" s="198"/>
      <c r="S144" s="198"/>
      <c r="T144" s="198"/>
      <c r="U144" s="198"/>
      <c r="V144" s="198"/>
      <c r="W144" s="198"/>
      <c r="X144" s="198"/>
      <c r="Y144" s="198"/>
      <c r="Z144" s="198"/>
      <c r="AA144" s="52"/>
      <c r="AB144" s="52"/>
      <c r="AC144" s="52"/>
      <c r="AD144" s="198"/>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row>
    <row r="145" spans="1:125" ht="16.5" customHeight="1" x14ac:dyDescent="0.3">
      <c r="A145" s="56"/>
      <c r="B145" s="56"/>
      <c r="C145" s="56"/>
      <c r="D145" s="52"/>
      <c r="E145" s="52"/>
      <c r="F145" s="198"/>
      <c r="G145" s="52"/>
      <c r="H145" s="198"/>
      <c r="I145" s="198"/>
      <c r="J145" s="198"/>
      <c r="K145" s="198"/>
      <c r="L145" s="198"/>
      <c r="M145" s="198"/>
      <c r="N145" s="198"/>
      <c r="O145" s="198"/>
      <c r="P145" s="198"/>
      <c r="Q145" s="198"/>
      <c r="R145" s="198"/>
      <c r="S145" s="198"/>
      <c r="T145" s="198"/>
      <c r="U145" s="198"/>
      <c r="V145" s="198"/>
      <c r="W145" s="198"/>
      <c r="X145" s="198"/>
      <c r="Y145" s="198"/>
      <c r="Z145" s="198"/>
      <c r="AA145" s="52"/>
      <c r="AB145" s="52"/>
      <c r="AC145" s="52"/>
      <c r="AD145" s="198"/>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row>
    <row r="146" spans="1:125" ht="16.5" customHeight="1" x14ac:dyDescent="0.3">
      <c r="A146" s="56"/>
      <c r="B146" s="56"/>
      <c r="C146" s="56"/>
      <c r="D146" s="52"/>
      <c r="E146" s="52"/>
      <c r="F146" s="198"/>
      <c r="G146" s="52"/>
      <c r="H146" s="198"/>
      <c r="I146" s="198"/>
      <c r="J146" s="198"/>
      <c r="K146" s="198"/>
      <c r="L146" s="198"/>
      <c r="M146" s="198"/>
      <c r="N146" s="198"/>
      <c r="O146" s="198"/>
      <c r="P146" s="198"/>
      <c r="Q146" s="198"/>
      <c r="R146" s="198"/>
      <c r="S146" s="198"/>
      <c r="T146" s="198"/>
      <c r="U146" s="198"/>
      <c r="V146" s="198"/>
      <c r="W146" s="198"/>
      <c r="X146" s="198"/>
      <c r="Y146" s="198"/>
      <c r="Z146" s="198"/>
      <c r="AA146" s="52"/>
      <c r="AB146" s="52"/>
      <c r="AC146" s="52"/>
      <c r="AD146" s="198"/>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row>
    <row r="147" spans="1:125" ht="16.5" customHeight="1" x14ac:dyDescent="0.3">
      <c r="A147" s="56"/>
      <c r="B147" s="56"/>
      <c r="C147" s="56"/>
      <c r="D147" s="52"/>
      <c r="E147" s="52"/>
      <c r="F147" s="198"/>
      <c r="G147" s="52"/>
      <c r="H147" s="198"/>
      <c r="I147" s="198"/>
      <c r="J147" s="198"/>
      <c r="K147" s="198"/>
      <c r="L147" s="198"/>
      <c r="M147" s="198"/>
      <c r="N147" s="198"/>
      <c r="O147" s="198"/>
      <c r="P147" s="198"/>
      <c r="Q147" s="198"/>
      <c r="R147" s="198"/>
      <c r="S147" s="198"/>
      <c r="T147" s="198"/>
      <c r="U147" s="198"/>
      <c r="V147" s="198"/>
      <c r="W147" s="198"/>
      <c r="X147" s="198"/>
      <c r="Y147" s="198"/>
      <c r="Z147" s="198"/>
      <c r="AA147" s="52"/>
      <c r="AB147" s="52"/>
      <c r="AC147" s="52"/>
      <c r="AD147" s="198"/>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row>
    <row r="148" spans="1:125" ht="16.5" customHeight="1" x14ac:dyDescent="0.3">
      <c r="A148" s="56"/>
      <c r="B148" s="56"/>
      <c r="C148" s="56"/>
      <c r="D148" s="52"/>
      <c r="E148" s="52"/>
      <c r="F148" s="198"/>
      <c r="G148" s="52"/>
      <c r="H148" s="198"/>
      <c r="I148" s="198"/>
      <c r="J148" s="198"/>
      <c r="K148" s="198"/>
      <c r="L148" s="198"/>
      <c r="M148" s="198"/>
      <c r="N148" s="198"/>
      <c r="O148" s="198"/>
      <c r="P148" s="198"/>
      <c r="Q148" s="198"/>
      <c r="R148" s="198"/>
      <c r="S148" s="198"/>
      <c r="T148" s="198"/>
      <c r="U148" s="198"/>
      <c r="V148" s="198"/>
      <c r="W148" s="198"/>
      <c r="X148" s="198"/>
      <c r="Y148" s="198"/>
      <c r="Z148" s="198"/>
      <c r="AA148" s="52"/>
      <c r="AB148" s="52"/>
      <c r="AC148" s="52"/>
      <c r="AD148" s="198"/>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row>
    <row r="149" spans="1:125" ht="16.5" customHeight="1" x14ac:dyDescent="0.3">
      <c r="A149" s="56"/>
      <c r="B149" s="56"/>
      <c r="C149" s="56"/>
      <c r="D149" s="52"/>
      <c r="E149" s="52"/>
      <c r="F149" s="198"/>
      <c r="G149" s="52"/>
      <c r="H149" s="198"/>
      <c r="I149" s="198"/>
      <c r="J149" s="198"/>
      <c r="K149" s="198"/>
      <c r="L149" s="198"/>
      <c r="M149" s="198"/>
      <c r="N149" s="198"/>
      <c r="O149" s="198"/>
      <c r="P149" s="198"/>
      <c r="Q149" s="198"/>
      <c r="R149" s="198"/>
      <c r="S149" s="198"/>
      <c r="T149" s="198"/>
      <c r="U149" s="198"/>
      <c r="V149" s="198"/>
      <c r="W149" s="198"/>
      <c r="X149" s="198"/>
      <c r="Y149" s="198"/>
      <c r="Z149" s="198"/>
      <c r="AA149" s="52"/>
      <c r="AB149" s="52"/>
      <c r="AC149" s="52"/>
      <c r="AD149" s="198"/>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row>
    <row r="150" spans="1:125" ht="16.5" customHeight="1" x14ac:dyDescent="0.3">
      <c r="A150" s="56"/>
      <c r="B150" s="56"/>
      <c r="C150" s="56"/>
      <c r="D150" s="52"/>
      <c r="E150" s="52"/>
      <c r="F150" s="198"/>
      <c r="G150" s="52"/>
      <c r="H150" s="198"/>
      <c r="I150" s="198"/>
      <c r="J150" s="198"/>
      <c r="K150" s="198"/>
      <c r="L150" s="198"/>
      <c r="M150" s="198"/>
      <c r="N150" s="198"/>
      <c r="O150" s="198"/>
      <c r="P150" s="198"/>
      <c r="Q150" s="198"/>
      <c r="R150" s="198"/>
      <c r="S150" s="198"/>
      <c r="T150" s="198"/>
      <c r="U150" s="198"/>
      <c r="V150" s="198"/>
      <c r="W150" s="198"/>
      <c r="X150" s="198"/>
      <c r="Y150" s="198"/>
      <c r="Z150" s="198"/>
      <c r="AA150" s="52"/>
      <c r="AB150" s="52"/>
      <c r="AC150" s="52"/>
      <c r="AD150" s="198"/>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row>
    <row r="151" spans="1:125" ht="16.5" customHeight="1" x14ac:dyDescent="0.3">
      <c r="A151" s="56"/>
      <c r="B151" s="56"/>
      <c r="C151" s="56"/>
      <c r="D151" s="52"/>
      <c r="E151" s="52"/>
      <c r="F151" s="198"/>
      <c r="G151" s="52"/>
      <c r="H151" s="198"/>
      <c r="I151" s="198"/>
      <c r="J151" s="198"/>
      <c r="K151" s="198"/>
      <c r="L151" s="198"/>
      <c r="M151" s="198"/>
      <c r="N151" s="198"/>
      <c r="O151" s="198"/>
      <c r="P151" s="198"/>
      <c r="Q151" s="198"/>
      <c r="R151" s="198"/>
      <c r="S151" s="198"/>
      <c r="T151" s="198"/>
      <c r="U151" s="198"/>
      <c r="V151" s="198"/>
      <c r="W151" s="198"/>
      <c r="X151" s="198"/>
      <c r="Y151" s="198"/>
      <c r="Z151" s="198"/>
      <c r="AA151" s="52"/>
      <c r="AB151" s="52"/>
      <c r="AC151" s="52"/>
      <c r="AD151" s="198"/>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row>
    <row r="152" spans="1:125" ht="16.5" customHeight="1" x14ac:dyDescent="0.3">
      <c r="A152" s="56"/>
      <c r="B152" s="56"/>
      <c r="C152" s="56"/>
      <c r="D152" s="52"/>
      <c r="E152" s="52"/>
      <c r="F152" s="198"/>
      <c r="G152" s="52"/>
      <c r="H152" s="198"/>
      <c r="I152" s="198"/>
      <c r="J152" s="198"/>
      <c r="K152" s="198"/>
      <c r="L152" s="198"/>
      <c r="M152" s="198"/>
      <c r="N152" s="198"/>
      <c r="O152" s="198"/>
      <c r="P152" s="198"/>
      <c r="Q152" s="198"/>
      <c r="R152" s="198"/>
      <c r="S152" s="198"/>
      <c r="T152" s="198"/>
      <c r="U152" s="198"/>
      <c r="V152" s="198"/>
      <c r="W152" s="198"/>
      <c r="X152" s="198"/>
      <c r="Y152" s="198"/>
      <c r="Z152" s="198"/>
      <c r="AA152" s="52"/>
      <c r="AB152" s="52"/>
      <c r="AC152" s="52"/>
      <c r="AD152" s="198"/>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row>
    <row r="153" spans="1:125" ht="16.5" customHeight="1" x14ac:dyDescent="0.3">
      <c r="A153" s="56"/>
      <c r="B153" s="56"/>
      <c r="C153" s="56"/>
      <c r="D153" s="52"/>
      <c r="E153" s="52"/>
      <c r="F153" s="198"/>
      <c r="G153" s="52"/>
      <c r="H153" s="198"/>
      <c r="I153" s="198"/>
      <c r="J153" s="198"/>
      <c r="K153" s="198"/>
      <c r="L153" s="198"/>
      <c r="M153" s="198"/>
      <c r="N153" s="198"/>
      <c r="O153" s="198"/>
      <c r="P153" s="198"/>
      <c r="Q153" s="198"/>
      <c r="R153" s="198"/>
      <c r="S153" s="198"/>
      <c r="T153" s="198"/>
      <c r="U153" s="198"/>
      <c r="V153" s="198"/>
      <c r="W153" s="198"/>
      <c r="X153" s="198"/>
      <c r="Y153" s="198"/>
      <c r="Z153" s="198"/>
      <c r="AA153" s="52"/>
      <c r="AB153" s="52"/>
      <c r="AC153" s="52"/>
      <c r="AD153" s="198"/>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row>
    <row r="154" spans="1:125" ht="16.5" customHeight="1" x14ac:dyDescent="0.3">
      <c r="A154" s="56"/>
      <c r="B154" s="56"/>
      <c r="C154" s="56"/>
      <c r="D154" s="52"/>
      <c r="E154" s="52"/>
      <c r="F154" s="198"/>
      <c r="G154" s="52"/>
      <c r="H154" s="198"/>
      <c r="I154" s="198"/>
      <c r="J154" s="198"/>
      <c r="K154" s="198"/>
      <c r="L154" s="198"/>
      <c r="M154" s="198"/>
      <c r="N154" s="198"/>
      <c r="O154" s="198"/>
      <c r="P154" s="198"/>
      <c r="Q154" s="198"/>
      <c r="R154" s="198"/>
      <c r="S154" s="198"/>
      <c r="T154" s="198"/>
      <c r="U154" s="198"/>
      <c r="V154" s="198"/>
      <c r="W154" s="198"/>
      <c r="X154" s="198"/>
      <c r="Y154" s="198"/>
      <c r="Z154" s="198"/>
      <c r="AA154" s="52"/>
      <c r="AB154" s="52"/>
      <c r="AC154" s="52"/>
      <c r="AD154" s="198"/>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row>
    <row r="155" spans="1:125" ht="16.5" customHeight="1" x14ac:dyDescent="0.3">
      <c r="A155" s="56"/>
      <c r="B155" s="56"/>
      <c r="C155" s="56"/>
      <c r="D155" s="52"/>
      <c r="E155" s="52"/>
      <c r="F155" s="198"/>
      <c r="G155" s="52"/>
      <c r="H155" s="198"/>
      <c r="I155" s="198"/>
      <c r="J155" s="198"/>
      <c r="K155" s="198"/>
      <c r="L155" s="198"/>
      <c r="M155" s="198"/>
      <c r="N155" s="198"/>
      <c r="O155" s="198"/>
      <c r="P155" s="198"/>
      <c r="Q155" s="198"/>
      <c r="R155" s="198"/>
      <c r="S155" s="198"/>
      <c r="T155" s="198"/>
      <c r="U155" s="198"/>
      <c r="V155" s="198"/>
      <c r="W155" s="198"/>
      <c r="X155" s="198"/>
      <c r="Y155" s="198"/>
      <c r="Z155" s="198"/>
      <c r="AA155" s="52"/>
      <c r="AB155" s="52"/>
      <c r="AC155" s="52"/>
      <c r="AD155" s="198"/>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row>
    <row r="156" spans="1:125" ht="16.5" customHeight="1" x14ac:dyDescent="0.3">
      <c r="A156" s="56"/>
      <c r="B156" s="56"/>
      <c r="C156" s="56"/>
      <c r="D156" s="52"/>
      <c r="E156" s="52"/>
      <c r="F156" s="198"/>
      <c r="G156" s="52"/>
      <c r="H156" s="198"/>
      <c r="I156" s="198"/>
      <c r="J156" s="198"/>
      <c r="K156" s="198"/>
      <c r="L156" s="198"/>
      <c r="M156" s="198"/>
      <c r="N156" s="198"/>
      <c r="O156" s="198"/>
      <c r="P156" s="198"/>
      <c r="Q156" s="198"/>
      <c r="R156" s="198"/>
      <c r="S156" s="198"/>
      <c r="T156" s="198"/>
      <c r="U156" s="198"/>
      <c r="V156" s="198"/>
      <c r="W156" s="198"/>
      <c r="X156" s="198"/>
      <c r="Y156" s="198"/>
      <c r="Z156" s="198"/>
      <c r="AA156" s="52"/>
      <c r="AB156" s="52"/>
      <c r="AC156" s="52"/>
      <c r="AD156" s="198"/>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row>
    <row r="157" spans="1:125" ht="16.5" customHeight="1" x14ac:dyDescent="0.3">
      <c r="A157" s="56"/>
      <c r="B157" s="56"/>
      <c r="C157" s="56"/>
      <c r="D157" s="52"/>
      <c r="E157" s="52"/>
      <c r="F157" s="198"/>
      <c r="G157" s="52"/>
      <c r="H157" s="198"/>
      <c r="I157" s="198"/>
      <c r="J157" s="198"/>
      <c r="K157" s="198"/>
      <c r="L157" s="198"/>
      <c r="M157" s="198"/>
      <c r="N157" s="198"/>
      <c r="O157" s="198"/>
      <c r="P157" s="198"/>
      <c r="Q157" s="198"/>
      <c r="R157" s="198"/>
      <c r="S157" s="198"/>
      <c r="T157" s="198"/>
      <c r="U157" s="198"/>
      <c r="V157" s="198"/>
      <c r="W157" s="198"/>
      <c r="X157" s="198"/>
      <c r="Y157" s="198"/>
      <c r="Z157" s="198"/>
      <c r="AA157" s="52"/>
      <c r="AB157" s="52"/>
      <c r="AC157" s="52"/>
      <c r="AD157" s="198"/>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row>
    <row r="158" spans="1:125" ht="16.5" customHeight="1" x14ac:dyDescent="0.3">
      <c r="A158" s="56"/>
      <c r="B158" s="56"/>
      <c r="C158" s="56"/>
      <c r="D158" s="52"/>
      <c r="E158" s="52"/>
      <c r="F158" s="198"/>
      <c r="G158" s="52"/>
      <c r="H158" s="198"/>
      <c r="I158" s="198"/>
      <c r="J158" s="198"/>
      <c r="K158" s="198"/>
      <c r="L158" s="198"/>
      <c r="M158" s="198"/>
      <c r="N158" s="198"/>
      <c r="O158" s="198"/>
      <c r="P158" s="198"/>
      <c r="Q158" s="198"/>
      <c r="R158" s="198"/>
      <c r="S158" s="198"/>
      <c r="T158" s="198"/>
      <c r="U158" s="198"/>
      <c r="V158" s="198"/>
      <c r="W158" s="198"/>
      <c r="X158" s="198"/>
      <c r="Y158" s="198"/>
      <c r="Z158" s="198"/>
      <c r="AA158" s="52"/>
      <c r="AB158" s="52"/>
      <c r="AC158" s="52"/>
      <c r="AD158" s="198"/>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row>
    <row r="159" spans="1:125" ht="16.5" customHeight="1" x14ac:dyDescent="0.3">
      <c r="A159" s="56"/>
      <c r="B159" s="56"/>
      <c r="C159" s="56"/>
      <c r="D159" s="52"/>
      <c r="E159" s="52"/>
      <c r="F159" s="198"/>
      <c r="G159" s="52"/>
      <c r="H159" s="198"/>
      <c r="I159" s="198"/>
      <c r="J159" s="198"/>
      <c r="K159" s="198"/>
      <c r="L159" s="198"/>
      <c r="M159" s="198"/>
      <c r="N159" s="198"/>
      <c r="O159" s="198"/>
      <c r="P159" s="198"/>
      <c r="Q159" s="198"/>
      <c r="R159" s="198"/>
      <c r="S159" s="198"/>
      <c r="T159" s="198"/>
      <c r="U159" s="198"/>
      <c r="V159" s="198"/>
      <c r="W159" s="198"/>
      <c r="X159" s="198"/>
      <c r="Y159" s="198"/>
      <c r="Z159" s="198"/>
      <c r="AA159" s="52"/>
      <c r="AB159" s="52"/>
      <c r="AC159" s="52"/>
      <c r="AD159" s="198"/>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row>
    <row r="160" spans="1:125" ht="16.5" customHeight="1" x14ac:dyDescent="0.3">
      <c r="A160" s="56"/>
      <c r="B160" s="56"/>
      <c r="C160" s="56"/>
      <c r="D160" s="52"/>
      <c r="E160" s="52"/>
      <c r="F160" s="198"/>
      <c r="G160" s="52"/>
      <c r="H160" s="198"/>
      <c r="I160" s="198"/>
      <c r="J160" s="198"/>
      <c r="K160" s="198"/>
      <c r="L160" s="198"/>
      <c r="M160" s="198"/>
      <c r="N160" s="198"/>
      <c r="O160" s="198"/>
      <c r="P160" s="198"/>
      <c r="Q160" s="198"/>
      <c r="R160" s="198"/>
      <c r="S160" s="198"/>
      <c r="T160" s="198"/>
      <c r="U160" s="198"/>
      <c r="V160" s="198"/>
      <c r="W160" s="198"/>
      <c r="X160" s="198"/>
      <c r="Y160" s="198"/>
      <c r="Z160" s="198"/>
      <c r="AA160" s="52"/>
      <c r="AB160" s="52"/>
      <c r="AC160" s="52"/>
      <c r="AD160" s="198"/>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row>
    <row r="161" spans="1:125" ht="16.5" customHeight="1" x14ac:dyDescent="0.3">
      <c r="A161" s="56"/>
      <c r="B161" s="56"/>
      <c r="C161" s="56"/>
      <c r="D161" s="52"/>
      <c r="E161" s="52"/>
      <c r="F161" s="198"/>
      <c r="G161" s="52"/>
      <c r="H161" s="198"/>
      <c r="I161" s="198"/>
      <c r="J161" s="198"/>
      <c r="K161" s="198"/>
      <c r="L161" s="198"/>
      <c r="M161" s="198"/>
      <c r="N161" s="198"/>
      <c r="O161" s="198"/>
      <c r="P161" s="198"/>
      <c r="Q161" s="198"/>
      <c r="R161" s="198"/>
      <c r="S161" s="198"/>
      <c r="T161" s="198"/>
      <c r="U161" s="198"/>
      <c r="V161" s="198"/>
      <c r="W161" s="198"/>
      <c r="X161" s="198"/>
      <c r="Y161" s="198"/>
      <c r="Z161" s="198"/>
      <c r="AA161" s="52"/>
      <c r="AB161" s="52"/>
      <c r="AC161" s="52"/>
      <c r="AD161" s="198"/>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row>
    <row r="162" spans="1:125" ht="16.5" customHeight="1" x14ac:dyDescent="0.3">
      <c r="A162" s="56"/>
      <c r="B162" s="56"/>
      <c r="C162" s="56"/>
      <c r="D162" s="52"/>
      <c r="E162" s="52"/>
      <c r="F162" s="198"/>
      <c r="G162" s="52"/>
      <c r="H162" s="198"/>
      <c r="I162" s="198"/>
      <c r="J162" s="198"/>
      <c r="K162" s="198"/>
      <c r="L162" s="198"/>
      <c r="M162" s="198"/>
      <c r="N162" s="198"/>
      <c r="O162" s="198"/>
      <c r="P162" s="198"/>
      <c r="Q162" s="198"/>
      <c r="R162" s="198"/>
      <c r="S162" s="198"/>
      <c r="T162" s="198"/>
      <c r="U162" s="198"/>
      <c r="V162" s="198"/>
      <c r="W162" s="198"/>
      <c r="X162" s="198"/>
      <c r="Y162" s="198"/>
      <c r="Z162" s="198"/>
      <c r="AA162" s="52"/>
      <c r="AB162" s="52"/>
      <c r="AC162" s="52"/>
      <c r="AD162" s="198"/>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row>
    <row r="163" spans="1:125" ht="16.5" customHeight="1" x14ac:dyDescent="0.3">
      <c r="A163" s="56"/>
      <c r="B163" s="56"/>
      <c r="C163" s="56"/>
      <c r="D163" s="52"/>
      <c r="E163" s="52"/>
      <c r="F163" s="198"/>
      <c r="G163" s="52"/>
      <c r="H163" s="198"/>
      <c r="I163" s="198"/>
      <c r="J163" s="198"/>
      <c r="K163" s="198"/>
      <c r="L163" s="198"/>
      <c r="M163" s="198"/>
      <c r="N163" s="198"/>
      <c r="O163" s="198"/>
      <c r="P163" s="198"/>
      <c r="Q163" s="198"/>
      <c r="R163" s="198"/>
      <c r="S163" s="198"/>
      <c r="T163" s="198"/>
      <c r="U163" s="198"/>
      <c r="V163" s="198"/>
      <c r="W163" s="198"/>
      <c r="X163" s="198"/>
      <c r="Y163" s="198"/>
      <c r="Z163" s="198"/>
      <c r="AA163" s="52"/>
      <c r="AB163" s="52"/>
      <c r="AC163" s="52"/>
      <c r="AD163" s="198"/>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row>
    <row r="164" spans="1:125" ht="16.5" customHeight="1" x14ac:dyDescent="0.3">
      <c r="A164" s="56"/>
      <c r="B164" s="56"/>
      <c r="C164" s="56"/>
      <c r="D164" s="52"/>
      <c r="E164" s="52"/>
      <c r="F164" s="198"/>
      <c r="G164" s="52"/>
      <c r="H164" s="198"/>
      <c r="I164" s="198"/>
      <c r="J164" s="198"/>
      <c r="K164" s="198"/>
      <c r="L164" s="198"/>
      <c r="M164" s="198"/>
      <c r="N164" s="198"/>
      <c r="O164" s="198"/>
      <c r="P164" s="198"/>
      <c r="Q164" s="198"/>
      <c r="R164" s="198"/>
      <c r="S164" s="198"/>
      <c r="T164" s="198"/>
      <c r="U164" s="198"/>
      <c r="V164" s="198"/>
      <c r="W164" s="198"/>
      <c r="X164" s="198"/>
      <c r="Y164" s="198"/>
      <c r="Z164" s="198"/>
      <c r="AA164" s="52"/>
      <c r="AB164" s="52"/>
      <c r="AC164" s="52"/>
      <c r="AD164" s="198"/>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row>
    <row r="165" spans="1:125" ht="16.5" customHeight="1" x14ac:dyDescent="0.3">
      <c r="A165" s="56"/>
      <c r="B165" s="56"/>
      <c r="C165" s="56"/>
      <c r="D165" s="52"/>
      <c r="E165" s="52"/>
      <c r="F165" s="198"/>
      <c r="G165" s="52"/>
      <c r="H165" s="198"/>
      <c r="I165" s="198"/>
      <c r="J165" s="198"/>
      <c r="K165" s="198"/>
      <c r="L165" s="198"/>
      <c r="M165" s="198"/>
      <c r="N165" s="198"/>
      <c r="O165" s="198"/>
      <c r="P165" s="198"/>
      <c r="Q165" s="198"/>
      <c r="R165" s="198"/>
      <c r="S165" s="198"/>
      <c r="T165" s="198"/>
      <c r="U165" s="198"/>
      <c r="V165" s="198"/>
      <c r="W165" s="198"/>
      <c r="X165" s="198"/>
      <c r="Y165" s="198"/>
      <c r="Z165" s="198"/>
      <c r="AA165" s="52"/>
      <c r="AB165" s="52"/>
      <c r="AC165" s="52"/>
      <c r="AD165" s="198"/>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row>
    <row r="166" spans="1:125" ht="16.5" customHeight="1" x14ac:dyDescent="0.3">
      <c r="A166" s="56"/>
      <c r="B166" s="56"/>
      <c r="C166" s="56"/>
      <c r="D166" s="52"/>
      <c r="E166" s="52"/>
      <c r="F166" s="198"/>
      <c r="G166" s="52"/>
      <c r="H166" s="198"/>
      <c r="I166" s="198"/>
      <c r="J166" s="198"/>
      <c r="K166" s="198"/>
      <c r="L166" s="198"/>
      <c r="M166" s="198"/>
      <c r="N166" s="198"/>
      <c r="O166" s="198"/>
      <c r="P166" s="198"/>
      <c r="Q166" s="198"/>
      <c r="R166" s="198"/>
      <c r="S166" s="198"/>
      <c r="T166" s="198"/>
      <c r="U166" s="198"/>
      <c r="V166" s="198"/>
      <c r="W166" s="198"/>
      <c r="X166" s="198"/>
      <c r="Y166" s="198"/>
      <c r="Z166" s="198"/>
      <c r="AA166" s="52"/>
      <c r="AB166" s="52"/>
      <c r="AC166" s="52"/>
      <c r="AD166" s="198"/>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row>
    <row r="167" spans="1:125" ht="16.5" customHeight="1" x14ac:dyDescent="0.3">
      <c r="A167" s="56"/>
      <c r="B167" s="56"/>
      <c r="C167" s="56"/>
      <c r="D167" s="52"/>
      <c r="E167" s="52"/>
      <c r="F167" s="198"/>
      <c r="G167" s="52"/>
      <c r="H167" s="198"/>
      <c r="I167" s="198"/>
      <c r="J167" s="198"/>
      <c r="K167" s="198"/>
      <c r="L167" s="198"/>
      <c r="M167" s="198"/>
      <c r="N167" s="198"/>
      <c r="O167" s="198"/>
      <c r="P167" s="198"/>
      <c r="Q167" s="198"/>
      <c r="R167" s="198"/>
      <c r="S167" s="198"/>
      <c r="T167" s="198"/>
      <c r="U167" s="198"/>
      <c r="V167" s="198"/>
      <c r="W167" s="198"/>
      <c r="X167" s="198"/>
      <c r="Y167" s="198"/>
      <c r="Z167" s="198"/>
      <c r="AA167" s="52"/>
      <c r="AB167" s="52"/>
      <c r="AC167" s="52"/>
      <c r="AD167" s="198"/>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row>
    <row r="168" spans="1:125" ht="16.5" customHeight="1" x14ac:dyDescent="0.3">
      <c r="A168" s="56"/>
      <c r="B168" s="56"/>
      <c r="C168" s="56"/>
      <c r="D168" s="52"/>
      <c r="E168" s="52"/>
      <c r="F168" s="198"/>
      <c r="G168" s="52"/>
      <c r="H168" s="198"/>
      <c r="I168" s="198"/>
      <c r="J168" s="198"/>
      <c r="K168" s="198"/>
      <c r="L168" s="198"/>
      <c r="M168" s="198"/>
      <c r="N168" s="198"/>
      <c r="O168" s="198"/>
      <c r="P168" s="198"/>
      <c r="Q168" s="198"/>
      <c r="R168" s="198"/>
      <c r="S168" s="198"/>
      <c r="T168" s="198"/>
      <c r="U168" s="198"/>
      <c r="V168" s="198"/>
      <c r="W168" s="198"/>
      <c r="X168" s="198"/>
      <c r="Y168" s="198"/>
      <c r="Z168" s="198"/>
      <c r="AA168" s="52"/>
      <c r="AB168" s="52"/>
      <c r="AC168" s="52"/>
      <c r="AD168" s="198"/>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row>
    <row r="169" spans="1:125" ht="16.5" customHeight="1" x14ac:dyDescent="0.3">
      <c r="A169" s="56"/>
      <c r="B169" s="56"/>
      <c r="C169" s="56"/>
      <c r="D169" s="52"/>
      <c r="E169" s="52"/>
      <c r="F169" s="198"/>
      <c r="G169" s="52"/>
      <c r="H169" s="198"/>
      <c r="I169" s="198"/>
      <c r="J169" s="198"/>
      <c r="K169" s="198"/>
      <c r="L169" s="198"/>
      <c r="M169" s="198"/>
      <c r="N169" s="198"/>
      <c r="O169" s="198"/>
      <c r="P169" s="198"/>
      <c r="Q169" s="198"/>
      <c r="R169" s="198"/>
      <c r="S169" s="198"/>
      <c r="T169" s="198"/>
      <c r="U169" s="198"/>
      <c r="V169" s="198"/>
      <c r="W169" s="198"/>
      <c r="X169" s="198"/>
      <c r="Y169" s="198"/>
      <c r="Z169" s="198"/>
      <c r="AA169" s="52"/>
      <c r="AB169" s="52"/>
      <c r="AC169" s="52"/>
      <c r="AD169" s="198"/>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row>
    <row r="170" spans="1:125" ht="16.5" customHeight="1" x14ac:dyDescent="0.3">
      <c r="A170" s="56"/>
      <c r="B170" s="56"/>
      <c r="C170" s="56"/>
      <c r="D170" s="52"/>
      <c r="E170" s="52"/>
      <c r="F170" s="198"/>
      <c r="G170" s="52"/>
      <c r="H170" s="198"/>
      <c r="I170" s="198"/>
      <c r="J170" s="198"/>
      <c r="K170" s="198"/>
      <c r="L170" s="198"/>
      <c r="M170" s="198"/>
      <c r="N170" s="198"/>
      <c r="O170" s="198"/>
      <c r="P170" s="198"/>
      <c r="Q170" s="198"/>
      <c r="R170" s="198"/>
      <c r="S170" s="198"/>
      <c r="T170" s="198"/>
      <c r="U170" s="198"/>
      <c r="V170" s="198"/>
      <c r="W170" s="198"/>
      <c r="X170" s="198"/>
      <c r="Y170" s="198"/>
      <c r="Z170" s="198"/>
      <c r="AA170" s="52"/>
      <c r="AB170" s="52"/>
      <c r="AC170" s="52"/>
      <c r="AD170" s="198"/>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row>
    <row r="171" spans="1:125" ht="16.5" customHeight="1" x14ac:dyDescent="0.3">
      <c r="A171" s="56"/>
      <c r="B171" s="56"/>
      <c r="C171" s="56"/>
      <c r="D171" s="52"/>
      <c r="E171" s="52"/>
      <c r="F171" s="198"/>
      <c r="G171" s="52"/>
      <c r="H171" s="198"/>
      <c r="I171" s="198"/>
      <c r="J171" s="198"/>
      <c r="K171" s="198"/>
      <c r="L171" s="198"/>
      <c r="M171" s="198"/>
      <c r="N171" s="198"/>
      <c r="O171" s="198"/>
      <c r="P171" s="198"/>
      <c r="Q171" s="198"/>
      <c r="R171" s="198"/>
      <c r="S171" s="198"/>
      <c r="T171" s="198"/>
      <c r="U171" s="198"/>
      <c r="V171" s="198"/>
      <c r="W171" s="198"/>
      <c r="X171" s="198"/>
      <c r="Y171" s="198"/>
      <c r="Z171" s="198"/>
      <c r="AA171" s="52"/>
      <c r="AB171" s="52"/>
      <c r="AC171" s="52"/>
      <c r="AD171" s="198"/>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row>
    <row r="172" spans="1:125" ht="16.5" customHeight="1" x14ac:dyDescent="0.3">
      <c r="A172" s="56"/>
      <c r="B172" s="56"/>
      <c r="C172" s="56"/>
      <c r="D172" s="52"/>
      <c r="E172" s="52"/>
      <c r="F172" s="198"/>
      <c r="G172" s="52"/>
      <c r="H172" s="198"/>
      <c r="I172" s="198"/>
      <c r="J172" s="198"/>
      <c r="K172" s="198"/>
      <c r="L172" s="198"/>
      <c r="M172" s="198"/>
      <c r="N172" s="198"/>
      <c r="O172" s="198"/>
      <c r="P172" s="198"/>
      <c r="Q172" s="198"/>
      <c r="R172" s="198"/>
      <c r="S172" s="198"/>
      <c r="T172" s="198"/>
      <c r="U172" s="198"/>
      <c r="V172" s="198"/>
      <c r="W172" s="198"/>
      <c r="X172" s="198"/>
      <c r="Y172" s="198"/>
      <c r="Z172" s="198"/>
      <c r="AA172" s="52"/>
      <c r="AB172" s="52"/>
      <c r="AC172" s="52"/>
      <c r="AD172" s="198"/>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row>
    <row r="173" spans="1:125" ht="16.5" customHeight="1" x14ac:dyDescent="0.3">
      <c r="A173" s="56"/>
      <c r="B173" s="56"/>
      <c r="C173" s="56"/>
      <c r="D173" s="52"/>
      <c r="E173" s="52"/>
      <c r="F173" s="198"/>
      <c r="G173" s="52"/>
      <c r="H173" s="198"/>
      <c r="I173" s="198"/>
      <c r="J173" s="198"/>
      <c r="K173" s="198"/>
      <c r="L173" s="198"/>
      <c r="M173" s="198"/>
      <c r="N173" s="198"/>
      <c r="O173" s="198"/>
      <c r="P173" s="198"/>
      <c r="Q173" s="198"/>
      <c r="R173" s="198"/>
      <c r="S173" s="198"/>
      <c r="T173" s="198"/>
      <c r="U173" s="198"/>
      <c r="V173" s="198"/>
      <c r="W173" s="198"/>
      <c r="X173" s="198"/>
      <c r="Y173" s="198"/>
      <c r="Z173" s="198"/>
      <c r="AA173" s="52"/>
      <c r="AB173" s="52"/>
      <c r="AC173" s="52"/>
      <c r="AD173" s="198"/>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row>
    <row r="174" spans="1:125" ht="16.5" customHeight="1" x14ac:dyDescent="0.3">
      <c r="A174" s="56"/>
      <c r="B174" s="56"/>
      <c r="C174" s="56"/>
      <c r="D174" s="52"/>
      <c r="E174" s="52"/>
      <c r="F174" s="198"/>
      <c r="G174" s="52"/>
      <c r="H174" s="198"/>
      <c r="I174" s="198"/>
      <c r="J174" s="198"/>
      <c r="K174" s="198"/>
      <c r="L174" s="198"/>
      <c r="M174" s="198"/>
      <c r="N174" s="198"/>
      <c r="O174" s="198"/>
      <c r="P174" s="198"/>
      <c r="Q174" s="198"/>
      <c r="R174" s="198"/>
      <c r="S174" s="198"/>
      <c r="T174" s="198"/>
      <c r="U174" s="198"/>
      <c r="V174" s="198"/>
      <c r="W174" s="198"/>
      <c r="X174" s="198"/>
      <c r="Y174" s="198"/>
      <c r="Z174" s="198"/>
      <c r="AA174" s="52"/>
      <c r="AB174" s="52"/>
      <c r="AC174" s="52"/>
      <c r="AD174" s="198"/>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row>
    <row r="175" spans="1:125" ht="16.5" customHeight="1" x14ac:dyDescent="0.3">
      <c r="A175" s="56"/>
      <c r="B175" s="56"/>
      <c r="C175" s="56"/>
      <c r="D175" s="52"/>
      <c r="E175" s="52"/>
      <c r="F175" s="198"/>
      <c r="G175" s="52"/>
      <c r="H175" s="198"/>
      <c r="I175" s="198"/>
      <c r="J175" s="198"/>
      <c r="K175" s="198"/>
      <c r="L175" s="198"/>
      <c r="M175" s="198"/>
      <c r="N175" s="198"/>
      <c r="O175" s="198"/>
      <c r="P175" s="198"/>
      <c r="Q175" s="198"/>
      <c r="R175" s="198"/>
      <c r="S175" s="198"/>
      <c r="T175" s="198"/>
      <c r="U175" s="198"/>
      <c r="V175" s="198"/>
      <c r="W175" s="198"/>
      <c r="X175" s="198"/>
      <c r="Y175" s="198"/>
      <c r="Z175" s="198"/>
      <c r="AA175" s="52"/>
      <c r="AB175" s="52"/>
      <c r="AC175" s="52"/>
      <c r="AD175" s="198"/>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row>
    <row r="176" spans="1:125" ht="16.5" customHeight="1" x14ac:dyDescent="0.3">
      <c r="A176" s="56"/>
      <c r="B176" s="56"/>
      <c r="C176" s="56"/>
      <c r="D176" s="52"/>
      <c r="E176" s="52"/>
      <c r="F176" s="198"/>
      <c r="G176" s="52"/>
      <c r="H176" s="198"/>
      <c r="I176" s="198"/>
      <c r="J176" s="198"/>
      <c r="K176" s="198"/>
      <c r="L176" s="198"/>
      <c r="M176" s="198"/>
      <c r="N176" s="198"/>
      <c r="O176" s="198"/>
      <c r="P176" s="198"/>
      <c r="Q176" s="198"/>
      <c r="R176" s="198"/>
      <c r="S176" s="198"/>
      <c r="T176" s="198"/>
      <c r="U176" s="198"/>
      <c r="V176" s="198"/>
      <c r="W176" s="198"/>
      <c r="X176" s="198"/>
      <c r="Y176" s="198"/>
      <c r="Z176" s="198"/>
      <c r="AA176" s="52"/>
      <c r="AB176" s="52"/>
      <c r="AC176" s="52"/>
      <c r="AD176" s="198"/>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row>
    <row r="177" spans="1:125" ht="16.5" customHeight="1" x14ac:dyDescent="0.3">
      <c r="A177" s="56"/>
      <c r="B177" s="56"/>
      <c r="C177" s="56"/>
      <c r="D177" s="52"/>
      <c r="E177" s="52"/>
      <c r="F177" s="198"/>
      <c r="G177" s="52"/>
      <c r="H177" s="198"/>
      <c r="I177" s="198"/>
      <c r="J177" s="198"/>
      <c r="K177" s="198"/>
      <c r="L177" s="198"/>
      <c r="M177" s="198"/>
      <c r="N177" s="198"/>
      <c r="O177" s="198"/>
      <c r="P177" s="198"/>
      <c r="Q177" s="198"/>
      <c r="R177" s="198"/>
      <c r="S177" s="198"/>
      <c r="T177" s="198"/>
      <c r="U177" s="198"/>
      <c r="V177" s="198"/>
      <c r="W177" s="198"/>
      <c r="X177" s="198"/>
      <c r="Y177" s="198"/>
      <c r="Z177" s="198"/>
      <c r="AA177" s="52"/>
      <c r="AB177" s="52"/>
      <c r="AC177" s="52"/>
      <c r="AD177" s="198"/>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row>
    <row r="178" spans="1:125" ht="16.5" customHeight="1" x14ac:dyDescent="0.3">
      <c r="A178" s="56"/>
      <c r="B178" s="56"/>
      <c r="C178" s="56"/>
      <c r="D178" s="52"/>
      <c r="E178" s="52"/>
      <c r="F178" s="198"/>
      <c r="G178" s="52"/>
      <c r="H178" s="198"/>
      <c r="I178" s="198"/>
      <c r="J178" s="198"/>
      <c r="K178" s="198"/>
      <c r="L178" s="198"/>
      <c r="M178" s="198"/>
      <c r="N178" s="198"/>
      <c r="O178" s="198"/>
      <c r="P178" s="198"/>
      <c r="Q178" s="198"/>
      <c r="R178" s="198"/>
      <c r="S178" s="198"/>
      <c r="T178" s="198"/>
      <c r="U178" s="198"/>
      <c r="V178" s="198"/>
      <c r="W178" s="198"/>
      <c r="X178" s="198"/>
      <c r="Y178" s="198"/>
      <c r="Z178" s="198"/>
      <c r="AA178" s="52"/>
      <c r="AB178" s="52"/>
      <c r="AC178" s="52"/>
      <c r="AD178" s="198"/>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row>
    <row r="179" spans="1:125" ht="16.5" customHeight="1" x14ac:dyDescent="0.3">
      <c r="A179" s="56"/>
      <c r="B179" s="56"/>
      <c r="C179" s="56"/>
      <c r="D179" s="52"/>
      <c r="E179" s="52"/>
      <c r="F179" s="198"/>
      <c r="G179" s="52"/>
      <c r="H179" s="198"/>
      <c r="I179" s="198"/>
      <c r="J179" s="198"/>
      <c r="K179" s="198"/>
      <c r="L179" s="198"/>
      <c r="M179" s="198"/>
      <c r="N179" s="198"/>
      <c r="O179" s="198"/>
      <c r="P179" s="198"/>
      <c r="Q179" s="198"/>
      <c r="R179" s="198"/>
      <c r="S179" s="198"/>
      <c r="T179" s="198"/>
      <c r="U179" s="198"/>
      <c r="V179" s="198"/>
      <c r="W179" s="198"/>
      <c r="X179" s="198"/>
      <c r="Y179" s="198"/>
      <c r="Z179" s="198"/>
      <c r="AA179" s="52"/>
      <c r="AB179" s="52"/>
      <c r="AC179" s="52"/>
      <c r="AD179" s="198"/>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52"/>
      <c r="DQ179" s="52"/>
      <c r="DR179" s="52"/>
      <c r="DS179" s="52"/>
      <c r="DT179" s="52"/>
      <c r="DU179" s="52"/>
    </row>
    <row r="180" spans="1:125" ht="16.5" customHeight="1" x14ac:dyDescent="0.3">
      <c r="A180" s="56"/>
      <c r="B180" s="56"/>
      <c r="C180" s="56"/>
      <c r="D180" s="52"/>
      <c r="E180" s="52"/>
      <c r="F180" s="198"/>
      <c r="G180" s="52"/>
      <c r="H180" s="198"/>
      <c r="I180" s="198"/>
      <c r="J180" s="198"/>
      <c r="K180" s="198"/>
      <c r="L180" s="198"/>
      <c r="M180" s="198"/>
      <c r="N180" s="198"/>
      <c r="O180" s="198"/>
      <c r="P180" s="198"/>
      <c r="Q180" s="198"/>
      <c r="R180" s="198"/>
      <c r="S180" s="198"/>
      <c r="T180" s="198"/>
      <c r="U180" s="198"/>
      <c r="V180" s="198"/>
      <c r="W180" s="198"/>
      <c r="X180" s="198"/>
      <c r="Y180" s="198"/>
      <c r="Z180" s="198"/>
      <c r="AA180" s="52"/>
      <c r="AB180" s="52"/>
      <c r="AC180" s="52"/>
      <c r="AD180" s="198"/>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c r="DP180" s="52"/>
      <c r="DQ180" s="52"/>
      <c r="DR180" s="52"/>
      <c r="DS180" s="52"/>
      <c r="DT180" s="52"/>
      <c r="DU180" s="52"/>
    </row>
    <row r="181" spans="1:125" ht="16.5" customHeight="1" x14ac:dyDescent="0.3">
      <c r="A181" s="56"/>
      <c r="B181" s="56"/>
      <c r="C181" s="56"/>
      <c r="D181" s="52"/>
      <c r="E181" s="52"/>
      <c r="F181" s="198"/>
      <c r="G181" s="52"/>
      <c r="H181" s="198"/>
      <c r="I181" s="198"/>
      <c r="J181" s="198"/>
      <c r="K181" s="198"/>
      <c r="L181" s="198"/>
      <c r="M181" s="198"/>
      <c r="N181" s="198"/>
      <c r="O181" s="198"/>
      <c r="P181" s="198"/>
      <c r="Q181" s="198"/>
      <c r="R181" s="198"/>
      <c r="S181" s="198"/>
      <c r="T181" s="198"/>
      <c r="U181" s="198"/>
      <c r="V181" s="198"/>
      <c r="W181" s="198"/>
      <c r="X181" s="198"/>
      <c r="Y181" s="198"/>
      <c r="Z181" s="198"/>
      <c r="AA181" s="52"/>
      <c r="AB181" s="52"/>
      <c r="AC181" s="52"/>
      <c r="AD181" s="198"/>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52"/>
      <c r="DQ181" s="52"/>
      <c r="DR181" s="52"/>
      <c r="DS181" s="52"/>
      <c r="DT181" s="52"/>
      <c r="DU181" s="52"/>
    </row>
    <row r="182" spans="1:125" ht="16.5" customHeight="1" x14ac:dyDescent="0.3">
      <c r="A182" s="56"/>
      <c r="B182" s="56"/>
      <c r="C182" s="56"/>
      <c r="D182" s="52"/>
      <c r="E182" s="52"/>
      <c r="F182" s="198"/>
      <c r="G182" s="52"/>
      <c r="H182" s="198"/>
      <c r="I182" s="198"/>
      <c r="J182" s="198"/>
      <c r="K182" s="198"/>
      <c r="L182" s="198"/>
      <c r="M182" s="198"/>
      <c r="N182" s="198"/>
      <c r="O182" s="198"/>
      <c r="P182" s="198"/>
      <c r="Q182" s="198"/>
      <c r="R182" s="198"/>
      <c r="S182" s="198"/>
      <c r="T182" s="198"/>
      <c r="U182" s="198"/>
      <c r="V182" s="198"/>
      <c r="W182" s="198"/>
      <c r="X182" s="198"/>
      <c r="Y182" s="198"/>
      <c r="Z182" s="198"/>
      <c r="AA182" s="52"/>
      <c r="AB182" s="52"/>
      <c r="AC182" s="52"/>
      <c r="AD182" s="198"/>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row>
    <row r="183" spans="1:125" ht="16.5" customHeight="1" x14ac:dyDescent="0.3">
      <c r="A183" s="56"/>
      <c r="B183" s="56"/>
      <c r="C183" s="56"/>
      <c r="D183" s="52"/>
      <c r="E183" s="52"/>
      <c r="F183" s="198"/>
      <c r="G183" s="52"/>
      <c r="H183" s="198"/>
      <c r="I183" s="198"/>
      <c r="J183" s="198"/>
      <c r="K183" s="198"/>
      <c r="L183" s="198"/>
      <c r="M183" s="198"/>
      <c r="N183" s="198"/>
      <c r="O183" s="198"/>
      <c r="P183" s="198"/>
      <c r="Q183" s="198"/>
      <c r="R183" s="198"/>
      <c r="S183" s="198"/>
      <c r="T183" s="198"/>
      <c r="U183" s="198"/>
      <c r="V183" s="198"/>
      <c r="W183" s="198"/>
      <c r="X183" s="198"/>
      <c r="Y183" s="198"/>
      <c r="Z183" s="198"/>
      <c r="AA183" s="52"/>
      <c r="AB183" s="52"/>
      <c r="AC183" s="52"/>
      <c r="AD183" s="198"/>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row>
    <row r="184" spans="1:125" ht="16.5" customHeight="1" x14ac:dyDescent="0.3">
      <c r="A184" s="56"/>
      <c r="B184" s="56"/>
      <c r="C184" s="56"/>
      <c r="D184" s="52"/>
      <c r="E184" s="52"/>
      <c r="F184" s="198"/>
      <c r="G184" s="52"/>
      <c r="H184" s="198"/>
      <c r="I184" s="198"/>
      <c r="J184" s="198"/>
      <c r="K184" s="198"/>
      <c r="L184" s="198"/>
      <c r="M184" s="198"/>
      <c r="N184" s="198"/>
      <c r="O184" s="198"/>
      <c r="P184" s="198"/>
      <c r="Q184" s="198"/>
      <c r="R184" s="198"/>
      <c r="S184" s="198"/>
      <c r="T184" s="198"/>
      <c r="U184" s="198"/>
      <c r="V184" s="198"/>
      <c r="W184" s="198"/>
      <c r="X184" s="198"/>
      <c r="Y184" s="198"/>
      <c r="Z184" s="198"/>
      <c r="AA184" s="52"/>
      <c r="AB184" s="52"/>
      <c r="AC184" s="52"/>
      <c r="AD184" s="198"/>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row>
    <row r="185" spans="1:125" ht="16.5" customHeight="1" x14ac:dyDescent="0.3">
      <c r="A185" s="56"/>
      <c r="B185" s="56"/>
      <c r="C185" s="56"/>
      <c r="D185" s="52"/>
      <c r="E185" s="52"/>
      <c r="F185" s="198"/>
      <c r="G185" s="52"/>
      <c r="H185" s="198"/>
      <c r="I185" s="198"/>
      <c r="J185" s="198"/>
      <c r="K185" s="198"/>
      <c r="L185" s="198"/>
      <c r="M185" s="198"/>
      <c r="N185" s="198"/>
      <c r="O185" s="198"/>
      <c r="P185" s="198"/>
      <c r="Q185" s="198"/>
      <c r="R185" s="198"/>
      <c r="S185" s="198"/>
      <c r="T185" s="198"/>
      <c r="U185" s="198"/>
      <c r="V185" s="198"/>
      <c r="W185" s="198"/>
      <c r="X185" s="198"/>
      <c r="Y185" s="198"/>
      <c r="Z185" s="198"/>
      <c r="AA185" s="52"/>
      <c r="AB185" s="52"/>
      <c r="AC185" s="52"/>
      <c r="AD185" s="198"/>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row>
    <row r="186" spans="1:125" ht="16.5" customHeight="1" x14ac:dyDescent="0.3">
      <c r="A186" s="56"/>
      <c r="B186" s="56"/>
      <c r="C186" s="56"/>
      <c r="D186" s="52"/>
      <c r="E186" s="52"/>
      <c r="F186" s="198"/>
      <c r="G186" s="52"/>
      <c r="H186" s="198"/>
      <c r="I186" s="198"/>
      <c r="J186" s="198"/>
      <c r="K186" s="198"/>
      <c r="L186" s="198"/>
      <c r="M186" s="198"/>
      <c r="N186" s="198"/>
      <c r="O186" s="198"/>
      <c r="P186" s="198"/>
      <c r="Q186" s="198"/>
      <c r="R186" s="198"/>
      <c r="S186" s="198"/>
      <c r="T186" s="198"/>
      <c r="U186" s="198"/>
      <c r="V186" s="198"/>
      <c r="W186" s="198"/>
      <c r="X186" s="198"/>
      <c r="Y186" s="198"/>
      <c r="Z186" s="198"/>
      <c r="AA186" s="52"/>
      <c r="AB186" s="52"/>
      <c r="AC186" s="52"/>
      <c r="AD186" s="198"/>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row>
    <row r="187" spans="1:125" ht="16.5" customHeight="1" x14ac:dyDescent="0.3">
      <c r="A187" s="56"/>
      <c r="B187" s="56"/>
      <c r="C187" s="56"/>
      <c r="D187" s="52"/>
      <c r="E187" s="52"/>
      <c r="F187" s="198"/>
      <c r="G187" s="52"/>
      <c r="H187" s="198"/>
      <c r="I187" s="198"/>
      <c r="J187" s="198"/>
      <c r="K187" s="198"/>
      <c r="L187" s="198"/>
      <c r="M187" s="198"/>
      <c r="N187" s="198"/>
      <c r="O187" s="198"/>
      <c r="P187" s="198"/>
      <c r="Q187" s="198"/>
      <c r="R187" s="198"/>
      <c r="S187" s="198"/>
      <c r="T187" s="198"/>
      <c r="U187" s="198"/>
      <c r="V187" s="198"/>
      <c r="W187" s="198"/>
      <c r="X187" s="198"/>
      <c r="Y187" s="198"/>
      <c r="Z187" s="198"/>
      <c r="AA187" s="52"/>
      <c r="AB187" s="52"/>
      <c r="AC187" s="52"/>
      <c r="AD187" s="198"/>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row>
    <row r="188" spans="1:125" ht="16.5" customHeight="1" x14ac:dyDescent="0.3">
      <c r="A188" s="56"/>
      <c r="B188" s="56"/>
      <c r="C188" s="56"/>
      <c r="D188" s="52"/>
      <c r="E188" s="52"/>
      <c r="F188" s="198"/>
      <c r="G188" s="52"/>
      <c r="H188" s="198"/>
      <c r="I188" s="198"/>
      <c r="J188" s="198"/>
      <c r="K188" s="198"/>
      <c r="L188" s="198"/>
      <c r="M188" s="198"/>
      <c r="N188" s="198"/>
      <c r="O188" s="198"/>
      <c r="P188" s="198"/>
      <c r="Q188" s="198"/>
      <c r="R188" s="198"/>
      <c r="S188" s="198"/>
      <c r="T188" s="198"/>
      <c r="U188" s="198"/>
      <c r="V188" s="198"/>
      <c r="W188" s="198"/>
      <c r="X188" s="198"/>
      <c r="Y188" s="198"/>
      <c r="Z188" s="198"/>
      <c r="AA188" s="52"/>
      <c r="AB188" s="52"/>
      <c r="AC188" s="52"/>
      <c r="AD188" s="198"/>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row>
    <row r="189" spans="1:125" ht="16.5" customHeight="1" x14ac:dyDescent="0.3">
      <c r="A189" s="56"/>
      <c r="B189" s="56"/>
      <c r="C189" s="56"/>
      <c r="D189" s="52"/>
      <c r="E189" s="52"/>
      <c r="F189" s="198"/>
      <c r="G189" s="52"/>
      <c r="H189" s="198"/>
      <c r="I189" s="198"/>
      <c r="J189" s="198"/>
      <c r="K189" s="198"/>
      <c r="L189" s="198"/>
      <c r="M189" s="198"/>
      <c r="N189" s="198"/>
      <c r="O189" s="198"/>
      <c r="P189" s="198"/>
      <c r="Q189" s="198"/>
      <c r="R189" s="198"/>
      <c r="S189" s="198"/>
      <c r="T189" s="198"/>
      <c r="U189" s="198"/>
      <c r="V189" s="198"/>
      <c r="W189" s="198"/>
      <c r="X189" s="198"/>
      <c r="Y189" s="198"/>
      <c r="Z189" s="198"/>
      <c r="AA189" s="52"/>
      <c r="AB189" s="52"/>
      <c r="AC189" s="52"/>
      <c r="AD189" s="198"/>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row>
    <row r="190" spans="1:125" ht="16.5" customHeight="1" x14ac:dyDescent="0.3">
      <c r="A190" s="56"/>
      <c r="B190" s="56"/>
      <c r="C190" s="56"/>
      <c r="D190" s="52"/>
      <c r="E190" s="52"/>
      <c r="F190" s="198"/>
      <c r="G190" s="52"/>
      <c r="H190" s="198"/>
      <c r="I190" s="198"/>
      <c r="J190" s="198"/>
      <c r="K190" s="198"/>
      <c r="L190" s="198"/>
      <c r="M190" s="198"/>
      <c r="N190" s="198"/>
      <c r="O190" s="198"/>
      <c r="P190" s="198"/>
      <c r="Q190" s="198"/>
      <c r="R190" s="198"/>
      <c r="S190" s="198"/>
      <c r="T190" s="198"/>
      <c r="U190" s="198"/>
      <c r="V190" s="198"/>
      <c r="W190" s="198"/>
      <c r="X190" s="198"/>
      <c r="Y190" s="198"/>
      <c r="Z190" s="198"/>
      <c r="AA190" s="52"/>
      <c r="AB190" s="52"/>
      <c r="AC190" s="52"/>
      <c r="AD190" s="198"/>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row>
    <row r="191" spans="1:125" ht="16.5" customHeight="1" x14ac:dyDescent="0.3">
      <c r="A191" s="56"/>
      <c r="B191" s="56"/>
      <c r="C191" s="56"/>
      <c r="D191" s="52"/>
      <c r="E191" s="52"/>
      <c r="F191" s="198"/>
      <c r="G191" s="52"/>
      <c r="H191" s="198"/>
      <c r="I191" s="198"/>
      <c r="J191" s="198"/>
      <c r="K191" s="198"/>
      <c r="L191" s="198"/>
      <c r="M191" s="198"/>
      <c r="N191" s="198"/>
      <c r="O191" s="198"/>
      <c r="P191" s="198"/>
      <c r="Q191" s="198"/>
      <c r="R191" s="198"/>
      <c r="S191" s="198"/>
      <c r="T191" s="198"/>
      <c r="U191" s="198"/>
      <c r="V191" s="198"/>
      <c r="W191" s="198"/>
      <c r="X191" s="198"/>
      <c r="Y191" s="198"/>
      <c r="Z191" s="198"/>
      <c r="AA191" s="52"/>
      <c r="AB191" s="52"/>
      <c r="AC191" s="52"/>
      <c r="AD191" s="198"/>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row>
    <row r="192" spans="1:125" ht="16.5" customHeight="1" x14ac:dyDescent="0.3">
      <c r="A192" s="56"/>
      <c r="B192" s="56"/>
      <c r="C192" s="56"/>
      <c r="D192" s="52"/>
      <c r="E192" s="52"/>
      <c r="F192" s="198"/>
      <c r="G192" s="52"/>
      <c r="H192" s="198"/>
      <c r="I192" s="198"/>
      <c r="J192" s="198"/>
      <c r="K192" s="198"/>
      <c r="L192" s="198"/>
      <c r="M192" s="198"/>
      <c r="N192" s="198"/>
      <c r="O192" s="198"/>
      <c r="P192" s="198"/>
      <c r="Q192" s="198"/>
      <c r="R192" s="198"/>
      <c r="S192" s="198"/>
      <c r="T192" s="198"/>
      <c r="U192" s="198"/>
      <c r="V192" s="198"/>
      <c r="W192" s="198"/>
      <c r="X192" s="198"/>
      <c r="Y192" s="198"/>
      <c r="Z192" s="198"/>
      <c r="AA192" s="52"/>
      <c r="AB192" s="52"/>
      <c r="AC192" s="52"/>
      <c r="AD192" s="198"/>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row>
    <row r="193" spans="1:125" ht="16.5" customHeight="1" x14ac:dyDescent="0.3">
      <c r="A193" s="56"/>
      <c r="B193" s="56"/>
      <c r="C193" s="56"/>
      <c r="D193" s="52"/>
      <c r="E193" s="52"/>
      <c r="F193" s="198"/>
      <c r="G193" s="52"/>
      <c r="H193" s="198"/>
      <c r="I193" s="198"/>
      <c r="J193" s="198"/>
      <c r="K193" s="198"/>
      <c r="L193" s="198"/>
      <c r="M193" s="198"/>
      <c r="N193" s="198"/>
      <c r="O193" s="198"/>
      <c r="P193" s="198"/>
      <c r="Q193" s="198"/>
      <c r="R193" s="198"/>
      <c r="S193" s="198"/>
      <c r="T193" s="198"/>
      <c r="U193" s="198"/>
      <c r="V193" s="198"/>
      <c r="W193" s="198"/>
      <c r="X193" s="198"/>
      <c r="Y193" s="198"/>
      <c r="Z193" s="198"/>
      <c r="AA193" s="52"/>
      <c r="AB193" s="52"/>
      <c r="AC193" s="52"/>
      <c r="AD193" s="198"/>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row>
    <row r="194" spans="1:125" ht="16.5" customHeight="1" x14ac:dyDescent="0.3">
      <c r="A194" s="56"/>
      <c r="B194" s="56"/>
      <c r="C194" s="56"/>
      <c r="D194" s="52"/>
      <c r="E194" s="52"/>
      <c r="F194" s="198"/>
      <c r="G194" s="52"/>
      <c r="H194" s="198"/>
      <c r="I194" s="198"/>
      <c r="J194" s="198"/>
      <c r="K194" s="198"/>
      <c r="L194" s="198"/>
      <c r="M194" s="198"/>
      <c r="N194" s="198"/>
      <c r="O194" s="198"/>
      <c r="P194" s="198"/>
      <c r="Q194" s="198"/>
      <c r="R194" s="198"/>
      <c r="S194" s="198"/>
      <c r="T194" s="198"/>
      <c r="U194" s="198"/>
      <c r="V194" s="198"/>
      <c r="W194" s="198"/>
      <c r="X194" s="198"/>
      <c r="Y194" s="198"/>
      <c r="Z194" s="198"/>
      <c r="AA194" s="52"/>
      <c r="AB194" s="52"/>
      <c r="AC194" s="52"/>
      <c r="AD194" s="198"/>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row>
    <row r="195" spans="1:125" ht="16.5" customHeight="1" x14ac:dyDescent="0.3">
      <c r="A195" s="56"/>
      <c r="B195" s="56"/>
      <c r="C195" s="56"/>
      <c r="D195" s="52"/>
      <c r="E195" s="52"/>
      <c r="F195" s="198"/>
      <c r="G195" s="52"/>
      <c r="H195" s="198"/>
      <c r="I195" s="198"/>
      <c r="J195" s="198"/>
      <c r="K195" s="198"/>
      <c r="L195" s="198"/>
      <c r="M195" s="198"/>
      <c r="N195" s="198"/>
      <c r="O195" s="198"/>
      <c r="P195" s="198"/>
      <c r="Q195" s="198"/>
      <c r="R195" s="198"/>
      <c r="S195" s="198"/>
      <c r="T195" s="198"/>
      <c r="U195" s="198"/>
      <c r="V195" s="198"/>
      <c r="W195" s="198"/>
      <c r="X195" s="198"/>
      <c r="Y195" s="198"/>
      <c r="Z195" s="198"/>
      <c r="AA195" s="52"/>
      <c r="AB195" s="52"/>
      <c r="AC195" s="52"/>
      <c r="AD195" s="198"/>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row>
    <row r="196" spans="1:125" ht="16.5" customHeight="1" x14ac:dyDescent="0.3">
      <c r="A196" s="56"/>
      <c r="B196" s="56"/>
      <c r="C196" s="56"/>
      <c r="D196" s="52"/>
      <c r="E196" s="52"/>
      <c r="F196" s="198"/>
      <c r="G196" s="52"/>
      <c r="H196" s="198"/>
      <c r="I196" s="198"/>
      <c r="J196" s="198"/>
      <c r="K196" s="198"/>
      <c r="L196" s="198"/>
      <c r="M196" s="198"/>
      <c r="N196" s="198"/>
      <c r="O196" s="198"/>
      <c r="P196" s="198"/>
      <c r="Q196" s="198"/>
      <c r="R196" s="198"/>
      <c r="S196" s="198"/>
      <c r="T196" s="198"/>
      <c r="U196" s="198"/>
      <c r="V196" s="198"/>
      <c r="W196" s="198"/>
      <c r="X196" s="198"/>
      <c r="Y196" s="198"/>
      <c r="Z196" s="198"/>
      <c r="AA196" s="52"/>
      <c r="AB196" s="52"/>
      <c r="AC196" s="52"/>
      <c r="AD196" s="198"/>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row>
    <row r="197" spans="1:125" ht="16.5" customHeight="1" x14ac:dyDescent="0.3">
      <c r="A197" s="56"/>
      <c r="B197" s="56"/>
      <c r="C197" s="56"/>
      <c r="D197" s="52"/>
      <c r="E197" s="52"/>
      <c r="F197" s="198"/>
      <c r="G197" s="52"/>
      <c r="H197" s="198"/>
      <c r="I197" s="198"/>
      <c r="J197" s="198"/>
      <c r="K197" s="198"/>
      <c r="L197" s="198"/>
      <c r="M197" s="198"/>
      <c r="N197" s="198"/>
      <c r="O197" s="198"/>
      <c r="P197" s="198"/>
      <c r="Q197" s="198"/>
      <c r="R197" s="198"/>
      <c r="S197" s="198"/>
      <c r="T197" s="198"/>
      <c r="U197" s="198"/>
      <c r="V197" s="198"/>
      <c r="W197" s="198"/>
      <c r="X197" s="198"/>
      <c r="Y197" s="198"/>
      <c r="Z197" s="198"/>
      <c r="AA197" s="52"/>
      <c r="AB197" s="52"/>
      <c r="AC197" s="52"/>
      <c r="AD197" s="198"/>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row>
    <row r="198" spans="1:125" ht="16.5" customHeight="1" x14ac:dyDescent="0.3">
      <c r="A198" s="56"/>
      <c r="B198" s="56"/>
      <c r="C198" s="56"/>
      <c r="D198" s="52"/>
      <c r="E198" s="52"/>
      <c r="F198" s="198"/>
      <c r="G198" s="52"/>
      <c r="H198" s="198"/>
      <c r="I198" s="198"/>
      <c r="J198" s="198"/>
      <c r="K198" s="198"/>
      <c r="L198" s="198"/>
      <c r="M198" s="198"/>
      <c r="N198" s="198"/>
      <c r="O198" s="198"/>
      <c r="P198" s="198"/>
      <c r="Q198" s="198"/>
      <c r="R198" s="198"/>
      <c r="S198" s="198"/>
      <c r="T198" s="198"/>
      <c r="U198" s="198"/>
      <c r="V198" s="198"/>
      <c r="W198" s="198"/>
      <c r="X198" s="198"/>
      <c r="Y198" s="198"/>
      <c r="Z198" s="198"/>
      <c r="AA198" s="52"/>
      <c r="AB198" s="52"/>
      <c r="AC198" s="52"/>
      <c r="AD198" s="198"/>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row>
    <row r="199" spans="1:125" ht="16.5" customHeight="1" x14ac:dyDescent="0.3">
      <c r="A199" s="56"/>
      <c r="B199" s="56"/>
      <c r="C199" s="56"/>
      <c r="D199" s="52"/>
      <c r="E199" s="52"/>
      <c r="F199" s="198"/>
      <c r="G199" s="52"/>
      <c r="H199" s="198"/>
      <c r="I199" s="198"/>
      <c r="J199" s="198"/>
      <c r="K199" s="198"/>
      <c r="L199" s="198"/>
      <c r="M199" s="198"/>
      <c r="N199" s="198"/>
      <c r="O199" s="198"/>
      <c r="P199" s="198"/>
      <c r="Q199" s="198"/>
      <c r="R199" s="198"/>
      <c r="S199" s="198"/>
      <c r="T199" s="198"/>
      <c r="U199" s="198"/>
      <c r="V199" s="198"/>
      <c r="W199" s="198"/>
      <c r="X199" s="198"/>
      <c r="Y199" s="198"/>
      <c r="Z199" s="198"/>
      <c r="AA199" s="52"/>
      <c r="AB199" s="52"/>
      <c r="AC199" s="52"/>
      <c r="AD199" s="198"/>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row>
    <row r="200" spans="1:125" ht="16.5" customHeight="1" x14ac:dyDescent="0.3">
      <c r="A200" s="56"/>
      <c r="B200" s="56"/>
      <c r="C200" s="56"/>
      <c r="D200" s="52"/>
      <c r="E200" s="52"/>
      <c r="F200" s="198"/>
      <c r="G200" s="52"/>
      <c r="H200" s="198"/>
      <c r="I200" s="198"/>
      <c r="J200" s="198"/>
      <c r="K200" s="198"/>
      <c r="L200" s="198"/>
      <c r="M200" s="198"/>
      <c r="N200" s="198"/>
      <c r="O200" s="198"/>
      <c r="P200" s="198"/>
      <c r="Q200" s="198"/>
      <c r="R200" s="198"/>
      <c r="S200" s="198"/>
      <c r="T200" s="198"/>
      <c r="U200" s="198"/>
      <c r="V200" s="198"/>
      <c r="W200" s="198"/>
      <c r="X200" s="198"/>
      <c r="Y200" s="198"/>
      <c r="Z200" s="198"/>
      <c r="AA200" s="52"/>
      <c r="AB200" s="52"/>
      <c r="AC200" s="52"/>
      <c r="AD200" s="198"/>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row>
    <row r="201" spans="1:125" ht="16.5" customHeight="1" x14ac:dyDescent="0.3">
      <c r="A201" s="56"/>
      <c r="B201" s="56"/>
      <c r="C201" s="56"/>
      <c r="D201" s="52"/>
      <c r="E201" s="52"/>
      <c r="F201" s="198"/>
      <c r="G201" s="52"/>
      <c r="H201" s="198"/>
      <c r="I201" s="198"/>
      <c r="J201" s="198"/>
      <c r="K201" s="198"/>
      <c r="L201" s="198"/>
      <c r="M201" s="198"/>
      <c r="N201" s="198"/>
      <c r="O201" s="198"/>
      <c r="P201" s="198"/>
      <c r="Q201" s="198"/>
      <c r="R201" s="198"/>
      <c r="S201" s="198"/>
      <c r="T201" s="198"/>
      <c r="U201" s="198"/>
      <c r="V201" s="198"/>
      <c r="W201" s="198"/>
      <c r="X201" s="198"/>
      <c r="Y201" s="198"/>
      <c r="Z201" s="198"/>
      <c r="AA201" s="52"/>
      <c r="AB201" s="52"/>
      <c r="AC201" s="52"/>
      <c r="AD201" s="198"/>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c r="DJ201" s="52"/>
      <c r="DK201" s="52"/>
      <c r="DL201" s="52"/>
      <c r="DM201" s="52"/>
      <c r="DN201" s="52"/>
      <c r="DO201" s="52"/>
      <c r="DP201" s="52"/>
      <c r="DQ201" s="52"/>
      <c r="DR201" s="52"/>
      <c r="DS201" s="52"/>
      <c r="DT201" s="52"/>
      <c r="DU201" s="52"/>
    </row>
    <row r="202" spans="1:125" ht="16.5" customHeight="1" x14ac:dyDescent="0.3">
      <c r="A202" s="56"/>
      <c r="B202" s="56"/>
      <c r="C202" s="56"/>
      <c r="D202" s="52"/>
      <c r="E202" s="52"/>
      <c r="F202" s="198"/>
      <c r="G202" s="52"/>
      <c r="H202" s="198"/>
      <c r="I202" s="198"/>
      <c r="J202" s="198"/>
      <c r="K202" s="198"/>
      <c r="L202" s="198"/>
      <c r="M202" s="198"/>
      <c r="N202" s="198"/>
      <c r="O202" s="198"/>
      <c r="P202" s="198"/>
      <c r="Q202" s="198"/>
      <c r="R202" s="198"/>
      <c r="S202" s="198"/>
      <c r="T202" s="198"/>
      <c r="U202" s="198"/>
      <c r="V202" s="198"/>
      <c r="W202" s="198"/>
      <c r="X202" s="198"/>
      <c r="Y202" s="198"/>
      <c r="Z202" s="198"/>
      <c r="AA202" s="52"/>
      <c r="AB202" s="52"/>
      <c r="AC202" s="52"/>
      <c r="AD202" s="198"/>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c r="DL202" s="52"/>
      <c r="DM202" s="52"/>
      <c r="DN202" s="52"/>
      <c r="DO202" s="52"/>
      <c r="DP202" s="52"/>
      <c r="DQ202" s="52"/>
      <c r="DR202" s="52"/>
      <c r="DS202" s="52"/>
      <c r="DT202" s="52"/>
      <c r="DU202" s="52"/>
    </row>
    <row r="203" spans="1:125" ht="16.5" customHeight="1" x14ac:dyDescent="0.3">
      <c r="A203" s="56"/>
      <c r="B203" s="56"/>
      <c r="C203" s="56"/>
      <c r="D203" s="52"/>
      <c r="E203" s="52"/>
      <c r="F203" s="198"/>
      <c r="G203" s="52"/>
      <c r="H203" s="198"/>
      <c r="I203" s="198"/>
      <c r="J203" s="198"/>
      <c r="K203" s="198"/>
      <c r="L203" s="198"/>
      <c r="M203" s="198"/>
      <c r="N203" s="198"/>
      <c r="O203" s="198"/>
      <c r="P203" s="198"/>
      <c r="Q203" s="198"/>
      <c r="R203" s="198"/>
      <c r="S203" s="198"/>
      <c r="T203" s="198"/>
      <c r="U203" s="198"/>
      <c r="V203" s="198"/>
      <c r="W203" s="198"/>
      <c r="X203" s="198"/>
      <c r="Y203" s="198"/>
      <c r="Z203" s="198"/>
      <c r="AA203" s="52"/>
      <c r="AB203" s="52"/>
      <c r="AC203" s="52"/>
      <c r="AD203" s="198"/>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row>
    <row r="204" spans="1:125" ht="16.5" customHeight="1" x14ac:dyDescent="0.3">
      <c r="A204" s="56"/>
      <c r="B204" s="56"/>
      <c r="C204" s="56"/>
      <c r="D204" s="52"/>
      <c r="E204" s="52"/>
      <c r="F204" s="198"/>
      <c r="G204" s="52"/>
      <c r="H204" s="198"/>
      <c r="I204" s="198"/>
      <c r="J204" s="198"/>
      <c r="K204" s="198"/>
      <c r="L204" s="198"/>
      <c r="M204" s="198"/>
      <c r="N204" s="198"/>
      <c r="O204" s="198"/>
      <c r="P204" s="198"/>
      <c r="Q204" s="198"/>
      <c r="R204" s="198"/>
      <c r="S204" s="198"/>
      <c r="T204" s="198"/>
      <c r="U204" s="198"/>
      <c r="V204" s="198"/>
      <c r="W204" s="198"/>
      <c r="X204" s="198"/>
      <c r="Y204" s="198"/>
      <c r="Z204" s="198"/>
      <c r="AA204" s="52"/>
      <c r="AB204" s="52"/>
      <c r="AC204" s="52"/>
      <c r="AD204" s="198"/>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c r="DP204" s="52"/>
      <c r="DQ204" s="52"/>
      <c r="DR204" s="52"/>
      <c r="DS204" s="52"/>
      <c r="DT204" s="52"/>
      <c r="DU204" s="52"/>
    </row>
    <row r="205" spans="1:125" ht="16.5" customHeight="1" x14ac:dyDescent="0.3">
      <c r="A205" s="56"/>
      <c r="B205" s="56"/>
      <c r="C205" s="56"/>
      <c r="D205" s="52"/>
      <c r="E205" s="52"/>
      <c r="F205" s="198"/>
      <c r="G205" s="52"/>
      <c r="H205" s="198"/>
      <c r="I205" s="198"/>
      <c r="J205" s="198"/>
      <c r="K205" s="198"/>
      <c r="L205" s="198"/>
      <c r="M205" s="198"/>
      <c r="N205" s="198"/>
      <c r="O205" s="198"/>
      <c r="P205" s="198"/>
      <c r="Q205" s="198"/>
      <c r="R205" s="198"/>
      <c r="S205" s="198"/>
      <c r="T205" s="198"/>
      <c r="U205" s="198"/>
      <c r="V205" s="198"/>
      <c r="W205" s="198"/>
      <c r="X205" s="198"/>
      <c r="Y205" s="198"/>
      <c r="Z205" s="198"/>
      <c r="AA205" s="52"/>
      <c r="AB205" s="52"/>
      <c r="AC205" s="52"/>
      <c r="AD205" s="198"/>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52"/>
      <c r="DK205" s="52"/>
      <c r="DL205" s="52"/>
      <c r="DM205" s="52"/>
      <c r="DN205" s="52"/>
      <c r="DO205" s="52"/>
      <c r="DP205" s="52"/>
      <c r="DQ205" s="52"/>
      <c r="DR205" s="52"/>
      <c r="DS205" s="52"/>
      <c r="DT205" s="52"/>
      <c r="DU205" s="52"/>
    </row>
    <row r="206" spans="1:125" ht="16.5" customHeight="1" x14ac:dyDescent="0.3">
      <c r="A206" s="56"/>
      <c r="B206" s="56"/>
      <c r="C206" s="56"/>
      <c r="D206" s="52"/>
      <c r="E206" s="52"/>
      <c r="F206" s="198"/>
      <c r="G206" s="52"/>
      <c r="H206" s="198"/>
      <c r="I206" s="198"/>
      <c r="J206" s="198"/>
      <c r="K206" s="198"/>
      <c r="L206" s="198"/>
      <c r="M206" s="198"/>
      <c r="N206" s="198"/>
      <c r="O206" s="198"/>
      <c r="P206" s="198"/>
      <c r="Q206" s="198"/>
      <c r="R206" s="198"/>
      <c r="S206" s="198"/>
      <c r="T206" s="198"/>
      <c r="U206" s="198"/>
      <c r="V206" s="198"/>
      <c r="W206" s="198"/>
      <c r="X206" s="198"/>
      <c r="Y206" s="198"/>
      <c r="Z206" s="198"/>
      <c r="AA206" s="52"/>
      <c r="AB206" s="52"/>
      <c r="AC206" s="52"/>
      <c r="AD206" s="198"/>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row>
    <row r="207" spans="1:125" ht="16.5" customHeight="1" x14ac:dyDescent="0.3">
      <c r="A207" s="56"/>
      <c r="B207" s="56"/>
      <c r="C207" s="56"/>
      <c r="D207" s="52"/>
      <c r="E207" s="52"/>
      <c r="F207" s="198"/>
      <c r="G207" s="52"/>
      <c r="H207" s="198"/>
      <c r="I207" s="198"/>
      <c r="J207" s="198"/>
      <c r="K207" s="198"/>
      <c r="L207" s="198"/>
      <c r="M207" s="198"/>
      <c r="N207" s="198"/>
      <c r="O207" s="198"/>
      <c r="P207" s="198"/>
      <c r="Q207" s="198"/>
      <c r="R207" s="198"/>
      <c r="S207" s="198"/>
      <c r="T207" s="198"/>
      <c r="U207" s="198"/>
      <c r="V207" s="198"/>
      <c r="W207" s="198"/>
      <c r="X207" s="198"/>
      <c r="Y207" s="198"/>
      <c r="Z207" s="198"/>
      <c r="AA207" s="52"/>
      <c r="AB207" s="52"/>
      <c r="AC207" s="52"/>
      <c r="AD207" s="198"/>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row>
    <row r="208" spans="1:125" ht="16.5" customHeight="1" x14ac:dyDescent="0.3">
      <c r="A208" s="56"/>
      <c r="B208" s="56"/>
      <c r="C208" s="56"/>
      <c r="D208" s="52"/>
      <c r="E208" s="52"/>
      <c r="F208" s="198"/>
      <c r="G208" s="52"/>
      <c r="H208" s="198"/>
      <c r="I208" s="198"/>
      <c r="J208" s="198"/>
      <c r="K208" s="198"/>
      <c r="L208" s="198"/>
      <c r="M208" s="198"/>
      <c r="N208" s="198"/>
      <c r="O208" s="198"/>
      <c r="P208" s="198"/>
      <c r="Q208" s="198"/>
      <c r="R208" s="198"/>
      <c r="S208" s="198"/>
      <c r="T208" s="198"/>
      <c r="U208" s="198"/>
      <c r="V208" s="198"/>
      <c r="W208" s="198"/>
      <c r="X208" s="198"/>
      <c r="Y208" s="198"/>
      <c r="Z208" s="198"/>
      <c r="AA208" s="52"/>
      <c r="AB208" s="52"/>
      <c r="AC208" s="52"/>
      <c r="AD208" s="198"/>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row>
    <row r="209" spans="1:125" ht="16.5" customHeight="1" x14ac:dyDescent="0.3">
      <c r="A209" s="56"/>
      <c r="B209" s="56"/>
      <c r="C209" s="56"/>
      <c r="D209" s="52"/>
      <c r="E209" s="52"/>
      <c r="F209" s="198"/>
      <c r="G209" s="52"/>
      <c r="H209" s="198"/>
      <c r="I209" s="198"/>
      <c r="J209" s="198"/>
      <c r="K209" s="198"/>
      <c r="L209" s="198"/>
      <c r="M209" s="198"/>
      <c r="N209" s="198"/>
      <c r="O209" s="198"/>
      <c r="P209" s="198"/>
      <c r="Q209" s="198"/>
      <c r="R209" s="198"/>
      <c r="S209" s="198"/>
      <c r="T209" s="198"/>
      <c r="U209" s="198"/>
      <c r="V209" s="198"/>
      <c r="W209" s="198"/>
      <c r="X209" s="198"/>
      <c r="Y209" s="198"/>
      <c r="Z209" s="198"/>
      <c r="AA209" s="52"/>
      <c r="AB209" s="52"/>
      <c r="AC209" s="52"/>
      <c r="AD209" s="198"/>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row>
    <row r="210" spans="1:125" ht="16.5" customHeight="1" x14ac:dyDescent="0.3">
      <c r="A210" s="56"/>
      <c r="B210" s="56"/>
      <c r="C210" s="56"/>
      <c r="D210" s="52"/>
      <c r="E210" s="52"/>
      <c r="F210" s="198"/>
      <c r="G210" s="52"/>
      <c r="H210" s="198"/>
      <c r="I210" s="198"/>
      <c r="J210" s="198"/>
      <c r="K210" s="198"/>
      <c r="L210" s="198"/>
      <c r="M210" s="198"/>
      <c r="N210" s="198"/>
      <c r="O210" s="198"/>
      <c r="P210" s="198"/>
      <c r="Q210" s="198"/>
      <c r="R210" s="198"/>
      <c r="S210" s="198"/>
      <c r="T210" s="198"/>
      <c r="U210" s="198"/>
      <c r="V210" s="198"/>
      <c r="W210" s="198"/>
      <c r="X210" s="198"/>
      <c r="Y210" s="198"/>
      <c r="Z210" s="198"/>
      <c r="AA210" s="52"/>
      <c r="AB210" s="52"/>
      <c r="AC210" s="52"/>
      <c r="AD210" s="198"/>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row>
    <row r="211" spans="1:125" ht="16.5" customHeight="1" x14ac:dyDescent="0.3">
      <c r="A211" s="56"/>
      <c r="B211" s="56"/>
      <c r="C211" s="56"/>
      <c r="D211" s="52"/>
      <c r="E211" s="52"/>
      <c r="F211" s="198"/>
      <c r="G211" s="52"/>
      <c r="H211" s="198"/>
      <c r="I211" s="198"/>
      <c r="J211" s="198"/>
      <c r="K211" s="198"/>
      <c r="L211" s="198"/>
      <c r="M211" s="198"/>
      <c r="N211" s="198"/>
      <c r="O211" s="198"/>
      <c r="P211" s="198"/>
      <c r="Q211" s="198"/>
      <c r="R211" s="198"/>
      <c r="S211" s="198"/>
      <c r="T211" s="198"/>
      <c r="U211" s="198"/>
      <c r="V211" s="198"/>
      <c r="W211" s="198"/>
      <c r="X211" s="198"/>
      <c r="Y211" s="198"/>
      <c r="Z211" s="198"/>
      <c r="AA211" s="52"/>
      <c r="AB211" s="52"/>
      <c r="AC211" s="52"/>
      <c r="AD211" s="198"/>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row>
    <row r="212" spans="1:125" ht="16.5" customHeight="1" x14ac:dyDescent="0.3">
      <c r="A212" s="56"/>
      <c r="B212" s="56"/>
      <c r="C212" s="56"/>
      <c r="D212" s="52"/>
      <c r="E212" s="52"/>
      <c r="F212" s="198"/>
      <c r="G212" s="52"/>
      <c r="H212" s="198"/>
      <c r="I212" s="198"/>
      <c r="J212" s="198"/>
      <c r="K212" s="198"/>
      <c r="L212" s="198"/>
      <c r="M212" s="198"/>
      <c r="N212" s="198"/>
      <c r="O212" s="198"/>
      <c r="P212" s="198"/>
      <c r="Q212" s="198"/>
      <c r="R212" s="198"/>
      <c r="S212" s="198"/>
      <c r="T212" s="198"/>
      <c r="U212" s="198"/>
      <c r="V212" s="198"/>
      <c r="W212" s="198"/>
      <c r="X212" s="198"/>
      <c r="Y212" s="198"/>
      <c r="Z212" s="198"/>
      <c r="AA212" s="52"/>
      <c r="AB212" s="52"/>
      <c r="AC212" s="52"/>
      <c r="AD212" s="198"/>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row>
    <row r="213" spans="1:125" ht="16.5" customHeight="1" x14ac:dyDescent="0.3">
      <c r="A213" s="56"/>
      <c r="B213" s="56"/>
      <c r="C213" s="56"/>
      <c r="D213" s="52"/>
      <c r="E213" s="52"/>
      <c r="F213" s="198"/>
      <c r="G213" s="52"/>
      <c r="H213" s="198"/>
      <c r="I213" s="198"/>
      <c r="J213" s="198"/>
      <c r="K213" s="198"/>
      <c r="L213" s="198"/>
      <c r="M213" s="198"/>
      <c r="N213" s="198"/>
      <c r="O213" s="198"/>
      <c r="P213" s="198"/>
      <c r="Q213" s="198"/>
      <c r="R213" s="198"/>
      <c r="S213" s="198"/>
      <c r="T213" s="198"/>
      <c r="U213" s="198"/>
      <c r="V213" s="198"/>
      <c r="W213" s="198"/>
      <c r="X213" s="198"/>
      <c r="Y213" s="198"/>
      <c r="Z213" s="198"/>
      <c r="AA213" s="52"/>
      <c r="AB213" s="52"/>
      <c r="AC213" s="52"/>
      <c r="AD213" s="198"/>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c r="DJ213" s="52"/>
      <c r="DK213" s="52"/>
      <c r="DL213" s="52"/>
      <c r="DM213" s="52"/>
      <c r="DN213" s="52"/>
      <c r="DO213" s="52"/>
      <c r="DP213" s="52"/>
      <c r="DQ213" s="52"/>
      <c r="DR213" s="52"/>
      <c r="DS213" s="52"/>
      <c r="DT213" s="52"/>
      <c r="DU213" s="52"/>
    </row>
    <row r="214" spans="1:125" ht="16.5" customHeight="1" x14ac:dyDescent="0.3">
      <c r="A214" s="56"/>
      <c r="B214" s="56"/>
      <c r="C214" s="56"/>
      <c r="D214" s="52"/>
      <c r="E214" s="52"/>
      <c r="F214" s="198"/>
      <c r="G214" s="52"/>
      <c r="H214" s="198"/>
      <c r="I214" s="198"/>
      <c r="J214" s="198"/>
      <c r="K214" s="198"/>
      <c r="L214" s="198"/>
      <c r="M214" s="198"/>
      <c r="N214" s="198"/>
      <c r="O214" s="198"/>
      <c r="P214" s="198"/>
      <c r="Q214" s="198"/>
      <c r="R214" s="198"/>
      <c r="S214" s="198"/>
      <c r="T214" s="198"/>
      <c r="U214" s="198"/>
      <c r="V214" s="198"/>
      <c r="W214" s="198"/>
      <c r="X214" s="198"/>
      <c r="Y214" s="198"/>
      <c r="Z214" s="198"/>
      <c r="AA214" s="52"/>
      <c r="AB214" s="52"/>
      <c r="AC214" s="52"/>
      <c r="AD214" s="198"/>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c r="DI214" s="52"/>
      <c r="DJ214" s="52"/>
      <c r="DK214" s="52"/>
      <c r="DL214" s="52"/>
      <c r="DM214" s="52"/>
      <c r="DN214" s="52"/>
      <c r="DO214" s="52"/>
      <c r="DP214" s="52"/>
      <c r="DQ214" s="52"/>
      <c r="DR214" s="52"/>
      <c r="DS214" s="52"/>
      <c r="DT214" s="52"/>
      <c r="DU214" s="52"/>
    </row>
    <row r="215" spans="1:125" ht="16.5" customHeight="1" x14ac:dyDescent="0.3">
      <c r="A215" s="56"/>
      <c r="B215" s="56"/>
      <c r="C215" s="56"/>
      <c r="D215" s="52"/>
      <c r="E215" s="52"/>
      <c r="F215" s="198"/>
      <c r="G215" s="52"/>
      <c r="H215" s="198"/>
      <c r="I215" s="198"/>
      <c r="J215" s="198"/>
      <c r="K215" s="198"/>
      <c r="L215" s="198"/>
      <c r="M215" s="198"/>
      <c r="N215" s="198"/>
      <c r="O215" s="198"/>
      <c r="P215" s="198"/>
      <c r="Q215" s="198"/>
      <c r="R215" s="198"/>
      <c r="S215" s="198"/>
      <c r="T215" s="198"/>
      <c r="U215" s="198"/>
      <c r="V215" s="198"/>
      <c r="W215" s="198"/>
      <c r="X215" s="198"/>
      <c r="Y215" s="198"/>
      <c r="Z215" s="198"/>
      <c r="AA215" s="52"/>
      <c r="AB215" s="52"/>
      <c r="AC215" s="52"/>
      <c r="AD215" s="198"/>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c r="DJ215" s="52"/>
      <c r="DK215" s="52"/>
      <c r="DL215" s="52"/>
      <c r="DM215" s="52"/>
      <c r="DN215" s="52"/>
      <c r="DO215" s="52"/>
      <c r="DP215" s="52"/>
      <c r="DQ215" s="52"/>
      <c r="DR215" s="52"/>
      <c r="DS215" s="52"/>
      <c r="DT215" s="52"/>
      <c r="DU215" s="52"/>
    </row>
    <row r="216" spans="1:125" ht="16.5" customHeight="1" x14ac:dyDescent="0.3">
      <c r="A216" s="56"/>
      <c r="B216" s="56"/>
      <c r="C216" s="56"/>
      <c r="D216" s="52"/>
      <c r="E216" s="52"/>
      <c r="F216" s="198"/>
      <c r="G216" s="52"/>
      <c r="H216" s="198"/>
      <c r="I216" s="198"/>
      <c r="J216" s="198"/>
      <c r="K216" s="198"/>
      <c r="L216" s="198"/>
      <c r="M216" s="198"/>
      <c r="N216" s="198"/>
      <c r="O216" s="198"/>
      <c r="P216" s="198"/>
      <c r="Q216" s="198"/>
      <c r="R216" s="198"/>
      <c r="S216" s="198"/>
      <c r="T216" s="198"/>
      <c r="U216" s="198"/>
      <c r="V216" s="198"/>
      <c r="W216" s="198"/>
      <c r="X216" s="198"/>
      <c r="Y216" s="198"/>
      <c r="Z216" s="198"/>
      <c r="AA216" s="52"/>
      <c r="AB216" s="52"/>
      <c r="AC216" s="52"/>
      <c r="AD216" s="198"/>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c r="DJ216" s="52"/>
      <c r="DK216" s="52"/>
      <c r="DL216" s="52"/>
      <c r="DM216" s="52"/>
      <c r="DN216" s="52"/>
      <c r="DO216" s="52"/>
      <c r="DP216" s="52"/>
      <c r="DQ216" s="52"/>
      <c r="DR216" s="52"/>
      <c r="DS216" s="52"/>
      <c r="DT216" s="52"/>
      <c r="DU216" s="52"/>
    </row>
    <row r="217" spans="1:125" ht="16.5" customHeight="1" x14ac:dyDescent="0.3">
      <c r="A217" s="56"/>
      <c r="B217" s="56"/>
      <c r="C217" s="56"/>
      <c r="D217" s="52"/>
      <c r="E217" s="52"/>
      <c r="F217" s="198"/>
      <c r="G217" s="52"/>
      <c r="H217" s="198"/>
      <c r="I217" s="198"/>
      <c r="J217" s="198"/>
      <c r="K217" s="198"/>
      <c r="L217" s="198"/>
      <c r="M217" s="198"/>
      <c r="N217" s="198"/>
      <c r="O217" s="198"/>
      <c r="P217" s="198"/>
      <c r="Q217" s="198"/>
      <c r="R217" s="198"/>
      <c r="S217" s="198"/>
      <c r="T217" s="198"/>
      <c r="U217" s="198"/>
      <c r="V217" s="198"/>
      <c r="W217" s="198"/>
      <c r="X217" s="198"/>
      <c r="Y217" s="198"/>
      <c r="Z217" s="198"/>
      <c r="AA217" s="52"/>
      <c r="AB217" s="52"/>
      <c r="AC217" s="52"/>
      <c r="AD217" s="198"/>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c r="DJ217" s="52"/>
      <c r="DK217" s="52"/>
      <c r="DL217" s="52"/>
      <c r="DM217" s="52"/>
      <c r="DN217" s="52"/>
      <c r="DO217" s="52"/>
      <c r="DP217" s="52"/>
      <c r="DQ217" s="52"/>
      <c r="DR217" s="52"/>
      <c r="DS217" s="52"/>
      <c r="DT217" s="52"/>
      <c r="DU217" s="52"/>
    </row>
    <row r="218" spans="1:125" ht="16.5" customHeight="1" x14ac:dyDescent="0.3">
      <c r="A218" s="56"/>
      <c r="B218" s="56"/>
      <c r="C218" s="56"/>
      <c r="D218" s="52"/>
      <c r="E218" s="52"/>
      <c r="F218" s="198"/>
      <c r="G218" s="52"/>
      <c r="H218" s="198"/>
      <c r="I218" s="198"/>
      <c r="J218" s="198"/>
      <c r="K218" s="198"/>
      <c r="L218" s="198"/>
      <c r="M218" s="198"/>
      <c r="N218" s="198"/>
      <c r="O218" s="198"/>
      <c r="P218" s="198"/>
      <c r="Q218" s="198"/>
      <c r="R218" s="198"/>
      <c r="S218" s="198"/>
      <c r="T218" s="198"/>
      <c r="U218" s="198"/>
      <c r="V218" s="198"/>
      <c r="W218" s="198"/>
      <c r="X218" s="198"/>
      <c r="Y218" s="198"/>
      <c r="Z218" s="198"/>
      <c r="AA218" s="52"/>
      <c r="AB218" s="52"/>
      <c r="AC218" s="52"/>
      <c r="AD218" s="198"/>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c r="DJ218" s="52"/>
      <c r="DK218" s="52"/>
      <c r="DL218" s="52"/>
      <c r="DM218" s="52"/>
      <c r="DN218" s="52"/>
      <c r="DO218" s="52"/>
      <c r="DP218" s="52"/>
      <c r="DQ218" s="52"/>
      <c r="DR218" s="52"/>
      <c r="DS218" s="52"/>
      <c r="DT218" s="52"/>
      <c r="DU218" s="52"/>
    </row>
    <row r="219" spans="1:125" ht="16.5" customHeight="1" x14ac:dyDescent="0.3">
      <c r="A219" s="56"/>
      <c r="B219" s="56"/>
      <c r="C219" s="56"/>
      <c r="D219" s="52"/>
      <c r="E219" s="52"/>
      <c r="F219" s="198"/>
      <c r="G219" s="52"/>
      <c r="H219" s="198"/>
      <c r="I219" s="198"/>
      <c r="J219" s="198"/>
      <c r="K219" s="198"/>
      <c r="L219" s="198"/>
      <c r="M219" s="198"/>
      <c r="N219" s="198"/>
      <c r="O219" s="198"/>
      <c r="P219" s="198"/>
      <c r="Q219" s="198"/>
      <c r="R219" s="198"/>
      <c r="S219" s="198"/>
      <c r="T219" s="198"/>
      <c r="U219" s="198"/>
      <c r="V219" s="198"/>
      <c r="W219" s="198"/>
      <c r="X219" s="198"/>
      <c r="Y219" s="198"/>
      <c r="Z219" s="198"/>
      <c r="AA219" s="52"/>
      <c r="AB219" s="52"/>
      <c r="AC219" s="52"/>
      <c r="AD219" s="198"/>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c r="DJ219" s="52"/>
      <c r="DK219" s="52"/>
      <c r="DL219" s="52"/>
      <c r="DM219" s="52"/>
      <c r="DN219" s="52"/>
      <c r="DO219" s="52"/>
      <c r="DP219" s="52"/>
      <c r="DQ219" s="52"/>
      <c r="DR219" s="52"/>
      <c r="DS219" s="52"/>
      <c r="DT219" s="52"/>
      <c r="DU219" s="52"/>
    </row>
    <row r="220" spans="1:125" ht="16.5" customHeight="1" x14ac:dyDescent="0.3">
      <c r="A220" s="56"/>
      <c r="B220" s="56"/>
      <c r="C220" s="56"/>
      <c r="D220" s="52"/>
      <c r="E220" s="52"/>
      <c r="F220" s="198"/>
      <c r="G220" s="52"/>
      <c r="H220" s="198"/>
      <c r="I220" s="198"/>
      <c r="J220" s="198"/>
      <c r="K220" s="198"/>
      <c r="L220" s="198"/>
      <c r="M220" s="198"/>
      <c r="N220" s="198"/>
      <c r="O220" s="198"/>
      <c r="P220" s="198"/>
      <c r="Q220" s="198"/>
      <c r="R220" s="198"/>
      <c r="S220" s="198"/>
      <c r="T220" s="198"/>
      <c r="U220" s="198"/>
      <c r="V220" s="198"/>
      <c r="W220" s="198"/>
      <c r="X220" s="198"/>
      <c r="Y220" s="198"/>
      <c r="Z220" s="198"/>
      <c r="AA220" s="52"/>
      <c r="AB220" s="52"/>
      <c r="AC220" s="52"/>
      <c r="AD220" s="198"/>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c r="DJ220" s="52"/>
      <c r="DK220" s="52"/>
      <c r="DL220" s="52"/>
      <c r="DM220" s="52"/>
      <c r="DN220" s="52"/>
      <c r="DO220" s="52"/>
      <c r="DP220" s="52"/>
      <c r="DQ220" s="52"/>
      <c r="DR220" s="52"/>
      <c r="DS220" s="52"/>
      <c r="DT220" s="52"/>
      <c r="DU220" s="52"/>
    </row>
    <row r="221" spans="1:125" ht="16.5" customHeight="1" x14ac:dyDescent="0.3">
      <c r="A221" s="56"/>
      <c r="B221" s="56"/>
      <c r="C221" s="56"/>
      <c r="D221" s="52"/>
      <c r="E221" s="52"/>
      <c r="F221" s="198"/>
      <c r="G221" s="52"/>
      <c r="H221" s="198"/>
      <c r="I221" s="198"/>
      <c r="J221" s="198"/>
      <c r="K221" s="198"/>
      <c r="L221" s="198"/>
      <c r="M221" s="198"/>
      <c r="N221" s="198"/>
      <c r="O221" s="198"/>
      <c r="P221" s="198"/>
      <c r="Q221" s="198"/>
      <c r="R221" s="198"/>
      <c r="S221" s="198"/>
      <c r="T221" s="198"/>
      <c r="U221" s="198"/>
      <c r="V221" s="198"/>
      <c r="W221" s="198"/>
      <c r="X221" s="198"/>
      <c r="Y221" s="198"/>
      <c r="Z221" s="198"/>
      <c r="AA221" s="52"/>
      <c r="AB221" s="52"/>
      <c r="AC221" s="52"/>
      <c r="AD221" s="198"/>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c r="DJ221" s="52"/>
      <c r="DK221" s="52"/>
      <c r="DL221" s="52"/>
      <c r="DM221" s="52"/>
      <c r="DN221" s="52"/>
      <c r="DO221" s="52"/>
      <c r="DP221" s="52"/>
      <c r="DQ221" s="52"/>
      <c r="DR221" s="52"/>
      <c r="DS221" s="52"/>
      <c r="DT221" s="52"/>
      <c r="DU221" s="52"/>
    </row>
    <row r="222" spans="1:125" ht="16.5" customHeight="1" x14ac:dyDescent="0.3">
      <c r="A222" s="56"/>
      <c r="B222" s="56"/>
      <c r="C222" s="56"/>
      <c r="D222" s="52"/>
      <c r="E222" s="52"/>
      <c r="F222" s="198"/>
      <c r="G222" s="52"/>
      <c r="H222" s="198"/>
      <c r="I222" s="198"/>
      <c r="J222" s="198"/>
      <c r="K222" s="198"/>
      <c r="L222" s="198"/>
      <c r="M222" s="198"/>
      <c r="N222" s="198"/>
      <c r="O222" s="198"/>
      <c r="P222" s="198"/>
      <c r="Q222" s="198"/>
      <c r="R222" s="198"/>
      <c r="S222" s="198"/>
      <c r="T222" s="198"/>
      <c r="U222" s="198"/>
      <c r="V222" s="198"/>
      <c r="W222" s="198"/>
      <c r="X222" s="198"/>
      <c r="Y222" s="198"/>
      <c r="Z222" s="198"/>
      <c r="AA222" s="52"/>
      <c r="AB222" s="52"/>
      <c r="AC222" s="52"/>
      <c r="AD222" s="198"/>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c r="DJ222" s="52"/>
      <c r="DK222" s="52"/>
      <c r="DL222" s="52"/>
      <c r="DM222" s="52"/>
      <c r="DN222" s="52"/>
      <c r="DO222" s="52"/>
      <c r="DP222" s="52"/>
      <c r="DQ222" s="52"/>
      <c r="DR222" s="52"/>
      <c r="DS222" s="52"/>
      <c r="DT222" s="52"/>
      <c r="DU222" s="52"/>
    </row>
    <row r="223" spans="1:125" ht="16.5" customHeight="1" x14ac:dyDescent="0.3">
      <c r="A223" s="56"/>
      <c r="B223" s="56"/>
      <c r="C223" s="56"/>
      <c r="D223" s="52"/>
      <c r="E223" s="52"/>
      <c r="F223" s="198"/>
      <c r="G223" s="52"/>
      <c r="H223" s="198"/>
      <c r="I223" s="198"/>
      <c r="J223" s="198"/>
      <c r="K223" s="198"/>
      <c r="L223" s="198"/>
      <c r="M223" s="198"/>
      <c r="N223" s="198"/>
      <c r="O223" s="198"/>
      <c r="P223" s="198"/>
      <c r="Q223" s="198"/>
      <c r="R223" s="198"/>
      <c r="S223" s="198"/>
      <c r="T223" s="198"/>
      <c r="U223" s="198"/>
      <c r="V223" s="198"/>
      <c r="W223" s="198"/>
      <c r="X223" s="198"/>
      <c r="Y223" s="198"/>
      <c r="Z223" s="198"/>
      <c r="AA223" s="52"/>
      <c r="AB223" s="52"/>
      <c r="AC223" s="52"/>
      <c r="AD223" s="198"/>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c r="DJ223" s="52"/>
      <c r="DK223" s="52"/>
      <c r="DL223" s="52"/>
      <c r="DM223" s="52"/>
      <c r="DN223" s="52"/>
      <c r="DO223" s="52"/>
      <c r="DP223" s="52"/>
      <c r="DQ223" s="52"/>
      <c r="DR223" s="52"/>
      <c r="DS223" s="52"/>
      <c r="DT223" s="52"/>
      <c r="DU223" s="52"/>
    </row>
    <row r="224" spans="1:125" ht="16.5" customHeight="1" x14ac:dyDescent="0.3">
      <c r="A224" s="56"/>
      <c r="B224" s="56"/>
      <c r="C224" s="56"/>
      <c r="D224" s="52"/>
      <c r="E224" s="52"/>
      <c r="F224" s="198"/>
      <c r="G224" s="52"/>
      <c r="H224" s="198"/>
      <c r="I224" s="198"/>
      <c r="J224" s="198"/>
      <c r="K224" s="198"/>
      <c r="L224" s="198"/>
      <c r="M224" s="198"/>
      <c r="N224" s="198"/>
      <c r="O224" s="198"/>
      <c r="P224" s="198"/>
      <c r="Q224" s="198"/>
      <c r="R224" s="198"/>
      <c r="S224" s="198"/>
      <c r="T224" s="198"/>
      <c r="U224" s="198"/>
      <c r="V224" s="198"/>
      <c r="W224" s="198"/>
      <c r="X224" s="198"/>
      <c r="Y224" s="198"/>
      <c r="Z224" s="198"/>
      <c r="AA224" s="52"/>
      <c r="AB224" s="52"/>
      <c r="AC224" s="52"/>
      <c r="AD224" s="198"/>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c r="DJ224" s="52"/>
      <c r="DK224" s="52"/>
      <c r="DL224" s="52"/>
      <c r="DM224" s="52"/>
      <c r="DN224" s="52"/>
      <c r="DO224" s="52"/>
      <c r="DP224" s="52"/>
      <c r="DQ224" s="52"/>
      <c r="DR224" s="52"/>
      <c r="DS224" s="52"/>
      <c r="DT224" s="52"/>
      <c r="DU224" s="52"/>
    </row>
    <row r="225" spans="1:125" ht="16.5" customHeight="1" x14ac:dyDescent="0.3">
      <c r="A225" s="56"/>
      <c r="B225" s="56"/>
      <c r="C225" s="56"/>
      <c r="D225" s="52"/>
      <c r="E225" s="52"/>
      <c r="F225" s="198"/>
      <c r="G225" s="52"/>
      <c r="H225" s="198"/>
      <c r="I225" s="198"/>
      <c r="J225" s="198"/>
      <c r="K225" s="198"/>
      <c r="L225" s="198"/>
      <c r="M225" s="198"/>
      <c r="N225" s="198"/>
      <c r="O225" s="198"/>
      <c r="P225" s="198"/>
      <c r="Q225" s="198"/>
      <c r="R225" s="198"/>
      <c r="S225" s="198"/>
      <c r="T225" s="198"/>
      <c r="U225" s="198"/>
      <c r="V225" s="198"/>
      <c r="W225" s="198"/>
      <c r="X225" s="198"/>
      <c r="Y225" s="198"/>
      <c r="Z225" s="198"/>
      <c r="AA225" s="52"/>
      <c r="AB225" s="52"/>
      <c r="AC225" s="52"/>
      <c r="AD225" s="198"/>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c r="DJ225" s="52"/>
      <c r="DK225" s="52"/>
      <c r="DL225" s="52"/>
      <c r="DM225" s="52"/>
      <c r="DN225" s="52"/>
      <c r="DO225" s="52"/>
      <c r="DP225" s="52"/>
      <c r="DQ225" s="52"/>
      <c r="DR225" s="52"/>
      <c r="DS225" s="52"/>
      <c r="DT225" s="52"/>
      <c r="DU225" s="52"/>
    </row>
    <row r="226" spans="1:125" ht="16.5" customHeight="1" x14ac:dyDescent="0.3">
      <c r="A226" s="56"/>
      <c r="B226" s="56"/>
      <c r="C226" s="56"/>
      <c r="D226" s="52"/>
      <c r="E226" s="52"/>
      <c r="F226" s="198"/>
      <c r="G226" s="52"/>
      <c r="H226" s="198"/>
      <c r="I226" s="198"/>
      <c r="J226" s="198"/>
      <c r="K226" s="198"/>
      <c r="L226" s="198"/>
      <c r="M226" s="198"/>
      <c r="N226" s="198"/>
      <c r="O226" s="198"/>
      <c r="P226" s="198"/>
      <c r="Q226" s="198"/>
      <c r="R226" s="198"/>
      <c r="S226" s="198"/>
      <c r="T226" s="198"/>
      <c r="U226" s="198"/>
      <c r="V226" s="198"/>
      <c r="W226" s="198"/>
      <c r="X226" s="198"/>
      <c r="Y226" s="198"/>
      <c r="Z226" s="198"/>
      <c r="AA226" s="52"/>
      <c r="AB226" s="52"/>
      <c r="AC226" s="52"/>
      <c r="AD226" s="198"/>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c r="DJ226" s="52"/>
      <c r="DK226" s="52"/>
      <c r="DL226" s="52"/>
      <c r="DM226" s="52"/>
      <c r="DN226" s="52"/>
      <c r="DO226" s="52"/>
      <c r="DP226" s="52"/>
      <c r="DQ226" s="52"/>
      <c r="DR226" s="52"/>
      <c r="DS226" s="52"/>
      <c r="DT226" s="52"/>
      <c r="DU226" s="52"/>
    </row>
    <row r="227" spans="1:125" ht="16.5" customHeight="1" x14ac:dyDescent="0.3">
      <c r="A227" s="56"/>
      <c r="B227" s="56"/>
      <c r="C227" s="56"/>
      <c r="D227" s="52"/>
      <c r="E227" s="52"/>
      <c r="F227" s="198"/>
      <c r="G227" s="52"/>
      <c r="H227" s="198"/>
      <c r="I227" s="198"/>
      <c r="J227" s="198"/>
      <c r="K227" s="198"/>
      <c r="L227" s="198"/>
      <c r="M227" s="198"/>
      <c r="N227" s="198"/>
      <c r="O227" s="198"/>
      <c r="P227" s="198"/>
      <c r="Q227" s="198"/>
      <c r="R227" s="198"/>
      <c r="S227" s="198"/>
      <c r="T227" s="198"/>
      <c r="U227" s="198"/>
      <c r="V227" s="198"/>
      <c r="W227" s="198"/>
      <c r="X227" s="198"/>
      <c r="Y227" s="198"/>
      <c r="Z227" s="198"/>
      <c r="AA227" s="52"/>
      <c r="AB227" s="52"/>
      <c r="AC227" s="52"/>
      <c r="AD227" s="198"/>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c r="DJ227" s="52"/>
      <c r="DK227" s="52"/>
      <c r="DL227" s="52"/>
      <c r="DM227" s="52"/>
      <c r="DN227" s="52"/>
      <c r="DO227" s="52"/>
      <c r="DP227" s="52"/>
      <c r="DQ227" s="52"/>
      <c r="DR227" s="52"/>
      <c r="DS227" s="52"/>
      <c r="DT227" s="52"/>
      <c r="DU227" s="52"/>
    </row>
    <row r="228" spans="1:125" ht="16.5" customHeight="1" x14ac:dyDescent="0.3">
      <c r="A228" s="56"/>
      <c r="B228" s="56"/>
      <c r="C228" s="56"/>
      <c r="D228" s="52"/>
      <c r="E228" s="52"/>
      <c r="F228" s="198"/>
      <c r="G228" s="52"/>
      <c r="H228" s="198"/>
      <c r="I228" s="198"/>
      <c r="J228" s="198"/>
      <c r="K228" s="198"/>
      <c r="L228" s="198"/>
      <c r="M228" s="198"/>
      <c r="N228" s="198"/>
      <c r="O228" s="198"/>
      <c r="P228" s="198"/>
      <c r="Q228" s="198"/>
      <c r="R228" s="198"/>
      <c r="S228" s="198"/>
      <c r="T228" s="198"/>
      <c r="U228" s="198"/>
      <c r="V228" s="198"/>
      <c r="W228" s="198"/>
      <c r="X228" s="198"/>
      <c r="Y228" s="198"/>
      <c r="Z228" s="198"/>
      <c r="AA228" s="52"/>
      <c r="AB228" s="52"/>
      <c r="AC228" s="52"/>
      <c r="AD228" s="198"/>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c r="DJ228" s="52"/>
      <c r="DK228" s="52"/>
      <c r="DL228" s="52"/>
      <c r="DM228" s="52"/>
      <c r="DN228" s="52"/>
      <c r="DO228" s="52"/>
      <c r="DP228" s="52"/>
      <c r="DQ228" s="52"/>
      <c r="DR228" s="52"/>
      <c r="DS228" s="52"/>
      <c r="DT228" s="52"/>
      <c r="DU228" s="52"/>
    </row>
    <row r="229" spans="1:125" ht="16.5" customHeight="1" x14ac:dyDescent="0.3">
      <c r="A229" s="56"/>
      <c r="B229" s="56"/>
      <c r="C229" s="56"/>
      <c r="D229" s="52"/>
      <c r="E229" s="52"/>
      <c r="F229" s="198"/>
      <c r="G229" s="52"/>
      <c r="H229" s="198"/>
      <c r="I229" s="198"/>
      <c r="J229" s="198"/>
      <c r="K229" s="198"/>
      <c r="L229" s="198"/>
      <c r="M229" s="198"/>
      <c r="N229" s="198"/>
      <c r="O229" s="198"/>
      <c r="P229" s="198"/>
      <c r="Q229" s="198"/>
      <c r="R229" s="198"/>
      <c r="S229" s="198"/>
      <c r="T229" s="198"/>
      <c r="U229" s="198"/>
      <c r="V229" s="198"/>
      <c r="W229" s="198"/>
      <c r="X229" s="198"/>
      <c r="Y229" s="198"/>
      <c r="Z229" s="198"/>
      <c r="AA229" s="52"/>
      <c r="AB229" s="52"/>
      <c r="AC229" s="52"/>
      <c r="AD229" s="198"/>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c r="DJ229" s="52"/>
      <c r="DK229" s="52"/>
      <c r="DL229" s="52"/>
      <c r="DM229" s="52"/>
      <c r="DN229" s="52"/>
      <c r="DO229" s="52"/>
      <c r="DP229" s="52"/>
      <c r="DQ229" s="52"/>
      <c r="DR229" s="52"/>
      <c r="DS229" s="52"/>
      <c r="DT229" s="52"/>
      <c r="DU229" s="52"/>
    </row>
    <row r="230" spans="1:125" ht="16.5" customHeight="1" x14ac:dyDescent="0.3">
      <c r="A230" s="56"/>
      <c r="B230" s="56"/>
      <c r="C230" s="56"/>
      <c r="D230" s="52"/>
      <c r="E230" s="52"/>
      <c r="F230" s="198"/>
      <c r="G230" s="52"/>
      <c r="H230" s="198"/>
      <c r="I230" s="198"/>
      <c r="J230" s="198"/>
      <c r="K230" s="198"/>
      <c r="L230" s="198"/>
      <c r="M230" s="198"/>
      <c r="N230" s="198"/>
      <c r="O230" s="198"/>
      <c r="P230" s="198"/>
      <c r="Q230" s="198"/>
      <c r="R230" s="198"/>
      <c r="S230" s="198"/>
      <c r="T230" s="198"/>
      <c r="U230" s="198"/>
      <c r="V230" s="198"/>
      <c r="W230" s="198"/>
      <c r="X230" s="198"/>
      <c r="Y230" s="198"/>
      <c r="Z230" s="198"/>
      <c r="AA230" s="52"/>
      <c r="AB230" s="52"/>
      <c r="AC230" s="52"/>
      <c r="AD230" s="198"/>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row>
    <row r="231" spans="1:125" ht="16.5" customHeight="1" x14ac:dyDescent="0.3">
      <c r="A231" s="56"/>
      <c r="B231" s="56"/>
      <c r="C231" s="56"/>
      <c r="D231" s="52"/>
      <c r="E231" s="52"/>
      <c r="F231" s="198"/>
      <c r="G231" s="52"/>
      <c r="H231" s="198"/>
      <c r="I231" s="198"/>
      <c r="J231" s="198"/>
      <c r="K231" s="198"/>
      <c r="L231" s="198"/>
      <c r="M231" s="198"/>
      <c r="N231" s="198"/>
      <c r="O231" s="198"/>
      <c r="P231" s="198"/>
      <c r="Q231" s="198"/>
      <c r="R231" s="198"/>
      <c r="S231" s="198"/>
      <c r="T231" s="198"/>
      <c r="U231" s="198"/>
      <c r="V231" s="198"/>
      <c r="W231" s="198"/>
      <c r="X231" s="198"/>
      <c r="Y231" s="198"/>
      <c r="Z231" s="198"/>
      <c r="AA231" s="52"/>
      <c r="AB231" s="52"/>
      <c r="AC231" s="52"/>
      <c r="AD231" s="198"/>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c r="DJ231" s="52"/>
      <c r="DK231" s="52"/>
      <c r="DL231" s="52"/>
      <c r="DM231" s="52"/>
      <c r="DN231" s="52"/>
      <c r="DO231" s="52"/>
      <c r="DP231" s="52"/>
      <c r="DQ231" s="52"/>
      <c r="DR231" s="52"/>
      <c r="DS231" s="52"/>
      <c r="DT231" s="52"/>
      <c r="DU231" s="52"/>
    </row>
    <row r="232" spans="1:125" ht="16.5" customHeight="1" x14ac:dyDescent="0.3">
      <c r="A232" s="56"/>
      <c r="B232" s="56"/>
      <c r="C232" s="56"/>
      <c r="D232" s="52"/>
      <c r="E232" s="52"/>
      <c r="F232" s="198"/>
      <c r="G232" s="52"/>
      <c r="H232" s="198"/>
      <c r="I232" s="198"/>
      <c r="J232" s="198"/>
      <c r="K232" s="198"/>
      <c r="L232" s="198"/>
      <c r="M232" s="198"/>
      <c r="N232" s="198"/>
      <c r="O232" s="198"/>
      <c r="P232" s="198"/>
      <c r="Q232" s="198"/>
      <c r="R232" s="198"/>
      <c r="S232" s="198"/>
      <c r="T232" s="198"/>
      <c r="U232" s="198"/>
      <c r="V232" s="198"/>
      <c r="W232" s="198"/>
      <c r="X232" s="198"/>
      <c r="Y232" s="198"/>
      <c r="Z232" s="198"/>
      <c r="AA232" s="52"/>
      <c r="AB232" s="52"/>
      <c r="AC232" s="52"/>
      <c r="AD232" s="198"/>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c r="DJ232" s="52"/>
      <c r="DK232" s="52"/>
      <c r="DL232" s="52"/>
      <c r="DM232" s="52"/>
      <c r="DN232" s="52"/>
      <c r="DO232" s="52"/>
      <c r="DP232" s="52"/>
      <c r="DQ232" s="52"/>
      <c r="DR232" s="52"/>
      <c r="DS232" s="52"/>
      <c r="DT232" s="52"/>
      <c r="DU232" s="52"/>
    </row>
    <row r="233" spans="1:125" ht="16.5" customHeight="1" x14ac:dyDescent="0.3">
      <c r="A233" s="56"/>
      <c r="B233" s="56"/>
      <c r="C233" s="56"/>
      <c r="D233" s="52"/>
      <c r="E233" s="52"/>
      <c r="F233" s="198"/>
      <c r="G233" s="52"/>
      <c r="H233" s="198"/>
      <c r="I233" s="198"/>
      <c r="J233" s="198"/>
      <c r="K233" s="198"/>
      <c r="L233" s="198"/>
      <c r="M233" s="198"/>
      <c r="N233" s="198"/>
      <c r="O233" s="198"/>
      <c r="P233" s="198"/>
      <c r="Q233" s="198"/>
      <c r="R233" s="198"/>
      <c r="S233" s="198"/>
      <c r="T233" s="198"/>
      <c r="U233" s="198"/>
      <c r="V233" s="198"/>
      <c r="W233" s="198"/>
      <c r="X233" s="198"/>
      <c r="Y233" s="198"/>
      <c r="Z233" s="198"/>
      <c r="AA233" s="52"/>
      <c r="AB233" s="52"/>
      <c r="AC233" s="52"/>
      <c r="AD233" s="198"/>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c r="DJ233" s="52"/>
      <c r="DK233" s="52"/>
      <c r="DL233" s="52"/>
      <c r="DM233" s="52"/>
      <c r="DN233" s="52"/>
      <c r="DO233" s="52"/>
      <c r="DP233" s="52"/>
      <c r="DQ233" s="52"/>
      <c r="DR233" s="52"/>
      <c r="DS233" s="52"/>
      <c r="DT233" s="52"/>
      <c r="DU233" s="52"/>
    </row>
    <row r="234" spans="1:125" ht="16.5" customHeight="1" x14ac:dyDescent="0.3">
      <c r="A234" s="56"/>
      <c r="B234" s="56"/>
      <c r="C234" s="56"/>
      <c r="D234" s="52"/>
      <c r="E234" s="52"/>
      <c r="F234" s="198"/>
      <c r="G234" s="52"/>
      <c r="H234" s="198"/>
      <c r="I234" s="198"/>
      <c r="J234" s="198"/>
      <c r="K234" s="198"/>
      <c r="L234" s="198"/>
      <c r="M234" s="198"/>
      <c r="N234" s="198"/>
      <c r="O234" s="198"/>
      <c r="P234" s="198"/>
      <c r="Q234" s="198"/>
      <c r="R234" s="198"/>
      <c r="S234" s="198"/>
      <c r="T234" s="198"/>
      <c r="U234" s="198"/>
      <c r="V234" s="198"/>
      <c r="W234" s="198"/>
      <c r="X234" s="198"/>
      <c r="Y234" s="198"/>
      <c r="Z234" s="198"/>
      <c r="AA234" s="52"/>
      <c r="AB234" s="52"/>
      <c r="AC234" s="52"/>
      <c r="AD234" s="198"/>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c r="DJ234" s="52"/>
      <c r="DK234" s="52"/>
      <c r="DL234" s="52"/>
      <c r="DM234" s="52"/>
      <c r="DN234" s="52"/>
      <c r="DO234" s="52"/>
      <c r="DP234" s="52"/>
      <c r="DQ234" s="52"/>
      <c r="DR234" s="52"/>
      <c r="DS234" s="52"/>
      <c r="DT234" s="52"/>
      <c r="DU234" s="52"/>
    </row>
    <row r="235" spans="1:125" ht="16.5" customHeight="1" x14ac:dyDescent="0.3">
      <c r="A235" s="56"/>
      <c r="B235" s="56"/>
      <c r="C235" s="56"/>
      <c r="D235" s="52"/>
      <c r="E235" s="52"/>
      <c r="F235" s="198"/>
      <c r="G235" s="52"/>
      <c r="H235" s="198"/>
      <c r="I235" s="198"/>
      <c r="J235" s="198"/>
      <c r="K235" s="198"/>
      <c r="L235" s="198"/>
      <c r="M235" s="198"/>
      <c r="N235" s="198"/>
      <c r="O235" s="198"/>
      <c r="P235" s="198"/>
      <c r="Q235" s="198"/>
      <c r="R235" s="198"/>
      <c r="S235" s="198"/>
      <c r="T235" s="198"/>
      <c r="U235" s="198"/>
      <c r="V235" s="198"/>
      <c r="W235" s="198"/>
      <c r="X235" s="198"/>
      <c r="Y235" s="198"/>
      <c r="Z235" s="198"/>
      <c r="AA235" s="52"/>
      <c r="AB235" s="52"/>
      <c r="AC235" s="52"/>
      <c r="AD235" s="198"/>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c r="DJ235" s="52"/>
      <c r="DK235" s="52"/>
      <c r="DL235" s="52"/>
      <c r="DM235" s="52"/>
      <c r="DN235" s="52"/>
      <c r="DO235" s="52"/>
      <c r="DP235" s="52"/>
      <c r="DQ235" s="52"/>
      <c r="DR235" s="52"/>
      <c r="DS235" s="52"/>
      <c r="DT235" s="52"/>
      <c r="DU235" s="52"/>
    </row>
    <row r="236" spans="1:125" ht="16.5" customHeight="1" x14ac:dyDescent="0.3">
      <c r="A236" s="56"/>
      <c r="B236" s="56"/>
      <c r="C236" s="56"/>
      <c r="D236" s="52"/>
      <c r="E236" s="52"/>
      <c r="F236" s="198"/>
      <c r="G236" s="52"/>
      <c r="H236" s="198"/>
      <c r="I236" s="198"/>
      <c r="J236" s="198"/>
      <c r="K236" s="198"/>
      <c r="L236" s="198"/>
      <c r="M236" s="198"/>
      <c r="N236" s="198"/>
      <c r="O236" s="198"/>
      <c r="P236" s="198"/>
      <c r="Q236" s="198"/>
      <c r="R236" s="198"/>
      <c r="S236" s="198"/>
      <c r="T236" s="198"/>
      <c r="U236" s="198"/>
      <c r="V236" s="198"/>
      <c r="W236" s="198"/>
      <c r="X236" s="198"/>
      <c r="Y236" s="198"/>
      <c r="Z236" s="198"/>
      <c r="AA236" s="52"/>
      <c r="AB236" s="52"/>
      <c r="AC236" s="52"/>
      <c r="AD236" s="198"/>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c r="DJ236" s="52"/>
      <c r="DK236" s="52"/>
      <c r="DL236" s="52"/>
      <c r="DM236" s="52"/>
      <c r="DN236" s="52"/>
      <c r="DO236" s="52"/>
      <c r="DP236" s="52"/>
      <c r="DQ236" s="52"/>
      <c r="DR236" s="52"/>
      <c r="DS236" s="52"/>
      <c r="DT236" s="52"/>
      <c r="DU236" s="52"/>
    </row>
    <row r="237" spans="1:125" ht="16.5" customHeight="1" x14ac:dyDescent="0.3">
      <c r="A237" s="56"/>
      <c r="B237" s="56"/>
      <c r="C237" s="56"/>
      <c r="D237" s="52"/>
      <c r="E237" s="52"/>
      <c r="F237" s="198"/>
      <c r="G237" s="52"/>
      <c r="H237" s="198"/>
      <c r="I237" s="198"/>
      <c r="J237" s="198"/>
      <c r="K237" s="198"/>
      <c r="L237" s="198"/>
      <c r="M237" s="198"/>
      <c r="N237" s="198"/>
      <c r="O237" s="198"/>
      <c r="P237" s="198"/>
      <c r="Q237" s="198"/>
      <c r="R237" s="198"/>
      <c r="S237" s="198"/>
      <c r="T237" s="198"/>
      <c r="U237" s="198"/>
      <c r="V237" s="198"/>
      <c r="W237" s="198"/>
      <c r="X237" s="198"/>
      <c r="Y237" s="198"/>
      <c r="Z237" s="198"/>
      <c r="AA237" s="52"/>
      <c r="AB237" s="52"/>
      <c r="AC237" s="52"/>
      <c r="AD237" s="198"/>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c r="DJ237" s="52"/>
      <c r="DK237" s="52"/>
      <c r="DL237" s="52"/>
      <c r="DM237" s="52"/>
      <c r="DN237" s="52"/>
      <c r="DO237" s="52"/>
      <c r="DP237" s="52"/>
      <c r="DQ237" s="52"/>
      <c r="DR237" s="52"/>
      <c r="DS237" s="52"/>
      <c r="DT237" s="52"/>
      <c r="DU237" s="52"/>
    </row>
    <row r="238" spans="1:125" ht="16.5" customHeight="1" x14ac:dyDescent="0.3">
      <c r="A238" s="56"/>
      <c r="B238" s="56"/>
      <c r="C238" s="56"/>
      <c r="D238" s="52"/>
      <c r="E238" s="52"/>
      <c r="F238" s="198"/>
      <c r="G238" s="52"/>
      <c r="H238" s="198"/>
      <c r="I238" s="198"/>
      <c r="J238" s="198"/>
      <c r="K238" s="198"/>
      <c r="L238" s="198"/>
      <c r="M238" s="198"/>
      <c r="N238" s="198"/>
      <c r="O238" s="198"/>
      <c r="P238" s="198"/>
      <c r="Q238" s="198"/>
      <c r="R238" s="198"/>
      <c r="S238" s="198"/>
      <c r="T238" s="198"/>
      <c r="U238" s="198"/>
      <c r="V238" s="198"/>
      <c r="W238" s="198"/>
      <c r="X238" s="198"/>
      <c r="Y238" s="198"/>
      <c r="Z238" s="198"/>
      <c r="AA238" s="52"/>
      <c r="AB238" s="52"/>
      <c r="AC238" s="52"/>
      <c r="AD238" s="198"/>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c r="DJ238" s="52"/>
      <c r="DK238" s="52"/>
      <c r="DL238" s="52"/>
      <c r="DM238" s="52"/>
      <c r="DN238" s="52"/>
      <c r="DO238" s="52"/>
      <c r="DP238" s="52"/>
      <c r="DQ238" s="52"/>
      <c r="DR238" s="52"/>
      <c r="DS238" s="52"/>
      <c r="DT238" s="52"/>
      <c r="DU238" s="52"/>
    </row>
    <row r="239" spans="1:125" ht="16.5" customHeight="1" x14ac:dyDescent="0.3">
      <c r="A239" s="56"/>
      <c r="B239" s="56"/>
      <c r="C239" s="56"/>
      <c r="D239" s="52"/>
      <c r="E239" s="52"/>
      <c r="F239" s="198"/>
      <c r="G239" s="52"/>
      <c r="H239" s="198"/>
      <c r="I239" s="198"/>
      <c r="J239" s="198"/>
      <c r="K239" s="198"/>
      <c r="L239" s="198"/>
      <c r="M239" s="198"/>
      <c r="N239" s="198"/>
      <c r="O239" s="198"/>
      <c r="P239" s="198"/>
      <c r="Q239" s="198"/>
      <c r="R239" s="198"/>
      <c r="S239" s="198"/>
      <c r="T239" s="198"/>
      <c r="U239" s="198"/>
      <c r="V239" s="198"/>
      <c r="W239" s="198"/>
      <c r="X239" s="198"/>
      <c r="Y239" s="198"/>
      <c r="Z239" s="198"/>
      <c r="AA239" s="52"/>
      <c r="AB239" s="52"/>
      <c r="AC239" s="52"/>
      <c r="AD239" s="198"/>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c r="DJ239" s="52"/>
      <c r="DK239" s="52"/>
      <c r="DL239" s="52"/>
      <c r="DM239" s="52"/>
      <c r="DN239" s="52"/>
      <c r="DO239" s="52"/>
      <c r="DP239" s="52"/>
      <c r="DQ239" s="52"/>
      <c r="DR239" s="52"/>
      <c r="DS239" s="52"/>
      <c r="DT239" s="52"/>
      <c r="DU239" s="52"/>
    </row>
    <row r="240" spans="1:125" ht="16.5" customHeight="1" x14ac:dyDescent="0.3">
      <c r="A240" s="56"/>
      <c r="B240" s="56"/>
      <c r="C240" s="56"/>
      <c r="D240" s="52"/>
      <c r="E240" s="52"/>
      <c r="F240" s="198"/>
      <c r="G240" s="52"/>
      <c r="H240" s="198"/>
      <c r="I240" s="198"/>
      <c r="J240" s="198"/>
      <c r="K240" s="198"/>
      <c r="L240" s="198"/>
      <c r="M240" s="198"/>
      <c r="N240" s="198"/>
      <c r="O240" s="198"/>
      <c r="P240" s="198"/>
      <c r="Q240" s="198"/>
      <c r="R240" s="198"/>
      <c r="S240" s="198"/>
      <c r="T240" s="198"/>
      <c r="U240" s="198"/>
      <c r="V240" s="198"/>
      <c r="W240" s="198"/>
      <c r="X240" s="198"/>
      <c r="Y240" s="198"/>
      <c r="Z240" s="198"/>
      <c r="AA240" s="52"/>
      <c r="AB240" s="52"/>
      <c r="AC240" s="52"/>
      <c r="AD240" s="198"/>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c r="DJ240" s="52"/>
      <c r="DK240" s="52"/>
      <c r="DL240" s="52"/>
      <c r="DM240" s="52"/>
      <c r="DN240" s="52"/>
      <c r="DO240" s="52"/>
      <c r="DP240" s="52"/>
      <c r="DQ240" s="52"/>
      <c r="DR240" s="52"/>
      <c r="DS240" s="52"/>
      <c r="DT240" s="52"/>
      <c r="DU240" s="52"/>
    </row>
    <row r="241" spans="1:125" ht="16.5" customHeight="1" x14ac:dyDescent="0.3">
      <c r="A241" s="56"/>
      <c r="B241" s="56"/>
      <c r="C241" s="56"/>
      <c r="D241" s="52"/>
      <c r="E241" s="52"/>
      <c r="F241" s="198"/>
      <c r="G241" s="52"/>
      <c r="H241" s="198"/>
      <c r="I241" s="198"/>
      <c r="J241" s="198"/>
      <c r="K241" s="198"/>
      <c r="L241" s="198"/>
      <c r="M241" s="198"/>
      <c r="N241" s="198"/>
      <c r="O241" s="198"/>
      <c r="P241" s="198"/>
      <c r="Q241" s="198"/>
      <c r="R241" s="198"/>
      <c r="S241" s="198"/>
      <c r="T241" s="198"/>
      <c r="U241" s="198"/>
      <c r="V241" s="198"/>
      <c r="W241" s="198"/>
      <c r="X241" s="198"/>
      <c r="Y241" s="198"/>
      <c r="Z241" s="198"/>
      <c r="AA241" s="52"/>
      <c r="AB241" s="52"/>
      <c r="AC241" s="52"/>
      <c r="AD241" s="198"/>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c r="DJ241" s="52"/>
      <c r="DK241" s="52"/>
      <c r="DL241" s="52"/>
      <c r="DM241" s="52"/>
      <c r="DN241" s="52"/>
      <c r="DO241" s="52"/>
      <c r="DP241" s="52"/>
      <c r="DQ241" s="52"/>
      <c r="DR241" s="52"/>
      <c r="DS241" s="52"/>
      <c r="DT241" s="52"/>
      <c r="DU241" s="52"/>
    </row>
    <row r="242" spans="1:125" ht="16.5" customHeight="1" x14ac:dyDescent="0.3">
      <c r="A242" s="56"/>
      <c r="B242" s="56"/>
      <c r="C242" s="56"/>
      <c r="D242" s="52"/>
      <c r="E242" s="52"/>
      <c r="F242" s="198"/>
      <c r="G242" s="52"/>
      <c r="H242" s="198"/>
      <c r="I242" s="198"/>
      <c r="J242" s="198"/>
      <c r="K242" s="198"/>
      <c r="L242" s="198"/>
      <c r="M242" s="198"/>
      <c r="N242" s="198"/>
      <c r="O242" s="198"/>
      <c r="P242" s="198"/>
      <c r="Q242" s="198"/>
      <c r="R242" s="198"/>
      <c r="S242" s="198"/>
      <c r="T242" s="198"/>
      <c r="U242" s="198"/>
      <c r="V242" s="198"/>
      <c r="W242" s="198"/>
      <c r="X242" s="198"/>
      <c r="Y242" s="198"/>
      <c r="Z242" s="198"/>
      <c r="AA242" s="52"/>
      <c r="AB242" s="52"/>
      <c r="AC242" s="52"/>
      <c r="AD242" s="198"/>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c r="DJ242" s="52"/>
      <c r="DK242" s="52"/>
      <c r="DL242" s="52"/>
      <c r="DM242" s="52"/>
      <c r="DN242" s="52"/>
      <c r="DO242" s="52"/>
      <c r="DP242" s="52"/>
      <c r="DQ242" s="52"/>
      <c r="DR242" s="52"/>
      <c r="DS242" s="52"/>
      <c r="DT242" s="52"/>
      <c r="DU242" s="52"/>
    </row>
    <row r="243" spans="1:125" ht="16.5" customHeight="1" x14ac:dyDescent="0.3">
      <c r="A243" s="56"/>
      <c r="B243" s="56"/>
      <c r="C243" s="56"/>
      <c r="D243" s="52"/>
      <c r="E243" s="52"/>
      <c r="F243" s="198"/>
      <c r="G243" s="52"/>
      <c r="H243" s="198"/>
      <c r="I243" s="198"/>
      <c r="J243" s="198"/>
      <c r="K243" s="198"/>
      <c r="L243" s="198"/>
      <c r="M243" s="198"/>
      <c r="N243" s="198"/>
      <c r="O243" s="198"/>
      <c r="P243" s="198"/>
      <c r="Q243" s="198"/>
      <c r="R243" s="198"/>
      <c r="S243" s="198"/>
      <c r="T243" s="198"/>
      <c r="U243" s="198"/>
      <c r="V243" s="198"/>
      <c r="W243" s="198"/>
      <c r="X243" s="198"/>
      <c r="Y243" s="198"/>
      <c r="Z243" s="198"/>
      <c r="AA243" s="52"/>
      <c r="AB243" s="52"/>
      <c r="AC243" s="52"/>
      <c r="AD243" s="198"/>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c r="DJ243" s="52"/>
      <c r="DK243" s="52"/>
      <c r="DL243" s="52"/>
      <c r="DM243" s="52"/>
      <c r="DN243" s="52"/>
      <c r="DO243" s="52"/>
      <c r="DP243" s="52"/>
      <c r="DQ243" s="52"/>
      <c r="DR243" s="52"/>
      <c r="DS243" s="52"/>
      <c r="DT243" s="52"/>
      <c r="DU243" s="52"/>
    </row>
    <row r="244" spans="1:125" ht="16.5" customHeight="1" x14ac:dyDescent="0.3">
      <c r="A244" s="56"/>
      <c r="B244" s="56"/>
      <c r="C244" s="56"/>
      <c r="D244" s="52"/>
      <c r="E244" s="52"/>
      <c r="F244" s="198"/>
      <c r="G244" s="52"/>
      <c r="H244" s="198"/>
      <c r="I244" s="198"/>
      <c r="J244" s="198"/>
      <c r="K244" s="198"/>
      <c r="L244" s="198"/>
      <c r="M244" s="198"/>
      <c r="N244" s="198"/>
      <c r="O244" s="198"/>
      <c r="P244" s="198"/>
      <c r="Q244" s="198"/>
      <c r="R244" s="198"/>
      <c r="S244" s="198"/>
      <c r="T244" s="198"/>
      <c r="U244" s="198"/>
      <c r="V244" s="198"/>
      <c r="W244" s="198"/>
      <c r="X244" s="198"/>
      <c r="Y244" s="198"/>
      <c r="Z244" s="198"/>
      <c r="AA244" s="52"/>
      <c r="AB244" s="52"/>
      <c r="AC244" s="52"/>
      <c r="AD244" s="198"/>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c r="DJ244" s="52"/>
      <c r="DK244" s="52"/>
      <c r="DL244" s="52"/>
      <c r="DM244" s="52"/>
      <c r="DN244" s="52"/>
      <c r="DO244" s="52"/>
      <c r="DP244" s="52"/>
      <c r="DQ244" s="52"/>
      <c r="DR244" s="52"/>
      <c r="DS244" s="52"/>
      <c r="DT244" s="52"/>
      <c r="DU244" s="52"/>
    </row>
    <row r="245" spans="1:125" ht="16.5" customHeight="1" x14ac:dyDescent="0.3">
      <c r="A245" s="56"/>
      <c r="B245" s="56"/>
      <c r="C245" s="56"/>
      <c r="D245" s="52"/>
      <c r="E245" s="52"/>
      <c r="F245" s="198"/>
      <c r="G245" s="52"/>
      <c r="H245" s="198"/>
      <c r="I245" s="198"/>
      <c r="J245" s="198"/>
      <c r="K245" s="198"/>
      <c r="L245" s="198"/>
      <c r="M245" s="198"/>
      <c r="N245" s="198"/>
      <c r="O245" s="198"/>
      <c r="P245" s="198"/>
      <c r="Q245" s="198"/>
      <c r="R245" s="198"/>
      <c r="S245" s="198"/>
      <c r="T245" s="198"/>
      <c r="U245" s="198"/>
      <c r="V245" s="198"/>
      <c r="W245" s="198"/>
      <c r="X245" s="198"/>
      <c r="Y245" s="198"/>
      <c r="Z245" s="198"/>
      <c r="AA245" s="52"/>
      <c r="AB245" s="52"/>
      <c r="AC245" s="52"/>
      <c r="AD245" s="198"/>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c r="DJ245" s="52"/>
      <c r="DK245" s="52"/>
      <c r="DL245" s="52"/>
      <c r="DM245" s="52"/>
      <c r="DN245" s="52"/>
      <c r="DO245" s="52"/>
      <c r="DP245" s="52"/>
      <c r="DQ245" s="52"/>
      <c r="DR245" s="52"/>
      <c r="DS245" s="52"/>
      <c r="DT245" s="52"/>
      <c r="DU245" s="52"/>
    </row>
    <row r="246" spans="1:125" ht="16.5" customHeight="1" x14ac:dyDescent="0.3">
      <c r="A246" s="56"/>
      <c r="B246" s="56"/>
      <c r="C246" s="56"/>
      <c r="D246" s="52"/>
      <c r="E246" s="52"/>
      <c r="F246" s="198"/>
      <c r="G246" s="52"/>
      <c r="H246" s="198"/>
      <c r="I246" s="198"/>
      <c r="J246" s="198"/>
      <c r="K246" s="198"/>
      <c r="L246" s="198"/>
      <c r="M246" s="198"/>
      <c r="N246" s="198"/>
      <c r="O246" s="198"/>
      <c r="P246" s="198"/>
      <c r="Q246" s="198"/>
      <c r="R246" s="198"/>
      <c r="S246" s="198"/>
      <c r="T246" s="198"/>
      <c r="U246" s="198"/>
      <c r="V246" s="198"/>
      <c r="W246" s="198"/>
      <c r="X246" s="198"/>
      <c r="Y246" s="198"/>
      <c r="Z246" s="198"/>
      <c r="AA246" s="52"/>
      <c r="AB246" s="52"/>
      <c r="AC246" s="52"/>
      <c r="AD246" s="198"/>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c r="DP246" s="52"/>
      <c r="DQ246" s="52"/>
      <c r="DR246" s="52"/>
      <c r="DS246" s="52"/>
      <c r="DT246" s="52"/>
      <c r="DU246" s="52"/>
    </row>
    <row r="247" spans="1:125" ht="16.5" customHeight="1" x14ac:dyDescent="0.3">
      <c r="A247" s="56"/>
      <c r="B247" s="56"/>
      <c r="C247" s="56"/>
      <c r="D247" s="52"/>
      <c r="E247" s="52"/>
      <c r="F247" s="198"/>
      <c r="G247" s="52"/>
      <c r="H247" s="198"/>
      <c r="I247" s="198"/>
      <c r="J247" s="198"/>
      <c r="K247" s="198"/>
      <c r="L247" s="198"/>
      <c r="M247" s="198"/>
      <c r="N247" s="198"/>
      <c r="O247" s="198"/>
      <c r="P247" s="198"/>
      <c r="Q247" s="198"/>
      <c r="R247" s="198"/>
      <c r="S247" s="198"/>
      <c r="T247" s="198"/>
      <c r="U247" s="198"/>
      <c r="V247" s="198"/>
      <c r="W247" s="198"/>
      <c r="X247" s="198"/>
      <c r="Y247" s="198"/>
      <c r="Z247" s="198"/>
      <c r="AA247" s="52"/>
      <c r="AB247" s="52"/>
      <c r="AC247" s="52"/>
      <c r="AD247" s="198"/>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c r="DJ247" s="52"/>
      <c r="DK247" s="52"/>
      <c r="DL247" s="52"/>
      <c r="DM247" s="52"/>
      <c r="DN247" s="52"/>
      <c r="DO247" s="52"/>
      <c r="DP247" s="52"/>
      <c r="DQ247" s="52"/>
      <c r="DR247" s="52"/>
      <c r="DS247" s="52"/>
      <c r="DT247" s="52"/>
      <c r="DU247" s="52"/>
    </row>
    <row r="248" spans="1:125" ht="16.5" customHeight="1" x14ac:dyDescent="0.3">
      <c r="A248" s="56"/>
      <c r="B248" s="56"/>
      <c r="C248" s="56"/>
      <c r="D248" s="52"/>
      <c r="E248" s="52"/>
      <c r="F248" s="198"/>
      <c r="G248" s="52"/>
      <c r="H248" s="198"/>
      <c r="I248" s="198"/>
      <c r="J248" s="198"/>
      <c r="K248" s="198"/>
      <c r="L248" s="198"/>
      <c r="M248" s="198"/>
      <c r="N248" s="198"/>
      <c r="O248" s="198"/>
      <c r="P248" s="198"/>
      <c r="Q248" s="198"/>
      <c r="R248" s="198"/>
      <c r="S248" s="198"/>
      <c r="T248" s="198"/>
      <c r="U248" s="198"/>
      <c r="V248" s="198"/>
      <c r="W248" s="198"/>
      <c r="X248" s="198"/>
      <c r="Y248" s="198"/>
      <c r="Z248" s="198"/>
      <c r="AA248" s="52"/>
      <c r="AB248" s="52"/>
      <c r="AC248" s="52"/>
      <c r="AD248" s="198"/>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c r="DJ248" s="52"/>
      <c r="DK248" s="52"/>
      <c r="DL248" s="52"/>
      <c r="DM248" s="52"/>
      <c r="DN248" s="52"/>
      <c r="DO248" s="52"/>
      <c r="DP248" s="52"/>
      <c r="DQ248" s="52"/>
      <c r="DR248" s="52"/>
      <c r="DS248" s="52"/>
      <c r="DT248" s="52"/>
      <c r="DU248" s="52"/>
    </row>
    <row r="249" spans="1:125" ht="16.5" customHeight="1" x14ac:dyDescent="0.3">
      <c r="A249" s="56"/>
      <c r="B249" s="56"/>
      <c r="C249" s="56"/>
      <c r="D249" s="52"/>
      <c r="E249" s="52"/>
      <c r="F249" s="198"/>
      <c r="G249" s="52"/>
      <c r="H249" s="198"/>
      <c r="I249" s="198"/>
      <c r="J249" s="198"/>
      <c r="K249" s="198"/>
      <c r="L249" s="198"/>
      <c r="M249" s="198"/>
      <c r="N249" s="198"/>
      <c r="O249" s="198"/>
      <c r="P249" s="198"/>
      <c r="Q249" s="198"/>
      <c r="R249" s="198"/>
      <c r="S249" s="198"/>
      <c r="T249" s="198"/>
      <c r="U249" s="198"/>
      <c r="V249" s="198"/>
      <c r="W249" s="198"/>
      <c r="X249" s="198"/>
      <c r="Y249" s="198"/>
      <c r="Z249" s="198"/>
      <c r="AA249" s="52"/>
      <c r="AB249" s="52"/>
      <c r="AC249" s="52"/>
      <c r="AD249" s="198"/>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c r="DJ249" s="52"/>
      <c r="DK249" s="52"/>
      <c r="DL249" s="52"/>
      <c r="DM249" s="52"/>
      <c r="DN249" s="52"/>
      <c r="DO249" s="52"/>
      <c r="DP249" s="52"/>
      <c r="DQ249" s="52"/>
      <c r="DR249" s="52"/>
      <c r="DS249" s="52"/>
      <c r="DT249" s="52"/>
      <c r="DU249" s="52"/>
    </row>
    <row r="250" spans="1:125" ht="16.5" customHeight="1" x14ac:dyDescent="0.3">
      <c r="A250" s="56"/>
      <c r="B250" s="56"/>
      <c r="C250" s="56"/>
      <c r="D250" s="52"/>
      <c r="E250" s="52"/>
      <c r="F250" s="198"/>
      <c r="G250" s="52"/>
      <c r="H250" s="198"/>
      <c r="I250" s="198"/>
      <c r="J250" s="198"/>
      <c r="K250" s="198"/>
      <c r="L250" s="198"/>
      <c r="M250" s="198"/>
      <c r="N250" s="198"/>
      <c r="O250" s="198"/>
      <c r="P250" s="198"/>
      <c r="Q250" s="198"/>
      <c r="R250" s="198"/>
      <c r="S250" s="198"/>
      <c r="T250" s="198"/>
      <c r="U250" s="198"/>
      <c r="V250" s="198"/>
      <c r="W250" s="198"/>
      <c r="X250" s="198"/>
      <c r="Y250" s="198"/>
      <c r="Z250" s="198"/>
      <c r="AA250" s="52"/>
      <c r="AB250" s="52"/>
      <c r="AC250" s="52"/>
      <c r="AD250" s="198"/>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c r="DJ250" s="52"/>
      <c r="DK250" s="52"/>
      <c r="DL250" s="52"/>
      <c r="DM250" s="52"/>
      <c r="DN250" s="52"/>
      <c r="DO250" s="52"/>
      <c r="DP250" s="52"/>
      <c r="DQ250" s="52"/>
      <c r="DR250" s="52"/>
      <c r="DS250" s="52"/>
      <c r="DT250" s="52"/>
      <c r="DU250" s="52"/>
    </row>
    <row r="251" spans="1:125" ht="16.5" customHeight="1" x14ac:dyDescent="0.3">
      <c r="A251" s="56"/>
      <c r="B251" s="56"/>
      <c r="C251" s="56"/>
      <c r="D251" s="52"/>
      <c r="E251" s="52"/>
      <c r="F251" s="198"/>
      <c r="G251" s="52"/>
      <c r="H251" s="198"/>
      <c r="I251" s="198"/>
      <c r="J251" s="198"/>
      <c r="K251" s="198"/>
      <c r="L251" s="198"/>
      <c r="M251" s="198"/>
      <c r="N251" s="198"/>
      <c r="O251" s="198"/>
      <c r="P251" s="198"/>
      <c r="Q251" s="198"/>
      <c r="R251" s="198"/>
      <c r="S251" s="198"/>
      <c r="T251" s="198"/>
      <c r="U251" s="198"/>
      <c r="V251" s="198"/>
      <c r="W251" s="198"/>
      <c r="X251" s="198"/>
      <c r="Y251" s="198"/>
      <c r="Z251" s="198"/>
      <c r="AA251" s="52"/>
      <c r="AB251" s="52"/>
      <c r="AC251" s="52"/>
      <c r="AD251" s="198"/>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c r="DJ251" s="52"/>
      <c r="DK251" s="52"/>
      <c r="DL251" s="52"/>
      <c r="DM251" s="52"/>
      <c r="DN251" s="52"/>
      <c r="DO251" s="52"/>
      <c r="DP251" s="52"/>
      <c r="DQ251" s="52"/>
      <c r="DR251" s="52"/>
      <c r="DS251" s="52"/>
      <c r="DT251" s="52"/>
      <c r="DU251" s="52"/>
    </row>
    <row r="252" spans="1:125" ht="16.5" customHeight="1" x14ac:dyDescent="0.3">
      <c r="A252" s="56"/>
      <c r="B252" s="56"/>
      <c r="C252" s="56"/>
      <c r="D252" s="52"/>
      <c r="E252" s="52"/>
      <c r="F252" s="198"/>
      <c r="G252" s="52"/>
      <c r="H252" s="198"/>
      <c r="I252" s="198"/>
      <c r="J252" s="198"/>
      <c r="K252" s="198"/>
      <c r="L252" s="198"/>
      <c r="M252" s="198"/>
      <c r="N252" s="198"/>
      <c r="O252" s="198"/>
      <c r="P252" s="198"/>
      <c r="Q252" s="198"/>
      <c r="R252" s="198"/>
      <c r="S252" s="198"/>
      <c r="T252" s="198"/>
      <c r="U252" s="198"/>
      <c r="V252" s="198"/>
      <c r="W252" s="198"/>
      <c r="X252" s="198"/>
      <c r="Y252" s="198"/>
      <c r="Z252" s="198"/>
      <c r="AA252" s="52"/>
      <c r="AB252" s="52"/>
      <c r="AC252" s="52"/>
      <c r="AD252" s="198"/>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c r="DJ252" s="52"/>
      <c r="DK252" s="52"/>
      <c r="DL252" s="52"/>
      <c r="DM252" s="52"/>
      <c r="DN252" s="52"/>
      <c r="DO252" s="52"/>
      <c r="DP252" s="52"/>
      <c r="DQ252" s="52"/>
      <c r="DR252" s="52"/>
      <c r="DS252" s="52"/>
      <c r="DT252" s="52"/>
      <c r="DU252" s="52"/>
    </row>
    <row r="253" spans="1:125" ht="16.5" customHeight="1" x14ac:dyDescent="0.3">
      <c r="A253" s="56"/>
      <c r="B253" s="56"/>
      <c r="C253" s="56"/>
      <c r="D253" s="52"/>
      <c r="E253" s="52"/>
      <c r="F253" s="198"/>
      <c r="G253" s="52"/>
      <c r="H253" s="198"/>
      <c r="I253" s="198"/>
      <c r="J253" s="198"/>
      <c r="K253" s="198"/>
      <c r="L253" s="198"/>
      <c r="M253" s="198"/>
      <c r="N253" s="198"/>
      <c r="O253" s="198"/>
      <c r="P253" s="198"/>
      <c r="Q253" s="198"/>
      <c r="R253" s="198"/>
      <c r="S253" s="198"/>
      <c r="T253" s="198"/>
      <c r="U253" s="198"/>
      <c r="V253" s="198"/>
      <c r="W253" s="198"/>
      <c r="X253" s="198"/>
      <c r="Y253" s="198"/>
      <c r="Z253" s="198"/>
      <c r="AA253" s="52"/>
      <c r="AB253" s="52"/>
      <c r="AC253" s="52"/>
      <c r="AD253" s="198"/>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c r="DJ253" s="52"/>
      <c r="DK253" s="52"/>
      <c r="DL253" s="52"/>
      <c r="DM253" s="52"/>
      <c r="DN253" s="52"/>
      <c r="DO253" s="52"/>
      <c r="DP253" s="52"/>
      <c r="DQ253" s="52"/>
      <c r="DR253" s="52"/>
      <c r="DS253" s="52"/>
      <c r="DT253" s="52"/>
      <c r="DU253" s="52"/>
    </row>
    <row r="254" spans="1:125" ht="16.5" customHeight="1" x14ac:dyDescent="0.3">
      <c r="A254" s="56"/>
      <c r="B254" s="56"/>
      <c r="C254" s="56"/>
      <c r="D254" s="52"/>
      <c r="E254" s="52"/>
      <c r="F254" s="198"/>
      <c r="G254" s="52"/>
      <c r="H254" s="198"/>
      <c r="I254" s="198"/>
      <c r="J254" s="198"/>
      <c r="K254" s="198"/>
      <c r="L254" s="198"/>
      <c r="M254" s="198"/>
      <c r="N254" s="198"/>
      <c r="O254" s="198"/>
      <c r="P254" s="198"/>
      <c r="Q254" s="198"/>
      <c r="R254" s="198"/>
      <c r="S254" s="198"/>
      <c r="T254" s="198"/>
      <c r="U254" s="198"/>
      <c r="V254" s="198"/>
      <c r="W254" s="198"/>
      <c r="X254" s="198"/>
      <c r="Y254" s="198"/>
      <c r="Z254" s="198"/>
      <c r="AA254" s="52"/>
      <c r="AB254" s="52"/>
      <c r="AC254" s="52"/>
      <c r="AD254" s="198"/>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c r="DJ254" s="52"/>
      <c r="DK254" s="52"/>
      <c r="DL254" s="52"/>
      <c r="DM254" s="52"/>
      <c r="DN254" s="52"/>
      <c r="DO254" s="52"/>
      <c r="DP254" s="52"/>
      <c r="DQ254" s="52"/>
      <c r="DR254" s="52"/>
      <c r="DS254" s="52"/>
      <c r="DT254" s="52"/>
      <c r="DU254" s="52"/>
    </row>
    <row r="255" spans="1:125" ht="16.5" customHeight="1" x14ac:dyDescent="0.3">
      <c r="A255" s="56"/>
      <c r="B255" s="56"/>
      <c r="C255" s="56"/>
      <c r="D255" s="52"/>
      <c r="E255" s="52"/>
      <c r="F255" s="198"/>
      <c r="G255" s="52"/>
      <c r="H255" s="198"/>
      <c r="I255" s="198"/>
      <c r="J255" s="198"/>
      <c r="K255" s="198"/>
      <c r="L255" s="198"/>
      <c r="M255" s="198"/>
      <c r="N255" s="198"/>
      <c r="O255" s="198"/>
      <c r="P255" s="198"/>
      <c r="Q255" s="198"/>
      <c r="R255" s="198"/>
      <c r="S255" s="198"/>
      <c r="T255" s="198"/>
      <c r="U255" s="198"/>
      <c r="V255" s="198"/>
      <c r="W255" s="198"/>
      <c r="X255" s="198"/>
      <c r="Y255" s="198"/>
      <c r="Z255" s="198"/>
      <c r="AA255" s="52"/>
      <c r="AB255" s="52"/>
      <c r="AC255" s="52"/>
      <c r="AD255" s="198"/>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row>
    <row r="256" spans="1:125" ht="16.5" customHeight="1" x14ac:dyDescent="0.3">
      <c r="A256" s="56"/>
      <c r="B256" s="56"/>
      <c r="C256" s="56"/>
      <c r="D256" s="52"/>
      <c r="E256" s="52"/>
      <c r="F256" s="198"/>
      <c r="G256" s="52"/>
      <c r="H256" s="198"/>
      <c r="I256" s="198"/>
      <c r="J256" s="198"/>
      <c r="K256" s="198"/>
      <c r="L256" s="198"/>
      <c r="M256" s="198"/>
      <c r="N256" s="198"/>
      <c r="O256" s="198"/>
      <c r="P256" s="198"/>
      <c r="Q256" s="198"/>
      <c r="R256" s="198"/>
      <c r="S256" s="198"/>
      <c r="T256" s="198"/>
      <c r="U256" s="198"/>
      <c r="V256" s="198"/>
      <c r="W256" s="198"/>
      <c r="X256" s="198"/>
      <c r="Y256" s="198"/>
      <c r="Z256" s="198"/>
      <c r="AA256" s="52"/>
      <c r="AB256" s="52"/>
      <c r="AC256" s="52"/>
      <c r="AD256" s="198"/>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row>
    <row r="257" spans="1:125" ht="16.5" customHeight="1" x14ac:dyDescent="0.3">
      <c r="A257" s="56"/>
      <c r="B257" s="56"/>
      <c r="C257" s="56"/>
      <c r="D257" s="52"/>
      <c r="E257" s="52"/>
      <c r="F257" s="198"/>
      <c r="G257" s="52"/>
      <c r="H257" s="198"/>
      <c r="I257" s="198"/>
      <c r="J257" s="198"/>
      <c r="K257" s="198"/>
      <c r="L257" s="198"/>
      <c r="M257" s="198"/>
      <c r="N257" s="198"/>
      <c r="O257" s="198"/>
      <c r="P257" s="198"/>
      <c r="Q257" s="198"/>
      <c r="R257" s="198"/>
      <c r="S257" s="198"/>
      <c r="T257" s="198"/>
      <c r="U257" s="198"/>
      <c r="V257" s="198"/>
      <c r="W257" s="198"/>
      <c r="X257" s="198"/>
      <c r="Y257" s="198"/>
      <c r="Z257" s="198"/>
      <c r="AA257" s="52"/>
      <c r="AB257" s="52"/>
      <c r="AC257" s="52"/>
      <c r="AD257" s="198"/>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row>
    <row r="258" spans="1:125" ht="16.5" customHeight="1" x14ac:dyDescent="0.3">
      <c r="A258" s="56"/>
      <c r="B258" s="56"/>
      <c r="C258" s="56"/>
      <c r="D258" s="52"/>
      <c r="E258" s="52"/>
      <c r="F258" s="198"/>
      <c r="G258" s="52"/>
      <c r="H258" s="198"/>
      <c r="I258" s="198"/>
      <c r="J258" s="198"/>
      <c r="K258" s="198"/>
      <c r="L258" s="198"/>
      <c r="M258" s="198"/>
      <c r="N258" s="198"/>
      <c r="O258" s="198"/>
      <c r="P258" s="198"/>
      <c r="Q258" s="198"/>
      <c r="R258" s="198"/>
      <c r="S258" s="198"/>
      <c r="T258" s="198"/>
      <c r="U258" s="198"/>
      <c r="V258" s="198"/>
      <c r="W258" s="198"/>
      <c r="X258" s="198"/>
      <c r="Y258" s="198"/>
      <c r="Z258" s="198"/>
      <c r="AA258" s="52"/>
      <c r="AB258" s="52"/>
      <c r="AC258" s="52"/>
      <c r="AD258" s="198"/>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row>
    <row r="259" spans="1:125" ht="16.5" customHeight="1" x14ac:dyDescent="0.3">
      <c r="A259" s="56"/>
      <c r="B259" s="56"/>
      <c r="C259" s="56"/>
      <c r="D259" s="52"/>
      <c r="E259" s="52"/>
      <c r="F259" s="198"/>
      <c r="G259" s="52"/>
      <c r="H259" s="198"/>
      <c r="I259" s="198"/>
      <c r="J259" s="198"/>
      <c r="K259" s="198"/>
      <c r="L259" s="198"/>
      <c r="M259" s="198"/>
      <c r="N259" s="198"/>
      <c r="O259" s="198"/>
      <c r="P259" s="198"/>
      <c r="Q259" s="198"/>
      <c r="R259" s="198"/>
      <c r="S259" s="198"/>
      <c r="T259" s="198"/>
      <c r="U259" s="198"/>
      <c r="V259" s="198"/>
      <c r="W259" s="198"/>
      <c r="X259" s="198"/>
      <c r="Y259" s="198"/>
      <c r="Z259" s="198"/>
      <c r="AA259" s="52"/>
      <c r="AB259" s="52"/>
      <c r="AC259" s="52"/>
      <c r="AD259" s="198"/>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row>
    <row r="260" spans="1:125" ht="16.5" customHeight="1" x14ac:dyDescent="0.3">
      <c r="A260" s="56"/>
      <c r="B260" s="56"/>
      <c r="C260" s="56"/>
      <c r="D260" s="52"/>
      <c r="E260" s="52"/>
      <c r="F260" s="198"/>
      <c r="G260" s="52"/>
      <c r="H260" s="198"/>
      <c r="I260" s="198"/>
      <c r="J260" s="198"/>
      <c r="K260" s="198"/>
      <c r="L260" s="198"/>
      <c r="M260" s="198"/>
      <c r="N260" s="198"/>
      <c r="O260" s="198"/>
      <c r="P260" s="198"/>
      <c r="Q260" s="198"/>
      <c r="R260" s="198"/>
      <c r="S260" s="198"/>
      <c r="T260" s="198"/>
      <c r="U260" s="198"/>
      <c r="V260" s="198"/>
      <c r="W260" s="198"/>
      <c r="X260" s="198"/>
      <c r="Y260" s="198"/>
      <c r="Z260" s="198"/>
      <c r="AA260" s="52"/>
      <c r="AB260" s="52"/>
      <c r="AC260" s="52"/>
      <c r="AD260" s="198"/>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row>
    <row r="261" spans="1:125" ht="16.5" customHeight="1" x14ac:dyDescent="0.3">
      <c r="A261" s="56"/>
      <c r="B261" s="56"/>
      <c r="C261" s="56"/>
      <c r="D261" s="52"/>
      <c r="E261" s="52"/>
      <c r="F261" s="198"/>
      <c r="G261" s="52"/>
      <c r="H261" s="198"/>
      <c r="I261" s="198"/>
      <c r="J261" s="198"/>
      <c r="K261" s="198"/>
      <c r="L261" s="198"/>
      <c r="M261" s="198"/>
      <c r="N261" s="198"/>
      <c r="O261" s="198"/>
      <c r="P261" s="198"/>
      <c r="Q261" s="198"/>
      <c r="R261" s="198"/>
      <c r="S261" s="198"/>
      <c r="T261" s="198"/>
      <c r="U261" s="198"/>
      <c r="V261" s="198"/>
      <c r="W261" s="198"/>
      <c r="X261" s="198"/>
      <c r="Y261" s="198"/>
      <c r="Z261" s="198"/>
      <c r="AA261" s="52"/>
      <c r="AB261" s="52"/>
      <c r="AC261" s="52"/>
      <c r="AD261" s="198"/>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c r="DJ261" s="52"/>
      <c r="DK261" s="52"/>
      <c r="DL261" s="52"/>
      <c r="DM261" s="52"/>
      <c r="DN261" s="52"/>
      <c r="DO261" s="52"/>
      <c r="DP261" s="52"/>
      <c r="DQ261" s="52"/>
      <c r="DR261" s="52"/>
      <c r="DS261" s="52"/>
      <c r="DT261" s="52"/>
      <c r="DU261" s="52"/>
    </row>
    <row r="262" spans="1:125" ht="16.5" customHeight="1" x14ac:dyDescent="0.3">
      <c r="A262" s="56"/>
      <c r="B262" s="56"/>
      <c r="C262" s="56"/>
      <c r="D262" s="52"/>
      <c r="E262" s="52"/>
      <c r="F262" s="198"/>
      <c r="G262" s="52"/>
      <c r="H262" s="198"/>
      <c r="I262" s="198"/>
      <c r="J262" s="198"/>
      <c r="K262" s="198"/>
      <c r="L262" s="198"/>
      <c r="M262" s="198"/>
      <c r="N262" s="198"/>
      <c r="O262" s="198"/>
      <c r="P262" s="198"/>
      <c r="Q262" s="198"/>
      <c r="R262" s="198"/>
      <c r="S262" s="198"/>
      <c r="T262" s="198"/>
      <c r="U262" s="198"/>
      <c r="V262" s="198"/>
      <c r="W262" s="198"/>
      <c r="X262" s="198"/>
      <c r="Y262" s="198"/>
      <c r="Z262" s="198"/>
      <c r="AA262" s="52"/>
      <c r="AB262" s="52"/>
      <c r="AC262" s="52"/>
      <c r="AD262" s="198"/>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c r="DJ262" s="52"/>
      <c r="DK262" s="52"/>
      <c r="DL262" s="52"/>
      <c r="DM262" s="52"/>
      <c r="DN262" s="52"/>
      <c r="DO262" s="52"/>
      <c r="DP262" s="52"/>
      <c r="DQ262" s="52"/>
      <c r="DR262" s="52"/>
      <c r="DS262" s="52"/>
      <c r="DT262" s="52"/>
      <c r="DU262" s="52"/>
    </row>
    <row r="263" spans="1:125" ht="16.5" customHeight="1" x14ac:dyDescent="0.3">
      <c r="A263" s="56"/>
      <c r="B263" s="56"/>
      <c r="C263" s="56"/>
      <c r="D263" s="52"/>
      <c r="E263" s="52"/>
      <c r="F263" s="198"/>
      <c r="G263" s="52"/>
      <c r="H263" s="198"/>
      <c r="I263" s="198"/>
      <c r="J263" s="198"/>
      <c r="K263" s="198"/>
      <c r="L263" s="198"/>
      <c r="M263" s="198"/>
      <c r="N263" s="198"/>
      <c r="O263" s="198"/>
      <c r="P263" s="198"/>
      <c r="Q263" s="198"/>
      <c r="R263" s="198"/>
      <c r="S263" s="198"/>
      <c r="T263" s="198"/>
      <c r="U263" s="198"/>
      <c r="V263" s="198"/>
      <c r="W263" s="198"/>
      <c r="X263" s="198"/>
      <c r="Y263" s="198"/>
      <c r="Z263" s="198"/>
      <c r="AA263" s="52"/>
      <c r="AB263" s="52"/>
      <c r="AC263" s="52"/>
      <c r="AD263" s="198"/>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c r="DJ263" s="52"/>
      <c r="DK263" s="52"/>
      <c r="DL263" s="52"/>
      <c r="DM263" s="52"/>
      <c r="DN263" s="52"/>
      <c r="DO263" s="52"/>
      <c r="DP263" s="52"/>
      <c r="DQ263" s="52"/>
      <c r="DR263" s="52"/>
      <c r="DS263" s="52"/>
      <c r="DT263" s="52"/>
      <c r="DU263" s="52"/>
    </row>
    <row r="264" spans="1:125" ht="16.5" customHeight="1" x14ac:dyDescent="0.3">
      <c r="A264" s="56"/>
      <c r="B264" s="56"/>
      <c r="C264" s="56"/>
      <c r="D264" s="52"/>
      <c r="E264" s="52"/>
      <c r="F264" s="198"/>
      <c r="G264" s="52"/>
      <c r="H264" s="198"/>
      <c r="I264" s="198"/>
      <c r="J264" s="198"/>
      <c r="K264" s="198"/>
      <c r="L264" s="198"/>
      <c r="M264" s="198"/>
      <c r="N264" s="198"/>
      <c r="O264" s="198"/>
      <c r="P264" s="198"/>
      <c r="Q264" s="198"/>
      <c r="R264" s="198"/>
      <c r="S264" s="198"/>
      <c r="T264" s="198"/>
      <c r="U264" s="198"/>
      <c r="V264" s="198"/>
      <c r="W264" s="198"/>
      <c r="X264" s="198"/>
      <c r="Y264" s="198"/>
      <c r="Z264" s="198"/>
      <c r="AA264" s="52"/>
      <c r="AB264" s="52"/>
      <c r="AC264" s="52"/>
      <c r="AD264" s="198"/>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c r="DJ264" s="52"/>
      <c r="DK264" s="52"/>
      <c r="DL264" s="52"/>
      <c r="DM264" s="52"/>
      <c r="DN264" s="52"/>
      <c r="DO264" s="52"/>
      <c r="DP264" s="52"/>
      <c r="DQ264" s="52"/>
      <c r="DR264" s="52"/>
      <c r="DS264" s="52"/>
      <c r="DT264" s="52"/>
      <c r="DU264" s="52"/>
    </row>
    <row r="265" spans="1:125" ht="16.5" customHeight="1" x14ac:dyDescent="0.3">
      <c r="A265" s="56"/>
      <c r="B265" s="56"/>
      <c r="C265" s="56"/>
      <c r="D265" s="52"/>
      <c r="E265" s="52"/>
      <c r="F265" s="198"/>
      <c r="G265" s="52"/>
      <c r="H265" s="198"/>
      <c r="I265" s="198"/>
      <c r="J265" s="198"/>
      <c r="K265" s="198"/>
      <c r="L265" s="198"/>
      <c r="M265" s="198"/>
      <c r="N265" s="198"/>
      <c r="O265" s="198"/>
      <c r="P265" s="198"/>
      <c r="Q265" s="198"/>
      <c r="R265" s="198"/>
      <c r="S265" s="198"/>
      <c r="T265" s="198"/>
      <c r="U265" s="198"/>
      <c r="V265" s="198"/>
      <c r="W265" s="198"/>
      <c r="X265" s="198"/>
      <c r="Y265" s="198"/>
      <c r="Z265" s="198"/>
      <c r="AA265" s="52"/>
      <c r="AB265" s="52"/>
      <c r="AC265" s="52"/>
      <c r="AD265" s="198"/>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c r="DJ265" s="52"/>
      <c r="DK265" s="52"/>
      <c r="DL265" s="52"/>
      <c r="DM265" s="52"/>
      <c r="DN265" s="52"/>
      <c r="DO265" s="52"/>
      <c r="DP265" s="52"/>
      <c r="DQ265" s="52"/>
      <c r="DR265" s="52"/>
      <c r="DS265" s="52"/>
      <c r="DT265" s="52"/>
      <c r="DU265" s="52"/>
    </row>
    <row r="266" spans="1:125" ht="16.5" customHeight="1" x14ac:dyDescent="0.3">
      <c r="A266" s="56"/>
      <c r="B266" s="56"/>
      <c r="C266" s="56"/>
      <c r="D266" s="52"/>
      <c r="E266" s="52"/>
      <c r="F266" s="198"/>
      <c r="G266" s="52"/>
      <c r="H266" s="198"/>
      <c r="I266" s="198"/>
      <c r="J266" s="198"/>
      <c r="K266" s="198"/>
      <c r="L266" s="198"/>
      <c r="M266" s="198"/>
      <c r="N266" s="198"/>
      <c r="O266" s="198"/>
      <c r="P266" s="198"/>
      <c r="Q266" s="198"/>
      <c r="R266" s="198"/>
      <c r="S266" s="198"/>
      <c r="T266" s="198"/>
      <c r="U266" s="198"/>
      <c r="V266" s="198"/>
      <c r="W266" s="198"/>
      <c r="X266" s="198"/>
      <c r="Y266" s="198"/>
      <c r="Z266" s="198"/>
      <c r="AA266" s="52"/>
      <c r="AB266" s="52"/>
      <c r="AC266" s="52"/>
      <c r="AD266" s="198"/>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2"/>
      <c r="DP266" s="52"/>
      <c r="DQ266" s="52"/>
      <c r="DR266" s="52"/>
      <c r="DS266" s="52"/>
      <c r="DT266" s="52"/>
      <c r="DU266" s="52"/>
    </row>
    <row r="267" spans="1:125" ht="16.5" customHeight="1" x14ac:dyDescent="0.3">
      <c r="A267" s="56"/>
      <c r="B267" s="56"/>
      <c r="C267" s="56"/>
      <c r="D267" s="52"/>
      <c r="E267" s="52"/>
      <c r="F267" s="198"/>
      <c r="G267" s="52"/>
      <c r="H267" s="198"/>
      <c r="I267" s="198"/>
      <c r="J267" s="198"/>
      <c r="K267" s="198"/>
      <c r="L267" s="198"/>
      <c r="M267" s="198"/>
      <c r="N267" s="198"/>
      <c r="O267" s="198"/>
      <c r="P267" s="198"/>
      <c r="Q267" s="198"/>
      <c r="R267" s="198"/>
      <c r="S267" s="198"/>
      <c r="T267" s="198"/>
      <c r="U267" s="198"/>
      <c r="V267" s="198"/>
      <c r="W267" s="198"/>
      <c r="X267" s="198"/>
      <c r="Y267" s="198"/>
      <c r="Z267" s="198"/>
      <c r="AA267" s="52"/>
      <c r="AB267" s="52"/>
      <c r="AC267" s="52"/>
      <c r="AD267" s="198"/>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c r="DC267" s="52"/>
      <c r="DD267" s="52"/>
      <c r="DE267" s="52"/>
      <c r="DF267" s="52"/>
      <c r="DG267" s="52"/>
      <c r="DH267" s="52"/>
      <c r="DI267" s="52"/>
      <c r="DJ267" s="52"/>
      <c r="DK267" s="52"/>
      <c r="DL267" s="52"/>
      <c r="DM267" s="52"/>
      <c r="DN267" s="52"/>
      <c r="DO267" s="52"/>
      <c r="DP267" s="52"/>
      <c r="DQ267" s="52"/>
      <c r="DR267" s="52"/>
      <c r="DS267" s="52"/>
      <c r="DT267" s="52"/>
      <c r="DU267" s="52"/>
    </row>
    <row r="268" spans="1:125" ht="16.5" customHeight="1" x14ac:dyDescent="0.3">
      <c r="A268" s="56"/>
      <c r="B268" s="56"/>
      <c r="C268" s="56"/>
      <c r="D268" s="52"/>
      <c r="E268" s="52"/>
      <c r="F268" s="198"/>
      <c r="G268" s="52"/>
      <c r="H268" s="198"/>
      <c r="I268" s="198"/>
      <c r="J268" s="198"/>
      <c r="K268" s="198"/>
      <c r="L268" s="198"/>
      <c r="M268" s="198"/>
      <c r="N268" s="198"/>
      <c r="O268" s="198"/>
      <c r="P268" s="198"/>
      <c r="Q268" s="198"/>
      <c r="R268" s="198"/>
      <c r="S268" s="198"/>
      <c r="T268" s="198"/>
      <c r="U268" s="198"/>
      <c r="V268" s="198"/>
      <c r="W268" s="198"/>
      <c r="X268" s="198"/>
      <c r="Y268" s="198"/>
      <c r="Z268" s="198"/>
      <c r="AA268" s="52"/>
      <c r="AB268" s="52"/>
      <c r="AC268" s="52"/>
      <c r="AD268" s="198"/>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c r="DL268" s="52"/>
      <c r="DM268" s="52"/>
      <c r="DN268" s="52"/>
      <c r="DO268" s="52"/>
      <c r="DP268" s="52"/>
      <c r="DQ268" s="52"/>
      <c r="DR268" s="52"/>
      <c r="DS268" s="52"/>
      <c r="DT268" s="52"/>
      <c r="DU268" s="52"/>
    </row>
    <row r="269" spans="1:125" ht="16.5" customHeight="1" x14ac:dyDescent="0.3">
      <c r="A269" s="56"/>
      <c r="B269" s="56"/>
      <c r="C269" s="56"/>
      <c r="D269" s="52"/>
      <c r="E269" s="52"/>
      <c r="F269" s="198"/>
      <c r="G269" s="52"/>
      <c r="H269" s="198"/>
      <c r="I269" s="198"/>
      <c r="J269" s="198"/>
      <c r="K269" s="198"/>
      <c r="L269" s="198"/>
      <c r="M269" s="198"/>
      <c r="N269" s="198"/>
      <c r="O269" s="198"/>
      <c r="P269" s="198"/>
      <c r="Q269" s="198"/>
      <c r="R269" s="198"/>
      <c r="S269" s="198"/>
      <c r="T269" s="198"/>
      <c r="U269" s="198"/>
      <c r="V269" s="198"/>
      <c r="W269" s="198"/>
      <c r="X269" s="198"/>
      <c r="Y269" s="198"/>
      <c r="Z269" s="198"/>
      <c r="AA269" s="52"/>
      <c r="AB269" s="52"/>
      <c r="AC269" s="52"/>
      <c r="AD269" s="198"/>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c r="DC269" s="52"/>
      <c r="DD269" s="52"/>
      <c r="DE269" s="52"/>
      <c r="DF269" s="52"/>
      <c r="DG269" s="52"/>
      <c r="DH269" s="52"/>
      <c r="DI269" s="52"/>
      <c r="DJ269" s="52"/>
      <c r="DK269" s="52"/>
      <c r="DL269" s="52"/>
      <c r="DM269" s="52"/>
      <c r="DN269" s="52"/>
      <c r="DO269" s="52"/>
      <c r="DP269" s="52"/>
      <c r="DQ269" s="52"/>
      <c r="DR269" s="52"/>
      <c r="DS269" s="52"/>
      <c r="DT269" s="52"/>
      <c r="DU269" s="52"/>
    </row>
    <row r="270" spans="1:125" ht="16.5" customHeight="1" x14ac:dyDescent="0.3">
      <c r="A270" s="56"/>
      <c r="B270" s="56"/>
      <c r="C270" s="56"/>
      <c r="D270" s="52"/>
      <c r="E270" s="52"/>
      <c r="F270" s="198"/>
      <c r="G270" s="52"/>
      <c r="H270" s="198"/>
      <c r="I270" s="198"/>
      <c r="J270" s="198"/>
      <c r="K270" s="198"/>
      <c r="L270" s="198"/>
      <c r="M270" s="198"/>
      <c r="N270" s="198"/>
      <c r="O270" s="198"/>
      <c r="P270" s="198"/>
      <c r="Q270" s="198"/>
      <c r="R270" s="198"/>
      <c r="S270" s="198"/>
      <c r="T270" s="198"/>
      <c r="U270" s="198"/>
      <c r="V270" s="198"/>
      <c r="W270" s="198"/>
      <c r="X270" s="198"/>
      <c r="Y270" s="198"/>
      <c r="Z270" s="198"/>
      <c r="AA270" s="52"/>
      <c r="AB270" s="52"/>
      <c r="AC270" s="52"/>
      <c r="AD270" s="198"/>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c r="DJ270" s="52"/>
      <c r="DK270" s="52"/>
      <c r="DL270" s="52"/>
      <c r="DM270" s="52"/>
      <c r="DN270" s="52"/>
      <c r="DO270" s="52"/>
      <c r="DP270" s="52"/>
      <c r="DQ270" s="52"/>
      <c r="DR270" s="52"/>
      <c r="DS270" s="52"/>
      <c r="DT270" s="52"/>
      <c r="DU270" s="52"/>
    </row>
    <row r="271" spans="1:125" ht="16.5" customHeight="1" x14ac:dyDescent="0.3">
      <c r="A271" s="56"/>
      <c r="B271" s="56"/>
      <c r="C271" s="56"/>
      <c r="D271" s="52"/>
      <c r="E271" s="52"/>
      <c r="F271" s="198"/>
      <c r="G271" s="52"/>
      <c r="H271" s="198"/>
      <c r="I271" s="198"/>
      <c r="J271" s="198"/>
      <c r="K271" s="198"/>
      <c r="L271" s="198"/>
      <c r="M271" s="198"/>
      <c r="N271" s="198"/>
      <c r="O271" s="198"/>
      <c r="P271" s="198"/>
      <c r="Q271" s="198"/>
      <c r="R271" s="198"/>
      <c r="S271" s="198"/>
      <c r="T271" s="198"/>
      <c r="U271" s="198"/>
      <c r="V271" s="198"/>
      <c r="W271" s="198"/>
      <c r="X271" s="198"/>
      <c r="Y271" s="198"/>
      <c r="Z271" s="198"/>
      <c r="AA271" s="52"/>
      <c r="AB271" s="52"/>
      <c r="AC271" s="52"/>
      <c r="AD271" s="198"/>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c r="DC271" s="52"/>
      <c r="DD271" s="52"/>
      <c r="DE271" s="52"/>
      <c r="DF271" s="52"/>
      <c r="DG271" s="52"/>
      <c r="DH271" s="52"/>
      <c r="DI271" s="52"/>
      <c r="DJ271" s="52"/>
      <c r="DK271" s="52"/>
      <c r="DL271" s="52"/>
      <c r="DM271" s="52"/>
      <c r="DN271" s="52"/>
      <c r="DO271" s="52"/>
      <c r="DP271" s="52"/>
      <c r="DQ271" s="52"/>
      <c r="DR271" s="52"/>
      <c r="DS271" s="52"/>
      <c r="DT271" s="52"/>
      <c r="DU271" s="52"/>
    </row>
    <row r="272" spans="1:125" ht="16.5" customHeight="1" x14ac:dyDescent="0.3">
      <c r="A272" s="56"/>
      <c r="B272" s="56"/>
      <c r="C272" s="56"/>
      <c r="D272" s="52"/>
      <c r="E272" s="52"/>
      <c r="F272" s="198"/>
      <c r="G272" s="52"/>
      <c r="H272" s="198"/>
      <c r="I272" s="198"/>
      <c r="J272" s="198"/>
      <c r="K272" s="198"/>
      <c r="L272" s="198"/>
      <c r="M272" s="198"/>
      <c r="N272" s="198"/>
      <c r="O272" s="198"/>
      <c r="P272" s="198"/>
      <c r="Q272" s="198"/>
      <c r="R272" s="198"/>
      <c r="S272" s="198"/>
      <c r="T272" s="198"/>
      <c r="U272" s="198"/>
      <c r="V272" s="198"/>
      <c r="W272" s="198"/>
      <c r="X272" s="198"/>
      <c r="Y272" s="198"/>
      <c r="Z272" s="198"/>
      <c r="AA272" s="52"/>
      <c r="AB272" s="52"/>
      <c r="AC272" s="52"/>
      <c r="AD272" s="198"/>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c r="DJ272" s="52"/>
      <c r="DK272" s="52"/>
      <c r="DL272" s="52"/>
      <c r="DM272" s="52"/>
      <c r="DN272" s="52"/>
      <c r="DO272" s="52"/>
      <c r="DP272" s="52"/>
      <c r="DQ272" s="52"/>
      <c r="DR272" s="52"/>
      <c r="DS272" s="52"/>
      <c r="DT272" s="52"/>
      <c r="DU272" s="52"/>
    </row>
    <row r="273" spans="1:125" ht="16.5" customHeight="1" x14ac:dyDescent="0.3">
      <c r="A273" s="56"/>
      <c r="B273" s="56"/>
      <c r="C273" s="56"/>
      <c r="D273" s="52"/>
      <c r="E273" s="52"/>
      <c r="F273" s="198"/>
      <c r="G273" s="52"/>
      <c r="H273" s="198"/>
      <c r="I273" s="198"/>
      <c r="J273" s="198"/>
      <c r="K273" s="198"/>
      <c r="L273" s="198"/>
      <c r="M273" s="198"/>
      <c r="N273" s="198"/>
      <c r="O273" s="198"/>
      <c r="P273" s="198"/>
      <c r="Q273" s="198"/>
      <c r="R273" s="198"/>
      <c r="S273" s="198"/>
      <c r="T273" s="198"/>
      <c r="U273" s="198"/>
      <c r="V273" s="198"/>
      <c r="W273" s="198"/>
      <c r="X273" s="198"/>
      <c r="Y273" s="198"/>
      <c r="Z273" s="198"/>
      <c r="AA273" s="52"/>
      <c r="AB273" s="52"/>
      <c r="AC273" s="52"/>
      <c r="AD273" s="198"/>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c r="DJ273" s="52"/>
      <c r="DK273" s="52"/>
      <c r="DL273" s="52"/>
      <c r="DM273" s="52"/>
      <c r="DN273" s="52"/>
      <c r="DO273" s="52"/>
      <c r="DP273" s="52"/>
      <c r="DQ273" s="52"/>
      <c r="DR273" s="52"/>
      <c r="DS273" s="52"/>
      <c r="DT273" s="52"/>
      <c r="DU273" s="52"/>
    </row>
    <row r="274" spans="1:125" ht="16.5" customHeight="1" x14ac:dyDescent="0.3">
      <c r="A274" s="56"/>
      <c r="B274" s="56"/>
      <c r="C274" s="56"/>
      <c r="D274" s="52"/>
      <c r="E274" s="52"/>
      <c r="F274" s="198"/>
      <c r="G274" s="52"/>
      <c r="H274" s="198"/>
      <c r="I274" s="198"/>
      <c r="J274" s="198"/>
      <c r="K274" s="198"/>
      <c r="L274" s="198"/>
      <c r="M274" s="198"/>
      <c r="N274" s="198"/>
      <c r="O274" s="198"/>
      <c r="P274" s="198"/>
      <c r="Q274" s="198"/>
      <c r="R274" s="198"/>
      <c r="S274" s="198"/>
      <c r="T274" s="198"/>
      <c r="U274" s="198"/>
      <c r="V274" s="198"/>
      <c r="W274" s="198"/>
      <c r="X274" s="198"/>
      <c r="Y274" s="198"/>
      <c r="Z274" s="198"/>
      <c r="AA274" s="52"/>
      <c r="AB274" s="52"/>
      <c r="AC274" s="52"/>
      <c r="AD274" s="198"/>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c r="DP274" s="52"/>
      <c r="DQ274" s="52"/>
      <c r="DR274" s="52"/>
      <c r="DS274" s="52"/>
      <c r="DT274" s="52"/>
      <c r="DU274" s="52"/>
    </row>
    <row r="275" spans="1:125" ht="16.5" customHeight="1" x14ac:dyDescent="0.3">
      <c r="A275" s="56"/>
      <c r="B275" s="56"/>
      <c r="C275" s="56"/>
      <c r="D275" s="52"/>
      <c r="E275" s="52"/>
      <c r="F275" s="198"/>
      <c r="G275" s="52"/>
      <c r="H275" s="198"/>
      <c r="I275" s="198"/>
      <c r="J275" s="198"/>
      <c r="K275" s="198"/>
      <c r="L275" s="198"/>
      <c r="M275" s="198"/>
      <c r="N275" s="198"/>
      <c r="O275" s="198"/>
      <c r="P275" s="198"/>
      <c r="Q275" s="198"/>
      <c r="R275" s="198"/>
      <c r="S275" s="198"/>
      <c r="T275" s="198"/>
      <c r="U275" s="198"/>
      <c r="V275" s="198"/>
      <c r="W275" s="198"/>
      <c r="X275" s="198"/>
      <c r="Y275" s="198"/>
      <c r="Z275" s="198"/>
      <c r="AA275" s="52"/>
      <c r="AB275" s="52"/>
      <c r="AC275" s="52"/>
      <c r="AD275" s="198"/>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c r="DC275" s="52"/>
      <c r="DD275" s="52"/>
      <c r="DE275" s="52"/>
      <c r="DF275" s="52"/>
      <c r="DG275" s="52"/>
      <c r="DH275" s="52"/>
      <c r="DI275" s="52"/>
      <c r="DJ275" s="52"/>
      <c r="DK275" s="52"/>
      <c r="DL275" s="52"/>
      <c r="DM275" s="52"/>
      <c r="DN275" s="52"/>
      <c r="DO275" s="52"/>
      <c r="DP275" s="52"/>
      <c r="DQ275" s="52"/>
      <c r="DR275" s="52"/>
      <c r="DS275" s="52"/>
      <c r="DT275" s="52"/>
      <c r="DU275" s="52"/>
    </row>
    <row r="276" spans="1:125" ht="16.5" customHeight="1" x14ac:dyDescent="0.3">
      <c r="A276" s="56"/>
      <c r="B276" s="56"/>
      <c r="C276" s="56"/>
      <c r="D276" s="52"/>
      <c r="E276" s="52"/>
      <c r="F276" s="198"/>
      <c r="G276" s="52"/>
      <c r="H276" s="198"/>
      <c r="I276" s="198"/>
      <c r="J276" s="198"/>
      <c r="K276" s="198"/>
      <c r="L276" s="198"/>
      <c r="M276" s="198"/>
      <c r="N276" s="198"/>
      <c r="O276" s="198"/>
      <c r="P276" s="198"/>
      <c r="Q276" s="198"/>
      <c r="R276" s="198"/>
      <c r="S276" s="198"/>
      <c r="T276" s="198"/>
      <c r="U276" s="198"/>
      <c r="V276" s="198"/>
      <c r="W276" s="198"/>
      <c r="X276" s="198"/>
      <c r="Y276" s="198"/>
      <c r="Z276" s="198"/>
      <c r="AA276" s="52"/>
      <c r="AB276" s="52"/>
      <c r="AC276" s="52"/>
      <c r="AD276" s="198"/>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c r="DJ276" s="52"/>
      <c r="DK276" s="52"/>
      <c r="DL276" s="52"/>
      <c r="DM276" s="52"/>
      <c r="DN276" s="52"/>
      <c r="DO276" s="52"/>
      <c r="DP276" s="52"/>
      <c r="DQ276" s="52"/>
      <c r="DR276" s="52"/>
      <c r="DS276" s="52"/>
      <c r="DT276" s="52"/>
      <c r="DU276" s="52"/>
    </row>
    <row r="277" spans="1:125" ht="16.5" customHeight="1" x14ac:dyDescent="0.3">
      <c r="A277" s="56"/>
      <c r="B277" s="56"/>
      <c r="C277" s="56"/>
      <c r="D277" s="52"/>
      <c r="E277" s="52"/>
      <c r="F277" s="198"/>
      <c r="G277" s="52"/>
      <c r="H277" s="198"/>
      <c r="I277" s="198"/>
      <c r="J277" s="198"/>
      <c r="K277" s="198"/>
      <c r="L277" s="198"/>
      <c r="M277" s="198"/>
      <c r="N277" s="198"/>
      <c r="O277" s="198"/>
      <c r="P277" s="198"/>
      <c r="Q277" s="198"/>
      <c r="R277" s="198"/>
      <c r="S277" s="198"/>
      <c r="T277" s="198"/>
      <c r="U277" s="198"/>
      <c r="V277" s="198"/>
      <c r="W277" s="198"/>
      <c r="X277" s="198"/>
      <c r="Y277" s="198"/>
      <c r="Z277" s="198"/>
      <c r="AA277" s="52"/>
      <c r="AB277" s="52"/>
      <c r="AC277" s="52"/>
      <c r="AD277" s="198"/>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c r="DJ277" s="52"/>
      <c r="DK277" s="52"/>
      <c r="DL277" s="52"/>
      <c r="DM277" s="52"/>
      <c r="DN277" s="52"/>
      <c r="DO277" s="52"/>
      <c r="DP277" s="52"/>
      <c r="DQ277" s="52"/>
      <c r="DR277" s="52"/>
      <c r="DS277" s="52"/>
      <c r="DT277" s="52"/>
      <c r="DU277" s="52"/>
    </row>
    <row r="278" spans="1:125" ht="16.5" customHeight="1" x14ac:dyDescent="0.3">
      <c r="A278" s="56"/>
      <c r="B278" s="56"/>
      <c r="C278" s="56"/>
      <c r="D278" s="52"/>
      <c r="E278" s="52"/>
      <c r="F278" s="198"/>
      <c r="G278" s="52"/>
      <c r="H278" s="198"/>
      <c r="I278" s="198"/>
      <c r="J278" s="198"/>
      <c r="K278" s="198"/>
      <c r="L278" s="198"/>
      <c r="M278" s="198"/>
      <c r="N278" s="198"/>
      <c r="O278" s="198"/>
      <c r="P278" s="198"/>
      <c r="Q278" s="198"/>
      <c r="R278" s="198"/>
      <c r="S278" s="198"/>
      <c r="T278" s="198"/>
      <c r="U278" s="198"/>
      <c r="V278" s="198"/>
      <c r="W278" s="198"/>
      <c r="X278" s="198"/>
      <c r="Y278" s="198"/>
      <c r="Z278" s="198"/>
      <c r="AA278" s="52"/>
      <c r="AB278" s="52"/>
      <c r="AC278" s="52"/>
      <c r="AD278" s="198"/>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c r="DJ278" s="52"/>
      <c r="DK278" s="52"/>
      <c r="DL278" s="52"/>
      <c r="DM278" s="52"/>
      <c r="DN278" s="52"/>
      <c r="DO278" s="52"/>
      <c r="DP278" s="52"/>
      <c r="DQ278" s="52"/>
      <c r="DR278" s="52"/>
      <c r="DS278" s="52"/>
      <c r="DT278" s="52"/>
      <c r="DU278" s="52"/>
    </row>
    <row r="279" spans="1:125" ht="16.5" customHeight="1" x14ac:dyDescent="0.3">
      <c r="A279" s="56"/>
      <c r="B279" s="56"/>
      <c r="C279" s="56"/>
      <c r="D279" s="52"/>
      <c r="E279" s="52"/>
      <c r="F279" s="198"/>
      <c r="G279" s="52"/>
      <c r="H279" s="198"/>
      <c r="I279" s="198"/>
      <c r="J279" s="198"/>
      <c r="K279" s="198"/>
      <c r="L279" s="198"/>
      <c r="M279" s="198"/>
      <c r="N279" s="198"/>
      <c r="O279" s="198"/>
      <c r="P279" s="198"/>
      <c r="Q279" s="198"/>
      <c r="R279" s="198"/>
      <c r="S279" s="198"/>
      <c r="T279" s="198"/>
      <c r="U279" s="198"/>
      <c r="V279" s="198"/>
      <c r="W279" s="198"/>
      <c r="X279" s="198"/>
      <c r="Y279" s="198"/>
      <c r="Z279" s="198"/>
      <c r="AA279" s="52"/>
      <c r="AB279" s="52"/>
      <c r="AC279" s="52"/>
      <c r="AD279" s="198"/>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c r="DJ279" s="52"/>
      <c r="DK279" s="52"/>
      <c r="DL279" s="52"/>
      <c r="DM279" s="52"/>
      <c r="DN279" s="52"/>
      <c r="DO279" s="52"/>
      <c r="DP279" s="52"/>
      <c r="DQ279" s="52"/>
      <c r="DR279" s="52"/>
      <c r="DS279" s="52"/>
      <c r="DT279" s="52"/>
      <c r="DU279" s="52"/>
    </row>
    <row r="280" spans="1:125" ht="16.5" customHeight="1" x14ac:dyDescent="0.3">
      <c r="A280" s="56"/>
      <c r="B280" s="56"/>
      <c r="C280" s="56"/>
      <c r="D280" s="52"/>
      <c r="E280" s="52"/>
      <c r="F280" s="198"/>
      <c r="G280" s="52"/>
      <c r="H280" s="198"/>
      <c r="I280" s="198"/>
      <c r="J280" s="198"/>
      <c r="K280" s="198"/>
      <c r="L280" s="198"/>
      <c r="M280" s="198"/>
      <c r="N280" s="198"/>
      <c r="O280" s="198"/>
      <c r="P280" s="198"/>
      <c r="Q280" s="198"/>
      <c r="R280" s="198"/>
      <c r="S280" s="198"/>
      <c r="T280" s="198"/>
      <c r="U280" s="198"/>
      <c r="V280" s="198"/>
      <c r="W280" s="198"/>
      <c r="X280" s="198"/>
      <c r="Y280" s="198"/>
      <c r="Z280" s="198"/>
      <c r="AA280" s="52"/>
      <c r="AB280" s="52"/>
      <c r="AC280" s="52"/>
      <c r="AD280" s="198"/>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c r="DJ280" s="52"/>
      <c r="DK280" s="52"/>
      <c r="DL280" s="52"/>
      <c r="DM280" s="52"/>
      <c r="DN280" s="52"/>
      <c r="DO280" s="52"/>
      <c r="DP280" s="52"/>
      <c r="DQ280" s="52"/>
      <c r="DR280" s="52"/>
      <c r="DS280" s="52"/>
      <c r="DT280" s="52"/>
      <c r="DU280" s="52"/>
    </row>
    <row r="281" spans="1:125" ht="16.5" customHeight="1" x14ac:dyDescent="0.3">
      <c r="A281" s="56"/>
      <c r="B281" s="56"/>
      <c r="C281" s="56"/>
      <c r="D281" s="52"/>
      <c r="E281" s="52"/>
      <c r="F281" s="198"/>
      <c r="G281" s="52"/>
      <c r="H281" s="198"/>
      <c r="I281" s="198"/>
      <c r="J281" s="198"/>
      <c r="K281" s="198"/>
      <c r="L281" s="198"/>
      <c r="M281" s="198"/>
      <c r="N281" s="198"/>
      <c r="O281" s="198"/>
      <c r="P281" s="198"/>
      <c r="Q281" s="198"/>
      <c r="R281" s="198"/>
      <c r="S281" s="198"/>
      <c r="T281" s="198"/>
      <c r="U281" s="198"/>
      <c r="V281" s="198"/>
      <c r="W281" s="198"/>
      <c r="X281" s="198"/>
      <c r="Y281" s="198"/>
      <c r="Z281" s="198"/>
      <c r="AA281" s="52"/>
      <c r="AB281" s="52"/>
      <c r="AC281" s="52"/>
      <c r="AD281" s="198"/>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c r="DC281" s="52"/>
      <c r="DD281" s="52"/>
      <c r="DE281" s="52"/>
      <c r="DF281" s="52"/>
      <c r="DG281" s="52"/>
      <c r="DH281" s="52"/>
      <c r="DI281" s="52"/>
      <c r="DJ281" s="52"/>
      <c r="DK281" s="52"/>
      <c r="DL281" s="52"/>
      <c r="DM281" s="52"/>
      <c r="DN281" s="52"/>
      <c r="DO281" s="52"/>
      <c r="DP281" s="52"/>
      <c r="DQ281" s="52"/>
      <c r="DR281" s="52"/>
      <c r="DS281" s="52"/>
      <c r="DT281" s="52"/>
      <c r="DU281" s="52"/>
    </row>
    <row r="282" spans="1:125" ht="16.5" customHeight="1" x14ac:dyDescent="0.3">
      <c r="A282" s="56"/>
      <c r="B282" s="56"/>
      <c r="C282" s="56"/>
      <c r="D282" s="52"/>
      <c r="E282" s="52"/>
      <c r="F282" s="198"/>
      <c r="G282" s="52"/>
      <c r="H282" s="198"/>
      <c r="I282" s="198"/>
      <c r="J282" s="198"/>
      <c r="K282" s="198"/>
      <c r="L282" s="198"/>
      <c r="M282" s="198"/>
      <c r="N282" s="198"/>
      <c r="O282" s="198"/>
      <c r="P282" s="198"/>
      <c r="Q282" s="198"/>
      <c r="R282" s="198"/>
      <c r="S282" s="198"/>
      <c r="T282" s="198"/>
      <c r="U282" s="198"/>
      <c r="V282" s="198"/>
      <c r="W282" s="198"/>
      <c r="X282" s="198"/>
      <c r="Y282" s="198"/>
      <c r="Z282" s="198"/>
      <c r="AA282" s="52"/>
      <c r="AB282" s="52"/>
      <c r="AC282" s="52"/>
      <c r="AD282" s="198"/>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c r="DJ282" s="52"/>
      <c r="DK282" s="52"/>
      <c r="DL282" s="52"/>
      <c r="DM282" s="52"/>
      <c r="DN282" s="52"/>
      <c r="DO282" s="52"/>
      <c r="DP282" s="52"/>
      <c r="DQ282" s="52"/>
      <c r="DR282" s="52"/>
      <c r="DS282" s="52"/>
      <c r="DT282" s="52"/>
      <c r="DU282" s="52"/>
    </row>
    <row r="283" spans="1:125" ht="16.5" customHeight="1" x14ac:dyDescent="0.3">
      <c r="A283" s="56"/>
      <c r="B283" s="56"/>
      <c r="C283" s="56"/>
      <c r="D283" s="52"/>
      <c r="E283" s="52"/>
      <c r="F283" s="198"/>
      <c r="G283" s="52"/>
      <c r="H283" s="198"/>
      <c r="I283" s="198"/>
      <c r="J283" s="198"/>
      <c r="K283" s="198"/>
      <c r="L283" s="198"/>
      <c r="M283" s="198"/>
      <c r="N283" s="198"/>
      <c r="O283" s="198"/>
      <c r="P283" s="198"/>
      <c r="Q283" s="198"/>
      <c r="R283" s="198"/>
      <c r="S283" s="198"/>
      <c r="T283" s="198"/>
      <c r="U283" s="198"/>
      <c r="V283" s="198"/>
      <c r="W283" s="198"/>
      <c r="X283" s="198"/>
      <c r="Y283" s="198"/>
      <c r="Z283" s="198"/>
      <c r="AA283" s="52"/>
      <c r="AB283" s="52"/>
      <c r="AC283" s="52"/>
      <c r="AD283" s="198"/>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c r="DJ283" s="52"/>
      <c r="DK283" s="52"/>
      <c r="DL283" s="52"/>
      <c r="DM283" s="52"/>
      <c r="DN283" s="52"/>
      <c r="DO283" s="52"/>
      <c r="DP283" s="52"/>
      <c r="DQ283" s="52"/>
      <c r="DR283" s="52"/>
      <c r="DS283" s="52"/>
      <c r="DT283" s="52"/>
      <c r="DU283" s="52"/>
    </row>
    <row r="284" spans="1:125" ht="16.5" customHeight="1" x14ac:dyDescent="0.3">
      <c r="A284" s="56"/>
      <c r="B284" s="56"/>
      <c r="C284" s="56"/>
      <c r="D284" s="52"/>
      <c r="E284" s="52"/>
      <c r="F284" s="198"/>
      <c r="G284" s="52"/>
      <c r="H284" s="198"/>
      <c r="I284" s="198"/>
      <c r="J284" s="198"/>
      <c r="K284" s="198"/>
      <c r="L284" s="198"/>
      <c r="M284" s="198"/>
      <c r="N284" s="198"/>
      <c r="O284" s="198"/>
      <c r="P284" s="198"/>
      <c r="Q284" s="198"/>
      <c r="R284" s="198"/>
      <c r="S284" s="198"/>
      <c r="T284" s="198"/>
      <c r="U284" s="198"/>
      <c r="V284" s="198"/>
      <c r="W284" s="198"/>
      <c r="X284" s="198"/>
      <c r="Y284" s="198"/>
      <c r="Z284" s="198"/>
      <c r="AA284" s="52"/>
      <c r="AB284" s="52"/>
      <c r="AC284" s="52"/>
      <c r="AD284" s="198"/>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c r="DJ284" s="52"/>
      <c r="DK284" s="52"/>
      <c r="DL284" s="52"/>
      <c r="DM284" s="52"/>
      <c r="DN284" s="52"/>
      <c r="DO284" s="52"/>
      <c r="DP284" s="52"/>
      <c r="DQ284" s="52"/>
      <c r="DR284" s="52"/>
      <c r="DS284" s="52"/>
      <c r="DT284" s="52"/>
      <c r="DU284" s="52"/>
    </row>
    <row r="285" spans="1:125" ht="16.5" customHeight="1" x14ac:dyDescent="0.3">
      <c r="A285" s="56"/>
      <c r="B285" s="56"/>
      <c r="C285" s="56"/>
      <c r="D285" s="52"/>
      <c r="E285" s="52"/>
      <c r="F285" s="198"/>
      <c r="G285" s="52"/>
      <c r="H285" s="198"/>
      <c r="I285" s="198"/>
      <c r="J285" s="198"/>
      <c r="K285" s="198"/>
      <c r="L285" s="198"/>
      <c r="M285" s="198"/>
      <c r="N285" s="198"/>
      <c r="O285" s="198"/>
      <c r="P285" s="198"/>
      <c r="Q285" s="198"/>
      <c r="R285" s="198"/>
      <c r="S285" s="198"/>
      <c r="T285" s="198"/>
      <c r="U285" s="198"/>
      <c r="V285" s="198"/>
      <c r="W285" s="198"/>
      <c r="X285" s="198"/>
      <c r="Y285" s="198"/>
      <c r="Z285" s="198"/>
      <c r="AA285" s="52"/>
      <c r="AB285" s="52"/>
      <c r="AC285" s="52"/>
      <c r="AD285" s="198"/>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52"/>
      <c r="DF285" s="52"/>
      <c r="DG285" s="52"/>
      <c r="DH285" s="52"/>
      <c r="DI285" s="52"/>
      <c r="DJ285" s="52"/>
      <c r="DK285" s="52"/>
      <c r="DL285" s="52"/>
      <c r="DM285" s="52"/>
      <c r="DN285" s="52"/>
      <c r="DO285" s="52"/>
      <c r="DP285" s="52"/>
      <c r="DQ285" s="52"/>
      <c r="DR285" s="52"/>
      <c r="DS285" s="52"/>
      <c r="DT285" s="52"/>
      <c r="DU285" s="52"/>
    </row>
    <row r="286" spans="1:125" ht="16.5" customHeight="1" x14ac:dyDescent="0.3">
      <c r="A286" s="56"/>
      <c r="B286" s="56"/>
      <c r="C286" s="56"/>
      <c r="D286" s="52"/>
      <c r="E286" s="52"/>
      <c r="F286" s="198"/>
      <c r="G286" s="52"/>
      <c r="H286" s="198"/>
      <c r="I286" s="198"/>
      <c r="J286" s="198"/>
      <c r="K286" s="198"/>
      <c r="L286" s="198"/>
      <c r="M286" s="198"/>
      <c r="N286" s="198"/>
      <c r="O286" s="198"/>
      <c r="P286" s="198"/>
      <c r="Q286" s="198"/>
      <c r="R286" s="198"/>
      <c r="S286" s="198"/>
      <c r="T286" s="198"/>
      <c r="U286" s="198"/>
      <c r="V286" s="198"/>
      <c r="W286" s="198"/>
      <c r="X286" s="198"/>
      <c r="Y286" s="198"/>
      <c r="Z286" s="198"/>
      <c r="AA286" s="52"/>
      <c r="AB286" s="52"/>
      <c r="AC286" s="52"/>
      <c r="AD286" s="198"/>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c r="DG286" s="52"/>
      <c r="DH286" s="52"/>
      <c r="DI286" s="52"/>
      <c r="DJ286" s="52"/>
      <c r="DK286" s="52"/>
      <c r="DL286" s="52"/>
      <c r="DM286" s="52"/>
      <c r="DN286" s="52"/>
      <c r="DO286" s="52"/>
      <c r="DP286" s="52"/>
      <c r="DQ286" s="52"/>
      <c r="DR286" s="52"/>
      <c r="DS286" s="52"/>
      <c r="DT286" s="52"/>
      <c r="DU286" s="52"/>
    </row>
    <row r="287" spans="1:125" ht="16.5" customHeight="1" x14ac:dyDescent="0.3">
      <c r="A287" s="56"/>
      <c r="B287" s="56"/>
      <c r="C287" s="56"/>
      <c r="D287" s="52"/>
      <c r="E287" s="52"/>
      <c r="F287" s="198"/>
      <c r="G287" s="52"/>
      <c r="H287" s="198"/>
      <c r="I287" s="198"/>
      <c r="J287" s="198"/>
      <c r="K287" s="198"/>
      <c r="L287" s="198"/>
      <c r="M287" s="198"/>
      <c r="N287" s="198"/>
      <c r="O287" s="198"/>
      <c r="P287" s="198"/>
      <c r="Q287" s="198"/>
      <c r="R287" s="198"/>
      <c r="S287" s="198"/>
      <c r="T287" s="198"/>
      <c r="U287" s="198"/>
      <c r="V287" s="198"/>
      <c r="W287" s="198"/>
      <c r="X287" s="198"/>
      <c r="Y287" s="198"/>
      <c r="Z287" s="198"/>
      <c r="AA287" s="52"/>
      <c r="AB287" s="52"/>
      <c r="AC287" s="52"/>
      <c r="AD287" s="198"/>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c r="CN287" s="52"/>
      <c r="CO287" s="52"/>
      <c r="CP287" s="52"/>
      <c r="CQ287" s="52"/>
      <c r="CR287" s="52"/>
      <c r="CS287" s="52"/>
      <c r="CT287" s="52"/>
      <c r="CU287" s="52"/>
      <c r="CV287" s="52"/>
      <c r="CW287" s="52"/>
      <c r="CX287" s="52"/>
      <c r="CY287" s="52"/>
      <c r="CZ287" s="52"/>
      <c r="DA287" s="52"/>
      <c r="DB287" s="52"/>
      <c r="DC287" s="52"/>
      <c r="DD287" s="52"/>
      <c r="DE287" s="52"/>
      <c r="DF287" s="52"/>
      <c r="DG287" s="52"/>
      <c r="DH287" s="52"/>
      <c r="DI287" s="52"/>
      <c r="DJ287" s="52"/>
      <c r="DK287" s="52"/>
      <c r="DL287" s="52"/>
      <c r="DM287" s="52"/>
      <c r="DN287" s="52"/>
      <c r="DO287" s="52"/>
      <c r="DP287" s="52"/>
      <c r="DQ287" s="52"/>
      <c r="DR287" s="52"/>
      <c r="DS287" s="52"/>
      <c r="DT287" s="52"/>
      <c r="DU287" s="52"/>
    </row>
    <row r="288" spans="1:125" ht="16.5" customHeight="1" x14ac:dyDescent="0.3">
      <c r="A288" s="56"/>
      <c r="B288" s="56"/>
      <c r="C288" s="56"/>
      <c r="D288" s="52"/>
      <c r="E288" s="52"/>
      <c r="F288" s="198"/>
      <c r="G288" s="52"/>
      <c r="H288" s="198"/>
      <c r="I288" s="198"/>
      <c r="J288" s="198"/>
      <c r="K288" s="198"/>
      <c r="L288" s="198"/>
      <c r="M288" s="198"/>
      <c r="N288" s="198"/>
      <c r="O288" s="198"/>
      <c r="P288" s="198"/>
      <c r="Q288" s="198"/>
      <c r="R288" s="198"/>
      <c r="S288" s="198"/>
      <c r="T288" s="198"/>
      <c r="U288" s="198"/>
      <c r="V288" s="198"/>
      <c r="W288" s="198"/>
      <c r="X288" s="198"/>
      <c r="Y288" s="198"/>
      <c r="Z288" s="198"/>
      <c r="AA288" s="52"/>
      <c r="AB288" s="52"/>
      <c r="AC288" s="52"/>
      <c r="AD288" s="198"/>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c r="DJ288" s="52"/>
      <c r="DK288" s="52"/>
      <c r="DL288" s="52"/>
      <c r="DM288" s="52"/>
      <c r="DN288" s="52"/>
      <c r="DO288" s="52"/>
      <c r="DP288" s="52"/>
      <c r="DQ288" s="52"/>
      <c r="DR288" s="52"/>
      <c r="DS288" s="52"/>
      <c r="DT288" s="52"/>
      <c r="DU288" s="52"/>
    </row>
    <row r="289" spans="1:125" ht="16.5" customHeight="1" x14ac:dyDescent="0.3">
      <c r="A289" s="56"/>
      <c r="B289" s="56"/>
      <c r="C289" s="56"/>
      <c r="D289" s="52"/>
      <c r="E289" s="52"/>
      <c r="F289" s="198"/>
      <c r="G289" s="52"/>
      <c r="H289" s="198"/>
      <c r="I289" s="198"/>
      <c r="J289" s="198"/>
      <c r="K289" s="198"/>
      <c r="L289" s="198"/>
      <c r="M289" s="198"/>
      <c r="N289" s="198"/>
      <c r="O289" s="198"/>
      <c r="P289" s="198"/>
      <c r="Q289" s="198"/>
      <c r="R289" s="198"/>
      <c r="S289" s="198"/>
      <c r="T289" s="198"/>
      <c r="U289" s="198"/>
      <c r="V289" s="198"/>
      <c r="W289" s="198"/>
      <c r="X289" s="198"/>
      <c r="Y289" s="198"/>
      <c r="Z289" s="198"/>
      <c r="AA289" s="52"/>
      <c r="AB289" s="52"/>
      <c r="AC289" s="52"/>
      <c r="AD289" s="198"/>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c r="DJ289" s="52"/>
      <c r="DK289" s="52"/>
      <c r="DL289" s="52"/>
      <c r="DM289" s="52"/>
      <c r="DN289" s="52"/>
      <c r="DO289" s="52"/>
      <c r="DP289" s="52"/>
      <c r="DQ289" s="52"/>
      <c r="DR289" s="52"/>
      <c r="DS289" s="52"/>
      <c r="DT289" s="52"/>
      <c r="DU289" s="52"/>
    </row>
    <row r="290" spans="1:125" ht="16.5" customHeight="1" x14ac:dyDescent="0.3">
      <c r="A290" s="56"/>
      <c r="B290" s="56"/>
      <c r="C290" s="56"/>
      <c r="D290" s="52"/>
      <c r="E290" s="52"/>
      <c r="F290" s="198"/>
      <c r="G290" s="52"/>
      <c r="H290" s="198"/>
      <c r="I290" s="198"/>
      <c r="J290" s="198"/>
      <c r="K290" s="198"/>
      <c r="L290" s="198"/>
      <c r="M290" s="198"/>
      <c r="N290" s="198"/>
      <c r="O290" s="198"/>
      <c r="P290" s="198"/>
      <c r="Q290" s="198"/>
      <c r="R290" s="198"/>
      <c r="S290" s="198"/>
      <c r="T290" s="198"/>
      <c r="U290" s="198"/>
      <c r="V290" s="198"/>
      <c r="W290" s="198"/>
      <c r="X290" s="198"/>
      <c r="Y290" s="198"/>
      <c r="Z290" s="198"/>
      <c r="AA290" s="52"/>
      <c r="AB290" s="52"/>
      <c r="AC290" s="52"/>
      <c r="AD290" s="198"/>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c r="DG290" s="52"/>
      <c r="DH290" s="52"/>
      <c r="DI290" s="52"/>
      <c r="DJ290" s="52"/>
      <c r="DK290" s="52"/>
      <c r="DL290" s="52"/>
      <c r="DM290" s="52"/>
      <c r="DN290" s="52"/>
      <c r="DO290" s="52"/>
      <c r="DP290" s="52"/>
      <c r="DQ290" s="52"/>
      <c r="DR290" s="52"/>
      <c r="DS290" s="52"/>
      <c r="DT290" s="52"/>
      <c r="DU290" s="52"/>
    </row>
    <row r="291" spans="1:125" ht="16.5" customHeight="1" x14ac:dyDescent="0.3">
      <c r="A291" s="56"/>
      <c r="B291" s="56"/>
      <c r="C291" s="56"/>
      <c r="D291" s="52"/>
      <c r="E291" s="52"/>
      <c r="F291" s="198"/>
      <c r="G291" s="52"/>
      <c r="H291" s="198"/>
      <c r="I291" s="198"/>
      <c r="J291" s="198"/>
      <c r="K291" s="198"/>
      <c r="L291" s="198"/>
      <c r="M291" s="198"/>
      <c r="N291" s="198"/>
      <c r="O291" s="198"/>
      <c r="P291" s="198"/>
      <c r="Q291" s="198"/>
      <c r="R291" s="198"/>
      <c r="S291" s="198"/>
      <c r="T291" s="198"/>
      <c r="U291" s="198"/>
      <c r="V291" s="198"/>
      <c r="W291" s="198"/>
      <c r="X291" s="198"/>
      <c r="Y291" s="198"/>
      <c r="Z291" s="198"/>
      <c r="AA291" s="52"/>
      <c r="AB291" s="52"/>
      <c r="AC291" s="52"/>
      <c r="AD291" s="198"/>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c r="CN291" s="52"/>
      <c r="CO291" s="52"/>
      <c r="CP291" s="52"/>
      <c r="CQ291" s="52"/>
      <c r="CR291" s="52"/>
      <c r="CS291" s="52"/>
      <c r="CT291" s="52"/>
      <c r="CU291" s="52"/>
      <c r="CV291" s="52"/>
      <c r="CW291" s="52"/>
      <c r="CX291" s="52"/>
      <c r="CY291" s="52"/>
      <c r="CZ291" s="52"/>
      <c r="DA291" s="52"/>
      <c r="DB291" s="52"/>
      <c r="DC291" s="52"/>
      <c r="DD291" s="52"/>
      <c r="DE291" s="52"/>
      <c r="DF291" s="52"/>
      <c r="DG291" s="52"/>
      <c r="DH291" s="52"/>
      <c r="DI291" s="52"/>
      <c r="DJ291" s="52"/>
      <c r="DK291" s="52"/>
      <c r="DL291" s="52"/>
      <c r="DM291" s="52"/>
      <c r="DN291" s="52"/>
      <c r="DO291" s="52"/>
      <c r="DP291" s="52"/>
      <c r="DQ291" s="52"/>
      <c r="DR291" s="52"/>
      <c r="DS291" s="52"/>
      <c r="DT291" s="52"/>
      <c r="DU291" s="52"/>
    </row>
    <row r="292" spans="1:125" ht="16.5" customHeight="1" x14ac:dyDescent="0.3">
      <c r="A292" s="56"/>
      <c r="B292" s="56"/>
      <c r="C292" s="56"/>
      <c r="D292" s="52"/>
      <c r="E292" s="52"/>
      <c r="F292" s="198"/>
      <c r="G292" s="52"/>
      <c r="H292" s="198"/>
      <c r="I292" s="198"/>
      <c r="J292" s="198"/>
      <c r="K292" s="198"/>
      <c r="L292" s="198"/>
      <c r="M292" s="198"/>
      <c r="N292" s="198"/>
      <c r="O292" s="198"/>
      <c r="P292" s="198"/>
      <c r="Q292" s="198"/>
      <c r="R292" s="198"/>
      <c r="S292" s="198"/>
      <c r="T292" s="198"/>
      <c r="U292" s="198"/>
      <c r="V292" s="198"/>
      <c r="W292" s="198"/>
      <c r="X292" s="198"/>
      <c r="Y292" s="198"/>
      <c r="Z292" s="198"/>
      <c r="AA292" s="52"/>
      <c r="AB292" s="52"/>
      <c r="AC292" s="52"/>
      <c r="AD292" s="198"/>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c r="DG292" s="52"/>
      <c r="DH292" s="52"/>
      <c r="DI292" s="52"/>
      <c r="DJ292" s="52"/>
      <c r="DK292" s="52"/>
      <c r="DL292" s="52"/>
      <c r="DM292" s="52"/>
      <c r="DN292" s="52"/>
      <c r="DO292" s="52"/>
      <c r="DP292" s="52"/>
      <c r="DQ292" s="52"/>
      <c r="DR292" s="52"/>
      <c r="DS292" s="52"/>
      <c r="DT292" s="52"/>
      <c r="DU292" s="52"/>
    </row>
    <row r="293" spans="1:125" ht="16.5" customHeight="1" x14ac:dyDescent="0.3">
      <c r="A293" s="56"/>
      <c r="B293" s="56"/>
      <c r="C293" s="56"/>
      <c r="D293" s="52"/>
      <c r="E293" s="52"/>
      <c r="F293" s="198"/>
      <c r="G293" s="52"/>
      <c r="H293" s="198"/>
      <c r="I293" s="198"/>
      <c r="J293" s="198"/>
      <c r="K293" s="198"/>
      <c r="L293" s="198"/>
      <c r="M293" s="198"/>
      <c r="N293" s="198"/>
      <c r="O293" s="198"/>
      <c r="P293" s="198"/>
      <c r="Q293" s="198"/>
      <c r="R293" s="198"/>
      <c r="S293" s="198"/>
      <c r="T293" s="198"/>
      <c r="U293" s="198"/>
      <c r="V293" s="198"/>
      <c r="W293" s="198"/>
      <c r="X293" s="198"/>
      <c r="Y293" s="198"/>
      <c r="Z293" s="198"/>
      <c r="AA293" s="52"/>
      <c r="AB293" s="52"/>
      <c r="AC293" s="52"/>
      <c r="AD293" s="198"/>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52"/>
      <c r="CT293" s="52"/>
      <c r="CU293" s="52"/>
      <c r="CV293" s="52"/>
      <c r="CW293" s="52"/>
      <c r="CX293" s="52"/>
      <c r="CY293" s="52"/>
      <c r="CZ293" s="52"/>
      <c r="DA293" s="52"/>
      <c r="DB293" s="52"/>
      <c r="DC293" s="52"/>
      <c r="DD293" s="52"/>
      <c r="DE293" s="52"/>
      <c r="DF293" s="52"/>
      <c r="DG293" s="52"/>
      <c r="DH293" s="52"/>
      <c r="DI293" s="52"/>
      <c r="DJ293" s="52"/>
      <c r="DK293" s="52"/>
      <c r="DL293" s="52"/>
      <c r="DM293" s="52"/>
      <c r="DN293" s="52"/>
      <c r="DO293" s="52"/>
      <c r="DP293" s="52"/>
      <c r="DQ293" s="52"/>
      <c r="DR293" s="52"/>
      <c r="DS293" s="52"/>
      <c r="DT293" s="52"/>
      <c r="DU293" s="52"/>
    </row>
    <row r="294" spans="1:125" ht="16.5" customHeight="1" x14ac:dyDescent="0.3">
      <c r="A294" s="56"/>
      <c r="B294" s="56"/>
      <c r="C294" s="56"/>
      <c r="D294" s="52"/>
      <c r="E294" s="52"/>
      <c r="F294" s="198"/>
      <c r="G294" s="52"/>
      <c r="H294" s="198"/>
      <c r="I294" s="198"/>
      <c r="J294" s="198"/>
      <c r="K294" s="198"/>
      <c r="L294" s="198"/>
      <c r="M294" s="198"/>
      <c r="N294" s="198"/>
      <c r="O294" s="198"/>
      <c r="P294" s="198"/>
      <c r="Q294" s="198"/>
      <c r="R294" s="198"/>
      <c r="S294" s="198"/>
      <c r="T294" s="198"/>
      <c r="U294" s="198"/>
      <c r="V294" s="198"/>
      <c r="W294" s="198"/>
      <c r="X294" s="198"/>
      <c r="Y294" s="198"/>
      <c r="Z294" s="198"/>
      <c r="AA294" s="52"/>
      <c r="AB294" s="52"/>
      <c r="AC294" s="52"/>
      <c r="AD294" s="198"/>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c r="DJ294" s="52"/>
      <c r="DK294" s="52"/>
      <c r="DL294" s="52"/>
      <c r="DM294" s="52"/>
      <c r="DN294" s="52"/>
      <c r="DO294" s="52"/>
      <c r="DP294" s="52"/>
      <c r="DQ294" s="52"/>
      <c r="DR294" s="52"/>
      <c r="DS294" s="52"/>
      <c r="DT294" s="52"/>
      <c r="DU294" s="52"/>
    </row>
    <row r="295" spans="1:125" ht="16.5" customHeight="1" x14ac:dyDescent="0.3">
      <c r="A295" s="56"/>
      <c r="B295" s="56"/>
      <c r="C295" s="56"/>
      <c r="D295" s="52"/>
      <c r="E295" s="52"/>
      <c r="F295" s="198"/>
      <c r="G295" s="52"/>
      <c r="H295" s="198"/>
      <c r="I295" s="198"/>
      <c r="J295" s="198"/>
      <c r="K295" s="198"/>
      <c r="L295" s="198"/>
      <c r="M295" s="198"/>
      <c r="N295" s="198"/>
      <c r="O295" s="198"/>
      <c r="P295" s="198"/>
      <c r="Q295" s="198"/>
      <c r="R295" s="198"/>
      <c r="S295" s="198"/>
      <c r="T295" s="198"/>
      <c r="U295" s="198"/>
      <c r="V295" s="198"/>
      <c r="W295" s="198"/>
      <c r="X295" s="198"/>
      <c r="Y295" s="198"/>
      <c r="Z295" s="198"/>
      <c r="AA295" s="52"/>
      <c r="AB295" s="52"/>
      <c r="AC295" s="52"/>
      <c r="AD295" s="198"/>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52"/>
      <c r="CT295" s="52"/>
      <c r="CU295" s="52"/>
      <c r="CV295" s="52"/>
      <c r="CW295" s="52"/>
      <c r="CX295" s="52"/>
      <c r="CY295" s="52"/>
      <c r="CZ295" s="52"/>
      <c r="DA295" s="52"/>
      <c r="DB295" s="52"/>
      <c r="DC295" s="52"/>
      <c r="DD295" s="52"/>
      <c r="DE295" s="52"/>
      <c r="DF295" s="52"/>
      <c r="DG295" s="52"/>
      <c r="DH295" s="52"/>
      <c r="DI295" s="52"/>
      <c r="DJ295" s="52"/>
      <c r="DK295" s="52"/>
      <c r="DL295" s="52"/>
      <c r="DM295" s="52"/>
      <c r="DN295" s="52"/>
      <c r="DO295" s="52"/>
      <c r="DP295" s="52"/>
      <c r="DQ295" s="52"/>
      <c r="DR295" s="52"/>
      <c r="DS295" s="52"/>
      <c r="DT295" s="52"/>
      <c r="DU295" s="52"/>
    </row>
    <row r="296" spans="1:125" ht="16.5" customHeight="1" x14ac:dyDescent="0.3">
      <c r="A296" s="56"/>
      <c r="B296" s="56"/>
      <c r="C296" s="56"/>
      <c r="D296" s="52"/>
      <c r="E296" s="52"/>
      <c r="F296" s="198"/>
      <c r="G296" s="52"/>
      <c r="H296" s="198"/>
      <c r="I296" s="198"/>
      <c r="J296" s="198"/>
      <c r="K296" s="198"/>
      <c r="L296" s="198"/>
      <c r="M296" s="198"/>
      <c r="N296" s="198"/>
      <c r="O296" s="198"/>
      <c r="P296" s="198"/>
      <c r="Q296" s="198"/>
      <c r="R296" s="198"/>
      <c r="S296" s="198"/>
      <c r="T296" s="198"/>
      <c r="U296" s="198"/>
      <c r="V296" s="198"/>
      <c r="W296" s="198"/>
      <c r="X296" s="198"/>
      <c r="Y296" s="198"/>
      <c r="Z296" s="198"/>
      <c r="AA296" s="52"/>
      <c r="AB296" s="52"/>
      <c r="AC296" s="52"/>
      <c r="AD296" s="198"/>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c r="DL296" s="52"/>
      <c r="DM296" s="52"/>
      <c r="DN296" s="52"/>
      <c r="DO296" s="52"/>
      <c r="DP296" s="52"/>
      <c r="DQ296" s="52"/>
      <c r="DR296" s="52"/>
      <c r="DS296" s="52"/>
      <c r="DT296" s="52"/>
      <c r="DU296" s="52"/>
    </row>
    <row r="297" spans="1:125" ht="16.5" customHeight="1" x14ac:dyDescent="0.3">
      <c r="A297" s="56"/>
      <c r="B297" s="56"/>
      <c r="C297" s="56"/>
      <c r="D297" s="52"/>
      <c r="E297" s="52"/>
      <c r="F297" s="198"/>
      <c r="G297" s="52"/>
      <c r="H297" s="198"/>
      <c r="I297" s="198"/>
      <c r="J297" s="198"/>
      <c r="K297" s="198"/>
      <c r="L297" s="198"/>
      <c r="M297" s="198"/>
      <c r="N297" s="198"/>
      <c r="O297" s="198"/>
      <c r="P297" s="198"/>
      <c r="Q297" s="198"/>
      <c r="R297" s="198"/>
      <c r="S297" s="198"/>
      <c r="T297" s="198"/>
      <c r="U297" s="198"/>
      <c r="V297" s="198"/>
      <c r="W297" s="198"/>
      <c r="X297" s="198"/>
      <c r="Y297" s="198"/>
      <c r="Z297" s="198"/>
      <c r="AA297" s="52"/>
      <c r="AB297" s="52"/>
      <c r="AC297" s="52"/>
      <c r="AD297" s="198"/>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c r="DC297" s="52"/>
      <c r="DD297" s="52"/>
      <c r="DE297" s="52"/>
      <c r="DF297" s="52"/>
      <c r="DG297" s="52"/>
      <c r="DH297" s="52"/>
      <c r="DI297" s="52"/>
      <c r="DJ297" s="52"/>
      <c r="DK297" s="52"/>
      <c r="DL297" s="52"/>
      <c r="DM297" s="52"/>
      <c r="DN297" s="52"/>
      <c r="DO297" s="52"/>
      <c r="DP297" s="52"/>
      <c r="DQ297" s="52"/>
      <c r="DR297" s="52"/>
      <c r="DS297" s="52"/>
      <c r="DT297" s="52"/>
      <c r="DU297" s="52"/>
    </row>
    <row r="298" spans="1:125" ht="16.5" customHeight="1" x14ac:dyDescent="0.3">
      <c r="A298" s="56"/>
      <c r="B298" s="56"/>
      <c r="C298" s="56"/>
      <c r="D298" s="52"/>
      <c r="E298" s="52"/>
      <c r="F298" s="198"/>
      <c r="G298" s="52"/>
      <c r="H298" s="198"/>
      <c r="I298" s="198"/>
      <c r="J298" s="198"/>
      <c r="K298" s="198"/>
      <c r="L298" s="198"/>
      <c r="M298" s="198"/>
      <c r="N298" s="198"/>
      <c r="O298" s="198"/>
      <c r="P298" s="198"/>
      <c r="Q298" s="198"/>
      <c r="R298" s="198"/>
      <c r="S298" s="198"/>
      <c r="T298" s="198"/>
      <c r="U298" s="198"/>
      <c r="V298" s="198"/>
      <c r="W298" s="198"/>
      <c r="X298" s="198"/>
      <c r="Y298" s="198"/>
      <c r="Z298" s="198"/>
      <c r="AA298" s="52"/>
      <c r="AB298" s="52"/>
      <c r="AC298" s="52"/>
      <c r="AD298" s="198"/>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c r="DC298" s="52"/>
      <c r="DD298" s="52"/>
      <c r="DE298" s="52"/>
      <c r="DF298" s="52"/>
      <c r="DG298" s="52"/>
      <c r="DH298" s="52"/>
      <c r="DI298" s="52"/>
      <c r="DJ298" s="52"/>
      <c r="DK298" s="52"/>
      <c r="DL298" s="52"/>
      <c r="DM298" s="52"/>
      <c r="DN298" s="52"/>
      <c r="DO298" s="52"/>
      <c r="DP298" s="52"/>
      <c r="DQ298" s="52"/>
      <c r="DR298" s="52"/>
      <c r="DS298" s="52"/>
      <c r="DT298" s="52"/>
      <c r="DU298" s="52"/>
    </row>
    <row r="299" spans="1:125" ht="16.5" customHeight="1" x14ac:dyDescent="0.3">
      <c r="A299" s="56"/>
      <c r="B299" s="56"/>
      <c r="C299" s="56"/>
      <c r="D299" s="52"/>
      <c r="E299" s="52"/>
      <c r="F299" s="198"/>
      <c r="G299" s="52"/>
      <c r="H299" s="198"/>
      <c r="I299" s="198"/>
      <c r="J299" s="198"/>
      <c r="K299" s="198"/>
      <c r="L299" s="198"/>
      <c r="M299" s="198"/>
      <c r="N299" s="198"/>
      <c r="O299" s="198"/>
      <c r="P299" s="198"/>
      <c r="Q299" s="198"/>
      <c r="R299" s="198"/>
      <c r="S299" s="198"/>
      <c r="T299" s="198"/>
      <c r="U299" s="198"/>
      <c r="V299" s="198"/>
      <c r="W299" s="198"/>
      <c r="X299" s="198"/>
      <c r="Y299" s="198"/>
      <c r="Z299" s="198"/>
      <c r="AA299" s="52"/>
      <c r="AB299" s="52"/>
      <c r="AC299" s="52"/>
      <c r="AD299" s="198"/>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row>
    <row r="300" spans="1:125" ht="16.5" customHeight="1" x14ac:dyDescent="0.3">
      <c r="A300" s="56"/>
      <c r="B300" s="56"/>
      <c r="C300" s="56"/>
      <c r="D300" s="52"/>
      <c r="E300" s="52"/>
      <c r="F300" s="198"/>
      <c r="G300" s="52"/>
      <c r="H300" s="198"/>
      <c r="I300" s="198"/>
      <c r="J300" s="198"/>
      <c r="K300" s="198"/>
      <c r="L300" s="198"/>
      <c r="M300" s="198"/>
      <c r="N300" s="198"/>
      <c r="O300" s="198"/>
      <c r="P300" s="198"/>
      <c r="Q300" s="198"/>
      <c r="R300" s="198"/>
      <c r="S300" s="198"/>
      <c r="T300" s="198"/>
      <c r="U300" s="198"/>
      <c r="V300" s="198"/>
      <c r="W300" s="198"/>
      <c r="X300" s="198"/>
      <c r="Y300" s="198"/>
      <c r="Z300" s="198"/>
      <c r="AA300" s="52"/>
      <c r="AB300" s="52"/>
      <c r="AC300" s="52"/>
      <c r="AD300" s="198"/>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c r="DJ300" s="52"/>
      <c r="DK300" s="52"/>
      <c r="DL300" s="52"/>
      <c r="DM300" s="52"/>
      <c r="DN300" s="52"/>
      <c r="DO300" s="52"/>
      <c r="DP300" s="52"/>
      <c r="DQ300" s="52"/>
      <c r="DR300" s="52"/>
      <c r="DS300" s="52"/>
      <c r="DT300" s="52"/>
      <c r="DU300" s="52"/>
    </row>
    <row r="301" spans="1:125" ht="16.5" customHeight="1" x14ac:dyDescent="0.3">
      <c r="A301" s="56"/>
      <c r="B301" s="56"/>
      <c r="C301" s="56"/>
      <c r="D301" s="52"/>
      <c r="E301" s="52"/>
      <c r="F301" s="198"/>
      <c r="G301" s="52"/>
      <c r="H301" s="198"/>
      <c r="I301" s="198"/>
      <c r="J301" s="198"/>
      <c r="K301" s="198"/>
      <c r="L301" s="198"/>
      <c r="M301" s="198"/>
      <c r="N301" s="198"/>
      <c r="O301" s="198"/>
      <c r="P301" s="198"/>
      <c r="Q301" s="198"/>
      <c r="R301" s="198"/>
      <c r="S301" s="198"/>
      <c r="T301" s="198"/>
      <c r="U301" s="198"/>
      <c r="V301" s="198"/>
      <c r="W301" s="198"/>
      <c r="X301" s="198"/>
      <c r="Y301" s="198"/>
      <c r="Z301" s="198"/>
      <c r="AA301" s="52"/>
      <c r="AB301" s="52"/>
      <c r="AC301" s="52"/>
      <c r="AD301" s="198"/>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2"/>
      <c r="DE301" s="52"/>
      <c r="DF301" s="52"/>
      <c r="DG301" s="52"/>
      <c r="DH301" s="52"/>
      <c r="DI301" s="52"/>
      <c r="DJ301" s="52"/>
      <c r="DK301" s="52"/>
      <c r="DL301" s="52"/>
      <c r="DM301" s="52"/>
      <c r="DN301" s="52"/>
      <c r="DO301" s="52"/>
      <c r="DP301" s="52"/>
      <c r="DQ301" s="52"/>
      <c r="DR301" s="52"/>
      <c r="DS301" s="52"/>
      <c r="DT301" s="52"/>
      <c r="DU301" s="52"/>
    </row>
    <row r="302" spans="1:125" ht="16.5" customHeight="1" x14ac:dyDescent="0.3">
      <c r="A302" s="56"/>
      <c r="B302" s="56"/>
      <c r="C302" s="56"/>
      <c r="D302" s="52"/>
      <c r="E302" s="52"/>
      <c r="F302" s="198"/>
      <c r="G302" s="52"/>
      <c r="H302" s="198"/>
      <c r="I302" s="198"/>
      <c r="J302" s="198"/>
      <c r="K302" s="198"/>
      <c r="L302" s="198"/>
      <c r="M302" s="198"/>
      <c r="N302" s="198"/>
      <c r="O302" s="198"/>
      <c r="P302" s="198"/>
      <c r="Q302" s="198"/>
      <c r="R302" s="198"/>
      <c r="S302" s="198"/>
      <c r="T302" s="198"/>
      <c r="U302" s="198"/>
      <c r="V302" s="198"/>
      <c r="W302" s="198"/>
      <c r="X302" s="198"/>
      <c r="Y302" s="198"/>
      <c r="Z302" s="198"/>
      <c r="AA302" s="52"/>
      <c r="AB302" s="52"/>
      <c r="AC302" s="52"/>
      <c r="AD302" s="198"/>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c r="DC302" s="52"/>
      <c r="DD302" s="52"/>
      <c r="DE302" s="52"/>
      <c r="DF302" s="52"/>
      <c r="DG302" s="52"/>
      <c r="DH302" s="52"/>
      <c r="DI302" s="52"/>
      <c r="DJ302" s="52"/>
      <c r="DK302" s="52"/>
      <c r="DL302" s="52"/>
      <c r="DM302" s="52"/>
      <c r="DN302" s="52"/>
      <c r="DO302" s="52"/>
      <c r="DP302" s="52"/>
      <c r="DQ302" s="52"/>
      <c r="DR302" s="52"/>
      <c r="DS302" s="52"/>
      <c r="DT302" s="52"/>
      <c r="DU302" s="52"/>
    </row>
    <row r="303" spans="1:125" ht="16.5" customHeight="1" x14ac:dyDescent="0.3">
      <c r="A303" s="56"/>
      <c r="B303" s="56"/>
      <c r="C303" s="56"/>
      <c r="D303" s="52"/>
      <c r="E303" s="52"/>
      <c r="F303" s="198"/>
      <c r="G303" s="52"/>
      <c r="H303" s="198"/>
      <c r="I303" s="198"/>
      <c r="J303" s="198"/>
      <c r="K303" s="198"/>
      <c r="L303" s="198"/>
      <c r="M303" s="198"/>
      <c r="N303" s="198"/>
      <c r="O303" s="198"/>
      <c r="P303" s="198"/>
      <c r="Q303" s="198"/>
      <c r="R303" s="198"/>
      <c r="S303" s="198"/>
      <c r="T303" s="198"/>
      <c r="U303" s="198"/>
      <c r="V303" s="198"/>
      <c r="W303" s="198"/>
      <c r="X303" s="198"/>
      <c r="Y303" s="198"/>
      <c r="Z303" s="198"/>
      <c r="AA303" s="52"/>
      <c r="AB303" s="52"/>
      <c r="AC303" s="52"/>
      <c r="AD303" s="198"/>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c r="DC303" s="52"/>
      <c r="DD303" s="52"/>
      <c r="DE303" s="52"/>
      <c r="DF303" s="52"/>
      <c r="DG303" s="52"/>
      <c r="DH303" s="52"/>
      <c r="DI303" s="52"/>
      <c r="DJ303" s="52"/>
      <c r="DK303" s="52"/>
      <c r="DL303" s="52"/>
      <c r="DM303" s="52"/>
      <c r="DN303" s="52"/>
      <c r="DO303" s="52"/>
      <c r="DP303" s="52"/>
      <c r="DQ303" s="52"/>
      <c r="DR303" s="52"/>
      <c r="DS303" s="52"/>
      <c r="DT303" s="52"/>
      <c r="DU303" s="52"/>
    </row>
    <row r="304" spans="1:125" ht="16.5" customHeight="1" x14ac:dyDescent="0.3">
      <c r="A304" s="56"/>
      <c r="B304" s="56"/>
      <c r="C304" s="56"/>
      <c r="D304" s="52"/>
      <c r="E304" s="52"/>
      <c r="F304" s="198"/>
      <c r="G304" s="52"/>
      <c r="H304" s="198"/>
      <c r="I304" s="198"/>
      <c r="J304" s="198"/>
      <c r="K304" s="198"/>
      <c r="L304" s="198"/>
      <c r="M304" s="198"/>
      <c r="N304" s="198"/>
      <c r="O304" s="198"/>
      <c r="P304" s="198"/>
      <c r="Q304" s="198"/>
      <c r="R304" s="198"/>
      <c r="S304" s="198"/>
      <c r="T304" s="198"/>
      <c r="U304" s="198"/>
      <c r="V304" s="198"/>
      <c r="W304" s="198"/>
      <c r="X304" s="198"/>
      <c r="Y304" s="198"/>
      <c r="Z304" s="198"/>
      <c r="AA304" s="52"/>
      <c r="AB304" s="52"/>
      <c r="AC304" s="52"/>
      <c r="AD304" s="198"/>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c r="DG304" s="52"/>
      <c r="DH304" s="52"/>
      <c r="DI304" s="52"/>
      <c r="DJ304" s="52"/>
      <c r="DK304" s="52"/>
      <c r="DL304" s="52"/>
      <c r="DM304" s="52"/>
      <c r="DN304" s="52"/>
      <c r="DO304" s="52"/>
      <c r="DP304" s="52"/>
      <c r="DQ304" s="52"/>
      <c r="DR304" s="52"/>
      <c r="DS304" s="52"/>
      <c r="DT304" s="52"/>
      <c r="DU304" s="52"/>
    </row>
    <row r="305" spans="1:125" ht="16.5" customHeight="1" x14ac:dyDescent="0.3">
      <c r="A305" s="56"/>
      <c r="B305" s="56"/>
      <c r="C305" s="56"/>
      <c r="D305" s="52"/>
      <c r="E305" s="52"/>
      <c r="F305" s="198"/>
      <c r="G305" s="52"/>
      <c r="H305" s="198"/>
      <c r="I305" s="198"/>
      <c r="J305" s="198"/>
      <c r="K305" s="198"/>
      <c r="L305" s="198"/>
      <c r="M305" s="198"/>
      <c r="N305" s="198"/>
      <c r="O305" s="198"/>
      <c r="P305" s="198"/>
      <c r="Q305" s="198"/>
      <c r="R305" s="198"/>
      <c r="S305" s="198"/>
      <c r="T305" s="198"/>
      <c r="U305" s="198"/>
      <c r="V305" s="198"/>
      <c r="W305" s="198"/>
      <c r="X305" s="198"/>
      <c r="Y305" s="198"/>
      <c r="Z305" s="198"/>
      <c r="AA305" s="52"/>
      <c r="AB305" s="52"/>
      <c r="AC305" s="52"/>
      <c r="AD305" s="198"/>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c r="DJ305" s="52"/>
      <c r="DK305" s="52"/>
      <c r="DL305" s="52"/>
      <c r="DM305" s="52"/>
      <c r="DN305" s="52"/>
      <c r="DO305" s="52"/>
      <c r="DP305" s="52"/>
      <c r="DQ305" s="52"/>
      <c r="DR305" s="52"/>
      <c r="DS305" s="52"/>
      <c r="DT305" s="52"/>
      <c r="DU305" s="52"/>
    </row>
    <row r="306" spans="1:125" ht="16.5" customHeight="1" x14ac:dyDescent="0.3">
      <c r="A306" s="56"/>
      <c r="B306" s="56"/>
      <c r="C306" s="56"/>
      <c r="D306" s="52"/>
      <c r="E306" s="52"/>
      <c r="F306" s="198"/>
      <c r="G306" s="52"/>
      <c r="H306" s="198"/>
      <c r="I306" s="198"/>
      <c r="J306" s="198"/>
      <c r="K306" s="198"/>
      <c r="L306" s="198"/>
      <c r="M306" s="198"/>
      <c r="N306" s="198"/>
      <c r="O306" s="198"/>
      <c r="P306" s="198"/>
      <c r="Q306" s="198"/>
      <c r="R306" s="198"/>
      <c r="S306" s="198"/>
      <c r="T306" s="198"/>
      <c r="U306" s="198"/>
      <c r="V306" s="198"/>
      <c r="W306" s="198"/>
      <c r="X306" s="198"/>
      <c r="Y306" s="198"/>
      <c r="Z306" s="198"/>
      <c r="AA306" s="52"/>
      <c r="AB306" s="52"/>
      <c r="AC306" s="52"/>
      <c r="AD306" s="198"/>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c r="DJ306" s="52"/>
      <c r="DK306" s="52"/>
      <c r="DL306" s="52"/>
      <c r="DM306" s="52"/>
      <c r="DN306" s="52"/>
      <c r="DO306" s="52"/>
      <c r="DP306" s="52"/>
      <c r="DQ306" s="52"/>
      <c r="DR306" s="52"/>
      <c r="DS306" s="52"/>
      <c r="DT306" s="52"/>
      <c r="DU306" s="52"/>
    </row>
    <row r="307" spans="1:125" ht="16.5" customHeight="1" x14ac:dyDescent="0.3">
      <c r="A307" s="56"/>
      <c r="B307" s="56"/>
      <c r="C307" s="56"/>
      <c r="D307" s="52"/>
      <c r="E307" s="52"/>
      <c r="F307" s="198"/>
      <c r="G307" s="52"/>
      <c r="H307" s="198"/>
      <c r="I307" s="198"/>
      <c r="J307" s="198"/>
      <c r="K307" s="198"/>
      <c r="L307" s="198"/>
      <c r="M307" s="198"/>
      <c r="N307" s="198"/>
      <c r="O307" s="198"/>
      <c r="P307" s="198"/>
      <c r="Q307" s="198"/>
      <c r="R307" s="198"/>
      <c r="S307" s="198"/>
      <c r="T307" s="198"/>
      <c r="U307" s="198"/>
      <c r="V307" s="198"/>
      <c r="W307" s="198"/>
      <c r="X307" s="198"/>
      <c r="Y307" s="198"/>
      <c r="Z307" s="198"/>
      <c r="AA307" s="52"/>
      <c r="AB307" s="52"/>
      <c r="AC307" s="52"/>
      <c r="AD307" s="198"/>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c r="DC307" s="52"/>
      <c r="DD307" s="52"/>
      <c r="DE307" s="52"/>
      <c r="DF307" s="52"/>
      <c r="DG307" s="52"/>
      <c r="DH307" s="52"/>
      <c r="DI307" s="52"/>
      <c r="DJ307" s="52"/>
      <c r="DK307" s="52"/>
      <c r="DL307" s="52"/>
      <c r="DM307" s="52"/>
      <c r="DN307" s="52"/>
      <c r="DO307" s="52"/>
      <c r="DP307" s="52"/>
      <c r="DQ307" s="52"/>
      <c r="DR307" s="52"/>
      <c r="DS307" s="52"/>
      <c r="DT307" s="52"/>
      <c r="DU307" s="52"/>
    </row>
    <row r="308" spans="1:125" ht="16.5" customHeight="1" x14ac:dyDescent="0.3">
      <c r="A308" s="56"/>
      <c r="B308" s="56"/>
      <c r="C308" s="56"/>
      <c r="D308" s="52"/>
      <c r="E308" s="52"/>
      <c r="F308" s="198"/>
      <c r="G308" s="52"/>
      <c r="H308" s="198"/>
      <c r="I308" s="198"/>
      <c r="J308" s="198"/>
      <c r="K308" s="198"/>
      <c r="L308" s="198"/>
      <c r="M308" s="198"/>
      <c r="N308" s="198"/>
      <c r="O308" s="198"/>
      <c r="P308" s="198"/>
      <c r="Q308" s="198"/>
      <c r="R308" s="198"/>
      <c r="S308" s="198"/>
      <c r="T308" s="198"/>
      <c r="U308" s="198"/>
      <c r="V308" s="198"/>
      <c r="W308" s="198"/>
      <c r="X308" s="198"/>
      <c r="Y308" s="198"/>
      <c r="Z308" s="198"/>
      <c r="AA308" s="52"/>
      <c r="AB308" s="52"/>
      <c r="AC308" s="52"/>
      <c r="AD308" s="198"/>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c r="DG308" s="52"/>
      <c r="DH308" s="52"/>
      <c r="DI308" s="52"/>
      <c r="DJ308" s="52"/>
      <c r="DK308" s="52"/>
      <c r="DL308" s="52"/>
      <c r="DM308" s="52"/>
      <c r="DN308" s="52"/>
      <c r="DO308" s="52"/>
      <c r="DP308" s="52"/>
      <c r="DQ308" s="52"/>
      <c r="DR308" s="52"/>
      <c r="DS308" s="52"/>
      <c r="DT308" s="52"/>
      <c r="DU308" s="52"/>
    </row>
    <row r="309" spans="1:125" ht="16.5" customHeight="1" x14ac:dyDescent="0.3">
      <c r="A309" s="56"/>
      <c r="B309" s="56"/>
      <c r="C309" s="56"/>
      <c r="D309" s="52"/>
      <c r="E309" s="52"/>
      <c r="F309" s="198"/>
      <c r="G309" s="52"/>
      <c r="H309" s="198"/>
      <c r="I309" s="198"/>
      <c r="J309" s="198"/>
      <c r="K309" s="198"/>
      <c r="L309" s="198"/>
      <c r="M309" s="198"/>
      <c r="N309" s="198"/>
      <c r="O309" s="198"/>
      <c r="P309" s="198"/>
      <c r="Q309" s="198"/>
      <c r="R309" s="198"/>
      <c r="S309" s="198"/>
      <c r="T309" s="198"/>
      <c r="U309" s="198"/>
      <c r="V309" s="198"/>
      <c r="W309" s="198"/>
      <c r="X309" s="198"/>
      <c r="Y309" s="198"/>
      <c r="Z309" s="198"/>
      <c r="AA309" s="52"/>
      <c r="AB309" s="52"/>
      <c r="AC309" s="52"/>
      <c r="AD309" s="198"/>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c r="DC309" s="52"/>
      <c r="DD309" s="52"/>
      <c r="DE309" s="52"/>
      <c r="DF309" s="52"/>
      <c r="DG309" s="52"/>
      <c r="DH309" s="52"/>
      <c r="DI309" s="52"/>
      <c r="DJ309" s="52"/>
      <c r="DK309" s="52"/>
      <c r="DL309" s="52"/>
      <c r="DM309" s="52"/>
      <c r="DN309" s="52"/>
      <c r="DO309" s="52"/>
      <c r="DP309" s="52"/>
      <c r="DQ309" s="52"/>
      <c r="DR309" s="52"/>
      <c r="DS309" s="52"/>
      <c r="DT309" s="52"/>
      <c r="DU309" s="52"/>
    </row>
    <row r="310" spans="1:125" ht="16.5" customHeight="1" x14ac:dyDescent="0.3">
      <c r="A310" s="56"/>
      <c r="B310" s="56"/>
      <c r="C310" s="56"/>
      <c r="D310" s="52"/>
      <c r="E310" s="52"/>
      <c r="F310" s="198"/>
      <c r="G310" s="52"/>
      <c r="H310" s="198"/>
      <c r="I310" s="198"/>
      <c r="J310" s="198"/>
      <c r="K310" s="198"/>
      <c r="L310" s="198"/>
      <c r="M310" s="198"/>
      <c r="N310" s="198"/>
      <c r="O310" s="198"/>
      <c r="P310" s="198"/>
      <c r="Q310" s="198"/>
      <c r="R310" s="198"/>
      <c r="S310" s="198"/>
      <c r="T310" s="198"/>
      <c r="U310" s="198"/>
      <c r="V310" s="198"/>
      <c r="W310" s="198"/>
      <c r="X310" s="198"/>
      <c r="Y310" s="198"/>
      <c r="Z310" s="198"/>
      <c r="AA310" s="52"/>
      <c r="AB310" s="52"/>
      <c r="AC310" s="52"/>
      <c r="AD310" s="198"/>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c r="CN310" s="52"/>
      <c r="CO310" s="52"/>
      <c r="CP310" s="52"/>
      <c r="CQ310" s="52"/>
      <c r="CR310" s="52"/>
      <c r="CS310" s="52"/>
      <c r="CT310" s="52"/>
      <c r="CU310" s="52"/>
      <c r="CV310" s="52"/>
      <c r="CW310" s="52"/>
      <c r="CX310" s="52"/>
      <c r="CY310" s="52"/>
      <c r="CZ310" s="52"/>
      <c r="DA310" s="52"/>
      <c r="DB310" s="52"/>
      <c r="DC310" s="52"/>
      <c r="DD310" s="52"/>
      <c r="DE310" s="52"/>
      <c r="DF310" s="52"/>
      <c r="DG310" s="52"/>
      <c r="DH310" s="52"/>
      <c r="DI310" s="52"/>
      <c r="DJ310" s="52"/>
      <c r="DK310" s="52"/>
      <c r="DL310" s="52"/>
      <c r="DM310" s="52"/>
      <c r="DN310" s="52"/>
      <c r="DO310" s="52"/>
      <c r="DP310" s="52"/>
      <c r="DQ310" s="52"/>
      <c r="DR310" s="52"/>
      <c r="DS310" s="52"/>
      <c r="DT310" s="52"/>
      <c r="DU310" s="52"/>
    </row>
    <row r="311" spans="1:125" ht="16.5" customHeight="1" x14ac:dyDescent="0.3">
      <c r="A311" s="56"/>
      <c r="B311" s="56"/>
      <c r="C311" s="56"/>
      <c r="D311" s="52"/>
      <c r="E311" s="52"/>
      <c r="F311" s="198"/>
      <c r="G311" s="52"/>
      <c r="H311" s="198"/>
      <c r="I311" s="198"/>
      <c r="J311" s="198"/>
      <c r="K311" s="198"/>
      <c r="L311" s="198"/>
      <c r="M311" s="198"/>
      <c r="N311" s="198"/>
      <c r="O311" s="198"/>
      <c r="P311" s="198"/>
      <c r="Q311" s="198"/>
      <c r="R311" s="198"/>
      <c r="S311" s="198"/>
      <c r="T311" s="198"/>
      <c r="U311" s="198"/>
      <c r="V311" s="198"/>
      <c r="W311" s="198"/>
      <c r="X311" s="198"/>
      <c r="Y311" s="198"/>
      <c r="Z311" s="198"/>
      <c r="AA311" s="52"/>
      <c r="AB311" s="52"/>
      <c r="AC311" s="52"/>
      <c r="AD311" s="198"/>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c r="CN311" s="52"/>
      <c r="CO311" s="52"/>
      <c r="CP311" s="52"/>
      <c r="CQ311" s="52"/>
      <c r="CR311" s="52"/>
      <c r="CS311" s="52"/>
      <c r="CT311" s="52"/>
      <c r="CU311" s="52"/>
      <c r="CV311" s="52"/>
      <c r="CW311" s="52"/>
      <c r="CX311" s="52"/>
      <c r="CY311" s="52"/>
      <c r="CZ311" s="52"/>
      <c r="DA311" s="52"/>
      <c r="DB311" s="52"/>
      <c r="DC311" s="52"/>
      <c r="DD311" s="52"/>
      <c r="DE311" s="52"/>
      <c r="DF311" s="52"/>
      <c r="DG311" s="52"/>
      <c r="DH311" s="52"/>
      <c r="DI311" s="52"/>
      <c r="DJ311" s="52"/>
      <c r="DK311" s="52"/>
      <c r="DL311" s="52"/>
      <c r="DM311" s="52"/>
      <c r="DN311" s="52"/>
      <c r="DO311" s="52"/>
      <c r="DP311" s="52"/>
      <c r="DQ311" s="52"/>
      <c r="DR311" s="52"/>
      <c r="DS311" s="52"/>
      <c r="DT311" s="52"/>
      <c r="DU311" s="52"/>
    </row>
    <row r="312" spans="1:125" ht="16.5" customHeight="1" x14ac:dyDescent="0.3">
      <c r="A312" s="56"/>
      <c r="B312" s="56"/>
      <c r="C312" s="56"/>
      <c r="D312" s="52"/>
      <c r="E312" s="52"/>
      <c r="F312" s="198"/>
      <c r="G312" s="52"/>
      <c r="H312" s="198"/>
      <c r="I312" s="198"/>
      <c r="J312" s="198"/>
      <c r="K312" s="198"/>
      <c r="L312" s="198"/>
      <c r="M312" s="198"/>
      <c r="N312" s="198"/>
      <c r="O312" s="198"/>
      <c r="P312" s="198"/>
      <c r="Q312" s="198"/>
      <c r="R312" s="198"/>
      <c r="S312" s="198"/>
      <c r="T312" s="198"/>
      <c r="U312" s="198"/>
      <c r="V312" s="198"/>
      <c r="W312" s="198"/>
      <c r="X312" s="198"/>
      <c r="Y312" s="198"/>
      <c r="Z312" s="198"/>
      <c r="AA312" s="52"/>
      <c r="AB312" s="52"/>
      <c r="AC312" s="52"/>
      <c r="AD312" s="198"/>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c r="DG312" s="52"/>
      <c r="DH312" s="52"/>
      <c r="DI312" s="52"/>
      <c r="DJ312" s="52"/>
      <c r="DK312" s="52"/>
      <c r="DL312" s="52"/>
      <c r="DM312" s="52"/>
      <c r="DN312" s="52"/>
      <c r="DO312" s="52"/>
      <c r="DP312" s="52"/>
      <c r="DQ312" s="52"/>
      <c r="DR312" s="52"/>
      <c r="DS312" s="52"/>
      <c r="DT312" s="52"/>
      <c r="DU312" s="52"/>
    </row>
    <row r="313" spans="1:125" ht="16.5" customHeight="1" x14ac:dyDescent="0.3">
      <c r="A313" s="56"/>
      <c r="B313" s="56"/>
      <c r="C313" s="56"/>
      <c r="D313" s="52"/>
      <c r="E313" s="52"/>
      <c r="F313" s="198"/>
      <c r="G313" s="52"/>
      <c r="H313" s="198"/>
      <c r="I313" s="198"/>
      <c r="J313" s="198"/>
      <c r="K313" s="198"/>
      <c r="L313" s="198"/>
      <c r="M313" s="198"/>
      <c r="N313" s="198"/>
      <c r="O313" s="198"/>
      <c r="P313" s="198"/>
      <c r="Q313" s="198"/>
      <c r="R313" s="198"/>
      <c r="S313" s="198"/>
      <c r="T313" s="198"/>
      <c r="U313" s="198"/>
      <c r="V313" s="198"/>
      <c r="W313" s="198"/>
      <c r="X313" s="198"/>
      <c r="Y313" s="198"/>
      <c r="Z313" s="198"/>
      <c r="AA313" s="52"/>
      <c r="AB313" s="52"/>
      <c r="AC313" s="52"/>
      <c r="AD313" s="198"/>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c r="DC313" s="52"/>
      <c r="DD313" s="52"/>
      <c r="DE313" s="52"/>
      <c r="DF313" s="52"/>
      <c r="DG313" s="52"/>
      <c r="DH313" s="52"/>
      <c r="DI313" s="52"/>
      <c r="DJ313" s="52"/>
      <c r="DK313" s="52"/>
      <c r="DL313" s="52"/>
      <c r="DM313" s="52"/>
      <c r="DN313" s="52"/>
      <c r="DO313" s="52"/>
      <c r="DP313" s="52"/>
      <c r="DQ313" s="52"/>
      <c r="DR313" s="52"/>
      <c r="DS313" s="52"/>
      <c r="DT313" s="52"/>
      <c r="DU313" s="52"/>
    </row>
    <row r="314" spans="1:125" ht="16.5" customHeight="1" x14ac:dyDescent="0.3">
      <c r="A314" s="56"/>
      <c r="B314" s="56"/>
      <c r="C314" s="56"/>
      <c r="D314" s="52"/>
      <c r="E314" s="52"/>
      <c r="F314" s="198"/>
      <c r="G314" s="52"/>
      <c r="H314" s="198"/>
      <c r="I314" s="198"/>
      <c r="J314" s="198"/>
      <c r="K314" s="198"/>
      <c r="L314" s="198"/>
      <c r="M314" s="198"/>
      <c r="N314" s="198"/>
      <c r="O314" s="198"/>
      <c r="P314" s="198"/>
      <c r="Q314" s="198"/>
      <c r="R314" s="198"/>
      <c r="S314" s="198"/>
      <c r="T314" s="198"/>
      <c r="U314" s="198"/>
      <c r="V314" s="198"/>
      <c r="W314" s="198"/>
      <c r="X314" s="198"/>
      <c r="Y314" s="198"/>
      <c r="Z314" s="198"/>
      <c r="AA314" s="52"/>
      <c r="AB314" s="52"/>
      <c r="AC314" s="52"/>
      <c r="AD314" s="198"/>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c r="DG314" s="52"/>
      <c r="DH314" s="52"/>
      <c r="DI314" s="52"/>
      <c r="DJ314" s="52"/>
      <c r="DK314" s="52"/>
      <c r="DL314" s="52"/>
      <c r="DM314" s="52"/>
      <c r="DN314" s="52"/>
      <c r="DO314" s="52"/>
      <c r="DP314" s="52"/>
      <c r="DQ314" s="52"/>
      <c r="DR314" s="52"/>
      <c r="DS314" s="52"/>
      <c r="DT314" s="52"/>
      <c r="DU314" s="52"/>
    </row>
    <row r="315" spans="1:125" ht="16.5" customHeight="1" x14ac:dyDescent="0.3">
      <c r="A315" s="56"/>
      <c r="B315" s="56"/>
      <c r="C315" s="56"/>
      <c r="D315" s="52"/>
      <c r="E315" s="52"/>
      <c r="F315" s="198"/>
      <c r="G315" s="52"/>
      <c r="H315" s="198"/>
      <c r="I315" s="198"/>
      <c r="J315" s="198"/>
      <c r="K315" s="198"/>
      <c r="L315" s="198"/>
      <c r="M315" s="198"/>
      <c r="N315" s="198"/>
      <c r="O315" s="198"/>
      <c r="P315" s="198"/>
      <c r="Q315" s="198"/>
      <c r="R315" s="198"/>
      <c r="S315" s="198"/>
      <c r="T315" s="198"/>
      <c r="U315" s="198"/>
      <c r="V315" s="198"/>
      <c r="W315" s="198"/>
      <c r="X315" s="198"/>
      <c r="Y315" s="198"/>
      <c r="Z315" s="198"/>
      <c r="AA315" s="52"/>
      <c r="AB315" s="52"/>
      <c r="AC315" s="52"/>
      <c r="AD315" s="198"/>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c r="DJ315" s="52"/>
      <c r="DK315" s="52"/>
      <c r="DL315" s="52"/>
      <c r="DM315" s="52"/>
      <c r="DN315" s="52"/>
      <c r="DO315" s="52"/>
      <c r="DP315" s="52"/>
      <c r="DQ315" s="52"/>
      <c r="DR315" s="52"/>
      <c r="DS315" s="52"/>
      <c r="DT315" s="52"/>
      <c r="DU315" s="52"/>
    </row>
    <row r="316" spans="1:125" ht="16.5" customHeight="1" x14ac:dyDescent="0.3">
      <c r="A316" s="56"/>
      <c r="B316" s="56"/>
      <c r="C316" s="56"/>
      <c r="D316" s="52"/>
      <c r="E316" s="52"/>
      <c r="F316" s="198"/>
      <c r="G316" s="52"/>
      <c r="H316" s="198"/>
      <c r="I316" s="198"/>
      <c r="J316" s="198"/>
      <c r="K316" s="198"/>
      <c r="L316" s="198"/>
      <c r="M316" s="198"/>
      <c r="N316" s="198"/>
      <c r="O316" s="198"/>
      <c r="P316" s="198"/>
      <c r="Q316" s="198"/>
      <c r="R316" s="198"/>
      <c r="S316" s="198"/>
      <c r="T316" s="198"/>
      <c r="U316" s="198"/>
      <c r="V316" s="198"/>
      <c r="W316" s="198"/>
      <c r="X316" s="198"/>
      <c r="Y316" s="198"/>
      <c r="Z316" s="198"/>
      <c r="AA316" s="52"/>
      <c r="AB316" s="52"/>
      <c r="AC316" s="52"/>
      <c r="AD316" s="198"/>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c r="DJ316" s="52"/>
      <c r="DK316" s="52"/>
      <c r="DL316" s="52"/>
      <c r="DM316" s="52"/>
      <c r="DN316" s="52"/>
      <c r="DO316" s="52"/>
      <c r="DP316" s="52"/>
      <c r="DQ316" s="52"/>
      <c r="DR316" s="52"/>
      <c r="DS316" s="52"/>
      <c r="DT316" s="52"/>
      <c r="DU316" s="52"/>
    </row>
    <row r="317" spans="1:125" ht="16.5" customHeight="1" x14ac:dyDescent="0.3">
      <c r="A317" s="56"/>
      <c r="B317" s="56"/>
      <c r="C317" s="56"/>
      <c r="D317" s="52"/>
      <c r="E317" s="52"/>
      <c r="F317" s="198"/>
      <c r="G317" s="52"/>
      <c r="H317" s="198"/>
      <c r="I317" s="198"/>
      <c r="J317" s="198"/>
      <c r="K317" s="198"/>
      <c r="L317" s="198"/>
      <c r="M317" s="198"/>
      <c r="N317" s="198"/>
      <c r="O317" s="198"/>
      <c r="P317" s="198"/>
      <c r="Q317" s="198"/>
      <c r="R317" s="198"/>
      <c r="S317" s="198"/>
      <c r="T317" s="198"/>
      <c r="U317" s="198"/>
      <c r="V317" s="198"/>
      <c r="W317" s="198"/>
      <c r="X317" s="198"/>
      <c r="Y317" s="198"/>
      <c r="Z317" s="198"/>
      <c r="AA317" s="52"/>
      <c r="AB317" s="52"/>
      <c r="AC317" s="52"/>
      <c r="AD317" s="198"/>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c r="CN317" s="52"/>
      <c r="CO317" s="52"/>
      <c r="CP317" s="52"/>
      <c r="CQ317" s="52"/>
      <c r="CR317" s="52"/>
      <c r="CS317" s="52"/>
      <c r="CT317" s="52"/>
      <c r="CU317" s="52"/>
      <c r="CV317" s="52"/>
      <c r="CW317" s="52"/>
      <c r="CX317" s="52"/>
      <c r="CY317" s="52"/>
      <c r="CZ317" s="52"/>
      <c r="DA317" s="52"/>
      <c r="DB317" s="52"/>
      <c r="DC317" s="52"/>
      <c r="DD317" s="52"/>
      <c r="DE317" s="52"/>
      <c r="DF317" s="52"/>
      <c r="DG317" s="52"/>
      <c r="DH317" s="52"/>
      <c r="DI317" s="52"/>
      <c r="DJ317" s="52"/>
      <c r="DK317" s="52"/>
      <c r="DL317" s="52"/>
      <c r="DM317" s="52"/>
      <c r="DN317" s="52"/>
      <c r="DO317" s="52"/>
      <c r="DP317" s="52"/>
      <c r="DQ317" s="52"/>
      <c r="DR317" s="52"/>
      <c r="DS317" s="52"/>
      <c r="DT317" s="52"/>
      <c r="DU317" s="52"/>
    </row>
    <row r="318" spans="1:125" ht="16.5" customHeight="1" x14ac:dyDescent="0.3">
      <c r="A318" s="56"/>
      <c r="B318" s="56"/>
      <c r="C318" s="56"/>
      <c r="D318" s="52"/>
      <c r="E318" s="52"/>
      <c r="F318" s="198"/>
      <c r="G318" s="52"/>
      <c r="H318" s="198"/>
      <c r="I318" s="198"/>
      <c r="J318" s="198"/>
      <c r="K318" s="198"/>
      <c r="L318" s="198"/>
      <c r="M318" s="198"/>
      <c r="N318" s="198"/>
      <c r="O318" s="198"/>
      <c r="P318" s="198"/>
      <c r="Q318" s="198"/>
      <c r="R318" s="198"/>
      <c r="S318" s="198"/>
      <c r="T318" s="198"/>
      <c r="U318" s="198"/>
      <c r="V318" s="198"/>
      <c r="W318" s="198"/>
      <c r="X318" s="198"/>
      <c r="Y318" s="198"/>
      <c r="Z318" s="198"/>
      <c r="AA318" s="52"/>
      <c r="AB318" s="52"/>
      <c r="AC318" s="52"/>
      <c r="AD318" s="198"/>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c r="DG318" s="52"/>
      <c r="DH318" s="52"/>
      <c r="DI318" s="52"/>
      <c r="DJ318" s="52"/>
      <c r="DK318" s="52"/>
      <c r="DL318" s="52"/>
      <c r="DM318" s="52"/>
      <c r="DN318" s="52"/>
      <c r="DO318" s="52"/>
      <c r="DP318" s="52"/>
      <c r="DQ318" s="52"/>
      <c r="DR318" s="52"/>
      <c r="DS318" s="52"/>
      <c r="DT318" s="52"/>
      <c r="DU318" s="52"/>
    </row>
    <row r="319" spans="1:125" ht="16.5" customHeight="1" x14ac:dyDescent="0.3">
      <c r="A319" s="56"/>
      <c r="B319" s="56"/>
      <c r="C319" s="56"/>
      <c r="D319" s="52"/>
      <c r="E319" s="52"/>
      <c r="F319" s="198"/>
      <c r="G319" s="52"/>
      <c r="H319" s="198"/>
      <c r="I319" s="198"/>
      <c r="J319" s="198"/>
      <c r="K319" s="198"/>
      <c r="L319" s="198"/>
      <c r="M319" s="198"/>
      <c r="N319" s="198"/>
      <c r="O319" s="198"/>
      <c r="P319" s="198"/>
      <c r="Q319" s="198"/>
      <c r="R319" s="198"/>
      <c r="S319" s="198"/>
      <c r="T319" s="198"/>
      <c r="U319" s="198"/>
      <c r="V319" s="198"/>
      <c r="W319" s="198"/>
      <c r="X319" s="198"/>
      <c r="Y319" s="198"/>
      <c r="Z319" s="198"/>
      <c r="AA319" s="52"/>
      <c r="AB319" s="52"/>
      <c r="AC319" s="52"/>
      <c r="AD319" s="198"/>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c r="CN319" s="52"/>
      <c r="CO319" s="52"/>
      <c r="CP319" s="52"/>
      <c r="CQ319" s="52"/>
      <c r="CR319" s="52"/>
      <c r="CS319" s="52"/>
      <c r="CT319" s="52"/>
      <c r="CU319" s="52"/>
      <c r="CV319" s="52"/>
      <c r="CW319" s="52"/>
      <c r="CX319" s="52"/>
      <c r="CY319" s="52"/>
      <c r="CZ319" s="52"/>
      <c r="DA319" s="52"/>
      <c r="DB319" s="52"/>
      <c r="DC319" s="52"/>
      <c r="DD319" s="52"/>
      <c r="DE319" s="52"/>
      <c r="DF319" s="52"/>
      <c r="DG319" s="52"/>
      <c r="DH319" s="52"/>
      <c r="DI319" s="52"/>
      <c r="DJ319" s="52"/>
      <c r="DK319" s="52"/>
      <c r="DL319" s="52"/>
      <c r="DM319" s="52"/>
      <c r="DN319" s="52"/>
      <c r="DO319" s="52"/>
      <c r="DP319" s="52"/>
      <c r="DQ319" s="52"/>
      <c r="DR319" s="52"/>
      <c r="DS319" s="52"/>
      <c r="DT319" s="52"/>
      <c r="DU319" s="52"/>
    </row>
    <row r="320" spans="1:125" ht="16.5" customHeight="1" x14ac:dyDescent="0.3">
      <c r="A320" s="56"/>
      <c r="B320" s="56"/>
      <c r="C320" s="56"/>
      <c r="D320" s="52"/>
      <c r="E320" s="52"/>
      <c r="F320" s="198"/>
      <c r="G320" s="52"/>
      <c r="H320" s="198"/>
      <c r="I320" s="198"/>
      <c r="J320" s="198"/>
      <c r="K320" s="198"/>
      <c r="L320" s="198"/>
      <c r="M320" s="198"/>
      <c r="N320" s="198"/>
      <c r="O320" s="198"/>
      <c r="P320" s="198"/>
      <c r="Q320" s="198"/>
      <c r="R320" s="198"/>
      <c r="S320" s="198"/>
      <c r="T320" s="198"/>
      <c r="U320" s="198"/>
      <c r="V320" s="198"/>
      <c r="W320" s="198"/>
      <c r="X320" s="198"/>
      <c r="Y320" s="198"/>
      <c r="Z320" s="198"/>
      <c r="AA320" s="52"/>
      <c r="AB320" s="52"/>
      <c r="AC320" s="52"/>
      <c r="AD320" s="198"/>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row>
    <row r="321" spans="1:125" ht="16.5" customHeight="1" x14ac:dyDescent="0.3">
      <c r="A321" s="56"/>
      <c r="B321" s="56"/>
      <c r="C321" s="56"/>
      <c r="D321" s="52"/>
      <c r="E321" s="52"/>
      <c r="F321" s="198"/>
      <c r="G321" s="52"/>
      <c r="H321" s="198"/>
      <c r="I321" s="198"/>
      <c r="J321" s="198"/>
      <c r="K321" s="198"/>
      <c r="L321" s="198"/>
      <c r="M321" s="198"/>
      <c r="N321" s="198"/>
      <c r="O321" s="198"/>
      <c r="P321" s="198"/>
      <c r="Q321" s="198"/>
      <c r="R321" s="198"/>
      <c r="S321" s="198"/>
      <c r="T321" s="198"/>
      <c r="U321" s="198"/>
      <c r="V321" s="198"/>
      <c r="W321" s="198"/>
      <c r="X321" s="198"/>
      <c r="Y321" s="198"/>
      <c r="Z321" s="198"/>
      <c r="AA321" s="52"/>
      <c r="AB321" s="52"/>
      <c r="AC321" s="52"/>
      <c r="AD321" s="198"/>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c r="DJ321" s="52"/>
      <c r="DK321" s="52"/>
      <c r="DL321" s="52"/>
      <c r="DM321" s="52"/>
      <c r="DN321" s="52"/>
      <c r="DO321" s="52"/>
      <c r="DP321" s="52"/>
      <c r="DQ321" s="52"/>
      <c r="DR321" s="52"/>
      <c r="DS321" s="52"/>
      <c r="DT321" s="52"/>
      <c r="DU321" s="52"/>
    </row>
    <row r="322" spans="1:125" ht="16.5" customHeight="1" x14ac:dyDescent="0.3">
      <c r="A322" s="56"/>
      <c r="B322" s="56"/>
      <c r="C322" s="56"/>
      <c r="D322" s="52"/>
      <c r="E322" s="52"/>
      <c r="F322" s="198"/>
      <c r="G322" s="52"/>
      <c r="H322" s="198"/>
      <c r="I322" s="198"/>
      <c r="J322" s="198"/>
      <c r="K322" s="198"/>
      <c r="L322" s="198"/>
      <c r="M322" s="198"/>
      <c r="N322" s="198"/>
      <c r="O322" s="198"/>
      <c r="P322" s="198"/>
      <c r="Q322" s="198"/>
      <c r="R322" s="198"/>
      <c r="S322" s="198"/>
      <c r="T322" s="198"/>
      <c r="U322" s="198"/>
      <c r="V322" s="198"/>
      <c r="W322" s="198"/>
      <c r="X322" s="198"/>
      <c r="Y322" s="198"/>
      <c r="Z322" s="198"/>
      <c r="AA322" s="52"/>
      <c r="AB322" s="52"/>
      <c r="AC322" s="52"/>
      <c r="AD322" s="198"/>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c r="DC322" s="52"/>
      <c r="DD322" s="52"/>
      <c r="DE322" s="52"/>
      <c r="DF322" s="52"/>
      <c r="DG322" s="52"/>
      <c r="DH322" s="52"/>
      <c r="DI322" s="52"/>
      <c r="DJ322" s="52"/>
      <c r="DK322" s="52"/>
      <c r="DL322" s="52"/>
      <c r="DM322" s="52"/>
      <c r="DN322" s="52"/>
      <c r="DO322" s="52"/>
      <c r="DP322" s="52"/>
      <c r="DQ322" s="52"/>
      <c r="DR322" s="52"/>
      <c r="DS322" s="52"/>
      <c r="DT322" s="52"/>
      <c r="DU322" s="52"/>
    </row>
    <row r="323" spans="1:125" ht="16.5" customHeight="1" x14ac:dyDescent="0.3">
      <c r="A323" s="56"/>
      <c r="B323" s="56"/>
      <c r="C323" s="56"/>
      <c r="D323" s="52"/>
      <c r="E323" s="52"/>
      <c r="F323" s="198"/>
      <c r="G323" s="52"/>
      <c r="H323" s="198"/>
      <c r="I323" s="198"/>
      <c r="J323" s="198"/>
      <c r="K323" s="198"/>
      <c r="L323" s="198"/>
      <c r="M323" s="198"/>
      <c r="N323" s="198"/>
      <c r="O323" s="198"/>
      <c r="P323" s="198"/>
      <c r="Q323" s="198"/>
      <c r="R323" s="198"/>
      <c r="S323" s="198"/>
      <c r="T323" s="198"/>
      <c r="U323" s="198"/>
      <c r="V323" s="198"/>
      <c r="W323" s="198"/>
      <c r="X323" s="198"/>
      <c r="Y323" s="198"/>
      <c r="Z323" s="198"/>
      <c r="AA323" s="52"/>
      <c r="AB323" s="52"/>
      <c r="AC323" s="52"/>
      <c r="AD323" s="198"/>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c r="DJ323" s="52"/>
      <c r="DK323" s="52"/>
      <c r="DL323" s="52"/>
      <c r="DM323" s="52"/>
      <c r="DN323" s="52"/>
      <c r="DO323" s="52"/>
      <c r="DP323" s="52"/>
      <c r="DQ323" s="52"/>
      <c r="DR323" s="52"/>
      <c r="DS323" s="52"/>
      <c r="DT323" s="52"/>
      <c r="DU323" s="52"/>
    </row>
    <row r="324" spans="1:125" ht="16.5" customHeight="1" x14ac:dyDescent="0.3">
      <c r="A324" s="56"/>
      <c r="B324" s="56"/>
      <c r="C324" s="56"/>
      <c r="D324" s="52"/>
      <c r="E324" s="52"/>
      <c r="F324" s="198"/>
      <c r="G324" s="52"/>
      <c r="H324" s="198"/>
      <c r="I324" s="198"/>
      <c r="J324" s="198"/>
      <c r="K324" s="198"/>
      <c r="L324" s="198"/>
      <c r="M324" s="198"/>
      <c r="N324" s="198"/>
      <c r="O324" s="198"/>
      <c r="P324" s="198"/>
      <c r="Q324" s="198"/>
      <c r="R324" s="198"/>
      <c r="S324" s="198"/>
      <c r="T324" s="198"/>
      <c r="U324" s="198"/>
      <c r="V324" s="198"/>
      <c r="W324" s="198"/>
      <c r="X324" s="198"/>
      <c r="Y324" s="198"/>
      <c r="Z324" s="198"/>
      <c r="AA324" s="52"/>
      <c r="AB324" s="52"/>
      <c r="AC324" s="52"/>
      <c r="AD324" s="198"/>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c r="DJ324" s="52"/>
      <c r="DK324" s="52"/>
      <c r="DL324" s="52"/>
      <c r="DM324" s="52"/>
      <c r="DN324" s="52"/>
      <c r="DO324" s="52"/>
      <c r="DP324" s="52"/>
      <c r="DQ324" s="52"/>
      <c r="DR324" s="52"/>
      <c r="DS324" s="52"/>
      <c r="DT324" s="52"/>
      <c r="DU324" s="52"/>
    </row>
    <row r="325" spans="1:125" ht="16.5" customHeight="1" x14ac:dyDescent="0.3">
      <c r="A325" s="56"/>
      <c r="B325" s="56"/>
      <c r="C325" s="56"/>
      <c r="D325" s="52"/>
      <c r="E325" s="52"/>
      <c r="F325" s="198"/>
      <c r="G325" s="52"/>
      <c r="H325" s="198"/>
      <c r="I325" s="198"/>
      <c r="J325" s="198"/>
      <c r="K325" s="198"/>
      <c r="L325" s="198"/>
      <c r="M325" s="198"/>
      <c r="N325" s="198"/>
      <c r="O325" s="198"/>
      <c r="P325" s="198"/>
      <c r="Q325" s="198"/>
      <c r="R325" s="198"/>
      <c r="S325" s="198"/>
      <c r="T325" s="198"/>
      <c r="U325" s="198"/>
      <c r="V325" s="198"/>
      <c r="W325" s="198"/>
      <c r="X325" s="198"/>
      <c r="Y325" s="198"/>
      <c r="Z325" s="198"/>
      <c r="AA325" s="52"/>
      <c r="AB325" s="52"/>
      <c r="AC325" s="52"/>
      <c r="AD325" s="198"/>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row>
    <row r="326" spans="1:125" ht="16.5" customHeight="1" x14ac:dyDescent="0.3">
      <c r="A326" s="56"/>
      <c r="B326" s="56"/>
      <c r="C326" s="56"/>
      <c r="D326" s="52"/>
      <c r="E326" s="52"/>
      <c r="F326" s="198"/>
      <c r="G326" s="52"/>
      <c r="H326" s="198"/>
      <c r="I326" s="198"/>
      <c r="J326" s="198"/>
      <c r="K326" s="198"/>
      <c r="L326" s="198"/>
      <c r="M326" s="198"/>
      <c r="N326" s="198"/>
      <c r="O326" s="198"/>
      <c r="P326" s="198"/>
      <c r="Q326" s="198"/>
      <c r="R326" s="198"/>
      <c r="S326" s="198"/>
      <c r="T326" s="198"/>
      <c r="U326" s="198"/>
      <c r="V326" s="198"/>
      <c r="W326" s="198"/>
      <c r="X326" s="198"/>
      <c r="Y326" s="198"/>
      <c r="Z326" s="198"/>
      <c r="AA326" s="52"/>
      <c r="AB326" s="52"/>
      <c r="AC326" s="52"/>
      <c r="AD326" s="198"/>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row>
    <row r="327" spans="1:125" ht="16.5" customHeight="1" x14ac:dyDescent="0.3">
      <c r="A327" s="56"/>
      <c r="B327" s="56"/>
      <c r="C327" s="56"/>
      <c r="D327" s="52"/>
      <c r="E327" s="52"/>
      <c r="F327" s="198"/>
      <c r="G327" s="52"/>
      <c r="H327" s="198"/>
      <c r="I327" s="198"/>
      <c r="J327" s="198"/>
      <c r="K327" s="198"/>
      <c r="L327" s="198"/>
      <c r="M327" s="198"/>
      <c r="N327" s="198"/>
      <c r="O327" s="198"/>
      <c r="P327" s="198"/>
      <c r="Q327" s="198"/>
      <c r="R327" s="198"/>
      <c r="S327" s="198"/>
      <c r="T327" s="198"/>
      <c r="U327" s="198"/>
      <c r="V327" s="198"/>
      <c r="W327" s="198"/>
      <c r="X327" s="198"/>
      <c r="Y327" s="198"/>
      <c r="Z327" s="198"/>
      <c r="AA327" s="52"/>
      <c r="AB327" s="52"/>
      <c r="AC327" s="52"/>
      <c r="AD327" s="198"/>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row>
    <row r="328" spans="1:125" ht="16.5" customHeight="1" x14ac:dyDescent="0.3">
      <c r="A328" s="56"/>
      <c r="B328" s="56"/>
      <c r="C328" s="56"/>
      <c r="D328" s="52"/>
      <c r="E328" s="52"/>
      <c r="F328" s="198"/>
      <c r="G328" s="52"/>
      <c r="H328" s="198"/>
      <c r="I328" s="198"/>
      <c r="J328" s="198"/>
      <c r="K328" s="198"/>
      <c r="L328" s="198"/>
      <c r="M328" s="198"/>
      <c r="N328" s="198"/>
      <c r="O328" s="198"/>
      <c r="P328" s="198"/>
      <c r="Q328" s="198"/>
      <c r="R328" s="198"/>
      <c r="S328" s="198"/>
      <c r="T328" s="198"/>
      <c r="U328" s="198"/>
      <c r="V328" s="198"/>
      <c r="W328" s="198"/>
      <c r="X328" s="198"/>
      <c r="Y328" s="198"/>
      <c r="Z328" s="198"/>
      <c r="AA328" s="52"/>
      <c r="AB328" s="52"/>
      <c r="AC328" s="52"/>
      <c r="AD328" s="198"/>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row>
    <row r="329" spans="1:125" ht="16.5" customHeight="1" x14ac:dyDescent="0.3">
      <c r="A329" s="56"/>
      <c r="B329" s="56"/>
      <c r="C329" s="56"/>
      <c r="D329" s="52"/>
      <c r="E329" s="52"/>
      <c r="F329" s="198"/>
      <c r="G329" s="52"/>
      <c r="H329" s="198"/>
      <c r="I329" s="198"/>
      <c r="J329" s="198"/>
      <c r="K329" s="198"/>
      <c r="L329" s="198"/>
      <c r="M329" s="198"/>
      <c r="N329" s="198"/>
      <c r="O329" s="198"/>
      <c r="P329" s="198"/>
      <c r="Q329" s="198"/>
      <c r="R329" s="198"/>
      <c r="S329" s="198"/>
      <c r="T329" s="198"/>
      <c r="U329" s="198"/>
      <c r="V329" s="198"/>
      <c r="W329" s="198"/>
      <c r="X329" s="198"/>
      <c r="Y329" s="198"/>
      <c r="Z329" s="198"/>
      <c r="AA329" s="52"/>
      <c r="AB329" s="52"/>
      <c r="AC329" s="52"/>
      <c r="AD329" s="198"/>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c r="DJ329" s="52"/>
      <c r="DK329" s="52"/>
      <c r="DL329" s="52"/>
      <c r="DM329" s="52"/>
      <c r="DN329" s="52"/>
      <c r="DO329" s="52"/>
      <c r="DP329" s="52"/>
      <c r="DQ329" s="52"/>
      <c r="DR329" s="52"/>
      <c r="DS329" s="52"/>
      <c r="DT329" s="52"/>
      <c r="DU329" s="52"/>
    </row>
    <row r="330" spans="1:125" ht="16.5" customHeight="1" x14ac:dyDescent="0.3">
      <c r="A330" s="56"/>
      <c r="B330" s="56"/>
      <c r="C330" s="56"/>
      <c r="D330" s="52"/>
      <c r="E330" s="52"/>
      <c r="F330" s="198"/>
      <c r="G330" s="52"/>
      <c r="H330" s="198"/>
      <c r="I330" s="198"/>
      <c r="J330" s="198"/>
      <c r="K330" s="198"/>
      <c r="L330" s="198"/>
      <c r="M330" s="198"/>
      <c r="N330" s="198"/>
      <c r="O330" s="198"/>
      <c r="P330" s="198"/>
      <c r="Q330" s="198"/>
      <c r="R330" s="198"/>
      <c r="S330" s="198"/>
      <c r="T330" s="198"/>
      <c r="U330" s="198"/>
      <c r="V330" s="198"/>
      <c r="W330" s="198"/>
      <c r="X330" s="198"/>
      <c r="Y330" s="198"/>
      <c r="Z330" s="198"/>
      <c r="AA330" s="52"/>
      <c r="AB330" s="52"/>
      <c r="AC330" s="52"/>
      <c r="AD330" s="198"/>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row>
    <row r="331" spans="1:125" ht="16.5" customHeight="1" x14ac:dyDescent="0.3">
      <c r="A331" s="56"/>
      <c r="B331" s="56"/>
      <c r="C331" s="56"/>
      <c r="D331" s="52"/>
      <c r="E331" s="52"/>
      <c r="F331" s="198"/>
      <c r="G331" s="52"/>
      <c r="H331" s="198"/>
      <c r="I331" s="198"/>
      <c r="J331" s="198"/>
      <c r="K331" s="198"/>
      <c r="L331" s="198"/>
      <c r="M331" s="198"/>
      <c r="N331" s="198"/>
      <c r="O331" s="198"/>
      <c r="P331" s="198"/>
      <c r="Q331" s="198"/>
      <c r="R331" s="198"/>
      <c r="S331" s="198"/>
      <c r="T331" s="198"/>
      <c r="U331" s="198"/>
      <c r="V331" s="198"/>
      <c r="W331" s="198"/>
      <c r="X331" s="198"/>
      <c r="Y331" s="198"/>
      <c r="Z331" s="198"/>
      <c r="AA331" s="52"/>
      <c r="AB331" s="52"/>
      <c r="AC331" s="52"/>
      <c r="AD331" s="198"/>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row>
    <row r="332" spans="1:125" ht="16.5" customHeight="1" x14ac:dyDescent="0.3">
      <c r="A332" s="56"/>
      <c r="B332" s="56"/>
      <c r="C332" s="56"/>
      <c r="D332" s="52"/>
      <c r="E332" s="52"/>
      <c r="F332" s="198"/>
      <c r="G332" s="52"/>
      <c r="H332" s="198"/>
      <c r="I332" s="198"/>
      <c r="J332" s="198"/>
      <c r="K332" s="198"/>
      <c r="L332" s="198"/>
      <c r="M332" s="198"/>
      <c r="N332" s="198"/>
      <c r="O332" s="198"/>
      <c r="P332" s="198"/>
      <c r="Q332" s="198"/>
      <c r="R332" s="198"/>
      <c r="S332" s="198"/>
      <c r="T332" s="198"/>
      <c r="U332" s="198"/>
      <c r="V332" s="198"/>
      <c r="W332" s="198"/>
      <c r="X332" s="198"/>
      <c r="Y332" s="198"/>
      <c r="Z332" s="198"/>
      <c r="AA332" s="52"/>
      <c r="AB332" s="52"/>
      <c r="AC332" s="52"/>
      <c r="AD332" s="198"/>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c r="DJ332" s="52"/>
      <c r="DK332" s="52"/>
      <c r="DL332" s="52"/>
      <c r="DM332" s="52"/>
      <c r="DN332" s="52"/>
      <c r="DO332" s="52"/>
      <c r="DP332" s="52"/>
      <c r="DQ332" s="52"/>
      <c r="DR332" s="52"/>
      <c r="DS332" s="52"/>
      <c r="DT332" s="52"/>
      <c r="DU332" s="52"/>
    </row>
    <row r="333" spans="1:125" ht="16.5" customHeight="1" x14ac:dyDescent="0.3">
      <c r="A333" s="56"/>
      <c r="B333" s="56"/>
      <c r="C333" s="56"/>
      <c r="D333" s="52"/>
      <c r="E333" s="52"/>
      <c r="F333" s="198"/>
      <c r="G333" s="52"/>
      <c r="H333" s="198"/>
      <c r="I333" s="198"/>
      <c r="J333" s="198"/>
      <c r="K333" s="198"/>
      <c r="L333" s="198"/>
      <c r="M333" s="198"/>
      <c r="N333" s="198"/>
      <c r="O333" s="198"/>
      <c r="P333" s="198"/>
      <c r="Q333" s="198"/>
      <c r="R333" s="198"/>
      <c r="S333" s="198"/>
      <c r="T333" s="198"/>
      <c r="U333" s="198"/>
      <c r="V333" s="198"/>
      <c r="W333" s="198"/>
      <c r="X333" s="198"/>
      <c r="Y333" s="198"/>
      <c r="Z333" s="198"/>
      <c r="AA333" s="52"/>
      <c r="AB333" s="52"/>
      <c r="AC333" s="52"/>
      <c r="AD333" s="198"/>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row>
    <row r="334" spans="1:125" ht="16.5" customHeight="1" x14ac:dyDescent="0.3">
      <c r="A334" s="56"/>
      <c r="B334" s="56"/>
      <c r="C334" s="56"/>
      <c r="D334" s="52"/>
      <c r="E334" s="52"/>
      <c r="F334" s="198"/>
      <c r="G334" s="52"/>
      <c r="H334" s="198"/>
      <c r="I334" s="198"/>
      <c r="J334" s="198"/>
      <c r="K334" s="198"/>
      <c r="L334" s="198"/>
      <c r="M334" s="198"/>
      <c r="N334" s="198"/>
      <c r="O334" s="198"/>
      <c r="P334" s="198"/>
      <c r="Q334" s="198"/>
      <c r="R334" s="198"/>
      <c r="S334" s="198"/>
      <c r="T334" s="198"/>
      <c r="U334" s="198"/>
      <c r="V334" s="198"/>
      <c r="W334" s="198"/>
      <c r="X334" s="198"/>
      <c r="Y334" s="198"/>
      <c r="Z334" s="198"/>
      <c r="AA334" s="52"/>
      <c r="AB334" s="52"/>
      <c r="AC334" s="52"/>
      <c r="AD334" s="198"/>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c r="DC334" s="52"/>
      <c r="DD334" s="52"/>
      <c r="DE334" s="52"/>
      <c r="DF334" s="52"/>
      <c r="DG334" s="52"/>
      <c r="DH334" s="52"/>
      <c r="DI334" s="52"/>
      <c r="DJ334" s="52"/>
      <c r="DK334" s="52"/>
      <c r="DL334" s="52"/>
      <c r="DM334" s="52"/>
      <c r="DN334" s="52"/>
      <c r="DO334" s="52"/>
      <c r="DP334" s="52"/>
      <c r="DQ334" s="52"/>
      <c r="DR334" s="52"/>
      <c r="DS334" s="52"/>
      <c r="DT334" s="52"/>
      <c r="DU334" s="52"/>
    </row>
    <row r="335" spans="1:125" ht="16.5" customHeight="1" x14ac:dyDescent="0.3">
      <c r="A335" s="56"/>
      <c r="B335" s="56"/>
      <c r="C335" s="56"/>
      <c r="D335" s="52"/>
      <c r="E335" s="52"/>
      <c r="F335" s="198"/>
      <c r="G335" s="52"/>
      <c r="H335" s="198"/>
      <c r="I335" s="198"/>
      <c r="J335" s="198"/>
      <c r="K335" s="198"/>
      <c r="L335" s="198"/>
      <c r="M335" s="198"/>
      <c r="N335" s="198"/>
      <c r="O335" s="198"/>
      <c r="P335" s="198"/>
      <c r="Q335" s="198"/>
      <c r="R335" s="198"/>
      <c r="S335" s="198"/>
      <c r="T335" s="198"/>
      <c r="U335" s="198"/>
      <c r="V335" s="198"/>
      <c r="W335" s="198"/>
      <c r="X335" s="198"/>
      <c r="Y335" s="198"/>
      <c r="Z335" s="198"/>
      <c r="AA335" s="52"/>
      <c r="AB335" s="52"/>
      <c r="AC335" s="52"/>
      <c r="AD335" s="198"/>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row>
    <row r="336" spans="1:125" ht="16.5" customHeight="1" x14ac:dyDescent="0.3">
      <c r="A336" s="56"/>
      <c r="B336" s="56"/>
      <c r="C336" s="56"/>
      <c r="D336" s="52"/>
      <c r="E336" s="52"/>
      <c r="F336" s="198"/>
      <c r="G336" s="52"/>
      <c r="H336" s="198"/>
      <c r="I336" s="198"/>
      <c r="J336" s="198"/>
      <c r="K336" s="198"/>
      <c r="L336" s="198"/>
      <c r="M336" s="198"/>
      <c r="N336" s="198"/>
      <c r="O336" s="198"/>
      <c r="P336" s="198"/>
      <c r="Q336" s="198"/>
      <c r="R336" s="198"/>
      <c r="S336" s="198"/>
      <c r="T336" s="198"/>
      <c r="U336" s="198"/>
      <c r="V336" s="198"/>
      <c r="W336" s="198"/>
      <c r="X336" s="198"/>
      <c r="Y336" s="198"/>
      <c r="Z336" s="198"/>
      <c r="AA336" s="52"/>
      <c r="AB336" s="52"/>
      <c r="AC336" s="52"/>
      <c r="AD336" s="198"/>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row>
    <row r="337" spans="1:125" ht="16.5" customHeight="1" x14ac:dyDescent="0.3">
      <c r="A337" s="56"/>
      <c r="B337" s="56"/>
      <c r="C337" s="56"/>
      <c r="D337" s="52"/>
      <c r="E337" s="52"/>
      <c r="F337" s="198"/>
      <c r="G337" s="52"/>
      <c r="H337" s="198"/>
      <c r="I337" s="198"/>
      <c r="J337" s="198"/>
      <c r="K337" s="198"/>
      <c r="L337" s="198"/>
      <c r="M337" s="198"/>
      <c r="N337" s="198"/>
      <c r="O337" s="198"/>
      <c r="P337" s="198"/>
      <c r="Q337" s="198"/>
      <c r="R337" s="198"/>
      <c r="S337" s="198"/>
      <c r="T337" s="198"/>
      <c r="U337" s="198"/>
      <c r="V337" s="198"/>
      <c r="W337" s="198"/>
      <c r="X337" s="198"/>
      <c r="Y337" s="198"/>
      <c r="Z337" s="198"/>
      <c r="AA337" s="52"/>
      <c r="AB337" s="52"/>
      <c r="AC337" s="52"/>
      <c r="AD337" s="198"/>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row>
    <row r="338" spans="1:125" ht="16.5" customHeight="1" x14ac:dyDescent="0.3">
      <c r="A338" s="56"/>
      <c r="B338" s="56"/>
      <c r="C338" s="56"/>
      <c r="D338" s="52"/>
      <c r="E338" s="52"/>
      <c r="F338" s="198"/>
      <c r="G338" s="52"/>
      <c r="H338" s="198"/>
      <c r="I338" s="198"/>
      <c r="J338" s="198"/>
      <c r="K338" s="198"/>
      <c r="L338" s="198"/>
      <c r="M338" s="198"/>
      <c r="N338" s="198"/>
      <c r="O338" s="198"/>
      <c r="P338" s="198"/>
      <c r="Q338" s="198"/>
      <c r="R338" s="198"/>
      <c r="S338" s="198"/>
      <c r="T338" s="198"/>
      <c r="U338" s="198"/>
      <c r="V338" s="198"/>
      <c r="W338" s="198"/>
      <c r="X338" s="198"/>
      <c r="Y338" s="198"/>
      <c r="Z338" s="198"/>
      <c r="AA338" s="52"/>
      <c r="AB338" s="52"/>
      <c r="AC338" s="52"/>
      <c r="AD338" s="198"/>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row>
    <row r="339" spans="1:125" ht="16.5" customHeight="1" x14ac:dyDescent="0.3">
      <c r="A339" s="56"/>
      <c r="B339" s="56"/>
      <c r="C339" s="56"/>
      <c r="D339" s="52"/>
      <c r="E339" s="52"/>
      <c r="F339" s="198"/>
      <c r="G339" s="52"/>
      <c r="H339" s="198"/>
      <c r="I339" s="198"/>
      <c r="J339" s="198"/>
      <c r="K339" s="198"/>
      <c r="L339" s="198"/>
      <c r="M339" s="198"/>
      <c r="N339" s="198"/>
      <c r="O339" s="198"/>
      <c r="P339" s="198"/>
      <c r="Q339" s="198"/>
      <c r="R339" s="198"/>
      <c r="S339" s="198"/>
      <c r="T339" s="198"/>
      <c r="U339" s="198"/>
      <c r="V339" s="198"/>
      <c r="W339" s="198"/>
      <c r="X339" s="198"/>
      <c r="Y339" s="198"/>
      <c r="Z339" s="198"/>
      <c r="AA339" s="52"/>
      <c r="AB339" s="52"/>
      <c r="AC339" s="52"/>
      <c r="AD339" s="198"/>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c r="DO339" s="52"/>
      <c r="DP339" s="52"/>
      <c r="DQ339" s="52"/>
      <c r="DR339" s="52"/>
      <c r="DS339" s="52"/>
      <c r="DT339" s="52"/>
      <c r="DU339" s="52"/>
    </row>
    <row r="340" spans="1:125" ht="16.5" customHeight="1" x14ac:dyDescent="0.3">
      <c r="A340" s="56"/>
      <c r="B340" s="56"/>
      <c r="C340" s="56"/>
      <c r="D340" s="52"/>
      <c r="E340" s="52"/>
      <c r="F340" s="198"/>
      <c r="G340" s="52"/>
      <c r="H340" s="198"/>
      <c r="I340" s="198"/>
      <c r="J340" s="198"/>
      <c r="K340" s="198"/>
      <c r="L340" s="198"/>
      <c r="M340" s="198"/>
      <c r="N340" s="198"/>
      <c r="O340" s="198"/>
      <c r="P340" s="198"/>
      <c r="Q340" s="198"/>
      <c r="R340" s="198"/>
      <c r="S340" s="198"/>
      <c r="T340" s="198"/>
      <c r="U340" s="198"/>
      <c r="V340" s="198"/>
      <c r="W340" s="198"/>
      <c r="X340" s="198"/>
      <c r="Y340" s="198"/>
      <c r="Z340" s="198"/>
      <c r="AA340" s="52"/>
      <c r="AB340" s="52"/>
      <c r="AC340" s="52"/>
      <c r="AD340" s="198"/>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c r="DO340" s="52"/>
      <c r="DP340" s="52"/>
      <c r="DQ340" s="52"/>
      <c r="DR340" s="52"/>
      <c r="DS340" s="52"/>
      <c r="DT340" s="52"/>
      <c r="DU340" s="52"/>
    </row>
    <row r="341" spans="1:125" ht="16.5" customHeight="1" x14ac:dyDescent="0.3">
      <c r="A341" s="56"/>
      <c r="B341" s="56"/>
      <c r="C341" s="56"/>
      <c r="D341" s="52"/>
      <c r="E341" s="52"/>
      <c r="F341" s="198"/>
      <c r="G341" s="52"/>
      <c r="H341" s="198"/>
      <c r="I341" s="198"/>
      <c r="J341" s="198"/>
      <c r="K341" s="198"/>
      <c r="L341" s="198"/>
      <c r="M341" s="198"/>
      <c r="N341" s="198"/>
      <c r="O341" s="198"/>
      <c r="P341" s="198"/>
      <c r="Q341" s="198"/>
      <c r="R341" s="198"/>
      <c r="S341" s="198"/>
      <c r="T341" s="198"/>
      <c r="U341" s="198"/>
      <c r="V341" s="198"/>
      <c r="W341" s="198"/>
      <c r="X341" s="198"/>
      <c r="Y341" s="198"/>
      <c r="Z341" s="198"/>
      <c r="AA341" s="52"/>
      <c r="AB341" s="52"/>
      <c r="AC341" s="52"/>
      <c r="AD341" s="198"/>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c r="CN341" s="52"/>
      <c r="CO341" s="52"/>
      <c r="CP341" s="52"/>
      <c r="CQ341" s="52"/>
      <c r="CR341" s="52"/>
      <c r="CS341" s="52"/>
      <c r="CT341" s="52"/>
      <c r="CU341" s="52"/>
      <c r="CV341" s="52"/>
      <c r="CW341" s="52"/>
      <c r="CX341" s="52"/>
      <c r="CY341" s="52"/>
      <c r="CZ341" s="52"/>
      <c r="DA341" s="52"/>
      <c r="DB341" s="52"/>
      <c r="DC341" s="52"/>
      <c r="DD341" s="52"/>
      <c r="DE341" s="52"/>
      <c r="DF341" s="52"/>
      <c r="DG341" s="52"/>
      <c r="DH341" s="52"/>
      <c r="DI341" s="52"/>
      <c r="DJ341" s="52"/>
      <c r="DK341" s="52"/>
      <c r="DL341" s="52"/>
      <c r="DM341" s="52"/>
      <c r="DN341" s="52"/>
      <c r="DO341" s="52"/>
      <c r="DP341" s="52"/>
      <c r="DQ341" s="52"/>
      <c r="DR341" s="52"/>
      <c r="DS341" s="52"/>
      <c r="DT341" s="52"/>
      <c r="DU341" s="52"/>
    </row>
    <row r="342" spans="1:125" ht="16.5" customHeight="1" x14ac:dyDescent="0.3">
      <c r="A342" s="56"/>
      <c r="B342" s="56"/>
      <c r="C342" s="56"/>
      <c r="D342" s="52"/>
      <c r="E342" s="52"/>
      <c r="F342" s="198"/>
      <c r="G342" s="52"/>
      <c r="H342" s="198"/>
      <c r="I342" s="198"/>
      <c r="J342" s="198"/>
      <c r="K342" s="198"/>
      <c r="L342" s="198"/>
      <c r="M342" s="198"/>
      <c r="N342" s="198"/>
      <c r="O342" s="198"/>
      <c r="P342" s="198"/>
      <c r="Q342" s="198"/>
      <c r="R342" s="198"/>
      <c r="S342" s="198"/>
      <c r="T342" s="198"/>
      <c r="U342" s="198"/>
      <c r="V342" s="198"/>
      <c r="W342" s="198"/>
      <c r="X342" s="198"/>
      <c r="Y342" s="198"/>
      <c r="Z342" s="198"/>
      <c r="AA342" s="52"/>
      <c r="AB342" s="52"/>
      <c r="AC342" s="52"/>
      <c r="AD342" s="198"/>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c r="DC342" s="52"/>
      <c r="DD342" s="52"/>
      <c r="DE342" s="52"/>
      <c r="DF342" s="52"/>
      <c r="DG342" s="52"/>
      <c r="DH342" s="52"/>
      <c r="DI342" s="52"/>
      <c r="DJ342" s="52"/>
      <c r="DK342" s="52"/>
      <c r="DL342" s="52"/>
      <c r="DM342" s="52"/>
      <c r="DN342" s="52"/>
      <c r="DO342" s="52"/>
      <c r="DP342" s="52"/>
      <c r="DQ342" s="52"/>
      <c r="DR342" s="52"/>
      <c r="DS342" s="52"/>
      <c r="DT342" s="52"/>
      <c r="DU342" s="52"/>
    </row>
    <row r="343" spans="1:125" ht="16.5" customHeight="1" x14ac:dyDescent="0.3">
      <c r="A343" s="56"/>
      <c r="B343" s="56"/>
      <c r="C343" s="56"/>
      <c r="D343" s="52"/>
      <c r="E343" s="52"/>
      <c r="F343" s="198"/>
      <c r="G343" s="52"/>
      <c r="H343" s="198"/>
      <c r="I343" s="198"/>
      <c r="J343" s="198"/>
      <c r="K343" s="198"/>
      <c r="L343" s="198"/>
      <c r="M343" s="198"/>
      <c r="N343" s="198"/>
      <c r="O343" s="198"/>
      <c r="P343" s="198"/>
      <c r="Q343" s="198"/>
      <c r="R343" s="198"/>
      <c r="S343" s="198"/>
      <c r="T343" s="198"/>
      <c r="U343" s="198"/>
      <c r="V343" s="198"/>
      <c r="W343" s="198"/>
      <c r="X343" s="198"/>
      <c r="Y343" s="198"/>
      <c r="Z343" s="198"/>
      <c r="AA343" s="52"/>
      <c r="AB343" s="52"/>
      <c r="AC343" s="52"/>
      <c r="AD343" s="198"/>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row>
    <row r="344" spans="1:125" ht="16.5" customHeight="1" x14ac:dyDescent="0.3">
      <c r="A344" s="56"/>
      <c r="B344" s="56"/>
      <c r="C344" s="56"/>
      <c r="D344" s="52"/>
      <c r="E344" s="52"/>
      <c r="F344" s="198"/>
      <c r="G344" s="52"/>
      <c r="H344" s="198"/>
      <c r="I344" s="198"/>
      <c r="J344" s="198"/>
      <c r="K344" s="198"/>
      <c r="L344" s="198"/>
      <c r="M344" s="198"/>
      <c r="N344" s="198"/>
      <c r="O344" s="198"/>
      <c r="P344" s="198"/>
      <c r="Q344" s="198"/>
      <c r="R344" s="198"/>
      <c r="S344" s="198"/>
      <c r="T344" s="198"/>
      <c r="U344" s="198"/>
      <c r="V344" s="198"/>
      <c r="W344" s="198"/>
      <c r="X344" s="198"/>
      <c r="Y344" s="198"/>
      <c r="Z344" s="198"/>
      <c r="AA344" s="52"/>
      <c r="AB344" s="52"/>
      <c r="AC344" s="52"/>
      <c r="AD344" s="198"/>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row>
    <row r="345" spans="1:125" ht="16.5" customHeight="1" x14ac:dyDescent="0.3">
      <c r="A345" s="56"/>
      <c r="B345" s="56"/>
      <c r="C345" s="56"/>
      <c r="D345" s="52"/>
      <c r="E345" s="52"/>
      <c r="F345" s="198"/>
      <c r="G345" s="52"/>
      <c r="H345" s="198"/>
      <c r="I345" s="198"/>
      <c r="J345" s="198"/>
      <c r="K345" s="198"/>
      <c r="L345" s="198"/>
      <c r="M345" s="198"/>
      <c r="N345" s="198"/>
      <c r="O345" s="198"/>
      <c r="P345" s="198"/>
      <c r="Q345" s="198"/>
      <c r="R345" s="198"/>
      <c r="S345" s="198"/>
      <c r="T345" s="198"/>
      <c r="U345" s="198"/>
      <c r="V345" s="198"/>
      <c r="W345" s="198"/>
      <c r="X345" s="198"/>
      <c r="Y345" s="198"/>
      <c r="Z345" s="198"/>
      <c r="AA345" s="52"/>
      <c r="AB345" s="52"/>
      <c r="AC345" s="52"/>
      <c r="AD345" s="198"/>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c r="CN345" s="52"/>
      <c r="CO345" s="52"/>
      <c r="CP345" s="52"/>
      <c r="CQ345" s="52"/>
      <c r="CR345" s="52"/>
      <c r="CS345" s="52"/>
      <c r="CT345" s="52"/>
      <c r="CU345" s="52"/>
      <c r="CV345" s="52"/>
      <c r="CW345" s="52"/>
      <c r="CX345" s="52"/>
      <c r="CY345" s="52"/>
      <c r="CZ345" s="52"/>
      <c r="DA345" s="52"/>
      <c r="DB345" s="52"/>
      <c r="DC345" s="52"/>
      <c r="DD345" s="52"/>
      <c r="DE345" s="52"/>
      <c r="DF345" s="52"/>
      <c r="DG345" s="52"/>
      <c r="DH345" s="52"/>
      <c r="DI345" s="52"/>
      <c r="DJ345" s="52"/>
      <c r="DK345" s="52"/>
      <c r="DL345" s="52"/>
      <c r="DM345" s="52"/>
      <c r="DN345" s="52"/>
      <c r="DO345" s="52"/>
      <c r="DP345" s="52"/>
      <c r="DQ345" s="52"/>
      <c r="DR345" s="52"/>
      <c r="DS345" s="52"/>
      <c r="DT345" s="52"/>
      <c r="DU345" s="52"/>
    </row>
    <row r="346" spans="1:125" ht="16.5" customHeight="1" x14ac:dyDescent="0.3">
      <c r="A346" s="56"/>
      <c r="B346" s="56"/>
      <c r="C346" s="56"/>
      <c r="D346" s="52"/>
      <c r="E346" s="52"/>
      <c r="F346" s="198"/>
      <c r="G346" s="52"/>
      <c r="H346" s="198"/>
      <c r="I346" s="198"/>
      <c r="J346" s="198"/>
      <c r="K346" s="198"/>
      <c r="L346" s="198"/>
      <c r="M346" s="198"/>
      <c r="N346" s="198"/>
      <c r="O346" s="198"/>
      <c r="P346" s="198"/>
      <c r="Q346" s="198"/>
      <c r="R346" s="198"/>
      <c r="S346" s="198"/>
      <c r="T346" s="198"/>
      <c r="U346" s="198"/>
      <c r="V346" s="198"/>
      <c r="W346" s="198"/>
      <c r="X346" s="198"/>
      <c r="Y346" s="198"/>
      <c r="Z346" s="198"/>
      <c r="AA346" s="52"/>
      <c r="AB346" s="52"/>
      <c r="AC346" s="52"/>
      <c r="AD346" s="198"/>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row>
    <row r="347" spans="1:125" ht="16.5" customHeight="1" x14ac:dyDescent="0.3">
      <c r="A347" s="56"/>
      <c r="B347" s="56"/>
      <c r="C347" s="56"/>
      <c r="D347" s="52"/>
      <c r="E347" s="52"/>
      <c r="F347" s="198"/>
      <c r="G347" s="52"/>
      <c r="H347" s="198"/>
      <c r="I347" s="198"/>
      <c r="J347" s="198"/>
      <c r="K347" s="198"/>
      <c r="L347" s="198"/>
      <c r="M347" s="198"/>
      <c r="N347" s="198"/>
      <c r="O347" s="198"/>
      <c r="P347" s="198"/>
      <c r="Q347" s="198"/>
      <c r="R347" s="198"/>
      <c r="S347" s="198"/>
      <c r="T347" s="198"/>
      <c r="U347" s="198"/>
      <c r="V347" s="198"/>
      <c r="W347" s="198"/>
      <c r="X347" s="198"/>
      <c r="Y347" s="198"/>
      <c r="Z347" s="198"/>
      <c r="AA347" s="52"/>
      <c r="AB347" s="52"/>
      <c r="AC347" s="52"/>
      <c r="AD347" s="198"/>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c r="CN347" s="52"/>
      <c r="CO347" s="52"/>
      <c r="CP347" s="52"/>
      <c r="CQ347" s="52"/>
      <c r="CR347" s="52"/>
      <c r="CS347" s="52"/>
      <c r="CT347" s="52"/>
      <c r="CU347" s="52"/>
      <c r="CV347" s="52"/>
      <c r="CW347" s="52"/>
      <c r="CX347" s="52"/>
      <c r="CY347" s="52"/>
      <c r="CZ347" s="52"/>
      <c r="DA347" s="52"/>
      <c r="DB347" s="52"/>
      <c r="DC347" s="52"/>
      <c r="DD347" s="52"/>
      <c r="DE347" s="52"/>
      <c r="DF347" s="52"/>
      <c r="DG347" s="52"/>
      <c r="DH347" s="52"/>
      <c r="DI347" s="52"/>
      <c r="DJ347" s="52"/>
      <c r="DK347" s="52"/>
      <c r="DL347" s="52"/>
      <c r="DM347" s="52"/>
      <c r="DN347" s="52"/>
      <c r="DO347" s="52"/>
      <c r="DP347" s="52"/>
      <c r="DQ347" s="52"/>
      <c r="DR347" s="52"/>
      <c r="DS347" s="52"/>
      <c r="DT347" s="52"/>
      <c r="DU347" s="52"/>
    </row>
    <row r="348" spans="1:125" ht="16.5" customHeight="1" x14ac:dyDescent="0.3">
      <c r="A348" s="56"/>
      <c r="B348" s="56"/>
      <c r="C348" s="56"/>
      <c r="D348" s="52"/>
      <c r="E348" s="52"/>
      <c r="F348" s="198"/>
      <c r="G348" s="52"/>
      <c r="H348" s="198"/>
      <c r="I348" s="198"/>
      <c r="J348" s="198"/>
      <c r="K348" s="198"/>
      <c r="L348" s="198"/>
      <c r="M348" s="198"/>
      <c r="N348" s="198"/>
      <c r="O348" s="198"/>
      <c r="P348" s="198"/>
      <c r="Q348" s="198"/>
      <c r="R348" s="198"/>
      <c r="S348" s="198"/>
      <c r="T348" s="198"/>
      <c r="U348" s="198"/>
      <c r="V348" s="198"/>
      <c r="W348" s="198"/>
      <c r="X348" s="198"/>
      <c r="Y348" s="198"/>
      <c r="Z348" s="198"/>
      <c r="AA348" s="52"/>
      <c r="AB348" s="52"/>
      <c r="AC348" s="52"/>
      <c r="AD348" s="198"/>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c r="DC348" s="52"/>
      <c r="DD348" s="52"/>
      <c r="DE348" s="52"/>
      <c r="DF348" s="52"/>
      <c r="DG348" s="52"/>
      <c r="DH348" s="52"/>
      <c r="DI348" s="52"/>
      <c r="DJ348" s="52"/>
      <c r="DK348" s="52"/>
      <c r="DL348" s="52"/>
      <c r="DM348" s="52"/>
      <c r="DN348" s="52"/>
      <c r="DO348" s="52"/>
      <c r="DP348" s="52"/>
      <c r="DQ348" s="52"/>
      <c r="DR348" s="52"/>
      <c r="DS348" s="52"/>
      <c r="DT348" s="52"/>
      <c r="DU348" s="52"/>
    </row>
    <row r="349" spans="1:125" ht="16.5" customHeight="1" x14ac:dyDescent="0.3">
      <c r="A349" s="56"/>
      <c r="B349" s="56"/>
      <c r="C349" s="56"/>
      <c r="D349" s="52"/>
      <c r="E349" s="52"/>
      <c r="F349" s="198"/>
      <c r="G349" s="52"/>
      <c r="H349" s="198"/>
      <c r="I349" s="198"/>
      <c r="J349" s="198"/>
      <c r="K349" s="198"/>
      <c r="L349" s="198"/>
      <c r="M349" s="198"/>
      <c r="N349" s="198"/>
      <c r="O349" s="198"/>
      <c r="P349" s="198"/>
      <c r="Q349" s="198"/>
      <c r="R349" s="198"/>
      <c r="S349" s="198"/>
      <c r="T349" s="198"/>
      <c r="U349" s="198"/>
      <c r="V349" s="198"/>
      <c r="W349" s="198"/>
      <c r="X349" s="198"/>
      <c r="Y349" s="198"/>
      <c r="Z349" s="198"/>
      <c r="AA349" s="52"/>
      <c r="AB349" s="52"/>
      <c r="AC349" s="52"/>
      <c r="AD349" s="198"/>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c r="CN349" s="52"/>
      <c r="CO349" s="52"/>
      <c r="CP349" s="52"/>
      <c r="CQ349" s="52"/>
      <c r="CR349" s="52"/>
      <c r="CS349" s="52"/>
      <c r="CT349" s="52"/>
      <c r="CU349" s="52"/>
      <c r="CV349" s="52"/>
      <c r="CW349" s="52"/>
      <c r="CX349" s="52"/>
      <c r="CY349" s="52"/>
      <c r="CZ349" s="52"/>
      <c r="DA349" s="52"/>
      <c r="DB349" s="52"/>
      <c r="DC349" s="52"/>
      <c r="DD349" s="52"/>
      <c r="DE349" s="52"/>
      <c r="DF349" s="52"/>
      <c r="DG349" s="52"/>
      <c r="DH349" s="52"/>
      <c r="DI349" s="52"/>
      <c r="DJ349" s="52"/>
      <c r="DK349" s="52"/>
      <c r="DL349" s="52"/>
      <c r="DM349" s="52"/>
      <c r="DN349" s="52"/>
      <c r="DO349" s="52"/>
      <c r="DP349" s="52"/>
      <c r="DQ349" s="52"/>
      <c r="DR349" s="52"/>
      <c r="DS349" s="52"/>
      <c r="DT349" s="52"/>
      <c r="DU349" s="52"/>
    </row>
    <row r="350" spans="1:125" ht="16.5" customHeight="1" x14ac:dyDescent="0.3">
      <c r="A350" s="56"/>
      <c r="B350" s="56"/>
      <c r="C350" s="56"/>
      <c r="D350" s="52"/>
      <c r="E350" s="52"/>
      <c r="F350" s="198"/>
      <c r="G350" s="52"/>
      <c r="H350" s="198"/>
      <c r="I350" s="198"/>
      <c r="J350" s="198"/>
      <c r="K350" s="198"/>
      <c r="L350" s="198"/>
      <c r="M350" s="198"/>
      <c r="N350" s="198"/>
      <c r="O350" s="198"/>
      <c r="P350" s="198"/>
      <c r="Q350" s="198"/>
      <c r="R350" s="198"/>
      <c r="S350" s="198"/>
      <c r="T350" s="198"/>
      <c r="U350" s="198"/>
      <c r="V350" s="198"/>
      <c r="W350" s="198"/>
      <c r="X350" s="198"/>
      <c r="Y350" s="198"/>
      <c r="Z350" s="198"/>
      <c r="AA350" s="52"/>
      <c r="AB350" s="52"/>
      <c r="AC350" s="52"/>
      <c r="AD350" s="198"/>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2"/>
      <c r="DE350" s="52"/>
      <c r="DF350" s="52"/>
      <c r="DG350" s="52"/>
      <c r="DH350" s="52"/>
      <c r="DI350" s="52"/>
      <c r="DJ350" s="52"/>
      <c r="DK350" s="52"/>
      <c r="DL350" s="52"/>
      <c r="DM350" s="52"/>
      <c r="DN350" s="52"/>
      <c r="DO350" s="52"/>
      <c r="DP350" s="52"/>
      <c r="DQ350" s="52"/>
      <c r="DR350" s="52"/>
      <c r="DS350" s="52"/>
      <c r="DT350" s="52"/>
      <c r="DU350" s="52"/>
    </row>
    <row r="351" spans="1:125" ht="16.5" customHeight="1" x14ac:dyDescent="0.3">
      <c r="A351" s="56"/>
      <c r="B351" s="56"/>
      <c r="C351" s="56"/>
      <c r="D351" s="52"/>
      <c r="E351" s="52"/>
      <c r="F351" s="198"/>
      <c r="G351" s="52"/>
      <c r="H351" s="198"/>
      <c r="I351" s="198"/>
      <c r="J351" s="198"/>
      <c r="K351" s="198"/>
      <c r="L351" s="198"/>
      <c r="M351" s="198"/>
      <c r="N351" s="198"/>
      <c r="O351" s="198"/>
      <c r="P351" s="198"/>
      <c r="Q351" s="198"/>
      <c r="R351" s="198"/>
      <c r="S351" s="198"/>
      <c r="T351" s="198"/>
      <c r="U351" s="198"/>
      <c r="V351" s="198"/>
      <c r="W351" s="198"/>
      <c r="X351" s="198"/>
      <c r="Y351" s="198"/>
      <c r="Z351" s="198"/>
      <c r="AA351" s="52"/>
      <c r="AB351" s="52"/>
      <c r="AC351" s="52"/>
      <c r="AD351" s="198"/>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c r="CN351" s="52"/>
      <c r="CO351" s="52"/>
      <c r="CP351" s="52"/>
      <c r="CQ351" s="52"/>
      <c r="CR351" s="52"/>
      <c r="CS351" s="52"/>
      <c r="CT351" s="52"/>
      <c r="CU351" s="52"/>
      <c r="CV351" s="52"/>
      <c r="CW351" s="52"/>
      <c r="CX351" s="52"/>
      <c r="CY351" s="52"/>
      <c r="CZ351" s="52"/>
      <c r="DA351" s="52"/>
      <c r="DB351" s="52"/>
      <c r="DC351" s="52"/>
      <c r="DD351" s="52"/>
      <c r="DE351" s="52"/>
      <c r="DF351" s="52"/>
      <c r="DG351" s="52"/>
      <c r="DH351" s="52"/>
      <c r="DI351" s="52"/>
      <c r="DJ351" s="52"/>
      <c r="DK351" s="52"/>
      <c r="DL351" s="52"/>
      <c r="DM351" s="52"/>
      <c r="DN351" s="52"/>
      <c r="DO351" s="52"/>
      <c r="DP351" s="52"/>
      <c r="DQ351" s="52"/>
      <c r="DR351" s="52"/>
      <c r="DS351" s="52"/>
      <c r="DT351" s="52"/>
      <c r="DU351" s="52"/>
    </row>
    <row r="352" spans="1:125" ht="16.5" customHeight="1" x14ac:dyDescent="0.3">
      <c r="A352" s="56"/>
      <c r="B352" s="56"/>
      <c r="C352" s="56"/>
      <c r="D352" s="52"/>
      <c r="E352" s="52"/>
      <c r="F352" s="198"/>
      <c r="G352" s="52"/>
      <c r="H352" s="198"/>
      <c r="I352" s="198"/>
      <c r="J352" s="198"/>
      <c r="K352" s="198"/>
      <c r="L352" s="198"/>
      <c r="M352" s="198"/>
      <c r="N352" s="198"/>
      <c r="O352" s="198"/>
      <c r="P352" s="198"/>
      <c r="Q352" s="198"/>
      <c r="R352" s="198"/>
      <c r="S352" s="198"/>
      <c r="T352" s="198"/>
      <c r="U352" s="198"/>
      <c r="V352" s="198"/>
      <c r="W352" s="198"/>
      <c r="X352" s="198"/>
      <c r="Y352" s="198"/>
      <c r="Z352" s="198"/>
      <c r="AA352" s="52"/>
      <c r="AB352" s="52"/>
      <c r="AC352" s="52"/>
      <c r="AD352" s="198"/>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c r="DC352" s="52"/>
      <c r="DD352" s="52"/>
      <c r="DE352" s="52"/>
      <c r="DF352" s="52"/>
      <c r="DG352" s="52"/>
      <c r="DH352" s="52"/>
      <c r="DI352" s="52"/>
      <c r="DJ352" s="52"/>
      <c r="DK352" s="52"/>
      <c r="DL352" s="52"/>
      <c r="DM352" s="52"/>
      <c r="DN352" s="52"/>
      <c r="DO352" s="52"/>
      <c r="DP352" s="52"/>
      <c r="DQ352" s="52"/>
      <c r="DR352" s="52"/>
      <c r="DS352" s="52"/>
      <c r="DT352" s="52"/>
      <c r="DU352" s="52"/>
    </row>
    <row r="353" spans="1:125" ht="16.5" customHeight="1" x14ac:dyDescent="0.3">
      <c r="A353" s="56"/>
      <c r="B353" s="56"/>
      <c r="C353" s="56"/>
      <c r="D353" s="52"/>
      <c r="E353" s="52"/>
      <c r="F353" s="198"/>
      <c r="G353" s="52"/>
      <c r="H353" s="198"/>
      <c r="I353" s="198"/>
      <c r="J353" s="198"/>
      <c r="K353" s="198"/>
      <c r="L353" s="198"/>
      <c r="M353" s="198"/>
      <c r="N353" s="198"/>
      <c r="O353" s="198"/>
      <c r="P353" s="198"/>
      <c r="Q353" s="198"/>
      <c r="R353" s="198"/>
      <c r="S353" s="198"/>
      <c r="T353" s="198"/>
      <c r="U353" s="198"/>
      <c r="V353" s="198"/>
      <c r="W353" s="198"/>
      <c r="X353" s="198"/>
      <c r="Y353" s="198"/>
      <c r="Z353" s="198"/>
      <c r="AA353" s="52"/>
      <c r="AB353" s="52"/>
      <c r="AC353" s="52"/>
      <c r="AD353" s="198"/>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c r="CN353" s="52"/>
      <c r="CO353" s="52"/>
      <c r="CP353" s="52"/>
      <c r="CQ353" s="52"/>
      <c r="CR353" s="52"/>
      <c r="CS353" s="52"/>
      <c r="CT353" s="52"/>
      <c r="CU353" s="52"/>
      <c r="CV353" s="52"/>
      <c r="CW353" s="52"/>
      <c r="CX353" s="52"/>
      <c r="CY353" s="52"/>
      <c r="CZ353" s="52"/>
      <c r="DA353" s="52"/>
      <c r="DB353" s="52"/>
      <c r="DC353" s="52"/>
      <c r="DD353" s="52"/>
      <c r="DE353" s="52"/>
      <c r="DF353" s="52"/>
      <c r="DG353" s="52"/>
      <c r="DH353" s="52"/>
      <c r="DI353" s="52"/>
      <c r="DJ353" s="52"/>
      <c r="DK353" s="52"/>
      <c r="DL353" s="52"/>
      <c r="DM353" s="52"/>
      <c r="DN353" s="52"/>
      <c r="DO353" s="52"/>
      <c r="DP353" s="52"/>
      <c r="DQ353" s="52"/>
      <c r="DR353" s="52"/>
      <c r="DS353" s="52"/>
      <c r="DT353" s="52"/>
      <c r="DU353" s="52"/>
    </row>
    <row r="354" spans="1:125" ht="16.5" customHeight="1" x14ac:dyDescent="0.3">
      <c r="A354" s="56"/>
      <c r="B354" s="56"/>
      <c r="C354" s="56"/>
      <c r="D354" s="52"/>
      <c r="E354" s="52"/>
      <c r="F354" s="198"/>
      <c r="G354" s="52"/>
      <c r="H354" s="198"/>
      <c r="I354" s="198"/>
      <c r="J354" s="198"/>
      <c r="K354" s="198"/>
      <c r="L354" s="198"/>
      <c r="M354" s="198"/>
      <c r="N354" s="198"/>
      <c r="O354" s="198"/>
      <c r="P354" s="198"/>
      <c r="Q354" s="198"/>
      <c r="R354" s="198"/>
      <c r="S354" s="198"/>
      <c r="T354" s="198"/>
      <c r="U354" s="198"/>
      <c r="V354" s="198"/>
      <c r="W354" s="198"/>
      <c r="X354" s="198"/>
      <c r="Y354" s="198"/>
      <c r="Z354" s="198"/>
      <c r="AA354" s="52"/>
      <c r="AB354" s="52"/>
      <c r="AC354" s="52"/>
      <c r="AD354" s="198"/>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c r="DG354" s="52"/>
      <c r="DH354" s="52"/>
      <c r="DI354" s="52"/>
      <c r="DJ354" s="52"/>
      <c r="DK354" s="52"/>
      <c r="DL354" s="52"/>
      <c r="DM354" s="52"/>
      <c r="DN354" s="52"/>
      <c r="DO354" s="52"/>
      <c r="DP354" s="52"/>
      <c r="DQ354" s="52"/>
      <c r="DR354" s="52"/>
      <c r="DS354" s="52"/>
      <c r="DT354" s="52"/>
      <c r="DU354" s="52"/>
    </row>
    <row r="355" spans="1:125" ht="16.5" customHeight="1" x14ac:dyDescent="0.3">
      <c r="A355" s="56"/>
      <c r="B355" s="56"/>
      <c r="C355" s="56"/>
      <c r="D355" s="52"/>
      <c r="E355" s="52"/>
      <c r="F355" s="198"/>
      <c r="G355" s="52"/>
      <c r="H355" s="198"/>
      <c r="I355" s="198"/>
      <c r="J355" s="198"/>
      <c r="K355" s="198"/>
      <c r="L355" s="198"/>
      <c r="M355" s="198"/>
      <c r="N355" s="198"/>
      <c r="O355" s="198"/>
      <c r="P355" s="198"/>
      <c r="Q355" s="198"/>
      <c r="R355" s="198"/>
      <c r="S355" s="198"/>
      <c r="T355" s="198"/>
      <c r="U355" s="198"/>
      <c r="V355" s="198"/>
      <c r="W355" s="198"/>
      <c r="X355" s="198"/>
      <c r="Y355" s="198"/>
      <c r="Z355" s="198"/>
      <c r="AA355" s="52"/>
      <c r="AB355" s="52"/>
      <c r="AC355" s="52"/>
      <c r="AD355" s="198"/>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c r="CN355" s="52"/>
      <c r="CO355" s="52"/>
      <c r="CP355" s="52"/>
      <c r="CQ355" s="52"/>
      <c r="CR355" s="52"/>
      <c r="CS355" s="52"/>
      <c r="CT355" s="52"/>
      <c r="CU355" s="52"/>
      <c r="CV355" s="52"/>
      <c r="CW355" s="52"/>
      <c r="CX355" s="52"/>
      <c r="CY355" s="52"/>
      <c r="CZ355" s="52"/>
      <c r="DA355" s="52"/>
      <c r="DB355" s="52"/>
      <c r="DC355" s="52"/>
      <c r="DD355" s="52"/>
      <c r="DE355" s="52"/>
      <c r="DF355" s="52"/>
      <c r="DG355" s="52"/>
      <c r="DH355" s="52"/>
      <c r="DI355" s="52"/>
      <c r="DJ355" s="52"/>
      <c r="DK355" s="52"/>
      <c r="DL355" s="52"/>
      <c r="DM355" s="52"/>
      <c r="DN355" s="52"/>
      <c r="DO355" s="52"/>
      <c r="DP355" s="52"/>
      <c r="DQ355" s="52"/>
      <c r="DR355" s="52"/>
      <c r="DS355" s="52"/>
      <c r="DT355" s="52"/>
      <c r="DU355" s="52"/>
    </row>
    <row r="356" spans="1:125" ht="16.5" customHeight="1" x14ac:dyDescent="0.3">
      <c r="A356" s="56"/>
      <c r="B356" s="56"/>
      <c r="C356" s="56"/>
      <c r="D356" s="52"/>
      <c r="E356" s="52"/>
      <c r="F356" s="198"/>
      <c r="G356" s="52"/>
      <c r="H356" s="198"/>
      <c r="I356" s="198"/>
      <c r="J356" s="198"/>
      <c r="K356" s="198"/>
      <c r="L356" s="198"/>
      <c r="M356" s="198"/>
      <c r="N356" s="198"/>
      <c r="O356" s="198"/>
      <c r="P356" s="198"/>
      <c r="Q356" s="198"/>
      <c r="R356" s="198"/>
      <c r="S356" s="198"/>
      <c r="T356" s="198"/>
      <c r="U356" s="198"/>
      <c r="V356" s="198"/>
      <c r="W356" s="198"/>
      <c r="X356" s="198"/>
      <c r="Y356" s="198"/>
      <c r="Z356" s="198"/>
      <c r="AA356" s="52"/>
      <c r="AB356" s="52"/>
      <c r="AC356" s="52"/>
      <c r="AD356" s="198"/>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row>
    <row r="357" spans="1:125" ht="16.5" customHeight="1" x14ac:dyDescent="0.3">
      <c r="A357" s="56"/>
      <c r="B357" s="56"/>
      <c r="C357" s="56"/>
      <c r="D357" s="52"/>
      <c r="E357" s="52"/>
      <c r="F357" s="198"/>
      <c r="G357" s="52"/>
      <c r="H357" s="198"/>
      <c r="I357" s="198"/>
      <c r="J357" s="198"/>
      <c r="K357" s="198"/>
      <c r="L357" s="198"/>
      <c r="M357" s="198"/>
      <c r="N357" s="198"/>
      <c r="O357" s="198"/>
      <c r="P357" s="198"/>
      <c r="Q357" s="198"/>
      <c r="R357" s="198"/>
      <c r="S357" s="198"/>
      <c r="T357" s="198"/>
      <c r="U357" s="198"/>
      <c r="V357" s="198"/>
      <c r="W357" s="198"/>
      <c r="X357" s="198"/>
      <c r="Y357" s="198"/>
      <c r="Z357" s="198"/>
      <c r="AA357" s="52"/>
      <c r="AB357" s="52"/>
      <c r="AC357" s="52"/>
      <c r="AD357" s="198"/>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c r="CN357" s="52"/>
      <c r="CO357" s="52"/>
      <c r="CP357" s="52"/>
      <c r="CQ357" s="52"/>
      <c r="CR357" s="52"/>
      <c r="CS357" s="52"/>
      <c r="CT357" s="52"/>
      <c r="CU357" s="52"/>
      <c r="CV357" s="52"/>
      <c r="CW357" s="52"/>
      <c r="CX357" s="52"/>
      <c r="CY357" s="52"/>
      <c r="CZ357" s="52"/>
      <c r="DA357" s="52"/>
      <c r="DB357" s="52"/>
      <c r="DC357" s="52"/>
      <c r="DD357" s="52"/>
      <c r="DE357" s="52"/>
      <c r="DF357" s="52"/>
      <c r="DG357" s="52"/>
      <c r="DH357" s="52"/>
      <c r="DI357" s="52"/>
      <c r="DJ357" s="52"/>
      <c r="DK357" s="52"/>
      <c r="DL357" s="52"/>
      <c r="DM357" s="52"/>
      <c r="DN357" s="52"/>
      <c r="DO357" s="52"/>
      <c r="DP357" s="52"/>
      <c r="DQ357" s="52"/>
      <c r="DR357" s="52"/>
      <c r="DS357" s="52"/>
      <c r="DT357" s="52"/>
      <c r="DU357" s="52"/>
    </row>
    <row r="358" spans="1:125" ht="16.5" customHeight="1" x14ac:dyDescent="0.3">
      <c r="A358" s="56"/>
      <c r="B358" s="56"/>
      <c r="C358" s="56"/>
      <c r="D358" s="52"/>
      <c r="E358" s="52"/>
      <c r="F358" s="198"/>
      <c r="G358" s="52"/>
      <c r="H358" s="198"/>
      <c r="I358" s="198"/>
      <c r="J358" s="198"/>
      <c r="K358" s="198"/>
      <c r="L358" s="198"/>
      <c r="M358" s="198"/>
      <c r="N358" s="198"/>
      <c r="O358" s="198"/>
      <c r="P358" s="198"/>
      <c r="Q358" s="198"/>
      <c r="R358" s="198"/>
      <c r="S358" s="198"/>
      <c r="T358" s="198"/>
      <c r="U358" s="198"/>
      <c r="V358" s="198"/>
      <c r="W358" s="198"/>
      <c r="X358" s="198"/>
      <c r="Y358" s="198"/>
      <c r="Z358" s="198"/>
      <c r="AA358" s="52"/>
      <c r="AB358" s="52"/>
      <c r="AC358" s="52"/>
      <c r="AD358" s="198"/>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c r="DC358" s="52"/>
      <c r="DD358" s="52"/>
      <c r="DE358" s="52"/>
      <c r="DF358" s="52"/>
      <c r="DG358" s="52"/>
      <c r="DH358" s="52"/>
      <c r="DI358" s="52"/>
      <c r="DJ358" s="52"/>
      <c r="DK358" s="52"/>
      <c r="DL358" s="52"/>
      <c r="DM358" s="52"/>
      <c r="DN358" s="52"/>
      <c r="DO358" s="52"/>
      <c r="DP358" s="52"/>
      <c r="DQ358" s="52"/>
      <c r="DR358" s="52"/>
      <c r="DS358" s="52"/>
      <c r="DT358" s="52"/>
      <c r="DU358" s="52"/>
    </row>
    <row r="359" spans="1:125" ht="16.5" customHeight="1" x14ac:dyDescent="0.3">
      <c r="A359" s="56"/>
      <c r="B359" s="56"/>
      <c r="C359" s="56"/>
      <c r="D359" s="52"/>
      <c r="E359" s="52"/>
      <c r="F359" s="198"/>
      <c r="G359" s="52"/>
      <c r="H359" s="198"/>
      <c r="I359" s="198"/>
      <c r="J359" s="198"/>
      <c r="K359" s="198"/>
      <c r="L359" s="198"/>
      <c r="M359" s="198"/>
      <c r="N359" s="198"/>
      <c r="O359" s="198"/>
      <c r="P359" s="198"/>
      <c r="Q359" s="198"/>
      <c r="R359" s="198"/>
      <c r="S359" s="198"/>
      <c r="T359" s="198"/>
      <c r="U359" s="198"/>
      <c r="V359" s="198"/>
      <c r="W359" s="198"/>
      <c r="X359" s="198"/>
      <c r="Y359" s="198"/>
      <c r="Z359" s="198"/>
      <c r="AA359" s="52"/>
      <c r="AB359" s="52"/>
      <c r="AC359" s="52"/>
      <c r="AD359" s="198"/>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c r="CN359" s="52"/>
      <c r="CO359" s="52"/>
      <c r="CP359" s="52"/>
      <c r="CQ359" s="52"/>
      <c r="CR359" s="52"/>
      <c r="CS359" s="52"/>
      <c r="CT359" s="52"/>
      <c r="CU359" s="52"/>
      <c r="CV359" s="52"/>
      <c r="CW359" s="52"/>
      <c r="CX359" s="52"/>
      <c r="CY359" s="52"/>
      <c r="CZ359" s="52"/>
      <c r="DA359" s="52"/>
      <c r="DB359" s="52"/>
      <c r="DC359" s="52"/>
      <c r="DD359" s="52"/>
      <c r="DE359" s="52"/>
      <c r="DF359" s="52"/>
      <c r="DG359" s="52"/>
      <c r="DH359" s="52"/>
      <c r="DI359" s="52"/>
      <c r="DJ359" s="52"/>
      <c r="DK359" s="52"/>
      <c r="DL359" s="52"/>
      <c r="DM359" s="52"/>
      <c r="DN359" s="52"/>
      <c r="DO359" s="52"/>
      <c r="DP359" s="52"/>
      <c r="DQ359" s="52"/>
      <c r="DR359" s="52"/>
      <c r="DS359" s="52"/>
      <c r="DT359" s="52"/>
      <c r="DU359" s="52"/>
    </row>
    <row r="360" spans="1:125" ht="16.5" customHeight="1" x14ac:dyDescent="0.3">
      <c r="A360" s="56"/>
      <c r="B360" s="56"/>
      <c r="C360" s="56"/>
      <c r="D360" s="52"/>
      <c r="E360" s="52"/>
      <c r="F360" s="198"/>
      <c r="G360" s="52"/>
      <c r="H360" s="198"/>
      <c r="I360" s="198"/>
      <c r="J360" s="198"/>
      <c r="K360" s="198"/>
      <c r="L360" s="198"/>
      <c r="M360" s="198"/>
      <c r="N360" s="198"/>
      <c r="O360" s="198"/>
      <c r="P360" s="198"/>
      <c r="Q360" s="198"/>
      <c r="R360" s="198"/>
      <c r="S360" s="198"/>
      <c r="T360" s="198"/>
      <c r="U360" s="198"/>
      <c r="V360" s="198"/>
      <c r="W360" s="198"/>
      <c r="X360" s="198"/>
      <c r="Y360" s="198"/>
      <c r="Z360" s="198"/>
      <c r="AA360" s="52"/>
      <c r="AB360" s="52"/>
      <c r="AC360" s="52"/>
      <c r="AD360" s="198"/>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c r="DC360" s="52"/>
      <c r="DD360" s="52"/>
      <c r="DE360" s="52"/>
      <c r="DF360" s="52"/>
      <c r="DG360" s="52"/>
      <c r="DH360" s="52"/>
      <c r="DI360" s="52"/>
      <c r="DJ360" s="52"/>
      <c r="DK360" s="52"/>
      <c r="DL360" s="52"/>
      <c r="DM360" s="52"/>
      <c r="DN360" s="52"/>
      <c r="DO360" s="52"/>
      <c r="DP360" s="52"/>
      <c r="DQ360" s="52"/>
      <c r="DR360" s="52"/>
      <c r="DS360" s="52"/>
      <c r="DT360" s="52"/>
      <c r="DU360" s="52"/>
    </row>
    <row r="361" spans="1:125" ht="16.5" customHeight="1" x14ac:dyDescent="0.3">
      <c r="A361" s="56"/>
      <c r="B361" s="56"/>
      <c r="C361" s="56"/>
      <c r="D361" s="52"/>
      <c r="E361" s="52"/>
      <c r="F361" s="198"/>
      <c r="G361" s="52"/>
      <c r="H361" s="198"/>
      <c r="I361" s="198"/>
      <c r="J361" s="198"/>
      <c r="K361" s="198"/>
      <c r="L361" s="198"/>
      <c r="M361" s="198"/>
      <c r="N361" s="198"/>
      <c r="O361" s="198"/>
      <c r="P361" s="198"/>
      <c r="Q361" s="198"/>
      <c r="R361" s="198"/>
      <c r="S361" s="198"/>
      <c r="T361" s="198"/>
      <c r="U361" s="198"/>
      <c r="V361" s="198"/>
      <c r="W361" s="198"/>
      <c r="X361" s="198"/>
      <c r="Y361" s="198"/>
      <c r="Z361" s="198"/>
      <c r="AA361" s="52"/>
      <c r="AB361" s="52"/>
      <c r="AC361" s="52"/>
      <c r="AD361" s="198"/>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row>
    <row r="362" spans="1:125" ht="16.5" customHeight="1" x14ac:dyDescent="0.3">
      <c r="A362" s="56"/>
      <c r="B362" s="56"/>
      <c r="C362" s="56"/>
      <c r="D362" s="52"/>
      <c r="E362" s="52"/>
      <c r="F362" s="198"/>
      <c r="G362" s="52"/>
      <c r="H362" s="198"/>
      <c r="I362" s="198"/>
      <c r="J362" s="198"/>
      <c r="K362" s="198"/>
      <c r="L362" s="198"/>
      <c r="M362" s="198"/>
      <c r="N362" s="198"/>
      <c r="O362" s="198"/>
      <c r="P362" s="198"/>
      <c r="Q362" s="198"/>
      <c r="R362" s="198"/>
      <c r="S362" s="198"/>
      <c r="T362" s="198"/>
      <c r="U362" s="198"/>
      <c r="V362" s="198"/>
      <c r="W362" s="198"/>
      <c r="X362" s="198"/>
      <c r="Y362" s="198"/>
      <c r="Z362" s="198"/>
      <c r="AA362" s="52"/>
      <c r="AB362" s="52"/>
      <c r="AC362" s="52"/>
      <c r="AD362" s="198"/>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c r="DC362" s="52"/>
      <c r="DD362" s="52"/>
      <c r="DE362" s="52"/>
      <c r="DF362" s="52"/>
      <c r="DG362" s="52"/>
      <c r="DH362" s="52"/>
      <c r="DI362" s="52"/>
      <c r="DJ362" s="52"/>
      <c r="DK362" s="52"/>
      <c r="DL362" s="52"/>
      <c r="DM362" s="52"/>
      <c r="DN362" s="52"/>
      <c r="DO362" s="52"/>
      <c r="DP362" s="52"/>
      <c r="DQ362" s="52"/>
      <c r="DR362" s="52"/>
      <c r="DS362" s="52"/>
      <c r="DT362" s="52"/>
      <c r="DU362" s="52"/>
    </row>
    <row r="363" spans="1:125" ht="16.5" customHeight="1" x14ac:dyDescent="0.3">
      <c r="A363" s="56"/>
      <c r="B363" s="56"/>
      <c r="C363" s="56"/>
      <c r="D363" s="52"/>
      <c r="E363" s="52"/>
      <c r="F363" s="198"/>
      <c r="G363" s="52"/>
      <c r="H363" s="198"/>
      <c r="I363" s="198"/>
      <c r="J363" s="198"/>
      <c r="K363" s="198"/>
      <c r="L363" s="198"/>
      <c r="M363" s="198"/>
      <c r="N363" s="198"/>
      <c r="O363" s="198"/>
      <c r="P363" s="198"/>
      <c r="Q363" s="198"/>
      <c r="R363" s="198"/>
      <c r="S363" s="198"/>
      <c r="T363" s="198"/>
      <c r="U363" s="198"/>
      <c r="V363" s="198"/>
      <c r="W363" s="198"/>
      <c r="X363" s="198"/>
      <c r="Y363" s="198"/>
      <c r="Z363" s="198"/>
      <c r="AA363" s="52"/>
      <c r="AB363" s="52"/>
      <c r="AC363" s="52"/>
      <c r="AD363" s="198"/>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c r="CN363" s="52"/>
      <c r="CO363" s="52"/>
      <c r="CP363" s="52"/>
      <c r="CQ363" s="52"/>
      <c r="CR363" s="52"/>
      <c r="CS363" s="52"/>
      <c r="CT363" s="52"/>
      <c r="CU363" s="52"/>
      <c r="CV363" s="52"/>
      <c r="CW363" s="52"/>
      <c r="CX363" s="52"/>
      <c r="CY363" s="52"/>
      <c r="CZ363" s="52"/>
      <c r="DA363" s="52"/>
      <c r="DB363" s="52"/>
      <c r="DC363" s="52"/>
      <c r="DD363" s="52"/>
      <c r="DE363" s="52"/>
      <c r="DF363" s="52"/>
      <c r="DG363" s="52"/>
      <c r="DH363" s="52"/>
      <c r="DI363" s="52"/>
      <c r="DJ363" s="52"/>
      <c r="DK363" s="52"/>
      <c r="DL363" s="52"/>
      <c r="DM363" s="52"/>
      <c r="DN363" s="52"/>
      <c r="DO363" s="52"/>
      <c r="DP363" s="52"/>
      <c r="DQ363" s="52"/>
      <c r="DR363" s="52"/>
      <c r="DS363" s="52"/>
      <c r="DT363" s="52"/>
      <c r="DU363" s="52"/>
    </row>
    <row r="364" spans="1:125" ht="16.5" customHeight="1" x14ac:dyDescent="0.3">
      <c r="A364" s="56"/>
      <c r="B364" s="56"/>
      <c r="C364" s="56"/>
      <c r="D364" s="52"/>
      <c r="E364" s="52"/>
      <c r="F364" s="198"/>
      <c r="G364" s="52"/>
      <c r="H364" s="198"/>
      <c r="I364" s="198"/>
      <c r="J364" s="198"/>
      <c r="K364" s="198"/>
      <c r="L364" s="198"/>
      <c r="M364" s="198"/>
      <c r="N364" s="198"/>
      <c r="O364" s="198"/>
      <c r="P364" s="198"/>
      <c r="Q364" s="198"/>
      <c r="R364" s="198"/>
      <c r="S364" s="198"/>
      <c r="T364" s="198"/>
      <c r="U364" s="198"/>
      <c r="V364" s="198"/>
      <c r="W364" s="198"/>
      <c r="X364" s="198"/>
      <c r="Y364" s="198"/>
      <c r="Z364" s="198"/>
      <c r="AA364" s="52"/>
      <c r="AB364" s="52"/>
      <c r="AC364" s="52"/>
      <c r="AD364" s="198"/>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c r="DC364" s="52"/>
      <c r="DD364" s="52"/>
      <c r="DE364" s="52"/>
      <c r="DF364" s="52"/>
      <c r="DG364" s="52"/>
      <c r="DH364" s="52"/>
      <c r="DI364" s="52"/>
      <c r="DJ364" s="52"/>
      <c r="DK364" s="52"/>
      <c r="DL364" s="52"/>
      <c r="DM364" s="52"/>
      <c r="DN364" s="52"/>
      <c r="DO364" s="52"/>
      <c r="DP364" s="52"/>
      <c r="DQ364" s="52"/>
      <c r="DR364" s="52"/>
      <c r="DS364" s="52"/>
      <c r="DT364" s="52"/>
      <c r="DU364" s="52"/>
    </row>
    <row r="365" spans="1:125" ht="16.5" customHeight="1" x14ac:dyDescent="0.3">
      <c r="A365" s="56"/>
      <c r="B365" s="56"/>
      <c r="C365" s="56"/>
      <c r="D365" s="52"/>
      <c r="E365" s="52"/>
      <c r="F365" s="198"/>
      <c r="G365" s="52"/>
      <c r="H365" s="198"/>
      <c r="I365" s="198"/>
      <c r="J365" s="198"/>
      <c r="K365" s="198"/>
      <c r="L365" s="198"/>
      <c r="M365" s="198"/>
      <c r="N365" s="198"/>
      <c r="O365" s="198"/>
      <c r="P365" s="198"/>
      <c r="Q365" s="198"/>
      <c r="R365" s="198"/>
      <c r="S365" s="198"/>
      <c r="T365" s="198"/>
      <c r="U365" s="198"/>
      <c r="V365" s="198"/>
      <c r="W365" s="198"/>
      <c r="X365" s="198"/>
      <c r="Y365" s="198"/>
      <c r="Z365" s="198"/>
      <c r="AA365" s="52"/>
      <c r="AB365" s="52"/>
      <c r="AC365" s="52"/>
      <c r="AD365" s="198"/>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52"/>
      <c r="CT365" s="52"/>
      <c r="CU365" s="52"/>
      <c r="CV365" s="52"/>
      <c r="CW365" s="52"/>
      <c r="CX365" s="52"/>
      <c r="CY365" s="52"/>
      <c r="CZ365" s="52"/>
      <c r="DA365" s="52"/>
      <c r="DB365" s="52"/>
      <c r="DC365" s="52"/>
      <c r="DD365" s="52"/>
      <c r="DE365" s="52"/>
      <c r="DF365" s="52"/>
      <c r="DG365" s="52"/>
      <c r="DH365" s="52"/>
      <c r="DI365" s="52"/>
      <c r="DJ365" s="52"/>
      <c r="DK365" s="52"/>
      <c r="DL365" s="52"/>
      <c r="DM365" s="52"/>
      <c r="DN365" s="52"/>
      <c r="DO365" s="52"/>
      <c r="DP365" s="52"/>
      <c r="DQ365" s="52"/>
      <c r="DR365" s="52"/>
      <c r="DS365" s="52"/>
      <c r="DT365" s="52"/>
      <c r="DU365" s="52"/>
    </row>
    <row r="366" spans="1:125" ht="16.5" customHeight="1" x14ac:dyDescent="0.3">
      <c r="A366" s="56"/>
      <c r="B366" s="56"/>
      <c r="C366" s="56"/>
      <c r="D366" s="52"/>
      <c r="E366" s="52"/>
      <c r="F366" s="198"/>
      <c r="G366" s="52"/>
      <c r="H366" s="198"/>
      <c r="I366" s="198"/>
      <c r="J366" s="198"/>
      <c r="K366" s="198"/>
      <c r="L366" s="198"/>
      <c r="M366" s="198"/>
      <c r="N366" s="198"/>
      <c r="O366" s="198"/>
      <c r="P366" s="198"/>
      <c r="Q366" s="198"/>
      <c r="R366" s="198"/>
      <c r="S366" s="198"/>
      <c r="T366" s="198"/>
      <c r="U366" s="198"/>
      <c r="V366" s="198"/>
      <c r="W366" s="198"/>
      <c r="X366" s="198"/>
      <c r="Y366" s="198"/>
      <c r="Z366" s="198"/>
      <c r="AA366" s="52"/>
      <c r="AB366" s="52"/>
      <c r="AC366" s="52"/>
      <c r="AD366" s="198"/>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row>
    <row r="367" spans="1:125" ht="16.5" customHeight="1" x14ac:dyDescent="0.3">
      <c r="A367" s="56"/>
      <c r="B367" s="56"/>
      <c r="C367" s="56"/>
      <c r="D367" s="52"/>
      <c r="E367" s="52"/>
      <c r="F367" s="198"/>
      <c r="G367" s="52"/>
      <c r="H367" s="198"/>
      <c r="I367" s="198"/>
      <c r="J367" s="198"/>
      <c r="K367" s="198"/>
      <c r="L367" s="198"/>
      <c r="M367" s="198"/>
      <c r="N367" s="198"/>
      <c r="O367" s="198"/>
      <c r="P367" s="198"/>
      <c r="Q367" s="198"/>
      <c r="R367" s="198"/>
      <c r="S367" s="198"/>
      <c r="T367" s="198"/>
      <c r="U367" s="198"/>
      <c r="V367" s="198"/>
      <c r="W367" s="198"/>
      <c r="X367" s="198"/>
      <c r="Y367" s="198"/>
      <c r="Z367" s="198"/>
      <c r="AA367" s="52"/>
      <c r="AB367" s="52"/>
      <c r="AC367" s="52"/>
      <c r="AD367" s="198"/>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52"/>
      <c r="CT367" s="52"/>
      <c r="CU367" s="52"/>
      <c r="CV367" s="52"/>
      <c r="CW367" s="52"/>
      <c r="CX367" s="52"/>
      <c r="CY367" s="52"/>
      <c r="CZ367" s="52"/>
      <c r="DA367" s="52"/>
      <c r="DB367" s="52"/>
      <c r="DC367" s="52"/>
      <c r="DD367" s="52"/>
      <c r="DE367" s="52"/>
      <c r="DF367" s="52"/>
      <c r="DG367" s="52"/>
      <c r="DH367" s="52"/>
      <c r="DI367" s="52"/>
      <c r="DJ367" s="52"/>
      <c r="DK367" s="52"/>
      <c r="DL367" s="52"/>
      <c r="DM367" s="52"/>
      <c r="DN367" s="52"/>
      <c r="DO367" s="52"/>
      <c r="DP367" s="52"/>
      <c r="DQ367" s="52"/>
      <c r="DR367" s="52"/>
      <c r="DS367" s="52"/>
      <c r="DT367" s="52"/>
      <c r="DU367" s="52"/>
    </row>
    <row r="368" spans="1:125" ht="16.5" customHeight="1" x14ac:dyDescent="0.3">
      <c r="A368" s="56"/>
      <c r="B368" s="56"/>
      <c r="C368" s="56"/>
      <c r="D368" s="52"/>
      <c r="E368" s="52"/>
      <c r="F368" s="198"/>
      <c r="G368" s="52"/>
      <c r="H368" s="198"/>
      <c r="I368" s="198"/>
      <c r="J368" s="198"/>
      <c r="K368" s="198"/>
      <c r="L368" s="198"/>
      <c r="M368" s="198"/>
      <c r="N368" s="198"/>
      <c r="O368" s="198"/>
      <c r="P368" s="198"/>
      <c r="Q368" s="198"/>
      <c r="R368" s="198"/>
      <c r="S368" s="198"/>
      <c r="T368" s="198"/>
      <c r="U368" s="198"/>
      <c r="V368" s="198"/>
      <c r="W368" s="198"/>
      <c r="X368" s="198"/>
      <c r="Y368" s="198"/>
      <c r="Z368" s="198"/>
      <c r="AA368" s="52"/>
      <c r="AB368" s="52"/>
      <c r="AC368" s="52"/>
      <c r="AD368" s="198"/>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row>
    <row r="369" spans="1:125" ht="16.5" customHeight="1" x14ac:dyDescent="0.3">
      <c r="A369" s="56"/>
      <c r="B369" s="56"/>
      <c r="C369" s="56"/>
      <c r="D369" s="52"/>
      <c r="E369" s="52"/>
      <c r="F369" s="198"/>
      <c r="G369" s="52"/>
      <c r="H369" s="198"/>
      <c r="I369" s="198"/>
      <c r="J369" s="198"/>
      <c r="K369" s="198"/>
      <c r="L369" s="198"/>
      <c r="M369" s="198"/>
      <c r="N369" s="198"/>
      <c r="O369" s="198"/>
      <c r="P369" s="198"/>
      <c r="Q369" s="198"/>
      <c r="R369" s="198"/>
      <c r="S369" s="198"/>
      <c r="T369" s="198"/>
      <c r="U369" s="198"/>
      <c r="V369" s="198"/>
      <c r="W369" s="198"/>
      <c r="X369" s="198"/>
      <c r="Y369" s="198"/>
      <c r="Z369" s="198"/>
      <c r="AA369" s="52"/>
      <c r="AB369" s="52"/>
      <c r="AC369" s="52"/>
      <c r="AD369" s="198"/>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c r="CN369" s="52"/>
      <c r="CO369" s="52"/>
      <c r="CP369" s="52"/>
      <c r="CQ369" s="52"/>
      <c r="CR369" s="52"/>
      <c r="CS369" s="52"/>
      <c r="CT369" s="52"/>
      <c r="CU369" s="52"/>
      <c r="CV369" s="52"/>
      <c r="CW369" s="52"/>
      <c r="CX369" s="52"/>
      <c r="CY369" s="52"/>
      <c r="CZ369" s="52"/>
      <c r="DA369" s="52"/>
      <c r="DB369" s="52"/>
      <c r="DC369" s="52"/>
      <c r="DD369" s="52"/>
      <c r="DE369" s="52"/>
      <c r="DF369" s="52"/>
      <c r="DG369" s="52"/>
      <c r="DH369" s="52"/>
      <c r="DI369" s="52"/>
      <c r="DJ369" s="52"/>
      <c r="DK369" s="52"/>
      <c r="DL369" s="52"/>
      <c r="DM369" s="52"/>
      <c r="DN369" s="52"/>
      <c r="DO369" s="52"/>
      <c r="DP369" s="52"/>
      <c r="DQ369" s="52"/>
      <c r="DR369" s="52"/>
      <c r="DS369" s="52"/>
      <c r="DT369" s="52"/>
      <c r="DU369" s="52"/>
    </row>
    <row r="370" spans="1:125" ht="16.5" customHeight="1" x14ac:dyDescent="0.3">
      <c r="A370" s="56"/>
      <c r="B370" s="56"/>
      <c r="C370" s="56"/>
      <c r="D370" s="52"/>
      <c r="E370" s="52"/>
      <c r="F370" s="198"/>
      <c r="G370" s="52"/>
      <c r="H370" s="198"/>
      <c r="I370" s="198"/>
      <c r="J370" s="198"/>
      <c r="K370" s="198"/>
      <c r="L370" s="198"/>
      <c r="M370" s="198"/>
      <c r="N370" s="198"/>
      <c r="O370" s="198"/>
      <c r="P370" s="198"/>
      <c r="Q370" s="198"/>
      <c r="R370" s="198"/>
      <c r="S370" s="198"/>
      <c r="T370" s="198"/>
      <c r="U370" s="198"/>
      <c r="V370" s="198"/>
      <c r="W370" s="198"/>
      <c r="X370" s="198"/>
      <c r="Y370" s="198"/>
      <c r="Z370" s="198"/>
      <c r="AA370" s="52"/>
      <c r="AB370" s="52"/>
      <c r="AC370" s="52"/>
      <c r="AD370" s="198"/>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row>
    <row r="371" spans="1:125" ht="16.5" customHeight="1" x14ac:dyDescent="0.3">
      <c r="A371" s="56"/>
      <c r="B371" s="56"/>
      <c r="C371" s="56"/>
      <c r="D371" s="52"/>
      <c r="E371" s="52"/>
      <c r="F371" s="198"/>
      <c r="G371" s="52"/>
      <c r="H371" s="198"/>
      <c r="I371" s="198"/>
      <c r="J371" s="198"/>
      <c r="K371" s="198"/>
      <c r="L371" s="198"/>
      <c r="M371" s="198"/>
      <c r="N371" s="198"/>
      <c r="O371" s="198"/>
      <c r="P371" s="198"/>
      <c r="Q371" s="198"/>
      <c r="R371" s="198"/>
      <c r="S371" s="198"/>
      <c r="T371" s="198"/>
      <c r="U371" s="198"/>
      <c r="V371" s="198"/>
      <c r="W371" s="198"/>
      <c r="X371" s="198"/>
      <c r="Y371" s="198"/>
      <c r="Z371" s="198"/>
      <c r="AA371" s="52"/>
      <c r="AB371" s="52"/>
      <c r="AC371" s="52"/>
      <c r="AD371" s="198"/>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c r="CN371" s="52"/>
      <c r="CO371" s="52"/>
      <c r="CP371" s="52"/>
      <c r="CQ371" s="52"/>
      <c r="CR371" s="52"/>
      <c r="CS371" s="52"/>
      <c r="CT371" s="52"/>
      <c r="CU371" s="52"/>
      <c r="CV371" s="52"/>
      <c r="CW371" s="52"/>
      <c r="CX371" s="52"/>
      <c r="CY371" s="52"/>
      <c r="CZ371" s="52"/>
      <c r="DA371" s="52"/>
      <c r="DB371" s="52"/>
      <c r="DC371" s="52"/>
      <c r="DD371" s="52"/>
      <c r="DE371" s="52"/>
      <c r="DF371" s="52"/>
      <c r="DG371" s="52"/>
      <c r="DH371" s="52"/>
      <c r="DI371" s="52"/>
      <c r="DJ371" s="52"/>
      <c r="DK371" s="52"/>
      <c r="DL371" s="52"/>
      <c r="DM371" s="52"/>
      <c r="DN371" s="52"/>
      <c r="DO371" s="52"/>
      <c r="DP371" s="52"/>
      <c r="DQ371" s="52"/>
      <c r="DR371" s="52"/>
      <c r="DS371" s="52"/>
      <c r="DT371" s="52"/>
      <c r="DU371" s="52"/>
    </row>
    <row r="372" spans="1:125" ht="16.5" customHeight="1" x14ac:dyDescent="0.3">
      <c r="A372" s="56"/>
      <c r="B372" s="56"/>
      <c r="C372" s="56"/>
      <c r="D372" s="52"/>
      <c r="E372" s="52"/>
      <c r="F372" s="198"/>
      <c r="G372" s="52"/>
      <c r="H372" s="198"/>
      <c r="I372" s="198"/>
      <c r="J372" s="198"/>
      <c r="K372" s="198"/>
      <c r="L372" s="198"/>
      <c r="M372" s="198"/>
      <c r="N372" s="198"/>
      <c r="O372" s="198"/>
      <c r="P372" s="198"/>
      <c r="Q372" s="198"/>
      <c r="R372" s="198"/>
      <c r="S372" s="198"/>
      <c r="T372" s="198"/>
      <c r="U372" s="198"/>
      <c r="V372" s="198"/>
      <c r="W372" s="198"/>
      <c r="X372" s="198"/>
      <c r="Y372" s="198"/>
      <c r="Z372" s="198"/>
      <c r="AA372" s="52"/>
      <c r="AB372" s="52"/>
      <c r="AC372" s="52"/>
      <c r="AD372" s="198"/>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row>
    <row r="373" spans="1:125" ht="16.5" customHeight="1" x14ac:dyDescent="0.3">
      <c r="A373" s="56"/>
      <c r="B373" s="56"/>
      <c r="C373" s="56"/>
      <c r="D373" s="52"/>
      <c r="E373" s="52"/>
      <c r="F373" s="198"/>
      <c r="G373" s="52"/>
      <c r="H373" s="198"/>
      <c r="I373" s="198"/>
      <c r="J373" s="198"/>
      <c r="K373" s="198"/>
      <c r="L373" s="198"/>
      <c r="M373" s="198"/>
      <c r="N373" s="198"/>
      <c r="O373" s="198"/>
      <c r="P373" s="198"/>
      <c r="Q373" s="198"/>
      <c r="R373" s="198"/>
      <c r="S373" s="198"/>
      <c r="T373" s="198"/>
      <c r="U373" s="198"/>
      <c r="V373" s="198"/>
      <c r="W373" s="198"/>
      <c r="X373" s="198"/>
      <c r="Y373" s="198"/>
      <c r="Z373" s="198"/>
      <c r="AA373" s="52"/>
      <c r="AB373" s="52"/>
      <c r="AC373" s="52"/>
      <c r="AD373" s="198"/>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row>
    <row r="374" spans="1:125" ht="16.5" customHeight="1" x14ac:dyDescent="0.3">
      <c r="A374" s="56"/>
      <c r="B374" s="56"/>
      <c r="C374" s="56"/>
      <c r="D374" s="52"/>
      <c r="E374" s="52"/>
      <c r="F374" s="198"/>
      <c r="G374" s="52"/>
      <c r="H374" s="198"/>
      <c r="I374" s="198"/>
      <c r="J374" s="198"/>
      <c r="K374" s="198"/>
      <c r="L374" s="198"/>
      <c r="M374" s="198"/>
      <c r="N374" s="198"/>
      <c r="O374" s="198"/>
      <c r="P374" s="198"/>
      <c r="Q374" s="198"/>
      <c r="R374" s="198"/>
      <c r="S374" s="198"/>
      <c r="T374" s="198"/>
      <c r="U374" s="198"/>
      <c r="V374" s="198"/>
      <c r="W374" s="198"/>
      <c r="X374" s="198"/>
      <c r="Y374" s="198"/>
      <c r="Z374" s="198"/>
      <c r="AA374" s="52"/>
      <c r="AB374" s="52"/>
      <c r="AC374" s="52"/>
      <c r="AD374" s="198"/>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row>
    <row r="375" spans="1:125" ht="16.5" customHeight="1" x14ac:dyDescent="0.3">
      <c r="A375" s="56"/>
      <c r="B375" s="56"/>
      <c r="C375" s="56"/>
      <c r="D375" s="52"/>
      <c r="E375" s="52"/>
      <c r="F375" s="198"/>
      <c r="G375" s="52"/>
      <c r="H375" s="198"/>
      <c r="I375" s="198"/>
      <c r="J375" s="198"/>
      <c r="K375" s="198"/>
      <c r="L375" s="198"/>
      <c r="M375" s="198"/>
      <c r="N375" s="198"/>
      <c r="O375" s="198"/>
      <c r="P375" s="198"/>
      <c r="Q375" s="198"/>
      <c r="R375" s="198"/>
      <c r="S375" s="198"/>
      <c r="T375" s="198"/>
      <c r="U375" s="198"/>
      <c r="V375" s="198"/>
      <c r="W375" s="198"/>
      <c r="X375" s="198"/>
      <c r="Y375" s="198"/>
      <c r="Z375" s="198"/>
      <c r="AA375" s="52"/>
      <c r="AB375" s="52"/>
      <c r="AC375" s="52"/>
      <c r="AD375" s="198"/>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row>
    <row r="376" spans="1:125" ht="16.5" customHeight="1" x14ac:dyDescent="0.3">
      <c r="A376" s="56"/>
      <c r="B376" s="56"/>
      <c r="C376" s="56"/>
      <c r="D376" s="52"/>
      <c r="E376" s="52"/>
      <c r="F376" s="198"/>
      <c r="G376" s="52"/>
      <c r="H376" s="198"/>
      <c r="I376" s="198"/>
      <c r="J376" s="198"/>
      <c r="K376" s="198"/>
      <c r="L376" s="198"/>
      <c r="M376" s="198"/>
      <c r="N376" s="198"/>
      <c r="O376" s="198"/>
      <c r="P376" s="198"/>
      <c r="Q376" s="198"/>
      <c r="R376" s="198"/>
      <c r="S376" s="198"/>
      <c r="T376" s="198"/>
      <c r="U376" s="198"/>
      <c r="V376" s="198"/>
      <c r="W376" s="198"/>
      <c r="X376" s="198"/>
      <c r="Y376" s="198"/>
      <c r="Z376" s="198"/>
      <c r="AA376" s="52"/>
      <c r="AB376" s="52"/>
      <c r="AC376" s="52"/>
      <c r="AD376" s="198"/>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row>
    <row r="377" spans="1:125" ht="16.5" customHeight="1" x14ac:dyDescent="0.3">
      <c r="A377" s="56"/>
      <c r="B377" s="56"/>
      <c r="C377" s="56"/>
      <c r="D377" s="52"/>
      <c r="E377" s="52"/>
      <c r="F377" s="198"/>
      <c r="G377" s="52"/>
      <c r="H377" s="198"/>
      <c r="I377" s="198"/>
      <c r="J377" s="198"/>
      <c r="K377" s="198"/>
      <c r="L377" s="198"/>
      <c r="M377" s="198"/>
      <c r="N377" s="198"/>
      <c r="O377" s="198"/>
      <c r="P377" s="198"/>
      <c r="Q377" s="198"/>
      <c r="R377" s="198"/>
      <c r="S377" s="198"/>
      <c r="T377" s="198"/>
      <c r="U377" s="198"/>
      <c r="V377" s="198"/>
      <c r="W377" s="198"/>
      <c r="X377" s="198"/>
      <c r="Y377" s="198"/>
      <c r="Z377" s="198"/>
      <c r="AA377" s="52"/>
      <c r="AB377" s="52"/>
      <c r="AC377" s="52"/>
      <c r="AD377" s="198"/>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row>
    <row r="378" spans="1:125" ht="16.5" customHeight="1" x14ac:dyDescent="0.3">
      <c r="A378" s="56"/>
      <c r="B378" s="56"/>
      <c r="C378" s="56"/>
      <c r="D378" s="52"/>
      <c r="E378" s="52"/>
      <c r="F378" s="198"/>
      <c r="G378" s="52"/>
      <c r="H378" s="198"/>
      <c r="I378" s="198"/>
      <c r="J378" s="198"/>
      <c r="K378" s="198"/>
      <c r="L378" s="198"/>
      <c r="M378" s="198"/>
      <c r="N378" s="198"/>
      <c r="O378" s="198"/>
      <c r="P378" s="198"/>
      <c r="Q378" s="198"/>
      <c r="R378" s="198"/>
      <c r="S378" s="198"/>
      <c r="T378" s="198"/>
      <c r="U378" s="198"/>
      <c r="V378" s="198"/>
      <c r="W378" s="198"/>
      <c r="X378" s="198"/>
      <c r="Y378" s="198"/>
      <c r="Z378" s="198"/>
      <c r="AA378" s="52"/>
      <c r="AB378" s="52"/>
      <c r="AC378" s="52"/>
      <c r="AD378" s="198"/>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c r="DC378" s="52"/>
      <c r="DD378" s="52"/>
      <c r="DE378" s="52"/>
      <c r="DF378" s="52"/>
      <c r="DG378" s="52"/>
      <c r="DH378" s="52"/>
      <c r="DI378" s="52"/>
      <c r="DJ378" s="52"/>
      <c r="DK378" s="52"/>
      <c r="DL378" s="52"/>
      <c r="DM378" s="52"/>
      <c r="DN378" s="52"/>
      <c r="DO378" s="52"/>
      <c r="DP378" s="52"/>
      <c r="DQ378" s="52"/>
      <c r="DR378" s="52"/>
      <c r="DS378" s="52"/>
      <c r="DT378" s="52"/>
      <c r="DU378" s="52"/>
    </row>
    <row r="379" spans="1:125" ht="16.5" customHeight="1" x14ac:dyDescent="0.3">
      <c r="A379" s="56"/>
      <c r="B379" s="56"/>
      <c r="C379" s="56"/>
      <c r="D379" s="52"/>
      <c r="E379" s="52"/>
      <c r="F379" s="198"/>
      <c r="G379" s="52"/>
      <c r="H379" s="198"/>
      <c r="I379" s="198"/>
      <c r="J379" s="198"/>
      <c r="K379" s="198"/>
      <c r="L379" s="198"/>
      <c r="M379" s="198"/>
      <c r="N379" s="198"/>
      <c r="O379" s="198"/>
      <c r="P379" s="198"/>
      <c r="Q379" s="198"/>
      <c r="R379" s="198"/>
      <c r="S379" s="198"/>
      <c r="T379" s="198"/>
      <c r="U379" s="198"/>
      <c r="V379" s="198"/>
      <c r="W379" s="198"/>
      <c r="X379" s="198"/>
      <c r="Y379" s="198"/>
      <c r="Z379" s="198"/>
      <c r="AA379" s="52"/>
      <c r="AB379" s="52"/>
      <c r="AC379" s="52"/>
      <c r="AD379" s="198"/>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c r="CN379" s="52"/>
      <c r="CO379" s="52"/>
      <c r="CP379" s="52"/>
      <c r="CQ379" s="52"/>
      <c r="CR379" s="52"/>
      <c r="CS379" s="52"/>
      <c r="CT379" s="52"/>
      <c r="CU379" s="52"/>
      <c r="CV379" s="52"/>
      <c r="CW379" s="52"/>
      <c r="CX379" s="52"/>
      <c r="CY379" s="52"/>
      <c r="CZ379" s="52"/>
      <c r="DA379" s="52"/>
      <c r="DB379" s="52"/>
      <c r="DC379" s="52"/>
      <c r="DD379" s="52"/>
      <c r="DE379" s="52"/>
      <c r="DF379" s="52"/>
      <c r="DG379" s="52"/>
      <c r="DH379" s="52"/>
      <c r="DI379" s="52"/>
      <c r="DJ379" s="52"/>
      <c r="DK379" s="52"/>
      <c r="DL379" s="52"/>
      <c r="DM379" s="52"/>
      <c r="DN379" s="52"/>
      <c r="DO379" s="52"/>
      <c r="DP379" s="52"/>
      <c r="DQ379" s="52"/>
      <c r="DR379" s="52"/>
      <c r="DS379" s="52"/>
      <c r="DT379" s="52"/>
      <c r="DU379" s="52"/>
    </row>
    <row r="380" spans="1:125" ht="16.5" customHeight="1" x14ac:dyDescent="0.3">
      <c r="A380" s="56"/>
      <c r="B380" s="56"/>
      <c r="C380" s="56"/>
      <c r="D380" s="52"/>
      <c r="E380" s="52"/>
      <c r="F380" s="198"/>
      <c r="G380" s="52"/>
      <c r="H380" s="198"/>
      <c r="I380" s="198"/>
      <c r="J380" s="198"/>
      <c r="K380" s="198"/>
      <c r="L380" s="198"/>
      <c r="M380" s="198"/>
      <c r="N380" s="198"/>
      <c r="O380" s="198"/>
      <c r="P380" s="198"/>
      <c r="Q380" s="198"/>
      <c r="R380" s="198"/>
      <c r="S380" s="198"/>
      <c r="T380" s="198"/>
      <c r="U380" s="198"/>
      <c r="V380" s="198"/>
      <c r="W380" s="198"/>
      <c r="X380" s="198"/>
      <c r="Y380" s="198"/>
      <c r="Z380" s="198"/>
      <c r="AA380" s="52"/>
      <c r="AB380" s="52"/>
      <c r="AC380" s="52"/>
      <c r="AD380" s="198"/>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row>
    <row r="381" spans="1:125" ht="16.5" customHeight="1" x14ac:dyDescent="0.3">
      <c r="A381" s="56"/>
      <c r="B381" s="56"/>
      <c r="C381" s="56"/>
      <c r="D381" s="52"/>
      <c r="E381" s="52"/>
      <c r="F381" s="198"/>
      <c r="G381" s="52"/>
      <c r="H381" s="198"/>
      <c r="I381" s="198"/>
      <c r="J381" s="198"/>
      <c r="K381" s="198"/>
      <c r="L381" s="198"/>
      <c r="M381" s="198"/>
      <c r="N381" s="198"/>
      <c r="O381" s="198"/>
      <c r="P381" s="198"/>
      <c r="Q381" s="198"/>
      <c r="R381" s="198"/>
      <c r="S381" s="198"/>
      <c r="T381" s="198"/>
      <c r="U381" s="198"/>
      <c r="V381" s="198"/>
      <c r="W381" s="198"/>
      <c r="X381" s="198"/>
      <c r="Y381" s="198"/>
      <c r="Z381" s="198"/>
      <c r="AA381" s="52"/>
      <c r="AB381" s="52"/>
      <c r="AC381" s="52"/>
      <c r="AD381" s="198"/>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row>
    <row r="382" spans="1:125" ht="16.5" customHeight="1" x14ac:dyDescent="0.3">
      <c r="A382" s="56"/>
      <c r="B382" s="56"/>
      <c r="C382" s="56"/>
      <c r="D382" s="52"/>
      <c r="E382" s="52"/>
      <c r="F382" s="198"/>
      <c r="G382" s="52"/>
      <c r="H382" s="198"/>
      <c r="I382" s="198"/>
      <c r="J382" s="198"/>
      <c r="K382" s="198"/>
      <c r="L382" s="198"/>
      <c r="M382" s="198"/>
      <c r="N382" s="198"/>
      <c r="O382" s="198"/>
      <c r="P382" s="198"/>
      <c r="Q382" s="198"/>
      <c r="R382" s="198"/>
      <c r="S382" s="198"/>
      <c r="T382" s="198"/>
      <c r="U382" s="198"/>
      <c r="V382" s="198"/>
      <c r="W382" s="198"/>
      <c r="X382" s="198"/>
      <c r="Y382" s="198"/>
      <c r="Z382" s="198"/>
      <c r="AA382" s="52"/>
      <c r="AB382" s="52"/>
      <c r="AC382" s="52"/>
      <c r="AD382" s="198"/>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row>
    <row r="383" spans="1:125" ht="16.5" customHeight="1" x14ac:dyDescent="0.3">
      <c r="A383" s="56"/>
      <c r="B383" s="56"/>
      <c r="C383" s="56"/>
      <c r="D383" s="52"/>
      <c r="E383" s="52"/>
      <c r="F383" s="198"/>
      <c r="G383" s="52"/>
      <c r="H383" s="198"/>
      <c r="I383" s="198"/>
      <c r="J383" s="198"/>
      <c r="K383" s="198"/>
      <c r="L383" s="198"/>
      <c r="M383" s="198"/>
      <c r="N383" s="198"/>
      <c r="O383" s="198"/>
      <c r="P383" s="198"/>
      <c r="Q383" s="198"/>
      <c r="R383" s="198"/>
      <c r="S383" s="198"/>
      <c r="T383" s="198"/>
      <c r="U383" s="198"/>
      <c r="V383" s="198"/>
      <c r="W383" s="198"/>
      <c r="X383" s="198"/>
      <c r="Y383" s="198"/>
      <c r="Z383" s="198"/>
      <c r="AA383" s="52"/>
      <c r="AB383" s="52"/>
      <c r="AC383" s="52"/>
      <c r="AD383" s="198"/>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row>
    <row r="384" spans="1:125" ht="16.5" customHeight="1" x14ac:dyDescent="0.3">
      <c r="A384" s="56"/>
      <c r="B384" s="56"/>
      <c r="C384" s="56"/>
      <c r="D384" s="52"/>
      <c r="E384" s="52"/>
      <c r="F384" s="198"/>
      <c r="G384" s="52"/>
      <c r="H384" s="198"/>
      <c r="I384" s="198"/>
      <c r="J384" s="198"/>
      <c r="K384" s="198"/>
      <c r="L384" s="198"/>
      <c r="M384" s="198"/>
      <c r="N384" s="198"/>
      <c r="O384" s="198"/>
      <c r="P384" s="198"/>
      <c r="Q384" s="198"/>
      <c r="R384" s="198"/>
      <c r="S384" s="198"/>
      <c r="T384" s="198"/>
      <c r="U384" s="198"/>
      <c r="V384" s="198"/>
      <c r="W384" s="198"/>
      <c r="X384" s="198"/>
      <c r="Y384" s="198"/>
      <c r="Z384" s="198"/>
      <c r="AA384" s="52"/>
      <c r="AB384" s="52"/>
      <c r="AC384" s="52"/>
      <c r="AD384" s="198"/>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row>
    <row r="385" spans="1:125" ht="16.5" customHeight="1" x14ac:dyDescent="0.3">
      <c r="A385" s="56"/>
      <c r="B385" s="56"/>
      <c r="C385" s="56"/>
      <c r="D385" s="52"/>
      <c r="E385" s="52"/>
      <c r="F385" s="198"/>
      <c r="G385" s="52"/>
      <c r="H385" s="198"/>
      <c r="I385" s="198"/>
      <c r="J385" s="198"/>
      <c r="K385" s="198"/>
      <c r="L385" s="198"/>
      <c r="M385" s="198"/>
      <c r="N385" s="198"/>
      <c r="O385" s="198"/>
      <c r="P385" s="198"/>
      <c r="Q385" s="198"/>
      <c r="R385" s="198"/>
      <c r="S385" s="198"/>
      <c r="T385" s="198"/>
      <c r="U385" s="198"/>
      <c r="V385" s="198"/>
      <c r="W385" s="198"/>
      <c r="X385" s="198"/>
      <c r="Y385" s="198"/>
      <c r="Z385" s="198"/>
      <c r="AA385" s="52"/>
      <c r="AB385" s="52"/>
      <c r="AC385" s="52"/>
      <c r="AD385" s="198"/>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row>
    <row r="386" spans="1:125" ht="16.5" customHeight="1" x14ac:dyDescent="0.3">
      <c r="A386" s="56"/>
      <c r="B386" s="56"/>
      <c r="C386" s="56"/>
      <c r="D386" s="52"/>
      <c r="E386" s="52"/>
      <c r="F386" s="198"/>
      <c r="G386" s="52"/>
      <c r="H386" s="198"/>
      <c r="I386" s="198"/>
      <c r="J386" s="198"/>
      <c r="K386" s="198"/>
      <c r="L386" s="198"/>
      <c r="M386" s="198"/>
      <c r="N386" s="198"/>
      <c r="O386" s="198"/>
      <c r="P386" s="198"/>
      <c r="Q386" s="198"/>
      <c r="R386" s="198"/>
      <c r="S386" s="198"/>
      <c r="T386" s="198"/>
      <c r="U386" s="198"/>
      <c r="V386" s="198"/>
      <c r="W386" s="198"/>
      <c r="X386" s="198"/>
      <c r="Y386" s="198"/>
      <c r="Z386" s="198"/>
      <c r="AA386" s="52"/>
      <c r="AB386" s="52"/>
      <c r="AC386" s="52"/>
      <c r="AD386" s="198"/>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row>
    <row r="387" spans="1:125" ht="16.5" customHeight="1" x14ac:dyDescent="0.3">
      <c r="A387" s="56"/>
      <c r="B387" s="56"/>
      <c r="C387" s="56"/>
      <c r="D387" s="52"/>
      <c r="E387" s="52"/>
      <c r="F387" s="198"/>
      <c r="G387" s="52"/>
      <c r="H387" s="198"/>
      <c r="I387" s="198"/>
      <c r="J387" s="198"/>
      <c r="K387" s="198"/>
      <c r="L387" s="198"/>
      <c r="M387" s="198"/>
      <c r="N387" s="198"/>
      <c r="O387" s="198"/>
      <c r="P387" s="198"/>
      <c r="Q387" s="198"/>
      <c r="R387" s="198"/>
      <c r="S387" s="198"/>
      <c r="T387" s="198"/>
      <c r="U387" s="198"/>
      <c r="V387" s="198"/>
      <c r="W387" s="198"/>
      <c r="X387" s="198"/>
      <c r="Y387" s="198"/>
      <c r="Z387" s="198"/>
      <c r="AA387" s="52"/>
      <c r="AB387" s="52"/>
      <c r="AC387" s="52"/>
      <c r="AD387" s="198"/>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row>
    <row r="388" spans="1:125" ht="16.5" customHeight="1" x14ac:dyDescent="0.3">
      <c r="A388" s="56"/>
      <c r="B388" s="56"/>
      <c r="C388" s="56"/>
      <c r="D388" s="52"/>
      <c r="E388" s="52"/>
      <c r="F388" s="198"/>
      <c r="G388" s="52"/>
      <c r="H388" s="198"/>
      <c r="I388" s="198"/>
      <c r="J388" s="198"/>
      <c r="K388" s="198"/>
      <c r="L388" s="198"/>
      <c r="M388" s="198"/>
      <c r="N388" s="198"/>
      <c r="O388" s="198"/>
      <c r="P388" s="198"/>
      <c r="Q388" s="198"/>
      <c r="R388" s="198"/>
      <c r="S388" s="198"/>
      <c r="T388" s="198"/>
      <c r="U388" s="198"/>
      <c r="V388" s="198"/>
      <c r="W388" s="198"/>
      <c r="X388" s="198"/>
      <c r="Y388" s="198"/>
      <c r="Z388" s="198"/>
      <c r="AA388" s="52"/>
      <c r="AB388" s="52"/>
      <c r="AC388" s="52"/>
      <c r="AD388" s="198"/>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row>
    <row r="389" spans="1:125" ht="16.5" customHeight="1" x14ac:dyDescent="0.3">
      <c r="A389" s="56"/>
      <c r="B389" s="56"/>
      <c r="C389" s="56"/>
      <c r="D389" s="52"/>
      <c r="E389" s="52"/>
      <c r="F389" s="198"/>
      <c r="G389" s="52"/>
      <c r="H389" s="198"/>
      <c r="I389" s="198"/>
      <c r="J389" s="198"/>
      <c r="K389" s="198"/>
      <c r="L389" s="198"/>
      <c r="M389" s="198"/>
      <c r="N389" s="198"/>
      <c r="O389" s="198"/>
      <c r="P389" s="198"/>
      <c r="Q389" s="198"/>
      <c r="R389" s="198"/>
      <c r="S389" s="198"/>
      <c r="T389" s="198"/>
      <c r="U389" s="198"/>
      <c r="V389" s="198"/>
      <c r="W389" s="198"/>
      <c r="X389" s="198"/>
      <c r="Y389" s="198"/>
      <c r="Z389" s="198"/>
      <c r="AA389" s="52"/>
      <c r="AB389" s="52"/>
      <c r="AC389" s="52"/>
      <c r="AD389" s="198"/>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row>
    <row r="390" spans="1:125" ht="16.5" customHeight="1" x14ac:dyDescent="0.3">
      <c r="A390" s="56"/>
      <c r="B390" s="56"/>
      <c r="C390" s="56"/>
      <c r="D390" s="52"/>
      <c r="E390" s="52"/>
      <c r="F390" s="198"/>
      <c r="G390" s="52"/>
      <c r="H390" s="198"/>
      <c r="I390" s="198"/>
      <c r="J390" s="198"/>
      <c r="K390" s="198"/>
      <c r="L390" s="198"/>
      <c r="M390" s="198"/>
      <c r="N390" s="198"/>
      <c r="O390" s="198"/>
      <c r="P390" s="198"/>
      <c r="Q390" s="198"/>
      <c r="R390" s="198"/>
      <c r="S390" s="198"/>
      <c r="T390" s="198"/>
      <c r="U390" s="198"/>
      <c r="V390" s="198"/>
      <c r="W390" s="198"/>
      <c r="X390" s="198"/>
      <c r="Y390" s="198"/>
      <c r="Z390" s="198"/>
      <c r="AA390" s="52"/>
      <c r="AB390" s="52"/>
      <c r="AC390" s="52"/>
      <c r="AD390" s="198"/>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row>
    <row r="391" spans="1:125" ht="16.5" customHeight="1" x14ac:dyDescent="0.3">
      <c r="A391" s="56"/>
      <c r="B391" s="56"/>
      <c r="C391" s="56"/>
      <c r="D391" s="52"/>
      <c r="E391" s="52"/>
      <c r="F391" s="198"/>
      <c r="G391" s="52"/>
      <c r="H391" s="198"/>
      <c r="I391" s="198"/>
      <c r="J391" s="198"/>
      <c r="K391" s="198"/>
      <c r="L391" s="198"/>
      <c r="M391" s="198"/>
      <c r="N391" s="198"/>
      <c r="O391" s="198"/>
      <c r="P391" s="198"/>
      <c r="Q391" s="198"/>
      <c r="R391" s="198"/>
      <c r="S391" s="198"/>
      <c r="T391" s="198"/>
      <c r="U391" s="198"/>
      <c r="V391" s="198"/>
      <c r="W391" s="198"/>
      <c r="X391" s="198"/>
      <c r="Y391" s="198"/>
      <c r="Z391" s="198"/>
      <c r="AA391" s="52"/>
      <c r="AB391" s="52"/>
      <c r="AC391" s="52"/>
      <c r="AD391" s="198"/>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row>
    <row r="392" spans="1:125" ht="16.5" customHeight="1" x14ac:dyDescent="0.3">
      <c r="A392" s="56"/>
      <c r="B392" s="56"/>
      <c r="C392" s="56"/>
      <c r="D392" s="52"/>
      <c r="E392" s="52"/>
      <c r="F392" s="198"/>
      <c r="G392" s="52"/>
      <c r="H392" s="198"/>
      <c r="I392" s="198"/>
      <c r="J392" s="198"/>
      <c r="K392" s="198"/>
      <c r="L392" s="198"/>
      <c r="M392" s="198"/>
      <c r="N392" s="198"/>
      <c r="O392" s="198"/>
      <c r="P392" s="198"/>
      <c r="Q392" s="198"/>
      <c r="R392" s="198"/>
      <c r="S392" s="198"/>
      <c r="T392" s="198"/>
      <c r="U392" s="198"/>
      <c r="V392" s="198"/>
      <c r="W392" s="198"/>
      <c r="X392" s="198"/>
      <c r="Y392" s="198"/>
      <c r="Z392" s="198"/>
      <c r="AA392" s="52"/>
      <c r="AB392" s="52"/>
      <c r="AC392" s="52"/>
      <c r="AD392" s="198"/>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row>
    <row r="393" spans="1:125" ht="16.5" customHeight="1" x14ac:dyDescent="0.3">
      <c r="A393" s="56"/>
      <c r="B393" s="56"/>
      <c r="C393" s="56"/>
      <c r="D393" s="52"/>
      <c r="E393" s="52"/>
      <c r="F393" s="198"/>
      <c r="G393" s="52"/>
      <c r="H393" s="198"/>
      <c r="I393" s="198"/>
      <c r="J393" s="198"/>
      <c r="K393" s="198"/>
      <c r="L393" s="198"/>
      <c r="M393" s="198"/>
      <c r="N393" s="198"/>
      <c r="O393" s="198"/>
      <c r="P393" s="198"/>
      <c r="Q393" s="198"/>
      <c r="R393" s="198"/>
      <c r="S393" s="198"/>
      <c r="T393" s="198"/>
      <c r="U393" s="198"/>
      <c r="V393" s="198"/>
      <c r="W393" s="198"/>
      <c r="X393" s="198"/>
      <c r="Y393" s="198"/>
      <c r="Z393" s="198"/>
      <c r="AA393" s="52"/>
      <c r="AB393" s="52"/>
      <c r="AC393" s="52"/>
      <c r="AD393" s="198"/>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row>
    <row r="394" spans="1:125" ht="16.5" customHeight="1" x14ac:dyDescent="0.3">
      <c r="A394" s="56"/>
      <c r="B394" s="56"/>
      <c r="C394" s="56"/>
      <c r="D394" s="52"/>
      <c r="E394" s="52"/>
      <c r="F394" s="198"/>
      <c r="G394" s="52"/>
      <c r="H394" s="198"/>
      <c r="I394" s="198"/>
      <c r="J394" s="198"/>
      <c r="K394" s="198"/>
      <c r="L394" s="198"/>
      <c r="M394" s="198"/>
      <c r="N394" s="198"/>
      <c r="O394" s="198"/>
      <c r="P394" s="198"/>
      <c r="Q394" s="198"/>
      <c r="R394" s="198"/>
      <c r="S394" s="198"/>
      <c r="T394" s="198"/>
      <c r="U394" s="198"/>
      <c r="V394" s="198"/>
      <c r="W394" s="198"/>
      <c r="X394" s="198"/>
      <c r="Y394" s="198"/>
      <c r="Z394" s="198"/>
      <c r="AA394" s="52"/>
      <c r="AB394" s="52"/>
      <c r="AC394" s="52"/>
      <c r="AD394" s="198"/>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c r="DG394" s="52"/>
      <c r="DH394" s="52"/>
      <c r="DI394" s="52"/>
      <c r="DJ394" s="52"/>
      <c r="DK394" s="52"/>
      <c r="DL394" s="52"/>
      <c r="DM394" s="52"/>
      <c r="DN394" s="52"/>
      <c r="DO394" s="52"/>
      <c r="DP394" s="52"/>
      <c r="DQ394" s="52"/>
      <c r="DR394" s="52"/>
      <c r="DS394" s="52"/>
      <c r="DT394" s="52"/>
      <c r="DU394" s="52"/>
    </row>
    <row r="395" spans="1:125" ht="16.5" customHeight="1" x14ac:dyDescent="0.3">
      <c r="A395" s="56"/>
      <c r="B395" s="56"/>
      <c r="C395" s="56"/>
      <c r="D395" s="52"/>
      <c r="E395" s="52"/>
      <c r="F395" s="198"/>
      <c r="G395" s="52"/>
      <c r="H395" s="198"/>
      <c r="I395" s="198"/>
      <c r="J395" s="198"/>
      <c r="K395" s="198"/>
      <c r="L395" s="198"/>
      <c r="M395" s="198"/>
      <c r="N395" s="198"/>
      <c r="O395" s="198"/>
      <c r="P395" s="198"/>
      <c r="Q395" s="198"/>
      <c r="R395" s="198"/>
      <c r="S395" s="198"/>
      <c r="T395" s="198"/>
      <c r="U395" s="198"/>
      <c r="V395" s="198"/>
      <c r="W395" s="198"/>
      <c r="X395" s="198"/>
      <c r="Y395" s="198"/>
      <c r="Z395" s="198"/>
      <c r="AA395" s="52"/>
      <c r="AB395" s="52"/>
      <c r="AC395" s="52"/>
      <c r="AD395" s="198"/>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c r="DC395" s="52"/>
      <c r="DD395" s="52"/>
      <c r="DE395" s="52"/>
      <c r="DF395" s="52"/>
      <c r="DG395" s="52"/>
      <c r="DH395" s="52"/>
      <c r="DI395" s="52"/>
      <c r="DJ395" s="52"/>
      <c r="DK395" s="52"/>
      <c r="DL395" s="52"/>
      <c r="DM395" s="52"/>
      <c r="DN395" s="52"/>
      <c r="DO395" s="52"/>
      <c r="DP395" s="52"/>
      <c r="DQ395" s="52"/>
      <c r="DR395" s="52"/>
      <c r="DS395" s="52"/>
      <c r="DT395" s="52"/>
      <c r="DU395" s="52"/>
    </row>
    <row r="396" spans="1:125" ht="16.5" customHeight="1" x14ac:dyDescent="0.3">
      <c r="A396" s="56"/>
      <c r="B396" s="56"/>
      <c r="C396" s="56"/>
      <c r="D396" s="52"/>
      <c r="E396" s="52"/>
      <c r="F396" s="198"/>
      <c r="G396" s="52"/>
      <c r="H396" s="198"/>
      <c r="I396" s="198"/>
      <c r="J396" s="198"/>
      <c r="K396" s="198"/>
      <c r="L396" s="198"/>
      <c r="M396" s="198"/>
      <c r="N396" s="198"/>
      <c r="O396" s="198"/>
      <c r="P396" s="198"/>
      <c r="Q396" s="198"/>
      <c r="R396" s="198"/>
      <c r="S396" s="198"/>
      <c r="T396" s="198"/>
      <c r="U396" s="198"/>
      <c r="V396" s="198"/>
      <c r="W396" s="198"/>
      <c r="X396" s="198"/>
      <c r="Y396" s="198"/>
      <c r="Z396" s="198"/>
      <c r="AA396" s="52"/>
      <c r="AB396" s="52"/>
      <c r="AC396" s="52"/>
      <c r="AD396" s="198"/>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row>
    <row r="397" spans="1:125" ht="16.5" customHeight="1" x14ac:dyDescent="0.3">
      <c r="A397" s="56"/>
      <c r="B397" s="56"/>
      <c r="C397" s="56"/>
      <c r="D397" s="52"/>
      <c r="E397" s="52"/>
      <c r="F397" s="198"/>
      <c r="G397" s="52"/>
      <c r="H397" s="198"/>
      <c r="I397" s="198"/>
      <c r="J397" s="198"/>
      <c r="K397" s="198"/>
      <c r="L397" s="198"/>
      <c r="M397" s="198"/>
      <c r="N397" s="198"/>
      <c r="O397" s="198"/>
      <c r="P397" s="198"/>
      <c r="Q397" s="198"/>
      <c r="R397" s="198"/>
      <c r="S397" s="198"/>
      <c r="T397" s="198"/>
      <c r="U397" s="198"/>
      <c r="V397" s="198"/>
      <c r="W397" s="198"/>
      <c r="X397" s="198"/>
      <c r="Y397" s="198"/>
      <c r="Z397" s="198"/>
      <c r="AA397" s="52"/>
      <c r="AB397" s="52"/>
      <c r="AC397" s="52"/>
      <c r="AD397" s="198"/>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c r="DC397" s="52"/>
      <c r="DD397" s="52"/>
      <c r="DE397" s="52"/>
      <c r="DF397" s="52"/>
      <c r="DG397" s="52"/>
      <c r="DH397" s="52"/>
      <c r="DI397" s="52"/>
      <c r="DJ397" s="52"/>
      <c r="DK397" s="52"/>
      <c r="DL397" s="52"/>
      <c r="DM397" s="52"/>
      <c r="DN397" s="52"/>
      <c r="DO397" s="52"/>
      <c r="DP397" s="52"/>
      <c r="DQ397" s="52"/>
      <c r="DR397" s="52"/>
      <c r="DS397" s="52"/>
      <c r="DT397" s="52"/>
      <c r="DU397" s="52"/>
    </row>
    <row r="398" spans="1:125" ht="16.5" customHeight="1" x14ac:dyDescent="0.3">
      <c r="A398" s="56"/>
      <c r="B398" s="56"/>
      <c r="C398" s="56"/>
      <c r="D398" s="52"/>
      <c r="E398" s="52"/>
      <c r="F398" s="198"/>
      <c r="G398" s="52"/>
      <c r="H398" s="198"/>
      <c r="I398" s="198"/>
      <c r="J398" s="198"/>
      <c r="K398" s="198"/>
      <c r="L398" s="198"/>
      <c r="M398" s="198"/>
      <c r="N398" s="198"/>
      <c r="O398" s="198"/>
      <c r="P398" s="198"/>
      <c r="Q398" s="198"/>
      <c r="R398" s="198"/>
      <c r="S398" s="198"/>
      <c r="T398" s="198"/>
      <c r="U398" s="198"/>
      <c r="V398" s="198"/>
      <c r="W398" s="198"/>
      <c r="X398" s="198"/>
      <c r="Y398" s="198"/>
      <c r="Z398" s="198"/>
      <c r="AA398" s="52"/>
      <c r="AB398" s="52"/>
      <c r="AC398" s="52"/>
      <c r="AD398" s="198"/>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c r="DG398" s="52"/>
      <c r="DH398" s="52"/>
      <c r="DI398" s="52"/>
      <c r="DJ398" s="52"/>
      <c r="DK398" s="52"/>
      <c r="DL398" s="52"/>
      <c r="DM398" s="52"/>
      <c r="DN398" s="52"/>
      <c r="DO398" s="52"/>
      <c r="DP398" s="52"/>
      <c r="DQ398" s="52"/>
      <c r="DR398" s="52"/>
      <c r="DS398" s="52"/>
      <c r="DT398" s="52"/>
      <c r="DU398" s="52"/>
    </row>
    <row r="399" spans="1:125" ht="16.5" customHeight="1" x14ac:dyDescent="0.3">
      <c r="A399" s="56"/>
      <c r="B399" s="56"/>
      <c r="C399" s="56"/>
      <c r="D399" s="52"/>
      <c r="E399" s="52"/>
      <c r="F399" s="198"/>
      <c r="G399" s="52"/>
      <c r="H399" s="198"/>
      <c r="I399" s="198"/>
      <c r="J399" s="198"/>
      <c r="K399" s="198"/>
      <c r="L399" s="198"/>
      <c r="M399" s="198"/>
      <c r="N399" s="198"/>
      <c r="O399" s="198"/>
      <c r="P399" s="198"/>
      <c r="Q399" s="198"/>
      <c r="R399" s="198"/>
      <c r="S399" s="198"/>
      <c r="T399" s="198"/>
      <c r="U399" s="198"/>
      <c r="V399" s="198"/>
      <c r="W399" s="198"/>
      <c r="X399" s="198"/>
      <c r="Y399" s="198"/>
      <c r="Z399" s="198"/>
      <c r="AA399" s="52"/>
      <c r="AB399" s="52"/>
      <c r="AC399" s="52"/>
      <c r="AD399" s="198"/>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c r="DC399" s="52"/>
      <c r="DD399" s="52"/>
      <c r="DE399" s="52"/>
      <c r="DF399" s="52"/>
      <c r="DG399" s="52"/>
      <c r="DH399" s="52"/>
      <c r="DI399" s="52"/>
      <c r="DJ399" s="52"/>
      <c r="DK399" s="52"/>
      <c r="DL399" s="52"/>
      <c r="DM399" s="52"/>
      <c r="DN399" s="52"/>
      <c r="DO399" s="52"/>
      <c r="DP399" s="52"/>
      <c r="DQ399" s="52"/>
      <c r="DR399" s="52"/>
      <c r="DS399" s="52"/>
      <c r="DT399" s="52"/>
      <c r="DU399" s="52"/>
    </row>
    <row r="400" spans="1:125" ht="16.5" customHeight="1" x14ac:dyDescent="0.3">
      <c r="A400" s="56"/>
      <c r="B400" s="56"/>
      <c r="C400" s="56"/>
      <c r="D400" s="52"/>
      <c r="E400" s="52"/>
      <c r="F400" s="198"/>
      <c r="G400" s="52"/>
      <c r="H400" s="198"/>
      <c r="I400" s="198"/>
      <c r="J400" s="198"/>
      <c r="K400" s="198"/>
      <c r="L400" s="198"/>
      <c r="M400" s="198"/>
      <c r="N400" s="198"/>
      <c r="O400" s="198"/>
      <c r="P400" s="198"/>
      <c r="Q400" s="198"/>
      <c r="R400" s="198"/>
      <c r="S400" s="198"/>
      <c r="T400" s="198"/>
      <c r="U400" s="198"/>
      <c r="V400" s="198"/>
      <c r="W400" s="198"/>
      <c r="X400" s="198"/>
      <c r="Y400" s="198"/>
      <c r="Z400" s="198"/>
      <c r="AA400" s="52"/>
      <c r="AB400" s="52"/>
      <c r="AC400" s="52"/>
      <c r="AD400" s="198"/>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c r="DG400" s="52"/>
      <c r="DH400" s="52"/>
      <c r="DI400" s="52"/>
      <c r="DJ400" s="52"/>
      <c r="DK400" s="52"/>
      <c r="DL400" s="52"/>
      <c r="DM400" s="52"/>
      <c r="DN400" s="52"/>
      <c r="DO400" s="52"/>
      <c r="DP400" s="52"/>
      <c r="DQ400" s="52"/>
      <c r="DR400" s="52"/>
      <c r="DS400" s="52"/>
      <c r="DT400" s="52"/>
      <c r="DU400" s="52"/>
    </row>
    <row r="401" spans="1:125" ht="16.5" customHeight="1" x14ac:dyDescent="0.3">
      <c r="A401" s="56"/>
      <c r="B401" s="56"/>
      <c r="C401" s="56"/>
      <c r="D401" s="52"/>
      <c r="E401" s="52"/>
      <c r="F401" s="198"/>
      <c r="G401" s="52"/>
      <c r="H401" s="198"/>
      <c r="I401" s="198"/>
      <c r="J401" s="198"/>
      <c r="K401" s="198"/>
      <c r="L401" s="198"/>
      <c r="M401" s="198"/>
      <c r="N401" s="198"/>
      <c r="O401" s="198"/>
      <c r="P401" s="198"/>
      <c r="Q401" s="198"/>
      <c r="R401" s="198"/>
      <c r="S401" s="198"/>
      <c r="T401" s="198"/>
      <c r="U401" s="198"/>
      <c r="V401" s="198"/>
      <c r="W401" s="198"/>
      <c r="X401" s="198"/>
      <c r="Y401" s="198"/>
      <c r="Z401" s="198"/>
      <c r="AA401" s="52"/>
      <c r="AB401" s="52"/>
      <c r="AC401" s="52"/>
      <c r="AD401" s="198"/>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c r="DC401" s="52"/>
      <c r="DD401" s="52"/>
      <c r="DE401" s="52"/>
      <c r="DF401" s="52"/>
      <c r="DG401" s="52"/>
      <c r="DH401" s="52"/>
      <c r="DI401" s="52"/>
      <c r="DJ401" s="52"/>
      <c r="DK401" s="52"/>
      <c r="DL401" s="52"/>
      <c r="DM401" s="52"/>
      <c r="DN401" s="52"/>
      <c r="DO401" s="52"/>
      <c r="DP401" s="52"/>
      <c r="DQ401" s="52"/>
      <c r="DR401" s="52"/>
      <c r="DS401" s="52"/>
      <c r="DT401" s="52"/>
      <c r="DU401" s="52"/>
    </row>
    <row r="402" spans="1:125" ht="16.5" customHeight="1" x14ac:dyDescent="0.3">
      <c r="A402" s="56"/>
      <c r="B402" s="56"/>
      <c r="C402" s="56"/>
      <c r="D402" s="52"/>
      <c r="E402" s="52"/>
      <c r="F402" s="198"/>
      <c r="G402" s="52"/>
      <c r="H402" s="198"/>
      <c r="I402" s="198"/>
      <c r="J402" s="198"/>
      <c r="K402" s="198"/>
      <c r="L402" s="198"/>
      <c r="M402" s="198"/>
      <c r="N402" s="198"/>
      <c r="O402" s="198"/>
      <c r="P402" s="198"/>
      <c r="Q402" s="198"/>
      <c r="R402" s="198"/>
      <c r="S402" s="198"/>
      <c r="T402" s="198"/>
      <c r="U402" s="198"/>
      <c r="V402" s="198"/>
      <c r="W402" s="198"/>
      <c r="X402" s="198"/>
      <c r="Y402" s="198"/>
      <c r="Z402" s="198"/>
      <c r="AA402" s="52"/>
      <c r="AB402" s="52"/>
      <c r="AC402" s="52"/>
      <c r="AD402" s="198"/>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c r="DG402" s="52"/>
      <c r="DH402" s="52"/>
      <c r="DI402" s="52"/>
      <c r="DJ402" s="52"/>
      <c r="DK402" s="52"/>
      <c r="DL402" s="52"/>
      <c r="DM402" s="52"/>
      <c r="DN402" s="52"/>
      <c r="DO402" s="52"/>
      <c r="DP402" s="52"/>
      <c r="DQ402" s="52"/>
      <c r="DR402" s="52"/>
      <c r="DS402" s="52"/>
      <c r="DT402" s="52"/>
      <c r="DU402" s="52"/>
    </row>
    <row r="403" spans="1:125" ht="16.5" customHeight="1" x14ac:dyDescent="0.3">
      <c r="A403" s="56"/>
      <c r="B403" s="56"/>
      <c r="C403" s="56"/>
      <c r="D403" s="52"/>
      <c r="E403" s="52"/>
      <c r="F403" s="198"/>
      <c r="G403" s="52"/>
      <c r="H403" s="198"/>
      <c r="I403" s="198"/>
      <c r="J403" s="198"/>
      <c r="K403" s="198"/>
      <c r="L403" s="198"/>
      <c r="M403" s="198"/>
      <c r="N403" s="198"/>
      <c r="O403" s="198"/>
      <c r="P403" s="198"/>
      <c r="Q403" s="198"/>
      <c r="R403" s="198"/>
      <c r="S403" s="198"/>
      <c r="T403" s="198"/>
      <c r="U403" s="198"/>
      <c r="V403" s="198"/>
      <c r="W403" s="198"/>
      <c r="X403" s="198"/>
      <c r="Y403" s="198"/>
      <c r="Z403" s="198"/>
      <c r="AA403" s="52"/>
      <c r="AB403" s="52"/>
      <c r="AC403" s="52"/>
      <c r="AD403" s="198"/>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c r="CN403" s="52"/>
      <c r="CO403" s="52"/>
      <c r="CP403" s="52"/>
      <c r="CQ403" s="52"/>
      <c r="CR403" s="52"/>
      <c r="CS403" s="52"/>
      <c r="CT403" s="52"/>
      <c r="CU403" s="52"/>
      <c r="CV403" s="52"/>
      <c r="CW403" s="52"/>
      <c r="CX403" s="52"/>
      <c r="CY403" s="52"/>
      <c r="CZ403" s="52"/>
      <c r="DA403" s="52"/>
      <c r="DB403" s="52"/>
      <c r="DC403" s="52"/>
      <c r="DD403" s="52"/>
      <c r="DE403" s="52"/>
      <c r="DF403" s="52"/>
      <c r="DG403" s="52"/>
      <c r="DH403" s="52"/>
      <c r="DI403" s="52"/>
      <c r="DJ403" s="52"/>
      <c r="DK403" s="52"/>
      <c r="DL403" s="52"/>
      <c r="DM403" s="52"/>
      <c r="DN403" s="52"/>
      <c r="DO403" s="52"/>
      <c r="DP403" s="52"/>
      <c r="DQ403" s="52"/>
      <c r="DR403" s="52"/>
      <c r="DS403" s="52"/>
      <c r="DT403" s="52"/>
      <c r="DU403" s="52"/>
    </row>
    <row r="404" spans="1:125" ht="16.5" customHeight="1" x14ac:dyDescent="0.3">
      <c r="A404" s="56"/>
      <c r="B404" s="56"/>
      <c r="C404" s="56"/>
      <c r="D404" s="52"/>
      <c r="E404" s="52"/>
      <c r="F404" s="198"/>
      <c r="G404" s="52"/>
      <c r="H404" s="198"/>
      <c r="I404" s="198"/>
      <c r="J404" s="198"/>
      <c r="K404" s="198"/>
      <c r="L404" s="198"/>
      <c r="M404" s="198"/>
      <c r="N404" s="198"/>
      <c r="O404" s="198"/>
      <c r="P404" s="198"/>
      <c r="Q404" s="198"/>
      <c r="R404" s="198"/>
      <c r="S404" s="198"/>
      <c r="T404" s="198"/>
      <c r="U404" s="198"/>
      <c r="V404" s="198"/>
      <c r="W404" s="198"/>
      <c r="X404" s="198"/>
      <c r="Y404" s="198"/>
      <c r="Z404" s="198"/>
      <c r="AA404" s="52"/>
      <c r="AB404" s="52"/>
      <c r="AC404" s="52"/>
      <c r="AD404" s="198"/>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c r="DC404" s="52"/>
      <c r="DD404" s="52"/>
      <c r="DE404" s="52"/>
      <c r="DF404" s="52"/>
      <c r="DG404" s="52"/>
      <c r="DH404" s="52"/>
      <c r="DI404" s="52"/>
      <c r="DJ404" s="52"/>
      <c r="DK404" s="52"/>
      <c r="DL404" s="52"/>
      <c r="DM404" s="52"/>
      <c r="DN404" s="52"/>
      <c r="DO404" s="52"/>
      <c r="DP404" s="52"/>
      <c r="DQ404" s="52"/>
      <c r="DR404" s="52"/>
      <c r="DS404" s="52"/>
      <c r="DT404" s="52"/>
      <c r="DU404" s="52"/>
    </row>
    <row r="405" spans="1:125" ht="16.5" customHeight="1" x14ac:dyDescent="0.3">
      <c r="A405" s="56"/>
      <c r="B405" s="56"/>
      <c r="C405" s="56"/>
      <c r="D405" s="52"/>
      <c r="E405" s="52"/>
      <c r="F405" s="198"/>
      <c r="G405" s="52"/>
      <c r="H405" s="198"/>
      <c r="I405" s="198"/>
      <c r="J405" s="198"/>
      <c r="K405" s="198"/>
      <c r="L405" s="198"/>
      <c r="M405" s="198"/>
      <c r="N405" s="198"/>
      <c r="O405" s="198"/>
      <c r="P405" s="198"/>
      <c r="Q405" s="198"/>
      <c r="R405" s="198"/>
      <c r="S405" s="198"/>
      <c r="T405" s="198"/>
      <c r="U405" s="198"/>
      <c r="V405" s="198"/>
      <c r="W405" s="198"/>
      <c r="X405" s="198"/>
      <c r="Y405" s="198"/>
      <c r="Z405" s="198"/>
      <c r="AA405" s="52"/>
      <c r="AB405" s="52"/>
      <c r="AC405" s="52"/>
      <c r="AD405" s="198"/>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c r="CN405" s="52"/>
      <c r="CO405" s="52"/>
      <c r="CP405" s="52"/>
      <c r="CQ405" s="52"/>
      <c r="CR405" s="52"/>
      <c r="CS405" s="52"/>
      <c r="CT405" s="52"/>
      <c r="CU405" s="52"/>
      <c r="CV405" s="52"/>
      <c r="CW405" s="52"/>
      <c r="CX405" s="52"/>
      <c r="CY405" s="52"/>
      <c r="CZ405" s="52"/>
      <c r="DA405" s="52"/>
      <c r="DB405" s="52"/>
      <c r="DC405" s="52"/>
      <c r="DD405" s="52"/>
      <c r="DE405" s="52"/>
      <c r="DF405" s="52"/>
      <c r="DG405" s="52"/>
      <c r="DH405" s="52"/>
      <c r="DI405" s="52"/>
      <c r="DJ405" s="52"/>
      <c r="DK405" s="52"/>
      <c r="DL405" s="52"/>
      <c r="DM405" s="52"/>
      <c r="DN405" s="52"/>
      <c r="DO405" s="52"/>
      <c r="DP405" s="52"/>
      <c r="DQ405" s="52"/>
      <c r="DR405" s="52"/>
      <c r="DS405" s="52"/>
      <c r="DT405" s="52"/>
      <c r="DU405" s="52"/>
    </row>
    <row r="406" spans="1:125" ht="16.5" customHeight="1" x14ac:dyDescent="0.3">
      <c r="A406" s="56"/>
      <c r="B406" s="56"/>
      <c r="C406" s="56"/>
      <c r="D406" s="52"/>
      <c r="E406" s="52"/>
      <c r="F406" s="198"/>
      <c r="G406" s="52"/>
      <c r="H406" s="198"/>
      <c r="I406" s="198"/>
      <c r="J406" s="198"/>
      <c r="K406" s="198"/>
      <c r="L406" s="198"/>
      <c r="M406" s="198"/>
      <c r="N406" s="198"/>
      <c r="O406" s="198"/>
      <c r="P406" s="198"/>
      <c r="Q406" s="198"/>
      <c r="R406" s="198"/>
      <c r="S406" s="198"/>
      <c r="T406" s="198"/>
      <c r="U406" s="198"/>
      <c r="V406" s="198"/>
      <c r="W406" s="198"/>
      <c r="X406" s="198"/>
      <c r="Y406" s="198"/>
      <c r="Z406" s="198"/>
      <c r="AA406" s="52"/>
      <c r="AB406" s="52"/>
      <c r="AC406" s="52"/>
      <c r="AD406" s="198"/>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c r="DG406" s="52"/>
      <c r="DH406" s="52"/>
      <c r="DI406" s="52"/>
      <c r="DJ406" s="52"/>
      <c r="DK406" s="52"/>
      <c r="DL406" s="52"/>
      <c r="DM406" s="52"/>
      <c r="DN406" s="52"/>
      <c r="DO406" s="52"/>
      <c r="DP406" s="52"/>
      <c r="DQ406" s="52"/>
      <c r="DR406" s="52"/>
      <c r="DS406" s="52"/>
      <c r="DT406" s="52"/>
      <c r="DU406" s="52"/>
    </row>
    <row r="407" spans="1:125" ht="16.5" customHeight="1" x14ac:dyDescent="0.3">
      <c r="A407" s="56"/>
      <c r="B407" s="56"/>
      <c r="C407" s="56"/>
      <c r="D407" s="52"/>
      <c r="E407" s="52"/>
      <c r="F407" s="198"/>
      <c r="G407" s="52"/>
      <c r="H407" s="198"/>
      <c r="I407" s="198"/>
      <c r="J407" s="198"/>
      <c r="K407" s="198"/>
      <c r="L407" s="198"/>
      <c r="M407" s="198"/>
      <c r="N407" s="198"/>
      <c r="O407" s="198"/>
      <c r="P407" s="198"/>
      <c r="Q407" s="198"/>
      <c r="R407" s="198"/>
      <c r="S407" s="198"/>
      <c r="T407" s="198"/>
      <c r="U407" s="198"/>
      <c r="V407" s="198"/>
      <c r="W407" s="198"/>
      <c r="X407" s="198"/>
      <c r="Y407" s="198"/>
      <c r="Z407" s="198"/>
      <c r="AA407" s="52"/>
      <c r="AB407" s="52"/>
      <c r="AC407" s="52"/>
      <c r="AD407" s="198"/>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c r="CN407" s="52"/>
      <c r="CO407" s="52"/>
      <c r="CP407" s="52"/>
      <c r="CQ407" s="52"/>
      <c r="CR407" s="52"/>
      <c r="CS407" s="52"/>
      <c r="CT407" s="52"/>
      <c r="CU407" s="52"/>
      <c r="CV407" s="52"/>
      <c r="CW407" s="52"/>
      <c r="CX407" s="52"/>
      <c r="CY407" s="52"/>
      <c r="CZ407" s="52"/>
      <c r="DA407" s="52"/>
      <c r="DB407" s="52"/>
      <c r="DC407" s="52"/>
      <c r="DD407" s="52"/>
      <c r="DE407" s="52"/>
      <c r="DF407" s="52"/>
      <c r="DG407" s="52"/>
      <c r="DH407" s="52"/>
      <c r="DI407" s="52"/>
      <c r="DJ407" s="52"/>
      <c r="DK407" s="52"/>
      <c r="DL407" s="52"/>
      <c r="DM407" s="52"/>
      <c r="DN407" s="52"/>
      <c r="DO407" s="52"/>
      <c r="DP407" s="52"/>
      <c r="DQ407" s="52"/>
      <c r="DR407" s="52"/>
      <c r="DS407" s="52"/>
      <c r="DT407" s="52"/>
      <c r="DU407" s="52"/>
    </row>
    <row r="408" spans="1:125" ht="16.5" customHeight="1" x14ac:dyDescent="0.3">
      <c r="A408" s="56"/>
      <c r="B408" s="56"/>
      <c r="C408" s="56"/>
      <c r="D408" s="52"/>
      <c r="E408" s="52"/>
      <c r="F408" s="198"/>
      <c r="G408" s="52"/>
      <c r="H408" s="198"/>
      <c r="I408" s="198"/>
      <c r="J408" s="198"/>
      <c r="K408" s="198"/>
      <c r="L408" s="198"/>
      <c r="M408" s="198"/>
      <c r="N408" s="198"/>
      <c r="O408" s="198"/>
      <c r="P408" s="198"/>
      <c r="Q408" s="198"/>
      <c r="R408" s="198"/>
      <c r="S408" s="198"/>
      <c r="T408" s="198"/>
      <c r="U408" s="198"/>
      <c r="V408" s="198"/>
      <c r="W408" s="198"/>
      <c r="X408" s="198"/>
      <c r="Y408" s="198"/>
      <c r="Z408" s="198"/>
      <c r="AA408" s="52"/>
      <c r="AB408" s="52"/>
      <c r="AC408" s="52"/>
      <c r="AD408" s="198"/>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c r="DC408" s="52"/>
      <c r="DD408" s="52"/>
      <c r="DE408" s="52"/>
      <c r="DF408" s="52"/>
      <c r="DG408" s="52"/>
      <c r="DH408" s="52"/>
      <c r="DI408" s="52"/>
      <c r="DJ408" s="52"/>
      <c r="DK408" s="52"/>
      <c r="DL408" s="52"/>
      <c r="DM408" s="52"/>
      <c r="DN408" s="52"/>
      <c r="DO408" s="52"/>
      <c r="DP408" s="52"/>
      <c r="DQ408" s="52"/>
      <c r="DR408" s="52"/>
      <c r="DS408" s="52"/>
      <c r="DT408" s="52"/>
      <c r="DU408" s="52"/>
    </row>
    <row r="409" spans="1:125" ht="16.5" customHeight="1" x14ac:dyDescent="0.3">
      <c r="A409" s="56"/>
      <c r="B409" s="56"/>
      <c r="C409" s="56"/>
      <c r="D409" s="52"/>
      <c r="E409" s="52"/>
      <c r="F409" s="198"/>
      <c r="G409" s="52"/>
      <c r="H409" s="198"/>
      <c r="I409" s="198"/>
      <c r="J409" s="198"/>
      <c r="K409" s="198"/>
      <c r="L409" s="198"/>
      <c r="M409" s="198"/>
      <c r="N409" s="198"/>
      <c r="O409" s="198"/>
      <c r="P409" s="198"/>
      <c r="Q409" s="198"/>
      <c r="R409" s="198"/>
      <c r="S409" s="198"/>
      <c r="T409" s="198"/>
      <c r="U409" s="198"/>
      <c r="V409" s="198"/>
      <c r="W409" s="198"/>
      <c r="X409" s="198"/>
      <c r="Y409" s="198"/>
      <c r="Z409" s="198"/>
      <c r="AA409" s="52"/>
      <c r="AB409" s="52"/>
      <c r="AC409" s="52"/>
      <c r="AD409" s="198"/>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2"/>
      <c r="DE409" s="52"/>
      <c r="DF409" s="52"/>
      <c r="DG409" s="52"/>
      <c r="DH409" s="52"/>
      <c r="DI409" s="52"/>
      <c r="DJ409" s="52"/>
      <c r="DK409" s="52"/>
      <c r="DL409" s="52"/>
      <c r="DM409" s="52"/>
      <c r="DN409" s="52"/>
      <c r="DO409" s="52"/>
      <c r="DP409" s="52"/>
      <c r="DQ409" s="52"/>
      <c r="DR409" s="52"/>
      <c r="DS409" s="52"/>
      <c r="DT409" s="52"/>
      <c r="DU409" s="52"/>
    </row>
    <row r="410" spans="1:125" ht="16.5" customHeight="1" x14ac:dyDescent="0.3">
      <c r="A410" s="56"/>
      <c r="B410" s="56"/>
      <c r="C410" s="56"/>
      <c r="D410" s="52"/>
      <c r="E410" s="52"/>
      <c r="F410" s="198"/>
      <c r="G410" s="52"/>
      <c r="H410" s="198"/>
      <c r="I410" s="198"/>
      <c r="J410" s="198"/>
      <c r="K410" s="198"/>
      <c r="L410" s="198"/>
      <c r="M410" s="198"/>
      <c r="N410" s="198"/>
      <c r="O410" s="198"/>
      <c r="P410" s="198"/>
      <c r="Q410" s="198"/>
      <c r="R410" s="198"/>
      <c r="S410" s="198"/>
      <c r="T410" s="198"/>
      <c r="U410" s="198"/>
      <c r="V410" s="198"/>
      <c r="W410" s="198"/>
      <c r="X410" s="198"/>
      <c r="Y410" s="198"/>
      <c r="Z410" s="198"/>
      <c r="AA410" s="52"/>
      <c r="AB410" s="52"/>
      <c r="AC410" s="52"/>
      <c r="AD410" s="198"/>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c r="DC410" s="52"/>
      <c r="DD410" s="52"/>
      <c r="DE410" s="52"/>
      <c r="DF410" s="52"/>
      <c r="DG410" s="52"/>
      <c r="DH410" s="52"/>
      <c r="DI410" s="52"/>
      <c r="DJ410" s="52"/>
      <c r="DK410" s="52"/>
      <c r="DL410" s="52"/>
      <c r="DM410" s="52"/>
      <c r="DN410" s="52"/>
      <c r="DO410" s="52"/>
      <c r="DP410" s="52"/>
      <c r="DQ410" s="52"/>
      <c r="DR410" s="52"/>
      <c r="DS410" s="52"/>
      <c r="DT410" s="52"/>
      <c r="DU410" s="52"/>
    </row>
    <row r="411" spans="1:125" ht="16.5" customHeight="1" x14ac:dyDescent="0.3">
      <c r="A411" s="56"/>
      <c r="B411" s="56"/>
      <c r="C411" s="56"/>
      <c r="D411" s="52"/>
      <c r="E411" s="52"/>
      <c r="F411" s="198"/>
      <c r="G411" s="52"/>
      <c r="H411" s="198"/>
      <c r="I411" s="198"/>
      <c r="J411" s="198"/>
      <c r="K411" s="198"/>
      <c r="L411" s="198"/>
      <c r="M411" s="198"/>
      <c r="N411" s="198"/>
      <c r="O411" s="198"/>
      <c r="P411" s="198"/>
      <c r="Q411" s="198"/>
      <c r="R411" s="198"/>
      <c r="S411" s="198"/>
      <c r="T411" s="198"/>
      <c r="U411" s="198"/>
      <c r="V411" s="198"/>
      <c r="W411" s="198"/>
      <c r="X411" s="198"/>
      <c r="Y411" s="198"/>
      <c r="Z411" s="198"/>
      <c r="AA411" s="52"/>
      <c r="AB411" s="52"/>
      <c r="AC411" s="52"/>
      <c r="AD411" s="198"/>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c r="DC411" s="52"/>
      <c r="DD411" s="52"/>
      <c r="DE411" s="52"/>
      <c r="DF411" s="52"/>
      <c r="DG411" s="52"/>
      <c r="DH411" s="52"/>
      <c r="DI411" s="52"/>
      <c r="DJ411" s="52"/>
      <c r="DK411" s="52"/>
      <c r="DL411" s="52"/>
      <c r="DM411" s="52"/>
      <c r="DN411" s="52"/>
      <c r="DO411" s="52"/>
      <c r="DP411" s="52"/>
      <c r="DQ411" s="52"/>
      <c r="DR411" s="52"/>
      <c r="DS411" s="52"/>
      <c r="DT411" s="52"/>
      <c r="DU411" s="52"/>
    </row>
    <row r="412" spans="1:125" ht="16.5" customHeight="1" x14ac:dyDescent="0.3">
      <c r="A412" s="56"/>
      <c r="B412" s="56"/>
      <c r="C412" s="56"/>
      <c r="D412" s="52"/>
      <c r="E412" s="52"/>
      <c r="F412" s="198"/>
      <c r="G412" s="52"/>
      <c r="H412" s="198"/>
      <c r="I412" s="198"/>
      <c r="J412" s="198"/>
      <c r="K412" s="198"/>
      <c r="L412" s="198"/>
      <c r="M412" s="198"/>
      <c r="N412" s="198"/>
      <c r="O412" s="198"/>
      <c r="P412" s="198"/>
      <c r="Q412" s="198"/>
      <c r="R412" s="198"/>
      <c r="S412" s="198"/>
      <c r="T412" s="198"/>
      <c r="U412" s="198"/>
      <c r="V412" s="198"/>
      <c r="W412" s="198"/>
      <c r="X412" s="198"/>
      <c r="Y412" s="198"/>
      <c r="Z412" s="198"/>
      <c r="AA412" s="52"/>
      <c r="AB412" s="52"/>
      <c r="AC412" s="52"/>
      <c r="AD412" s="198"/>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c r="DC412" s="52"/>
      <c r="DD412" s="52"/>
      <c r="DE412" s="52"/>
      <c r="DF412" s="52"/>
      <c r="DG412" s="52"/>
      <c r="DH412" s="52"/>
      <c r="DI412" s="52"/>
      <c r="DJ412" s="52"/>
      <c r="DK412" s="52"/>
      <c r="DL412" s="52"/>
      <c r="DM412" s="52"/>
      <c r="DN412" s="52"/>
      <c r="DO412" s="52"/>
      <c r="DP412" s="52"/>
      <c r="DQ412" s="52"/>
      <c r="DR412" s="52"/>
      <c r="DS412" s="52"/>
      <c r="DT412" s="52"/>
      <c r="DU412" s="52"/>
    </row>
    <row r="413" spans="1:125" ht="16.5" customHeight="1" x14ac:dyDescent="0.3">
      <c r="A413" s="56"/>
      <c r="B413" s="56"/>
      <c r="C413" s="56"/>
      <c r="D413" s="52"/>
      <c r="E413" s="52"/>
      <c r="F413" s="198"/>
      <c r="G413" s="52"/>
      <c r="H413" s="198"/>
      <c r="I413" s="198"/>
      <c r="J413" s="198"/>
      <c r="K413" s="198"/>
      <c r="L413" s="198"/>
      <c r="M413" s="198"/>
      <c r="N413" s="198"/>
      <c r="O413" s="198"/>
      <c r="P413" s="198"/>
      <c r="Q413" s="198"/>
      <c r="R413" s="198"/>
      <c r="S413" s="198"/>
      <c r="T413" s="198"/>
      <c r="U413" s="198"/>
      <c r="V413" s="198"/>
      <c r="W413" s="198"/>
      <c r="X413" s="198"/>
      <c r="Y413" s="198"/>
      <c r="Z413" s="198"/>
      <c r="AA413" s="52"/>
      <c r="AB413" s="52"/>
      <c r="AC413" s="52"/>
      <c r="AD413" s="198"/>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c r="CN413" s="52"/>
      <c r="CO413" s="52"/>
      <c r="CP413" s="52"/>
      <c r="CQ413" s="52"/>
      <c r="CR413" s="52"/>
      <c r="CS413" s="52"/>
      <c r="CT413" s="52"/>
      <c r="CU413" s="52"/>
      <c r="CV413" s="52"/>
      <c r="CW413" s="52"/>
      <c r="CX413" s="52"/>
      <c r="CY413" s="52"/>
      <c r="CZ413" s="52"/>
      <c r="DA413" s="52"/>
      <c r="DB413" s="52"/>
      <c r="DC413" s="52"/>
      <c r="DD413" s="52"/>
      <c r="DE413" s="52"/>
      <c r="DF413" s="52"/>
      <c r="DG413" s="52"/>
      <c r="DH413" s="52"/>
      <c r="DI413" s="52"/>
      <c r="DJ413" s="52"/>
      <c r="DK413" s="52"/>
      <c r="DL413" s="52"/>
      <c r="DM413" s="52"/>
      <c r="DN413" s="52"/>
      <c r="DO413" s="52"/>
      <c r="DP413" s="52"/>
      <c r="DQ413" s="52"/>
      <c r="DR413" s="52"/>
      <c r="DS413" s="52"/>
      <c r="DT413" s="52"/>
      <c r="DU413" s="52"/>
    </row>
    <row r="414" spans="1:125" ht="16.5" customHeight="1" x14ac:dyDescent="0.3">
      <c r="A414" s="56"/>
      <c r="B414" s="56"/>
      <c r="C414" s="56"/>
      <c r="D414" s="52"/>
      <c r="E414" s="52"/>
      <c r="F414" s="198"/>
      <c r="G414" s="52"/>
      <c r="H414" s="198"/>
      <c r="I414" s="198"/>
      <c r="J414" s="198"/>
      <c r="K414" s="198"/>
      <c r="L414" s="198"/>
      <c r="M414" s="198"/>
      <c r="N414" s="198"/>
      <c r="O414" s="198"/>
      <c r="P414" s="198"/>
      <c r="Q414" s="198"/>
      <c r="R414" s="198"/>
      <c r="S414" s="198"/>
      <c r="T414" s="198"/>
      <c r="U414" s="198"/>
      <c r="V414" s="198"/>
      <c r="W414" s="198"/>
      <c r="X414" s="198"/>
      <c r="Y414" s="198"/>
      <c r="Z414" s="198"/>
      <c r="AA414" s="52"/>
      <c r="AB414" s="52"/>
      <c r="AC414" s="52"/>
      <c r="AD414" s="198"/>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c r="DC414" s="52"/>
      <c r="DD414" s="52"/>
      <c r="DE414" s="52"/>
      <c r="DF414" s="52"/>
      <c r="DG414" s="52"/>
      <c r="DH414" s="52"/>
      <c r="DI414" s="52"/>
      <c r="DJ414" s="52"/>
      <c r="DK414" s="52"/>
      <c r="DL414" s="52"/>
      <c r="DM414" s="52"/>
      <c r="DN414" s="52"/>
      <c r="DO414" s="52"/>
      <c r="DP414" s="52"/>
      <c r="DQ414" s="52"/>
      <c r="DR414" s="52"/>
      <c r="DS414" s="52"/>
      <c r="DT414" s="52"/>
      <c r="DU414" s="52"/>
    </row>
    <row r="415" spans="1:125" ht="16.5" customHeight="1" x14ac:dyDescent="0.3">
      <c r="A415" s="56"/>
      <c r="B415" s="56"/>
      <c r="C415" s="56"/>
      <c r="D415" s="52"/>
      <c r="E415" s="52"/>
      <c r="F415" s="198"/>
      <c r="G415" s="52"/>
      <c r="H415" s="198"/>
      <c r="I415" s="198"/>
      <c r="J415" s="198"/>
      <c r="K415" s="198"/>
      <c r="L415" s="198"/>
      <c r="M415" s="198"/>
      <c r="N415" s="198"/>
      <c r="O415" s="198"/>
      <c r="P415" s="198"/>
      <c r="Q415" s="198"/>
      <c r="R415" s="198"/>
      <c r="S415" s="198"/>
      <c r="T415" s="198"/>
      <c r="U415" s="198"/>
      <c r="V415" s="198"/>
      <c r="W415" s="198"/>
      <c r="X415" s="198"/>
      <c r="Y415" s="198"/>
      <c r="Z415" s="198"/>
      <c r="AA415" s="52"/>
      <c r="AB415" s="52"/>
      <c r="AC415" s="52"/>
      <c r="AD415" s="198"/>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c r="CN415" s="52"/>
      <c r="CO415" s="52"/>
      <c r="CP415" s="52"/>
      <c r="CQ415" s="52"/>
      <c r="CR415" s="52"/>
      <c r="CS415" s="52"/>
      <c r="CT415" s="52"/>
      <c r="CU415" s="52"/>
      <c r="CV415" s="52"/>
      <c r="CW415" s="52"/>
      <c r="CX415" s="52"/>
      <c r="CY415" s="52"/>
      <c r="CZ415" s="52"/>
      <c r="DA415" s="52"/>
      <c r="DB415" s="52"/>
      <c r="DC415" s="52"/>
      <c r="DD415" s="52"/>
      <c r="DE415" s="52"/>
      <c r="DF415" s="52"/>
      <c r="DG415" s="52"/>
      <c r="DH415" s="52"/>
      <c r="DI415" s="52"/>
      <c r="DJ415" s="52"/>
      <c r="DK415" s="52"/>
      <c r="DL415" s="52"/>
      <c r="DM415" s="52"/>
      <c r="DN415" s="52"/>
      <c r="DO415" s="52"/>
      <c r="DP415" s="52"/>
      <c r="DQ415" s="52"/>
      <c r="DR415" s="52"/>
      <c r="DS415" s="52"/>
      <c r="DT415" s="52"/>
      <c r="DU415" s="52"/>
    </row>
    <row r="416" spans="1:125" ht="16.5" customHeight="1" x14ac:dyDescent="0.3">
      <c r="A416" s="56"/>
      <c r="B416" s="56"/>
      <c r="C416" s="56"/>
      <c r="D416" s="52"/>
      <c r="E416" s="52"/>
      <c r="F416" s="198"/>
      <c r="G416" s="52"/>
      <c r="H416" s="198"/>
      <c r="I416" s="198"/>
      <c r="J416" s="198"/>
      <c r="K416" s="198"/>
      <c r="L416" s="198"/>
      <c r="M416" s="198"/>
      <c r="N416" s="198"/>
      <c r="O416" s="198"/>
      <c r="P416" s="198"/>
      <c r="Q416" s="198"/>
      <c r="R416" s="198"/>
      <c r="S416" s="198"/>
      <c r="T416" s="198"/>
      <c r="U416" s="198"/>
      <c r="V416" s="198"/>
      <c r="W416" s="198"/>
      <c r="X416" s="198"/>
      <c r="Y416" s="198"/>
      <c r="Z416" s="198"/>
      <c r="AA416" s="52"/>
      <c r="AB416" s="52"/>
      <c r="AC416" s="52"/>
      <c r="AD416" s="198"/>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c r="DG416" s="52"/>
      <c r="DH416" s="52"/>
      <c r="DI416" s="52"/>
      <c r="DJ416" s="52"/>
      <c r="DK416" s="52"/>
      <c r="DL416" s="52"/>
      <c r="DM416" s="52"/>
      <c r="DN416" s="52"/>
      <c r="DO416" s="52"/>
      <c r="DP416" s="52"/>
      <c r="DQ416" s="52"/>
      <c r="DR416" s="52"/>
      <c r="DS416" s="52"/>
      <c r="DT416" s="52"/>
      <c r="DU416" s="52"/>
    </row>
    <row r="417" spans="1:125" ht="16.5" customHeight="1" x14ac:dyDescent="0.3">
      <c r="A417" s="56"/>
      <c r="B417" s="56"/>
      <c r="C417" s="56"/>
      <c r="D417" s="52"/>
      <c r="E417" s="52"/>
      <c r="F417" s="198"/>
      <c r="G417" s="52"/>
      <c r="H417" s="198"/>
      <c r="I417" s="198"/>
      <c r="J417" s="198"/>
      <c r="K417" s="198"/>
      <c r="L417" s="198"/>
      <c r="M417" s="198"/>
      <c r="N417" s="198"/>
      <c r="O417" s="198"/>
      <c r="P417" s="198"/>
      <c r="Q417" s="198"/>
      <c r="R417" s="198"/>
      <c r="S417" s="198"/>
      <c r="T417" s="198"/>
      <c r="U417" s="198"/>
      <c r="V417" s="198"/>
      <c r="W417" s="198"/>
      <c r="X417" s="198"/>
      <c r="Y417" s="198"/>
      <c r="Z417" s="198"/>
      <c r="AA417" s="52"/>
      <c r="AB417" s="52"/>
      <c r="AC417" s="52"/>
      <c r="AD417" s="198"/>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2"/>
      <c r="DE417" s="52"/>
      <c r="DF417" s="52"/>
      <c r="DG417" s="52"/>
      <c r="DH417" s="52"/>
      <c r="DI417" s="52"/>
      <c r="DJ417" s="52"/>
      <c r="DK417" s="52"/>
      <c r="DL417" s="52"/>
      <c r="DM417" s="52"/>
      <c r="DN417" s="52"/>
      <c r="DO417" s="52"/>
      <c r="DP417" s="52"/>
      <c r="DQ417" s="52"/>
      <c r="DR417" s="52"/>
      <c r="DS417" s="52"/>
      <c r="DT417" s="52"/>
      <c r="DU417" s="52"/>
    </row>
    <row r="418" spans="1:125" ht="16.5" customHeight="1" x14ac:dyDescent="0.3">
      <c r="A418" s="56"/>
      <c r="B418" s="56"/>
      <c r="C418" s="56"/>
      <c r="D418" s="52"/>
      <c r="E418" s="52"/>
      <c r="F418" s="198"/>
      <c r="G418" s="52"/>
      <c r="H418" s="198"/>
      <c r="I418" s="198"/>
      <c r="J418" s="198"/>
      <c r="K418" s="198"/>
      <c r="L418" s="198"/>
      <c r="M418" s="198"/>
      <c r="N418" s="198"/>
      <c r="O418" s="198"/>
      <c r="P418" s="198"/>
      <c r="Q418" s="198"/>
      <c r="R418" s="198"/>
      <c r="S418" s="198"/>
      <c r="T418" s="198"/>
      <c r="U418" s="198"/>
      <c r="V418" s="198"/>
      <c r="W418" s="198"/>
      <c r="X418" s="198"/>
      <c r="Y418" s="198"/>
      <c r="Z418" s="198"/>
      <c r="AA418" s="52"/>
      <c r="AB418" s="52"/>
      <c r="AC418" s="52"/>
      <c r="AD418" s="198"/>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c r="DC418" s="52"/>
      <c r="DD418" s="52"/>
      <c r="DE418" s="52"/>
      <c r="DF418" s="52"/>
      <c r="DG418" s="52"/>
      <c r="DH418" s="52"/>
      <c r="DI418" s="52"/>
      <c r="DJ418" s="52"/>
      <c r="DK418" s="52"/>
      <c r="DL418" s="52"/>
      <c r="DM418" s="52"/>
      <c r="DN418" s="52"/>
      <c r="DO418" s="52"/>
      <c r="DP418" s="52"/>
      <c r="DQ418" s="52"/>
      <c r="DR418" s="52"/>
      <c r="DS418" s="52"/>
      <c r="DT418" s="52"/>
      <c r="DU418" s="52"/>
    </row>
    <row r="419" spans="1:125" ht="16.5" customHeight="1" x14ac:dyDescent="0.3">
      <c r="A419" s="56"/>
      <c r="B419" s="56"/>
      <c r="C419" s="56"/>
      <c r="D419" s="52"/>
      <c r="E419" s="52"/>
      <c r="F419" s="198"/>
      <c r="G419" s="52"/>
      <c r="H419" s="198"/>
      <c r="I419" s="198"/>
      <c r="J419" s="198"/>
      <c r="K419" s="198"/>
      <c r="L419" s="198"/>
      <c r="M419" s="198"/>
      <c r="N419" s="198"/>
      <c r="O419" s="198"/>
      <c r="P419" s="198"/>
      <c r="Q419" s="198"/>
      <c r="R419" s="198"/>
      <c r="S419" s="198"/>
      <c r="T419" s="198"/>
      <c r="U419" s="198"/>
      <c r="V419" s="198"/>
      <c r="W419" s="198"/>
      <c r="X419" s="198"/>
      <c r="Y419" s="198"/>
      <c r="Z419" s="198"/>
      <c r="AA419" s="52"/>
      <c r="AB419" s="52"/>
      <c r="AC419" s="52"/>
      <c r="AD419" s="198"/>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c r="DA419" s="52"/>
      <c r="DB419" s="52"/>
      <c r="DC419" s="52"/>
      <c r="DD419" s="52"/>
      <c r="DE419" s="52"/>
      <c r="DF419" s="52"/>
      <c r="DG419" s="52"/>
      <c r="DH419" s="52"/>
      <c r="DI419" s="52"/>
      <c r="DJ419" s="52"/>
      <c r="DK419" s="52"/>
      <c r="DL419" s="52"/>
      <c r="DM419" s="52"/>
      <c r="DN419" s="52"/>
      <c r="DO419" s="52"/>
      <c r="DP419" s="52"/>
      <c r="DQ419" s="52"/>
      <c r="DR419" s="52"/>
      <c r="DS419" s="52"/>
      <c r="DT419" s="52"/>
      <c r="DU419" s="52"/>
    </row>
    <row r="420" spans="1:125" ht="16.5" customHeight="1" x14ac:dyDescent="0.3">
      <c r="A420" s="56"/>
      <c r="B420" s="56"/>
      <c r="C420" s="56"/>
      <c r="D420" s="52"/>
      <c r="E420" s="52"/>
      <c r="F420" s="198"/>
      <c r="G420" s="52"/>
      <c r="H420" s="198"/>
      <c r="I420" s="198"/>
      <c r="J420" s="198"/>
      <c r="K420" s="198"/>
      <c r="L420" s="198"/>
      <c r="M420" s="198"/>
      <c r="N420" s="198"/>
      <c r="O420" s="198"/>
      <c r="P420" s="198"/>
      <c r="Q420" s="198"/>
      <c r="R420" s="198"/>
      <c r="S420" s="198"/>
      <c r="T420" s="198"/>
      <c r="U420" s="198"/>
      <c r="V420" s="198"/>
      <c r="W420" s="198"/>
      <c r="X420" s="198"/>
      <c r="Y420" s="198"/>
      <c r="Z420" s="198"/>
      <c r="AA420" s="52"/>
      <c r="AB420" s="52"/>
      <c r="AC420" s="52"/>
      <c r="AD420" s="198"/>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c r="DC420" s="52"/>
      <c r="DD420" s="52"/>
      <c r="DE420" s="52"/>
      <c r="DF420" s="52"/>
      <c r="DG420" s="52"/>
      <c r="DH420" s="52"/>
      <c r="DI420" s="52"/>
      <c r="DJ420" s="52"/>
      <c r="DK420" s="52"/>
      <c r="DL420" s="52"/>
      <c r="DM420" s="52"/>
      <c r="DN420" s="52"/>
      <c r="DO420" s="52"/>
      <c r="DP420" s="52"/>
      <c r="DQ420" s="52"/>
      <c r="DR420" s="52"/>
      <c r="DS420" s="52"/>
      <c r="DT420" s="52"/>
      <c r="DU420" s="52"/>
    </row>
    <row r="421" spans="1:125" ht="16.5" customHeight="1" x14ac:dyDescent="0.3">
      <c r="A421" s="56"/>
      <c r="B421" s="56"/>
      <c r="C421" s="56"/>
      <c r="D421" s="52"/>
      <c r="E421" s="52"/>
      <c r="F421" s="198"/>
      <c r="G421" s="52"/>
      <c r="H421" s="198"/>
      <c r="I421" s="198"/>
      <c r="J421" s="198"/>
      <c r="K421" s="198"/>
      <c r="L421" s="198"/>
      <c r="M421" s="198"/>
      <c r="N421" s="198"/>
      <c r="O421" s="198"/>
      <c r="P421" s="198"/>
      <c r="Q421" s="198"/>
      <c r="R421" s="198"/>
      <c r="S421" s="198"/>
      <c r="T421" s="198"/>
      <c r="U421" s="198"/>
      <c r="V421" s="198"/>
      <c r="W421" s="198"/>
      <c r="X421" s="198"/>
      <c r="Y421" s="198"/>
      <c r="Z421" s="198"/>
      <c r="AA421" s="52"/>
      <c r="AB421" s="52"/>
      <c r="AC421" s="52"/>
      <c r="AD421" s="198"/>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52"/>
      <c r="CD421" s="52"/>
      <c r="CE421" s="52"/>
      <c r="CF421" s="52"/>
      <c r="CG421" s="52"/>
      <c r="CH421" s="52"/>
      <c r="CI421" s="52"/>
      <c r="CJ421" s="52"/>
      <c r="CK421" s="52"/>
      <c r="CL421" s="52"/>
      <c r="CM421" s="52"/>
      <c r="CN421" s="52"/>
      <c r="CO421" s="52"/>
      <c r="CP421" s="52"/>
      <c r="CQ421" s="52"/>
      <c r="CR421" s="52"/>
      <c r="CS421" s="52"/>
      <c r="CT421" s="52"/>
      <c r="CU421" s="52"/>
      <c r="CV421" s="52"/>
      <c r="CW421" s="52"/>
      <c r="CX421" s="52"/>
      <c r="CY421" s="52"/>
      <c r="CZ421" s="52"/>
      <c r="DA421" s="52"/>
      <c r="DB421" s="52"/>
      <c r="DC421" s="52"/>
      <c r="DD421" s="52"/>
      <c r="DE421" s="52"/>
      <c r="DF421" s="52"/>
      <c r="DG421" s="52"/>
      <c r="DH421" s="52"/>
      <c r="DI421" s="52"/>
      <c r="DJ421" s="52"/>
      <c r="DK421" s="52"/>
      <c r="DL421" s="52"/>
      <c r="DM421" s="52"/>
      <c r="DN421" s="52"/>
      <c r="DO421" s="52"/>
      <c r="DP421" s="52"/>
      <c r="DQ421" s="52"/>
      <c r="DR421" s="52"/>
      <c r="DS421" s="52"/>
      <c r="DT421" s="52"/>
      <c r="DU421" s="52"/>
    </row>
    <row r="422" spans="1:125" ht="16.5" customHeight="1" x14ac:dyDescent="0.3">
      <c r="A422" s="56"/>
      <c r="B422" s="56"/>
      <c r="C422" s="56"/>
      <c r="D422" s="52"/>
      <c r="E422" s="52"/>
      <c r="F422" s="198"/>
      <c r="G422" s="52"/>
      <c r="H422" s="198"/>
      <c r="I422" s="198"/>
      <c r="J422" s="198"/>
      <c r="K422" s="198"/>
      <c r="L422" s="198"/>
      <c r="M422" s="198"/>
      <c r="N422" s="198"/>
      <c r="O422" s="198"/>
      <c r="P422" s="198"/>
      <c r="Q422" s="198"/>
      <c r="R422" s="198"/>
      <c r="S422" s="198"/>
      <c r="T422" s="198"/>
      <c r="U422" s="198"/>
      <c r="V422" s="198"/>
      <c r="W422" s="198"/>
      <c r="X422" s="198"/>
      <c r="Y422" s="198"/>
      <c r="Z422" s="198"/>
      <c r="AA422" s="52"/>
      <c r="AB422" s="52"/>
      <c r="AC422" s="52"/>
      <c r="AD422" s="198"/>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c r="CD422" s="52"/>
      <c r="CE422" s="52"/>
      <c r="CF422" s="52"/>
      <c r="CG422" s="52"/>
      <c r="CH422" s="52"/>
      <c r="CI422" s="52"/>
      <c r="CJ422" s="52"/>
      <c r="CK422" s="52"/>
      <c r="CL422" s="52"/>
      <c r="CM422" s="52"/>
      <c r="CN422" s="52"/>
      <c r="CO422" s="52"/>
      <c r="CP422" s="52"/>
      <c r="CQ422" s="52"/>
      <c r="CR422" s="52"/>
      <c r="CS422" s="52"/>
      <c r="CT422" s="52"/>
      <c r="CU422" s="52"/>
      <c r="CV422" s="52"/>
      <c r="CW422" s="52"/>
      <c r="CX422" s="52"/>
      <c r="CY422" s="52"/>
      <c r="CZ422" s="52"/>
      <c r="DA422" s="52"/>
      <c r="DB422" s="52"/>
      <c r="DC422" s="52"/>
      <c r="DD422" s="52"/>
      <c r="DE422" s="52"/>
      <c r="DF422" s="52"/>
      <c r="DG422" s="52"/>
      <c r="DH422" s="52"/>
      <c r="DI422" s="52"/>
      <c r="DJ422" s="52"/>
      <c r="DK422" s="52"/>
      <c r="DL422" s="52"/>
      <c r="DM422" s="52"/>
      <c r="DN422" s="52"/>
      <c r="DO422" s="52"/>
      <c r="DP422" s="52"/>
      <c r="DQ422" s="52"/>
      <c r="DR422" s="52"/>
      <c r="DS422" s="52"/>
      <c r="DT422" s="52"/>
      <c r="DU422" s="52"/>
    </row>
    <row r="423" spans="1:125" ht="16.5" customHeight="1" x14ac:dyDescent="0.3">
      <c r="A423" s="56"/>
      <c r="B423" s="56"/>
      <c r="C423" s="56"/>
      <c r="D423" s="52"/>
      <c r="E423" s="52"/>
      <c r="F423" s="198"/>
      <c r="G423" s="52"/>
      <c r="H423" s="198"/>
      <c r="I423" s="198"/>
      <c r="J423" s="198"/>
      <c r="K423" s="198"/>
      <c r="L423" s="198"/>
      <c r="M423" s="198"/>
      <c r="N423" s="198"/>
      <c r="O423" s="198"/>
      <c r="P423" s="198"/>
      <c r="Q423" s="198"/>
      <c r="R423" s="198"/>
      <c r="S423" s="198"/>
      <c r="T423" s="198"/>
      <c r="U423" s="198"/>
      <c r="V423" s="198"/>
      <c r="W423" s="198"/>
      <c r="X423" s="198"/>
      <c r="Y423" s="198"/>
      <c r="Z423" s="198"/>
      <c r="AA423" s="52"/>
      <c r="AB423" s="52"/>
      <c r="AC423" s="52"/>
      <c r="AD423" s="198"/>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52"/>
      <c r="CD423" s="52"/>
      <c r="CE423" s="52"/>
      <c r="CF423" s="52"/>
      <c r="CG423" s="52"/>
      <c r="CH423" s="52"/>
      <c r="CI423" s="52"/>
      <c r="CJ423" s="52"/>
      <c r="CK423" s="52"/>
      <c r="CL423" s="52"/>
      <c r="CM423" s="52"/>
      <c r="CN423" s="52"/>
      <c r="CO423" s="52"/>
      <c r="CP423" s="52"/>
      <c r="CQ423" s="52"/>
      <c r="CR423" s="52"/>
      <c r="CS423" s="52"/>
      <c r="CT423" s="52"/>
      <c r="CU423" s="52"/>
      <c r="CV423" s="52"/>
      <c r="CW423" s="52"/>
      <c r="CX423" s="52"/>
      <c r="CY423" s="52"/>
      <c r="CZ423" s="52"/>
      <c r="DA423" s="52"/>
      <c r="DB423" s="52"/>
      <c r="DC423" s="52"/>
      <c r="DD423" s="52"/>
      <c r="DE423" s="52"/>
      <c r="DF423" s="52"/>
      <c r="DG423" s="52"/>
      <c r="DH423" s="52"/>
      <c r="DI423" s="52"/>
      <c r="DJ423" s="52"/>
      <c r="DK423" s="52"/>
      <c r="DL423" s="52"/>
      <c r="DM423" s="52"/>
      <c r="DN423" s="52"/>
      <c r="DO423" s="52"/>
      <c r="DP423" s="52"/>
      <c r="DQ423" s="52"/>
      <c r="DR423" s="52"/>
      <c r="DS423" s="52"/>
      <c r="DT423" s="52"/>
      <c r="DU423" s="52"/>
    </row>
    <row r="424" spans="1:125" ht="16.5" customHeight="1" x14ac:dyDescent="0.3">
      <c r="A424" s="56"/>
      <c r="B424" s="56"/>
      <c r="C424" s="56"/>
      <c r="D424" s="52"/>
      <c r="E424" s="52"/>
      <c r="F424" s="198"/>
      <c r="G424" s="52"/>
      <c r="H424" s="198"/>
      <c r="I424" s="198"/>
      <c r="J424" s="198"/>
      <c r="K424" s="198"/>
      <c r="L424" s="198"/>
      <c r="M424" s="198"/>
      <c r="N424" s="198"/>
      <c r="O424" s="198"/>
      <c r="P424" s="198"/>
      <c r="Q424" s="198"/>
      <c r="R424" s="198"/>
      <c r="S424" s="198"/>
      <c r="T424" s="198"/>
      <c r="U424" s="198"/>
      <c r="V424" s="198"/>
      <c r="W424" s="198"/>
      <c r="X424" s="198"/>
      <c r="Y424" s="198"/>
      <c r="Z424" s="198"/>
      <c r="AA424" s="52"/>
      <c r="AB424" s="52"/>
      <c r="AC424" s="52"/>
      <c r="AD424" s="198"/>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c r="CD424" s="52"/>
      <c r="CE424" s="52"/>
      <c r="CF424" s="52"/>
      <c r="CG424" s="52"/>
      <c r="CH424" s="52"/>
      <c r="CI424" s="52"/>
      <c r="CJ424" s="52"/>
      <c r="CK424" s="52"/>
      <c r="CL424" s="52"/>
      <c r="CM424" s="52"/>
      <c r="CN424" s="52"/>
      <c r="CO424" s="52"/>
      <c r="CP424" s="52"/>
      <c r="CQ424" s="52"/>
      <c r="CR424" s="52"/>
      <c r="CS424" s="52"/>
      <c r="CT424" s="52"/>
      <c r="CU424" s="52"/>
      <c r="CV424" s="52"/>
      <c r="CW424" s="52"/>
      <c r="CX424" s="52"/>
      <c r="CY424" s="52"/>
      <c r="CZ424" s="52"/>
      <c r="DA424" s="52"/>
      <c r="DB424" s="52"/>
      <c r="DC424" s="52"/>
      <c r="DD424" s="52"/>
      <c r="DE424" s="52"/>
      <c r="DF424" s="52"/>
      <c r="DG424" s="52"/>
      <c r="DH424" s="52"/>
      <c r="DI424" s="52"/>
      <c r="DJ424" s="52"/>
      <c r="DK424" s="52"/>
      <c r="DL424" s="52"/>
      <c r="DM424" s="52"/>
      <c r="DN424" s="52"/>
      <c r="DO424" s="52"/>
      <c r="DP424" s="52"/>
      <c r="DQ424" s="52"/>
      <c r="DR424" s="52"/>
      <c r="DS424" s="52"/>
      <c r="DT424" s="52"/>
      <c r="DU424" s="52"/>
    </row>
    <row r="425" spans="1:125" ht="16.5" customHeight="1" x14ac:dyDescent="0.3">
      <c r="A425" s="56"/>
      <c r="B425" s="56"/>
      <c r="C425" s="56"/>
      <c r="D425" s="52"/>
      <c r="E425" s="52"/>
      <c r="F425" s="198"/>
      <c r="G425" s="52"/>
      <c r="H425" s="198"/>
      <c r="I425" s="198"/>
      <c r="J425" s="198"/>
      <c r="K425" s="198"/>
      <c r="L425" s="198"/>
      <c r="M425" s="198"/>
      <c r="N425" s="198"/>
      <c r="O425" s="198"/>
      <c r="P425" s="198"/>
      <c r="Q425" s="198"/>
      <c r="R425" s="198"/>
      <c r="S425" s="198"/>
      <c r="T425" s="198"/>
      <c r="U425" s="198"/>
      <c r="V425" s="198"/>
      <c r="W425" s="198"/>
      <c r="X425" s="198"/>
      <c r="Y425" s="198"/>
      <c r="Z425" s="198"/>
      <c r="AA425" s="52"/>
      <c r="AB425" s="52"/>
      <c r="AC425" s="52"/>
      <c r="AD425" s="198"/>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c r="CN425" s="52"/>
      <c r="CO425" s="52"/>
      <c r="CP425" s="52"/>
      <c r="CQ425" s="52"/>
      <c r="CR425" s="52"/>
      <c r="CS425" s="52"/>
      <c r="CT425" s="52"/>
      <c r="CU425" s="52"/>
      <c r="CV425" s="52"/>
      <c r="CW425" s="52"/>
      <c r="CX425" s="52"/>
      <c r="CY425" s="52"/>
      <c r="CZ425" s="52"/>
      <c r="DA425" s="52"/>
      <c r="DB425" s="52"/>
      <c r="DC425" s="52"/>
      <c r="DD425" s="52"/>
      <c r="DE425" s="52"/>
      <c r="DF425" s="52"/>
      <c r="DG425" s="52"/>
      <c r="DH425" s="52"/>
      <c r="DI425" s="52"/>
      <c r="DJ425" s="52"/>
      <c r="DK425" s="52"/>
      <c r="DL425" s="52"/>
      <c r="DM425" s="52"/>
      <c r="DN425" s="52"/>
      <c r="DO425" s="52"/>
      <c r="DP425" s="52"/>
      <c r="DQ425" s="52"/>
      <c r="DR425" s="52"/>
      <c r="DS425" s="52"/>
      <c r="DT425" s="52"/>
      <c r="DU425" s="52"/>
    </row>
    <row r="426" spans="1:125" ht="16.5" customHeight="1" x14ac:dyDescent="0.3">
      <c r="A426" s="56"/>
      <c r="B426" s="56"/>
      <c r="C426" s="56"/>
      <c r="D426" s="52"/>
      <c r="E426" s="52"/>
      <c r="F426" s="198"/>
      <c r="G426" s="52"/>
      <c r="H426" s="198"/>
      <c r="I426" s="198"/>
      <c r="J426" s="198"/>
      <c r="K426" s="198"/>
      <c r="L426" s="198"/>
      <c r="M426" s="198"/>
      <c r="N426" s="198"/>
      <c r="O426" s="198"/>
      <c r="P426" s="198"/>
      <c r="Q426" s="198"/>
      <c r="R426" s="198"/>
      <c r="S426" s="198"/>
      <c r="T426" s="198"/>
      <c r="U426" s="198"/>
      <c r="V426" s="198"/>
      <c r="W426" s="198"/>
      <c r="X426" s="198"/>
      <c r="Y426" s="198"/>
      <c r="Z426" s="198"/>
      <c r="AA426" s="52"/>
      <c r="AB426" s="52"/>
      <c r="AC426" s="52"/>
      <c r="AD426" s="198"/>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c r="DF426" s="52"/>
      <c r="DG426" s="52"/>
      <c r="DH426" s="52"/>
      <c r="DI426" s="52"/>
      <c r="DJ426" s="52"/>
      <c r="DK426" s="52"/>
      <c r="DL426" s="52"/>
      <c r="DM426" s="52"/>
      <c r="DN426" s="52"/>
      <c r="DO426" s="52"/>
      <c r="DP426" s="52"/>
      <c r="DQ426" s="52"/>
      <c r="DR426" s="52"/>
      <c r="DS426" s="52"/>
      <c r="DT426" s="52"/>
      <c r="DU426" s="52"/>
    </row>
    <row r="427" spans="1:125" ht="16.5" customHeight="1" x14ac:dyDescent="0.3">
      <c r="A427" s="56"/>
      <c r="B427" s="56"/>
      <c r="C427" s="56"/>
      <c r="D427" s="52"/>
      <c r="E427" s="52"/>
      <c r="F427" s="198"/>
      <c r="G427" s="52"/>
      <c r="H427" s="198"/>
      <c r="I427" s="198"/>
      <c r="J427" s="198"/>
      <c r="K427" s="198"/>
      <c r="L427" s="198"/>
      <c r="M427" s="198"/>
      <c r="N427" s="198"/>
      <c r="O427" s="198"/>
      <c r="P427" s="198"/>
      <c r="Q427" s="198"/>
      <c r="R427" s="198"/>
      <c r="S427" s="198"/>
      <c r="T427" s="198"/>
      <c r="U427" s="198"/>
      <c r="V427" s="198"/>
      <c r="W427" s="198"/>
      <c r="X427" s="198"/>
      <c r="Y427" s="198"/>
      <c r="Z427" s="198"/>
      <c r="AA427" s="52"/>
      <c r="AB427" s="52"/>
      <c r="AC427" s="52"/>
      <c r="AD427" s="198"/>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c r="CN427" s="52"/>
      <c r="CO427" s="52"/>
      <c r="CP427" s="52"/>
      <c r="CQ427" s="52"/>
      <c r="CR427" s="52"/>
      <c r="CS427" s="52"/>
      <c r="CT427" s="52"/>
      <c r="CU427" s="52"/>
      <c r="CV427" s="52"/>
      <c r="CW427" s="52"/>
      <c r="CX427" s="52"/>
      <c r="CY427" s="52"/>
      <c r="CZ427" s="52"/>
      <c r="DA427" s="52"/>
      <c r="DB427" s="52"/>
      <c r="DC427" s="52"/>
      <c r="DD427" s="52"/>
      <c r="DE427" s="52"/>
      <c r="DF427" s="52"/>
      <c r="DG427" s="52"/>
      <c r="DH427" s="52"/>
      <c r="DI427" s="52"/>
      <c r="DJ427" s="52"/>
      <c r="DK427" s="52"/>
      <c r="DL427" s="52"/>
      <c r="DM427" s="52"/>
      <c r="DN427" s="52"/>
      <c r="DO427" s="52"/>
      <c r="DP427" s="52"/>
      <c r="DQ427" s="52"/>
      <c r="DR427" s="52"/>
      <c r="DS427" s="52"/>
      <c r="DT427" s="52"/>
      <c r="DU427" s="52"/>
    </row>
    <row r="428" spans="1:125" ht="16.5" customHeight="1" x14ac:dyDescent="0.3">
      <c r="A428" s="56"/>
      <c r="B428" s="56"/>
      <c r="C428" s="56"/>
      <c r="D428" s="52"/>
      <c r="E428" s="52"/>
      <c r="F428" s="198"/>
      <c r="G428" s="52"/>
      <c r="H428" s="198"/>
      <c r="I428" s="198"/>
      <c r="J428" s="198"/>
      <c r="K428" s="198"/>
      <c r="L428" s="198"/>
      <c r="M428" s="198"/>
      <c r="N428" s="198"/>
      <c r="O428" s="198"/>
      <c r="P428" s="198"/>
      <c r="Q428" s="198"/>
      <c r="R428" s="198"/>
      <c r="S428" s="198"/>
      <c r="T428" s="198"/>
      <c r="U428" s="198"/>
      <c r="V428" s="198"/>
      <c r="W428" s="198"/>
      <c r="X428" s="198"/>
      <c r="Y428" s="198"/>
      <c r="Z428" s="198"/>
      <c r="AA428" s="52"/>
      <c r="AB428" s="52"/>
      <c r="AC428" s="52"/>
      <c r="AD428" s="198"/>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c r="DC428" s="52"/>
      <c r="DD428" s="52"/>
      <c r="DE428" s="52"/>
      <c r="DF428" s="52"/>
      <c r="DG428" s="52"/>
      <c r="DH428" s="52"/>
      <c r="DI428" s="52"/>
      <c r="DJ428" s="52"/>
      <c r="DK428" s="52"/>
      <c r="DL428" s="52"/>
      <c r="DM428" s="52"/>
      <c r="DN428" s="52"/>
      <c r="DO428" s="52"/>
      <c r="DP428" s="52"/>
      <c r="DQ428" s="52"/>
      <c r="DR428" s="52"/>
      <c r="DS428" s="52"/>
      <c r="DT428" s="52"/>
      <c r="DU428" s="52"/>
    </row>
    <row r="429" spans="1:125" ht="16.5" customHeight="1" x14ac:dyDescent="0.3">
      <c r="A429" s="56"/>
      <c r="B429" s="56"/>
      <c r="C429" s="56"/>
      <c r="D429" s="52"/>
      <c r="E429" s="52"/>
      <c r="F429" s="198"/>
      <c r="G429" s="52"/>
      <c r="H429" s="198"/>
      <c r="I429" s="198"/>
      <c r="J429" s="198"/>
      <c r="K429" s="198"/>
      <c r="L429" s="198"/>
      <c r="M429" s="198"/>
      <c r="N429" s="198"/>
      <c r="O429" s="198"/>
      <c r="P429" s="198"/>
      <c r="Q429" s="198"/>
      <c r="R429" s="198"/>
      <c r="S429" s="198"/>
      <c r="T429" s="198"/>
      <c r="U429" s="198"/>
      <c r="V429" s="198"/>
      <c r="W429" s="198"/>
      <c r="X429" s="198"/>
      <c r="Y429" s="198"/>
      <c r="Z429" s="198"/>
      <c r="AA429" s="52"/>
      <c r="AB429" s="52"/>
      <c r="AC429" s="52"/>
      <c r="AD429" s="198"/>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2"/>
      <c r="DE429" s="52"/>
      <c r="DF429" s="52"/>
      <c r="DG429" s="52"/>
      <c r="DH429" s="52"/>
      <c r="DI429" s="52"/>
      <c r="DJ429" s="52"/>
      <c r="DK429" s="52"/>
      <c r="DL429" s="52"/>
      <c r="DM429" s="52"/>
      <c r="DN429" s="52"/>
      <c r="DO429" s="52"/>
      <c r="DP429" s="52"/>
      <c r="DQ429" s="52"/>
      <c r="DR429" s="52"/>
      <c r="DS429" s="52"/>
      <c r="DT429" s="52"/>
      <c r="DU429" s="52"/>
    </row>
    <row r="430" spans="1:125" ht="16.5" customHeight="1" x14ac:dyDescent="0.3">
      <c r="A430" s="56"/>
      <c r="B430" s="56"/>
      <c r="C430" s="56"/>
      <c r="D430" s="52"/>
      <c r="E430" s="52"/>
      <c r="F430" s="198"/>
      <c r="G430" s="52"/>
      <c r="H430" s="198"/>
      <c r="I430" s="198"/>
      <c r="J430" s="198"/>
      <c r="K430" s="198"/>
      <c r="L430" s="198"/>
      <c r="M430" s="198"/>
      <c r="N430" s="198"/>
      <c r="O430" s="198"/>
      <c r="P430" s="198"/>
      <c r="Q430" s="198"/>
      <c r="R430" s="198"/>
      <c r="S430" s="198"/>
      <c r="T430" s="198"/>
      <c r="U430" s="198"/>
      <c r="V430" s="198"/>
      <c r="W430" s="198"/>
      <c r="X430" s="198"/>
      <c r="Y430" s="198"/>
      <c r="Z430" s="198"/>
      <c r="AA430" s="52"/>
      <c r="AB430" s="52"/>
      <c r="AC430" s="52"/>
      <c r="AD430" s="198"/>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c r="DC430" s="52"/>
      <c r="DD430" s="52"/>
      <c r="DE430" s="52"/>
      <c r="DF430" s="52"/>
      <c r="DG430" s="52"/>
      <c r="DH430" s="52"/>
      <c r="DI430" s="52"/>
      <c r="DJ430" s="52"/>
      <c r="DK430" s="52"/>
      <c r="DL430" s="52"/>
      <c r="DM430" s="52"/>
      <c r="DN430" s="52"/>
      <c r="DO430" s="52"/>
      <c r="DP430" s="52"/>
      <c r="DQ430" s="52"/>
      <c r="DR430" s="52"/>
      <c r="DS430" s="52"/>
      <c r="DT430" s="52"/>
      <c r="DU430" s="52"/>
    </row>
    <row r="431" spans="1:125" ht="16.5" customHeight="1" x14ac:dyDescent="0.3">
      <c r="A431" s="56"/>
      <c r="B431" s="56"/>
      <c r="C431" s="56"/>
      <c r="D431" s="52"/>
      <c r="E431" s="52"/>
      <c r="F431" s="198"/>
      <c r="G431" s="52"/>
      <c r="H431" s="198"/>
      <c r="I431" s="198"/>
      <c r="J431" s="198"/>
      <c r="K431" s="198"/>
      <c r="L431" s="198"/>
      <c r="M431" s="198"/>
      <c r="N431" s="198"/>
      <c r="O431" s="198"/>
      <c r="P431" s="198"/>
      <c r="Q431" s="198"/>
      <c r="R431" s="198"/>
      <c r="S431" s="198"/>
      <c r="T431" s="198"/>
      <c r="U431" s="198"/>
      <c r="V431" s="198"/>
      <c r="W431" s="198"/>
      <c r="X431" s="198"/>
      <c r="Y431" s="198"/>
      <c r="Z431" s="198"/>
      <c r="AA431" s="52"/>
      <c r="AB431" s="52"/>
      <c r="AC431" s="52"/>
      <c r="AD431" s="198"/>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c r="CN431" s="52"/>
      <c r="CO431" s="52"/>
      <c r="CP431" s="52"/>
      <c r="CQ431" s="52"/>
      <c r="CR431" s="52"/>
      <c r="CS431" s="52"/>
      <c r="CT431" s="52"/>
      <c r="CU431" s="52"/>
      <c r="CV431" s="52"/>
      <c r="CW431" s="52"/>
      <c r="CX431" s="52"/>
      <c r="CY431" s="52"/>
      <c r="CZ431" s="52"/>
      <c r="DA431" s="52"/>
      <c r="DB431" s="52"/>
      <c r="DC431" s="52"/>
      <c r="DD431" s="52"/>
      <c r="DE431" s="52"/>
      <c r="DF431" s="52"/>
      <c r="DG431" s="52"/>
      <c r="DH431" s="52"/>
      <c r="DI431" s="52"/>
      <c r="DJ431" s="52"/>
      <c r="DK431" s="52"/>
      <c r="DL431" s="52"/>
      <c r="DM431" s="52"/>
      <c r="DN431" s="52"/>
      <c r="DO431" s="52"/>
      <c r="DP431" s="52"/>
      <c r="DQ431" s="52"/>
      <c r="DR431" s="52"/>
      <c r="DS431" s="52"/>
      <c r="DT431" s="52"/>
      <c r="DU431" s="52"/>
    </row>
    <row r="432" spans="1:125" ht="16.5" customHeight="1" x14ac:dyDescent="0.3">
      <c r="A432" s="56"/>
      <c r="B432" s="56"/>
      <c r="C432" s="56"/>
      <c r="D432" s="52"/>
      <c r="E432" s="52"/>
      <c r="F432" s="198"/>
      <c r="G432" s="52"/>
      <c r="H432" s="198"/>
      <c r="I432" s="198"/>
      <c r="J432" s="198"/>
      <c r="K432" s="198"/>
      <c r="L432" s="198"/>
      <c r="M432" s="198"/>
      <c r="N432" s="198"/>
      <c r="O432" s="198"/>
      <c r="P432" s="198"/>
      <c r="Q432" s="198"/>
      <c r="R432" s="198"/>
      <c r="S432" s="198"/>
      <c r="T432" s="198"/>
      <c r="U432" s="198"/>
      <c r="V432" s="198"/>
      <c r="W432" s="198"/>
      <c r="X432" s="198"/>
      <c r="Y432" s="198"/>
      <c r="Z432" s="198"/>
      <c r="AA432" s="52"/>
      <c r="AB432" s="52"/>
      <c r="AC432" s="52"/>
      <c r="AD432" s="198"/>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c r="DF432" s="52"/>
      <c r="DG432" s="52"/>
      <c r="DH432" s="52"/>
      <c r="DI432" s="52"/>
      <c r="DJ432" s="52"/>
      <c r="DK432" s="52"/>
      <c r="DL432" s="52"/>
      <c r="DM432" s="52"/>
      <c r="DN432" s="52"/>
      <c r="DO432" s="52"/>
      <c r="DP432" s="52"/>
      <c r="DQ432" s="52"/>
      <c r="DR432" s="52"/>
      <c r="DS432" s="52"/>
      <c r="DT432" s="52"/>
      <c r="DU432" s="52"/>
    </row>
    <row r="433" spans="1:125" ht="16.5" customHeight="1" x14ac:dyDescent="0.3">
      <c r="A433" s="56"/>
      <c r="B433" s="56"/>
      <c r="C433" s="56"/>
      <c r="D433" s="52"/>
      <c r="E433" s="52"/>
      <c r="F433" s="198"/>
      <c r="G433" s="52"/>
      <c r="H433" s="198"/>
      <c r="I433" s="198"/>
      <c r="J433" s="198"/>
      <c r="K433" s="198"/>
      <c r="L433" s="198"/>
      <c r="M433" s="198"/>
      <c r="N433" s="198"/>
      <c r="O433" s="198"/>
      <c r="P433" s="198"/>
      <c r="Q433" s="198"/>
      <c r="R433" s="198"/>
      <c r="S433" s="198"/>
      <c r="T433" s="198"/>
      <c r="U433" s="198"/>
      <c r="V433" s="198"/>
      <c r="W433" s="198"/>
      <c r="X433" s="198"/>
      <c r="Y433" s="198"/>
      <c r="Z433" s="198"/>
      <c r="AA433" s="52"/>
      <c r="AB433" s="52"/>
      <c r="AC433" s="52"/>
      <c r="AD433" s="198"/>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c r="DC433" s="52"/>
      <c r="DD433" s="52"/>
      <c r="DE433" s="52"/>
      <c r="DF433" s="52"/>
      <c r="DG433" s="52"/>
      <c r="DH433" s="52"/>
      <c r="DI433" s="52"/>
      <c r="DJ433" s="52"/>
      <c r="DK433" s="52"/>
      <c r="DL433" s="52"/>
      <c r="DM433" s="52"/>
      <c r="DN433" s="52"/>
      <c r="DO433" s="52"/>
      <c r="DP433" s="52"/>
      <c r="DQ433" s="52"/>
      <c r="DR433" s="52"/>
      <c r="DS433" s="52"/>
      <c r="DT433" s="52"/>
      <c r="DU433" s="52"/>
    </row>
    <row r="434" spans="1:125" ht="16.5" customHeight="1" x14ac:dyDescent="0.3">
      <c r="A434" s="56"/>
      <c r="B434" s="56"/>
      <c r="C434" s="56"/>
      <c r="D434" s="52"/>
      <c r="E434" s="52"/>
      <c r="F434" s="198"/>
      <c r="G434" s="52"/>
      <c r="H434" s="198"/>
      <c r="I434" s="198"/>
      <c r="J434" s="198"/>
      <c r="K434" s="198"/>
      <c r="L434" s="198"/>
      <c r="M434" s="198"/>
      <c r="N434" s="198"/>
      <c r="O434" s="198"/>
      <c r="P434" s="198"/>
      <c r="Q434" s="198"/>
      <c r="R434" s="198"/>
      <c r="S434" s="198"/>
      <c r="T434" s="198"/>
      <c r="U434" s="198"/>
      <c r="V434" s="198"/>
      <c r="W434" s="198"/>
      <c r="X434" s="198"/>
      <c r="Y434" s="198"/>
      <c r="Z434" s="198"/>
      <c r="AA434" s="52"/>
      <c r="AB434" s="52"/>
      <c r="AC434" s="52"/>
      <c r="AD434" s="198"/>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c r="DC434" s="52"/>
      <c r="DD434" s="52"/>
      <c r="DE434" s="52"/>
      <c r="DF434" s="52"/>
      <c r="DG434" s="52"/>
      <c r="DH434" s="52"/>
      <c r="DI434" s="52"/>
      <c r="DJ434" s="52"/>
      <c r="DK434" s="52"/>
      <c r="DL434" s="52"/>
      <c r="DM434" s="52"/>
      <c r="DN434" s="52"/>
      <c r="DO434" s="52"/>
      <c r="DP434" s="52"/>
      <c r="DQ434" s="52"/>
      <c r="DR434" s="52"/>
      <c r="DS434" s="52"/>
      <c r="DT434" s="52"/>
      <c r="DU434" s="52"/>
    </row>
    <row r="435" spans="1:125" ht="16.5" customHeight="1" x14ac:dyDescent="0.3">
      <c r="A435" s="56"/>
      <c r="B435" s="56"/>
      <c r="C435" s="56"/>
      <c r="D435" s="52"/>
      <c r="E435" s="52"/>
      <c r="F435" s="198"/>
      <c r="G435" s="52"/>
      <c r="H435" s="198"/>
      <c r="I435" s="198"/>
      <c r="J435" s="198"/>
      <c r="K435" s="198"/>
      <c r="L435" s="198"/>
      <c r="M435" s="198"/>
      <c r="N435" s="198"/>
      <c r="O435" s="198"/>
      <c r="P435" s="198"/>
      <c r="Q435" s="198"/>
      <c r="R435" s="198"/>
      <c r="S435" s="198"/>
      <c r="T435" s="198"/>
      <c r="U435" s="198"/>
      <c r="V435" s="198"/>
      <c r="W435" s="198"/>
      <c r="X435" s="198"/>
      <c r="Y435" s="198"/>
      <c r="Z435" s="198"/>
      <c r="AA435" s="52"/>
      <c r="AB435" s="52"/>
      <c r="AC435" s="52"/>
      <c r="AD435" s="198"/>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c r="CN435" s="52"/>
      <c r="CO435" s="52"/>
      <c r="CP435" s="52"/>
      <c r="CQ435" s="52"/>
      <c r="CR435" s="52"/>
      <c r="CS435" s="52"/>
      <c r="CT435" s="52"/>
      <c r="CU435" s="52"/>
      <c r="CV435" s="52"/>
      <c r="CW435" s="52"/>
      <c r="CX435" s="52"/>
      <c r="CY435" s="52"/>
      <c r="CZ435" s="52"/>
      <c r="DA435" s="52"/>
      <c r="DB435" s="52"/>
      <c r="DC435" s="52"/>
      <c r="DD435" s="52"/>
      <c r="DE435" s="52"/>
      <c r="DF435" s="52"/>
      <c r="DG435" s="52"/>
      <c r="DH435" s="52"/>
      <c r="DI435" s="52"/>
      <c r="DJ435" s="52"/>
      <c r="DK435" s="52"/>
      <c r="DL435" s="52"/>
      <c r="DM435" s="52"/>
      <c r="DN435" s="52"/>
      <c r="DO435" s="52"/>
      <c r="DP435" s="52"/>
      <c r="DQ435" s="52"/>
      <c r="DR435" s="52"/>
      <c r="DS435" s="52"/>
      <c r="DT435" s="52"/>
      <c r="DU435" s="52"/>
    </row>
    <row r="436" spans="1:125" ht="16.5" customHeight="1" x14ac:dyDescent="0.3">
      <c r="A436" s="56"/>
      <c r="B436" s="56"/>
      <c r="C436" s="56"/>
      <c r="D436" s="52"/>
      <c r="E436" s="52"/>
      <c r="F436" s="198"/>
      <c r="G436" s="52"/>
      <c r="H436" s="198"/>
      <c r="I436" s="198"/>
      <c r="J436" s="198"/>
      <c r="K436" s="198"/>
      <c r="L436" s="198"/>
      <c r="M436" s="198"/>
      <c r="N436" s="198"/>
      <c r="O436" s="198"/>
      <c r="P436" s="198"/>
      <c r="Q436" s="198"/>
      <c r="R436" s="198"/>
      <c r="S436" s="198"/>
      <c r="T436" s="198"/>
      <c r="U436" s="198"/>
      <c r="V436" s="198"/>
      <c r="W436" s="198"/>
      <c r="X436" s="198"/>
      <c r="Y436" s="198"/>
      <c r="Z436" s="198"/>
      <c r="AA436" s="52"/>
      <c r="AB436" s="52"/>
      <c r="AC436" s="52"/>
      <c r="AD436" s="198"/>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c r="DF436" s="52"/>
      <c r="DG436" s="52"/>
      <c r="DH436" s="52"/>
      <c r="DI436" s="52"/>
      <c r="DJ436" s="52"/>
      <c r="DK436" s="52"/>
      <c r="DL436" s="52"/>
      <c r="DM436" s="52"/>
      <c r="DN436" s="52"/>
      <c r="DO436" s="52"/>
      <c r="DP436" s="52"/>
      <c r="DQ436" s="52"/>
      <c r="DR436" s="52"/>
      <c r="DS436" s="52"/>
      <c r="DT436" s="52"/>
      <c r="DU436" s="52"/>
    </row>
    <row r="437" spans="1:125" ht="16.5" customHeight="1" x14ac:dyDescent="0.3">
      <c r="A437" s="56"/>
      <c r="B437" s="56"/>
      <c r="C437" s="56"/>
      <c r="D437" s="52"/>
      <c r="E437" s="52"/>
      <c r="F437" s="198"/>
      <c r="G437" s="52"/>
      <c r="H437" s="198"/>
      <c r="I437" s="198"/>
      <c r="J437" s="198"/>
      <c r="K437" s="198"/>
      <c r="L437" s="198"/>
      <c r="M437" s="198"/>
      <c r="N437" s="198"/>
      <c r="O437" s="198"/>
      <c r="P437" s="198"/>
      <c r="Q437" s="198"/>
      <c r="R437" s="198"/>
      <c r="S437" s="198"/>
      <c r="T437" s="198"/>
      <c r="U437" s="198"/>
      <c r="V437" s="198"/>
      <c r="W437" s="198"/>
      <c r="X437" s="198"/>
      <c r="Y437" s="198"/>
      <c r="Z437" s="198"/>
      <c r="AA437" s="52"/>
      <c r="AB437" s="52"/>
      <c r="AC437" s="52"/>
      <c r="AD437" s="198"/>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52"/>
      <c r="CT437" s="52"/>
      <c r="CU437" s="52"/>
      <c r="CV437" s="52"/>
      <c r="CW437" s="52"/>
      <c r="CX437" s="52"/>
      <c r="CY437" s="52"/>
      <c r="CZ437" s="52"/>
      <c r="DA437" s="52"/>
      <c r="DB437" s="52"/>
      <c r="DC437" s="52"/>
      <c r="DD437" s="52"/>
      <c r="DE437" s="52"/>
      <c r="DF437" s="52"/>
      <c r="DG437" s="52"/>
      <c r="DH437" s="52"/>
      <c r="DI437" s="52"/>
      <c r="DJ437" s="52"/>
      <c r="DK437" s="52"/>
      <c r="DL437" s="52"/>
      <c r="DM437" s="52"/>
      <c r="DN437" s="52"/>
      <c r="DO437" s="52"/>
      <c r="DP437" s="52"/>
      <c r="DQ437" s="52"/>
      <c r="DR437" s="52"/>
      <c r="DS437" s="52"/>
      <c r="DT437" s="52"/>
      <c r="DU437" s="52"/>
    </row>
    <row r="438" spans="1:125" ht="16.5" customHeight="1" x14ac:dyDescent="0.3">
      <c r="A438" s="56"/>
      <c r="B438" s="56"/>
      <c r="C438" s="56"/>
      <c r="D438" s="52"/>
      <c r="E438" s="52"/>
      <c r="F438" s="198"/>
      <c r="G438" s="52"/>
      <c r="H438" s="198"/>
      <c r="I438" s="198"/>
      <c r="J438" s="198"/>
      <c r="K438" s="198"/>
      <c r="L438" s="198"/>
      <c r="M438" s="198"/>
      <c r="N438" s="198"/>
      <c r="O438" s="198"/>
      <c r="P438" s="198"/>
      <c r="Q438" s="198"/>
      <c r="R438" s="198"/>
      <c r="S438" s="198"/>
      <c r="T438" s="198"/>
      <c r="U438" s="198"/>
      <c r="V438" s="198"/>
      <c r="W438" s="198"/>
      <c r="X438" s="198"/>
      <c r="Y438" s="198"/>
      <c r="Z438" s="198"/>
      <c r="AA438" s="52"/>
      <c r="AB438" s="52"/>
      <c r="AC438" s="52"/>
      <c r="AD438" s="198"/>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c r="DC438" s="52"/>
      <c r="DD438" s="52"/>
      <c r="DE438" s="52"/>
      <c r="DF438" s="52"/>
      <c r="DG438" s="52"/>
      <c r="DH438" s="52"/>
      <c r="DI438" s="52"/>
      <c r="DJ438" s="52"/>
      <c r="DK438" s="52"/>
      <c r="DL438" s="52"/>
      <c r="DM438" s="52"/>
      <c r="DN438" s="52"/>
      <c r="DO438" s="52"/>
      <c r="DP438" s="52"/>
      <c r="DQ438" s="52"/>
      <c r="DR438" s="52"/>
      <c r="DS438" s="52"/>
      <c r="DT438" s="52"/>
      <c r="DU438" s="52"/>
    </row>
    <row r="439" spans="1:125" ht="16.5" customHeight="1" x14ac:dyDescent="0.3">
      <c r="A439" s="56"/>
      <c r="B439" s="56"/>
      <c r="C439" s="56"/>
      <c r="D439" s="52"/>
      <c r="E439" s="52"/>
      <c r="F439" s="198"/>
      <c r="G439" s="52"/>
      <c r="H439" s="198"/>
      <c r="I439" s="198"/>
      <c r="J439" s="198"/>
      <c r="K439" s="198"/>
      <c r="L439" s="198"/>
      <c r="M439" s="198"/>
      <c r="N439" s="198"/>
      <c r="O439" s="198"/>
      <c r="P439" s="198"/>
      <c r="Q439" s="198"/>
      <c r="R439" s="198"/>
      <c r="S439" s="198"/>
      <c r="T439" s="198"/>
      <c r="U439" s="198"/>
      <c r="V439" s="198"/>
      <c r="W439" s="198"/>
      <c r="X439" s="198"/>
      <c r="Y439" s="198"/>
      <c r="Z439" s="198"/>
      <c r="AA439" s="52"/>
      <c r="AB439" s="52"/>
      <c r="AC439" s="52"/>
      <c r="AD439" s="198"/>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52"/>
      <c r="CT439" s="52"/>
      <c r="CU439" s="52"/>
      <c r="CV439" s="52"/>
      <c r="CW439" s="52"/>
      <c r="CX439" s="52"/>
      <c r="CY439" s="52"/>
      <c r="CZ439" s="52"/>
      <c r="DA439" s="52"/>
      <c r="DB439" s="52"/>
      <c r="DC439" s="52"/>
      <c r="DD439" s="52"/>
      <c r="DE439" s="52"/>
      <c r="DF439" s="52"/>
      <c r="DG439" s="52"/>
      <c r="DH439" s="52"/>
      <c r="DI439" s="52"/>
      <c r="DJ439" s="52"/>
      <c r="DK439" s="52"/>
      <c r="DL439" s="52"/>
      <c r="DM439" s="52"/>
      <c r="DN439" s="52"/>
      <c r="DO439" s="52"/>
      <c r="DP439" s="52"/>
      <c r="DQ439" s="52"/>
      <c r="DR439" s="52"/>
      <c r="DS439" s="52"/>
      <c r="DT439" s="52"/>
      <c r="DU439" s="52"/>
    </row>
    <row r="440" spans="1:125" ht="16.5" customHeight="1" x14ac:dyDescent="0.3">
      <c r="A440" s="56"/>
      <c r="B440" s="56"/>
      <c r="C440" s="56"/>
      <c r="D440" s="52"/>
      <c r="E440" s="52"/>
      <c r="F440" s="198"/>
      <c r="G440" s="52"/>
      <c r="H440" s="198"/>
      <c r="I440" s="198"/>
      <c r="J440" s="198"/>
      <c r="K440" s="198"/>
      <c r="L440" s="198"/>
      <c r="M440" s="198"/>
      <c r="N440" s="198"/>
      <c r="O440" s="198"/>
      <c r="P440" s="198"/>
      <c r="Q440" s="198"/>
      <c r="R440" s="198"/>
      <c r="S440" s="198"/>
      <c r="T440" s="198"/>
      <c r="U440" s="198"/>
      <c r="V440" s="198"/>
      <c r="W440" s="198"/>
      <c r="X440" s="198"/>
      <c r="Y440" s="198"/>
      <c r="Z440" s="198"/>
      <c r="AA440" s="52"/>
      <c r="AB440" s="52"/>
      <c r="AC440" s="52"/>
      <c r="AD440" s="198"/>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c r="DF440" s="52"/>
      <c r="DG440" s="52"/>
      <c r="DH440" s="52"/>
      <c r="DI440" s="52"/>
      <c r="DJ440" s="52"/>
      <c r="DK440" s="52"/>
      <c r="DL440" s="52"/>
      <c r="DM440" s="52"/>
      <c r="DN440" s="52"/>
      <c r="DO440" s="52"/>
      <c r="DP440" s="52"/>
      <c r="DQ440" s="52"/>
      <c r="DR440" s="52"/>
      <c r="DS440" s="52"/>
      <c r="DT440" s="52"/>
      <c r="DU440" s="52"/>
    </row>
    <row r="441" spans="1:125" ht="16.5" customHeight="1" x14ac:dyDescent="0.3">
      <c r="A441" s="56"/>
      <c r="B441" s="56"/>
      <c r="C441" s="56"/>
      <c r="D441" s="52"/>
      <c r="E441" s="52"/>
      <c r="F441" s="198"/>
      <c r="G441" s="52"/>
      <c r="H441" s="198"/>
      <c r="I441" s="198"/>
      <c r="J441" s="198"/>
      <c r="K441" s="198"/>
      <c r="L441" s="198"/>
      <c r="M441" s="198"/>
      <c r="N441" s="198"/>
      <c r="O441" s="198"/>
      <c r="P441" s="198"/>
      <c r="Q441" s="198"/>
      <c r="R441" s="198"/>
      <c r="S441" s="198"/>
      <c r="T441" s="198"/>
      <c r="U441" s="198"/>
      <c r="V441" s="198"/>
      <c r="W441" s="198"/>
      <c r="X441" s="198"/>
      <c r="Y441" s="198"/>
      <c r="Z441" s="198"/>
      <c r="AA441" s="52"/>
      <c r="AB441" s="52"/>
      <c r="AC441" s="52"/>
      <c r="AD441" s="198"/>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c r="DM441" s="52"/>
      <c r="DN441" s="52"/>
      <c r="DO441" s="52"/>
      <c r="DP441" s="52"/>
      <c r="DQ441" s="52"/>
      <c r="DR441" s="52"/>
      <c r="DS441" s="52"/>
      <c r="DT441" s="52"/>
      <c r="DU441" s="52"/>
    </row>
    <row r="442" spans="1:125" ht="16.5" customHeight="1" x14ac:dyDescent="0.3">
      <c r="A442" s="56"/>
      <c r="B442" s="56"/>
      <c r="C442" s="56"/>
      <c r="D442" s="52"/>
      <c r="E442" s="52"/>
      <c r="F442" s="198"/>
      <c r="G442" s="52"/>
      <c r="H442" s="198"/>
      <c r="I442" s="198"/>
      <c r="J442" s="198"/>
      <c r="K442" s="198"/>
      <c r="L442" s="198"/>
      <c r="M442" s="198"/>
      <c r="N442" s="198"/>
      <c r="O442" s="198"/>
      <c r="P442" s="198"/>
      <c r="Q442" s="198"/>
      <c r="R442" s="198"/>
      <c r="S442" s="198"/>
      <c r="T442" s="198"/>
      <c r="U442" s="198"/>
      <c r="V442" s="198"/>
      <c r="W442" s="198"/>
      <c r="X442" s="198"/>
      <c r="Y442" s="198"/>
      <c r="Z442" s="198"/>
      <c r="AA442" s="52"/>
      <c r="AB442" s="52"/>
      <c r="AC442" s="52"/>
      <c r="AD442" s="198"/>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row>
    <row r="443" spans="1:125" ht="16.5" customHeight="1" x14ac:dyDescent="0.3">
      <c r="A443" s="56"/>
      <c r="B443" s="56"/>
      <c r="C443" s="56"/>
      <c r="D443" s="52"/>
      <c r="E443" s="52"/>
      <c r="F443" s="198"/>
      <c r="G443" s="52"/>
      <c r="H443" s="198"/>
      <c r="I443" s="198"/>
      <c r="J443" s="198"/>
      <c r="K443" s="198"/>
      <c r="L443" s="198"/>
      <c r="M443" s="198"/>
      <c r="N443" s="198"/>
      <c r="O443" s="198"/>
      <c r="P443" s="198"/>
      <c r="Q443" s="198"/>
      <c r="R443" s="198"/>
      <c r="S443" s="198"/>
      <c r="T443" s="198"/>
      <c r="U443" s="198"/>
      <c r="V443" s="198"/>
      <c r="W443" s="198"/>
      <c r="X443" s="198"/>
      <c r="Y443" s="198"/>
      <c r="Z443" s="198"/>
      <c r="AA443" s="52"/>
      <c r="AB443" s="52"/>
      <c r="AC443" s="52"/>
      <c r="AD443" s="198"/>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c r="CN443" s="52"/>
      <c r="CO443" s="52"/>
      <c r="CP443" s="52"/>
      <c r="CQ443" s="52"/>
      <c r="CR443" s="52"/>
      <c r="CS443" s="52"/>
      <c r="CT443" s="52"/>
      <c r="CU443" s="52"/>
      <c r="CV443" s="52"/>
      <c r="CW443" s="52"/>
      <c r="CX443" s="52"/>
      <c r="CY443" s="52"/>
      <c r="CZ443" s="52"/>
      <c r="DA443" s="52"/>
      <c r="DB443" s="52"/>
      <c r="DC443" s="52"/>
      <c r="DD443" s="52"/>
      <c r="DE443" s="52"/>
      <c r="DF443" s="52"/>
      <c r="DG443" s="52"/>
      <c r="DH443" s="52"/>
      <c r="DI443" s="52"/>
      <c r="DJ443" s="52"/>
      <c r="DK443" s="52"/>
      <c r="DL443" s="52"/>
      <c r="DM443" s="52"/>
      <c r="DN443" s="52"/>
      <c r="DO443" s="52"/>
      <c r="DP443" s="52"/>
      <c r="DQ443" s="52"/>
      <c r="DR443" s="52"/>
      <c r="DS443" s="52"/>
      <c r="DT443" s="52"/>
      <c r="DU443" s="52"/>
    </row>
    <row r="444" spans="1:125" ht="16.5" customHeight="1" x14ac:dyDescent="0.3">
      <c r="A444" s="56"/>
      <c r="B444" s="56"/>
      <c r="C444" s="56"/>
      <c r="D444" s="52"/>
      <c r="E444" s="52"/>
      <c r="F444" s="198"/>
      <c r="G444" s="52"/>
      <c r="H444" s="198"/>
      <c r="I444" s="198"/>
      <c r="J444" s="198"/>
      <c r="K444" s="198"/>
      <c r="L444" s="198"/>
      <c r="M444" s="198"/>
      <c r="N444" s="198"/>
      <c r="O444" s="198"/>
      <c r="P444" s="198"/>
      <c r="Q444" s="198"/>
      <c r="R444" s="198"/>
      <c r="S444" s="198"/>
      <c r="T444" s="198"/>
      <c r="U444" s="198"/>
      <c r="V444" s="198"/>
      <c r="W444" s="198"/>
      <c r="X444" s="198"/>
      <c r="Y444" s="198"/>
      <c r="Z444" s="198"/>
      <c r="AA444" s="52"/>
      <c r="AB444" s="52"/>
      <c r="AC444" s="52"/>
      <c r="AD444" s="198"/>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c r="DC444" s="52"/>
      <c r="DD444" s="52"/>
      <c r="DE444" s="52"/>
      <c r="DF444" s="52"/>
      <c r="DG444" s="52"/>
      <c r="DH444" s="52"/>
      <c r="DI444" s="52"/>
      <c r="DJ444" s="52"/>
      <c r="DK444" s="52"/>
      <c r="DL444" s="52"/>
      <c r="DM444" s="52"/>
      <c r="DN444" s="52"/>
      <c r="DO444" s="52"/>
      <c r="DP444" s="52"/>
      <c r="DQ444" s="52"/>
      <c r="DR444" s="52"/>
      <c r="DS444" s="52"/>
      <c r="DT444" s="52"/>
      <c r="DU444" s="52"/>
    </row>
    <row r="445" spans="1:125" ht="16.5" customHeight="1" x14ac:dyDescent="0.3">
      <c r="A445" s="56"/>
      <c r="B445" s="56"/>
      <c r="C445" s="56"/>
      <c r="D445" s="52"/>
      <c r="E445" s="52"/>
      <c r="F445" s="198"/>
      <c r="G445" s="52"/>
      <c r="H445" s="198"/>
      <c r="I445" s="198"/>
      <c r="J445" s="198"/>
      <c r="K445" s="198"/>
      <c r="L445" s="198"/>
      <c r="M445" s="198"/>
      <c r="N445" s="198"/>
      <c r="O445" s="198"/>
      <c r="P445" s="198"/>
      <c r="Q445" s="198"/>
      <c r="R445" s="198"/>
      <c r="S445" s="198"/>
      <c r="T445" s="198"/>
      <c r="U445" s="198"/>
      <c r="V445" s="198"/>
      <c r="W445" s="198"/>
      <c r="X445" s="198"/>
      <c r="Y445" s="198"/>
      <c r="Z445" s="198"/>
      <c r="AA445" s="52"/>
      <c r="AB445" s="52"/>
      <c r="AC445" s="52"/>
      <c r="AD445" s="198"/>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c r="CN445" s="52"/>
      <c r="CO445" s="52"/>
      <c r="CP445" s="52"/>
      <c r="CQ445" s="52"/>
      <c r="CR445" s="52"/>
      <c r="CS445" s="52"/>
      <c r="CT445" s="52"/>
      <c r="CU445" s="52"/>
      <c r="CV445" s="52"/>
      <c r="CW445" s="52"/>
      <c r="CX445" s="52"/>
      <c r="CY445" s="52"/>
      <c r="CZ445" s="52"/>
      <c r="DA445" s="52"/>
      <c r="DB445" s="52"/>
      <c r="DC445" s="52"/>
      <c r="DD445" s="52"/>
      <c r="DE445" s="52"/>
      <c r="DF445" s="52"/>
      <c r="DG445" s="52"/>
      <c r="DH445" s="52"/>
      <c r="DI445" s="52"/>
      <c r="DJ445" s="52"/>
      <c r="DK445" s="52"/>
      <c r="DL445" s="52"/>
      <c r="DM445" s="52"/>
      <c r="DN445" s="52"/>
      <c r="DO445" s="52"/>
      <c r="DP445" s="52"/>
      <c r="DQ445" s="52"/>
      <c r="DR445" s="52"/>
      <c r="DS445" s="52"/>
      <c r="DT445" s="52"/>
      <c r="DU445" s="52"/>
    </row>
    <row r="446" spans="1:125" ht="16.5" customHeight="1" x14ac:dyDescent="0.3">
      <c r="A446" s="56"/>
      <c r="B446" s="56"/>
      <c r="C446" s="56"/>
      <c r="D446" s="52"/>
      <c r="E446" s="52"/>
      <c r="F446" s="198"/>
      <c r="G446" s="52"/>
      <c r="H446" s="198"/>
      <c r="I446" s="198"/>
      <c r="J446" s="198"/>
      <c r="K446" s="198"/>
      <c r="L446" s="198"/>
      <c r="M446" s="198"/>
      <c r="N446" s="198"/>
      <c r="O446" s="198"/>
      <c r="P446" s="198"/>
      <c r="Q446" s="198"/>
      <c r="R446" s="198"/>
      <c r="S446" s="198"/>
      <c r="T446" s="198"/>
      <c r="U446" s="198"/>
      <c r="V446" s="198"/>
      <c r="W446" s="198"/>
      <c r="X446" s="198"/>
      <c r="Y446" s="198"/>
      <c r="Z446" s="198"/>
      <c r="AA446" s="52"/>
      <c r="AB446" s="52"/>
      <c r="AC446" s="52"/>
      <c r="AD446" s="198"/>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row>
    <row r="447" spans="1:125" ht="16.5" customHeight="1" x14ac:dyDescent="0.3">
      <c r="A447" s="56"/>
      <c r="B447" s="56"/>
      <c r="C447" s="56"/>
      <c r="D447" s="52"/>
      <c r="E447" s="52"/>
      <c r="F447" s="198"/>
      <c r="G447" s="52"/>
      <c r="H447" s="198"/>
      <c r="I447" s="198"/>
      <c r="J447" s="198"/>
      <c r="K447" s="198"/>
      <c r="L447" s="198"/>
      <c r="M447" s="198"/>
      <c r="N447" s="198"/>
      <c r="O447" s="198"/>
      <c r="P447" s="198"/>
      <c r="Q447" s="198"/>
      <c r="R447" s="198"/>
      <c r="S447" s="198"/>
      <c r="T447" s="198"/>
      <c r="U447" s="198"/>
      <c r="V447" s="198"/>
      <c r="W447" s="198"/>
      <c r="X447" s="198"/>
      <c r="Y447" s="198"/>
      <c r="Z447" s="198"/>
      <c r="AA447" s="52"/>
      <c r="AB447" s="52"/>
      <c r="AC447" s="52"/>
      <c r="AD447" s="198"/>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c r="CD447" s="52"/>
      <c r="CE447" s="52"/>
      <c r="CF447" s="52"/>
      <c r="CG447" s="52"/>
      <c r="CH447" s="52"/>
      <c r="CI447" s="52"/>
      <c r="CJ447" s="52"/>
      <c r="CK447" s="52"/>
      <c r="CL447" s="52"/>
      <c r="CM447" s="52"/>
      <c r="CN447" s="52"/>
      <c r="CO447" s="52"/>
      <c r="CP447" s="52"/>
      <c r="CQ447" s="52"/>
      <c r="CR447" s="52"/>
      <c r="CS447" s="52"/>
      <c r="CT447" s="52"/>
      <c r="CU447" s="52"/>
      <c r="CV447" s="52"/>
      <c r="CW447" s="52"/>
      <c r="CX447" s="52"/>
      <c r="CY447" s="52"/>
      <c r="CZ447" s="52"/>
      <c r="DA447" s="52"/>
      <c r="DB447" s="52"/>
      <c r="DC447" s="52"/>
      <c r="DD447" s="52"/>
      <c r="DE447" s="52"/>
      <c r="DF447" s="52"/>
      <c r="DG447" s="52"/>
      <c r="DH447" s="52"/>
      <c r="DI447" s="52"/>
      <c r="DJ447" s="52"/>
      <c r="DK447" s="52"/>
      <c r="DL447" s="52"/>
      <c r="DM447" s="52"/>
      <c r="DN447" s="52"/>
      <c r="DO447" s="52"/>
      <c r="DP447" s="52"/>
      <c r="DQ447" s="52"/>
      <c r="DR447" s="52"/>
      <c r="DS447" s="52"/>
      <c r="DT447" s="52"/>
      <c r="DU447" s="52"/>
    </row>
    <row r="448" spans="1:125" ht="16.5" customHeight="1" x14ac:dyDescent="0.3">
      <c r="A448" s="56"/>
      <c r="B448" s="56"/>
      <c r="C448" s="56"/>
      <c r="D448" s="52"/>
      <c r="E448" s="52"/>
      <c r="F448" s="198"/>
      <c r="G448" s="52"/>
      <c r="H448" s="198"/>
      <c r="I448" s="198"/>
      <c r="J448" s="198"/>
      <c r="K448" s="198"/>
      <c r="L448" s="198"/>
      <c r="M448" s="198"/>
      <c r="N448" s="198"/>
      <c r="O448" s="198"/>
      <c r="P448" s="198"/>
      <c r="Q448" s="198"/>
      <c r="R448" s="198"/>
      <c r="S448" s="198"/>
      <c r="T448" s="198"/>
      <c r="U448" s="198"/>
      <c r="V448" s="198"/>
      <c r="W448" s="198"/>
      <c r="X448" s="198"/>
      <c r="Y448" s="198"/>
      <c r="Z448" s="198"/>
      <c r="AA448" s="52"/>
      <c r="AB448" s="52"/>
      <c r="AC448" s="52"/>
      <c r="AD448" s="198"/>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c r="DF448" s="52"/>
      <c r="DG448" s="52"/>
      <c r="DH448" s="52"/>
      <c r="DI448" s="52"/>
      <c r="DJ448" s="52"/>
      <c r="DK448" s="52"/>
      <c r="DL448" s="52"/>
      <c r="DM448" s="52"/>
      <c r="DN448" s="52"/>
      <c r="DO448" s="52"/>
      <c r="DP448" s="52"/>
      <c r="DQ448" s="52"/>
      <c r="DR448" s="52"/>
      <c r="DS448" s="52"/>
      <c r="DT448" s="52"/>
      <c r="DU448" s="52"/>
    </row>
    <row r="449" spans="1:125" ht="16.5" customHeight="1" x14ac:dyDescent="0.3">
      <c r="A449" s="56"/>
      <c r="B449" s="56"/>
      <c r="C449" s="56"/>
      <c r="D449" s="52"/>
      <c r="E449" s="52"/>
      <c r="F449" s="198"/>
      <c r="G449" s="52"/>
      <c r="H449" s="198"/>
      <c r="I449" s="198"/>
      <c r="J449" s="198"/>
      <c r="K449" s="198"/>
      <c r="L449" s="198"/>
      <c r="M449" s="198"/>
      <c r="N449" s="198"/>
      <c r="O449" s="198"/>
      <c r="P449" s="198"/>
      <c r="Q449" s="198"/>
      <c r="R449" s="198"/>
      <c r="S449" s="198"/>
      <c r="T449" s="198"/>
      <c r="U449" s="198"/>
      <c r="V449" s="198"/>
      <c r="W449" s="198"/>
      <c r="X449" s="198"/>
      <c r="Y449" s="198"/>
      <c r="Z449" s="198"/>
      <c r="AA449" s="52"/>
      <c r="AB449" s="52"/>
      <c r="AC449" s="52"/>
      <c r="AD449" s="198"/>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c r="DC449" s="52"/>
      <c r="DD449" s="52"/>
      <c r="DE449" s="52"/>
      <c r="DF449" s="52"/>
      <c r="DG449" s="52"/>
      <c r="DH449" s="52"/>
      <c r="DI449" s="52"/>
      <c r="DJ449" s="52"/>
      <c r="DK449" s="52"/>
      <c r="DL449" s="52"/>
      <c r="DM449" s="52"/>
      <c r="DN449" s="52"/>
      <c r="DO449" s="52"/>
      <c r="DP449" s="52"/>
      <c r="DQ449" s="52"/>
      <c r="DR449" s="52"/>
      <c r="DS449" s="52"/>
      <c r="DT449" s="52"/>
      <c r="DU449" s="52"/>
    </row>
    <row r="450" spans="1:125" ht="16.5" customHeight="1" x14ac:dyDescent="0.3">
      <c r="A450" s="56"/>
      <c r="B450" s="56"/>
      <c r="C450" s="56"/>
      <c r="D450" s="52"/>
      <c r="E450" s="52"/>
      <c r="F450" s="198"/>
      <c r="G450" s="52"/>
      <c r="H450" s="198"/>
      <c r="I450" s="198"/>
      <c r="J450" s="198"/>
      <c r="K450" s="198"/>
      <c r="L450" s="198"/>
      <c r="M450" s="198"/>
      <c r="N450" s="198"/>
      <c r="O450" s="198"/>
      <c r="P450" s="198"/>
      <c r="Q450" s="198"/>
      <c r="R450" s="198"/>
      <c r="S450" s="198"/>
      <c r="T450" s="198"/>
      <c r="U450" s="198"/>
      <c r="V450" s="198"/>
      <c r="W450" s="198"/>
      <c r="X450" s="198"/>
      <c r="Y450" s="198"/>
      <c r="Z450" s="198"/>
      <c r="AA450" s="52"/>
      <c r="AB450" s="52"/>
      <c r="AC450" s="52"/>
      <c r="AD450" s="198"/>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c r="DF450" s="52"/>
      <c r="DG450" s="52"/>
      <c r="DH450" s="52"/>
      <c r="DI450" s="52"/>
      <c r="DJ450" s="52"/>
      <c r="DK450" s="52"/>
      <c r="DL450" s="52"/>
      <c r="DM450" s="52"/>
      <c r="DN450" s="52"/>
      <c r="DO450" s="52"/>
      <c r="DP450" s="52"/>
      <c r="DQ450" s="52"/>
      <c r="DR450" s="52"/>
      <c r="DS450" s="52"/>
      <c r="DT450" s="52"/>
      <c r="DU450" s="52"/>
    </row>
    <row r="451" spans="1:125" ht="16.5" customHeight="1" x14ac:dyDescent="0.3">
      <c r="A451" s="56"/>
      <c r="B451" s="56"/>
      <c r="C451" s="56"/>
      <c r="D451" s="52"/>
      <c r="E451" s="52"/>
      <c r="F451" s="198"/>
      <c r="G451" s="52"/>
      <c r="H451" s="198"/>
      <c r="I451" s="198"/>
      <c r="J451" s="198"/>
      <c r="K451" s="198"/>
      <c r="L451" s="198"/>
      <c r="M451" s="198"/>
      <c r="N451" s="198"/>
      <c r="O451" s="198"/>
      <c r="P451" s="198"/>
      <c r="Q451" s="198"/>
      <c r="R451" s="198"/>
      <c r="S451" s="198"/>
      <c r="T451" s="198"/>
      <c r="U451" s="198"/>
      <c r="V451" s="198"/>
      <c r="W451" s="198"/>
      <c r="X451" s="198"/>
      <c r="Y451" s="198"/>
      <c r="Z451" s="198"/>
      <c r="AA451" s="52"/>
      <c r="AB451" s="52"/>
      <c r="AC451" s="52"/>
      <c r="AD451" s="198"/>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c r="DC451" s="52"/>
      <c r="DD451" s="52"/>
      <c r="DE451" s="52"/>
      <c r="DF451" s="52"/>
      <c r="DG451" s="52"/>
      <c r="DH451" s="52"/>
      <c r="DI451" s="52"/>
      <c r="DJ451" s="52"/>
      <c r="DK451" s="52"/>
      <c r="DL451" s="52"/>
      <c r="DM451" s="52"/>
      <c r="DN451" s="52"/>
      <c r="DO451" s="52"/>
      <c r="DP451" s="52"/>
      <c r="DQ451" s="52"/>
      <c r="DR451" s="52"/>
      <c r="DS451" s="52"/>
      <c r="DT451" s="52"/>
      <c r="DU451" s="52"/>
    </row>
    <row r="452" spans="1:125" ht="16.5" customHeight="1" x14ac:dyDescent="0.3">
      <c r="A452" s="56"/>
      <c r="B452" s="56"/>
      <c r="C452" s="56"/>
      <c r="D452" s="52"/>
      <c r="E452" s="52"/>
      <c r="F452" s="198"/>
      <c r="G452" s="52"/>
      <c r="H452" s="198"/>
      <c r="I452" s="198"/>
      <c r="J452" s="198"/>
      <c r="K452" s="198"/>
      <c r="L452" s="198"/>
      <c r="M452" s="198"/>
      <c r="N452" s="198"/>
      <c r="O452" s="198"/>
      <c r="P452" s="198"/>
      <c r="Q452" s="198"/>
      <c r="R452" s="198"/>
      <c r="S452" s="198"/>
      <c r="T452" s="198"/>
      <c r="U452" s="198"/>
      <c r="V452" s="198"/>
      <c r="W452" s="198"/>
      <c r="X452" s="198"/>
      <c r="Y452" s="198"/>
      <c r="Z452" s="198"/>
      <c r="AA452" s="52"/>
      <c r="AB452" s="52"/>
      <c r="AC452" s="52"/>
      <c r="AD452" s="198"/>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c r="DC452" s="52"/>
      <c r="DD452" s="52"/>
      <c r="DE452" s="52"/>
      <c r="DF452" s="52"/>
      <c r="DG452" s="52"/>
      <c r="DH452" s="52"/>
      <c r="DI452" s="52"/>
      <c r="DJ452" s="52"/>
      <c r="DK452" s="52"/>
      <c r="DL452" s="52"/>
      <c r="DM452" s="52"/>
      <c r="DN452" s="52"/>
      <c r="DO452" s="52"/>
      <c r="DP452" s="52"/>
      <c r="DQ452" s="52"/>
      <c r="DR452" s="52"/>
      <c r="DS452" s="52"/>
      <c r="DT452" s="52"/>
      <c r="DU452" s="52"/>
    </row>
    <row r="453" spans="1:125" ht="16.5" customHeight="1" x14ac:dyDescent="0.3">
      <c r="A453" s="56"/>
      <c r="B453" s="56"/>
      <c r="C453" s="56"/>
      <c r="D453" s="52"/>
      <c r="E453" s="52"/>
      <c r="F453" s="198"/>
      <c r="G453" s="52"/>
      <c r="H453" s="198"/>
      <c r="I453" s="198"/>
      <c r="J453" s="198"/>
      <c r="K453" s="198"/>
      <c r="L453" s="198"/>
      <c r="M453" s="198"/>
      <c r="N453" s="198"/>
      <c r="O453" s="198"/>
      <c r="P453" s="198"/>
      <c r="Q453" s="198"/>
      <c r="R453" s="198"/>
      <c r="S453" s="198"/>
      <c r="T453" s="198"/>
      <c r="U453" s="198"/>
      <c r="V453" s="198"/>
      <c r="W453" s="198"/>
      <c r="X453" s="198"/>
      <c r="Y453" s="198"/>
      <c r="Z453" s="198"/>
      <c r="AA453" s="52"/>
      <c r="AB453" s="52"/>
      <c r="AC453" s="52"/>
      <c r="AD453" s="198"/>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row>
    <row r="454" spans="1:125" ht="16.5" customHeight="1" x14ac:dyDescent="0.3">
      <c r="A454" s="56"/>
      <c r="B454" s="56"/>
      <c r="C454" s="56"/>
      <c r="D454" s="52"/>
      <c r="E454" s="52"/>
      <c r="F454" s="198"/>
      <c r="G454" s="52"/>
      <c r="H454" s="198"/>
      <c r="I454" s="198"/>
      <c r="J454" s="198"/>
      <c r="K454" s="198"/>
      <c r="L454" s="198"/>
      <c r="M454" s="198"/>
      <c r="N454" s="198"/>
      <c r="O454" s="198"/>
      <c r="P454" s="198"/>
      <c r="Q454" s="198"/>
      <c r="R454" s="198"/>
      <c r="S454" s="198"/>
      <c r="T454" s="198"/>
      <c r="U454" s="198"/>
      <c r="V454" s="198"/>
      <c r="W454" s="198"/>
      <c r="X454" s="198"/>
      <c r="Y454" s="198"/>
      <c r="Z454" s="198"/>
      <c r="AA454" s="52"/>
      <c r="AB454" s="52"/>
      <c r="AC454" s="52"/>
      <c r="AD454" s="198"/>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c r="DM454" s="52"/>
      <c r="DN454" s="52"/>
      <c r="DO454" s="52"/>
      <c r="DP454" s="52"/>
      <c r="DQ454" s="52"/>
      <c r="DR454" s="52"/>
      <c r="DS454" s="52"/>
      <c r="DT454" s="52"/>
      <c r="DU454" s="52"/>
    </row>
    <row r="455" spans="1:125" ht="16.5" customHeight="1" x14ac:dyDescent="0.3">
      <c r="A455" s="56"/>
      <c r="B455" s="56"/>
      <c r="C455" s="56"/>
      <c r="D455" s="52"/>
      <c r="E455" s="52"/>
      <c r="F455" s="198"/>
      <c r="G455" s="52"/>
      <c r="H455" s="198"/>
      <c r="I455" s="198"/>
      <c r="J455" s="198"/>
      <c r="K455" s="198"/>
      <c r="L455" s="198"/>
      <c r="M455" s="198"/>
      <c r="N455" s="198"/>
      <c r="O455" s="198"/>
      <c r="P455" s="198"/>
      <c r="Q455" s="198"/>
      <c r="R455" s="198"/>
      <c r="S455" s="198"/>
      <c r="T455" s="198"/>
      <c r="U455" s="198"/>
      <c r="V455" s="198"/>
      <c r="W455" s="198"/>
      <c r="X455" s="198"/>
      <c r="Y455" s="198"/>
      <c r="Z455" s="198"/>
      <c r="AA455" s="52"/>
      <c r="AB455" s="52"/>
      <c r="AC455" s="52"/>
      <c r="AD455" s="198"/>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c r="DM455" s="52"/>
      <c r="DN455" s="52"/>
      <c r="DO455" s="52"/>
      <c r="DP455" s="52"/>
      <c r="DQ455" s="52"/>
      <c r="DR455" s="52"/>
      <c r="DS455" s="52"/>
      <c r="DT455" s="52"/>
      <c r="DU455" s="52"/>
    </row>
    <row r="456" spans="1:125" ht="16.5" customHeight="1" x14ac:dyDescent="0.3">
      <c r="A456" s="56"/>
      <c r="B456" s="56"/>
      <c r="C456" s="56"/>
      <c r="D456" s="52"/>
      <c r="E456" s="52"/>
      <c r="F456" s="198"/>
      <c r="G456" s="52"/>
      <c r="H456" s="198"/>
      <c r="I456" s="198"/>
      <c r="J456" s="198"/>
      <c r="K456" s="198"/>
      <c r="L456" s="198"/>
      <c r="M456" s="198"/>
      <c r="N456" s="198"/>
      <c r="O456" s="198"/>
      <c r="P456" s="198"/>
      <c r="Q456" s="198"/>
      <c r="R456" s="198"/>
      <c r="S456" s="198"/>
      <c r="T456" s="198"/>
      <c r="U456" s="198"/>
      <c r="V456" s="198"/>
      <c r="W456" s="198"/>
      <c r="X456" s="198"/>
      <c r="Y456" s="198"/>
      <c r="Z456" s="198"/>
      <c r="AA456" s="52"/>
      <c r="AB456" s="52"/>
      <c r="AC456" s="52"/>
      <c r="AD456" s="198"/>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c r="DC456" s="52"/>
      <c r="DD456" s="52"/>
      <c r="DE456" s="52"/>
      <c r="DF456" s="52"/>
      <c r="DG456" s="52"/>
      <c r="DH456" s="52"/>
      <c r="DI456" s="52"/>
      <c r="DJ456" s="52"/>
      <c r="DK456" s="52"/>
      <c r="DL456" s="52"/>
      <c r="DM456" s="52"/>
      <c r="DN456" s="52"/>
      <c r="DO456" s="52"/>
      <c r="DP456" s="52"/>
      <c r="DQ456" s="52"/>
      <c r="DR456" s="52"/>
      <c r="DS456" s="52"/>
      <c r="DT456" s="52"/>
      <c r="DU456" s="52"/>
    </row>
    <row r="457" spans="1:125" ht="16.5" customHeight="1" x14ac:dyDescent="0.3">
      <c r="A457" s="56"/>
      <c r="B457" s="56"/>
      <c r="C457" s="56"/>
      <c r="D457" s="52"/>
      <c r="E457" s="52"/>
      <c r="F457" s="198"/>
      <c r="G457" s="52"/>
      <c r="H457" s="198"/>
      <c r="I457" s="198"/>
      <c r="J457" s="198"/>
      <c r="K457" s="198"/>
      <c r="L457" s="198"/>
      <c r="M457" s="198"/>
      <c r="N457" s="198"/>
      <c r="O457" s="198"/>
      <c r="P457" s="198"/>
      <c r="Q457" s="198"/>
      <c r="R457" s="198"/>
      <c r="S457" s="198"/>
      <c r="T457" s="198"/>
      <c r="U457" s="198"/>
      <c r="V457" s="198"/>
      <c r="W457" s="198"/>
      <c r="X457" s="198"/>
      <c r="Y457" s="198"/>
      <c r="Z457" s="198"/>
      <c r="AA457" s="52"/>
      <c r="AB457" s="52"/>
      <c r="AC457" s="52"/>
      <c r="AD457" s="198"/>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2"/>
      <c r="DE457" s="52"/>
      <c r="DF457" s="52"/>
      <c r="DG457" s="52"/>
      <c r="DH457" s="52"/>
      <c r="DI457" s="52"/>
      <c r="DJ457" s="52"/>
      <c r="DK457" s="52"/>
      <c r="DL457" s="52"/>
      <c r="DM457" s="52"/>
      <c r="DN457" s="52"/>
      <c r="DO457" s="52"/>
      <c r="DP457" s="52"/>
      <c r="DQ457" s="52"/>
      <c r="DR457" s="52"/>
      <c r="DS457" s="52"/>
      <c r="DT457" s="52"/>
      <c r="DU457" s="52"/>
    </row>
    <row r="458" spans="1:125" ht="16.5" customHeight="1" x14ac:dyDescent="0.3">
      <c r="A458" s="56"/>
      <c r="B458" s="56"/>
      <c r="C458" s="56"/>
      <c r="D458" s="52"/>
      <c r="E458" s="52"/>
      <c r="F458" s="198"/>
      <c r="G458" s="52"/>
      <c r="H458" s="198"/>
      <c r="I458" s="198"/>
      <c r="J458" s="198"/>
      <c r="K458" s="198"/>
      <c r="L458" s="198"/>
      <c r="M458" s="198"/>
      <c r="N458" s="198"/>
      <c r="O458" s="198"/>
      <c r="P458" s="198"/>
      <c r="Q458" s="198"/>
      <c r="R458" s="198"/>
      <c r="S458" s="198"/>
      <c r="T458" s="198"/>
      <c r="U458" s="198"/>
      <c r="V458" s="198"/>
      <c r="W458" s="198"/>
      <c r="X458" s="198"/>
      <c r="Y458" s="198"/>
      <c r="Z458" s="198"/>
      <c r="AA458" s="52"/>
      <c r="AB458" s="52"/>
      <c r="AC458" s="52"/>
      <c r="AD458" s="198"/>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c r="DC458" s="52"/>
      <c r="DD458" s="52"/>
      <c r="DE458" s="52"/>
      <c r="DF458" s="52"/>
      <c r="DG458" s="52"/>
      <c r="DH458" s="52"/>
      <c r="DI458" s="52"/>
      <c r="DJ458" s="52"/>
      <c r="DK458" s="52"/>
      <c r="DL458" s="52"/>
      <c r="DM458" s="52"/>
      <c r="DN458" s="52"/>
      <c r="DO458" s="52"/>
      <c r="DP458" s="52"/>
      <c r="DQ458" s="52"/>
      <c r="DR458" s="52"/>
      <c r="DS458" s="52"/>
      <c r="DT458" s="52"/>
      <c r="DU458" s="52"/>
    </row>
    <row r="459" spans="1:125" ht="16.5" customHeight="1" x14ac:dyDescent="0.3">
      <c r="A459" s="56"/>
      <c r="B459" s="56"/>
      <c r="C459" s="56"/>
      <c r="D459" s="52"/>
      <c r="E459" s="52"/>
      <c r="F459" s="198"/>
      <c r="G459" s="52"/>
      <c r="H459" s="198"/>
      <c r="I459" s="198"/>
      <c r="J459" s="198"/>
      <c r="K459" s="198"/>
      <c r="L459" s="198"/>
      <c r="M459" s="198"/>
      <c r="N459" s="198"/>
      <c r="O459" s="198"/>
      <c r="P459" s="198"/>
      <c r="Q459" s="198"/>
      <c r="R459" s="198"/>
      <c r="S459" s="198"/>
      <c r="T459" s="198"/>
      <c r="U459" s="198"/>
      <c r="V459" s="198"/>
      <c r="W459" s="198"/>
      <c r="X459" s="198"/>
      <c r="Y459" s="198"/>
      <c r="Z459" s="198"/>
      <c r="AA459" s="52"/>
      <c r="AB459" s="52"/>
      <c r="AC459" s="52"/>
      <c r="AD459" s="198"/>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2"/>
      <c r="DP459" s="52"/>
      <c r="DQ459" s="52"/>
      <c r="DR459" s="52"/>
      <c r="DS459" s="52"/>
      <c r="DT459" s="52"/>
      <c r="DU459" s="52"/>
    </row>
    <row r="460" spans="1:125" ht="16.5" customHeight="1" x14ac:dyDescent="0.3">
      <c r="A460" s="56"/>
      <c r="B460" s="56"/>
      <c r="C460" s="56"/>
      <c r="D460" s="52"/>
      <c r="E460" s="52"/>
      <c r="F460" s="198"/>
      <c r="G460" s="52"/>
      <c r="H460" s="198"/>
      <c r="I460" s="198"/>
      <c r="J460" s="198"/>
      <c r="K460" s="198"/>
      <c r="L460" s="198"/>
      <c r="M460" s="198"/>
      <c r="N460" s="198"/>
      <c r="O460" s="198"/>
      <c r="P460" s="198"/>
      <c r="Q460" s="198"/>
      <c r="R460" s="198"/>
      <c r="S460" s="198"/>
      <c r="T460" s="198"/>
      <c r="U460" s="198"/>
      <c r="V460" s="198"/>
      <c r="W460" s="198"/>
      <c r="X460" s="198"/>
      <c r="Y460" s="198"/>
      <c r="Z460" s="198"/>
      <c r="AA460" s="52"/>
      <c r="AB460" s="52"/>
      <c r="AC460" s="52"/>
      <c r="AD460" s="198"/>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c r="DF460" s="52"/>
      <c r="DG460" s="52"/>
      <c r="DH460" s="52"/>
      <c r="DI460" s="52"/>
      <c r="DJ460" s="52"/>
      <c r="DK460" s="52"/>
      <c r="DL460" s="52"/>
      <c r="DM460" s="52"/>
      <c r="DN460" s="52"/>
      <c r="DO460" s="52"/>
      <c r="DP460" s="52"/>
      <c r="DQ460" s="52"/>
      <c r="DR460" s="52"/>
      <c r="DS460" s="52"/>
      <c r="DT460" s="52"/>
      <c r="DU460" s="52"/>
    </row>
    <row r="461" spans="1:125" ht="16.5" customHeight="1" x14ac:dyDescent="0.3">
      <c r="A461" s="56"/>
      <c r="B461" s="56"/>
      <c r="C461" s="56"/>
      <c r="D461" s="52"/>
      <c r="E461" s="52"/>
      <c r="F461" s="198"/>
      <c r="G461" s="52"/>
      <c r="H461" s="198"/>
      <c r="I461" s="198"/>
      <c r="J461" s="198"/>
      <c r="K461" s="198"/>
      <c r="L461" s="198"/>
      <c r="M461" s="198"/>
      <c r="N461" s="198"/>
      <c r="O461" s="198"/>
      <c r="P461" s="198"/>
      <c r="Q461" s="198"/>
      <c r="R461" s="198"/>
      <c r="S461" s="198"/>
      <c r="T461" s="198"/>
      <c r="U461" s="198"/>
      <c r="V461" s="198"/>
      <c r="W461" s="198"/>
      <c r="X461" s="198"/>
      <c r="Y461" s="198"/>
      <c r="Z461" s="198"/>
      <c r="AA461" s="52"/>
      <c r="AB461" s="52"/>
      <c r="AC461" s="52"/>
      <c r="AD461" s="198"/>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c r="DC461" s="52"/>
      <c r="DD461" s="52"/>
      <c r="DE461" s="52"/>
      <c r="DF461" s="52"/>
      <c r="DG461" s="52"/>
      <c r="DH461" s="52"/>
      <c r="DI461" s="52"/>
      <c r="DJ461" s="52"/>
      <c r="DK461" s="52"/>
      <c r="DL461" s="52"/>
      <c r="DM461" s="52"/>
      <c r="DN461" s="52"/>
      <c r="DO461" s="52"/>
      <c r="DP461" s="52"/>
      <c r="DQ461" s="52"/>
      <c r="DR461" s="52"/>
      <c r="DS461" s="52"/>
      <c r="DT461" s="52"/>
      <c r="DU461" s="52"/>
    </row>
    <row r="462" spans="1:125" ht="16.5" customHeight="1" x14ac:dyDescent="0.3">
      <c r="A462" s="56"/>
      <c r="B462" s="56"/>
      <c r="C462" s="56"/>
      <c r="D462" s="52"/>
      <c r="E462" s="52"/>
      <c r="F462" s="198"/>
      <c r="G462" s="52"/>
      <c r="H462" s="198"/>
      <c r="I462" s="198"/>
      <c r="J462" s="198"/>
      <c r="K462" s="198"/>
      <c r="L462" s="198"/>
      <c r="M462" s="198"/>
      <c r="N462" s="198"/>
      <c r="O462" s="198"/>
      <c r="P462" s="198"/>
      <c r="Q462" s="198"/>
      <c r="R462" s="198"/>
      <c r="S462" s="198"/>
      <c r="T462" s="198"/>
      <c r="U462" s="198"/>
      <c r="V462" s="198"/>
      <c r="W462" s="198"/>
      <c r="X462" s="198"/>
      <c r="Y462" s="198"/>
      <c r="Z462" s="198"/>
      <c r="AA462" s="52"/>
      <c r="AB462" s="52"/>
      <c r="AC462" s="52"/>
      <c r="AD462" s="198"/>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c r="DC462" s="52"/>
      <c r="DD462" s="52"/>
      <c r="DE462" s="52"/>
      <c r="DF462" s="52"/>
      <c r="DG462" s="52"/>
      <c r="DH462" s="52"/>
      <c r="DI462" s="52"/>
      <c r="DJ462" s="52"/>
      <c r="DK462" s="52"/>
      <c r="DL462" s="52"/>
      <c r="DM462" s="52"/>
      <c r="DN462" s="52"/>
      <c r="DO462" s="52"/>
      <c r="DP462" s="52"/>
      <c r="DQ462" s="52"/>
      <c r="DR462" s="52"/>
      <c r="DS462" s="52"/>
      <c r="DT462" s="52"/>
      <c r="DU462" s="52"/>
    </row>
    <row r="463" spans="1:125" ht="16.5" customHeight="1" x14ac:dyDescent="0.3">
      <c r="A463" s="56"/>
      <c r="B463" s="56"/>
      <c r="C463" s="56"/>
      <c r="D463" s="52"/>
      <c r="E463" s="52"/>
      <c r="F463" s="198"/>
      <c r="G463" s="52"/>
      <c r="H463" s="198"/>
      <c r="I463" s="198"/>
      <c r="J463" s="198"/>
      <c r="K463" s="198"/>
      <c r="L463" s="198"/>
      <c r="M463" s="198"/>
      <c r="N463" s="198"/>
      <c r="O463" s="198"/>
      <c r="P463" s="198"/>
      <c r="Q463" s="198"/>
      <c r="R463" s="198"/>
      <c r="S463" s="198"/>
      <c r="T463" s="198"/>
      <c r="U463" s="198"/>
      <c r="V463" s="198"/>
      <c r="W463" s="198"/>
      <c r="X463" s="198"/>
      <c r="Y463" s="198"/>
      <c r="Z463" s="198"/>
      <c r="AA463" s="52"/>
      <c r="AB463" s="52"/>
      <c r="AC463" s="52"/>
      <c r="AD463" s="198"/>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row>
    <row r="464" spans="1:125" ht="16.5" customHeight="1" x14ac:dyDescent="0.3">
      <c r="A464" s="56"/>
      <c r="B464" s="56"/>
      <c r="C464" s="56"/>
      <c r="D464" s="52"/>
      <c r="E464" s="52"/>
      <c r="F464" s="198"/>
      <c r="G464" s="52"/>
      <c r="H464" s="198"/>
      <c r="I464" s="198"/>
      <c r="J464" s="198"/>
      <c r="K464" s="198"/>
      <c r="L464" s="198"/>
      <c r="M464" s="198"/>
      <c r="N464" s="198"/>
      <c r="O464" s="198"/>
      <c r="P464" s="198"/>
      <c r="Q464" s="198"/>
      <c r="R464" s="198"/>
      <c r="S464" s="198"/>
      <c r="T464" s="198"/>
      <c r="U464" s="198"/>
      <c r="V464" s="198"/>
      <c r="W464" s="198"/>
      <c r="X464" s="198"/>
      <c r="Y464" s="198"/>
      <c r="Z464" s="198"/>
      <c r="AA464" s="52"/>
      <c r="AB464" s="52"/>
      <c r="AC464" s="52"/>
      <c r="AD464" s="198"/>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row>
    <row r="465" spans="1:125" ht="16.5" customHeight="1" x14ac:dyDescent="0.3">
      <c r="A465" s="56"/>
      <c r="B465" s="56"/>
      <c r="C465" s="56"/>
      <c r="D465" s="52"/>
      <c r="E465" s="52"/>
      <c r="F465" s="198"/>
      <c r="G465" s="52"/>
      <c r="H465" s="198"/>
      <c r="I465" s="198"/>
      <c r="J465" s="198"/>
      <c r="K465" s="198"/>
      <c r="L465" s="198"/>
      <c r="M465" s="198"/>
      <c r="N465" s="198"/>
      <c r="O465" s="198"/>
      <c r="P465" s="198"/>
      <c r="Q465" s="198"/>
      <c r="R465" s="198"/>
      <c r="S465" s="198"/>
      <c r="T465" s="198"/>
      <c r="U465" s="198"/>
      <c r="V465" s="198"/>
      <c r="W465" s="198"/>
      <c r="X465" s="198"/>
      <c r="Y465" s="198"/>
      <c r="Z465" s="198"/>
      <c r="AA465" s="52"/>
      <c r="AB465" s="52"/>
      <c r="AC465" s="52"/>
      <c r="AD465" s="198"/>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c r="DC465" s="52"/>
      <c r="DD465" s="52"/>
      <c r="DE465" s="52"/>
      <c r="DF465" s="52"/>
      <c r="DG465" s="52"/>
      <c r="DH465" s="52"/>
      <c r="DI465" s="52"/>
      <c r="DJ465" s="52"/>
      <c r="DK465" s="52"/>
      <c r="DL465" s="52"/>
      <c r="DM465" s="52"/>
      <c r="DN465" s="52"/>
      <c r="DO465" s="52"/>
      <c r="DP465" s="52"/>
      <c r="DQ465" s="52"/>
      <c r="DR465" s="52"/>
      <c r="DS465" s="52"/>
      <c r="DT465" s="52"/>
      <c r="DU465" s="52"/>
    </row>
    <row r="466" spans="1:125" ht="16.5" customHeight="1" x14ac:dyDescent="0.3">
      <c r="A466" s="56"/>
      <c r="B466" s="56"/>
      <c r="C466" s="56"/>
      <c r="D466" s="52"/>
      <c r="E466" s="52"/>
      <c r="F466" s="198"/>
      <c r="G466" s="52"/>
      <c r="H466" s="198"/>
      <c r="I466" s="198"/>
      <c r="J466" s="198"/>
      <c r="K466" s="198"/>
      <c r="L466" s="198"/>
      <c r="M466" s="198"/>
      <c r="N466" s="198"/>
      <c r="O466" s="198"/>
      <c r="P466" s="198"/>
      <c r="Q466" s="198"/>
      <c r="R466" s="198"/>
      <c r="S466" s="198"/>
      <c r="T466" s="198"/>
      <c r="U466" s="198"/>
      <c r="V466" s="198"/>
      <c r="W466" s="198"/>
      <c r="X466" s="198"/>
      <c r="Y466" s="198"/>
      <c r="Z466" s="198"/>
      <c r="AA466" s="52"/>
      <c r="AB466" s="52"/>
      <c r="AC466" s="52"/>
      <c r="AD466" s="198"/>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c r="DF466" s="52"/>
      <c r="DG466" s="52"/>
      <c r="DH466" s="52"/>
      <c r="DI466" s="52"/>
      <c r="DJ466" s="52"/>
      <c r="DK466" s="52"/>
      <c r="DL466" s="52"/>
      <c r="DM466" s="52"/>
      <c r="DN466" s="52"/>
      <c r="DO466" s="52"/>
      <c r="DP466" s="52"/>
      <c r="DQ466" s="52"/>
      <c r="DR466" s="52"/>
      <c r="DS466" s="52"/>
      <c r="DT466" s="52"/>
      <c r="DU466" s="52"/>
    </row>
    <row r="467" spans="1:125" ht="16.5" customHeight="1" x14ac:dyDescent="0.3">
      <c r="A467" s="56"/>
      <c r="B467" s="56"/>
      <c r="C467" s="56"/>
      <c r="D467" s="52"/>
      <c r="E467" s="52"/>
      <c r="F467" s="198"/>
      <c r="G467" s="52"/>
      <c r="H467" s="198"/>
      <c r="I467" s="198"/>
      <c r="J467" s="198"/>
      <c r="K467" s="198"/>
      <c r="L467" s="198"/>
      <c r="M467" s="198"/>
      <c r="N467" s="198"/>
      <c r="O467" s="198"/>
      <c r="P467" s="198"/>
      <c r="Q467" s="198"/>
      <c r="R467" s="198"/>
      <c r="S467" s="198"/>
      <c r="T467" s="198"/>
      <c r="U467" s="198"/>
      <c r="V467" s="198"/>
      <c r="W467" s="198"/>
      <c r="X467" s="198"/>
      <c r="Y467" s="198"/>
      <c r="Z467" s="198"/>
      <c r="AA467" s="52"/>
      <c r="AB467" s="52"/>
      <c r="AC467" s="52"/>
      <c r="AD467" s="198"/>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c r="CN467" s="52"/>
      <c r="CO467" s="52"/>
      <c r="CP467" s="52"/>
      <c r="CQ467" s="52"/>
      <c r="CR467" s="52"/>
      <c r="CS467" s="52"/>
      <c r="CT467" s="52"/>
      <c r="CU467" s="52"/>
      <c r="CV467" s="52"/>
      <c r="CW467" s="52"/>
      <c r="CX467" s="52"/>
      <c r="CY467" s="52"/>
      <c r="CZ467" s="52"/>
      <c r="DA467" s="52"/>
      <c r="DB467" s="52"/>
      <c r="DC467" s="52"/>
      <c r="DD467" s="52"/>
      <c r="DE467" s="52"/>
      <c r="DF467" s="52"/>
      <c r="DG467" s="52"/>
      <c r="DH467" s="52"/>
      <c r="DI467" s="52"/>
      <c r="DJ467" s="52"/>
      <c r="DK467" s="52"/>
      <c r="DL467" s="52"/>
      <c r="DM467" s="52"/>
      <c r="DN467" s="52"/>
      <c r="DO467" s="52"/>
      <c r="DP467" s="52"/>
      <c r="DQ467" s="52"/>
      <c r="DR467" s="52"/>
      <c r="DS467" s="52"/>
      <c r="DT467" s="52"/>
      <c r="DU467" s="52"/>
    </row>
    <row r="468" spans="1:125" ht="16.5" customHeight="1" x14ac:dyDescent="0.3">
      <c r="A468" s="56"/>
      <c r="B468" s="56"/>
      <c r="C468" s="56"/>
      <c r="D468" s="52"/>
      <c r="E468" s="52"/>
      <c r="F468" s="198"/>
      <c r="G468" s="52"/>
      <c r="H468" s="198"/>
      <c r="I468" s="198"/>
      <c r="J468" s="198"/>
      <c r="K468" s="198"/>
      <c r="L468" s="198"/>
      <c r="M468" s="198"/>
      <c r="N468" s="198"/>
      <c r="O468" s="198"/>
      <c r="P468" s="198"/>
      <c r="Q468" s="198"/>
      <c r="R468" s="198"/>
      <c r="S468" s="198"/>
      <c r="T468" s="198"/>
      <c r="U468" s="198"/>
      <c r="V468" s="198"/>
      <c r="W468" s="198"/>
      <c r="X468" s="198"/>
      <c r="Y468" s="198"/>
      <c r="Z468" s="198"/>
      <c r="AA468" s="52"/>
      <c r="AB468" s="52"/>
      <c r="AC468" s="52"/>
      <c r="AD468" s="198"/>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c r="DC468" s="52"/>
      <c r="DD468" s="52"/>
      <c r="DE468" s="52"/>
      <c r="DF468" s="52"/>
      <c r="DG468" s="52"/>
      <c r="DH468" s="52"/>
      <c r="DI468" s="52"/>
      <c r="DJ468" s="52"/>
      <c r="DK468" s="52"/>
      <c r="DL468" s="52"/>
      <c r="DM468" s="52"/>
      <c r="DN468" s="52"/>
      <c r="DO468" s="52"/>
      <c r="DP468" s="52"/>
      <c r="DQ468" s="52"/>
      <c r="DR468" s="52"/>
      <c r="DS468" s="52"/>
      <c r="DT468" s="52"/>
      <c r="DU468" s="52"/>
    </row>
    <row r="469" spans="1:125" ht="16.5" customHeight="1" x14ac:dyDescent="0.3">
      <c r="A469" s="56"/>
      <c r="B469" s="56"/>
      <c r="C469" s="56"/>
      <c r="D469" s="52"/>
      <c r="E469" s="52"/>
      <c r="F469" s="198"/>
      <c r="G469" s="52"/>
      <c r="H469" s="198"/>
      <c r="I469" s="198"/>
      <c r="J469" s="198"/>
      <c r="K469" s="198"/>
      <c r="L469" s="198"/>
      <c r="M469" s="198"/>
      <c r="N469" s="198"/>
      <c r="O469" s="198"/>
      <c r="P469" s="198"/>
      <c r="Q469" s="198"/>
      <c r="R469" s="198"/>
      <c r="S469" s="198"/>
      <c r="T469" s="198"/>
      <c r="U469" s="198"/>
      <c r="V469" s="198"/>
      <c r="W469" s="198"/>
      <c r="X469" s="198"/>
      <c r="Y469" s="198"/>
      <c r="Z469" s="198"/>
      <c r="AA469" s="52"/>
      <c r="AB469" s="52"/>
      <c r="AC469" s="52"/>
      <c r="AD469" s="198"/>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c r="CN469" s="52"/>
      <c r="CO469" s="52"/>
      <c r="CP469" s="52"/>
      <c r="CQ469" s="52"/>
      <c r="CR469" s="52"/>
      <c r="CS469" s="52"/>
      <c r="CT469" s="52"/>
      <c r="CU469" s="52"/>
      <c r="CV469" s="52"/>
      <c r="CW469" s="52"/>
      <c r="CX469" s="52"/>
      <c r="CY469" s="52"/>
      <c r="CZ469" s="52"/>
      <c r="DA469" s="52"/>
      <c r="DB469" s="52"/>
      <c r="DC469" s="52"/>
      <c r="DD469" s="52"/>
      <c r="DE469" s="52"/>
      <c r="DF469" s="52"/>
      <c r="DG469" s="52"/>
      <c r="DH469" s="52"/>
      <c r="DI469" s="52"/>
      <c r="DJ469" s="52"/>
      <c r="DK469" s="52"/>
      <c r="DL469" s="52"/>
      <c r="DM469" s="52"/>
      <c r="DN469" s="52"/>
      <c r="DO469" s="52"/>
      <c r="DP469" s="52"/>
      <c r="DQ469" s="52"/>
      <c r="DR469" s="52"/>
      <c r="DS469" s="52"/>
      <c r="DT469" s="52"/>
      <c r="DU469" s="52"/>
    </row>
    <row r="470" spans="1:125" ht="16.5" customHeight="1" x14ac:dyDescent="0.3">
      <c r="A470" s="56"/>
      <c r="B470" s="56"/>
      <c r="C470" s="56"/>
      <c r="D470" s="52"/>
      <c r="E470" s="52"/>
      <c r="F470" s="198"/>
      <c r="G470" s="52"/>
      <c r="H470" s="198"/>
      <c r="I470" s="198"/>
      <c r="J470" s="198"/>
      <c r="K470" s="198"/>
      <c r="L470" s="198"/>
      <c r="M470" s="198"/>
      <c r="N470" s="198"/>
      <c r="O470" s="198"/>
      <c r="P470" s="198"/>
      <c r="Q470" s="198"/>
      <c r="R470" s="198"/>
      <c r="S470" s="198"/>
      <c r="T470" s="198"/>
      <c r="U470" s="198"/>
      <c r="V470" s="198"/>
      <c r="W470" s="198"/>
      <c r="X470" s="198"/>
      <c r="Y470" s="198"/>
      <c r="Z470" s="198"/>
      <c r="AA470" s="52"/>
      <c r="AB470" s="52"/>
      <c r="AC470" s="52"/>
      <c r="AD470" s="198"/>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2"/>
      <c r="DE470" s="52"/>
      <c r="DF470" s="52"/>
      <c r="DG470" s="52"/>
      <c r="DH470" s="52"/>
      <c r="DI470" s="52"/>
      <c r="DJ470" s="52"/>
      <c r="DK470" s="52"/>
      <c r="DL470" s="52"/>
      <c r="DM470" s="52"/>
      <c r="DN470" s="52"/>
      <c r="DO470" s="52"/>
      <c r="DP470" s="52"/>
      <c r="DQ470" s="52"/>
      <c r="DR470" s="52"/>
      <c r="DS470" s="52"/>
      <c r="DT470" s="52"/>
      <c r="DU470" s="52"/>
    </row>
    <row r="471" spans="1:125" ht="16.5" customHeight="1" x14ac:dyDescent="0.3">
      <c r="A471" s="56"/>
      <c r="B471" s="56"/>
      <c r="C471" s="56"/>
      <c r="D471" s="52"/>
      <c r="E471" s="52"/>
      <c r="F471" s="198"/>
      <c r="G471" s="52"/>
      <c r="H471" s="198"/>
      <c r="I471" s="198"/>
      <c r="J471" s="198"/>
      <c r="K471" s="198"/>
      <c r="L471" s="198"/>
      <c r="M471" s="198"/>
      <c r="N471" s="198"/>
      <c r="O471" s="198"/>
      <c r="P471" s="198"/>
      <c r="Q471" s="198"/>
      <c r="R471" s="198"/>
      <c r="S471" s="198"/>
      <c r="T471" s="198"/>
      <c r="U471" s="198"/>
      <c r="V471" s="198"/>
      <c r="W471" s="198"/>
      <c r="X471" s="198"/>
      <c r="Y471" s="198"/>
      <c r="Z471" s="198"/>
      <c r="AA471" s="52"/>
      <c r="AB471" s="52"/>
      <c r="AC471" s="52"/>
      <c r="AD471" s="198"/>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c r="CN471" s="52"/>
      <c r="CO471" s="52"/>
      <c r="CP471" s="52"/>
      <c r="CQ471" s="52"/>
      <c r="CR471" s="52"/>
      <c r="CS471" s="52"/>
      <c r="CT471" s="52"/>
      <c r="CU471" s="52"/>
      <c r="CV471" s="52"/>
      <c r="CW471" s="52"/>
      <c r="CX471" s="52"/>
      <c r="CY471" s="52"/>
      <c r="CZ471" s="52"/>
      <c r="DA471" s="52"/>
      <c r="DB471" s="52"/>
      <c r="DC471" s="52"/>
      <c r="DD471" s="52"/>
      <c r="DE471" s="52"/>
      <c r="DF471" s="52"/>
      <c r="DG471" s="52"/>
      <c r="DH471" s="52"/>
      <c r="DI471" s="52"/>
      <c r="DJ471" s="52"/>
      <c r="DK471" s="52"/>
      <c r="DL471" s="52"/>
      <c r="DM471" s="52"/>
      <c r="DN471" s="52"/>
      <c r="DO471" s="52"/>
      <c r="DP471" s="52"/>
      <c r="DQ471" s="52"/>
      <c r="DR471" s="52"/>
      <c r="DS471" s="52"/>
      <c r="DT471" s="52"/>
      <c r="DU471" s="52"/>
    </row>
    <row r="472" spans="1:125" ht="16.5" customHeight="1" x14ac:dyDescent="0.3">
      <c r="A472" s="56"/>
      <c r="B472" s="56"/>
      <c r="C472" s="56"/>
      <c r="D472" s="52"/>
      <c r="E472" s="52"/>
      <c r="F472" s="198"/>
      <c r="G472" s="52"/>
      <c r="H472" s="198"/>
      <c r="I472" s="198"/>
      <c r="J472" s="198"/>
      <c r="K472" s="198"/>
      <c r="L472" s="198"/>
      <c r="M472" s="198"/>
      <c r="N472" s="198"/>
      <c r="O472" s="198"/>
      <c r="P472" s="198"/>
      <c r="Q472" s="198"/>
      <c r="R472" s="198"/>
      <c r="S472" s="198"/>
      <c r="T472" s="198"/>
      <c r="U472" s="198"/>
      <c r="V472" s="198"/>
      <c r="W472" s="198"/>
      <c r="X472" s="198"/>
      <c r="Y472" s="198"/>
      <c r="Z472" s="198"/>
      <c r="AA472" s="52"/>
      <c r="AB472" s="52"/>
      <c r="AC472" s="52"/>
      <c r="AD472" s="198"/>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c r="DF472" s="52"/>
      <c r="DG472" s="52"/>
      <c r="DH472" s="52"/>
      <c r="DI472" s="52"/>
      <c r="DJ472" s="52"/>
      <c r="DK472" s="52"/>
      <c r="DL472" s="52"/>
      <c r="DM472" s="52"/>
      <c r="DN472" s="52"/>
      <c r="DO472" s="52"/>
      <c r="DP472" s="52"/>
      <c r="DQ472" s="52"/>
      <c r="DR472" s="52"/>
      <c r="DS472" s="52"/>
      <c r="DT472" s="52"/>
      <c r="DU472" s="52"/>
    </row>
    <row r="473" spans="1:125" ht="16.5" customHeight="1" x14ac:dyDescent="0.3">
      <c r="A473" s="56"/>
      <c r="B473" s="56"/>
      <c r="C473" s="56"/>
      <c r="D473" s="52"/>
      <c r="E473" s="52"/>
      <c r="F473" s="198"/>
      <c r="G473" s="52"/>
      <c r="H473" s="198"/>
      <c r="I473" s="198"/>
      <c r="J473" s="198"/>
      <c r="K473" s="198"/>
      <c r="L473" s="198"/>
      <c r="M473" s="198"/>
      <c r="N473" s="198"/>
      <c r="O473" s="198"/>
      <c r="P473" s="198"/>
      <c r="Q473" s="198"/>
      <c r="R473" s="198"/>
      <c r="S473" s="198"/>
      <c r="T473" s="198"/>
      <c r="U473" s="198"/>
      <c r="V473" s="198"/>
      <c r="W473" s="198"/>
      <c r="X473" s="198"/>
      <c r="Y473" s="198"/>
      <c r="Z473" s="198"/>
      <c r="AA473" s="52"/>
      <c r="AB473" s="52"/>
      <c r="AC473" s="52"/>
      <c r="AD473" s="198"/>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c r="DC473" s="52"/>
      <c r="DD473" s="52"/>
      <c r="DE473" s="52"/>
      <c r="DF473" s="52"/>
      <c r="DG473" s="52"/>
      <c r="DH473" s="52"/>
      <c r="DI473" s="52"/>
      <c r="DJ473" s="52"/>
      <c r="DK473" s="52"/>
      <c r="DL473" s="52"/>
      <c r="DM473" s="52"/>
      <c r="DN473" s="52"/>
      <c r="DO473" s="52"/>
      <c r="DP473" s="52"/>
      <c r="DQ473" s="52"/>
      <c r="DR473" s="52"/>
      <c r="DS473" s="52"/>
      <c r="DT473" s="52"/>
      <c r="DU473" s="52"/>
    </row>
    <row r="474" spans="1:125" ht="16.5" customHeight="1" x14ac:dyDescent="0.3">
      <c r="A474" s="56"/>
      <c r="B474" s="56"/>
      <c r="C474" s="56"/>
      <c r="D474" s="52"/>
      <c r="E474" s="52"/>
      <c r="F474" s="198"/>
      <c r="G474" s="52"/>
      <c r="H474" s="198"/>
      <c r="I474" s="198"/>
      <c r="J474" s="198"/>
      <c r="K474" s="198"/>
      <c r="L474" s="198"/>
      <c r="M474" s="198"/>
      <c r="N474" s="198"/>
      <c r="O474" s="198"/>
      <c r="P474" s="198"/>
      <c r="Q474" s="198"/>
      <c r="R474" s="198"/>
      <c r="S474" s="198"/>
      <c r="T474" s="198"/>
      <c r="U474" s="198"/>
      <c r="V474" s="198"/>
      <c r="W474" s="198"/>
      <c r="X474" s="198"/>
      <c r="Y474" s="198"/>
      <c r="Z474" s="198"/>
      <c r="AA474" s="52"/>
      <c r="AB474" s="52"/>
      <c r="AC474" s="52"/>
      <c r="AD474" s="198"/>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c r="DF474" s="52"/>
      <c r="DG474" s="52"/>
      <c r="DH474" s="52"/>
      <c r="DI474" s="52"/>
      <c r="DJ474" s="52"/>
      <c r="DK474" s="52"/>
      <c r="DL474" s="52"/>
      <c r="DM474" s="52"/>
      <c r="DN474" s="52"/>
      <c r="DO474" s="52"/>
      <c r="DP474" s="52"/>
      <c r="DQ474" s="52"/>
      <c r="DR474" s="52"/>
      <c r="DS474" s="52"/>
      <c r="DT474" s="52"/>
      <c r="DU474" s="52"/>
    </row>
    <row r="475" spans="1:125" ht="16.5" customHeight="1" x14ac:dyDescent="0.3">
      <c r="A475" s="56"/>
      <c r="B475" s="56"/>
      <c r="C475" s="56"/>
      <c r="D475" s="52"/>
      <c r="E475" s="52"/>
      <c r="F475" s="198"/>
      <c r="G475" s="52"/>
      <c r="H475" s="198"/>
      <c r="I475" s="198"/>
      <c r="J475" s="198"/>
      <c r="K475" s="198"/>
      <c r="L475" s="198"/>
      <c r="M475" s="198"/>
      <c r="N475" s="198"/>
      <c r="O475" s="198"/>
      <c r="P475" s="198"/>
      <c r="Q475" s="198"/>
      <c r="R475" s="198"/>
      <c r="S475" s="198"/>
      <c r="T475" s="198"/>
      <c r="U475" s="198"/>
      <c r="V475" s="198"/>
      <c r="W475" s="198"/>
      <c r="X475" s="198"/>
      <c r="Y475" s="198"/>
      <c r="Z475" s="198"/>
      <c r="AA475" s="52"/>
      <c r="AB475" s="52"/>
      <c r="AC475" s="52"/>
      <c r="AD475" s="198"/>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c r="DC475" s="52"/>
      <c r="DD475" s="52"/>
      <c r="DE475" s="52"/>
      <c r="DF475" s="52"/>
      <c r="DG475" s="52"/>
      <c r="DH475" s="52"/>
      <c r="DI475" s="52"/>
      <c r="DJ475" s="52"/>
      <c r="DK475" s="52"/>
      <c r="DL475" s="52"/>
      <c r="DM475" s="52"/>
      <c r="DN475" s="52"/>
      <c r="DO475" s="52"/>
      <c r="DP475" s="52"/>
      <c r="DQ475" s="52"/>
      <c r="DR475" s="52"/>
      <c r="DS475" s="52"/>
      <c r="DT475" s="52"/>
      <c r="DU475" s="52"/>
    </row>
    <row r="476" spans="1:125" ht="16.5" customHeight="1" x14ac:dyDescent="0.3">
      <c r="A476" s="56"/>
      <c r="B476" s="56"/>
      <c r="C476" s="56"/>
      <c r="D476" s="52"/>
      <c r="E476" s="52"/>
      <c r="F476" s="198"/>
      <c r="G476" s="52"/>
      <c r="H476" s="198"/>
      <c r="I476" s="198"/>
      <c r="J476" s="198"/>
      <c r="K476" s="198"/>
      <c r="L476" s="198"/>
      <c r="M476" s="198"/>
      <c r="N476" s="198"/>
      <c r="O476" s="198"/>
      <c r="P476" s="198"/>
      <c r="Q476" s="198"/>
      <c r="R476" s="198"/>
      <c r="S476" s="198"/>
      <c r="T476" s="198"/>
      <c r="U476" s="198"/>
      <c r="V476" s="198"/>
      <c r="W476" s="198"/>
      <c r="X476" s="198"/>
      <c r="Y476" s="198"/>
      <c r="Z476" s="198"/>
      <c r="AA476" s="52"/>
      <c r="AB476" s="52"/>
      <c r="AC476" s="52"/>
      <c r="AD476" s="198"/>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c r="DF476" s="52"/>
      <c r="DG476" s="52"/>
      <c r="DH476" s="52"/>
      <c r="DI476" s="52"/>
      <c r="DJ476" s="52"/>
      <c r="DK476" s="52"/>
      <c r="DL476" s="52"/>
      <c r="DM476" s="52"/>
      <c r="DN476" s="52"/>
      <c r="DO476" s="52"/>
      <c r="DP476" s="52"/>
      <c r="DQ476" s="52"/>
      <c r="DR476" s="52"/>
      <c r="DS476" s="52"/>
      <c r="DT476" s="52"/>
      <c r="DU476" s="52"/>
    </row>
    <row r="477" spans="1:125" ht="16.5" customHeight="1" x14ac:dyDescent="0.3">
      <c r="A477" s="56"/>
      <c r="B477" s="56"/>
      <c r="C477" s="56"/>
      <c r="D477" s="52"/>
      <c r="E477" s="52"/>
      <c r="F477" s="198"/>
      <c r="G477" s="52"/>
      <c r="H477" s="198"/>
      <c r="I477" s="198"/>
      <c r="J477" s="198"/>
      <c r="K477" s="198"/>
      <c r="L477" s="198"/>
      <c r="M477" s="198"/>
      <c r="N477" s="198"/>
      <c r="O477" s="198"/>
      <c r="P477" s="198"/>
      <c r="Q477" s="198"/>
      <c r="R477" s="198"/>
      <c r="S477" s="198"/>
      <c r="T477" s="198"/>
      <c r="U477" s="198"/>
      <c r="V477" s="198"/>
      <c r="W477" s="198"/>
      <c r="X477" s="198"/>
      <c r="Y477" s="198"/>
      <c r="Z477" s="198"/>
      <c r="AA477" s="52"/>
      <c r="AB477" s="52"/>
      <c r="AC477" s="52"/>
      <c r="AD477" s="198"/>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c r="CN477" s="52"/>
      <c r="CO477" s="52"/>
      <c r="CP477" s="52"/>
      <c r="CQ477" s="52"/>
      <c r="CR477" s="52"/>
      <c r="CS477" s="52"/>
      <c r="CT477" s="52"/>
      <c r="CU477" s="52"/>
      <c r="CV477" s="52"/>
      <c r="CW477" s="52"/>
      <c r="CX477" s="52"/>
      <c r="CY477" s="52"/>
      <c r="CZ477" s="52"/>
      <c r="DA477" s="52"/>
      <c r="DB477" s="52"/>
      <c r="DC477" s="52"/>
      <c r="DD477" s="52"/>
      <c r="DE477" s="52"/>
      <c r="DF477" s="52"/>
      <c r="DG477" s="52"/>
      <c r="DH477" s="52"/>
      <c r="DI477" s="52"/>
      <c r="DJ477" s="52"/>
      <c r="DK477" s="52"/>
      <c r="DL477" s="52"/>
      <c r="DM477" s="52"/>
      <c r="DN477" s="52"/>
      <c r="DO477" s="52"/>
      <c r="DP477" s="52"/>
      <c r="DQ477" s="52"/>
      <c r="DR477" s="52"/>
      <c r="DS477" s="52"/>
      <c r="DT477" s="52"/>
      <c r="DU477" s="52"/>
    </row>
    <row r="478" spans="1:125" ht="16.5" customHeight="1" x14ac:dyDescent="0.3">
      <c r="A478" s="56"/>
      <c r="B478" s="56"/>
      <c r="C478" s="56"/>
      <c r="D478" s="52"/>
      <c r="E478" s="52"/>
      <c r="F478" s="198"/>
      <c r="G478" s="52"/>
      <c r="H478" s="198"/>
      <c r="I478" s="198"/>
      <c r="J478" s="198"/>
      <c r="K478" s="198"/>
      <c r="L478" s="198"/>
      <c r="M478" s="198"/>
      <c r="N478" s="198"/>
      <c r="O478" s="198"/>
      <c r="P478" s="198"/>
      <c r="Q478" s="198"/>
      <c r="R478" s="198"/>
      <c r="S478" s="198"/>
      <c r="T478" s="198"/>
      <c r="U478" s="198"/>
      <c r="V478" s="198"/>
      <c r="W478" s="198"/>
      <c r="X478" s="198"/>
      <c r="Y478" s="198"/>
      <c r="Z478" s="198"/>
      <c r="AA478" s="52"/>
      <c r="AB478" s="52"/>
      <c r="AC478" s="52"/>
      <c r="AD478" s="198"/>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c r="DF478" s="52"/>
      <c r="DG478" s="52"/>
      <c r="DH478" s="52"/>
      <c r="DI478" s="52"/>
      <c r="DJ478" s="52"/>
      <c r="DK478" s="52"/>
      <c r="DL478" s="52"/>
      <c r="DM478" s="52"/>
      <c r="DN478" s="52"/>
      <c r="DO478" s="52"/>
      <c r="DP478" s="52"/>
      <c r="DQ478" s="52"/>
      <c r="DR478" s="52"/>
      <c r="DS478" s="52"/>
      <c r="DT478" s="52"/>
      <c r="DU478" s="52"/>
    </row>
    <row r="479" spans="1:125" ht="16.5" customHeight="1" x14ac:dyDescent="0.3">
      <c r="A479" s="56"/>
      <c r="B479" s="56"/>
      <c r="C479" s="56"/>
      <c r="D479" s="52"/>
      <c r="E479" s="52"/>
      <c r="F479" s="198"/>
      <c r="G479" s="52"/>
      <c r="H479" s="198"/>
      <c r="I479" s="198"/>
      <c r="J479" s="198"/>
      <c r="K479" s="198"/>
      <c r="L479" s="198"/>
      <c r="M479" s="198"/>
      <c r="N479" s="198"/>
      <c r="O479" s="198"/>
      <c r="P479" s="198"/>
      <c r="Q479" s="198"/>
      <c r="R479" s="198"/>
      <c r="S479" s="198"/>
      <c r="T479" s="198"/>
      <c r="U479" s="198"/>
      <c r="V479" s="198"/>
      <c r="W479" s="198"/>
      <c r="X479" s="198"/>
      <c r="Y479" s="198"/>
      <c r="Z479" s="198"/>
      <c r="AA479" s="52"/>
      <c r="AB479" s="52"/>
      <c r="AC479" s="52"/>
      <c r="AD479" s="198"/>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c r="DC479" s="52"/>
      <c r="DD479" s="52"/>
      <c r="DE479" s="52"/>
      <c r="DF479" s="52"/>
      <c r="DG479" s="52"/>
      <c r="DH479" s="52"/>
      <c r="DI479" s="52"/>
      <c r="DJ479" s="52"/>
      <c r="DK479" s="52"/>
      <c r="DL479" s="52"/>
      <c r="DM479" s="52"/>
      <c r="DN479" s="52"/>
      <c r="DO479" s="52"/>
      <c r="DP479" s="52"/>
      <c r="DQ479" s="52"/>
      <c r="DR479" s="52"/>
      <c r="DS479" s="52"/>
      <c r="DT479" s="52"/>
      <c r="DU479" s="52"/>
    </row>
    <row r="480" spans="1:125" ht="16.5" customHeight="1" x14ac:dyDescent="0.3">
      <c r="A480" s="56"/>
      <c r="B480" s="56"/>
      <c r="C480" s="56"/>
      <c r="D480" s="52"/>
      <c r="E480" s="52"/>
      <c r="F480" s="198"/>
      <c r="G480" s="52"/>
      <c r="H480" s="198"/>
      <c r="I480" s="198"/>
      <c r="J480" s="198"/>
      <c r="K480" s="198"/>
      <c r="L480" s="198"/>
      <c r="M480" s="198"/>
      <c r="N480" s="198"/>
      <c r="O480" s="198"/>
      <c r="P480" s="198"/>
      <c r="Q480" s="198"/>
      <c r="R480" s="198"/>
      <c r="S480" s="198"/>
      <c r="T480" s="198"/>
      <c r="U480" s="198"/>
      <c r="V480" s="198"/>
      <c r="W480" s="198"/>
      <c r="X480" s="198"/>
      <c r="Y480" s="198"/>
      <c r="Z480" s="198"/>
      <c r="AA480" s="52"/>
      <c r="AB480" s="52"/>
      <c r="AC480" s="52"/>
      <c r="AD480" s="198"/>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c r="DF480" s="52"/>
      <c r="DG480" s="52"/>
      <c r="DH480" s="52"/>
      <c r="DI480" s="52"/>
      <c r="DJ480" s="52"/>
      <c r="DK480" s="52"/>
      <c r="DL480" s="52"/>
      <c r="DM480" s="52"/>
      <c r="DN480" s="52"/>
      <c r="DO480" s="52"/>
      <c r="DP480" s="52"/>
      <c r="DQ480" s="52"/>
      <c r="DR480" s="52"/>
      <c r="DS480" s="52"/>
      <c r="DT480" s="52"/>
      <c r="DU480" s="52"/>
    </row>
    <row r="481" spans="1:125" ht="16.5" customHeight="1" x14ac:dyDescent="0.3">
      <c r="A481" s="56"/>
      <c r="B481" s="56"/>
      <c r="C481" s="56"/>
      <c r="D481" s="52"/>
      <c r="E481" s="52"/>
      <c r="F481" s="198"/>
      <c r="G481" s="52"/>
      <c r="H481" s="198"/>
      <c r="I481" s="198"/>
      <c r="J481" s="198"/>
      <c r="K481" s="198"/>
      <c r="L481" s="198"/>
      <c r="M481" s="198"/>
      <c r="N481" s="198"/>
      <c r="O481" s="198"/>
      <c r="P481" s="198"/>
      <c r="Q481" s="198"/>
      <c r="R481" s="198"/>
      <c r="S481" s="198"/>
      <c r="T481" s="198"/>
      <c r="U481" s="198"/>
      <c r="V481" s="198"/>
      <c r="W481" s="198"/>
      <c r="X481" s="198"/>
      <c r="Y481" s="198"/>
      <c r="Z481" s="198"/>
      <c r="AA481" s="52"/>
      <c r="AB481" s="52"/>
      <c r="AC481" s="52"/>
      <c r="AD481" s="198"/>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c r="DC481" s="52"/>
      <c r="DD481" s="52"/>
      <c r="DE481" s="52"/>
      <c r="DF481" s="52"/>
      <c r="DG481" s="52"/>
      <c r="DH481" s="52"/>
      <c r="DI481" s="52"/>
      <c r="DJ481" s="52"/>
      <c r="DK481" s="52"/>
      <c r="DL481" s="52"/>
      <c r="DM481" s="52"/>
      <c r="DN481" s="52"/>
      <c r="DO481" s="52"/>
      <c r="DP481" s="52"/>
      <c r="DQ481" s="52"/>
      <c r="DR481" s="52"/>
      <c r="DS481" s="52"/>
      <c r="DT481" s="52"/>
      <c r="DU481" s="52"/>
    </row>
    <row r="482" spans="1:125" ht="16.5" customHeight="1" x14ac:dyDescent="0.3">
      <c r="A482" s="56"/>
      <c r="B482" s="56"/>
      <c r="C482" s="56"/>
      <c r="D482" s="52"/>
      <c r="E482" s="52"/>
      <c r="F482" s="198"/>
      <c r="G482" s="52"/>
      <c r="H482" s="198"/>
      <c r="I482" s="198"/>
      <c r="J482" s="198"/>
      <c r="K482" s="198"/>
      <c r="L482" s="198"/>
      <c r="M482" s="198"/>
      <c r="N482" s="198"/>
      <c r="O482" s="198"/>
      <c r="P482" s="198"/>
      <c r="Q482" s="198"/>
      <c r="R482" s="198"/>
      <c r="S482" s="198"/>
      <c r="T482" s="198"/>
      <c r="U482" s="198"/>
      <c r="V482" s="198"/>
      <c r="W482" s="198"/>
      <c r="X482" s="198"/>
      <c r="Y482" s="198"/>
      <c r="Z482" s="198"/>
      <c r="AA482" s="52"/>
      <c r="AB482" s="52"/>
      <c r="AC482" s="52"/>
      <c r="AD482" s="198"/>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c r="DF482" s="52"/>
      <c r="DG482" s="52"/>
      <c r="DH482" s="52"/>
      <c r="DI482" s="52"/>
      <c r="DJ482" s="52"/>
      <c r="DK482" s="52"/>
      <c r="DL482" s="52"/>
      <c r="DM482" s="52"/>
      <c r="DN482" s="52"/>
      <c r="DO482" s="52"/>
      <c r="DP482" s="52"/>
      <c r="DQ482" s="52"/>
      <c r="DR482" s="52"/>
      <c r="DS482" s="52"/>
      <c r="DT482" s="52"/>
      <c r="DU482" s="52"/>
    </row>
    <row r="483" spans="1:125" ht="16.5" customHeight="1" x14ac:dyDescent="0.3">
      <c r="A483" s="56"/>
      <c r="B483" s="56"/>
      <c r="C483" s="56"/>
      <c r="D483" s="52"/>
      <c r="E483" s="52"/>
      <c r="F483" s="198"/>
      <c r="G483" s="52"/>
      <c r="H483" s="198"/>
      <c r="I483" s="198"/>
      <c r="J483" s="198"/>
      <c r="K483" s="198"/>
      <c r="L483" s="198"/>
      <c r="M483" s="198"/>
      <c r="N483" s="198"/>
      <c r="O483" s="198"/>
      <c r="P483" s="198"/>
      <c r="Q483" s="198"/>
      <c r="R483" s="198"/>
      <c r="S483" s="198"/>
      <c r="T483" s="198"/>
      <c r="U483" s="198"/>
      <c r="V483" s="198"/>
      <c r="W483" s="198"/>
      <c r="X483" s="198"/>
      <c r="Y483" s="198"/>
      <c r="Z483" s="198"/>
      <c r="AA483" s="52"/>
      <c r="AB483" s="52"/>
      <c r="AC483" s="52"/>
      <c r="AD483" s="198"/>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c r="CN483" s="52"/>
      <c r="CO483" s="52"/>
      <c r="CP483" s="52"/>
      <c r="CQ483" s="52"/>
      <c r="CR483" s="52"/>
      <c r="CS483" s="52"/>
      <c r="CT483" s="52"/>
      <c r="CU483" s="52"/>
      <c r="CV483" s="52"/>
      <c r="CW483" s="52"/>
      <c r="CX483" s="52"/>
      <c r="CY483" s="52"/>
      <c r="CZ483" s="52"/>
      <c r="DA483" s="52"/>
      <c r="DB483" s="52"/>
      <c r="DC483" s="52"/>
      <c r="DD483" s="52"/>
      <c r="DE483" s="52"/>
      <c r="DF483" s="52"/>
      <c r="DG483" s="52"/>
      <c r="DH483" s="52"/>
      <c r="DI483" s="52"/>
      <c r="DJ483" s="52"/>
      <c r="DK483" s="52"/>
      <c r="DL483" s="52"/>
      <c r="DM483" s="52"/>
      <c r="DN483" s="52"/>
      <c r="DO483" s="52"/>
      <c r="DP483" s="52"/>
      <c r="DQ483" s="52"/>
      <c r="DR483" s="52"/>
      <c r="DS483" s="52"/>
      <c r="DT483" s="52"/>
      <c r="DU483" s="52"/>
    </row>
    <row r="484" spans="1:125" ht="16.5" customHeight="1" x14ac:dyDescent="0.3">
      <c r="A484" s="56"/>
      <c r="B484" s="56"/>
      <c r="C484" s="56"/>
      <c r="D484" s="52"/>
      <c r="E484" s="52"/>
      <c r="F484" s="198"/>
      <c r="G484" s="52"/>
      <c r="H484" s="198"/>
      <c r="I484" s="198"/>
      <c r="J484" s="198"/>
      <c r="K484" s="198"/>
      <c r="L484" s="198"/>
      <c r="M484" s="198"/>
      <c r="N484" s="198"/>
      <c r="O484" s="198"/>
      <c r="P484" s="198"/>
      <c r="Q484" s="198"/>
      <c r="R484" s="198"/>
      <c r="S484" s="198"/>
      <c r="T484" s="198"/>
      <c r="U484" s="198"/>
      <c r="V484" s="198"/>
      <c r="W484" s="198"/>
      <c r="X484" s="198"/>
      <c r="Y484" s="198"/>
      <c r="Z484" s="198"/>
      <c r="AA484" s="52"/>
      <c r="AB484" s="52"/>
      <c r="AC484" s="52"/>
      <c r="AD484" s="198"/>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c r="DC484" s="52"/>
      <c r="DD484" s="52"/>
      <c r="DE484" s="52"/>
      <c r="DF484" s="52"/>
      <c r="DG484" s="52"/>
      <c r="DH484" s="52"/>
      <c r="DI484" s="52"/>
      <c r="DJ484" s="52"/>
      <c r="DK484" s="52"/>
      <c r="DL484" s="52"/>
      <c r="DM484" s="52"/>
      <c r="DN484" s="52"/>
      <c r="DO484" s="52"/>
      <c r="DP484" s="52"/>
      <c r="DQ484" s="52"/>
      <c r="DR484" s="52"/>
      <c r="DS484" s="52"/>
      <c r="DT484" s="52"/>
      <c r="DU484" s="52"/>
    </row>
    <row r="485" spans="1:125" ht="16.5" customHeight="1" x14ac:dyDescent="0.3">
      <c r="A485" s="56"/>
      <c r="B485" s="56"/>
      <c r="C485" s="56"/>
      <c r="D485" s="52"/>
      <c r="E485" s="52"/>
      <c r="F485" s="198"/>
      <c r="G485" s="52"/>
      <c r="H485" s="198"/>
      <c r="I485" s="198"/>
      <c r="J485" s="198"/>
      <c r="K485" s="198"/>
      <c r="L485" s="198"/>
      <c r="M485" s="198"/>
      <c r="N485" s="198"/>
      <c r="O485" s="198"/>
      <c r="P485" s="198"/>
      <c r="Q485" s="198"/>
      <c r="R485" s="198"/>
      <c r="S485" s="198"/>
      <c r="T485" s="198"/>
      <c r="U485" s="198"/>
      <c r="V485" s="198"/>
      <c r="W485" s="198"/>
      <c r="X485" s="198"/>
      <c r="Y485" s="198"/>
      <c r="Z485" s="198"/>
      <c r="AA485" s="52"/>
      <c r="AB485" s="52"/>
      <c r="AC485" s="52"/>
      <c r="AD485" s="198"/>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c r="CN485" s="52"/>
      <c r="CO485" s="52"/>
      <c r="CP485" s="52"/>
      <c r="CQ485" s="52"/>
      <c r="CR485" s="52"/>
      <c r="CS485" s="52"/>
      <c r="CT485" s="52"/>
      <c r="CU485" s="52"/>
      <c r="CV485" s="52"/>
      <c r="CW485" s="52"/>
      <c r="CX485" s="52"/>
      <c r="CY485" s="52"/>
      <c r="CZ485" s="52"/>
      <c r="DA485" s="52"/>
      <c r="DB485" s="52"/>
      <c r="DC485" s="52"/>
      <c r="DD485" s="52"/>
      <c r="DE485" s="52"/>
      <c r="DF485" s="52"/>
      <c r="DG485" s="52"/>
      <c r="DH485" s="52"/>
      <c r="DI485" s="52"/>
      <c r="DJ485" s="52"/>
      <c r="DK485" s="52"/>
      <c r="DL485" s="52"/>
      <c r="DM485" s="52"/>
      <c r="DN485" s="52"/>
      <c r="DO485" s="52"/>
      <c r="DP485" s="52"/>
      <c r="DQ485" s="52"/>
      <c r="DR485" s="52"/>
      <c r="DS485" s="52"/>
      <c r="DT485" s="52"/>
      <c r="DU485" s="52"/>
    </row>
    <row r="486" spans="1:125" ht="16.5" customHeight="1" x14ac:dyDescent="0.3">
      <c r="A486" s="56"/>
      <c r="B486" s="56"/>
      <c r="C486" s="56"/>
      <c r="D486" s="52"/>
      <c r="E486" s="52"/>
      <c r="F486" s="198"/>
      <c r="G486" s="52"/>
      <c r="H486" s="198"/>
      <c r="I486" s="198"/>
      <c r="J486" s="198"/>
      <c r="K486" s="198"/>
      <c r="L486" s="198"/>
      <c r="M486" s="198"/>
      <c r="N486" s="198"/>
      <c r="O486" s="198"/>
      <c r="P486" s="198"/>
      <c r="Q486" s="198"/>
      <c r="R486" s="198"/>
      <c r="S486" s="198"/>
      <c r="T486" s="198"/>
      <c r="U486" s="198"/>
      <c r="V486" s="198"/>
      <c r="W486" s="198"/>
      <c r="X486" s="198"/>
      <c r="Y486" s="198"/>
      <c r="Z486" s="198"/>
      <c r="AA486" s="52"/>
      <c r="AB486" s="52"/>
      <c r="AC486" s="52"/>
      <c r="AD486" s="198"/>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c r="DC486" s="52"/>
      <c r="DD486" s="52"/>
      <c r="DE486" s="52"/>
      <c r="DF486" s="52"/>
      <c r="DG486" s="52"/>
      <c r="DH486" s="52"/>
      <c r="DI486" s="52"/>
      <c r="DJ486" s="52"/>
      <c r="DK486" s="52"/>
      <c r="DL486" s="52"/>
      <c r="DM486" s="52"/>
      <c r="DN486" s="52"/>
      <c r="DO486" s="52"/>
      <c r="DP486" s="52"/>
      <c r="DQ486" s="52"/>
      <c r="DR486" s="52"/>
      <c r="DS486" s="52"/>
      <c r="DT486" s="52"/>
      <c r="DU486" s="52"/>
    </row>
    <row r="487" spans="1:125" ht="16.5" customHeight="1" x14ac:dyDescent="0.3">
      <c r="A487" s="56"/>
      <c r="B487" s="56"/>
      <c r="C487" s="56"/>
      <c r="D487" s="52"/>
      <c r="E487" s="52"/>
      <c r="F487" s="198"/>
      <c r="G487" s="52"/>
      <c r="H487" s="198"/>
      <c r="I487" s="198"/>
      <c r="J487" s="198"/>
      <c r="K487" s="198"/>
      <c r="L487" s="198"/>
      <c r="M487" s="198"/>
      <c r="N487" s="198"/>
      <c r="O487" s="198"/>
      <c r="P487" s="198"/>
      <c r="Q487" s="198"/>
      <c r="R487" s="198"/>
      <c r="S487" s="198"/>
      <c r="T487" s="198"/>
      <c r="U487" s="198"/>
      <c r="V487" s="198"/>
      <c r="W487" s="198"/>
      <c r="X487" s="198"/>
      <c r="Y487" s="198"/>
      <c r="Z487" s="198"/>
      <c r="AA487" s="52"/>
      <c r="AB487" s="52"/>
      <c r="AC487" s="52"/>
      <c r="AD487" s="198"/>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2"/>
      <c r="DE487" s="52"/>
      <c r="DF487" s="52"/>
      <c r="DG487" s="52"/>
      <c r="DH487" s="52"/>
      <c r="DI487" s="52"/>
      <c r="DJ487" s="52"/>
      <c r="DK487" s="52"/>
      <c r="DL487" s="52"/>
      <c r="DM487" s="52"/>
      <c r="DN487" s="52"/>
      <c r="DO487" s="52"/>
      <c r="DP487" s="52"/>
      <c r="DQ487" s="52"/>
      <c r="DR487" s="52"/>
      <c r="DS487" s="52"/>
      <c r="DT487" s="52"/>
      <c r="DU487" s="52"/>
    </row>
    <row r="488" spans="1:125" ht="16.5" customHeight="1" x14ac:dyDescent="0.3">
      <c r="A488" s="56"/>
      <c r="B488" s="56"/>
      <c r="C488" s="56"/>
      <c r="D488" s="52"/>
      <c r="E488" s="52"/>
      <c r="F488" s="198"/>
      <c r="G488" s="52"/>
      <c r="H488" s="198"/>
      <c r="I488" s="198"/>
      <c r="J488" s="198"/>
      <c r="K488" s="198"/>
      <c r="L488" s="198"/>
      <c r="M488" s="198"/>
      <c r="N488" s="198"/>
      <c r="O488" s="198"/>
      <c r="P488" s="198"/>
      <c r="Q488" s="198"/>
      <c r="R488" s="198"/>
      <c r="S488" s="198"/>
      <c r="T488" s="198"/>
      <c r="U488" s="198"/>
      <c r="V488" s="198"/>
      <c r="W488" s="198"/>
      <c r="X488" s="198"/>
      <c r="Y488" s="198"/>
      <c r="Z488" s="198"/>
      <c r="AA488" s="52"/>
      <c r="AB488" s="52"/>
      <c r="AC488" s="52"/>
      <c r="AD488" s="198"/>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c r="DC488" s="52"/>
      <c r="DD488" s="52"/>
      <c r="DE488" s="52"/>
      <c r="DF488" s="52"/>
      <c r="DG488" s="52"/>
      <c r="DH488" s="52"/>
      <c r="DI488" s="52"/>
      <c r="DJ488" s="52"/>
      <c r="DK488" s="52"/>
      <c r="DL488" s="52"/>
      <c r="DM488" s="52"/>
      <c r="DN488" s="52"/>
      <c r="DO488" s="52"/>
      <c r="DP488" s="52"/>
      <c r="DQ488" s="52"/>
      <c r="DR488" s="52"/>
      <c r="DS488" s="52"/>
      <c r="DT488" s="52"/>
      <c r="DU488" s="52"/>
    </row>
    <row r="489" spans="1:125" ht="16.5" customHeight="1" x14ac:dyDescent="0.3">
      <c r="A489" s="56"/>
      <c r="B489" s="56"/>
      <c r="C489" s="56"/>
      <c r="D489" s="52"/>
      <c r="E489" s="52"/>
      <c r="F489" s="198"/>
      <c r="G489" s="52"/>
      <c r="H489" s="198"/>
      <c r="I489" s="198"/>
      <c r="J489" s="198"/>
      <c r="K489" s="198"/>
      <c r="L489" s="198"/>
      <c r="M489" s="198"/>
      <c r="N489" s="198"/>
      <c r="O489" s="198"/>
      <c r="P489" s="198"/>
      <c r="Q489" s="198"/>
      <c r="R489" s="198"/>
      <c r="S489" s="198"/>
      <c r="T489" s="198"/>
      <c r="U489" s="198"/>
      <c r="V489" s="198"/>
      <c r="W489" s="198"/>
      <c r="X489" s="198"/>
      <c r="Y489" s="198"/>
      <c r="Z489" s="198"/>
      <c r="AA489" s="52"/>
      <c r="AB489" s="52"/>
      <c r="AC489" s="52"/>
      <c r="AD489" s="198"/>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c r="CN489" s="52"/>
      <c r="CO489" s="52"/>
      <c r="CP489" s="52"/>
      <c r="CQ489" s="52"/>
      <c r="CR489" s="52"/>
      <c r="CS489" s="52"/>
      <c r="CT489" s="52"/>
      <c r="CU489" s="52"/>
      <c r="CV489" s="52"/>
      <c r="CW489" s="52"/>
      <c r="CX489" s="52"/>
      <c r="CY489" s="52"/>
      <c r="CZ489" s="52"/>
      <c r="DA489" s="52"/>
      <c r="DB489" s="52"/>
      <c r="DC489" s="52"/>
      <c r="DD489" s="52"/>
      <c r="DE489" s="52"/>
      <c r="DF489" s="52"/>
      <c r="DG489" s="52"/>
      <c r="DH489" s="52"/>
      <c r="DI489" s="52"/>
      <c r="DJ489" s="52"/>
      <c r="DK489" s="52"/>
      <c r="DL489" s="52"/>
      <c r="DM489" s="52"/>
      <c r="DN489" s="52"/>
      <c r="DO489" s="52"/>
      <c r="DP489" s="52"/>
      <c r="DQ489" s="52"/>
      <c r="DR489" s="52"/>
      <c r="DS489" s="52"/>
      <c r="DT489" s="52"/>
      <c r="DU489" s="52"/>
    </row>
    <row r="490" spans="1:125" ht="16.5" customHeight="1" x14ac:dyDescent="0.3">
      <c r="A490" s="56"/>
      <c r="B490" s="56"/>
      <c r="C490" s="56"/>
      <c r="D490" s="52"/>
      <c r="E490" s="52"/>
      <c r="F490" s="198"/>
      <c r="G490" s="52"/>
      <c r="H490" s="198"/>
      <c r="I490" s="198"/>
      <c r="J490" s="198"/>
      <c r="K490" s="198"/>
      <c r="L490" s="198"/>
      <c r="M490" s="198"/>
      <c r="N490" s="198"/>
      <c r="O490" s="198"/>
      <c r="P490" s="198"/>
      <c r="Q490" s="198"/>
      <c r="R490" s="198"/>
      <c r="S490" s="198"/>
      <c r="T490" s="198"/>
      <c r="U490" s="198"/>
      <c r="V490" s="198"/>
      <c r="W490" s="198"/>
      <c r="X490" s="198"/>
      <c r="Y490" s="198"/>
      <c r="Z490" s="198"/>
      <c r="AA490" s="52"/>
      <c r="AB490" s="52"/>
      <c r="AC490" s="52"/>
      <c r="AD490" s="198"/>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c r="DF490" s="52"/>
      <c r="DG490" s="52"/>
      <c r="DH490" s="52"/>
      <c r="DI490" s="52"/>
      <c r="DJ490" s="52"/>
      <c r="DK490" s="52"/>
      <c r="DL490" s="52"/>
      <c r="DM490" s="52"/>
      <c r="DN490" s="52"/>
      <c r="DO490" s="52"/>
      <c r="DP490" s="52"/>
      <c r="DQ490" s="52"/>
      <c r="DR490" s="52"/>
      <c r="DS490" s="52"/>
      <c r="DT490" s="52"/>
      <c r="DU490" s="52"/>
    </row>
    <row r="491" spans="1:125" ht="16.5" customHeight="1" x14ac:dyDescent="0.3">
      <c r="A491" s="56"/>
      <c r="B491" s="56"/>
      <c r="C491" s="56"/>
      <c r="D491" s="52"/>
      <c r="E491" s="52"/>
      <c r="F491" s="198"/>
      <c r="G491" s="52"/>
      <c r="H491" s="198"/>
      <c r="I491" s="198"/>
      <c r="J491" s="198"/>
      <c r="K491" s="198"/>
      <c r="L491" s="198"/>
      <c r="M491" s="198"/>
      <c r="N491" s="198"/>
      <c r="O491" s="198"/>
      <c r="P491" s="198"/>
      <c r="Q491" s="198"/>
      <c r="R491" s="198"/>
      <c r="S491" s="198"/>
      <c r="T491" s="198"/>
      <c r="U491" s="198"/>
      <c r="V491" s="198"/>
      <c r="W491" s="198"/>
      <c r="X491" s="198"/>
      <c r="Y491" s="198"/>
      <c r="Z491" s="198"/>
      <c r="AA491" s="52"/>
      <c r="AB491" s="52"/>
      <c r="AC491" s="52"/>
      <c r="AD491" s="198"/>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c r="CN491" s="52"/>
      <c r="CO491" s="52"/>
      <c r="CP491" s="52"/>
      <c r="CQ491" s="52"/>
      <c r="CR491" s="52"/>
      <c r="CS491" s="52"/>
      <c r="CT491" s="52"/>
      <c r="CU491" s="52"/>
      <c r="CV491" s="52"/>
      <c r="CW491" s="52"/>
      <c r="CX491" s="52"/>
      <c r="CY491" s="52"/>
      <c r="CZ491" s="52"/>
      <c r="DA491" s="52"/>
      <c r="DB491" s="52"/>
      <c r="DC491" s="52"/>
      <c r="DD491" s="52"/>
      <c r="DE491" s="52"/>
      <c r="DF491" s="52"/>
      <c r="DG491" s="52"/>
      <c r="DH491" s="52"/>
      <c r="DI491" s="52"/>
      <c r="DJ491" s="52"/>
      <c r="DK491" s="52"/>
      <c r="DL491" s="52"/>
      <c r="DM491" s="52"/>
      <c r="DN491" s="52"/>
      <c r="DO491" s="52"/>
      <c r="DP491" s="52"/>
      <c r="DQ491" s="52"/>
      <c r="DR491" s="52"/>
      <c r="DS491" s="52"/>
      <c r="DT491" s="52"/>
      <c r="DU491" s="52"/>
    </row>
    <row r="492" spans="1:125" ht="16.5" customHeight="1" x14ac:dyDescent="0.3">
      <c r="A492" s="56"/>
      <c r="B492" s="56"/>
      <c r="C492" s="56"/>
      <c r="D492" s="52"/>
      <c r="E492" s="52"/>
      <c r="F492" s="198"/>
      <c r="G492" s="52"/>
      <c r="H492" s="198"/>
      <c r="I492" s="198"/>
      <c r="J492" s="198"/>
      <c r="K492" s="198"/>
      <c r="L492" s="198"/>
      <c r="M492" s="198"/>
      <c r="N492" s="198"/>
      <c r="O492" s="198"/>
      <c r="P492" s="198"/>
      <c r="Q492" s="198"/>
      <c r="R492" s="198"/>
      <c r="S492" s="198"/>
      <c r="T492" s="198"/>
      <c r="U492" s="198"/>
      <c r="V492" s="198"/>
      <c r="W492" s="198"/>
      <c r="X492" s="198"/>
      <c r="Y492" s="198"/>
      <c r="Z492" s="198"/>
      <c r="AA492" s="52"/>
      <c r="AB492" s="52"/>
      <c r="AC492" s="52"/>
      <c r="AD492" s="198"/>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c r="DC492" s="52"/>
      <c r="DD492" s="52"/>
      <c r="DE492" s="52"/>
      <c r="DF492" s="52"/>
      <c r="DG492" s="52"/>
      <c r="DH492" s="52"/>
      <c r="DI492" s="52"/>
      <c r="DJ492" s="52"/>
      <c r="DK492" s="52"/>
      <c r="DL492" s="52"/>
      <c r="DM492" s="52"/>
      <c r="DN492" s="52"/>
      <c r="DO492" s="52"/>
      <c r="DP492" s="52"/>
      <c r="DQ492" s="52"/>
      <c r="DR492" s="52"/>
      <c r="DS492" s="52"/>
      <c r="DT492" s="52"/>
      <c r="DU492" s="52"/>
    </row>
    <row r="493" spans="1:125" ht="16.5" customHeight="1" x14ac:dyDescent="0.3">
      <c r="A493" s="56"/>
      <c r="B493" s="56"/>
      <c r="C493" s="56"/>
      <c r="D493" s="52"/>
      <c r="E493" s="52"/>
      <c r="F493" s="198"/>
      <c r="G493" s="52"/>
      <c r="H493" s="198"/>
      <c r="I493" s="198"/>
      <c r="J493" s="198"/>
      <c r="K493" s="198"/>
      <c r="L493" s="198"/>
      <c r="M493" s="198"/>
      <c r="N493" s="198"/>
      <c r="O493" s="198"/>
      <c r="P493" s="198"/>
      <c r="Q493" s="198"/>
      <c r="R493" s="198"/>
      <c r="S493" s="198"/>
      <c r="T493" s="198"/>
      <c r="U493" s="198"/>
      <c r="V493" s="198"/>
      <c r="W493" s="198"/>
      <c r="X493" s="198"/>
      <c r="Y493" s="198"/>
      <c r="Z493" s="198"/>
      <c r="AA493" s="52"/>
      <c r="AB493" s="52"/>
      <c r="AC493" s="52"/>
      <c r="AD493" s="198"/>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c r="DC493" s="52"/>
      <c r="DD493" s="52"/>
      <c r="DE493" s="52"/>
      <c r="DF493" s="52"/>
      <c r="DG493" s="52"/>
      <c r="DH493" s="52"/>
      <c r="DI493" s="52"/>
      <c r="DJ493" s="52"/>
      <c r="DK493" s="52"/>
      <c r="DL493" s="52"/>
      <c r="DM493" s="52"/>
      <c r="DN493" s="52"/>
      <c r="DO493" s="52"/>
      <c r="DP493" s="52"/>
      <c r="DQ493" s="52"/>
      <c r="DR493" s="52"/>
      <c r="DS493" s="52"/>
      <c r="DT493" s="52"/>
      <c r="DU493" s="52"/>
    </row>
    <row r="494" spans="1:125" ht="16.5" customHeight="1" x14ac:dyDescent="0.3">
      <c r="A494" s="56"/>
      <c r="B494" s="56"/>
      <c r="C494" s="56"/>
      <c r="D494" s="52"/>
      <c r="E494" s="52"/>
      <c r="F494" s="198"/>
      <c r="G494" s="52"/>
      <c r="H494" s="198"/>
      <c r="I494" s="198"/>
      <c r="J494" s="198"/>
      <c r="K494" s="198"/>
      <c r="L494" s="198"/>
      <c r="M494" s="198"/>
      <c r="N494" s="198"/>
      <c r="O494" s="198"/>
      <c r="P494" s="198"/>
      <c r="Q494" s="198"/>
      <c r="R494" s="198"/>
      <c r="S494" s="198"/>
      <c r="T494" s="198"/>
      <c r="U494" s="198"/>
      <c r="V494" s="198"/>
      <c r="W494" s="198"/>
      <c r="X494" s="198"/>
      <c r="Y494" s="198"/>
      <c r="Z494" s="198"/>
      <c r="AA494" s="52"/>
      <c r="AB494" s="52"/>
      <c r="AC494" s="52"/>
      <c r="AD494" s="198"/>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c r="DC494" s="52"/>
      <c r="DD494" s="52"/>
      <c r="DE494" s="52"/>
      <c r="DF494" s="52"/>
      <c r="DG494" s="52"/>
      <c r="DH494" s="52"/>
      <c r="DI494" s="52"/>
      <c r="DJ494" s="52"/>
      <c r="DK494" s="52"/>
      <c r="DL494" s="52"/>
      <c r="DM494" s="52"/>
      <c r="DN494" s="52"/>
      <c r="DO494" s="52"/>
      <c r="DP494" s="52"/>
      <c r="DQ494" s="52"/>
      <c r="DR494" s="52"/>
      <c r="DS494" s="52"/>
      <c r="DT494" s="52"/>
      <c r="DU494" s="52"/>
    </row>
    <row r="495" spans="1:125" ht="16.5" customHeight="1" x14ac:dyDescent="0.3">
      <c r="A495" s="56"/>
      <c r="B495" s="56"/>
      <c r="C495" s="56"/>
      <c r="D495" s="52"/>
      <c r="E495" s="52"/>
      <c r="F495" s="198"/>
      <c r="G495" s="52"/>
      <c r="H495" s="198"/>
      <c r="I495" s="198"/>
      <c r="J495" s="198"/>
      <c r="K495" s="198"/>
      <c r="L495" s="198"/>
      <c r="M495" s="198"/>
      <c r="N495" s="198"/>
      <c r="O495" s="198"/>
      <c r="P495" s="198"/>
      <c r="Q495" s="198"/>
      <c r="R495" s="198"/>
      <c r="S495" s="198"/>
      <c r="T495" s="198"/>
      <c r="U495" s="198"/>
      <c r="V495" s="198"/>
      <c r="W495" s="198"/>
      <c r="X495" s="198"/>
      <c r="Y495" s="198"/>
      <c r="Z495" s="198"/>
      <c r="AA495" s="52"/>
      <c r="AB495" s="52"/>
      <c r="AC495" s="52"/>
      <c r="AD495" s="198"/>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c r="CN495" s="52"/>
      <c r="CO495" s="52"/>
      <c r="CP495" s="52"/>
      <c r="CQ495" s="52"/>
      <c r="CR495" s="52"/>
      <c r="CS495" s="52"/>
      <c r="CT495" s="52"/>
      <c r="CU495" s="52"/>
      <c r="CV495" s="52"/>
      <c r="CW495" s="52"/>
      <c r="CX495" s="52"/>
      <c r="CY495" s="52"/>
      <c r="CZ495" s="52"/>
      <c r="DA495" s="52"/>
      <c r="DB495" s="52"/>
      <c r="DC495" s="52"/>
      <c r="DD495" s="52"/>
      <c r="DE495" s="52"/>
      <c r="DF495" s="52"/>
      <c r="DG495" s="52"/>
      <c r="DH495" s="52"/>
      <c r="DI495" s="52"/>
      <c r="DJ495" s="52"/>
      <c r="DK495" s="52"/>
      <c r="DL495" s="52"/>
      <c r="DM495" s="52"/>
      <c r="DN495" s="52"/>
      <c r="DO495" s="52"/>
      <c r="DP495" s="52"/>
      <c r="DQ495" s="52"/>
      <c r="DR495" s="52"/>
      <c r="DS495" s="52"/>
      <c r="DT495" s="52"/>
      <c r="DU495" s="52"/>
    </row>
    <row r="496" spans="1:125" ht="16.5" customHeight="1" x14ac:dyDescent="0.3">
      <c r="A496" s="56"/>
      <c r="B496" s="56"/>
      <c r="C496" s="56"/>
      <c r="D496" s="52"/>
      <c r="E496" s="52"/>
      <c r="F496" s="198"/>
      <c r="G496" s="52"/>
      <c r="H496" s="198"/>
      <c r="I496" s="198"/>
      <c r="J496" s="198"/>
      <c r="K496" s="198"/>
      <c r="L496" s="198"/>
      <c r="M496" s="198"/>
      <c r="N496" s="198"/>
      <c r="O496" s="198"/>
      <c r="P496" s="198"/>
      <c r="Q496" s="198"/>
      <c r="R496" s="198"/>
      <c r="S496" s="198"/>
      <c r="T496" s="198"/>
      <c r="U496" s="198"/>
      <c r="V496" s="198"/>
      <c r="W496" s="198"/>
      <c r="X496" s="198"/>
      <c r="Y496" s="198"/>
      <c r="Z496" s="198"/>
      <c r="AA496" s="52"/>
      <c r="AB496" s="52"/>
      <c r="AC496" s="52"/>
      <c r="AD496" s="198"/>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c r="DF496" s="52"/>
      <c r="DG496" s="52"/>
      <c r="DH496" s="52"/>
      <c r="DI496" s="52"/>
      <c r="DJ496" s="52"/>
      <c r="DK496" s="52"/>
      <c r="DL496" s="52"/>
      <c r="DM496" s="52"/>
      <c r="DN496" s="52"/>
      <c r="DO496" s="52"/>
      <c r="DP496" s="52"/>
      <c r="DQ496" s="52"/>
      <c r="DR496" s="52"/>
      <c r="DS496" s="52"/>
      <c r="DT496" s="52"/>
      <c r="DU496" s="52"/>
    </row>
    <row r="497" spans="1:125" ht="16.5" customHeight="1" x14ac:dyDescent="0.3">
      <c r="A497" s="56"/>
      <c r="B497" s="56"/>
      <c r="C497" s="56"/>
      <c r="D497" s="52"/>
      <c r="E497" s="52"/>
      <c r="F497" s="198"/>
      <c r="G497" s="52"/>
      <c r="H497" s="198"/>
      <c r="I497" s="198"/>
      <c r="J497" s="198"/>
      <c r="K497" s="198"/>
      <c r="L497" s="198"/>
      <c r="M497" s="198"/>
      <c r="N497" s="198"/>
      <c r="O497" s="198"/>
      <c r="P497" s="198"/>
      <c r="Q497" s="198"/>
      <c r="R497" s="198"/>
      <c r="S497" s="198"/>
      <c r="T497" s="198"/>
      <c r="U497" s="198"/>
      <c r="V497" s="198"/>
      <c r="W497" s="198"/>
      <c r="X497" s="198"/>
      <c r="Y497" s="198"/>
      <c r="Z497" s="198"/>
      <c r="AA497" s="52"/>
      <c r="AB497" s="52"/>
      <c r="AC497" s="52"/>
      <c r="AD497" s="198"/>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2"/>
      <c r="DP497" s="52"/>
      <c r="DQ497" s="52"/>
      <c r="DR497" s="52"/>
      <c r="DS497" s="52"/>
      <c r="DT497" s="52"/>
      <c r="DU497" s="52"/>
    </row>
    <row r="498" spans="1:125" ht="16.5" customHeight="1" x14ac:dyDescent="0.3">
      <c r="A498" s="56"/>
      <c r="B498" s="56"/>
      <c r="C498" s="56"/>
      <c r="D498" s="52"/>
      <c r="E498" s="52"/>
      <c r="F498" s="198"/>
      <c r="G498" s="52"/>
      <c r="H498" s="198"/>
      <c r="I498" s="198"/>
      <c r="J498" s="198"/>
      <c r="K498" s="198"/>
      <c r="L498" s="198"/>
      <c r="M498" s="198"/>
      <c r="N498" s="198"/>
      <c r="O498" s="198"/>
      <c r="P498" s="198"/>
      <c r="Q498" s="198"/>
      <c r="R498" s="198"/>
      <c r="S498" s="198"/>
      <c r="T498" s="198"/>
      <c r="U498" s="198"/>
      <c r="V498" s="198"/>
      <c r="W498" s="198"/>
      <c r="X498" s="198"/>
      <c r="Y498" s="198"/>
      <c r="Z498" s="198"/>
      <c r="AA498" s="52"/>
      <c r="AB498" s="52"/>
      <c r="AC498" s="52"/>
      <c r="AD498" s="198"/>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c r="DC498" s="52"/>
      <c r="DD498" s="52"/>
      <c r="DE498" s="52"/>
      <c r="DF498" s="52"/>
      <c r="DG498" s="52"/>
      <c r="DH498" s="52"/>
      <c r="DI498" s="52"/>
      <c r="DJ498" s="52"/>
      <c r="DK498" s="52"/>
      <c r="DL498" s="52"/>
      <c r="DM498" s="52"/>
      <c r="DN498" s="52"/>
      <c r="DO498" s="52"/>
      <c r="DP498" s="52"/>
      <c r="DQ498" s="52"/>
      <c r="DR498" s="52"/>
      <c r="DS498" s="52"/>
      <c r="DT498" s="52"/>
      <c r="DU498" s="52"/>
    </row>
    <row r="499" spans="1:125" ht="16.5" customHeight="1" x14ac:dyDescent="0.3">
      <c r="A499" s="56"/>
      <c r="B499" s="56"/>
      <c r="C499" s="56"/>
      <c r="D499" s="52"/>
      <c r="E499" s="52"/>
      <c r="F499" s="198"/>
      <c r="G499" s="52"/>
      <c r="H499" s="198"/>
      <c r="I499" s="198"/>
      <c r="J499" s="198"/>
      <c r="K499" s="198"/>
      <c r="L499" s="198"/>
      <c r="M499" s="198"/>
      <c r="N499" s="198"/>
      <c r="O499" s="198"/>
      <c r="P499" s="198"/>
      <c r="Q499" s="198"/>
      <c r="R499" s="198"/>
      <c r="S499" s="198"/>
      <c r="T499" s="198"/>
      <c r="U499" s="198"/>
      <c r="V499" s="198"/>
      <c r="W499" s="198"/>
      <c r="X499" s="198"/>
      <c r="Y499" s="198"/>
      <c r="Z499" s="198"/>
      <c r="AA499" s="52"/>
      <c r="AB499" s="52"/>
      <c r="AC499" s="52"/>
      <c r="AD499" s="198"/>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c r="DC499" s="52"/>
      <c r="DD499" s="52"/>
      <c r="DE499" s="52"/>
      <c r="DF499" s="52"/>
      <c r="DG499" s="52"/>
      <c r="DH499" s="52"/>
      <c r="DI499" s="52"/>
      <c r="DJ499" s="52"/>
      <c r="DK499" s="52"/>
      <c r="DL499" s="52"/>
      <c r="DM499" s="52"/>
      <c r="DN499" s="52"/>
      <c r="DO499" s="52"/>
      <c r="DP499" s="52"/>
      <c r="DQ499" s="52"/>
      <c r="DR499" s="52"/>
      <c r="DS499" s="52"/>
      <c r="DT499" s="52"/>
      <c r="DU499" s="52"/>
    </row>
    <row r="500" spans="1:125" ht="16.5" customHeight="1" x14ac:dyDescent="0.3">
      <c r="A500" s="56"/>
      <c r="B500" s="56"/>
      <c r="C500" s="56"/>
      <c r="D500" s="52"/>
      <c r="E500" s="52"/>
      <c r="F500" s="198"/>
      <c r="G500" s="52"/>
      <c r="H500" s="198"/>
      <c r="I500" s="198"/>
      <c r="J500" s="198"/>
      <c r="K500" s="198"/>
      <c r="L500" s="198"/>
      <c r="M500" s="198"/>
      <c r="N500" s="198"/>
      <c r="O500" s="198"/>
      <c r="P500" s="198"/>
      <c r="Q500" s="198"/>
      <c r="R500" s="198"/>
      <c r="S500" s="198"/>
      <c r="T500" s="198"/>
      <c r="U500" s="198"/>
      <c r="V500" s="198"/>
      <c r="W500" s="198"/>
      <c r="X500" s="198"/>
      <c r="Y500" s="198"/>
      <c r="Z500" s="198"/>
      <c r="AA500" s="52"/>
      <c r="AB500" s="52"/>
      <c r="AC500" s="52"/>
      <c r="AD500" s="198"/>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c r="DC500" s="52"/>
      <c r="DD500" s="52"/>
      <c r="DE500" s="52"/>
      <c r="DF500" s="52"/>
      <c r="DG500" s="52"/>
      <c r="DH500" s="52"/>
      <c r="DI500" s="52"/>
      <c r="DJ500" s="52"/>
      <c r="DK500" s="52"/>
      <c r="DL500" s="52"/>
      <c r="DM500" s="52"/>
      <c r="DN500" s="52"/>
      <c r="DO500" s="52"/>
      <c r="DP500" s="52"/>
      <c r="DQ500" s="52"/>
      <c r="DR500" s="52"/>
      <c r="DS500" s="52"/>
      <c r="DT500" s="52"/>
      <c r="DU500" s="52"/>
    </row>
    <row r="501" spans="1:125" ht="16.5" customHeight="1" x14ac:dyDescent="0.3">
      <c r="A501" s="56"/>
      <c r="B501" s="56"/>
      <c r="C501" s="56"/>
      <c r="D501" s="52"/>
      <c r="E501" s="52"/>
      <c r="F501" s="198"/>
      <c r="G501" s="52"/>
      <c r="H501" s="198"/>
      <c r="I501" s="198"/>
      <c r="J501" s="198"/>
      <c r="K501" s="198"/>
      <c r="L501" s="198"/>
      <c r="M501" s="198"/>
      <c r="N501" s="198"/>
      <c r="O501" s="198"/>
      <c r="P501" s="198"/>
      <c r="Q501" s="198"/>
      <c r="R501" s="198"/>
      <c r="S501" s="198"/>
      <c r="T501" s="198"/>
      <c r="U501" s="198"/>
      <c r="V501" s="198"/>
      <c r="W501" s="198"/>
      <c r="X501" s="198"/>
      <c r="Y501" s="198"/>
      <c r="Z501" s="198"/>
      <c r="AA501" s="52"/>
      <c r="AB501" s="52"/>
      <c r="AC501" s="52"/>
      <c r="AD501" s="198"/>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c r="CN501" s="52"/>
      <c r="CO501" s="52"/>
      <c r="CP501" s="52"/>
      <c r="CQ501" s="52"/>
      <c r="CR501" s="52"/>
      <c r="CS501" s="52"/>
      <c r="CT501" s="52"/>
      <c r="CU501" s="52"/>
      <c r="CV501" s="52"/>
      <c r="CW501" s="52"/>
      <c r="CX501" s="52"/>
      <c r="CY501" s="52"/>
      <c r="CZ501" s="52"/>
      <c r="DA501" s="52"/>
      <c r="DB501" s="52"/>
      <c r="DC501" s="52"/>
      <c r="DD501" s="52"/>
      <c r="DE501" s="52"/>
      <c r="DF501" s="52"/>
      <c r="DG501" s="52"/>
      <c r="DH501" s="52"/>
      <c r="DI501" s="52"/>
      <c r="DJ501" s="52"/>
      <c r="DK501" s="52"/>
      <c r="DL501" s="52"/>
      <c r="DM501" s="52"/>
      <c r="DN501" s="52"/>
      <c r="DO501" s="52"/>
      <c r="DP501" s="52"/>
      <c r="DQ501" s="52"/>
      <c r="DR501" s="52"/>
      <c r="DS501" s="52"/>
      <c r="DT501" s="52"/>
      <c r="DU501" s="52"/>
    </row>
    <row r="502" spans="1:125" ht="16.5" customHeight="1" x14ac:dyDescent="0.3">
      <c r="A502" s="56"/>
      <c r="B502" s="56"/>
      <c r="C502" s="56"/>
      <c r="D502" s="52"/>
      <c r="E502" s="52"/>
      <c r="F502" s="198"/>
      <c r="G502" s="52"/>
      <c r="H502" s="198"/>
      <c r="I502" s="198"/>
      <c r="J502" s="198"/>
      <c r="K502" s="198"/>
      <c r="L502" s="198"/>
      <c r="M502" s="198"/>
      <c r="N502" s="198"/>
      <c r="O502" s="198"/>
      <c r="P502" s="198"/>
      <c r="Q502" s="198"/>
      <c r="R502" s="198"/>
      <c r="S502" s="198"/>
      <c r="T502" s="198"/>
      <c r="U502" s="198"/>
      <c r="V502" s="198"/>
      <c r="W502" s="198"/>
      <c r="X502" s="198"/>
      <c r="Y502" s="198"/>
      <c r="Z502" s="198"/>
      <c r="AA502" s="52"/>
      <c r="AB502" s="52"/>
      <c r="AC502" s="52"/>
      <c r="AD502" s="198"/>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c r="DF502" s="52"/>
      <c r="DG502" s="52"/>
      <c r="DH502" s="52"/>
      <c r="DI502" s="52"/>
      <c r="DJ502" s="52"/>
      <c r="DK502" s="52"/>
      <c r="DL502" s="52"/>
      <c r="DM502" s="52"/>
      <c r="DN502" s="52"/>
      <c r="DO502" s="52"/>
      <c r="DP502" s="52"/>
      <c r="DQ502" s="52"/>
      <c r="DR502" s="52"/>
      <c r="DS502" s="52"/>
      <c r="DT502" s="52"/>
      <c r="DU502" s="52"/>
    </row>
    <row r="503" spans="1:125" ht="16.5" customHeight="1" x14ac:dyDescent="0.3">
      <c r="A503" s="56"/>
      <c r="B503" s="56"/>
      <c r="C503" s="56"/>
      <c r="D503" s="52"/>
      <c r="E503" s="52"/>
      <c r="F503" s="198"/>
      <c r="G503" s="52"/>
      <c r="H503" s="198"/>
      <c r="I503" s="198"/>
      <c r="J503" s="198"/>
      <c r="K503" s="198"/>
      <c r="L503" s="198"/>
      <c r="M503" s="198"/>
      <c r="N503" s="198"/>
      <c r="O503" s="198"/>
      <c r="P503" s="198"/>
      <c r="Q503" s="198"/>
      <c r="R503" s="198"/>
      <c r="S503" s="198"/>
      <c r="T503" s="198"/>
      <c r="U503" s="198"/>
      <c r="V503" s="198"/>
      <c r="W503" s="198"/>
      <c r="X503" s="198"/>
      <c r="Y503" s="198"/>
      <c r="Z503" s="198"/>
      <c r="AA503" s="52"/>
      <c r="AB503" s="52"/>
      <c r="AC503" s="52"/>
      <c r="AD503" s="198"/>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c r="CN503" s="52"/>
      <c r="CO503" s="52"/>
      <c r="CP503" s="52"/>
      <c r="CQ503" s="52"/>
      <c r="CR503" s="52"/>
      <c r="CS503" s="52"/>
      <c r="CT503" s="52"/>
      <c r="CU503" s="52"/>
      <c r="CV503" s="52"/>
      <c r="CW503" s="52"/>
      <c r="CX503" s="52"/>
      <c r="CY503" s="52"/>
      <c r="CZ503" s="52"/>
      <c r="DA503" s="52"/>
      <c r="DB503" s="52"/>
      <c r="DC503" s="52"/>
      <c r="DD503" s="52"/>
      <c r="DE503" s="52"/>
      <c r="DF503" s="52"/>
      <c r="DG503" s="52"/>
      <c r="DH503" s="52"/>
      <c r="DI503" s="52"/>
      <c r="DJ503" s="52"/>
      <c r="DK503" s="52"/>
      <c r="DL503" s="52"/>
      <c r="DM503" s="52"/>
      <c r="DN503" s="52"/>
      <c r="DO503" s="52"/>
      <c r="DP503" s="52"/>
      <c r="DQ503" s="52"/>
      <c r="DR503" s="52"/>
      <c r="DS503" s="52"/>
      <c r="DT503" s="52"/>
      <c r="DU503" s="52"/>
    </row>
    <row r="504" spans="1:125" ht="16.5" customHeight="1" x14ac:dyDescent="0.3">
      <c r="A504" s="56"/>
      <c r="B504" s="56"/>
      <c r="C504" s="56"/>
      <c r="D504" s="52"/>
      <c r="E504" s="52"/>
      <c r="F504" s="198"/>
      <c r="G504" s="52"/>
      <c r="H504" s="198"/>
      <c r="I504" s="198"/>
      <c r="J504" s="198"/>
      <c r="K504" s="198"/>
      <c r="L504" s="198"/>
      <c r="M504" s="198"/>
      <c r="N504" s="198"/>
      <c r="O504" s="198"/>
      <c r="P504" s="198"/>
      <c r="Q504" s="198"/>
      <c r="R504" s="198"/>
      <c r="S504" s="198"/>
      <c r="T504" s="198"/>
      <c r="U504" s="198"/>
      <c r="V504" s="198"/>
      <c r="W504" s="198"/>
      <c r="X504" s="198"/>
      <c r="Y504" s="198"/>
      <c r="Z504" s="198"/>
      <c r="AA504" s="52"/>
      <c r="AB504" s="52"/>
      <c r="AC504" s="52"/>
      <c r="AD504" s="198"/>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c r="DC504" s="52"/>
      <c r="DD504" s="52"/>
      <c r="DE504" s="52"/>
      <c r="DF504" s="52"/>
      <c r="DG504" s="52"/>
      <c r="DH504" s="52"/>
      <c r="DI504" s="52"/>
      <c r="DJ504" s="52"/>
      <c r="DK504" s="52"/>
      <c r="DL504" s="52"/>
      <c r="DM504" s="52"/>
      <c r="DN504" s="52"/>
      <c r="DO504" s="52"/>
      <c r="DP504" s="52"/>
      <c r="DQ504" s="52"/>
      <c r="DR504" s="52"/>
      <c r="DS504" s="52"/>
      <c r="DT504" s="52"/>
      <c r="DU504" s="52"/>
    </row>
    <row r="505" spans="1:125" ht="16.5" customHeight="1" x14ac:dyDescent="0.3">
      <c r="A505" s="56"/>
      <c r="B505" s="56"/>
      <c r="C505" s="56"/>
      <c r="D505" s="52"/>
      <c r="E505" s="52"/>
      <c r="F505" s="198"/>
      <c r="G505" s="52"/>
      <c r="H505" s="198"/>
      <c r="I505" s="198"/>
      <c r="J505" s="198"/>
      <c r="K505" s="198"/>
      <c r="L505" s="198"/>
      <c r="M505" s="198"/>
      <c r="N505" s="198"/>
      <c r="O505" s="198"/>
      <c r="P505" s="198"/>
      <c r="Q505" s="198"/>
      <c r="R505" s="198"/>
      <c r="S505" s="198"/>
      <c r="T505" s="198"/>
      <c r="U505" s="198"/>
      <c r="V505" s="198"/>
      <c r="W505" s="198"/>
      <c r="X505" s="198"/>
      <c r="Y505" s="198"/>
      <c r="Z505" s="198"/>
      <c r="AA505" s="52"/>
      <c r="AB505" s="52"/>
      <c r="AC505" s="52"/>
      <c r="AD505" s="198"/>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c r="DC505" s="52"/>
      <c r="DD505" s="52"/>
      <c r="DE505" s="52"/>
      <c r="DF505" s="52"/>
      <c r="DG505" s="52"/>
      <c r="DH505" s="52"/>
      <c r="DI505" s="52"/>
      <c r="DJ505" s="52"/>
      <c r="DK505" s="52"/>
      <c r="DL505" s="52"/>
      <c r="DM505" s="52"/>
      <c r="DN505" s="52"/>
      <c r="DO505" s="52"/>
      <c r="DP505" s="52"/>
      <c r="DQ505" s="52"/>
      <c r="DR505" s="52"/>
      <c r="DS505" s="52"/>
      <c r="DT505" s="52"/>
      <c r="DU505" s="52"/>
    </row>
    <row r="506" spans="1:125" ht="16.5" customHeight="1" x14ac:dyDescent="0.3">
      <c r="A506" s="56"/>
      <c r="B506" s="56"/>
      <c r="C506" s="56"/>
      <c r="D506" s="52"/>
      <c r="E506" s="52"/>
      <c r="F506" s="198"/>
      <c r="G506" s="52"/>
      <c r="H506" s="198"/>
      <c r="I506" s="198"/>
      <c r="J506" s="198"/>
      <c r="K506" s="198"/>
      <c r="L506" s="198"/>
      <c r="M506" s="198"/>
      <c r="N506" s="198"/>
      <c r="O506" s="198"/>
      <c r="P506" s="198"/>
      <c r="Q506" s="198"/>
      <c r="R506" s="198"/>
      <c r="S506" s="198"/>
      <c r="T506" s="198"/>
      <c r="U506" s="198"/>
      <c r="V506" s="198"/>
      <c r="W506" s="198"/>
      <c r="X506" s="198"/>
      <c r="Y506" s="198"/>
      <c r="Z506" s="198"/>
      <c r="AA506" s="52"/>
      <c r="AB506" s="52"/>
      <c r="AC506" s="52"/>
      <c r="AD506" s="198"/>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c r="DF506" s="52"/>
      <c r="DG506" s="52"/>
      <c r="DH506" s="52"/>
      <c r="DI506" s="52"/>
      <c r="DJ506" s="52"/>
      <c r="DK506" s="52"/>
      <c r="DL506" s="52"/>
      <c r="DM506" s="52"/>
      <c r="DN506" s="52"/>
      <c r="DO506" s="52"/>
      <c r="DP506" s="52"/>
      <c r="DQ506" s="52"/>
      <c r="DR506" s="52"/>
      <c r="DS506" s="52"/>
      <c r="DT506" s="52"/>
      <c r="DU506" s="52"/>
    </row>
    <row r="507" spans="1:125" ht="16.5" customHeight="1" x14ac:dyDescent="0.3">
      <c r="A507" s="56"/>
      <c r="B507" s="56"/>
      <c r="C507" s="56"/>
      <c r="D507" s="52"/>
      <c r="E507" s="52"/>
      <c r="F507" s="198"/>
      <c r="G507" s="52"/>
      <c r="H507" s="198"/>
      <c r="I507" s="198"/>
      <c r="J507" s="198"/>
      <c r="K507" s="198"/>
      <c r="L507" s="198"/>
      <c r="M507" s="198"/>
      <c r="N507" s="198"/>
      <c r="O507" s="198"/>
      <c r="P507" s="198"/>
      <c r="Q507" s="198"/>
      <c r="R507" s="198"/>
      <c r="S507" s="198"/>
      <c r="T507" s="198"/>
      <c r="U507" s="198"/>
      <c r="V507" s="198"/>
      <c r="W507" s="198"/>
      <c r="X507" s="198"/>
      <c r="Y507" s="198"/>
      <c r="Z507" s="198"/>
      <c r="AA507" s="52"/>
      <c r="AB507" s="52"/>
      <c r="AC507" s="52"/>
      <c r="AD507" s="198"/>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c r="DC507" s="52"/>
      <c r="DD507" s="52"/>
      <c r="DE507" s="52"/>
      <c r="DF507" s="52"/>
      <c r="DG507" s="52"/>
      <c r="DH507" s="52"/>
      <c r="DI507" s="52"/>
      <c r="DJ507" s="52"/>
      <c r="DK507" s="52"/>
      <c r="DL507" s="52"/>
      <c r="DM507" s="52"/>
      <c r="DN507" s="52"/>
      <c r="DO507" s="52"/>
      <c r="DP507" s="52"/>
      <c r="DQ507" s="52"/>
      <c r="DR507" s="52"/>
      <c r="DS507" s="52"/>
      <c r="DT507" s="52"/>
      <c r="DU507" s="52"/>
    </row>
    <row r="508" spans="1:125" ht="16.5" customHeight="1" x14ac:dyDescent="0.3">
      <c r="A508" s="56"/>
      <c r="B508" s="56"/>
      <c r="C508" s="56"/>
      <c r="D508" s="52"/>
      <c r="E508" s="52"/>
      <c r="F508" s="198"/>
      <c r="G508" s="52"/>
      <c r="H508" s="198"/>
      <c r="I508" s="198"/>
      <c r="J508" s="198"/>
      <c r="K508" s="198"/>
      <c r="L508" s="198"/>
      <c r="M508" s="198"/>
      <c r="N508" s="198"/>
      <c r="O508" s="198"/>
      <c r="P508" s="198"/>
      <c r="Q508" s="198"/>
      <c r="R508" s="198"/>
      <c r="S508" s="198"/>
      <c r="T508" s="198"/>
      <c r="U508" s="198"/>
      <c r="V508" s="198"/>
      <c r="W508" s="198"/>
      <c r="X508" s="198"/>
      <c r="Y508" s="198"/>
      <c r="Z508" s="198"/>
      <c r="AA508" s="52"/>
      <c r="AB508" s="52"/>
      <c r="AC508" s="52"/>
      <c r="AD508" s="198"/>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c r="DC508" s="52"/>
      <c r="DD508" s="52"/>
      <c r="DE508" s="52"/>
      <c r="DF508" s="52"/>
      <c r="DG508" s="52"/>
      <c r="DH508" s="52"/>
      <c r="DI508" s="52"/>
      <c r="DJ508" s="52"/>
      <c r="DK508" s="52"/>
      <c r="DL508" s="52"/>
      <c r="DM508" s="52"/>
      <c r="DN508" s="52"/>
      <c r="DO508" s="52"/>
      <c r="DP508" s="52"/>
      <c r="DQ508" s="52"/>
      <c r="DR508" s="52"/>
      <c r="DS508" s="52"/>
      <c r="DT508" s="52"/>
      <c r="DU508" s="52"/>
    </row>
    <row r="509" spans="1:125" ht="16.5" customHeight="1" x14ac:dyDescent="0.3">
      <c r="A509" s="56"/>
      <c r="B509" s="56"/>
      <c r="C509" s="56"/>
      <c r="D509" s="52"/>
      <c r="E509" s="52"/>
      <c r="F509" s="198"/>
      <c r="G509" s="52"/>
      <c r="H509" s="198"/>
      <c r="I509" s="198"/>
      <c r="J509" s="198"/>
      <c r="K509" s="198"/>
      <c r="L509" s="198"/>
      <c r="M509" s="198"/>
      <c r="N509" s="198"/>
      <c r="O509" s="198"/>
      <c r="P509" s="198"/>
      <c r="Q509" s="198"/>
      <c r="R509" s="198"/>
      <c r="S509" s="198"/>
      <c r="T509" s="198"/>
      <c r="U509" s="198"/>
      <c r="V509" s="198"/>
      <c r="W509" s="198"/>
      <c r="X509" s="198"/>
      <c r="Y509" s="198"/>
      <c r="Z509" s="198"/>
      <c r="AA509" s="52"/>
      <c r="AB509" s="52"/>
      <c r="AC509" s="52"/>
      <c r="AD509" s="198"/>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52"/>
      <c r="CT509" s="52"/>
      <c r="CU509" s="52"/>
      <c r="CV509" s="52"/>
      <c r="CW509" s="52"/>
      <c r="CX509" s="52"/>
      <c r="CY509" s="52"/>
      <c r="CZ509" s="52"/>
      <c r="DA509" s="52"/>
      <c r="DB509" s="52"/>
      <c r="DC509" s="52"/>
      <c r="DD509" s="52"/>
      <c r="DE509" s="52"/>
      <c r="DF509" s="52"/>
      <c r="DG509" s="52"/>
      <c r="DH509" s="52"/>
      <c r="DI509" s="52"/>
      <c r="DJ509" s="52"/>
      <c r="DK509" s="52"/>
      <c r="DL509" s="52"/>
      <c r="DM509" s="52"/>
      <c r="DN509" s="52"/>
      <c r="DO509" s="52"/>
      <c r="DP509" s="52"/>
      <c r="DQ509" s="52"/>
      <c r="DR509" s="52"/>
      <c r="DS509" s="52"/>
      <c r="DT509" s="52"/>
      <c r="DU509" s="52"/>
    </row>
    <row r="510" spans="1:125" ht="16.5" customHeight="1" x14ac:dyDescent="0.3">
      <c r="A510" s="56"/>
      <c r="B510" s="56"/>
      <c r="C510" s="56"/>
      <c r="D510" s="52"/>
      <c r="E510" s="52"/>
      <c r="F510" s="198"/>
      <c r="G510" s="52"/>
      <c r="H510" s="198"/>
      <c r="I510" s="198"/>
      <c r="J510" s="198"/>
      <c r="K510" s="198"/>
      <c r="L510" s="198"/>
      <c r="M510" s="198"/>
      <c r="N510" s="198"/>
      <c r="O510" s="198"/>
      <c r="P510" s="198"/>
      <c r="Q510" s="198"/>
      <c r="R510" s="198"/>
      <c r="S510" s="198"/>
      <c r="T510" s="198"/>
      <c r="U510" s="198"/>
      <c r="V510" s="198"/>
      <c r="W510" s="198"/>
      <c r="X510" s="198"/>
      <c r="Y510" s="198"/>
      <c r="Z510" s="198"/>
      <c r="AA510" s="52"/>
      <c r="AB510" s="52"/>
      <c r="AC510" s="52"/>
      <c r="AD510" s="198"/>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c r="DC510" s="52"/>
      <c r="DD510" s="52"/>
      <c r="DE510" s="52"/>
      <c r="DF510" s="52"/>
      <c r="DG510" s="52"/>
      <c r="DH510" s="52"/>
      <c r="DI510" s="52"/>
      <c r="DJ510" s="52"/>
      <c r="DK510" s="52"/>
      <c r="DL510" s="52"/>
      <c r="DM510" s="52"/>
      <c r="DN510" s="52"/>
      <c r="DO510" s="52"/>
      <c r="DP510" s="52"/>
      <c r="DQ510" s="52"/>
      <c r="DR510" s="52"/>
      <c r="DS510" s="52"/>
      <c r="DT510" s="52"/>
      <c r="DU510" s="52"/>
    </row>
    <row r="511" spans="1:125" ht="16.5" customHeight="1" x14ac:dyDescent="0.3">
      <c r="A511" s="56"/>
      <c r="B511" s="56"/>
      <c r="C511" s="56"/>
      <c r="D511" s="52"/>
      <c r="E511" s="52"/>
      <c r="F511" s="198"/>
      <c r="G511" s="52"/>
      <c r="H511" s="198"/>
      <c r="I511" s="198"/>
      <c r="J511" s="198"/>
      <c r="K511" s="198"/>
      <c r="L511" s="198"/>
      <c r="M511" s="198"/>
      <c r="N511" s="198"/>
      <c r="O511" s="198"/>
      <c r="P511" s="198"/>
      <c r="Q511" s="198"/>
      <c r="R511" s="198"/>
      <c r="S511" s="198"/>
      <c r="T511" s="198"/>
      <c r="U511" s="198"/>
      <c r="V511" s="198"/>
      <c r="W511" s="198"/>
      <c r="X511" s="198"/>
      <c r="Y511" s="198"/>
      <c r="Z511" s="198"/>
      <c r="AA511" s="52"/>
      <c r="AB511" s="52"/>
      <c r="AC511" s="52"/>
      <c r="AD511" s="198"/>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52"/>
      <c r="CT511" s="52"/>
      <c r="CU511" s="52"/>
      <c r="CV511" s="52"/>
      <c r="CW511" s="52"/>
      <c r="CX511" s="52"/>
      <c r="CY511" s="52"/>
      <c r="CZ511" s="52"/>
      <c r="DA511" s="52"/>
      <c r="DB511" s="52"/>
      <c r="DC511" s="52"/>
      <c r="DD511" s="52"/>
      <c r="DE511" s="52"/>
      <c r="DF511" s="52"/>
      <c r="DG511" s="52"/>
      <c r="DH511" s="52"/>
      <c r="DI511" s="52"/>
      <c r="DJ511" s="52"/>
      <c r="DK511" s="52"/>
      <c r="DL511" s="52"/>
      <c r="DM511" s="52"/>
      <c r="DN511" s="52"/>
      <c r="DO511" s="52"/>
      <c r="DP511" s="52"/>
      <c r="DQ511" s="52"/>
      <c r="DR511" s="52"/>
      <c r="DS511" s="52"/>
      <c r="DT511" s="52"/>
      <c r="DU511" s="52"/>
    </row>
    <row r="512" spans="1:125" ht="16.5" customHeight="1" x14ac:dyDescent="0.3">
      <c r="A512" s="56"/>
      <c r="B512" s="56"/>
      <c r="C512" s="56"/>
      <c r="D512" s="52"/>
      <c r="E512" s="52"/>
      <c r="F512" s="198"/>
      <c r="G512" s="52"/>
      <c r="H512" s="198"/>
      <c r="I512" s="198"/>
      <c r="J512" s="198"/>
      <c r="K512" s="198"/>
      <c r="L512" s="198"/>
      <c r="M512" s="198"/>
      <c r="N512" s="198"/>
      <c r="O512" s="198"/>
      <c r="P512" s="198"/>
      <c r="Q512" s="198"/>
      <c r="R512" s="198"/>
      <c r="S512" s="198"/>
      <c r="T512" s="198"/>
      <c r="U512" s="198"/>
      <c r="V512" s="198"/>
      <c r="W512" s="198"/>
      <c r="X512" s="198"/>
      <c r="Y512" s="198"/>
      <c r="Z512" s="198"/>
      <c r="AA512" s="52"/>
      <c r="AB512" s="52"/>
      <c r="AC512" s="52"/>
      <c r="AD512" s="198"/>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c r="DF512" s="52"/>
      <c r="DG512" s="52"/>
      <c r="DH512" s="52"/>
      <c r="DI512" s="52"/>
      <c r="DJ512" s="52"/>
      <c r="DK512" s="52"/>
      <c r="DL512" s="52"/>
      <c r="DM512" s="52"/>
      <c r="DN512" s="52"/>
      <c r="DO512" s="52"/>
      <c r="DP512" s="52"/>
      <c r="DQ512" s="52"/>
      <c r="DR512" s="52"/>
      <c r="DS512" s="52"/>
      <c r="DT512" s="52"/>
      <c r="DU512" s="52"/>
    </row>
    <row r="513" spans="1:125" ht="16.5" customHeight="1" x14ac:dyDescent="0.3">
      <c r="A513" s="56"/>
      <c r="B513" s="56"/>
      <c r="C513" s="56"/>
      <c r="D513" s="52"/>
      <c r="E513" s="52"/>
      <c r="F513" s="198"/>
      <c r="G513" s="52"/>
      <c r="H513" s="198"/>
      <c r="I513" s="198"/>
      <c r="J513" s="198"/>
      <c r="K513" s="198"/>
      <c r="L513" s="198"/>
      <c r="M513" s="198"/>
      <c r="N513" s="198"/>
      <c r="O513" s="198"/>
      <c r="P513" s="198"/>
      <c r="Q513" s="198"/>
      <c r="R513" s="198"/>
      <c r="S513" s="198"/>
      <c r="T513" s="198"/>
      <c r="U513" s="198"/>
      <c r="V513" s="198"/>
      <c r="W513" s="198"/>
      <c r="X513" s="198"/>
      <c r="Y513" s="198"/>
      <c r="Z513" s="198"/>
      <c r="AA513" s="52"/>
      <c r="AB513" s="52"/>
      <c r="AC513" s="52"/>
      <c r="AD513" s="198"/>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c r="DC513" s="52"/>
      <c r="DD513" s="52"/>
      <c r="DE513" s="52"/>
      <c r="DF513" s="52"/>
      <c r="DG513" s="52"/>
      <c r="DH513" s="52"/>
      <c r="DI513" s="52"/>
      <c r="DJ513" s="52"/>
      <c r="DK513" s="52"/>
      <c r="DL513" s="52"/>
      <c r="DM513" s="52"/>
      <c r="DN513" s="52"/>
      <c r="DO513" s="52"/>
      <c r="DP513" s="52"/>
      <c r="DQ513" s="52"/>
      <c r="DR513" s="52"/>
      <c r="DS513" s="52"/>
      <c r="DT513" s="52"/>
      <c r="DU513" s="52"/>
    </row>
    <row r="514" spans="1:125" ht="16.5" customHeight="1" x14ac:dyDescent="0.3">
      <c r="A514" s="56"/>
      <c r="B514" s="56"/>
      <c r="C514" s="56"/>
      <c r="D514" s="52"/>
      <c r="E514" s="52"/>
      <c r="F514" s="198"/>
      <c r="G514" s="52"/>
      <c r="H514" s="198"/>
      <c r="I514" s="198"/>
      <c r="J514" s="198"/>
      <c r="K514" s="198"/>
      <c r="L514" s="198"/>
      <c r="M514" s="198"/>
      <c r="N514" s="198"/>
      <c r="O514" s="198"/>
      <c r="P514" s="198"/>
      <c r="Q514" s="198"/>
      <c r="R514" s="198"/>
      <c r="S514" s="198"/>
      <c r="T514" s="198"/>
      <c r="U514" s="198"/>
      <c r="V514" s="198"/>
      <c r="W514" s="198"/>
      <c r="X514" s="198"/>
      <c r="Y514" s="198"/>
      <c r="Z514" s="198"/>
      <c r="AA514" s="52"/>
      <c r="AB514" s="52"/>
      <c r="AC514" s="52"/>
      <c r="AD514" s="198"/>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c r="DF514" s="52"/>
      <c r="DG514" s="52"/>
      <c r="DH514" s="52"/>
      <c r="DI514" s="52"/>
      <c r="DJ514" s="52"/>
      <c r="DK514" s="52"/>
      <c r="DL514" s="52"/>
      <c r="DM514" s="52"/>
      <c r="DN514" s="52"/>
      <c r="DO514" s="52"/>
      <c r="DP514" s="52"/>
      <c r="DQ514" s="52"/>
      <c r="DR514" s="52"/>
      <c r="DS514" s="52"/>
      <c r="DT514" s="52"/>
      <c r="DU514" s="52"/>
    </row>
    <row r="515" spans="1:125" ht="16.5" customHeight="1" x14ac:dyDescent="0.3">
      <c r="A515" s="56"/>
      <c r="B515" s="56"/>
      <c r="C515" s="56"/>
      <c r="D515" s="52"/>
      <c r="E515" s="52"/>
      <c r="F515" s="198"/>
      <c r="G515" s="52"/>
      <c r="H515" s="198"/>
      <c r="I515" s="198"/>
      <c r="J515" s="198"/>
      <c r="K515" s="198"/>
      <c r="L515" s="198"/>
      <c r="M515" s="198"/>
      <c r="N515" s="198"/>
      <c r="O515" s="198"/>
      <c r="P515" s="198"/>
      <c r="Q515" s="198"/>
      <c r="R515" s="198"/>
      <c r="S515" s="198"/>
      <c r="T515" s="198"/>
      <c r="U515" s="198"/>
      <c r="V515" s="198"/>
      <c r="W515" s="198"/>
      <c r="X515" s="198"/>
      <c r="Y515" s="198"/>
      <c r="Z515" s="198"/>
      <c r="AA515" s="52"/>
      <c r="AB515" s="52"/>
      <c r="AC515" s="52"/>
      <c r="AD515" s="198"/>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c r="CN515" s="52"/>
      <c r="CO515" s="52"/>
      <c r="CP515" s="52"/>
      <c r="CQ515" s="52"/>
      <c r="CR515" s="52"/>
      <c r="CS515" s="52"/>
      <c r="CT515" s="52"/>
      <c r="CU515" s="52"/>
      <c r="CV515" s="52"/>
      <c r="CW515" s="52"/>
      <c r="CX515" s="52"/>
      <c r="CY515" s="52"/>
      <c r="CZ515" s="52"/>
      <c r="DA515" s="52"/>
      <c r="DB515" s="52"/>
      <c r="DC515" s="52"/>
      <c r="DD515" s="52"/>
      <c r="DE515" s="52"/>
      <c r="DF515" s="52"/>
      <c r="DG515" s="52"/>
      <c r="DH515" s="52"/>
      <c r="DI515" s="52"/>
      <c r="DJ515" s="52"/>
      <c r="DK515" s="52"/>
      <c r="DL515" s="52"/>
      <c r="DM515" s="52"/>
      <c r="DN515" s="52"/>
      <c r="DO515" s="52"/>
      <c r="DP515" s="52"/>
      <c r="DQ515" s="52"/>
      <c r="DR515" s="52"/>
      <c r="DS515" s="52"/>
      <c r="DT515" s="52"/>
      <c r="DU515" s="52"/>
    </row>
    <row r="516" spans="1:125" ht="16.5" customHeight="1" x14ac:dyDescent="0.3">
      <c r="A516" s="56"/>
      <c r="B516" s="56"/>
      <c r="C516" s="56"/>
      <c r="D516" s="52"/>
      <c r="E516" s="52"/>
      <c r="F516" s="198"/>
      <c r="G516" s="52"/>
      <c r="H516" s="198"/>
      <c r="I516" s="198"/>
      <c r="J516" s="198"/>
      <c r="K516" s="198"/>
      <c r="L516" s="198"/>
      <c r="M516" s="198"/>
      <c r="N516" s="198"/>
      <c r="O516" s="198"/>
      <c r="P516" s="198"/>
      <c r="Q516" s="198"/>
      <c r="R516" s="198"/>
      <c r="S516" s="198"/>
      <c r="T516" s="198"/>
      <c r="U516" s="198"/>
      <c r="V516" s="198"/>
      <c r="W516" s="198"/>
      <c r="X516" s="198"/>
      <c r="Y516" s="198"/>
      <c r="Z516" s="198"/>
      <c r="AA516" s="52"/>
      <c r="AB516" s="52"/>
      <c r="AC516" s="52"/>
      <c r="AD516" s="198"/>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c r="DC516" s="52"/>
      <c r="DD516" s="52"/>
      <c r="DE516" s="52"/>
      <c r="DF516" s="52"/>
      <c r="DG516" s="52"/>
      <c r="DH516" s="52"/>
      <c r="DI516" s="52"/>
      <c r="DJ516" s="52"/>
      <c r="DK516" s="52"/>
      <c r="DL516" s="52"/>
      <c r="DM516" s="52"/>
      <c r="DN516" s="52"/>
      <c r="DO516" s="52"/>
      <c r="DP516" s="52"/>
      <c r="DQ516" s="52"/>
      <c r="DR516" s="52"/>
      <c r="DS516" s="52"/>
      <c r="DT516" s="52"/>
      <c r="DU516" s="52"/>
    </row>
    <row r="517" spans="1:125" ht="16.5" customHeight="1" x14ac:dyDescent="0.3">
      <c r="A517" s="56"/>
      <c r="B517" s="56"/>
      <c r="C517" s="56"/>
      <c r="D517" s="52"/>
      <c r="E517" s="52"/>
      <c r="F517" s="198"/>
      <c r="G517" s="52"/>
      <c r="H517" s="198"/>
      <c r="I517" s="198"/>
      <c r="J517" s="198"/>
      <c r="K517" s="198"/>
      <c r="L517" s="198"/>
      <c r="M517" s="198"/>
      <c r="N517" s="198"/>
      <c r="O517" s="198"/>
      <c r="P517" s="198"/>
      <c r="Q517" s="198"/>
      <c r="R517" s="198"/>
      <c r="S517" s="198"/>
      <c r="T517" s="198"/>
      <c r="U517" s="198"/>
      <c r="V517" s="198"/>
      <c r="W517" s="198"/>
      <c r="X517" s="198"/>
      <c r="Y517" s="198"/>
      <c r="Z517" s="198"/>
      <c r="AA517" s="52"/>
      <c r="AB517" s="52"/>
      <c r="AC517" s="52"/>
      <c r="AD517" s="198"/>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c r="DC517" s="52"/>
      <c r="DD517" s="52"/>
      <c r="DE517" s="52"/>
      <c r="DF517" s="52"/>
      <c r="DG517" s="52"/>
      <c r="DH517" s="52"/>
      <c r="DI517" s="52"/>
      <c r="DJ517" s="52"/>
      <c r="DK517" s="52"/>
      <c r="DL517" s="52"/>
      <c r="DM517" s="52"/>
      <c r="DN517" s="52"/>
      <c r="DO517" s="52"/>
      <c r="DP517" s="52"/>
      <c r="DQ517" s="52"/>
      <c r="DR517" s="52"/>
      <c r="DS517" s="52"/>
      <c r="DT517" s="52"/>
      <c r="DU517" s="52"/>
    </row>
    <row r="518" spans="1:125" ht="16.5" customHeight="1" x14ac:dyDescent="0.3">
      <c r="A518" s="56"/>
      <c r="B518" s="56"/>
      <c r="C518" s="56"/>
      <c r="D518" s="52"/>
      <c r="E518" s="52"/>
      <c r="F518" s="198"/>
      <c r="G518" s="52"/>
      <c r="H518" s="198"/>
      <c r="I518" s="198"/>
      <c r="J518" s="198"/>
      <c r="K518" s="198"/>
      <c r="L518" s="198"/>
      <c r="M518" s="198"/>
      <c r="N518" s="198"/>
      <c r="O518" s="198"/>
      <c r="P518" s="198"/>
      <c r="Q518" s="198"/>
      <c r="R518" s="198"/>
      <c r="S518" s="198"/>
      <c r="T518" s="198"/>
      <c r="U518" s="198"/>
      <c r="V518" s="198"/>
      <c r="W518" s="198"/>
      <c r="X518" s="198"/>
      <c r="Y518" s="198"/>
      <c r="Z518" s="198"/>
      <c r="AA518" s="52"/>
      <c r="AB518" s="52"/>
      <c r="AC518" s="52"/>
      <c r="AD518" s="198"/>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c r="DF518" s="52"/>
      <c r="DG518" s="52"/>
      <c r="DH518" s="52"/>
      <c r="DI518" s="52"/>
      <c r="DJ518" s="52"/>
      <c r="DK518" s="52"/>
      <c r="DL518" s="52"/>
      <c r="DM518" s="52"/>
      <c r="DN518" s="52"/>
      <c r="DO518" s="52"/>
      <c r="DP518" s="52"/>
      <c r="DQ518" s="52"/>
      <c r="DR518" s="52"/>
      <c r="DS518" s="52"/>
      <c r="DT518" s="52"/>
      <c r="DU518" s="52"/>
    </row>
    <row r="519" spans="1:125" ht="16.5" customHeight="1" x14ac:dyDescent="0.3">
      <c r="A519" s="56"/>
      <c r="B519" s="56"/>
      <c r="C519" s="56"/>
      <c r="D519" s="52"/>
      <c r="E519" s="52"/>
      <c r="F519" s="198"/>
      <c r="G519" s="52"/>
      <c r="H519" s="198"/>
      <c r="I519" s="198"/>
      <c r="J519" s="198"/>
      <c r="K519" s="198"/>
      <c r="L519" s="198"/>
      <c r="M519" s="198"/>
      <c r="N519" s="198"/>
      <c r="O519" s="198"/>
      <c r="P519" s="198"/>
      <c r="Q519" s="198"/>
      <c r="R519" s="198"/>
      <c r="S519" s="198"/>
      <c r="T519" s="198"/>
      <c r="U519" s="198"/>
      <c r="V519" s="198"/>
      <c r="W519" s="198"/>
      <c r="X519" s="198"/>
      <c r="Y519" s="198"/>
      <c r="Z519" s="198"/>
      <c r="AA519" s="52"/>
      <c r="AB519" s="52"/>
      <c r="AC519" s="52"/>
      <c r="AD519" s="198"/>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c r="DC519" s="52"/>
      <c r="DD519" s="52"/>
      <c r="DE519" s="52"/>
      <c r="DF519" s="52"/>
      <c r="DG519" s="52"/>
      <c r="DH519" s="52"/>
      <c r="DI519" s="52"/>
      <c r="DJ519" s="52"/>
      <c r="DK519" s="52"/>
      <c r="DL519" s="52"/>
      <c r="DM519" s="52"/>
      <c r="DN519" s="52"/>
      <c r="DO519" s="52"/>
      <c r="DP519" s="52"/>
      <c r="DQ519" s="52"/>
      <c r="DR519" s="52"/>
      <c r="DS519" s="52"/>
      <c r="DT519" s="52"/>
      <c r="DU519" s="52"/>
    </row>
    <row r="520" spans="1:125" ht="16.5" customHeight="1" x14ac:dyDescent="0.3">
      <c r="A520" s="56"/>
      <c r="B520" s="56"/>
      <c r="C520" s="56"/>
      <c r="D520" s="52"/>
      <c r="E520" s="52"/>
      <c r="F520" s="198"/>
      <c r="G520" s="52"/>
      <c r="H520" s="198"/>
      <c r="I520" s="198"/>
      <c r="J520" s="198"/>
      <c r="K520" s="198"/>
      <c r="L520" s="198"/>
      <c r="M520" s="198"/>
      <c r="N520" s="198"/>
      <c r="O520" s="198"/>
      <c r="P520" s="198"/>
      <c r="Q520" s="198"/>
      <c r="R520" s="198"/>
      <c r="S520" s="198"/>
      <c r="T520" s="198"/>
      <c r="U520" s="198"/>
      <c r="V520" s="198"/>
      <c r="W520" s="198"/>
      <c r="X520" s="198"/>
      <c r="Y520" s="198"/>
      <c r="Z520" s="198"/>
      <c r="AA520" s="52"/>
      <c r="AB520" s="52"/>
      <c r="AC520" s="52"/>
      <c r="AD520" s="198"/>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c r="DF520" s="52"/>
      <c r="DG520" s="52"/>
      <c r="DH520" s="52"/>
      <c r="DI520" s="52"/>
      <c r="DJ520" s="52"/>
      <c r="DK520" s="52"/>
      <c r="DL520" s="52"/>
      <c r="DM520" s="52"/>
      <c r="DN520" s="52"/>
      <c r="DO520" s="52"/>
      <c r="DP520" s="52"/>
      <c r="DQ520" s="52"/>
      <c r="DR520" s="52"/>
      <c r="DS520" s="52"/>
      <c r="DT520" s="52"/>
      <c r="DU520" s="52"/>
    </row>
    <row r="521" spans="1:125" ht="16.5" customHeight="1" x14ac:dyDescent="0.3">
      <c r="A521" s="56"/>
      <c r="B521" s="56"/>
      <c r="C521" s="56"/>
      <c r="D521" s="52"/>
      <c r="E521" s="52"/>
      <c r="F521" s="198"/>
      <c r="G521" s="52"/>
      <c r="H521" s="198"/>
      <c r="I521" s="198"/>
      <c r="J521" s="198"/>
      <c r="K521" s="198"/>
      <c r="L521" s="198"/>
      <c r="M521" s="198"/>
      <c r="N521" s="198"/>
      <c r="O521" s="198"/>
      <c r="P521" s="198"/>
      <c r="Q521" s="198"/>
      <c r="R521" s="198"/>
      <c r="S521" s="198"/>
      <c r="T521" s="198"/>
      <c r="U521" s="198"/>
      <c r="V521" s="198"/>
      <c r="W521" s="198"/>
      <c r="X521" s="198"/>
      <c r="Y521" s="198"/>
      <c r="Z521" s="198"/>
      <c r="AA521" s="52"/>
      <c r="AB521" s="52"/>
      <c r="AC521" s="52"/>
      <c r="AD521" s="198"/>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c r="CN521" s="52"/>
      <c r="CO521" s="52"/>
      <c r="CP521" s="52"/>
      <c r="CQ521" s="52"/>
      <c r="CR521" s="52"/>
      <c r="CS521" s="52"/>
      <c r="CT521" s="52"/>
      <c r="CU521" s="52"/>
      <c r="CV521" s="52"/>
      <c r="CW521" s="52"/>
      <c r="CX521" s="52"/>
      <c r="CY521" s="52"/>
      <c r="CZ521" s="52"/>
      <c r="DA521" s="52"/>
      <c r="DB521" s="52"/>
      <c r="DC521" s="52"/>
      <c r="DD521" s="52"/>
      <c r="DE521" s="52"/>
      <c r="DF521" s="52"/>
      <c r="DG521" s="52"/>
      <c r="DH521" s="52"/>
      <c r="DI521" s="52"/>
      <c r="DJ521" s="52"/>
      <c r="DK521" s="52"/>
      <c r="DL521" s="52"/>
      <c r="DM521" s="52"/>
      <c r="DN521" s="52"/>
      <c r="DO521" s="52"/>
      <c r="DP521" s="52"/>
      <c r="DQ521" s="52"/>
      <c r="DR521" s="52"/>
      <c r="DS521" s="52"/>
      <c r="DT521" s="52"/>
      <c r="DU521" s="52"/>
    </row>
    <row r="522" spans="1:125" ht="16.5" customHeight="1" x14ac:dyDescent="0.3">
      <c r="A522" s="56"/>
      <c r="B522" s="56"/>
      <c r="C522" s="56"/>
      <c r="D522" s="52"/>
      <c r="E522" s="52"/>
      <c r="F522" s="198"/>
      <c r="G522" s="52"/>
      <c r="H522" s="198"/>
      <c r="I522" s="198"/>
      <c r="J522" s="198"/>
      <c r="K522" s="198"/>
      <c r="L522" s="198"/>
      <c r="M522" s="198"/>
      <c r="N522" s="198"/>
      <c r="O522" s="198"/>
      <c r="P522" s="198"/>
      <c r="Q522" s="198"/>
      <c r="R522" s="198"/>
      <c r="S522" s="198"/>
      <c r="T522" s="198"/>
      <c r="U522" s="198"/>
      <c r="V522" s="198"/>
      <c r="W522" s="198"/>
      <c r="X522" s="198"/>
      <c r="Y522" s="198"/>
      <c r="Z522" s="198"/>
      <c r="AA522" s="52"/>
      <c r="AB522" s="52"/>
      <c r="AC522" s="52"/>
      <c r="AD522" s="198"/>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c r="DC522" s="52"/>
      <c r="DD522" s="52"/>
      <c r="DE522" s="52"/>
      <c r="DF522" s="52"/>
      <c r="DG522" s="52"/>
      <c r="DH522" s="52"/>
      <c r="DI522" s="52"/>
      <c r="DJ522" s="52"/>
      <c r="DK522" s="52"/>
      <c r="DL522" s="52"/>
      <c r="DM522" s="52"/>
      <c r="DN522" s="52"/>
      <c r="DO522" s="52"/>
      <c r="DP522" s="52"/>
      <c r="DQ522" s="52"/>
      <c r="DR522" s="52"/>
      <c r="DS522" s="52"/>
      <c r="DT522" s="52"/>
      <c r="DU522" s="52"/>
    </row>
    <row r="523" spans="1:125" ht="16.5" customHeight="1" x14ac:dyDescent="0.3">
      <c r="A523" s="56"/>
      <c r="B523" s="56"/>
      <c r="C523" s="56"/>
      <c r="D523" s="52"/>
      <c r="E523" s="52"/>
      <c r="F523" s="198"/>
      <c r="G523" s="52"/>
      <c r="H523" s="198"/>
      <c r="I523" s="198"/>
      <c r="J523" s="198"/>
      <c r="K523" s="198"/>
      <c r="L523" s="198"/>
      <c r="M523" s="198"/>
      <c r="N523" s="198"/>
      <c r="O523" s="198"/>
      <c r="P523" s="198"/>
      <c r="Q523" s="198"/>
      <c r="R523" s="198"/>
      <c r="S523" s="198"/>
      <c r="T523" s="198"/>
      <c r="U523" s="198"/>
      <c r="V523" s="198"/>
      <c r="W523" s="198"/>
      <c r="X523" s="198"/>
      <c r="Y523" s="198"/>
      <c r="Z523" s="198"/>
      <c r="AA523" s="52"/>
      <c r="AB523" s="52"/>
      <c r="AC523" s="52"/>
      <c r="AD523" s="198"/>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2"/>
      <c r="DB523" s="52"/>
      <c r="DC523" s="52"/>
      <c r="DD523" s="52"/>
      <c r="DE523" s="52"/>
      <c r="DF523" s="52"/>
      <c r="DG523" s="52"/>
      <c r="DH523" s="52"/>
      <c r="DI523" s="52"/>
      <c r="DJ523" s="52"/>
      <c r="DK523" s="52"/>
      <c r="DL523" s="52"/>
      <c r="DM523" s="52"/>
      <c r="DN523" s="52"/>
      <c r="DO523" s="52"/>
      <c r="DP523" s="52"/>
      <c r="DQ523" s="52"/>
      <c r="DR523" s="52"/>
      <c r="DS523" s="52"/>
      <c r="DT523" s="52"/>
      <c r="DU523" s="52"/>
    </row>
    <row r="524" spans="1:125" ht="16.5" customHeight="1" x14ac:dyDescent="0.3">
      <c r="A524" s="56"/>
      <c r="B524" s="56"/>
      <c r="C524" s="56"/>
      <c r="D524" s="52"/>
      <c r="E524" s="52"/>
      <c r="F524" s="198"/>
      <c r="G524" s="52"/>
      <c r="H524" s="198"/>
      <c r="I524" s="198"/>
      <c r="J524" s="198"/>
      <c r="K524" s="198"/>
      <c r="L524" s="198"/>
      <c r="M524" s="198"/>
      <c r="N524" s="198"/>
      <c r="O524" s="198"/>
      <c r="P524" s="198"/>
      <c r="Q524" s="198"/>
      <c r="R524" s="198"/>
      <c r="S524" s="198"/>
      <c r="T524" s="198"/>
      <c r="U524" s="198"/>
      <c r="V524" s="198"/>
      <c r="W524" s="198"/>
      <c r="X524" s="198"/>
      <c r="Y524" s="198"/>
      <c r="Z524" s="198"/>
      <c r="AA524" s="52"/>
      <c r="AB524" s="52"/>
      <c r="AC524" s="52"/>
      <c r="AD524" s="198"/>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c r="CD524" s="52"/>
      <c r="CE524" s="52"/>
      <c r="CF524" s="52"/>
      <c r="CG524" s="52"/>
      <c r="CH524" s="52"/>
      <c r="CI524" s="52"/>
      <c r="CJ524" s="52"/>
      <c r="CK524" s="52"/>
      <c r="CL524" s="52"/>
      <c r="CM524" s="52"/>
      <c r="CN524" s="52"/>
      <c r="CO524" s="52"/>
      <c r="CP524" s="52"/>
      <c r="CQ524" s="52"/>
      <c r="CR524" s="52"/>
      <c r="CS524" s="52"/>
      <c r="CT524" s="52"/>
      <c r="CU524" s="52"/>
      <c r="CV524" s="52"/>
      <c r="CW524" s="52"/>
      <c r="CX524" s="52"/>
      <c r="CY524" s="52"/>
      <c r="CZ524" s="52"/>
      <c r="DA524" s="52"/>
      <c r="DB524" s="52"/>
      <c r="DC524" s="52"/>
      <c r="DD524" s="52"/>
      <c r="DE524" s="52"/>
      <c r="DF524" s="52"/>
      <c r="DG524" s="52"/>
      <c r="DH524" s="52"/>
      <c r="DI524" s="52"/>
      <c r="DJ524" s="52"/>
      <c r="DK524" s="52"/>
      <c r="DL524" s="52"/>
      <c r="DM524" s="52"/>
      <c r="DN524" s="52"/>
      <c r="DO524" s="52"/>
      <c r="DP524" s="52"/>
      <c r="DQ524" s="52"/>
      <c r="DR524" s="52"/>
      <c r="DS524" s="52"/>
      <c r="DT524" s="52"/>
      <c r="DU524" s="52"/>
    </row>
    <row r="525" spans="1:125" ht="16.5" customHeight="1" x14ac:dyDescent="0.3">
      <c r="A525" s="56"/>
      <c r="B525" s="56"/>
      <c r="C525" s="56"/>
      <c r="D525" s="52"/>
      <c r="E525" s="52"/>
      <c r="F525" s="198"/>
      <c r="G525" s="52"/>
      <c r="H525" s="198"/>
      <c r="I525" s="198"/>
      <c r="J525" s="198"/>
      <c r="K525" s="198"/>
      <c r="L525" s="198"/>
      <c r="M525" s="198"/>
      <c r="N525" s="198"/>
      <c r="O525" s="198"/>
      <c r="P525" s="198"/>
      <c r="Q525" s="198"/>
      <c r="R525" s="198"/>
      <c r="S525" s="198"/>
      <c r="T525" s="198"/>
      <c r="U525" s="198"/>
      <c r="V525" s="198"/>
      <c r="W525" s="198"/>
      <c r="X525" s="198"/>
      <c r="Y525" s="198"/>
      <c r="Z525" s="198"/>
      <c r="AA525" s="52"/>
      <c r="AB525" s="52"/>
      <c r="AC525" s="52"/>
      <c r="AD525" s="198"/>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c r="DC525" s="52"/>
      <c r="DD525" s="52"/>
      <c r="DE525" s="52"/>
      <c r="DF525" s="52"/>
      <c r="DG525" s="52"/>
      <c r="DH525" s="52"/>
      <c r="DI525" s="52"/>
      <c r="DJ525" s="52"/>
      <c r="DK525" s="52"/>
      <c r="DL525" s="52"/>
      <c r="DM525" s="52"/>
      <c r="DN525" s="52"/>
      <c r="DO525" s="52"/>
      <c r="DP525" s="52"/>
      <c r="DQ525" s="52"/>
      <c r="DR525" s="52"/>
      <c r="DS525" s="52"/>
      <c r="DT525" s="52"/>
      <c r="DU525" s="52"/>
    </row>
    <row r="526" spans="1:125" ht="16.5" customHeight="1" x14ac:dyDescent="0.3">
      <c r="A526" s="56"/>
      <c r="B526" s="56"/>
      <c r="C526" s="56"/>
      <c r="D526" s="52"/>
      <c r="E526" s="52"/>
      <c r="F526" s="198"/>
      <c r="G526" s="52"/>
      <c r="H526" s="198"/>
      <c r="I526" s="198"/>
      <c r="J526" s="198"/>
      <c r="K526" s="198"/>
      <c r="L526" s="198"/>
      <c r="M526" s="198"/>
      <c r="N526" s="198"/>
      <c r="O526" s="198"/>
      <c r="P526" s="198"/>
      <c r="Q526" s="198"/>
      <c r="R526" s="198"/>
      <c r="S526" s="198"/>
      <c r="T526" s="198"/>
      <c r="U526" s="198"/>
      <c r="V526" s="198"/>
      <c r="W526" s="198"/>
      <c r="X526" s="198"/>
      <c r="Y526" s="198"/>
      <c r="Z526" s="198"/>
      <c r="AA526" s="52"/>
      <c r="AB526" s="52"/>
      <c r="AC526" s="52"/>
      <c r="AD526" s="198"/>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c r="CD526" s="52"/>
      <c r="CE526" s="52"/>
      <c r="CF526" s="52"/>
      <c r="CG526" s="52"/>
      <c r="CH526" s="52"/>
      <c r="CI526" s="52"/>
      <c r="CJ526" s="52"/>
      <c r="CK526" s="52"/>
      <c r="CL526" s="52"/>
      <c r="CM526" s="52"/>
      <c r="CN526" s="52"/>
      <c r="CO526" s="52"/>
      <c r="CP526" s="52"/>
      <c r="CQ526" s="52"/>
      <c r="CR526" s="52"/>
      <c r="CS526" s="52"/>
      <c r="CT526" s="52"/>
      <c r="CU526" s="52"/>
      <c r="CV526" s="52"/>
      <c r="CW526" s="52"/>
      <c r="CX526" s="52"/>
      <c r="CY526" s="52"/>
      <c r="CZ526" s="52"/>
      <c r="DA526" s="52"/>
      <c r="DB526" s="52"/>
      <c r="DC526" s="52"/>
      <c r="DD526" s="52"/>
      <c r="DE526" s="52"/>
      <c r="DF526" s="52"/>
      <c r="DG526" s="52"/>
      <c r="DH526" s="52"/>
      <c r="DI526" s="52"/>
      <c r="DJ526" s="52"/>
      <c r="DK526" s="52"/>
      <c r="DL526" s="52"/>
      <c r="DM526" s="52"/>
      <c r="DN526" s="52"/>
      <c r="DO526" s="52"/>
      <c r="DP526" s="52"/>
      <c r="DQ526" s="52"/>
      <c r="DR526" s="52"/>
      <c r="DS526" s="52"/>
      <c r="DT526" s="52"/>
      <c r="DU526" s="52"/>
    </row>
    <row r="527" spans="1:125" ht="16.5" customHeight="1" x14ac:dyDescent="0.3">
      <c r="A527" s="56"/>
      <c r="B527" s="56"/>
      <c r="C527" s="56"/>
      <c r="D527" s="52"/>
      <c r="E527" s="52"/>
      <c r="F527" s="198"/>
      <c r="G527" s="52"/>
      <c r="H527" s="198"/>
      <c r="I527" s="198"/>
      <c r="J527" s="198"/>
      <c r="K527" s="198"/>
      <c r="L527" s="198"/>
      <c r="M527" s="198"/>
      <c r="N527" s="198"/>
      <c r="O527" s="198"/>
      <c r="P527" s="198"/>
      <c r="Q527" s="198"/>
      <c r="R527" s="198"/>
      <c r="S527" s="198"/>
      <c r="T527" s="198"/>
      <c r="U527" s="198"/>
      <c r="V527" s="198"/>
      <c r="W527" s="198"/>
      <c r="X527" s="198"/>
      <c r="Y527" s="198"/>
      <c r="Z527" s="198"/>
      <c r="AA527" s="52"/>
      <c r="AB527" s="52"/>
      <c r="AC527" s="52"/>
      <c r="AD527" s="198"/>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52"/>
      <c r="CD527" s="52"/>
      <c r="CE527" s="52"/>
      <c r="CF527" s="52"/>
      <c r="CG527" s="52"/>
      <c r="CH527" s="52"/>
      <c r="CI527" s="52"/>
      <c r="CJ527" s="52"/>
      <c r="CK527" s="52"/>
      <c r="CL527" s="52"/>
      <c r="CM527" s="52"/>
      <c r="CN527" s="52"/>
      <c r="CO527" s="52"/>
      <c r="CP527" s="52"/>
      <c r="CQ527" s="52"/>
      <c r="CR527" s="52"/>
      <c r="CS527" s="52"/>
      <c r="CT527" s="52"/>
      <c r="CU527" s="52"/>
      <c r="CV527" s="52"/>
      <c r="CW527" s="52"/>
      <c r="CX527" s="52"/>
      <c r="CY527" s="52"/>
      <c r="CZ527" s="52"/>
      <c r="DA527" s="52"/>
      <c r="DB527" s="52"/>
      <c r="DC527" s="52"/>
      <c r="DD527" s="52"/>
      <c r="DE527" s="52"/>
      <c r="DF527" s="52"/>
      <c r="DG527" s="52"/>
      <c r="DH527" s="52"/>
      <c r="DI527" s="52"/>
      <c r="DJ527" s="52"/>
      <c r="DK527" s="52"/>
      <c r="DL527" s="52"/>
      <c r="DM527" s="52"/>
      <c r="DN527" s="52"/>
      <c r="DO527" s="52"/>
      <c r="DP527" s="52"/>
      <c r="DQ527" s="52"/>
      <c r="DR527" s="52"/>
      <c r="DS527" s="52"/>
      <c r="DT527" s="52"/>
      <c r="DU527" s="52"/>
    </row>
    <row r="528" spans="1:125" ht="16.5" customHeight="1" x14ac:dyDescent="0.3">
      <c r="A528" s="56"/>
      <c r="B528" s="56"/>
      <c r="C528" s="56"/>
      <c r="D528" s="52"/>
      <c r="E528" s="52"/>
      <c r="F528" s="198"/>
      <c r="G528" s="52"/>
      <c r="H528" s="198"/>
      <c r="I528" s="198"/>
      <c r="J528" s="198"/>
      <c r="K528" s="198"/>
      <c r="L528" s="198"/>
      <c r="M528" s="198"/>
      <c r="N528" s="198"/>
      <c r="O528" s="198"/>
      <c r="P528" s="198"/>
      <c r="Q528" s="198"/>
      <c r="R528" s="198"/>
      <c r="S528" s="198"/>
      <c r="T528" s="198"/>
      <c r="U528" s="198"/>
      <c r="V528" s="198"/>
      <c r="W528" s="198"/>
      <c r="X528" s="198"/>
      <c r="Y528" s="198"/>
      <c r="Z528" s="198"/>
      <c r="AA528" s="52"/>
      <c r="AB528" s="52"/>
      <c r="AC528" s="52"/>
      <c r="AD528" s="198"/>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c r="DC528" s="52"/>
      <c r="DD528" s="52"/>
      <c r="DE528" s="52"/>
      <c r="DF528" s="52"/>
      <c r="DG528" s="52"/>
      <c r="DH528" s="52"/>
      <c r="DI528" s="52"/>
      <c r="DJ528" s="52"/>
      <c r="DK528" s="52"/>
      <c r="DL528" s="52"/>
      <c r="DM528" s="52"/>
      <c r="DN528" s="52"/>
      <c r="DO528" s="52"/>
      <c r="DP528" s="52"/>
      <c r="DQ528" s="52"/>
      <c r="DR528" s="52"/>
      <c r="DS528" s="52"/>
      <c r="DT528" s="52"/>
      <c r="DU528" s="52"/>
    </row>
    <row r="529" spans="1:125" ht="16.5" customHeight="1" x14ac:dyDescent="0.3">
      <c r="A529" s="56"/>
      <c r="B529" s="56"/>
      <c r="C529" s="56"/>
      <c r="D529" s="52"/>
      <c r="E529" s="52"/>
      <c r="F529" s="198"/>
      <c r="G529" s="52"/>
      <c r="H529" s="198"/>
      <c r="I529" s="198"/>
      <c r="J529" s="198"/>
      <c r="K529" s="198"/>
      <c r="L529" s="198"/>
      <c r="M529" s="198"/>
      <c r="N529" s="198"/>
      <c r="O529" s="198"/>
      <c r="P529" s="198"/>
      <c r="Q529" s="198"/>
      <c r="R529" s="198"/>
      <c r="S529" s="198"/>
      <c r="T529" s="198"/>
      <c r="U529" s="198"/>
      <c r="V529" s="198"/>
      <c r="W529" s="198"/>
      <c r="X529" s="198"/>
      <c r="Y529" s="198"/>
      <c r="Z529" s="198"/>
      <c r="AA529" s="52"/>
      <c r="AB529" s="52"/>
      <c r="AC529" s="52"/>
      <c r="AD529" s="198"/>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c r="CN529" s="52"/>
      <c r="CO529" s="52"/>
      <c r="CP529" s="52"/>
      <c r="CQ529" s="52"/>
      <c r="CR529" s="52"/>
      <c r="CS529" s="52"/>
      <c r="CT529" s="52"/>
      <c r="CU529" s="52"/>
      <c r="CV529" s="52"/>
      <c r="CW529" s="52"/>
      <c r="CX529" s="52"/>
      <c r="CY529" s="52"/>
      <c r="CZ529" s="52"/>
      <c r="DA529" s="52"/>
      <c r="DB529" s="52"/>
      <c r="DC529" s="52"/>
      <c r="DD529" s="52"/>
      <c r="DE529" s="52"/>
      <c r="DF529" s="52"/>
      <c r="DG529" s="52"/>
      <c r="DH529" s="52"/>
      <c r="DI529" s="52"/>
      <c r="DJ529" s="52"/>
      <c r="DK529" s="52"/>
      <c r="DL529" s="52"/>
      <c r="DM529" s="52"/>
      <c r="DN529" s="52"/>
      <c r="DO529" s="52"/>
      <c r="DP529" s="52"/>
      <c r="DQ529" s="52"/>
      <c r="DR529" s="52"/>
      <c r="DS529" s="52"/>
      <c r="DT529" s="52"/>
      <c r="DU529" s="52"/>
    </row>
    <row r="530" spans="1:125" ht="16.5" customHeight="1" x14ac:dyDescent="0.3">
      <c r="A530" s="56"/>
      <c r="B530" s="56"/>
      <c r="C530" s="56"/>
      <c r="D530" s="52"/>
      <c r="E530" s="52"/>
      <c r="F530" s="198"/>
      <c r="G530" s="52"/>
      <c r="H530" s="198"/>
      <c r="I530" s="198"/>
      <c r="J530" s="198"/>
      <c r="K530" s="198"/>
      <c r="L530" s="198"/>
      <c r="M530" s="198"/>
      <c r="N530" s="198"/>
      <c r="O530" s="198"/>
      <c r="P530" s="198"/>
      <c r="Q530" s="198"/>
      <c r="R530" s="198"/>
      <c r="S530" s="198"/>
      <c r="T530" s="198"/>
      <c r="U530" s="198"/>
      <c r="V530" s="198"/>
      <c r="W530" s="198"/>
      <c r="X530" s="198"/>
      <c r="Y530" s="198"/>
      <c r="Z530" s="198"/>
      <c r="AA530" s="52"/>
      <c r="AB530" s="52"/>
      <c r="AC530" s="52"/>
      <c r="AD530" s="198"/>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c r="DC530" s="52"/>
      <c r="DD530" s="52"/>
      <c r="DE530" s="52"/>
      <c r="DF530" s="52"/>
      <c r="DG530" s="52"/>
      <c r="DH530" s="52"/>
      <c r="DI530" s="52"/>
      <c r="DJ530" s="52"/>
      <c r="DK530" s="52"/>
      <c r="DL530" s="52"/>
      <c r="DM530" s="52"/>
      <c r="DN530" s="52"/>
      <c r="DO530" s="52"/>
      <c r="DP530" s="52"/>
      <c r="DQ530" s="52"/>
      <c r="DR530" s="52"/>
      <c r="DS530" s="52"/>
      <c r="DT530" s="52"/>
      <c r="DU530" s="52"/>
    </row>
    <row r="531" spans="1:125" ht="16.5" customHeight="1" x14ac:dyDescent="0.3">
      <c r="A531" s="56"/>
      <c r="B531" s="56"/>
      <c r="C531" s="56"/>
      <c r="D531" s="52"/>
      <c r="E531" s="52"/>
      <c r="F531" s="198"/>
      <c r="G531" s="52"/>
      <c r="H531" s="198"/>
      <c r="I531" s="198"/>
      <c r="J531" s="198"/>
      <c r="K531" s="198"/>
      <c r="L531" s="198"/>
      <c r="M531" s="198"/>
      <c r="N531" s="198"/>
      <c r="O531" s="198"/>
      <c r="P531" s="198"/>
      <c r="Q531" s="198"/>
      <c r="R531" s="198"/>
      <c r="S531" s="198"/>
      <c r="T531" s="198"/>
      <c r="U531" s="198"/>
      <c r="V531" s="198"/>
      <c r="W531" s="198"/>
      <c r="X531" s="198"/>
      <c r="Y531" s="198"/>
      <c r="Z531" s="198"/>
      <c r="AA531" s="52"/>
      <c r="AB531" s="52"/>
      <c r="AC531" s="52"/>
      <c r="AD531" s="198"/>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c r="CN531" s="52"/>
      <c r="CO531" s="52"/>
      <c r="CP531" s="52"/>
      <c r="CQ531" s="52"/>
      <c r="CR531" s="52"/>
      <c r="CS531" s="52"/>
      <c r="CT531" s="52"/>
      <c r="CU531" s="52"/>
      <c r="CV531" s="52"/>
      <c r="CW531" s="52"/>
      <c r="CX531" s="52"/>
      <c r="CY531" s="52"/>
      <c r="CZ531" s="52"/>
      <c r="DA531" s="52"/>
      <c r="DB531" s="52"/>
      <c r="DC531" s="52"/>
      <c r="DD531" s="52"/>
      <c r="DE531" s="52"/>
      <c r="DF531" s="52"/>
      <c r="DG531" s="52"/>
      <c r="DH531" s="52"/>
      <c r="DI531" s="52"/>
      <c r="DJ531" s="52"/>
      <c r="DK531" s="52"/>
      <c r="DL531" s="52"/>
      <c r="DM531" s="52"/>
      <c r="DN531" s="52"/>
      <c r="DO531" s="52"/>
      <c r="DP531" s="52"/>
      <c r="DQ531" s="52"/>
      <c r="DR531" s="52"/>
      <c r="DS531" s="52"/>
      <c r="DT531" s="52"/>
      <c r="DU531" s="52"/>
    </row>
    <row r="532" spans="1:125" ht="16.5" customHeight="1" x14ac:dyDescent="0.3">
      <c r="A532" s="56"/>
      <c r="B532" s="56"/>
      <c r="C532" s="56"/>
      <c r="D532" s="52"/>
      <c r="E532" s="52"/>
      <c r="F532" s="198"/>
      <c r="G532" s="52"/>
      <c r="H532" s="198"/>
      <c r="I532" s="198"/>
      <c r="J532" s="198"/>
      <c r="K532" s="198"/>
      <c r="L532" s="198"/>
      <c r="M532" s="198"/>
      <c r="N532" s="198"/>
      <c r="O532" s="198"/>
      <c r="P532" s="198"/>
      <c r="Q532" s="198"/>
      <c r="R532" s="198"/>
      <c r="S532" s="198"/>
      <c r="T532" s="198"/>
      <c r="U532" s="198"/>
      <c r="V532" s="198"/>
      <c r="W532" s="198"/>
      <c r="X532" s="198"/>
      <c r="Y532" s="198"/>
      <c r="Z532" s="198"/>
      <c r="AA532" s="52"/>
      <c r="AB532" s="52"/>
      <c r="AC532" s="52"/>
      <c r="AD532" s="198"/>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c r="DC532" s="52"/>
      <c r="DD532" s="52"/>
      <c r="DE532" s="52"/>
      <c r="DF532" s="52"/>
      <c r="DG532" s="52"/>
      <c r="DH532" s="52"/>
      <c r="DI532" s="52"/>
      <c r="DJ532" s="52"/>
      <c r="DK532" s="52"/>
      <c r="DL532" s="52"/>
      <c r="DM532" s="52"/>
      <c r="DN532" s="52"/>
      <c r="DO532" s="52"/>
      <c r="DP532" s="52"/>
      <c r="DQ532" s="52"/>
      <c r="DR532" s="52"/>
      <c r="DS532" s="52"/>
      <c r="DT532" s="52"/>
      <c r="DU532" s="52"/>
    </row>
    <row r="533" spans="1:125" ht="16.5" customHeight="1" x14ac:dyDescent="0.3">
      <c r="A533" s="56"/>
      <c r="B533" s="56"/>
      <c r="C533" s="56"/>
      <c r="D533" s="52"/>
      <c r="E533" s="52"/>
      <c r="F533" s="198"/>
      <c r="G533" s="52"/>
      <c r="H533" s="198"/>
      <c r="I533" s="198"/>
      <c r="J533" s="198"/>
      <c r="K533" s="198"/>
      <c r="L533" s="198"/>
      <c r="M533" s="198"/>
      <c r="N533" s="198"/>
      <c r="O533" s="198"/>
      <c r="P533" s="198"/>
      <c r="Q533" s="198"/>
      <c r="R533" s="198"/>
      <c r="S533" s="198"/>
      <c r="T533" s="198"/>
      <c r="U533" s="198"/>
      <c r="V533" s="198"/>
      <c r="W533" s="198"/>
      <c r="X533" s="198"/>
      <c r="Y533" s="198"/>
      <c r="Z533" s="198"/>
      <c r="AA533" s="52"/>
      <c r="AB533" s="52"/>
      <c r="AC533" s="52"/>
      <c r="AD533" s="198"/>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c r="CN533" s="52"/>
      <c r="CO533" s="52"/>
      <c r="CP533" s="52"/>
      <c r="CQ533" s="52"/>
      <c r="CR533" s="52"/>
      <c r="CS533" s="52"/>
      <c r="CT533" s="52"/>
      <c r="CU533" s="52"/>
      <c r="CV533" s="52"/>
      <c r="CW533" s="52"/>
      <c r="CX533" s="52"/>
      <c r="CY533" s="52"/>
      <c r="CZ533" s="52"/>
      <c r="DA533" s="52"/>
      <c r="DB533" s="52"/>
      <c r="DC533" s="52"/>
      <c r="DD533" s="52"/>
      <c r="DE533" s="52"/>
      <c r="DF533" s="52"/>
      <c r="DG533" s="52"/>
      <c r="DH533" s="52"/>
      <c r="DI533" s="52"/>
      <c r="DJ533" s="52"/>
      <c r="DK533" s="52"/>
      <c r="DL533" s="52"/>
      <c r="DM533" s="52"/>
      <c r="DN533" s="52"/>
      <c r="DO533" s="52"/>
      <c r="DP533" s="52"/>
      <c r="DQ533" s="52"/>
      <c r="DR533" s="52"/>
      <c r="DS533" s="52"/>
      <c r="DT533" s="52"/>
      <c r="DU533" s="52"/>
    </row>
    <row r="534" spans="1:125" ht="16.5" customHeight="1" x14ac:dyDescent="0.3">
      <c r="A534" s="56"/>
      <c r="B534" s="56"/>
      <c r="C534" s="56"/>
      <c r="D534" s="52"/>
      <c r="E534" s="52"/>
      <c r="F534" s="198"/>
      <c r="G534" s="52"/>
      <c r="H534" s="198"/>
      <c r="I534" s="198"/>
      <c r="J534" s="198"/>
      <c r="K534" s="198"/>
      <c r="L534" s="198"/>
      <c r="M534" s="198"/>
      <c r="N534" s="198"/>
      <c r="O534" s="198"/>
      <c r="P534" s="198"/>
      <c r="Q534" s="198"/>
      <c r="R534" s="198"/>
      <c r="S534" s="198"/>
      <c r="T534" s="198"/>
      <c r="U534" s="198"/>
      <c r="V534" s="198"/>
      <c r="W534" s="198"/>
      <c r="X534" s="198"/>
      <c r="Y534" s="198"/>
      <c r="Z534" s="198"/>
      <c r="AA534" s="52"/>
      <c r="AB534" s="52"/>
      <c r="AC534" s="52"/>
      <c r="AD534" s="198"/>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c r="DC534" s="52"/>
      <c r="DD534" s="52"/>
      <c r="DE534" s="52"/>
      <c r="DF534" s="52"/>
      <c r="DG534" s="52"/>
      <c r="DH534" s="52"/>
      <c r="DI534" s="52"/>
      <c r="DJ534" s="52"/>
      <c r="DK534" s="52"/>
      <c r="DL534" s="52"/>
      <c r="DM534" s="52"/>
      <c r="DN534" s="52"/>
      <c r="DO534" s="52"/>
      <c r="DP534" s="52"/>
      <c r="DQ534" s="52"/>
      <c r="DR534" s="52"/>
      <c r="DS534" s="52"/>
      <c r="DT534" s="52"/>
      <c r="DU534" s="52"/>
    </row>
    <row r="535" spans="1:125" ht="16.5" customHeight="1" x14ac:dyDescent="0.3">
      <c r="A535" s="56"/>
      <c r="B535" s="56"/>
      <c r="C535" s="56"/>
      <c r="D535" s="52"/>
      <c r="E535" s="52"/>
      <c r="F535" s="198"/>
      <c r="G535" s="52"/>
      <c r="H535" s="198"/>
      <c r="I535" s="198"/>
      <c r="J535" s="198"/>
      <c r="K535" s="198"/>
      <c r="L535" s="198"/>
      <c r="M535" s="198"/>
      <c r="N535" s="198"/>
      <c r="O535" s="198"/>
      <c r="P535" s="198"/>
      <c r="Q535" s="198"/>
      <c r="R535" s="198"/>
      <c r="S535" s="198"/>
      <c r="T535" s="198"/>
      <c r="U535" s="198"/>
      <c r="V535" s="198"/>
      <c r="W535" s="198"/>
      <c r="X535" s="198"/>
      <c r="Y535" s="198"/>
      <c r="Z535" s="198"/>
      <c r="AA535" s="52"/>
      <c r="AB535" s="52"/>
      <c r="AC535" s="52"/>
      <c r="AD535" s="198"/>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c r="DA535" s="52"/>
      <c r="DB535" s="52"/>
      <c r="DC535" s="52"/>
      <c r="DD535" s="52"/>
      <c r="DE535" s="52"/>
      <c r="DF535" s="52"/>
      <c r="DG535" s="52"/>
      <c r="DH535" s="52"/>
      <c r="DI535" s="52"/>
      <c r="DJ535" s="52"/>
      <c r="DK535" s="52"/>
      <c r="DL535" s="52"/>
      <c r="DM535" s="52"/>
      <c r="DN535" s="52"/>
      <c r="DO535" s="52"/>
      <c r="DP535" s="52"/>
      <c r="DQ535" s="52"/>
      <c r="DR535" s="52"/>
      <c r="DS535" s="52"/>
      <c r="DT535" s="52"/>
      <c r="DU535" s="52"/>
    </row>
    <row r="536" spans="1:125" ht="16.5" customHeight="1" x14ac:dyDescent="0.3">
      <c r="A536" s="56"/>
      <c r="B536" s="56"/>
      <c r="C536" s="56"/>
      <c r="D536" s="52"/>
      <c r="E536" s="52"/>
      <c r="F536" s="198"/>
      <c r="G536" s="52"/>
      <c r="H536" s="198"/>
      <c r="I536" s="198"/>
      <c r="J536" s="198"/>
      <c r="K536" s="198"/>
      <c r="L536" s="198"/>
      <c r="M536" s="198"/>
      <c r="N536" s="198"/>
      <c r="O536" s="198"/>
      <c r="P536" s="198"/>
      <c r="Q536" s="198"/>
      <c r="R536" s="198"/>
      <c r="S536" s="198"/>
      <c r="T536" s="198"/>
      <c r="U536" s="198"/>
      <c r="V536" s="198"/>
      <c r="W536" s="198"/>
      <c r="X536" s="198"/>
      <c r="Y536" s="198"/>
      <c r="Z536" s="198"/>
      <c r="AA536" s="52"/>
      <c r="AB536" s="52"/>
      <c r="AC536" s="52"/>
      <c r="AD536" s="198"/>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2"/>
      <c r="DS536" s="52"/>
      <c r="DT536" s="52"/>
      <c r="DU536" s="52"/>
    </row>
    <row r="537" spans="1:125" ht="16.5" customHeight="1" x14ac:dyDescent="0.3">
      <c r="A537" s="56"/>
      <c r="B537" s="56"/>
      <c r="C537" s="56"/>
      <c r="D537" s="52"/>
      <c r="E537" s="52"/>
      <c r="F537" s="198"/>
      <c r="G537" s="52"/>
      <c r="H537" s="198"/>
      <c r="I537" s="198"/>
      <c r="J537" s="198"/>
      <c r="K537" s="198"/>
      <c r="L537" s="198"/>
      <c r="M537" s="198"/>
      <c r="N537" s="198"/>
      <c r="O537" s="198"/>
      <c r="P537" s="198"/>
      <c r="Q537" s="198"/>
      <c r="R537" s="198"/>
      <c r="S537" s="198"/>
      <c r="T537" s="198"/>
      <c r="U537" s="198"/>
      <c r="V537" s="198"/>
      <c r="W537" s="198"/>
      <c r="X537" s="198"/>
      <c r="Y537" s="198"/>
      <c r="Z537" s="198"/>
      <c r="AA537" s="52"/>
      <c r="AB537" s="52"/>
      <c r="AC537" s="52"/>
      <c r="AD537" s="198"/>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c r="CN537" s="52"/>
      <c r="CO537" s="52"/>
      <c r="CP537" s="52"/>
      <c r="CQ537" s="52"/>
      <c r="CR537" s="52"/>
      <c r="CS537" s="52"/>
      <c r="CT537" s="52"/>
      <c r="CU537" s="52"/>
      <c r="CV537" s="52"/>
      <c r="CW537" s="52"/>
      <c r="CX537" s="52"/>
      <c r="CY537" s="52"/>
      <c r="CZ537" s="52"/>
      <c r="DA537" s="52"/>
      <c r="DB537" s="52"/>
      <c r="DC537" s="52"/>
      <c r="DD537" s="52"/>
      <c r="DE537" s="52"/>
      <c r="DF537" s="52"/>
      <c r="DG537" s="52"/>
      <c r="DH537" s="52"/>
      <c r="DI537" s="52"/>
      <c r="DJ537" s="52"/>
      <c r="DK537" s="52"/>
      <c r="DL537" s="52"/>
      <c r="DM537" s="52"/>
      <c r="DN537" s="52"/>
      <c r="DO537" s="52"/>
      <c r="DP537" s="52"/>
      <c r="DQ537" s="52"/>
      <c r="DR537" s="52"/>
      <c r="DS537" s="52"/>
      <c r="DT537" s="52"/>
      <c r="DU537" s="52"/>
    </row>
    <row r="538" spans="1:125" ht="16.5" customHeight="1" x14ac:dyDescent="0.3">
      <c r="A538" s="56"/>
      <c r="B538" s="56"/>
      <c r="C538" s="56"/>
      <c r="D538" s="52"/>
      <c r="E538" s="52"/>
      <c r="F538" s="198"/>
      <c r="G538" s="52"/>
      <c r="H538" s="198"/>
      <c r="I538" s="198"/>
      <c r="J538" s="198"/>
      <c r="K538" s="198"/>
      <c r="L538" s="198"/>
      <c r="M538" s="198"/>
      <c r="N538" s="198"/>
      <c r="O538" s="198"/>
      <c r="P538" s="198"/>
      <c r="Q538" s="198"/>
      <c r="R538" s="198"/>
      <c r="S538" s="198"/>
      <c r="T538" s="198"/>
      <c r="U538" s="198"/>
      <c r="V538" s="198"/>
      <c r="W538" s="198"/>
      <c r="X538" s="198"/>
      <c r="Y538" s="198"/>
      <c r="Z538" s="198"/>
      <c r="AA538" s="52"/>
      <c r="AB538" s="52"/>
      <c r="AC538" s="52"/>
      <c r="AD538" s="198"/>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c r="DC538" s="52"/>
      <c r="DD538" s="52"/>
      <c r="DE538" s="52"/>
      <c r="DF538" s="52"/>
      <c r="DG538" s="52"/>
      <c r="DH538" s="52"/>
      <c r="DI538" s="52"/>
      <c r="DJ538" s="52"/>
      <c r="DK538" s="52"/>
      <c r="DL538" s="52"/>
      <c r="DM538" s="52"/>
      <c r="DN538" s="52"/>
      <c r="DO538" s="52"/>
      <c r="DP538" s="52"/>
      <c r="DQ538" s="52"/>
      <c r="DR538" s="52"/>
      <c r="DS538" s="52"/>
      <c r="DT538" s="52"/>
      <c r="DU538" s="52"/>
    </row>
    <row r="539" spans="1:125" ht="16.5" customHeight="1" x14ac:dyDescent="0.3">
      <c r="A539" s="56"/>
      <c r="B539" s="56"/>
      <c r="C539" s="56"/>
      <c r="D539" s="52"/>
      <c r="E539" s="52"/>
      <c r="F539" s="198"/>
      <c r="G539" s="52"/>
      <c r="H539" s="198"/>
      <c r="I539" s="198"/>
      <c r="J539" s="198"/>
      <c r="K539" s="198"/>
      <c r="L539" s="198"/>
      <c r="M539" s="198"/>
      <c r="N539" s="198"/>
      <c r="O539" s="198"/>
      <c r="P539" s="198"/>
      <c r="Q539" s="198"/>
      <c r="R539" s="198"/>
      <c r="S539" s="198"/>
      <c r="T539" s="198"/>
      <c r="U539" s="198"/>
      <c r="V539" s="198"/>
      <c r="W539" s="198"/>
      <c r="X539" s="198"/>
      <c r="Y539" s="198"/>
      <c r="Z539" s="198"/>
      <c r="AA539" s="52"/>
      <c r="AB539" s="52"/>
      <c r="AC539" s="52"/>
      <c r="AD539" s="198"/>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c r="CN539" s="52"/>
      <c r="CO539" s="52"/>
      <c r="CP539" s="52"/>
      <c r="CQ539" s="52"/>
      <c r="CR539" s="52"/>
      <c r="CS539" s="52"/>
      <c r="CT539" s="52"/>
      <c r="CU539" s="52"/>
      <c r="CV539" s="52"/>
      <c r="CW539" s="52"/>
      <c r="CX539" s="52"/>
      <c r="CY539" s="52"/>
      <c r="CZ539" s="52"/>
      <c r="DA539" s="52"/>
      <c r="DB539" s="52"/>
      <c r="DC539" s="52"/>
      <c r="DD539" s="52"/>
      <c r="DE539" s="52"/>
      <c r="DF539" s="52"/>
      <c r="DG539" s="52"/>
      <c r="DH539" s="52"/>
      <c r="DI539" s="52"/>
      <c r="DJ539" s="52"/>
      <c r="DK539" s="52"/>
      <c r="DL539" s="52"/>
      <c r="DM539" s="52"/>
      <c r="DN539" s="52"/>
      <c r="DO539" s="52"/>
      <c r="DP539" s="52"/>
      <c r="DQ539" s="52"/>
      <c r="DR539" s="52"/>
      <c r="DS539" s="52"/>
      <c r="DT539" s="52"/>
      <c r="DU539" s="52"/>
    </row>
    <row r="540" spans="1:125" ht="16.5" customHeight="1" x14ac:dyDescent="0.3">
      <c r="A540" s="56"/>
      <c r="B540" s="56"/>
      <c r="C540" s="56"/>
      <c r="D540" s="52"/>
      <c r="E540" s="52"/>
      <c r="F540" s="198"/>
      <c r="G540" s="52"/>
      <c r="H540" s="198"/>
      <c r="I540" s="198"/>
      <c r="J540" s="198"/>
      <c r="K540" s="198"/>
      <c r="L540" s="198"/>
      <c r="M540" s="198"/>
      <c r="N540" s="198"/>
      <c r="O540" s="198"/>
      <c r="P540" s="198"/>
      <c r="Q540" s="198"/>
      <c r="R540" s="198"/>
      <c r="S540" s="198"/>
      <c r="T540" s="198"/>
      <c r="U540" s="198"/>
      <c r="V540" s="198"/>
      <c r="W540" s="198"/>
      <c r="X540" s="198"/>
      <c r="Y540" s="198"/>
      <c r="Z540" s="198"/>
      <c r="AA540" s="52"/>
      <c r="AB540" s="52"/>
      <c r="AC540" s="52"/>
      <c r="AD540" s="198"/>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c r="DC540" s="52"/>
      <c r="DD540" s="52"/>
      <c r="DE540" s="52"/>
      <c r="DF540" s="52"/>
      <c r="DG540" s="52"/>
      <c r="DH540" s="52"/>
      <c r="DI540" s="52"/>
      <c r="DJ540" s="52"/>
      <c r="DK540" s="52"/>
      <c r="DL540" s="52"/>
      <c r="DM540" s="52"/>
      <c r="DN540" s="52"/>
      <c r="DO540" s="52"/>
      <c r="DP540" s="52"/>
      <c r="DQ540" s="52"/>
      <c r="DR540" s="52"/>
      <c r="DS540" s="52"/>
      <c r="DT540" s="52"/>
      <c r="DU540" s="52"/>
    </row>
    <row r="541" spans="1:125" ht="16.5" customHeight="1" x14ac:dyDescent="0.3">
      <c r="A541" s="56"/>
      <c r="B541" s="56"/>
      <c r="C541" s="56"/>
      <c r="D541" s="52"/>
      <c r="E541" s="52"/>
      <c r="F541" s="198"/>
      <c r="G541" s="52"/>
      <c r="H541" s="198"/>
      <c r="I541" s="198"/>
      <c r="J541" s="198"/>
      <c r="K541" s="198"/>
      <c r="L541" s="198"/>
      <c r="M541" s="198"/>
      <c r="N541" s="198"/>
      <c r="O541" s="198"/>
      <c r="P541" s="198"/>
      <c r="Q541" s="198"/>
      <c r="R541" s="198"/>
      <c r="S541" s="198"/>
      <c r="T541" s="198"/>
      <c r="U541" s="198"/>
      <c r="V541" s="198"/>
      <c r="W541" s="198"/>
      <c r="X541" s="198"/>
      <c r="Y541" s="198"/>
      <c r="Z541" s="198"/>
      <c r="AA541" s="52"/>
      <c r="AB541" s="52"/>
      <c r="AC541" s="52"/>
      <c r="AD541" s="198"/>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c r="CN541" s="52"/>
      <c r="CO541" s="52"/>
      <c r="CP541" s="52"/>
      <c r="CQ541" s="52"/>
      <c r="CR541" s="52"/>
      <c r="CS541" s="52"/>
      <c r="CT541" s="52"/>
      <c r="CU541" s="52"/>
      <c r="CV541" s="52"/>
      <c r="CW541" s="52"/>
      <c r="CX541" s="52"/>
      <c r="CY541" s="52"/>
      <c r="CZ541" s="52"/>
      <c r="DA541" s="52"/>
      <c r="DB541" s="52"/>
      <c r="DC541" s="52"/>
      <c r="DD541" s="52"/>
      <c r="DE541" s="52"/>
      <c r="DF541" s="52"/>
      <c r="DG541" s="52"/>
      <c r="DH541" s="52"/>
      <c r="DI541" s="52"/>
      <c r="DJ541" s="52"/>
      <c r="DK541" s="52"/>
      <c r="DL541" s="52"/>
      <c r="DM541" s="52"/>
      <c r="DN541" s="52"/>
      <c r="DO541" s="52"/>
      <c r="DP541" s="52"/>
      <c r="DQ541" s="52"/>
      <c r="DR541" s="52"/>
      <c r="DS541" s="52"/>
      <c r="DT541" s="52"/>
      <c r="DU541" s="52"/>
    </row>
    <row r="542" spans="1:125" ht="16.5" customHeight="1" x14ac:dyDescent="0.3">
      <c r="A542" s="56"/>
      <c r="B542" s="56"/>
      <c r="C542" s="56"/>
      <c r="D542" s="52"/>
      <c r="E542" s="52"/>
      <c r="F542" s="198"/>
      <c r="G542" s="52"/>
      <c r="H542" s="198"/>
      <c r="I542" s="198"/>
      <c r="J542" s="198"/>
      <c r="K542" s="198"/>
      <c r="L542" s="198"/>
      <c r="M542" s="198"/>
      <c r="N542" s="198"/>
      <c r="O542" s="198"/>
      <c r="P542" s="198"/>
      <c r="Q542" s="198"/>
      <c r="R542" s="198"/>
      <c r="S542" s="198"/>
      <c r="T542" s="198"/>
      <c r="U542" s="198"/>
      <c r="V542" s="198"/>
      <c r="W542" s="198"/>
      <c r="X542" s="198"/>
      <c r="Y542" s="198"/>
      <c r="Z542" s="198"/>
      <c r="AA542" s="52"/>
      <c r="AB542" s="52"/>
      <c r="AC542" s="52"/>
      <c r="AD542" s="198"/>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c r="DC542" s="52"/>
      <c r="DD542" s="52"/>
      <c r="DE542" s="52"/>
      <c r="DF542" s="52"/>
      <c r="DG542" s="52"/>
      <c r="DH542" s="52"/>
      <c r="DI542" s="52"/>
      <c r="DJ542" s="52"/>
      <c r="DK542" s="52"/>
      <c r="DL542" s="52"/>
      <c r="DM542" s="52"/>
      <c r="DN542" s="52"/>
      <c r="DO542" s="52"/>
      <c r="DP542" s="52"/>
      <c r="DQ542" s="52"/>
      <c r="DR542" s="52"/>
      <c r="DS542" s="52"/>
      <c r="DT542" s="52"/>
      <c r="DU542" s="52"/>
    </row>
    <row r="543" spans="1:125" ht="16.5" customHeight="1" x14ac:dyDescent="0.3">
      <c r="A543" s="56"/>
      <c r="B543" s="56"/>
      <c r="C543" s="56"/>
      <c r="D543" s="52"/>
      <c r="E543" s="52"/>
      <c r="F543" s="198"/>
      <c r="G543" s="52"/>
      <c r="H543" s="198"/>
      <c r="I543" s="198"/>
      <c r="J543" s="198"/>
      <c r="K543" s="198"/>
      <c r="L543" s="198"/>
      <c r="M543" s="198"/>
      <c r="N543" s="198"/>
      <c r="O543" s="198"/>
      <c r="P543" s="198"/>
      <c r="Q543" s="198"/>
      <c r="R543" s="198"/>
      <c r="S543" s="198"/>
      <c r="T543" s="198"/>
      <c r="U543" s="198"/>
      <c r="V543" s="198"/>
      <c r="W543" s="198"/>
      <c r="X543" s="198"/>
      <c r="Y543" s="198"/>
      <c r="Z543" s="198"/>
      <c r="AA543" s="52"/>
      <c r="AB543" s="52"/>
      <c r="AC543" s="52"/>
      <c r="AD543" s="198"/>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c r="CN543" s="52"/>
      <c r="CO543" s="52"/>
      <c r="CP543" s="52"/>
      <c r="CQ543" s="52"/>
      <c r="CR543" s="52"/>
      <c r="CS543" s="52"/>
      <c r="CT543" s="52"/>
      <c r="CU543" s="52"/>
      <c r="CV543" s="52"/>
      <c r="CW543" s="52"/>
      <c r="CX543" s="52"/>
      <c r="CY543" s="52"/>
      <c r="CZ543" s="52"/>
      <c r="DA543" s="52"/>
      <c r="DB543" s="52"/>
      <c r="DC543" s="52"/>
      <c r="DD543" s="52"/>
      <c r="DE543" s="52"/>
      <c r="DF543" s="52"/>
      <c r="DG543" s="52"/>
      <c r="DH543" s="52"/>
      <c r="DI543" s="52"/>
      <c r="DJ543" s="52"/>
      <c r="DK543" s="52"/>
      <c r="DL543" s="52"/>
      <c r="DM543" s="52"/>
      <c r="DN543" s="52"/>
      <c r="DO543" s="52"/>
      <c r="DP543" s="52"/>
      <c r="DQ543" s="52"/>
      <c r="DR543" s="52"/>
      <c r="DS543" s="52"/>
      <c r="DT543" s="52"/>
      <c r="DU543" s="52"/>
    </row>
    <row r="544" spans="1:125" ht="16.5" customHeight="1" x14ac:dyDescent="0.3">
      <c r="A544" s="56"/>
      <c r="B544" s="56"/>
      <c r="C544" s="56"/>
      <c r="D544" s="52"/>
      <c r="E544" s="52"/>
      <c r="F544" s="198"/>
      <c r="G544" s="52"/>
      <c r="H544" s="198"/>
      <c r="I544" s="198"/>
      <c r="J544" s="198"/>
      <c r="K544" s="198"/>
      <c r="L544" s="198"/>
      <c r="M544" s="198"/>
      <c r="N544" s="198"/>
      <c r="O544" s="198"/>
      <c r="P544" s="198"/>
      <c r="Q544" s="198"/>
      <c r="R544" s="198"/>
      <c r="S544" s="198"/>
      <c r="T544" s="198"/>
      <c r="U544" s="198"/>
      <c r="V544" s="198"/>
      <c r="W544" s="198"/>
      <c r="X544" s="198"/>
      <c r="Y544" s="198"/>
      <c r="Z544" s="198"/>
      <c r="AA544" s="52"/>
      <c r="AB544" s="52"/>
      <c r="AC544" s="52"/>
      <c r="AD544" s="198"/>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c r="DC544" s="52"/>
      <c r="DD544" s="52"/>
      <c r="DE544" s="52"/>
      <c r="DF544" s="52"/>
      <c r="DG544" s="52"/>
      <c r="DH544" s="52"/>
      <c r="DI544" s="52"/>
      <c r="DJ544" s="52"/>
      <c r="DK544" s="52"/>
      <c r="DL544" s="52"/>
      <c r="DM544" s="52"/>
      <c r="DN544" s="52"/>
      <c r="DO544" s="52"/>
      <c r="DP544" s="52"/>
      <c r="DQ544" s="52"/>
      <c r="DR544" s="52"/>
      <c r="DS544" s="52"/>
      <c r="DT544" s="52"/>
      <c r="DU544" s="52"/>
    </row>
    <row r="545" spans="1:125" ht="16.5" customHeight="1" x14ac:dyDescent="0.3">
      <c r="A545" s="56"/>
      <c r="B545" s="56"/>
      <c r="C545" s="56"/>
      <c r="D545" s="52"/>
      <c r="E545" s="52"/>
      <c r="F545" s="198"/>
      <c r="G545" s="52"/>
      <c r="H545" s="198"/>
      <c r="I545" s="198"/>
      <c r="J545" s="198"/>
      <c r="K545" s="198"/>
      <c r="L545" s="198"/>
      <c r="M545" s="198"/>
      <c r="N545" s="198"/>
      <c r="O545" s="198"/>
      <c r="P545" s="198"/>
      <c r="Q545" s="198"/>
      <c r="R545" s="198"/>
      <c r="S545" s="198"/>
      <c r="T545" s="198"/>
      <c r="U545" s="198"/>
      <c r="V545" s="198"/>
      <c r="W545" s="198"/>
      <c r="X545" s="198"/>
      <c r="Y545" s="198"/>
      <c r="Z545" s="198"/>
      <c r="AA545" s="52"/>
      <c r="AB545" s="52"/>
      <c r="AC545" s="52"/>
      <c r="AD545" s="198"/>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2"/>
      <c r="DE545" s="52"/>
      <c r="DF545" s="52"/>
      <c r="DG545" s="52"/>
      <c r="DH545" s="52"/>
      <c r="DI545" s="52"/>
      <c r="DJ545" s="52"/>
      <c r="DK545" s="52"/>
      <c r="DL545" s="52"/>
      <c r="DM545" s="52"/>
      <c r="DN545" s="52"/>
      <c r="DO545" s="52"/>
      <c r="DP545" s="52"/>
      <c r="DQ545" s="52"/>
      <c r="DR545" s="52"/>
      <c r="DS545" s="52"/>
      <c r="DT545" s="52"/>
      <c r="DU545" s="52"/>
    </row>
    <row r="546" spans="1:125" ht="16.5" customHeight="1" x14ac:dyDescent="0.3">
      <c r="A546" s="56"/>
      <c r="B546" s="56"/>
      <c r="C546" s="56"/>
      <c r="D546" s="52"/>
      <c r="E546" s="52"/>
      <c r="F546" s="198"/>
      <c r="G546" s="52"/>
      <c r="H546" s="198"/>
      <c r="I546" s="198"/>
      <c r="J546" s="198"/>
      <c r="K546" s="198"/>
      <c r="L546" s="198"/>
      <c r="M546" s="198"/>
      <c r="N546" s="198"/>
      <c r="O546" s="198"/>
      <c r="P546" s="198"/>
      <c r="Q546" s="198"/>
      <c r="R546" s="198"/>
      <c r="S546" s="198"/>
      <c r="T546" s="198"/>
      <c r="U546" s="198"/>
      <c r="V546" s="198"/>
      <c r="W546" s="198"/>
      <c r="X546" s="198"/>
      <c r="Y546" s="198"/>
      <c r="Z546" s="198"/>
      <c r="AA546" s="52"/>
      <c r="AB546" s="52"/>
      <c r="AC546" s="52"/>
      <c r="AD546" s="198"/>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c r="DC546" s="52"/>
      <c r="DD546" s="52"/>
      <c r="DE546" s="52"/>
      <c r="DF546" s="52"/>
      <c r="DG546" s="52"/>
      <c r="DH546" s="52"/>
      <c r="DI546" s="52"/>
      <c r="DJ546" s="52"/>
      <c r="DK546" s="52"/>
      <c r="DL546" s="52"/>
      <c r="DM546" s="52"/>
      <c r="DN546" s="52"/>
      <c r="DO546" s="52"/>
      <c r="DP546" s="52"/>
      <c r="DQ546" s="52"/>
      <c r="DR546" s="52"/>
      <c r="DS546" s="52"/>
      <c r="DT546" s="52"/>
      <c r="DU546" s="52"/>
    </row>
    <row r="547" spans="1:125" ht="16.5" customHeight="1" x14ac:dyDescent="0.3">
      <c r="A547" s="56"/>
      <c r="B547" s="56"/>
      <c r="C547" s="56"/>
      <c r="D547" s="52"/>
      <c r="E547" s="52"/>
      <c r="F547" s="198"/>
      <c r="G547" s="52"/>
      <c r="H547" s="198"/>
      <c r="I547" s="198"/>
      <c r="J547" s="198"/>
      <c r="K547" s="198"/>
      <c r="L547" s="198"/>
      <c r="M547" s="198"/>
      <c r="N547" s="198"/>
      <c r="O547" s="198"/>
      <c r="P547" s="198"/>
      <c r="Q547" s="198"/>
      <c r="R547" s="198"/>
      <c r="S547" s="198"/>
      <c r="T547" s="198"/>
      <c r="U547" s="198"/>
      <c r="V547" s="198"/>
      <c r="W547" s="198"/>
      <c r="X547" s="198"/>
      <c r="Y547" s="198"/>
      <c r="Z547" s="198"/>
      <c r="AA547" s="52"/>
      <c r="AB547" s="52"/>
      <c r="AC547" s="52"/>
      <c r="AD547" s="198"/>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c r="CN547" s="52"/>
      <c r="CO547" s="52"/>
      <c r="CP547" s="52"/>
      <c r="CQ547" s="52"/>
      <c r="CR547" s="52"/>
      <c r="CS547" s="52"/>
      <c r="CT547" s="52"/>
      <c r="CU547" s="52"/>
      <c r="CV547" s="52"/>
      <c r="CW547" s="52"/>
      <c r="CX547" s="52"/>
      <c r="CY547" s="52"/>
      <c r="CZ547" s="52"/>
      <c r="DA547" s="52"/>
      <c r="DB547" s="52"/>
      <c r="DC547" s="52"/>
      <c r="DD547" s="52"/>
      <c r="DE547" s="52"/>
      <c r="DF547" s="52"/>
      <c r="DG547" s="52"/>
      <c r="DH547" s="52"/>
      <c r="DI547" s="52"/>
      <c r="DJ547" s="52"/>
      <c r="DK547" s="52"/>
      <c r="DL547" s="52"/>
      <c r="DM547" s="52"/>
      <c r="DN547" s="52"/>
      <c r="DO547" s="52"/>
      <c r="DP547" s="52"/>
      <c r="DQ547" s="52"/>
      <c r="DR547" s="52"/>
      <c r="DS547" s="52"/>
      <c r="DT547" s="52"/>
      <c r="DU547" s="52"/>
    </row>
    <row r="548" spans="1:125" ht="16.5" customHeight="1" x14ac:dyDescent="0.3">
      <c r="A548" s="56"/>
      <c r="B548" s="56"/>
      <c r="C548" s="56"/>
      <c r="D548" s="52"/>
      <c r="E548" s="52"/>
      <c r="F548" s="198"/>
      <c r="G548" s="52"/>
      <c r="H548" s="198"/>
      <c r="I548" s="198"/>
      <c r="J548" s="198"/>
      <c r="K548" s="198"/>
      <c r="L548" s="198"/>
      <c r="M548" s="198"/>
      <c r="N548" s="198"/>
      <c r="O548" s="198"/>
      <c r="P548" s="198"/>
      <c r="Q548" s="198"/>
      <c r="R548" s="198"/>
      <c r="S548" s="198"/>
      <c r="T548" s="198"/>
      <c r="U548" s="198"/>
      <c r="V548" s="198"/>
      <c r="W548" s="198"/>
      <c r="X548" s="198"/>
      <c r="Y548" s="198"/>
      <c r="Z548" s="198"/>
      <c r="AA548" s="52"/>
      <c r="AB548" s="52"/>
      <c r="AC548" s="52"/>
      <c r="AD548" s="198"/>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c r="DC548" s="52"/>
      <c r="DD548" s="52"/>
      <c r="DE548" s="52"/>
      <c r="DF548" s="52"/>
      <c r="DG548" s="52"/>
      <c r="DH548" s="52"/>
      <c r="DI548" s="52"/>
      <c r="DJ548" s="52"/>
      <c r="DK548" s="52"/>
      <c r="DL548" s="52"/>
      <c r="DM548" s="52"/>
      <c r="DN548" s="52"/>
      <c r="DO548" s="52"/>
      <c r="DP548" s="52"/>
      <c r="DQ548" s="52"/>
      <c r="DR548" s="52"/>
      <c r="DS548" s="52"/>
      <c r="DT548" s="52"/>
      <c r="DU548" s="52"/>
    </row>
    <row r="549" spans="1:125" ht="16.5" customHeight="1" x14ac:dyDescent="0.3">
      <c r="A549" s="56"/>
      <c r="B549" s="56"/>
      <c r="C549" s="56"/>
      <c r="D549" s="52"/>
      <c r="E549" s="52"/>
      <c r="F549" s="198"/>
      <c r="G549" s="52"/>
      <c r="H549" s="198"/>
      <c r="I549" s="198"/>
      <c r="J549" s="198"/>
      <c r="K549" s="198"/>
      <c r="L549" s="198"/>
      <c r="M549" s="198"/>
      <c r="N549" s="198"/>
      <c r="O549" s="198"/>
      <c r="P549" s="198"/>
      <c r="Q549" s="198"/>
      <c r="R549" s="198"/>
      <c r="S549" s="198"/>
      <c r="T549" s="198"/>
      <c r="U549" s="198"/>
      <c r="V549" s="198"/>
      <c r="W549" s="198"/>
      <c r="X549" s="198"/>
      <c r="Y549" s="198"/>
      <c r="Z549" s="198"/>
      <c r="AA549" s="52"/>
      <c r="AB549" s="52"/>
      <c r="AC549" s="52"/>
      <c r="AD549" s="198"/>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c r="CN549" s="52"/>
      <c r="CO549" s="52"/>
      <c r="CP549" s="52"/>
      <c r="CQ549" s="52"/>
      <c r="CR549" s="52"/>
      <c r="CS549" s="52"/>
      <c r="CT549" s="52"/>
      <c r="CU549" s="52"/>
      <c r="CV549" s="52"/>
      <c r="CW549" s="52"/>
      <c r="CX549" s="52"/>
      <c r="CY549" s="52"/>
      <c r="CZ549" s="52"/>
      <c r="DA549" s="52"/>
      <c r="DB549" s="52"/>
      <c r="DC549" s="52"/>
      <c r="DD549" s="52"/>
      <c r="DE549" s="52"/>
      <c r="DF549" s="52"/>
      <c r="DG549" s="52"/>
      <c r="DH549" s="52"/>
      <c r="DI549" s="52"/>
      <c r="DJ549" s="52"/>
      <c r="DK549" s="52"/>
      <c r="DL549" s="52"/>
      <c r="DM549" s="52"/>
      <c r="DN549" s="52"/>
      <c r="DO549" s="52"/>
      <c r="DP549" s="52"/>
      <c r="DQ549" s="52"/>
      <c r="DR549" s="52"/>
      <c r="DS549" s="52"/>
      <c r="DT549" s="52"/>
      <c r="DU549" s="52"/>
    </row>
    <row r="550" spans="1:125" ht="16.5" customHeight="1" x14ac:dyDescent="0.3">
      <c r="A550" s="56"/>
      <c r="B550" s="56"/>
      <c r="C550" s="56"/>
      <c r="D550" s="52"/>
      <c r="E550" s="52"/>
      <c r="F550" s="198"/>
      <c r="G550" s="52"/>
      <c r="H550" s="198"/>
      <c r="I550" s="198"/>
      <c r="J550" s="198"/>
      <c r="K550" s="198"/>
      <c r="L550" s="198"/>
      <c r="M550" s="198"/>
      <c r="N550" s="198"/>
      <c r="O550" s="198"/>
      <c r="P550" s="198"/>
      <c r="Q550" s="198"/>
      <c r="R550" s="198"/>
      <c r="S550" s="198"/>
      <c r="T550" s="198"/>
      <c r="U550" s="198"/>
      <c r="V550" s="198"/>
      <c r="W550" s="198"/>
      <c r="X550" s="198"/>
      <c r="Y550" s="198"/>
      <c r="Z550" s="198"/>
      <c r="AA550" s="52"/>
      <c r="AB550" s="52"/>
      <c r="AC550" s="52"/>
      <c r="AD550" s="198"/>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c r="DC550" s="52"/>
      <c r="DD550" s="52"/>
      <c r="DE550" s="52"/>
      <c r="DF550" s="52"/>
      <c r="DG550" s="52"/>
      <c r="DH550" s="52"/>
      <c r="DI550" s="52"/>
      <c r="DJ550" s="52"/>
      <c r="DK550" s="52"/>
      <c r="DL550" s="52"/>
      <c r="DM550" s="52"/>
      <c r="DN550" s="52"/>
      <c r="DO550" s="52"/>
      <c r="DP550" s="52"/>
      <c r="DQ550" s="52"/>
      <c r="DR550" s="52"/>
      <c r="DS550" s="52"/>
      <c r="DT550" s="52"/>
      <c r="DU550" s="52"/>
    </row>
    <row r="551" spans="1:125" ht="16.5" customHeight="1" x14ac:dyDescent="0.3">
      <c r="A551" s="56"/>
      <c r="B551" s="56"/>
      <c r="C551" s="56"/>
      <c r="D551" s="52"/>
      <c r="E551" s="52"/>
      <c r="F551" s="198"/>
      <c r="G551" s="52"/>
      <c r="H551" s="198"/>
      <c r="I551" s="198"/>
      <c r="J551" s="198"/>
      <c r="K551" s="198"/>
      <c r="L551" s="198"/>
      <c r="M551" s="198"/>
      <c r="N551" s="198"/>
      <c r="O551" s="198"/>
      <c r="P551" s="198"/>
      <c r="Q551" s="198"/>
      <c r="R551" s="198"/>
      <c r="S551" s="198"/>
      <c r="T551" s="198"/>
      <c r="U551" s="198"/>
      <c r="V551" s="198"/>
      <c r="W551" s="198"/>
      <c r="X551" s="198"/>
      <c r="Y551" s="198"/>
      <c r="Z551" s="198"/>
      <c r="AA551" s="52"/>
      <c r="AB551" s="52"/>
      <c r="AC551" s="52"/>
      <c r="AD551" s="198"/>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c r="CN551" s="52"/>
      <c r="CO551" s="52"/>
      <c r="CP551" s="52"/>
      <c r="CQ551" s="52"/>
      <c r="CR551" s="52"/>
      <c r="CS551" s="52"/>
      <c r="CT551" s="52"/>
      <c r="CU551" s="52"/>
      <c r="CV551" s="52"/>
      <c r="CW551" s="52"/>
      <c r="CX551" s="52"/>
      <c r="CY551" s="52"/>
      <c r="CZ551" s="52"/>
      <c r="DA551" s="52"/>
      <c r="DB551" s="52"/>
      <c r="DC551" s="52"/>
      <c r="DD551" s="52"/>
      <c r="DE551" s="52"/>
      <c r="DF551" s="52"/>
      <c r="DG551" s="52"/>
      <c r="DH551" s="52"/>
      <c r="DI551" s="52"/>
      <c r="DJ551" s="52"/>
      <c r="DK551" s="52"/>
      <c r="DL551" s="52"/>
      <c r="DM551" s="52"/>
      <c r="DN551" s="52"/>
      <c r="DO551" s="52"/>
      <c r="DP551" s="52"/>
      <c r="DQ551" s="52"/>
      <c r="DR551" s="52"/>
      <c r="DS551" s="52"/>
      <c r="DT551" s="52"/>
      <c r="DU551" s="52"/>
    </row>
    <row r="552" spans="1:125" ht="16.5" customHeight="1" x14ac:dyDescent="0.3">
      <c r="A552" s="56"/>
      <c r="B552" s="56"/>
      <c r="C552" s="56"/>
      <c r="D552" s="52"/>
      <c r="E552" s="52"/>
      <c r="F552" s="198"/>
      <c r="G552" s="52"/>
      <c r="H552" s="198"/>
      <c r="I552" s="198"/>
      <c r="J552" s="198"/>
      <c r="K552" s="198"/>
      <c r="L552" s="198"/>
      <c r="M552" s="198"/>
      <c r="N552" s="198"/>
      <c r="O552" s="198"/>
      <c r="P552" s="198"/>
      <c r="Q552" s="198"/>
      <c r="R552" s="198"/>
      <c r="S552" s="198"/>
      <c r="T552" s="198"/>
      <c r="U552" s="198"/>
      <c r="V552" s="198"/>
      <c r="W552" s="198"/>
      <c r="X552" s="198"/>
      <c r="Y552" s="198"/>
      <c r="Z552" s="198"/>
      <c r="AA552" s="52"/>
      <c r="AB552" s="52"/>
      <c r="AC552" s="52"/>
      <c r="AD552" s="198"/>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c r="DC552" s="52"/>
      <c r="DD552" s="52"/>
      <c r="DE552" s="52"/>
      <c r="DF552" s="52"/>
      <c r="DG552" s="52"/>
      <c r="DH552" s="52"/>
      <c r="DI552" s="52"/>
      <c r="DJ552" s="52"/>
      <c r="DK552" s="52"/>
      <c r="DL552" s="52"/>
      <c r="DM552" s="52"/>
      <c r="DN552" s="52"/>
      <c r="DO552" s="52"/>
      <c r="DP552" s="52"/>
      <c r="DQ552" s="52"/>
      <c r="DR552" s="52"/>
      <c r="DS552" s="52"/>
      <c r="DT552" s="52"/>
      <c r="DU552" s="52"/>
    </row>
    <row r="553" spans="1:125" ht="16.5" customHeight="1" x14ac:dyDescent="0.3">
      <c r="A553" s="56"/>
      <c r="B553" s="56"/>
      <c r="C553" s="56"/>
      <c r="D553" s="52"/>
      <c r="E553" s="52"/>
      <c r="F553" s="198"/>
      <c r="G553" s="52"/>
      <c r="H553" s="198"/>
      <c r="I553" s="198"/>
      <c r="J553" s="198"/>
      <c r="K553" s="198"/>
      <c r="L553" s="198"/>
      <c r="M553" s="198"/>
      <c r="N553" s="198"/>
      <c r="O553" s="198"/>
      <c r="P553" s="198"/>
      <c r="Q553" s="198"/>
      <c r="R553" s="198"/>
      <c r="S553" s="198"/>
      <c r="T553" s="198"/>
      <c r="U553" s="198"/>
      <c r="V553" s="198"/>
      <c r="W553" s="198"/>
      <c r="X553" s="198"/>
      <c r="Y553" s="198"/>
      <c r="Z553" s="198"/>
      <c r="AA553" s="52"/>
      <c r="AB553" s="52"/>
      <c r="AC553" s="52"/>
      <c r="AD553" s="198"/>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c r="CN553" s="52"/>
      <c r="CO553" s="52"/>
      <c r="CP553" s="52"/>
      <c r="CQ553" s="52"/>
      <c r="CR553" s="52"/>
      <c r="CS553" s="52"/>
      <c r="CT553" s="52"/>
      <c r="CU553" s="52"/>
      <c r="CV553" s="52"/>
      <c r="CW553" s="52"/>
      <c r="CX553" s="52"/>
      <c r="CY553" s="52"/>
      <c r="CZ553" s="52"/>
      <c r="DA553" s="52"/>
      <c r="DB553" s="52"/>
      <c r="DC553" s="52"/>
      <c r="DD553" s="52"/>
      <c r="DE553" s="52"/>
      <c r="DF553" s="52"/>
      <c r="DG553" s="52"/>
      <c r="DH553" s="52"/>
      <c r="DI553" s="52"/>
      <c r="DJ553" s="52"/>
      <c r="DK553" s="52"/>
      <c r="DL553" s="52"/>
      <c r="DM553" s="52"/>
      <c r="DN553" s="52"/>
      <c r="DO553" s="52"/>
      <c r="DP553" s="52"/>
      <c r="DQ553" s="52"/>
      <c r="DR553" s="52"/>
      <c r="DS553" s="52"/>
      <c r="DT553" s="52"/>
      <c r="DU553" s="52"/>
    </row>
    <row r="554" spans="1:125" ht="16.5" customHeight="1" x14ac:dyDescent="0.3">
      <c r="A554" s="56"/>
      <c r="B554" s="56"/>
      <c r="C554" s="56"/>
      <c r="D554" s="52"/>
      <c r="E554" s="52"/>
      <c r="F554" s="198"/>
      <c r="G554" s="52"/>
      <c r="H554" s="198"/>
      <c r="I554" s="198"/>
      <c r="J554" s="198"/>
      <c r="K554" s="198"/>
      <c r="L554" s="198"/>
      <c r="M554" s="198"/>
      <c r="N554" s="198"/>
      <c r="O554" s="198"/>
      <c r="P554" s="198"/>
      <c r="Q554" s="198"/>
      <c r="R554" s="198"/>
      <c r="S554" s="198"/>
      <c r="T554" s="198"/>
      <c r="U554" s="198"/>
      <c r="V554" s="198"/>
      <c r="W554" s="198"/>
      <c r="X554" s="198"/>
      <c r="Y554" s="198"/>
      <c r="Z554" s="198"/>
      <c r="AA554" s="52"/>
      <c r="AB554" s="52"/>
      <c r="AC554" s="52"/>
      <c r="AD554" s="198"/>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c r="DC554" s="52"/>
      <c r="DD554" s="52"/>
      <c r="DE554" s="52"/>
      <c r="DF554" s="52"/>
      <c r="DG554" s="52"/>
      <c r="DH554" s="52"/>
      <c r="DI554" s="52"/>
      <c r="DJ554" s="52"/>
      <c r="DK554" s="52"/>
      <c r="DL554" s="52"/>
      <c r="DM554" s="52"/>
      <c r="DN554" s="52"/>
      <c r="DO554" s="52"/>
      <c r="DP554" s="52"/>
      <c r="DQ554" s="52"/>
      <c r="DR554" s="52"/>
      <c r="DS554" s="52"/>
      <c r="DT554" s="52"/>
      <c r="DU554" s="52"/>
    </row>
    <row r="555" spans="1:125" ht="16.5" customHeight="1" x14ac:dyDescent="0.3">
      <c r="A555" s="56"/>
      <c r="B555" s="56"/>
      <c r="C555" s="56"/>
      <c r="D555" s="52"/>
      <c r="E555" s="52"/>
      <c r="F555" s="198"/>
      <c r="G555" s="52"/>
      <c r="H555" s="198"/>
      <c r="I555" s="198"/>
      <c r="J555" s="198"/>
      <c r="K555" s="198"/>
      <c r="L555" s="198"/>
      <c r="M555" s="198"/>
      <c r="N555" s="198"/>
      <c r="O555" s="198"/>
      <c r="P555" s="198"/>
      <c r="Q555" s="198"/>
      <c r="R555" s="198"/>
      <c r="S555" s="198"/>
      <c r="T555" s="198"/>
      <c r="U555" s="198"/>
      <c r="V555" s="198"/>
      <c r="W555" s="198"/>
      <c r="X555" s="198"/>
      <c r="Y555" s="198"/>
      <c r="Z555" s="198"/>
      <c r="AA555" s="52"/>
      <c r="AB555" s="52"/>
      <c r="AC555" s="52"/>
      <c r="AD555" s="198"/>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c r="DC555" s="52"/>
      <c r="DD555" s="52"/>
      <c r="DE555" s="52"/>
      <c r="DF555" s="52"/>
      <c r="DG555" s="52"/>
      <c r="DH555" s="52"/>
      <c r="DI555" s="52"/>
      <c r="DJ555" s="52"/>
      <c r="DK555" s="52"/>
      <c r="DL555" s="52"/>
      <c r="DM555" s="52"/>
      <c r="DN555" s="52"/>
      <c r="DO555" s="52"/>
      <c r="DP555" s="52"/>
      <c r="DQ555" s="52"/>
      <c r="DR555" s="52"/>
      <c r="DS555" s="52"/>
      <c r="DT555" s="52"/>
      <c r="DU555" s="52"/>
    </row>
    <row r="556" spans="1:125" ht="16.5" customHeight="1" x14ac:dyDescent="0.3">
      <c r="A556" s="56"/>
      <c r="B556" s="56"/>
      <c r="C556" s="56"/>
      <c r="D556" s="52"/>
      <c r="E556" s="52"/>
      <c r="F556" s="198"/>
      <c r="G556" s="52"/>
      <c r="H556" s="198"/>
      <c r="I556" s="198"/>
      <c r="J556" s="198"/>
      <c r="K556" s="198"/>
      <c r="L556" s="198"/>
      <c r="M556" s="198"/>
      <c r="N556" s="198"/>
      <c r="O556" s="198"/>
      <c r="P556" s="198"/>
      <c r="Q556" s="198"/>
      <c r="R556" s="198"/>
      <c r="S556" s="198"/>
      <c r="T556" s="198"/>
      <c r="U556" s="198"/>
      <c r="V556" s="198"/>
      <c r="W556" s="198"/>
      <c r="X556" s="198"/>
      <c r="Y556" s="198"/>
      <c r="Z556" s="198"/>
      <c r="AA556" s="52"/>
      <c r="AB556" s="52"/>
      <c r="AC556" s="52"/>
      <c r="AD556" s="198"/>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c r="DF556" s="52"/>
      <c r="DG556" s="52"/>
      <c r="DH556" s="52"/>
      <c r="DI556" s="52"/>
      <c r="DJ556" s="52"/>
      <c r="DK556" s="52"/>
      <c r="DL556" s="52"/>
      <c r="DM556" s="52"/>
      <c r="DN556" s="52"/>
      <c r="DO556" s="52"/>
      <c r="DP556" s="52"/>
      <c r="DQ556" s="52"/>
      <c r="DR556" s="52"/>
      <c r="DS556" s="52"/>
      <c r="DT556" s="52"/>
      <c r="DU556" s="52"/>
    </row>
    <row r="557" spans="1:125" ht="16.5" customHeight="1" x14ac:dyDescent="0.3">
      <c r="A557" s="56"/>
      <c r="B557" s="56"/>
      <c r="C557" s="56"/>
      <c r="D557" s="52"/>
      <c r="E557" s="52"/>
      <c r="F557" s="198"/>
      <c r="G557" s="52"/>
      <c r="H557" s="198"/>
      <c r="I557" s="198"/>
      <c r="J557" s="198"/>
      <c r="K557" s="198"/>
      <c r="L557" s="198"/>
      <c r="M557" s="198"/>
      <c r="N557" s="198"/>
      <c r="O557" s="198"/>
      <c r="P557" s="198"/>
      <c r="Q557" s="198"/>
      <c r="R557" s="198"/>
      <c r="S557" s="198"/>
      <c r="T557" s="198"/>
      <c r="U557" s="198"/>
      <c r="V557" s="198"/>
      <c r="W557" s="198"/>
      <c r="X557" s="198"/>
      <c r="Y557" s="198"/>
      <c r="Z557" s="198"/>
      <c r="AA557" s="52"/>
      <c r="AB557" s="52"/>
      <c r="AC557" s="52"/>
      <c r="AD557" s="198"/>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c r="DC557" s="52"/>
      <c r="DD557" s="52"/>
      <c r="DE557" s="52"/>
      <c r="DF557" s="52"/>
      <c r="DG557" s="52"/>
      <c r="DH557" s="52"/>
      <c r="DI557" s="52"/>
      <c r="DJ557" s="52"/>
      <c r="DK557" s="52"/>
      <c r="DL557" s="52"/>
      <c r="DM557" s="52"/>
      <c r="DN557" s="52"/>
      <c r="DO557" s="52"/>
      <c r="DP557" s="52"/>
      <c r="DQ557" s="52"/>
      <c r="DR557" s="52"/>
      <c r="DS557" s="52"/>
      <c r="DT557" s="52"/>
      <c r="DU557" s="52"/>
    </row>
    <row r="558" spans="1:125" ht="16.5" customHeight="1" x14ac:dyDescent="0.3">
      <c r="A558" s="56"/>
      <c r="B558" s="56"/>
      <c r="C558" s="56"/>
      <c r="D558" s="52"/>
      <c r="E558" s="52"/>
      <c r="F558" s="198"/>
      <c r="G558" s="52"/>
      <c r="H558" s="198"/>
      <c r="I558" s="198"/>
      <c r="J558" s="198"/>
      <c r="K558" s="198"/>
      <c r="L558" s="198"/>
      <c r="M558" s="198"/>
      <c r="N558" s="198"/>
      <c r="O558" s="198"/>
      <c r="P558" s="198"/>
      <c r="Q558" s="198"/>
      <c r="R558" s="198"/>
      <c r="S558" s="198"/>
      <c r="T558" s="198"/>
      <c r="U558" s="198"/>
      <c r="V558" s="198"/>
      <c r="W558" s="198"/>
      <c r="X558" s="198"/>
      <c r="Y558" s="198"/>
      <c r="Z558" s="198"/>
      <c r="AA558" s="52"/>
      <c r="AB558" s="52"/>
      <c r="AC558" s="52"/>
      <c r="AD558" s="198"/>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c r="DF558" s="52"/>
      <c r="DG558" s="52"/>
      <c r="DH558" s="52"/>
      <c r="DI558" s="52"/>
      <c r="DJ558" s="52"/>
      <c r="DK558" s="52"/>
      <c r="DL558" s="52"/>
      <c r="DM558" s="52"/>
      <c r="DN558" s="52"/>
      <c r="DO558" s="52"/>
      <c r="DP558" s="52"/>
      <c r="DQ558" s="52"/>
      <c r="DR558" s="52"/>
      <c r="DS558" s="52"/>
      <c r="DT558" s="52"/>
      <c r="DU558" s="52"/>
    </row>
    <row r="559" spans="1:125" ht="16.5" customHeight="1" x14ac:dyDescent="0.3">
      <c r="A559" s="56"/>
      <c r="B559" s="56"/>
      <c r="C559" s="56"/>
      <c r="D559" s="52"/>
      <c r="E559" s="52"/>
      <c r="F559" s="198"/>
      <c r="G559" s="52"/>
      <c r="H559" s="198"/>
      <c r="I559" s="198"/>
      <c r="J559" s="198"/>
      <c r="K559" s="198"/>
      <c r="L559" s="198"/>
      <c r="M559" s="198"/>
      <c r="N559" s="198"/>
      <c r="O559" s="198"/>
      <c r="P559" s="198"/>
      <c r="Q559" s="198"/>
      <c r="R559" s="198"/>
      <c r="S559" s="198"/>
      <c r="T559" s="198"/>
      <c r="U559" s="198"/>
      <c r="V559" s="198"/>
      <c r="W559" s="198"/>
      <c r="X559" s="198"/>
      <c r="Y559" s="198"/>
      <c r="Z559" s="198"/>
      <c r="AA559" s="52"/>
      <c r="AB559" s="52"/>
      <c r="AC559" s="52"/>
      <c r="AD559" s="198"/>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c r="DC559" s="52"/>
      <c r="DD559" s="52"/>
      <c r="DE559" s="52"/>
      <c r="DF559" s="52"/>
      <c r="DG559" s="52"/>
      <c r="DH559" s="52"/>
      <c r="DI559" s="52"/>
      <c r="DJ559" s="52"/>
      <c r="DK559" s="52"/>
      <c r="DL559" s="52"/>
      <c r="DM559" s="52"/>
      <c r="DN559" s="52"/>
      <c r="DO559" s="52"/>
      <c r="DP559" s="52"/>
      <c r="DQ559" s="52"/>
      <c r="DR559" s="52"/>
      <c r="DS559" s="52"/>
      <c r="DT559" s="52"/>
      <c r="DU559" s="52"/>
    </row>
    <row r="560" spans="1:125" ht="16.5" customHeight="1" x14ac:dyDescent="0.3">
      <c r="A560" s="56"/>
      <c r="B560" s="56"/>
      <c r="C560" s="56"/>
      <c r="D560" s="52"/>
      <c r="E560" s="52"/>
      <c r="F560" s="198"/>
      <c r="G560" s="52"/>
      <c r="H560" s="198"/>
      <c r="I560" s="198"/>
      <c r="J560" s="198"/>
      <c r="K560" s="198"/>
      <c r="L560" s="198"/>
      <c r="M560" s="198"/>
      <c r="N560" s="198"/>
      <c r="O560" s="198"/>
      <c r="P560" s="198"/>
      <c r="Q560" s="198"/>
      <c r="R560" s="198"/>
      <c r="S560" s="198"/>
      <c r="T560" s="198"/>
      <c r="U560" s="198"/>
      <c r="V560" s="198"/>
      <c r="W560" s="198"/>
      <c r="X560" s="198"/>
      <c r="Y560" s="198"/>
      <c r="Z560" s="198"/>
      <c r="AA560" s="52"/>
      <c r="AB560" s="52"/>
      <c r="AC560" s="52"/>
      <c r="AD560" s="198"/>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c r="DC560" s="52"/>
      <c r="DD560" s="52"/>
      <c r="DE560" s="52"/>
      <c r="DF560" s="52"/>
      <c r="DG560" s="52"/>
      <c r="DH560" s="52"/>
      <c r="DI560" s="52"/>
      <c r="DJ560" s="52"/>
      <c r="DK560" s="52"/>
      <c r="DL560" s="52"/>
      <c r="DM560" s="52"/>
      <c r="DN560" s="52"/>
      <c r="DO560" s="52"/>
      <c r="DP560" s="52"/>
      <c r="DQ560" s="52"/>
      <c r="DR560" s="52"/>
      <c r="DS560" s="52"/>
      <c r="DT560" s="52"/>
      <c r="DU560" s="52"/>
    </row>
    <row r="561" spans="1:125" ht="16.5" customHeight="1" x14ac:dyDescent="0.3">
      <c r="A561" s="56"/>
      <c r="B561" s="56"/>
      <c r="C561" s="56"/>
      <c r="D561" s="52"/>
      <c r="E561" s="52"/>
      <c r="F561" s="198"/>
      <c r="G561" s="52"/>
      <c r="H561" s="198"/>
      <c r="I561" s="198"/>
      <c r="J561" s="198"/>
      <c r="K561" s="198"/>
      <c r="L561" s="198"/>
      <c r="M561" s="198"/>
      <c r="N561" s="198"/>
      <c r="O561" s="198"/>
      <c r="P561" s="198"/>
      <c r="Q561" s="198"/>
      <c r="R561" s="198"/>
      <c r="S561" s="198"/>
      <c r="T561" s="198"/>
      <c r="U561" s="198"/>
      <c r="V561" s="198"/>
      <c r="W561" s="198"/>
      <c r="X561" s="198"/>
      <c r="Y561" s="198"/>
      <c r="Z561" s="198"/>
      <c r="AA561" s="52"/>
      <c r="AB561" s="52"/>
      <c r="AC561" s="52"/>
      <c r="AD561" s="198"/>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c r="CN561" s="52"/>
      <c r="CO561" s="52"/>
      <c r="CP561" s="52"/>
      <c r="CQ561" s="52"/>
      <c r="CR561" s="52"/>
      <c r="CS561" s="52"/>
      <c r="CT561" s="52"/>
      <c r="CU561" s="52"/>
      <c r="CV561" s="52"/>
      <c r="CW561" s="52"/>
      <c r="CX561" s="52"/>
      <c r="CY561" s="52"/>
      <c r="CZ561" s="52"/>
      <c r="DA561" s="52"/>
      <c r="DB561" s="52"/>
      <c r="DC561" s="52"/>
      <c r="DD561" s="52"/>
      <c r="DE561" s="52"/>
      <c r="DF561" s="52"/>
      <c r="DG561" s="52"/>
      <c r="DH561" s="52"/>
      <c r="DI561" s="52"/>
      <c r="DJ561" s="52"/>
      <c r="DK561" s="52"/>
      <c r="DL561" s="52"/>
      <c r="DM561" s="52"/>
      <c r="DN561" s="52"/>
      <c r="DO561" s="52"/>
      <c r="DP561" s="52"/>
      <c r="DQ561" s="52"/>
      <c r="DR561" s="52"/>
      <c r="DS561" s="52"/>
      <c r="DT561" s="52"/>
      <c r="DU561" s="52"/>
    </row>
    <row r="562" spans="1:125" ht="16.5" customHeight="1" x14ac:dyDescent="0.3">
      <c r="A562" s="56"/>
      <c r="B562" s="56"/>
      <c r="C562" s="56"/>
      <c r="D562" s="52"/>
      <c r="E562" s="52"/>
      <c r="F562" s="198"/>
      <c r="G562" s="52"/>
      <c r="H562" s="198"/>
      <c r="I562" s="198"/>
      <c r="J562" s="198"/>
      <c r="K562" s="198"/>
      <c r="L562" s="198"/>
      <c r="M562" s="198"/>
      <c r="N562" s="198"/>
      <c r="O562" s="198"/>
      <c r="P562" s="198"/>
      <c r="Q562" s="198"/>
      <c r="R562" s="198"/>
      <c r="S562" s="198"/>
      <c r="T562" s="198"/>
      <c r="U562" s="198"/>
      <c r="V562" s="198"/>
      <c r="W562" s="198"/>
      <c r="X562" s="198"/>
      <c r="Y562" s="198"/>
      <c r="Z562" s="198"/>
      <c r="AA562" s="52"/>
      <c r="AB562" s="52"/>
      <c r="AC562" s="52"/>
      <c r="AD562" s="198"/>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c r="DC562" s="52"/>
      <c r="DD562" s="52"/>
      <c r="DE562" s="52"/>
      <c r="DF562" s="52"/>
      <c r="DG562" s="52"/>
      <c r="DH562" s="52"/>
      <c r="DI562" s="52"/>
      <c r="DJ562" s="52"/>
      <c r="DK562" s="52"/>
      <c r="DL562" s="52"/>
      <c r="DM562" s="52"/>
      <c r="DN562" s="52"/>
      <c r="DO562" s="52"/>
      <c r="DP562" s="52"/>
      <c r="DQ562" s="52"/>
      <c r="DR562" s="52"/>
      <c r="DS562" s="52"/>
      <c r="DT562" s="52"/>
      <c r="DU562" s="52"/>
    </row>
    <row r="563" spans="1:125" ht="16.5" customHeight="1" x14ac:dyDescent="0.3">
      <c r="A563" s="56"/>
      <c r="B563" s="56"/>
      <c r="C563" s="56"/>
      <c r="D563" s="52"/>
      <c r="E563" s="52"/>
      <c r="F563" s="198"/>
      <c r="G563" s="52"/>
      <c r="H563" s="198"/>
      <c r="I563" s="198"/>
      <c r="J563" s="198"/>
      <c r="K563" s="198"/>
      <c r="L563" s="198"/>
      <c r="M563" s="198"/>
      <c r="N563" s="198"/>
      <c r="O563" s="198"/>
      <c r="P563" s="198"/>
      <c r="Q563" s="198"/>
      <c r="R563" s="198"/>
      <c r="S563" s="198"/>
      <c r="T563" s="198"/>
      <c r="U563" s="198"/>
      <c r="V563" s="198"/>
      <c r="W563" s="198"/>
      <c r="X563" s="198"/>
      <c r="Y563" s="198"/>
      <c r="Z563" s="198"/>
      <c r="AA563" s="52"/>
      <c r="AB563" s="52"/>
      <c r="AC563" s="52"/>
      <c r="AD563" s="198"/>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c r="CN563" s="52"/>
      <c r="CO563" s="52"/>
      <c r="CP563" s="52"/>
      <c r="CQ563" s="52"/>
      <c r="CR563" s="52"/>
      <c r="CS563" s="52"/>
      <c r="CT563" s="52"/>
      <c r="CU563" s="52"/>
      <c r="CV563" s="52"/>
      <c r="CW563" s="52"/>
      <c r="CX563" s="52"/>
      <c r="CY563" s="52"/>
      <c r="CZ563" s="52"/>
      <c r="DA563" s="52"/>
      <c r="DB563" s="52"/>
      <c r="DC563" s="52"/>
      <c r="DD563" s="52"/>
      <c r="DE563" s="52"/>
      <c r="DF563" s="52"/>
      <c r="DG563" s="52"/>
      <c r="DH563" s="52"/>
      <c r="DI563" s="52"/>
      <c r="DJ563" s="52"/>
      <c r="DK563" s="52"/>
      <c r="DL563" s="52"/>
      <c r="DM563" s="52"/>
      <c r="DN563" s="52"/>
      <c r="DO563" s="52"/>
      <c r="DP563" s="52"/>
      <c r="DQ563" s="52"/>
      <c r="DR563" s="52"/>
      <c r="DS563" s="52"/>
      <c r="DT563" s="52"/>
      <c r="DU563" s="52"/>
    </row>
    <row r="564" spans="1:125" ht="16.5" customHeight="1" x14ac:dyDescent="0.3">
      <c r="A564" s="56"/>
      <c r="B564" s="56"/>
      <c r="C564" s="56"/>
      <c r="D564" s="52"/>
      <c r="E564" s="52"/>
      <c r="F564" s="198"/>
      <c r="G564" s="52"/>
      <c r="H564" s="198"/>
      <c r="I564" s="198"/>
      <c r="J564" s="198"/>
      <c r="K564" s="198"/>
      <c r="L564" s="198"/>
      <c r="M564" s="198"/>
      <c r="N564" s="198"/>
      <c r="O564" s="198"/>
      <c r="P564" s="198"/>
      <c r="Q564" s="198"/>
      <c r="R564" s="198"/>
      <c r="S564" s="198"/>
      <c r="T564" s="198"/>
      <c r="U564" s="198"/>
      <c r="V564" s="198"/>
      <c r="W564" s="198"/>
      <c r="X564" s="198"/>
      <c r="Y564" s="198"/>
      <c r="Z564" s="198"/>
      <c r="AA564" s="52"/>
      <c r="AB564" s="52"/>
      <c r="AC564" s="52"/>
      <c r="AD564" s="198"/>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c r="DC564" s="52"/>
      <c r="DD564" s="52"/>
      <c r="DE564" s="52"/>
      <c r="DF564" s="52"/>
      <c r="DG564" s="52"/>
      <c r="DH564" s="52"/>
      <c r="DI564" s="52"/>
      <c r="DJ564" s="52"/>
      <c r="DK564" s="52"/>
      <c r="DL564" s="52"/>
      <c r="DM564" s="52"/>
      <c r="DN564" s="52"/>
      <c r="DO564" s="52"/>
      <c r="DP564" s="52"/>
      <c r="DQ564" s="52"/>
      <c r="DR564" s="52"/>
      <c r="DS564" s="52"/>
      <c r="DT564" s="52"/>
      <c r="DU564" s="52"/>
    </row>
    <row r="565" spans="1:125" ht="16.5" customHeight="1" x14ac:dyDescent="0.3">
      <c r="A565" s="56"/>
      <c r="B565" s="56"/>
      <c r="C565" s="56"/>
      <c r="D565" s="52"/>
      <c r="E565" s="52"/>
      <c r="F565" s="198"/>
      <c r="G565" s="52"/>
      <c r="H565" s="198"/>
      <c r="I565" s="198"/>
      <c r="J565" s="198"/>
      <c r="K565" s="198"/>
      <c r="L565" s="198"/>
      <c r="M565" s="198"/>
      <c r="N565" s="198"/>
      <c r="O565" s="198"/>
      <c r="P565" s="198"/>
      <c r="Q565" s="198"/>
      <c r="R565" s="198"/>
      <c r="S565" s="198"/>
      <c r="T565" s="198"/>
      <c r="U565" s="198"/>
      <c r="V565" s="198"/>
      <c r="W565" s="198"/>
      <c r="X565" s="198"/>
      <c r="Y565" s="198"/>
      <c r="Z565" s="198"/>
      <c r="AA565" s="52"/>
      <c r="AB565" s="52"/>
      <c r="AC565" s="52"/>
      <c r="AD565" s="198"/>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c r="CN565" s="52"/>
      <c r="CO565" s="52"/>
      <c r="CP565" s="52"/>
      <c r="CQ565" s="52"/>
      <c r="CR565" s="52"/>
      <c r="CS565" s="52"/>
      <c r="CT565" s="52"/>
      <c r="CU565" s="52"/>
      <c r="CV565" s="52"/>
      <c r="CW565" s="52"/>
      <c r="CX565" s="52"/>
      <c r="CY565" s="52"/>
      <c r="CZ565" s="52"/>
      <c r="DA565" s="52"/>
      <c r="DB565" s="52"/>
      <c r="DC565" s="52"/>
      <c r="DD565" s="52"/>
      <c r="DE565" s="52"/>
      <c r="DF565" s="52"/>
      <c r="DG565" s="52"/>
      <c r="DH565" s="52"/>
      <c r="DI565" s="52"/>
      <c r="DJ565" s="52"/>
      <c r="DK565" s="52"/>
      <c r="DL565" s="52"/>
      <c r="DM565" s="52"/>
      <c r="DN565" s="52"/>
      <c r="DO565" s="52"/>
      <c r="DP565" s="52"/>
      <c r="DQ565" s="52"/>
      <c r="DR565" s="52"/>
      <c r="DS565" s="52"/>
      <c r="DT565" s="52"/>
      <c r="DU565" s="52"/>
    </row>
    <row r="566" spans="1:125" ht="16.5" customHeight="1" x14ac:dyDescent="0.3">
      <c r="A566" s="56"/>
      <c r="B566" s="56"/>
      <c r="C566" s="56"/>
      <c r="D566" s="52"/>
      <c r="E566" s="52"/>
      <c r="F566" s="198"/>
      <c r="G566" s="52"/>
      <c r="H566" s="198"/>
      <c r="I566" s="198"/>
      <c r="J566" s="198"/>
      <c r="K566" s="198"/>
      <c r="L566" s="198"/>
      <c r="M566" s="198"/>
      <c r="N566" s="198"/>
      <c r="O566" s="198"/>
      <c r="P566" s="198"/>
      <c r="Q566" s="198"/>
      <c r="R566" s="198"/>
      <c r="S566" s="198"/>
      <c r="T566" s="198"/>
      <c r="U566" s="198"/>
      <c r="V566" s="198"/>
      <c r="W566" s="198"/>
      <c r="X566" s="198"/>
      <c r="Y566" s="198"/>
      <c r="Z566" s="198"/>
      <c r="AA566" s="52"/>
      <c r="AB566" s="52"/>
      <c r="AC566" s="52"/>
      <c r="AD566" s="198"/>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c r="DC566" s="52"/>
      <c r="DD566" s="52"/>
      <c r="DE566" s="52"/>
      <c r="DF566" s="52"/>
      <c r="DG566" s="52"/>
      <c r="DH566" s="52"/>
      <c r="DI566" s="52"/>
      <c r="DJ566" s="52"/>
      <c r="DK566" s="52"/>
      <c r="DL566" s="52"/>
      <c r="DM566" s="52"/>
      <c r="DN566" s="52"/>
      <c r="DO566" s="52"/>
      <c r="DP566" s="52"/>
      <c r="DQ566" s="52"/>
      <c r="DR566" s="52"/>
      <c r="DS566" s="52"/>
      <c r="DT566" s="52"/>
      <c r="DU566" s="52"/>
    </row>
    <row r="567" spans="1:125" ht="16.5" customHeight="1" x14ac:dyDescent="0.3">
      <c r="A567" s="56"/>
      <c r="B567" s="56"/>
      <c r="C567" s="56"/>
      <c r="D567" s="52"/>
      <c r="E567" s="52"/>
      <c r="F567" s="198"/>
      <c r="G567" s="52"/>
      <c r="H567" s="198"/>
      <c r="I567" s="198"/>
      <c r="J567" s="198"/>
      <c r="K567" s="198"/>
      <c r="L567" s="198"/>
      <c r="M567" s="198"/>
      <c r="N567" s="198"/>
      <c r="O567" s="198"/>
      <c r="P567" s="198"/>
      <c r="Q567" s="198"/>
      <c r="R567" s="198"/>
      <c r="S567" s="198"/>
      <c r="T567" s="198"/>
      <c r="U567" s="198"/>
      <c r="V567" s="198"/>
      <c r="W567" s="198"/>
      <c r="X567" s="198"/>
      <c r="Y567" s="198"/>
      <c r="Z567" s="198"/>
      <c r="AA567" s="52"/>
      <c r="AB567" s="52"/>
      <c r="AC567" s="52"/>
      <c r="AD567" s="198"/>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c r="CN567" s="52"/>
      <c r="CO567" s="52"/>
      <c r="CP567" s="52"/>
      <c r="CQ567" s="52"/>
      <c r="CR567" s="52"/>
      <c r="CS567" s="52"/>
      <c r="CT567" s="52"/>
      <c r="CU567" s="52"/>
      <c r="CV567" s="52"/>
      <c r="CW567" s="52"/>
      <c r="CX567" s="52"/>
      <c r="CY567" s="52"/>
      <c r="CZ567" s="52"/>
      <c r="DA567" s="52"/>
      <c r="DB567" s="52"/>
      <c r="DC567" s="52"/>
      <c r="DD567" s="52"/>
      <c r="DE567" s="52"/>
      <c r="DF567" s="52"/>
      <c r="DG567" s="52"/>
      <c r="DH567" s="52"/>
      <c r="DI567" s="52"/>
      <c r="DJ567" s="52"/>
      <c r="DK567" s="52"/>
      <c r="DL567" s="52"/>
      <c r="DM567" s="52"/>
      <c r="DN567" s="52"/>
      <c r="DO567" s="52"/>
      <c r="DP567" s="52"/>
      <c r="DQ567" s="52"/>
      <c r="DR567" s="52"/>
      <c r="DS567" s="52"/>
      <c r="DT567" s="52"/>
      <c r="DU567" s="52"/>
    </row>
    <row r="568" spans="1:125" ht="16.5" customHeight="1" x14ac:dyDescent="0.3">
      <c r="A568" s="56"/>
      <c r="B568" s="56"/>
      <c r="C568" s="56"/>
      <c r="D568" s="52"/>
      <c r="E568" s="52"/>
      <c r="F568" s="198"/>
      <c r="G568" s="52"/>
      <c r="H568" s="198"/>
      <c r="I568" s="198"/>
      <c r="J568" s="198"/>
      <c r="K568" s="198"/>
      <c r="L568" s="198"/>
      <c r="M568" s="198"/>
      <c r="N568" s="198"/>
      <c r="O568" s="198"/>
      <c r="P568" s="198"/>
      <c r="Q568" s="198"/>
      <c r="R568" s="198"/>
      <c r="S568" s="198"/>
      <c r="T568" s="198"/>
      <c r="U568" s="198"/>
      <c r="V568" s="198"/>
      <c r="W568" s="198"/>
      <c r="X568" s="198"/>
      <c r="Y568" s="198"/>
      <c r="Z568" s="198"/>
      <c r="AA568" s="52"/>
      <c r="AB568" s="52"/>
      <c r="AC568" s="52"/>
      <c r="AD568" s="198"/>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c r="DC568" s="52"/>
      <c r="DD568" s="52"/>
      <c r="DE568" s="52"/>
      <c r="DF568" s="52"/>
      <c r="DG568" s="52"/>
      <c r="DH568" s="52"/>
      <c r="DI568" s="52"/>
      <c r="DJ568" s="52"/>
      <c r="DK568" s="52"/>
      <c r="DL568" s="52"/>
      <c r="DM568" s="52"/>
      <c r="DN568" s="52"/>
      <c r="DO568" s="52"/>
      <c r="DP568" s="52"/>
      <c r="DQ568" s="52"/>
      <c r="DR568" s="52"/>
      <c r="DS568" s="52"/>
      <c r="DT568" s="52"/>
      <c r="DU568" s="52"/>
    </row>
    <row r="569" spans="1:125" ht="16.5" customHeight="1" x14ac:dyDescent="0.3">
      <c r="A569" s="56"/>
      <c r="B569" s="56"/>
      <c r="C569" s="56"/>
      <c r="D569" s="52"/>
      <c r="E569" s="52"/>
      <c r="F569" s="198"/>
      <c r="G569" s="52"/>
      <c r="H569" s="198"/>
      <c r="I569" s="198"/>
      <c r="J569" s="198"/>
      <c r="K569" s="198"/>
      <c r="L569" s="198"/>
      <c r="M569" s="198"/>
      <c r="N569" s="198"/>
      <c r="O569" s="198"/>
      <c r="P569" s="198"/>
      <c r="Q569" s="198"/>
      <c r="R569" s="198"/>
      <c r="S569" s="198"/>
      <c r="T569" s="198"/>
      <c r="U569" s="198"/>
      <c r="V569" s="198"/>
      <c r="W569" s="198"/>
      <c r="X569" s="198"/>
      <c r="Y569" s="198"/>
      <c r="Z569" s="198"/>
      <c r="AA569" s="52"/>
      <c r="AB569" s="52"/>
      <c r="AC569" s="52"/>
      <c r="AD569" s="198"/>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c r="CN569" s="52"/>
      <c r="CO569" s="52"/>
      <c r="CP569" s="52"/>
      <c r="CQ569" s="52"/>
      <c r="CR569" s="52"/>
      <c r="CS569" s="52"/>
      <c r="CT569" s="52"/>
      <c r="CU569" s="52"/>
      <c r="CV569" s="52"/>
      <c r="CW569" s="52"/>
      <c r="CX569" s="52"/>
      <c r="CY569" s="52"/>
      <c r="CZ569" s="52"/>
      <c r="DA569" s="52"/>
      <c r="DB569" s="52"/>
      <c r="DC569" s="52"/>
      <c r="DD569" s="52"/>
      <c r="DE569" s="52"/>
      <c r="DF569" s="52"/>
      <c r="DG569" s="52"/>
      <c r="DH569" s="52"/>
      <c r="DI569" s="52"/>
      <c r="DJ569" s="52"/>
      <c r="DK569" s="52"/>
      <c r="DL569" s="52"/>
      <c r="DM569" s="52"/>
      <c r="DN569" s="52"/>
      <c r="DO569" s="52"/>
      <c r="DP569" s="52"/>
      <c r="DQ569" s="52"/>
      <c r="DR569" s="52"/>
      <c r="DS569" s="52"/>
      <c r="DT569" s="52"/>
      <c r="DU569" s="52"/>
    </row>
    <row r="570" spans="1:125" ht="16.5" customHeight="1" x14ac:dyDescent="0.3">
      <c r="A570" s="56"/>
      <c r="B570" s="56"/>
      <c r="C570" s="56"/>
      <c r="D570" s="52"/>
      <c r="E570" s="52"/>
      <c r="F570" s="198"/>
      <c r="G570" s="52"/>
      <c r="H570" s="198"/>
      <c r="I570" s="198"/>
      <c r="J570" s="198"/>
      <c r="K570" s="198"/>
      <c r="L570" s="198"/>
      <c r="M570" s="198"/>
      <c r="N570" s="198"/>
      <c r="O570" s="198"/>
      <c r="P570" s="198"/>
      <c r="Q570" s="198"/>
      <c r="R570" s="198"/>
      <c r="S570" s="198"/>
      <c r="T570" s="198"/>
      <c r="U570" s="198"/>
      <c r="V570" s="198"/>
      <c r="W570" s="198"/>
      <c r="X570" s="198"/>
      <c r="Y570" s="198"/>
      <c r="Z570" s="198"/>
      <c r="AA570" s="52"/>
      <c r="AB570" s="52"/>
      <c r="AC570" s="52"/>
      <c r="AD570" s="198"/>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c r="DC570" s="52"/>
      <c r="DD570" s="52"/>
      <c r="DE570" s="52"/>
      <c r="DF570" s="52"/>
      <c r="DG570" s="52"/>
      <c r="DH570" s="52"/>
      <c r="DI570" s="52"/>
      <c r="DJ570" s="52"/>
      <c r="DK570" s="52"/>
      <c r="DL570" s="52"/>
      <c r="DM570" s="52"/>
      <c r="DN570" s="52"/>
      <c r="DO570" s="52"/>
      <c r="DP570" s="52"/>
      <c r="DQ570" s="52"/>
      <c r="DR570" s="52"/>
      <c r="DS570" s="52"/>
      <c r="DT570" s="52"/>
      <c r="DU570" s="52"/>
    </row>
    <row r="571" spans="1:125" ht="16.5" customHeight="1" x14ac:dyDescent="0.3">
      <c r="A571" s="56"/>
      <c r="B571" s="56"/>
      <c r="C571" s="56"/>
      <c r="D571" s="52"/>
      <c r="E571" s="52"/>
      <c r="F571" s="198"/>
      <c r="G571" s="52"/>
      <c r="H571" s="198"/>
      <c r="I571" s="198"/>
      <c r="J571" s="198"/>
      <c r="K571" s="198"/>
      <c r="L571" s="198"/>
      <c r="M571" s="198"/>
      <c r="N571" s="198"/>
      <c r="O571" s="198"/>
      <c r="P571" s="198"/>
      <c r="Q571" s="198"/>
      <c r="R571" s="198"/>
      <c r="S571" s="198"/>
      <c r="T571" s="198"/>
      <c r="U571" s="198"/>
      <c r="V571" s="198"/>
      <c r="W571" s="198"/>
      <c r="X571" s="198"/>
      <c r="Y571" s="198"/>
      <c r="Z571" s="198"/>
      <c r="AA571" s="52"/>
      <c r="AB571" s="52"/>
      <c r="AC571" s="52"/>
      <c r="AD571" s="198"/>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c r="CN571" s="52"/>
      <c r="CO571" s="52"/>
      <c r="CP571" s="52"/>
      <c r="CQ571" s="52"/>
      <c r="CR571" s="52"/>
      <c r="CS571" s="52"/>
      <c r="CT571" s="52"/>
      <c r="CU571" s="52"/>
      <c r="CV571" s="52"/>
      <c r="CW571" s="52"/>
      <c r="CX571" s="52"/>
      <c r="CY571" s="52"/>
      <c r="CZ571" s="52"/>
      <c r="DA571" s="52"/>
      <c r="DB571" s="52"/>
      <c r="DC571" s="52"/>
      <c r="DD571" s="52"/>
      <c r="DE571" s="52"/>
      <c r="DF571" s="52"/>
      <c r="DG571" s="52"/>
      <c r="DH571" s="52"/>
      <c r="DI571" s="52"/>
      <c r="DJ571" s="52"/>
      <c r="DK571" s="52"/>
      <c r="DL571" s="52"/>
      <c r="DM571" s="52"/>
      <c r="DN571" s="52"/>
      <c r="DO571" s="52"/>
      <c r="DP571" s="52"/>
      <c r="DQ571" s="52"/>
      <c r="DR571" s="52"/>
      <c r="DS571" s="52"/>
      <c r="DT571" s="52"/>
      <c r="DU571" s="52"/>
    </row>
    <row r="572" spans="1:125" ht="16.5" customHeight="1" x14ac:dyDescent="0.3">
      <c r="A572" s="56"/>
      <c r="B572" s="56"/>
      <c r="C572" s="56"/>
      <c r="D572" s="52"/>
      <c r="E572" s="52"/>
      <c r="F572" s="198"/>
      <c r="G572" s="52"/>
      <c r="H572" s="198"/>
      <c r="I572" s="198"/>
      <c r="J572" s="198"/>
      <c r="K572" s="198"/>
      <c r="L572" s="198"/>
      <c r="M572" s="198"/>
      <c r="N572" s="198"/>
      <c r="O572" s="198"/>
      <c r="P572" s="198"/>
      <c r="Q572" s="198"/>
      <c r="R572" s="198"/>
      <c r="S572" s="198"/>
      <c r="T572" s="198"/>
      <c r="U572" s="198"/>
      <c r="V572" s="198"/>
      <c r="W572" s="198"/>
      <c r="X572" s="198"/>
      <c r="Y572" s="198"/>
      <c r="Z572" s="198"/>
      <c r="AA572" s="52"/>
      <c r="AB572" s="52"/>
      <c r="AC572" s="52"/>
      <c r="AD572" s="198"/>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c r="DC572" s="52"/>
      <c r="DD572" s="52"/>
      <c r="DE572" s="52"/>
      <c r="DF572" s="52"/>
      <c r="DG572" s="52"/>
      <c r="DH572" s="52"/>
      <c r="DI572" s="52"/>
      <c r="DJ572" s="52"/>
      <c r="DK572" s="52"/>
      <c r="DL572" s="52"/>
      <c r="DM572" s="52"/>
      <c r="DN572" s="52"/>
      <c r="DO572" s="52"/>
      <c r="DP572" s="52"/>
      <c r="DQ572" s="52"/>
      <c r="DR572" s="52"/>
      <c r="DS572" s="52"/>
      <c r="DT572" s="52"/>
      <c r="DU572" s="52"/>
    </row>
    <row r="573" spans="1:125" ht="16.5" customHeight="1" x14ac:dyDescent="0.3">
      <c r="A573" s="56"/>
      <c r="B573" s="56"/>
      <c r="C573" s="56"/>
      <c r="D573" s="52"/>
      <c r="E573" s="52"/>
      <c r="F573" s="198"/>
      <c r="G573" s="52"/>
      <c r="H573" s="198"/>
      <c r="I573" s="198"/>
      <c r="J573" s="198"/>
      <c r="K573" s="198"/>
      <c r="L573" s="198"/>
      <c r="M573" s="198"/>
      <c r="N573" s="198"/>
      <c r="O573" s="198"/>
      <c r="P573" s="198"/>
      <c r="Q573" s="198"/>
      <c r="R573" s="198"/>
      <c r="S573" s="198"/>
      <c r="T573" s="198"/>
      <c r="U573" s="198"/>
      <c r="V573" s="198"/>
      <c r="W573" s="198"/>
      <c r="X573" s="198"/>
      <c r="Y573" s="198"/>
      <c r="Z573" s="198"/>
      <c r="AA573" s="52"/>
      <c r="AB573" s="52"/>
      <c r="AC573" s="52"/>
      <c r="AD573" s="198"/>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c r="CN573" s="52"/>
      <c r="CO573" s="52"/>
      <c r="CP573" s="52"/>
      <c r="CQ573" s="52"/>
      <c r="CR573" s="52"/>
      <c r="CS573" s="52"/>
      <c r="CT573" s="52"/>
      <c r="CU573" s="52"/>
      <c r="CV573" s="52"/>
      <c r="CW573" s="52"/>
      <c r="CX573" s="52"/>
      <c r="CY573" s="52"/>
      <c r="CZ573" s="52"/>
      <c r="DA573" s="52"/>
      <c r="DB573" s="52"/>
      <c r="DC573" s="52"/>
      <c r="DD573" s="52"/>
      <c r="DE573" s="52"/>
      <c r="DF573" s="52"/>
      <c r="DG573" s="52"/>
      <c r="DH573" s="52"/>
      <c r="DI573" s="52"/>
      <c r="DJ573" s="52"/>
      <c r="DK573" s="52"/>
      <c r="DL573" s="52"/>
      <c r="DM573" s="52"/>
      <c r="DN573" s="52"/>
      <c r="DO573" s="52"/>
      <c r="DP573" s="52"/>
      <c r="DQ573" s="52"/>
      <c r="DR573" s="52"/>
      <c r="DS573" s="52"/>
      <c r="DT573" s="52"/>
      <c r="DU573" s="52"/>
    </row>
    <row r="574" spans="1:125" ht="16.5" customHeight="1" x14ac:dyDescent="0.3">
      <c r="A574" s="56"/>
      <c r="B574" s="56"/>
      <c r="C574" s="56"/>
      <c r="D574" s="52"/>
      <c r="E574" s="52"/>
      <c r="F574" s="198"/>
      <c r="G574" s="52"/>
      <c r="H574" s="198"/>
      <c r="I574" s="198"/>
      <c r="J574" s="198"/>
      <c r="K574" s="198"/>
      <c r="L574" s="198"/>
      <c r="M574" s="198"/>
      <c r="N574" s="198"/>
      <c r="O574" s="198"/>
      <c r="P574" s="198"/>
      <c r="Q574" s="198"/>
      <c r="R574" s="198"/>
      <c r="S574" s="198"/>
      <c r="T574" s="198"/>
      <c r="U574" s="198"/>
      <c r="V574" s="198"/>
      <c r="W574" s="198"/>
      <c r="X574" s="198"/>
      <c r="Y574" s="198"/>
      <c r="Z574" s="198"/>
      <c r="AA574" s="52"/>
      <c r="AB574" s="52"/>
      <c r="AC574" s="52"/>
      <c r="AD574" s="198"/>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c r="DC574" s="52"/>
      <c r="DD574" s="52"/>
      <c r="DE574" s="52"/>
      <c r="DF574" s="52"/>
      <c r="DG574" s="52"/>
      <c r="DH574" s="52"/>
      <c r="DI574" s="52"/>
      <c r="DJ574" s="52"/>
      <c r="DK574" s="52"/>
      <c r="DL574" s="52"/>
      <c r="DM574" s="52"/>
      <c r="DN574" s="52"/>
      <c r="DO574" s="52"/>
      <c r="DP574" s="52"/>
      <c r="DQ574" s="52"/>
      <c r="DR574" s="52"/>
      <c r="DS574" s="52"/>
      <c r="DT574" s="52"/>
      <c r="DU574" s="52"/>
    </row>
    <row r="575" spans="1:125" ht="16.5" customHeight="1" x14ac:dyDescent="0.3">
      <c r="A575" s="56"/>
      <c r="B575" s="56"/>
      <c r="C575" s="56"/>
      <c r="D575" s="52"/>
      <c r="E575" s="52"/>
      <c r="F575" s="198"/>
      <c r="G575" s="52"/>
      <c r="H575" s="198"/>
      <c r="I575" s="198"/>
      <c r="J575" s="198"/>
      <c r="K575" s="198"/>
      <c r="L575" s="198"/>
      <c r="M575" s="198"/>
      <c r="N575" s="198"/>
      <c r="O575" s="198"/>
      <c r="P575" s="198"/>
      <c r="Q575" s="198"/>
      <c r="R575" s="198"/>
      <c r="S575" s="198"/>
      <c r="T575" s="198"/>
      <c r="U575" s="198"/>
      <c r="V575" s="198"/>
      <c r="W575" s="198"/>
      <c r="X575" s="198"/>
      <c r="Y575" s="198"/>
      <c r="Z575" s="198"/>
      <c r="AA575" s="52"/>
      <c r="AB575" s="52"/>
      <c r="AC575" s="52"/>
      <c r="AD575" s="198"/>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c r="CN575" s="52"/>
      <c r="CO575" s="52"/>
      <c r="CP575" s="52"/>
      <c r="CQ575" s="52"/>
      <c r="CR575" s="52"/>
      <c r="CS575" s="52"/>
      <c r="CT575" s="52"/>
      <c r="CU575" s="52"/>
      <c r="CV575" s="52"/>
      <c r="CW575" s="52"/>
      <c r="CX575" s="52"/>
      <c r="CY575" s="52"/>
      <c r="CZ575" s="52"/>
      <c r="DA575" s="52"/>
      <c r="DB575" s="52"/>
      <c r="DC575" s="52"/>
      <c r="DD575" s="52"/>
      <c r="DE575" s="52"/>
      <c r="DF575" s="52"/>
      <c r="DG575" s="52"/>
      <c r="DH575" s="52"/>
      <c r="DI575" s="52"/>
      <c r="DJ575" s="52"/>
      <c r="DK575" s="52"/>
      <c r="DL575" s="52"/>
      <c r="DM575" s="52"/>
      <c r="DN575" s="52"/>
      <c r="DO575" s="52"/>
      <c r="DP575" s="52"/>
      <c r="DQ575" s="52"/>
      <c r="DR575" s="52"/>
      <c r="DS575" s="52"/>
      <c r="DT575" s="52"/>
      <c r="DU575" s="52"/>
    </row>
    <row r="576" spans="1:125" ht="16.5" customHeight="1" x14ac:dyDescent="0.3">
      <c r="A576" s="56"/>
      <c r="B576" s="56"/>
      <c r="C576" s="56"/>
      <c r="D576" s="52"/>
      <c r="E576" s="52"/>
      <c r="F576" s="198"/>
      <c r="G576" s="52"/>
      <c r="H576" s="198"/>
      <c r="I576" s="198"/>
      <c r="J576" s="198"/>
      <c r="K576" s="198"/>
      <c r="L576" s="198"/>
      <c r="M576" s="198"/>
      <c r="N576" s="198"/>
      <c r="O576" s="198"/>
      <c r="P576" s="198"/>
      <c r="Q576" s="198"/>
      <c r="R576" s="198"/>
      <c r="S576" s="198"/>
      <c r="T576" s="198"/>
      <c r="U576" s="198"/>
      <c r="V576" s="198"/>
      <c r="W576" s="198"/>
      <c r="X576" s="198"/>
      <c r="Y576" s="198"/>
      <c r="Z576" s="198"/>
      <c r="AA576" s="52"/>
      <c r="AB576" s="52"/>
      <c r="AC576" s="52"/>
      <c r="AD576" s="198"/>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c r="DC576" s="52"/>
      <c r="DD576" s="52"/>
      <c r="DE576" s="52"/>
      <c r="DF576" s="52"/>
      <c r="DG576" s="52"/>
      <c r="DH576" s="52"/>
      <c r="DI576" s="52"/>
      <c r="DJ576" s="52"/>
      <c r="DK576" s="52"/>
      <c r="DL576" s="52"/>
      <c r="DM576" s="52"/>
      <c r="DN576" s="52"/>
      <c r="DO576" s="52"/>
      <c r="DP576" s="52"/>
      <c r="DQ576" s="52"/>
      <c r="DR576" s="52"/>
      <c r="DS576" s="52"/>
      <c r="DT576" s="52"/>
      <c r="DU576" s="52"/>
    </row>
    <row r="577" spans="1:125" ht="16.5" customHeight="1" x14ac:dyDescent="0.3">
      <c r="A577" s="56"/>
      <c r="B577" s="56"/>
      <c r="C577" s="56"/>
      <c r="D577" s="52"/>
      <c r="E577" s="52"/>
      <c r="F577" s="198"/>
      <c r="G577" s="52"/>
      <c r="H577" s="198"/>
      <c r="I577" s="198"/>
      <c r="J577" s="198"/>
      <c r="K577" s="198"/>
      <c r="L577" s="198"/>
      <c r="M577" s="198"/>
      <c r="N577" s="198"/>
      <c r="O577" s="198"/>
      <c r="P577" s="198"/>
      <c r="Q577" s="198"/>
      <c r="R577" s="198"/>
      <c r="S577" s="198"/>
      <c r="T577" s="198"/>
      <c r="U577" s="198"/>
      <c r="V577" s="198"/>
      <c r="W577" s="198"/>
      <c r="X577" s="198"/>
      <c r="Y577" s="198"/>
      <c r="Z577" s="198"/>
      <c r="AA577" s="52"/>
      <c r="AB577" s="52"/>
      <c r="AC577" s="52"/>
      <c r="AD577" s="198"/>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c r="DC577" s="52"/>
      <c r="DD577" s="52"/>
      <c r="DE577" s="52"/>
      <c r="DF577" s="52"/>
      <c r="DG577" s="52"/>
      <c r="DH577" s="52"/>
      <c r="DI577" s="52"/>
      <c r="DJ577" s="52"/>
      <c r="DK577" s="52"/>
      <c r="DL577" s="52"/>
      <c r="DM577" s="52"/>
      <c r="DN577" s="52"/>
      <c r="DO577" s="52"/>
      <c r="DP577" s="52"/>
      <c r="DQ577" s="52"/>
      <c r="DR577" s="52"/>
      <c r="DS577" s="52"/>
      <c r="DT577" s="52"/>
      <c r="DU577" s="52"/>
    </row>
    <row r="578" spans="1:125" ht="16.5" customHeight="1" x14ac:dyDescent="0.3">
      <c r="A578" s="56"/>
      <c r="B578" s="56"/>
      <c r="C578" s="56"/>
      <c r="D578" s="52"/>
      <c r="E578" s="52"/>
      <c r="F578" s="198"/>
      <c r="G578" s="52"/>
      <c r="H578" s="198"/>
      <c r="I578" s="198"/>
      <c r="J578" s="198"/>
      <c r="K578" s="198"/>
      <c r="L578" s="198"/>
      <c r="M578" s="198"/>
      <c r="N578" s="198"/>
      <c r="O578" s="198"/>
      <c r="P578" s="198"/>
      <c r="Q578" s="198"/>
      <c r="R578" s="198"/>
      <c r="S578" s="198"/>
      <c r="T578" s="198"/>
      <c r="U578" s="198"/>
      <c r="V578" s="198"/>
      <c r="W578" s="198"/>
      <c r="X578" s="198"/>
      <c r="Y578" s="198"/>
      <c r="Z578" s="198"/>
      <c r="AA578" s="52"/>
      <c r="AB578" s="52"/>
      <c r="AC578" s="52"/>
      <c r="AD578" s="198"/>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2"/>
      <c r="DE578" s="52"/>
      <c r="DF578" s="52"/>
      <c r="DG578" s="52"/>
      <c r="DH578" s="52"/>
      <c r="DI578" s="52"/>
      <c r="DJ578" s="52"/>
      <c r="DK578" s="52"/>
      <c r="DL578" s="52"/>
      <c r="DM578" s="52"/>
      <c r="DN578" s="52"/>
      <c r="DO578" s="52"/>
      <c r="DP578" s="52"/>
      <c r="DQ578" s="52"/>
      <c r="DR578" s="52"/>
      <c r="DS578" s="52"/>
      <c r="DT578" s="52"/>
      <c r="DU578" s="52"/>
    </row>
    <row r="579" spans="1:125" ht="16.5" customHeight="1" x14ac:dyDescent="0.3">
      <c r="A579" s="56"/>
      <c r="B579" s="56"/>
      <c r="C579" s="56"/>
      <c r="D579" s="52"/>
      <c r="E579" s="52"/>
      <c r="F579" s="198"/>
      <c r="G579" s="52"/>
      <c r="H579" s="198"/>
      <c r="I579" s="198"/>
      <c r="J579" s="198"/>
      <c r="K579" s="198"/>
      <c r="L579" s="198"/>
      <c r="M579" s="198"/>
      <c r="N579" s="198"/>
      <c r="O579" s="198"/>
      <c r="P579" s="198"/>
      <c r="Q579" s="198"/>
      <c r="R579" s="198"/>
      <c r="S579" s="198"/>
      <c r="T579" s="198"/>
      <c r="U579" s="198"/>
      <c r="V579" s="198"/>
      <c r="W579" s="198"/>
      <c r="X579" s="198"/>
      <c r="Y579" s="198"/>
      <c r="Z579" s="198"/>
      <c r="AA579" s="52"/>
      <c r="AB579" s="52"/>
      <c r="AC579" s="52"/>
      <c r="AD579" s="198"/>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c r="CN579" s="52"/>
      <c r="CO579" s="52"/>
      <c r="CP579" s="52"/>
      <c r="CQ579" s="52"/>
      <c r="CR579" s="52"/>
      <c r="CS579" s="52"/>
      <c r="CT579" s="52"/>
      <c r="CU579" s="52"/>
      <c r="CV579" s="52"/>
      <c r="CW579" s="52"/>
      <c r="CX579" s="52"/>
      <c r="CY579" s="52"/>
      <c r="CZ579" s="52"/>
      <c r="DA579" s="52"/>
      <c r="DB579" s="52"/>
      <c r="DC579" s="52"/>
      <c r="DD579" s="52"/>
      <c r="DE579" s="52"/>
      <c r="DF579" s="52"/>
      <c r="DG579" s="52"/>
      <c r="DH579" s="52"/>
      <c r="DI579" s="52"/>
      <c r="DJ579" s="52"/>
      <c r="DK579" s="52"/>
      <c r="DL579" s="52"/>
      <c r="DM579" s="52"/>
      <c r="DN579" s="52"/>
      <c r="DO579" s="52"/>
      <c r="DP579" s="52"/>
      <c r="DQ579" s="52"/>
      <c r="DR579" s="52"/>
      <c r="DS579" s="52"/>
      <c r="DT579" s="52"/>
      <c r="DU579" s="52"/>
    </row>
    <row r="580" spans="1:125" ht="16.5" customHeight="1" x14ac:dyDescent="0.3">
      <c r="A580" s="56"/>
      <c r="B580" s="56"/>
      <c r="C580" s="56"/>
      <c r="D580" s="52"/>
      <c r="E580" s="52"/>
      <c r="F580" s="198"/>
      <c r="G580" s="52"/>
      <c r="H580" s="198"/>
      <c r="I580" s="198"/>
      <c r="J580" s="198"/>
      <c r="K580" s="198"/>
      <c r="L580" s="198"/>
      <c r="M580" s="198"/>
      <c r="N580" s="198"/>
      <c r="O580" s="198"/>
      <c r="P580" s="198"/>
      <c r="Q580" s="198"/>
      <c r="R580" s="198"/>
      <c r="S580" s="198"/>
      <c r="T580" s="198"/>
      <c r="U580" s="198"/>
      <c r="V580" s="198"/>
      <c r="W580" s="198"/>
      <c r="X580" s="198"/>
      <c r="Y580" s="198"/>
      <c r="Z580" s="198"/>
      <c r="AA580" s="52"/>
      <c r="AB580" s="52"/>
      <c r="AC580" s="52"/>
      <c r="AD580" s="198"/>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2"/>
      <c r="DU580" s="52"/>
    </row>
    <row r="581" spans="1:125" ht="16.5" customHeight="1" x14ac:dyDescent="0.3">
      <c r="A581" s="56"/>
      <c r="B581" s="56"/>
      <c r="C581" s="56"/>
      <c r="D581" s="52"/>
      <c r="E581" s="52"/>
      <c r="F581" s="198"/>
      <c r="G581" s="52"/>
      <c r="H581" s="198"/>
      <c r="I581" s="198"/>
      <c r="J581" s="198"/>
      <c r="K581" s="198"/>
      <c r="L581" s="198"/>
      <c r="M581" s="198"/>
      <c r="N581" s="198"/>
      <c r="O581" s="198"/>
      <c r="P581" s="198"/>
      <c r="Q581" s="198"/>
      <c r="R581" s="198"/>
      <c r="S581" s="198"/>
      <c r="T581" s="198"/>
      <c r="U581" s="198"/>
      <c r="V581" s="198"/>
      <c r="W581" s="198"/>
      <c r="X581" s="198"/>
      <c r="Y581" s="198"/>
      <c r="Z581" s="198"/>
      <c r="AA581" s="52"/>
      <c r="AB581" s="52"/>
      <c r="AC581" s="52"/>
      <c r="AD581" s="198"/>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52"/>
      <c r="CT581" s="52"/>
      <c r="CU581" s="52"/>
      <c r="CV581" s="52"/>
      <c r="CW581" s="52"/>
      <c r="CX581" s="52"/>
      <c r="CY581" s="52"/>
      <c r="CZ581" s="52"/>
      <c r="DA581" s="52"/>
      <c r="DB581" s="52"/>
      <c r="DC581" s="52"/>
      <c r="DD581" s="52"/>
      <c r="DE581" s="52"/>
      <c r="DF581" s="52"/>
      <c r="DG581" s="52"/>
      <c r="DH581" s="52"/>
      <c r="DI581" s="52"/>
      <c r="DJ581" s="52"/>
      <c r="DK581" s="52"/>
      <c r="DL581" s="52"/>
      <c r="DM581" s="52"/>
      <c r="DN581" s="52"/>
      <c r="DO581" s="52"/>
      <c r="DP581" s="52"/>
      <c r="DQ581" s="52"/>
      <c r="DR581" s="52"/>
      <c r="DS581" s="52"/>
      <c r="DT581" s="52"/>
      <c r="DU581" s="52"/>
    </row>
    <row r="582" spans="1:125" ht="16.5" customHeight="1" x14ac:dyDescent="0.3">
      <c r="A582" s="56"/>
      <c r="B582" s="56"/>
      <c r="C582" s="56"/>
      <c r="D582" s="52"/>
      <c r="E582" s="52"/>
      <c r="F582" s="198"/>
      <c r="G582" s="52"/>
      <c r="H582" s="198"/>
      <c r="I582" s="198"/>
      <c r="J582" s="198"/>
      <c r="K582" s="198"/>
      <c r="L582" s="198"/>
      <c r="M582" s="198"/>
      <c r="N582" s="198"/>
      <c r="O582" s="198"/>
      <c r="P582" s="198"/>
      <c r="Q582" s="198"/>
      <c r="R582" s="198"/>
      <c r="S582" s="198"/>
      <c r="T582" s="198"/>
      <c r="U582" s="198"/>
      <c r="V582" s="198"/>
      <c r="W582" s="198"/>
      <c r="X582" s="198"/>
      <c r="Y582" s="198"/>
      <c r="Z582" s="198"/>
      <c r="AA582" s="52"/>
      <c r="AB582" s="52"/>
      <c r="AC582" s="52"/>
      <c r="AD582" s="198"/>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c r="DC582" s="52"/>
      <c r="DD582" s="52"/>
      <c r="DE582" s="52"/>
      <c r="DF582" s="52"/>
      <c r="DG582" s="52"/>
      <c r="DH582" s="52"/>
      <c r="DI582" s="52"/>
      <c r="DJ582" s="52"/>
      <c r="DK582" s="52"/>
      <c r="DL582" s="52"/>
      <c r="DM582" s="52"/>
      <c r="DN582" s="52"/>
      <c r="DO582" s="52"/>
      <c r="DP582" s="52"/>
      <c r="DQ582" s="52"/>
      <c r="DR582" s="52"/>
      <c r="DS582" s="52"/>
      <c r="DT582" s="52"/>
      <c r="DU582" s="52"/>
    </row>
    <row r="583" spans="1:125" ht="16.5" customHeight="1" x14ac:dyDescent="0.3">
      <c r="A583" s="56"/>
      <c r="B583" s="56"/>
      <c r="C583" s="56"/>
      <c r="D583" s="52"/>
      <c r="E583" s="52"/>
      <c r="F583" s="198"/>
      <c r="G583" s="52"/>
      <c r="H583" s="198"/>
      <c r="I583" s="198"/>
      <c r="J583" s="198"/>
      <c r="K583" s="198"/>
      <c r="L583" s="198"/>
      <c r="M583" s="198"/>
      <c r="N583" s="198"/>
      <c r="O583" s="198"/>
      <c r="P583" s="198"/>
      <c r="Q583" s="198"/>
      <c r="R583" s="198"/>
      <c r="S583" s="198"/>
      <c r="T583" s="198"/>
      <c r="U583" s="198"/>
      <c r="V583" s="198"/>
      <c r="W583" s="198"/>
      <c r="X583" s="198"/>
      <c r="Y583" s="198"/>
      <c r="Z583" s="198"/>
      <c r="AA583" s="52"/>
      <c r="AB583" s="52"/>
      <c r="AC583" s="52"/>
      <c r="AD583" s="198"/>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52"/>
      <c r="CT583" s="52"/>
      <c r="CU583" s="52"/>
      <c r="CV583" s="52"/>
      <c r="CW583" s="52"/>
      <c r="CX583" s="52"/>
      <c r="CY583" s="52"/>
      <c r="CZ583" s="52"/>
      <c r="DA583" s="52"/>
      <c r="DB583" s="52"/>
      <c r="DC583" s="52"/>
      <c r="DD583" s="52"/>
      <c r="DE583" s="52"/>
      <c r="DF583" s="52"/>
      <c r="DG583" s="52"/>
      <c r="DH583" s="52"/>
      <c r="DI583" s="52"/>
      <c r="DJ583" s="52"/>
      <c r="DK583" s="52"/>
      <c r="DL583" s="52"/>
      <c r="DM583" s="52"/>
      <c r="DN583" s="52"/>
      <c r="DO583" s="52"/>
      <c r="DP583" s="52"/>
      <c r="DQ583" s="52"/>
      <c r="DR583" s="52"/>
      <c r="DS583" s="52"/>
      <c r="DT583" s="52"/>
      <c r="DU583" s="52"/>
    </row>
    <row r="584" spans="1:125" ht="16.5" customHeight="1" x14ac:dyDescent="0.3">
      <c r="A584" s="56"/>
      <c r="B584" s="56"/>
      <c r="C584" s="56"/>
      <c r="D584" s="52"/>
      <c r="E584" s="52"/>
      <c r="F584" s="198"/>
      <c r="G584" s="52"/>
      <c r="H584" s="198"/>
      <c r="I584" s="198"/>
      <c r="J584" s="198"/>
      <c r="K584" s="198"/>
      <c r="L584" s="198"/>
      <c r="M584" s="198"/>
      <c r="N584" s="198"/>
      <c r="O584" s="198"/>
      <c r="P584" s="198"/>
      <c r="Q584" s="198"/>
      <c r="R584" s="198"/>
      <c r="S584" s="198"/>
      <c r="T584" s="198"/>
      <c r="U584" s="198"/>
      <c r="V584" s="198"/>
      <c r="W584" s="198"/>
      <c r="X584" s="198"/>
      <c r="Y584" s="198"/>
      <c r="Z584" s="198"/>
      <c r="AA584" s="52"/>
      <c r="AB584" s="52"/>
      <c r="AC584" s="52"/>
      <c r="AD584" s="198"/>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c r="DF584" s="52"/>
      <c r="DG584" s="52"/>
      <c r="DH584" s="52"/>
      <c r="DI584" s="52"/>
      <c r="DJ584" s="52"/>
      <c r="DK584" s="52"/>
      <c r="DL584" s="52"/>
      <c r="DM584" s="52"/>
      <c r="DN584" s="52"/>
      <c r="DO584" s="52"/>
      <c r="DP584" s="52"/>
      <c r="DQ584" s="52"/>
      <c r="DR584" s="52"/>
      <c r="DS584" s="52"/>
      <c r="DT584" s="52"/>
      <c r="DU584" s="52"/>
    </row>
    <row r="585" spans="1:125" ht="16.5" customHeight="1" x14ac:dyDescent="0.3">
      <c r="A585" s="56"/>
      <c r="B585" s="56"/>
      <c r="C585" s="56"/>
      <c r="D585" s="52"/>
      <c r="E585" s="52"/>
      <c r="F585" s="198"/>
      <c r="G585" s="52"/>
      <c r="H585" s="198"/>
      <c r="I585" s="198"/>
      <c r="J585" s="198"/>
      <c r="K585" s="198"/>
      <c r="L585" s="198"/>
      <c r="M585" s="198"/>
      <c r="N585" s="198"/>
      <c r="O585" s="198"/>
      <c r="P585" s="198"/>
      <c r="Q585" s="198"/>
      <c r="R585" s="198"/>
      <c r="S585" s="198"/>
      <c r="T585" s="198"/>
      <c r="U585" s="198"/>
      <c r="V585" s="198"/>
      <c r="W585" s="198"/>
      <c r="X585" s="198"/>
      <c r="Y585" s="198"/>
      <c r="Z585" s="198"/>
      <c r="AA585" s="52"/>
      <c r="AB585" s="52"/>
      <c r="AC585" s="52"/>
      <c r="AD585" s="198"/>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2"/>
      <c r="DE585" s="52"/>
      <c r="DF585" s="52"/>
      <c r="DG585" s="52"/>
      <c r="DH585" s="52"/>
      <c r="DI585" s="52"/>
      <c r="DJ585" s="52"/>
      <c r="DK585" s="52"/>
      <c r="DL585" s="52"/>
      <c r="DM585" s="52"/>
      <c r="DN585" s="52"/>
      <c r="DO585" s="52"/>
      <c r="DP585" s="52"/>
      <c r="DQ585" s="52"/>
      <c r="DR585" s="52"/>
      <c r="DS585" s="52"/>
      <c r="DT585" s="52"/>
      <c r="DU585" s="52"/>
    </row>
    <row r="586" spans="1:125" ht="16.5" customHeight="1" x14ac:dyDescent="0.3">
      <c r="A586" s="56"/>
      <c r="B586" s="56"/>
      <c r="C586" s="56"/>
      <c r="D586" s="52"/>
      <c r="E586" s="52"/>
      <c r="F586" s="198"/>
      <c r="G586" s="52"/>
      <c r="H586" s="198"/>
      <c r="I586" s="198"/>
      <c r="J586" s="198"/>
      <c r="K586" s="198"/>
      <c r="L586" s="198"/>
      <c r="M586" s="198"/>
      <c r="N586" s="198"/>
      <c r="O586" s="198"/>
      <c r="P586" s="198"/>
      <c r="Q586" s="198"/>
      <c r="R586" s="198"/>
      <c r="S586" s="198"/>
      <c r="T586" s="198"/>
      <c r="U586" s="198"/>
      <c r="V586" s="198"/>
      <c r="W586" s="198"/>
      <c r="X586" s="198"/>
      <c r="Y586" s="198"/>
      <c r="Z586" s="198"/>
      <c r="AA586" s="52"/>
      <c r="AB586" s="52"/>
      <c r="AC586" s="52"/>
      <c r="AD586" s="198"/>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c r="DC586" s="52"/>
      <c r="DD586" s="52"/>
      <c r="DE586" s="52"/>
      <c r="DF586" s="52"/>
      <c r="DG586" s="52"/>
      <c r="DH586" s="52"/>
      <c r="DI586" s="52"/>
      <c r="DJ586" s="52"/>
      <c r="DK586" s="52"/>
      <c r="DL586" s="52"/>
      <c r="DM586" s="52"/>
      <c r="DN586" s="52"/>
      <c r="DO586" s="52"/>
      <c r="DP586" s="52"/>
      <c r="DQ586" s="52"/>
      <c r="DR586" s="52"/>
      <c r="DS586" s="52"/>
      <c r="DT586" s="52"/>
      <c r="DU586" s="52"/>
    </row>
    <row r="587" spans="1:125" ht="16.5" customHeight="1" x14ac:dyDescent="0.3">
      <c r="A587" s="56"/>
      <c r="B587" s="56"/>
      <c r="C587" s="56"/>
      <c r="D587" s="52"/>
      <c r="E587" s="52"/>
      <c r="F587" s="198"/>
      <c r="G587" s="52"/>
      <c r="H587" s="198"/>
      <c r="I587" s="198"/>
      <c r="J587" s="198"/>
      <c r="K587" s="198"/>
      <c r="L587" s="198"/>
      <c r="M587" s="198"/>
      <c r="N587" s="198"/>
      <c r="O587" s="198"/>
      <c r="P587" s="198"/>
      <c r="Q587" s="198"/>
      <c r="R587" s="198"/>
      <c r="S587" s="198"/>
      <c r="T587" s="198"/>
      <c r="U587" s="198"/>
      <c r="V587" s="198"/>
      <c r="W587" s="198"/>
      <c r="X587" s="198"/>
      <c r="Y587" s="198"/>
      <c r="Z587" s="198"/>
      <c r="AA587" s="52"/>
      <c r="AB587" s="52"/>
      <c r="AC587" s="52"/>
      <c r="AD587" s="198"/>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c r="CN587" s="52"/>
      <c r="CO587" s="52"/>
      <c r="CP587" s="52"/>
      <c r="CQ587" s="52"/>
      <c r="CR587" s="52"/>
      <c r="CS587" s="52"/>
      <c r="CT587" s="52"/>
      <c r="CU587" s="52"/>
      <c r="CV587" s="52"/>
      <c r="CW587" s="52"/>
      <c r="CX587" s="52"/>
      <c r="CY587" s="52"/>
      <c r="CZ587" s="52"/>
      <c r="DA587" s="52"/>
      <c r="DB587" s="52"/>
      <c r="DC587" s="52"/>
      <c r="DD587" s="52"/>
      <c r="DE587" s="52"/>
      <c r="DF587" s="52"/>
      <c r="DG587" s="52"/>
      <c r="DH587" s="52"/>
      <c r="DI587" s="52"/>
      <c r="DJ587" s="52"/>
      <c r="DK587" s="52"/>
      <c r="DL587" s="52"/>
      <c r="DM587" s="52"/>
      <c r="DN587" s="52"/>
      <c r="DO587" s="52"/>
      <c r="DP587" s="52"/>
      <c r="DQ587" s="52"/>
      <c r="DR587" s="52"/>
      <c r="DS587" s="52"/>
      <c r="DT587" s="52"/>
      <c r="DU587" s="52"/>
    </row>
    <row r="588" spans="1:125" ht="16.5" customHeight="1" x14ac:dyDescent="0.3">
      <c r="A588" s="56"/>
      <c r="B588" s="56"/>
      <c r="C588" s="56"/>
      <c r="D588" s="52"/>
      <c r="E588" s="52"/>
      <c r="F588" s="198"/>
      <c r="G588" s="52"/>
      <c r="H588" s="198"/>
      <c r="I588" s="198"/>
      <c r="J588" s="198"/>
      <c r="K588" s="198"/>
      <c r="L588" s="198"/>
      <c r="M588" s="198"/>
      <c r="N588" s="198"/>
      <c r="O588" s="198"/>
      <c r="P588" s="198"/>
      <c r="Q588" s="198"/>
      <c r="R588" s="198"/>
      <c r="S588" s="198"/>
      <c r="T588" s="198"/>
      <c r="U588" s="198"/>
      <c r="V588" s="198"/>
      <c r="W588" s="198"/>
      <c r="X588" s="198"/>
      <c r="Y588" s="198"/>
      <c r="Z588" s="198"/>
      <c r="AA588" s="52"/>
      <c r="AB588" s="52"/>
      <c r="AC588" s="52"/>
      <c r="AD588" s="198"/>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c r="DC588" s="52"/>
      <c r="DD588" s="52"/>
      <c r="DE588" s="52"/>
      <c r="DF588" s="52"/>
      <c r="DG588" s="52"/>
      <c r="DH588" s="52"/>
      <c r="DI588" s="52"/>
      <c r="DJ588" s="52"/>
      <c r="DK588" s="52"/>
      <c r="DL588" s="52"/>
      <c r="DM588" s="52"/>
      <c r="DN588" s="52"/>
      <c r="DO588" s="52"/>
      <c r="DP588" s="52"/>
      <c r="DQ588" s="52"/>
      <c r="DR588" s="52"/>
      <c r="DS588" s="52"/>
      <c r="DT588" s="52"/>
      <c r="DU588" s="52"/>
    </row>
    <row r="589" spans="1:125" ht="16.5" customHeight="1" x14ac:dyDescent="0.3">
      <c r="A589" s="56"/>
      <c r="B589" s="56"/>
      <c r="C589" s="56"/>
      <c r="D589" s="52"/>
      <c r="E589" s="52"/>
      <c r="F589" s="198"/>
      <c r="G589" s="52"/>
      <c r="H589" s="198"/>
      <c r="I589" s="198"/>
      <c r="J589" s="198"/>
      <c r="K589" s="198"/>
      <c r="L589" s="198"/>
      <c r="M589" s="198"/>
      <c r="N589" s="198"/>
      <c r="O589" s="198"/>
      <c r="P589" s="198"/>
      <c r="Q589" s="198"/>
      <c r="R589" s="198"/>
      <c r="S589" s="198"/>
      <c r="T589" s="198"/>
      <c r="U589" s="198"/>
      <c r="V589" s="198"/>
      <c r="W589" s="198"/>
      <c r="X589" s="198"/>
      <c r="Y589" s="198"/>
      <c r="Z589" s="198"/>
      <c r="AA589" s="52"/>
      <c r="AB589" s="52"/>
      <c r="AC589" s="52"/>
      <c r="AD589" s="198"/>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c r="CN589" s="52"/>
      <c r="CO589" s="52"/>
      <c r="CP589" s="52"/>
      <c r="CQ589" s="52"/>
      <c r="CR589" s="52"/>
      <c r="CS589" s="52"/>
      <c r="CT589" s="52"/>
      <c r="CU589" s="52"/>
      <c r="CV589" s="52"/>
      <c r="CW589" s="52"/>
      <c r="CX589" s="52"/>
      <c r="CY589" s="52"/>
      <c r="CZ589" s="52"/>
      <c r="DA589" s="52"/>
      <c r="DB589" s="52"/>
      <c r="DC589" s="52"/>
      <c r="DD589" s="52"/>
      <c r="DE589" s="52"/>
      <c r="DF589" s="52"/>
      <c r="DG589" s="52"/>
      <c r="DH589" s="52"/>
      <c r="DI589" s="52"/>
      <c r="DJ589" s="52"/>
      <c r="DK589" s="52"/>
      <c r="DL589" s="52"/>
      <c r="DM589" s="52"/>
      <c r="DN589" s="52"/>
      <c r="DO589" s="52"/>
      <c r="DP589" s="52"/>
      <c r="DQ589" s="52"/>
      <c r="DR589" s="52"/>
      <c r="DS589" s="52"/>
      <c r="DT589" s="52"/>
      <c r="DU589" s="52"/>
    </row>
    <row r="590" spans="1:125" ht="16.5" customHeight="1" x14ac:dyDescent="0.3">
      <c r="A590" s="56"/>
      <c r="B590" s="56"/>
      <c r="C590" s="56"/>
      <c r="D590" s="52"/>
      <c r="E590" s="52"/>
      <c r="F590" s="198"/>
      <c r="G590" s="52"/>
      <c r="H590" s="198"/>
      <c r="I590" s="198"/>
      <c r="J590" s="198"/>
      <c r="K590" s="198"/>
      <c r="L590" s="198"/>
      <c r="M590" s="198"/>
      <c r="N590" s="198"/>
      <c r="O590" s="198"/>
      <c r="P590" s="198"/>
      <c r="Q590" s="198"/>
      <c r="R590" s="198"/>
      <c r="S590" s="198"/>
      <c r="T590" s="198"/>
      <c r="U590" s="198"/>
      <c r="V590" s="198"/>
      <c r="W590" s="198"/>
      <c r="X590" s="198"/>
      <c r="Y590" s="198"/>
      <c r="Z590" s="198"/>
      <c r="AA590" s="52"/>
      <c r="AB590" s="52"/>
      <c r="AC590" s="52"/>
      <c r="AD590" s="198"/>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c r="DC590" s="52"/>
      <c r="DD590" s="52"/>
      <c r="DE590" s="52"/>
      <c r="DF590" s="52"/>
      <c r="DG590" s="52"/>
      <c r="DH590" s="52"/>
      <c r="DI590" s="52"/>
      <c r="DJ590" s="52"/>
      <c r="DK590" s="52"/>
      <c r="DL590" s="52"/>
      <c r="DM590" s="52"/>
      <c r="DN590" s="52"/>
      <c r="DO590" s="52"/>
      <c r="DP590" s="52"/>
      <c r="DQ590" s="52"/>
      <c r="DR590" s="52"/>
      <c r="DS590" s="52"/>
      <c r="DT590" s="52"/>
      <c r="DU590" s="52"/>
    </row>
    <row r="591" spans="1:125" ht="16.5" customHeight="1" x14ac:dyDescent="0.3">
      <c r="A591" s="56"/>
      <c r="B591" s="56"/>
      <c r="C591" s="56"/>
      <c r="D591" s="52"/>
      <c r="E591" s="52"/>
      <c r="F591" s="198"/>
      <c r="G591" s="52"/>
      <c r="H591" s="198"/>
      <c r="I591" s="198"/>
      <c r="J591" s="198"/>
      <c r="K591" s="198"/>
      <c r="L591" s="198"/>
      <c r="M591" s="198"/>
      <c r="N591" s="198"/>
      <c r="O591" s="198"/>
      <c r="P591" s="198"/>
      <c r="Q591" s="198"/>
      <c r="R591" s="198"/>
      <c r="S591" s="198"/>
      <c r="T591" s="198"/>
      <c r="U591" s="198"/>
      <c r="V591" s="198"/>
      <c r="W591" s="198"/>
      <c r="X591" s="198"/>
      <c r="Y591" s="198"/>
      <c r="Z591" s="198"/>
      <c r="AA591" s="52"/>
      <c r="AB591" s="52"/>
      <c r="AC591" s="52"/>
      <c r="AD591" s="198"/>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c r="CN591" s="52"/>
      <c r="CO591" s="52"/>
      <c r="CP591" s="52"/>
      <c r="CQ591" s="52"/>
      <c r="CR591" s="52"/>
      <c r="CS591" s="52"/>
      <c r="CT591" s="52"/>
      <c r="CU591" s="52"/>
      <c r="CV591" s="52"/>
      <c r="CW591" s="52"/>
      <c r="CX591" s="52"/>
      <c r="CY591" s="52"/>
      <c r="CZ591" s="52"/>
      <c r="DA591" s="52"/>
      <c r="DB591" s="52"/>
      <c r="DC591" s="52"/>
      <c r="DD591" s="52"/>
      <c r="DE591" s="52"/>
      <c r="DF591" s="52"/>
      <c r="DG591" s="52"/>
      <c r="DH591" s="52"/>
      <c r="DI591" s="52"/>
      <c r="DJ591" s="52"/>
      <c r="DK591" s="52"/>
      <c r="DL591" s="52"/>
      <c r="DM591" s="52"/>
      <c r="DN591" s="52"/>
      <c r="DO591" s="52"/>
      <c r="DP591" s="52"/>
      <c r="DQ591" s="52"/>
      <c r="DR591" s="52"/>
      <c r="DS591" s="52"/>
      <c r="DT591" s="52"/>
      <c r="DU591" s="52"/>
    </row>
    <row r="592" spans="1:125" ht="16.5" customHeight="1" x14ac:dyDescent="0.3">
      <c r="A592" s="56"/>
      <c r="B592" s="56"/>
      <c r="C592" s="56"/>
      <c r="D592" s="52"/>
      <c r="E592" s="52"/>
      <c r="F592" s="198"/>
      <c r="G592" s="52"/>
      <c r="H592" s="198"/>
      <c r="I592" s="198"/>
      <c r="J592" s="198"/>
      <c r="K592" s="198"/>
      <c r="L592" s="198"/>
      <c r="M592" s="198"/>
      <c r="N592" s="198"/>
      <c r="O592" s="198"/>
      <c r="P592" s="198"/>
      <c r="Q592" s="198"/>
      <c r="R592" s="198"/>
      <c r="S592" s="198"/>
      <c r="T592" s="198"/>
      <c r="U592" s="198"/>
      <c r="V592" s="198"/>
      <c r="W592" s="198"/>
      <c r="X592" s="198"/>
      <c r="Y592" s="198"/>
      <c r="Z592" s="198"/>
      <c r="AA592" s="52"/>
      <c r="AB592" s="52"/>
      <c r="AC592" s="52"/>
      <c r="AD592" s="198"/>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c r="DC592" s="52"/>
      <c r="DD592" s="52"/>
      <c r="DE592" s="52"/>
      <c r="DF592" s="52"/>
      <c r="DG592" s="52"/>
      <c r="DH592" s="52"/>
      <c r="DI592" s="52"/>
      <c r="DJ592" s="52"/>
      <c r="DK592" s="52"/>
      <c r="DL592" s="52"/>
      <c r="DM592" s="52"/>
      <c r="DN592" s="52"/>
      <c r="DO592" s="52"/>
      <c r="DP592" s="52"/>
      <c r="DQ592" s="52"/>
      <c r="DR592" s="52"/>
      <c r="DS592" s="52"/>
      <c r="DT592" s="52"/>
      <c r="DU592" s="52"/>
    </row>
    <row r="593" spans="1:125" ht="16.5" customHeight="1" x14ac:dyDescent="0.3">
      <c r="A593" s="56"/>
      <c r="B593" s="56"/>
      <c r="C593" s="56"/>
      <c r="D593" s="52"/>
      <c r="E593" s="52"/>
      <c r="F593" s="198"/>
      <c r="G593" s="52"/>
      <c r="H593" s="198"/>
      <c r="I593" s="198"/>
      <c r="J593" s="198"/>
      <c r="K593" s="198"/>
      <c r="L593" s="198"/>
      <c r="M593" s="198"/>
      <c r="N593" s="198"/>
      <c r="O593" s="198"/>
      <c r="P593" s="198"/>
      <c r="Q593" s="198"/>
      <c r="R593" s="198"/>
      <c r="S593" s="198"/>
      <c r="T593" s="198"/>
      <c r="U593" s="198"/>
      <c r="V593" s="198"/>
      <c r="W593" s="198"/>
      <c r="X593" s="198"/>
      <c r="Y593" s="198"/>
      <c r="Z593" s="198"/>
      <c r="AA593" s="52"/>
      <c r="AB593" s="52"/>
      <c r="AC593" s="52"/>
      <c r="AD593" s="198"/>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c r="CN593" s="52"/>
      <c r="CO593" s="52"/>
      <c r="CP593" s="52"/>
      <c r="CQ593" s="52"/>
      <c r="CR593" s="52"/>
      <c r="CS593" s="52"/>
      <c r="CT593" s="52"/>
      <c r="CU593" s="52"/>
      <c r="CV593" s="52"/>
      <c r="CW593" s="52"/>
      <c r="CX593" s="52"/>
      <c r="CY593" s="52"/>
      <c r="CZ593" s="52"/>
      <c r="DA593" s="52"/>
      <c r="DB593" s="52"/>
      <c r="DC593" s="52"/>
      <c r="DD593" s="52"/>
      <c r="DE593" s="52"/>
      <c r="DF593" s="52"/>
      <c r="DG593" s="52"/>
      <c r="DH593" s="52"/>
      <c r="DI593" s="52"/>
      <c r="DJ593" s="52"/>
      <c r="DK593" s="52"/>
      <c r="DL593" s="52"/>
      <c r="DM593" s="52"/>
      <c r="DN593" s="52"/>
      <c r="DO593" s="52"/>
      <c r="DP593" s="52"/>
      <c r="DQ593" s="52"/>
      <c r="DR593" s="52"/>
      <c r="DS593" s="52"/>
      <c r="DT593" s="52"/>
      <c r="DU593" s="52"/>
    </row>
    <row r="594" spans="1:125" ht="16.5" customHeight="1" x14ac:dyDescent="0.3">
      <c r="A594" s="56"/>
      <c r="B594" s="56"/>
      <c r="C594" s="56"/>
      <c r="D594" s="52"/>
      <c r="E594" s="52"/>
      <c r="F594" s="198"/>
      <c r="G594" s="52"/>
      <c r="H594" s="198"/>
      <c r="I594" s="198"/>
      <c r="J594" s="198"/>
      <c r="K594" s="198"/>
      <c r="L594" s="198"/>
      <c r="M594" s="198"/>
      <c r="N594" s="198"/>
      <c r="O594" s="198"/>
      <c r="P594" s="198"/>
      <c r="Q594" s="198"/>
      <c r="R594" s="198"/>
      <c r="S594" s="198"/>
      <c r="T594" s="198"/>
      <c r="U594" s="198"/>
      <c r="V594" s="198"/>
      <c r="W594" s="198"/>
      <c r="X594" s="198"/>
      <c r="Y594" s="198"/>
      <c r="Z594" s="198"/>
      <c r="AA594" s="52"/>
      <c r="AB594" s="52"/>
      <c r="AC594" s="52"/>
      <c r="AD594" s="198"/>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c r="DC594" s="52"/>
      <c r="DD594" s="52"/>
      <c r="DE594" s="52"/>
      <c r="DF594" s="52"/>
      <c r="DG594" s="52"/>
      <c r="DH594" s="52"/>
      <c r="DI594" s="52"/>
      <c r="DJ594" s="52"/>
      <c r="DK594" s="52"/>
      <c r="DL594" s="52"/>
      <c r="DM594" s="52"/>
      <c r="DN594" s="52"/>
      <c r="DO594" s="52"/>
      <c r="DP594" s="52"/>
      <c r="DQ594" s="52"/>
      <c r="DR594" s="52"/>
      <c r="DS594" s="52"/>
      <c r="DT594" s="52"/>
      <c r="DU594" s="52"/>
    </row>
    <row r="595" spans="1:125" ht="16.5" customHeight="1" x14ac:dyDescent="0.3">
      <c r="A595" s="56"/>
      <c r="B595" s="56"/>
      <c r="C595" s="56"/>
      <c r="D595" s="52"/>
      <c r="E595" s="52"/>
      <c r="F595" s="198"/>
      <c r="G595" s="52"/>
      <c r="H595" s="198"/>
      <c r="I595" s="198"/>
      <c r="J595" s="198"/>
      <c r="K595" s="198"/>
      <c r="L595" s="198"/>
      <c r="M595" s="198"/>
      <c r="N595" s="198"/>
      <c r="O595" s="198"/>
      <c r="P595" s="198"/>
      <c r="Q595" s="198"/>
      <c r="R595" s="198"/>
      <c r="S595" s="198"/>
      <c r="T595" s="198"/>
      <c r="U595" s="198"/>
      <c r="V595" s="198"/>
      <c r="W595" s="198"/>
      <c r="X595" s="198"/>
      <c r="Y595" s="198"/>
      <c r="Z595" s="198"/>
      <c r="AA595" s="52"/>
      <c r="AB595" s="52"/>
      <c r="AC595" s="52"/>
      <c r="AD595" s="198"/>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c r="CN595" s="52"/>
      <c r="CO595" s="52"/>
      <c r="CP595" s="52"/>
      <c r="CQ595" s="52"/>
      <c r="CR595" s="52"/>
      <c r="CS595" s="52"/>
      <c r="CT595" s="52"/>
      <c r="CU595" s="52"/>
      <c r="CV595" s="52"/>
      <c r="CW595" s="52"/>
      <c r="CX595" s="52"/>
      <c r="CY595" s="52"/>
      <c r="CZ595" s="52"/>
      <c r="DA595" s="52"/>
      <c r="DB595" s="52"/>
      <c r="DC595" s="52"/>
      <c r="DD595" s="52"/>
      <c r="DE595" s="52"/>
      <c r="DF595" s="52"/>
      <c r="DG595" s="52"/>
      <c r="DH595" s="52"/>
      <c r="DI595" s="52"/>
      <c r="DJ595" s="52"/>
      <c r="DK595" s="52"/>
      <c r="DL595" s="52"/>
      <c r="DM595" s="52"/>
      <c r="DN595" s="52"/>
      <c r="DO595" s="52"/>
      <c r="DP595" s="52"/>
      <c r="DQ595" s="52"/>
      <c r="DR595" s="52"/>
      <c r="DS595" s="52"/>
      <c r="DT595" s="52"/>
      <c r="DU595" s="52"/>
    </row>
    <row r="596" spans="1:125" ht="16.5" customHeight="1" x14ac:dyDescent="0.3">
      <c r="A596" s="56"/>
      <c r="B596" s="56"/>
      <c r="C596" s="56"/>
      <c r="D596" s="52"/>
      <c r="E596" s="52"/>
      <c r="F596" s="198"/>
      <c r="G596" s="52"/>
      <c r="H596" s="198"/>
      <c r="I596" s="198"/>
      <c r="J596" s="198"/>
      <c r="K596" s="198"/>
      <c r="L596" s="198"/>
      <c r="M596" s="198"/>
      <c r="N596" s="198"/>
      <c r="O596" s="198"/>
      <c r="P596" s="198"/>
      <c r="Q596" s="198"/>
      <c r="R596" s="198"/>
      <c r="S596" s="198"/>
      <c r="T596" s="198"/>
      <c r="U596" s="198"/>
      <c r="V596" s="198"/>
      <c r="W596" s="198"/>
      <c r="X596" s="198"/>
      <c r="Y596" s="198"/>
      <c r="Z596" s="198"/>
      <c r="AA596" s="52"/>
      <c r="AB596" s="52"/>
      <c r="AC596" s="52"/>
      <c r="AD596" s="198"/>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c r="DC596" s="52"/>
      <c r="DD596" s="52"/>
      <c r="DE596" s="52"/>
      <c r="DF596" s="52"/>
      <c r="DG596" s="52"/>
      <c r="DH596" s="52"/>
      <c r="DI596" s="52"/>
      <c r="DJ596" s="52"/>
      <c r="DK596" s="52"/>
      <c r="DL596" s="52"/>
      <c r="DM596" s="52"/>
      <c r="DN596" s="52"/>
      <c r="DO596" s="52"/>
      <c r="DP596" s="52"/>
      <c r="DQ596" s="52"/>
      <c r="DR596" s="52"/>
      <c r="DS596" s="52"/>
      <c r="DT596" s="52"/>
      <c r="DU596" s="52"/>
    </row>
    <row r="597" spans="1:125" ht="16.5" customHeight="1" x14ac:dyDescent="0.3">
      <c r="A597" s="56"/>
      <c r="B597" s="56"/>
      <c r="C597" s="56"/>
      <c r="D597" s="52"/>
      <c r="E597" s="52"/>
      <c r="F597" s="198"/>
      <c r="G597" s="52"/>
      <c r="H597" s="198"/>
      <c r="I597" s="198"/>
      <c r="J597" s="198"/>
      <c r="K597" s="198"/>
      <c r="L597" s="198"/>
      <c r="M597" s="198"/>
      <c r="N597" s="198"/>
      <c r="O597" s="198"/>
      <c r="P597" s="198"/>
      <c r="Q597" s="198"/>
      <c r="R597" s="198"/>
      <c r="S597" s="198"/>
      <c r="T597" s="198"/>
      <c r="U597" s="198"/>
      <c r="V597" s="198"/>
      <c r="W597" s="198"/>
      <c r="X597" s="198"/>
      <c r="Y597" s="198"/>
      <c r="Z597" s="198"/>
      <c r="AA597" s="52"/>
      <c r="AB597" s="52"/>
      <c r="AC597" s="52"/>
      <c r="AD597" s="198"/>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c r="CN597" s="52"/>
      <c r="CO597" s="52"/>
      <c r="CP597" s="52"/>
      <c r="CQ597" s="52"/>
      <c r="CR597" s="52"/>
      <c r="CS597" s="52"/>
      <c r="CT597" s="52"/>
      <c r="CU597" s="52"/>
      <c r="CV597" s="52"/>
      <c r="CW597" s="52"/>
      <c r="CX597" s="52"/>
      <c r="CY597" s="52"/>
      <c r="CZ597" s="52"/>
      <c r="DA597" s="52"/>
      <c r="DB597" s="52"/>
      <c r="DC597" s="52"/>
      <c r="DD597" s="52"/>
      <c r="DE597" s="52"/>
      <c r="DF597" s="52"/>
      <c r="DG597" s="52"/>
      <c r="DH597" s="52"/>
      <c r="DI597" s="52"/>
      <c r="DJ597" s="52"/>
      <c r="DK597" s="52"/>
      <c r="DL597" s="52"/>
      <c r="DM597" s="52"/>
      <c r="DN597" s="52"/>
      <c r="DO597" s="52"/>
      <c r="DP597" s="52"/>
      <c r="DQ597" s="52"/>
      <c r="DR597" s="52"/>
      <c r="DS597" s="52"/>
      <c r="DT597" s="52"/>
      <c r="DU597" s="52"/>
    </row>
    <row r="598" spans="1:125" ht="16.5" customHeight="1" x14ac:dyDescent="0.3">
      <c r="A598" s="56"/>
      <c r="B598" s="56"/>
      <c r="C598" s="56"/>
      <c r="D598" s="52"/>
      <c r="E598" s="52"/>
      <c r="F598" s="198"/>
      <c r="G598" s="52"/>
      <c r="H598" s="198"/>
      <c r="I598" s="198"/>
      <c r="J598" s="198"/>
      <c r="K598" s="198"/>
      <c r="L598" s="198"/>
      <c r="M598" s="198"/>
      <c r="N598" s="198"/>
      <c r="O598" s="198"/>
      <c r="P598" s="198"/>
      <c r="Q598" s="198"/>
      <c r="R598" s="198"/>
      <c r="S598" s="198"/>
      <c r="T598" s="198"/>
      <c r="U598" s="198"/>
      <c r="V598" s="198"/>
      <c r="W598" s="198"/>
      <c r="X598" s="198"/>
      <c r="Y598" s="198"/>
      <c r="Z598" s="198"/>
      <c r="AA598" s="52"/>
      <c r="AB598" s="52"/>
      <c r="AC598" s="52"/>
      <c r="AD598" s="198"/>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c r="DC598" s="52"/>
      <c r="DD598" s="52"/>
      <c r="DE598" s="52"/>
      <c r="DF598" s="52"/>
      <c r="DG598" s="52"/>
      <c r="DH598" s="52"/>
      <c r="DI598" s="52"/>
      <c r="DJ598" s="52"/>
      <c r="DK598" s="52"/>
      <c r="DL598" s="52"/>
      <c r="DM598" s="52"/>
      <c r="DN598" s="52"/>
      <c r="DO598" s="52"/>
      <c r="DP598" s="52"/>
      <c r="DQ598" s="52"/>
      <c r="DR598" s="52"/>
      <c r="DS598" s="52"/>
      <c r="DT598" s="52"/>
      <c r="DU598" s="52"/>
    </row>
    <row r="599" spans="1:125" ht="16.5" customHeight="1" x14ac:dyDescent="0.3">
      <c r="A599" s="56"/>
      <c r="B599" s="56"/>
      <c r="C599" s="56"/>
      <c r="D599" s="52"/>
      <c r="E599" s="52"/>
      <c r="F599" s="198"/>
      <c r="G599" s="52"/>
      <c r="H599" s="198"/>
      <c r="I599" s="198"/>
      <c r="J599" s="198"/>
      <c r="K599" s="198"/>
      <c r="L599" s="198"/>
      <c r="M599" s="198"/>
      <c r="N599" s="198"/>
      <c r="O599" s="198"/>
      <c r="P599" s="198"/>
      <c r="Q599" s="198"/>
      <c r="R599" s="198"/>
      <c r="S599" s="198"/>
      <c r="T599" s="198"/>
      <c r="U599" s="198"/>
      <c r="V599" s="198"/>
      <c r="W599" s="198"/>
      <c r="X599" s="198"/>
      <c r="Y599" s="198"/>
      <c r="Z599" s="198"/>
      <c r="AA599" s="52"/>
      <c r="AB599" s="52"/>
      <c r="AC599" s="52"/>
      <c r="AD599" s="198"/>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c r="CN599" s="52"/>
      <c r="CO599" s="52"/>
      <c r="CP599" s="52"/>
      <c r="CQ599" s="52"/>
      <c r="CR599" s="52"/>
      <c r="CS599" s="52"/>
      <c r="CT599" s="52"/>
      <c r="CU599" s="52"/>
      <c r="CV599" s="52"/>
      <c r="CW599" s="52"/>
      <c r="CX599" s="52"/>
      <c r="CY599" s="52"/>
      <c r="CZ599" s="52"/>
      <c r="DA599" s="52"/>
      <c r="DB599" s="52"/>
      <c r="DC599" s="52"/>
      <c r="DD599" s="52"/>
      <c r="DE599" s="52"/>
      <c r="DF599" s="52"/>
      <c r="DG599" s="52"/>
      <c r="DH599" s="52"/>
      <c r="DI599" s="52"/>
      <c r="DJ599" s="52"/>
      <c r="DK599" s="52"/>
      <c r="DL599" s="52"/>
      <c r="DM599" s="52"/>
      <c r="DN599" s="52"/>
      <c r="DO599" s="52"/>
      <c r="DP599" s="52"/>
      <c r="DQ599" s="52"/>
      <c r="DR599" s="52"/>
      <c r="DS599" s="52"/>
      <c r="DT599" s="52"/>
      <c r="DU599" s="52"/>
    </row>
    <row r="600" spans="1:125" ht="16.5" customHeight="1" x14ac:dyDescent="0.3">
      <c r="A600" s="56"/>
      <c r="B600" s="56"/>
      <c r="C600" s="56"/>
      <c r="D600" s="52"/>
      <c r="E600" s="52"/>
      <c r="F600" s="198"/>
      <c r="G600" s="52"/>
      <c r="H600" s="198"/>
      <c r="I600" s="198"/>
      <c r="J600" s="198"/>
      <c r="K600" s="198"/>
      <c r="L600" s="198"/>
      <c r="M600" s="198"/>
      <c r="N600" s="198"/>
      <c r="O600" s="198"/>
      <c r="P600" s="198"/>
      <c r="Q600" s="198"/>
      <c r="R600" s="198"/>
      <c r="S600" s="198"/>
      <c r="T600" s="198"/>
      <c r="U600" s="198"/>
      <c r="V600" s="198"/>
      <c r="W600" s="198"/>
      <c r="X600" s="198"/>
      <c r="Y600" s="198"/>
      <c r="Z600" s="198"/>
      <c r="AA600" s="52"/>
      <c r="AB600" s="52"/>
      <c r="AC600" s="52"/>
      <c r="AD600" s="198"/>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c r="DC600" s="52"/>
      <c r="DD600" s="52"/>
      <c r="DE600" s="52"/>
      <c r="DF600" s="52"/>
      <c r="DG600" s="52"/>
      <c r="DH600" s="52"/>
      <c r="DI600" s="52"/>
      <c r="DJ600" s="52"/>
      <c r="DK600" s="52"/>
      <c r="DL600" s="52"/>
      <c r="DM600" s="52"/>
      <c r="DN600" s="52"/>
      <c r="DO600" s="52"/>
      <c r="DP600" s="52"/>
      <c r="DQ600" s="52"/>
      <c r="DR600" s="52"/>
      <c r="DS600" s="52"/>
      <c r="DT600" s="52"/>
      <c r="DU600" s="52"/>
    </row>
    <row r="601" spans="1:125" ht="16.5" customHeight="1" x14ac:dyDescent="0.3">
      <c r="A601" s="56"/>
      <c r="B601" s="56"/>
      <c r="C601" s="56"/>
      <c r="D601" s="52"/>
      <c r="E601" s="52"/>
      <c r="F601" s="198"/>
      <c r="G601" s="52"/>
      <c r="H601" s="198"/>
      <c r="I601" s="198"/>
      <c r="J601" s="198"/>
      <c r="K601" s="198"/>
      <c r="L601" s="198"/>
      <c r="M601" s="198"/>
      <c r="N601" s="198"/>
      <c r="O601" s="198"/>
      <c r="P601" s="198"/>
      <c r="Q601" s="198"/>
      <c r="R601" s="198"/>
      <c r="S601" s="198"/>
      <c r="T601" s="198"/>
      <c r="U601" s="198"/>
      <c r="V601" s="198"/>
      <c r="W601" s="198"/>
      <c r="X601" s="198"/>
      <c r="Y601" s="198"/>
      <c r="Z601" s="198"/>
      <c r="AA601" s="52"/>
      <c r="AB601" s="52"/>
      <c r="AC601" s="52"/>
      <c r="AD601" s="198"/>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c r="CN601" s="52"/>
      <c r="CO601" s="52"/>
      <c r="CP601" s="52"/>
      <c r="CQ601" s="52"/>
      <c r="CR601" s="52"/>
      <c r="CS601" s="52"/>
      <c r="CT601" s="52"/>
      <c r="CU601" s="52"/>
      <c r="CV601" s="52"/>
      <c r="CW601" s="52"/>
      <c r="CX601" s="52"/>
      <c r="CY601" s="52"/>
      <c r="CZ601" s="52"/>
      <c r="DA601" s="52"/>
      <c r="DB601" s="52"/>
      <c r="DC601" s="52"/>
      <c r="DD601" s="52"/>
      <c r="DE601" s="52"/>
      <c r="DF601" s="52"/>
      <c r="DG601" s="52"/>
      <c r="DH601" s="52"/>
      <c r="DI601" s="52"/>
      <c r="DJ601" s="52"/>
      <c r="DK601" s="52"/>
      <c r="DL601" s="52"/>
      <c r="DM601" s="52"/>
      <c r="DN601" s="52"/>
      <c r="DO601" s="52"/>
      <c r="DP601" s="52"/>
      <c r="DQ601" s="52"/>
      <c r="DR601" s="52"/>
      <c r="DS601" s="52"/>
      <c r="DT601" s="52"/>
      <c r="DU601" s="52"/>
    </row>
    <row r="602" spans="1:125" ht="16.5" customHeight="1" x14ac:dyDescent="0.3">
      <c r="A602" s="56"/>
      <c r="B602" s="56"/>
      <c r="C602" s="56"/>
      <c r="D602" s="52"/>
      <c r="E602" s="52"/>
      <c r="F602" s="198"/>
      <c r="G602" s="52"/>
      <c r="H602" s="198"/>
      <c r="I602" s="198"/>
      <c r="J602" s="198"/>
      <c r="K602" s="198"/>
      <c r="L602" s="198"/>
      <c r="M602" s="198"/>
      <c r="N602" s="198"/>
      <c r="O602" s="198"/>
      <c r="P602" s="198"/>
      <c r="Q602" s="198"/>
      <c r="R602" s="198"/>
      <c r="S602" s="198"/>
      <c r="T602" s="198"/>
      <c r="U602" s="198"/>
      <c r="V602" s="198"/>
      <c r="W602" s="198"/>
      <c r="X602" s="198"/>
      <c r="Y602" s="198"/>
      <c r="Z602" s="198"/>
      <c r="AA602" s="52"/>
      <c r="AB602" s="52"/>
      <c r="AC602" s="52"/>
      <c r="AD602" s="198"/>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c r="DC602" s="52"/>
      <c r="DD602" s="52"/>
      <c r="DE602" s="52"/>
      <c r="DF602" s="52"/>
      <c r="DG602" s="52"/>
      <c r="DH602" s="52"/>
      <c r="DI602" s="52"/>
      <c r="DJ602" s="52"/>
      <c r="DK602" s="52"/>
      <c r="DL602" s="52"/>
      <c r="DM602" s="52"/>
      <c r="DN602" s="52"/>
      <c r="DO602" s="52"/>
      <c r="DP602" s="52"/>
      <c r="DQ602" s="52"/>
      <c r="DR602" s="52"/>
      <c r="DS602" s="52"/>
      <c r="DT602" s="52"/>
      <c r="DU602" s="52"/>
    </row>
    <row r="603" spans="1:125" ht="16.5" customHeight="1" x14ac:dyDescent="0.3">
      <c r="A603" s="56"/>
      <c r="B603" s="56"/>
      <c r="C603" s="56"/>
      <c r="D603" s="52"/>
      <c r="E603" s="52"/>
      <c r="F603" s="198"/>
      <c r="G603" s="52"/>
      <c r="H603" s="198"/>
      <c r="I603" s="198"/>
      <c r="J603" s="198"/>
      <c r="K603" s="198"/>
      <c r="L603" s="198"/>
      <c r="M603" s="198"/>
      <c r="N603" s="198"/>
      <c r="O603" s="198"/>
      <c r="P603" s="198"/>
      <c r="Q603" s="198"/>
      <c r="R603" s="198"/>
      <c r="S603" s="198"/>
      <c r="T603" s="198"/>
      <c r="U603" s="198"/>
      <c r="V603" s="198"/>
      <c r="W603" s="198"/>
      <c r="X603" s="198"/>
      <c r="Y603" s="198"/>
      <c r="Z603" s="198"/>
      <c r="AA603" s="52"/>
      <c r="AB603" s="52"/>
      <c r="AC603" s="52"/>
      <c r="AD603" s="198"/>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c r="CN603" s="52"/>
      <c r="CO603" s="52"/>
      <c r="CP603" s="52"/>
      <c r="CQ603" s="52"/>
      <c r="CR603" s="52"/>
      <c r="CS603" s="52"/>
      <c r="CT603" s="52"/>
      <c r="CU603" s="52"/>
      <c r="CV603" s="52"/>
      <c r="CW603" s="52"/>
      <c r="CX603" s="52"/>
      <c r="CY603" s="52"/>
      <c r="CZ603" s="52"/>
      <c r="DA603" s="52"/>
      <c r="DB603" s="52"/>
      <c r="DC603" s="52"/>
      <c r="DD603" s="52"/>
      <c r="DE603" s="52"/>
      <c r="DF603" s="52"/>
      <c r="DG603" s="52"/>
      <c r="DH603" s="52"/>
      <c r="DI603" s="52"/>
      <c r="DJ603" s="52"/>
      <c r="DK603" s="52"/>
      <c r="DL603" s="52"/>
      <c r="DM603" s="52"/>
      <c r="DN603" s="52"/>
      <c r="DO603" s="52"/>
      <c r="DP603" s="52"/>
      <c r="DQ603" s="52"/>
      <c r="DR603" s="52"/>
      <c r="DS603" s="52"/>
      <c r="DT603" s="52"/>
      <c r="DU603" s="52"/>
    </row>
    <row r="604" spans="1:125" ht="16.5" customHeight="1" x14ac:dyDescent="0.3">
      <c r="A604" s="56"/>
      <c r="B604" s="56"/>
      <c r="C604" s="56"/>
      <c r="D604" s="52"/>
      <c r="E604" s="52"/>
      <c r="F604" s="198"/>
      <c r="G604" s="52"/>
      <c r="H604" s="198"/>
      <c r="I604" s="198"/>
      <c r="J604" s="198"/>
      <c r="K604" s="198"/>
      <c r="L604" s="198"/>
      <c r="M604" s="198"/>
      <c r="N604" s="198"/>
      <c r="O604" s="198"/>
      <c r="P604" s="198"/>
      <c r="Q604" s="198"/>
      <c r="R604" s="198"/>
      <c r="S604" s="198"/>
      <c r="T604" s="198"/>
      <c r="U604" s="198"/>
      <c r="V604" s="198"/>
      <c r="W604" s="198"/>
      <c r="X604" s="198"/>
      <c r="Y604" s="198"/>
      <c r="Z604" s="198"/>
      <c r="AA604" s="52"/>
      <c r="AB604" s="52"/>
      <c r="AC604" s="52"/>
      <c r="AD604" s="198"/>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c r="DC604" s="52"/>
      <c r="DD604" s="52"/>
      <c r="DE604" s="52"/>
      <c r="DF604" s="52"/>
      <c r="DG604" s="52"/>
      <c r="DH604" s="52"/>
      <c r="DI604" s="52"/>
      <c r="DJ604" s="52"/>
      <c r="DK604" s="52"/>
      <c r="DL604" s="52"/>
      <c r="DM604" s="52"/>
      <c r="DN604" s="52"/>
      <c r="DO604" s="52"/>
      <c r="DP604" s="52"/>
      <c r="DQ604" s="52"/>
      <c r="DR604" s="52"/>
      <c r="DS604" s="52"/>
      <c r="DT604" s="52"/>
      <c r="DU604" s="52"/>
    </row>
    <row r="605" spans="1:125" ht="16.5" customHeight="1" x14ac:dyDescent="0.3">
      <c r="A605" s="56"/>
      <c r="B605" s="56"/>
      <c r="C605" s="56"/>
      <c r="D605" s="52"/>
      <c r="E605" s="52"/>
      <c r="F605" s="198"/>
      <c r="G605" s="52"/>
      <c r="H605" s="198"/>
      <c r="I605" s="198"/>
      <c r="J605" s="198"/>
      <c r="K605" s="198"/>
      <c r="L605" s="198"/>
      <c r="M605" s="198"/>
      <c r="N605" s="198"/>
      <c r="O605" s="198"/>
      <c r="P605" s="198"/>
      <c r="Q605" s="198"/>
      <c r="R605" s="198"/>
      <c r="S605" s="198"/>
      <c r="T605" s="198"/>
      <c r="U605" s="198"/>
      <c r="V605" s="198"/>
      <c r="W605" s="198"/>
      <c r="X605" s="198"/>
      <c r="Y605" s="198"/>
      <c r="Z605" s="198"/>
      <c r="AA605" s="52"/>
      <c r="AB605" s="52"/>
      <c r="AC605" s="52"/>
      <c r="AD605" s="198"/>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c r="CN605" s="52"/>
      <c r="CO605" s="52"/>
      <c r="CP605" s="52"/>
      <c r="CQ605" s="52"/>
      <c r="CR605" s="52"/>
      <c r="CS605" s="52"/>
      <c r="CT605" s="52"/>
      <c r="CU605" s="52"/>
      <c r="CV605" s="52"/>
      <c r="CW605" s="52"/>
      <c r="CX605" s="52"/>
      <c r="CY605" s="52"/>
      <c r="CZ605" s="52"/>
      <c r="DA605" s="52"/>
      <c r="DB605" s="52"/>
      <c r="DC605" s="52"/>
      <c r="DD605" s="52"/>
      <c r="DE605" s="52"/>
      <c r="DF605" s="52"/>
      <c r="DG605" s="52"/>
      <c r="DH605" s="52"/>
      <c r="DI605" s="52"/>
      <c r="DJ605" s="52"/>
      <c r="DK605" s="52"/>
      <c r="DL605" s="52"/>
      <c r="DM605" s="52"/>
      <c r="DN605" s="52"/>
      <c r="DO605" s="52"/>
      <c r="DP605" s="52"/>
      <c r="DQ605" s="52"/>
      <c r="DR605" s="52"/>
      <c r="DS605" s="52"/>
      <c r="DT605" s="52"/>
      <c r="DU605" s="52"/>
    </row>
    <row r="606" spans="1:125" ht="16.5" customHeight="1" x14ac:dyDescent="0.3">
      <c r="A606" s="56"/>
      <c r="B606" s="56"/>
      <c r="C606" s="56"/>
      <c r="D606" s="52"/>
      <c r="E606" s="52"/>
      <c r="F606" s="198"/>
      <c r="G606" s="52"/>
      <c r="H606" s="198"/>
      <c r="I606" s="198"/>
      <c r="J606" s="198"/>
      <c r="K606" s="198"/>
      <c r="L606" s="198"/>
      <c r="M606" s="198"/>
      <c r="N606" s="198"/>
      <c r="O606" s="198"/>
      <c r="P606" s="198"/>
      <c r="Q606" s="198"/>
      <c r="R606" s="198"/>
      <c r="S606" s="198"/>
      <c r="T606" s="198"/>
      <c r="U606" s="198"/>
      <c r="V606" s="198"/>
      <c r="W606" s="198"/>
      <c r="X606" s="198"/>
      <c r="Y606" s="198"/>
      <c r="Z606" s="198"/>
      <c r="AA606" s="52"/>
      <c r="AB606" s="52"/>
      <c r="AC606" s="52"/>
      <c r="AD606" s="198"/>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c r="DC606" s="52"/>
      <c r="DD606" s="52"/>
      <c r="DE606" s="52"/>
      <c r="DF606" s="52"/>
      <c r="DG606" s="52"/>
      <c r="DH606" s="52"/>
      <c r="DI606" s="52"/>
      <c r="DJ606" s="52"/>
      <c r="DK606" s="52"/>
      <c r="DL606" s="52"/>
      <c r="DM606" s="52"/>
      <c r="DN606" s="52"/>
      <c r="DO606" s="52"/>
      <c r="DP606" s="52"/>
      <c r="DQ606" s="52"/>
      <c r="DR606" s="52"/>
      <c r="DS606" s="52"/>
      <c r="DT606" s="52"/>
      <c r="DU606" s="52"/>
    </row>
    <row r="607" spans="1:125" ht="16.5" customHeight="1" x14ac:dyDescent="0.3">
      <c r="A607" s="56"/>
      <c r="B607" s="56"/>
      <c r="C607" s="56"/>
      <c r="D607" s="52"/>
      <c r="E607" s="52"/>
      <c r="F607" s="198"/>
      <c r="G607" s="52"/>
      <c r="H607" s="198"/>
      <c r="I607" s="198"/>
      <c r="J607" s="198"/>
      <c r="K607" s="198"/>
      <c r="L607" s="198"/>
      <c r="M607" s="198"/>
      <c r="N607" s="198"/>
      <c r="O607" s="198"/>
      <c r="P607" s="198"/>
      <c r="Q607" s="198"/>
      <c r="R607" s="198"/>
      <c r="S607" s="198"/>
      <c r="T607" s="198"/>
      <c r="U607" s="198"/>
      <c r="V607" s="198"/>
      <c r="W607" s="198"/>
      <c r="X607" s="198"/>
      <c r="Y607" s="198"/>
      <c r="Z607" s="198"/>
      <c r="AA607" s="52"/>
      <c r="AB607" s="52"/>
      <c r="AC607" s="52"/>
      <c r="AD607" s="198"/>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c r="CN607" s="52"/>
      <c r="CO607" s="52"/>
      <c r="CP607" s="52"/>
      <c r="CQ607" s="52"/>
      <c r="CR607" s="52"/>
      <c r="CS607" s="52"/>
      <c r="CT607" s="52"/>
      <c r="CU607" s="52"/>
      <c r="CV607" s="52"/>
      <c r="CW607" s="52"/>
      <c r="CX607" s="52"/>
      <c r="CY607" s="52"/>
      <c r="CZ607" s="52"/>
      <c r="DA607" s="52"/>
      <c r="DB607" s="52"/>
      <c r="DC607" s="52"/>
      <c r="DD607" s="52"/>
      <c r="DE607" s="52"/>
      <c r="DF607" s="52"/>
      <c r="DG607" s="52"/>
      <c r="DH607" s="52"/>
      <c r="DI607" s="52"/>
      <c r="DJ607" s="52"/>
      <c r="DK607" s="52"/>
      <c r="DL607" s="52"/>
      <c r="DM607" s="52"/>
      <c r="DN607" s="52"/>
      <c r="DO607" s="52"/>
      <c r="DP607" s="52"/>
      <c r="DQ607" s="52"/>
      <c r="DR607" s="52"/>
      <c r="DS607" s="52"/>
      <c r="DT607" s="52"/>
      <c r="DU607" s="52"/>
    </row>
    <row r="608" spans="1:125" ht="16.5" customHeight="1" x14ac:dyDescent="0.3">
      <c r="A608" s="56"/>
      <c r="B608" s="56"/>
      <c r="C608" s="56"/>
      <c r="D608" s="52"/>
      <c r="E608" s="52"/>
      <c r="F608" s="198"/>
      <c r="G608" s="52"/>
      <c r="H608" s="198"/>
      <c r="I608" s="198"/>
      <c r="J608" s="198"/>
      <c r="K608" s="198"/>
      <c r="L608" s="198"/>
      <c r="M608" s="198"/>
      <c r="N608" s="198"/>
      <c r="O608" s="198"/>
      <c r="P608" s="198"/>
      <c r="Q608" s="198"/>
      <c r="R608" s="198"/>
      <c r="S608" s="198"/>
      <c r="T608" s="198"/>
      <c r="U608" s="198"/>
      <c r="V608" s="198"/>
      <c r="W608" s="198"/>
      <c r="X608" s="198"/>
      <c r="Y608" s="198"/>
      <c r="Z608" s="198"/>
      <c r="AA608" s="52"/>
      <c r="AB608" s="52"/>
      <c r="AC608" s="52"/>
      <c r="AD608" s="198"/>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c r="DC608" s="52"/>
      <c r="DD608" s="52"/>
      <c r="DE608" s="52"/>
      <c r="DF608" s="52"/>
      <c r="DG608" s="52"/>
      <c r="DH608" s="52"/>
      <c r="DI608" s="52"/>
      <c r="DJ608" s="52"/>
      <c r="DK608" s="52"/>
      <c r="DL608" s="52"/>
      <c r="DM608" s="52"/>
      <c r="DN608" s="52"/>
      <c r="DO608" s="52"/>
      <c r="DP608" s="52"/>
      <c r="DQ608" s="52"/>
      <c r="DR608" s="52"/>
      <c r="DS608" s="52"/>
      <c r="DT608" s="52"/>
      <c r="DU608" s="52"/>
    </row>
    <row r="609" spans="1:125" ht="16.5" customHeight="1" x14ac:dyDescent="0.3">
      <c r="A609" s="56"/>
      <c r="B609" s="56"/>
      <c r="C609" s="56"/>
      <c r="D609" s="52"/>
      <c r="E609" s="52"/>
      <c r="F609" s="198"/>
      <c r="G609" s="52"/>
      <c r="H609" s="198"/>
      <c r="I609" s="198"/>
      <c r="J609" s="198"/>
      <c r="K609" s="198"/>
      <c r="L609" s="198"/>
      <c r="M609" s="198"/>
      <c r="N609" s="198"/>
      <c r="O609" s="198"/>
      <c r="P609" s="198"/>
      <c r="Q609" s="198"/>
      <c r="R609" s="198"/>
      <c r="S609" s="198"/>
      <c r="T609" s="198"/>
      <c r="U609" s="198"/>
      <c r="V609" s="198"/>
      <c r="W609" s="198"/>
      <c r="X609" s="198"/>
      <c r="Y609" s="198"/>
      <c r="Z609" s="198"/>
      <c r="AA609" s="52"/>
      <c r="AB609" s="52"/>
      <c r="AC609" s="52"/>
      <c r="AD609" s="198"/>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c r="CN609" s="52"/>
      <c r="CO609" s="52"/>
      <c r="CP609" s="52"/>
      <c r="CQ609" s="52"/>
      <c r="CR609" s="52"/>
      <c r="CS609" s="52"/>
      <c r="CT609" s="52"/>
      <c r="CU609" s="52"/>
      <c r="CV609" s="52"/>
      <c r="CW609" s="52"/>
      <c r="CX609" s="52"/>
      <c r="CY609" s="52"/>
      <c r="CZ609" s="52"/>
      <c r="DA609" s="52"/>
      <c r="DB609" s="52"/>
      <c r="DC609" s="52"/>
      <c r="DD609" s="52"/>
      <c r="DE609" s="52"/>
      <c r="DF609" s="52"/>
      <c r="DG609" s="52"/>
      <c r="DH609" s="52"/>
      <c r="DI609" s="52"/>
      <c r="DJ609" s="52"/>
      <c r="DK609" s="52"/>
      <c r="DL609" s="52"/>
      <c r="DM609" s="52"/>
      <c r="DN609" s="52"/>
      <c r="DO609" s="52"/>
      <c r="DP609" s="52"/>
      <c r="DQ609" s="52"/>
      <c r="DR609" s="52"/>
      <c r="DS609" s="52"/>
      <c r="DT609" s="52"/>
      <c r="DU609" s="52"/>
    </row>
    <row r="610" spans="1:125" ht="16.5" customHeight="1" x14ac:dyDescent="0.3">
      <c r="A610" s="56"/>
      <c r="B610" s="56"/>
      <c r="C610" s="56"/>
      <c r="D610" s="52"/>
      <c r="E610" s="52"/>
      <c r="F610" s="198"/>
      <c r="G610" s="52"/>
      <c r="H610" s="198"/>
      <c r="I610" s="198"/>
      <c r="J610" s="198"/>
      <c r="K610" s="198"/>
      <c r="L610" s="198"/>
      <c r="M610" s="198"/>
      <c r="N610" s="198"/>
      <c r="O610" s="198"/>
      <c r="P610" s="198"/>
      <c r="Q610" s="198"/>
      <c r="R610" s="198"/>
      <c r="S610" s="198"/>
      <c r="T610" s="198"/>
      <c r="U610" s="198"/>
      <c r="V610" s="198"/>
      <c r="W610" s="198"/>
      <c r="X610" s="198"/>
      <c r="Y610" s="198"/>
      <c r="Z610" s="198"/>
      <c r="AA610" s="52"/>
      <c r="AB610" s="52"/>
      <c r="AC610" s="52"/>
      <c r="AD610" s="198"/>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c r="DC610" s="52"/>
      <c r="DD610" s="52"/>
      <c r="DE610" s="52"/>
      <c r="DF610" s="52"/>
      <c r="DG610" s="52"/>
      <c r="DH610" s="52"/>
      <c r="DI610" s="52"/>
      <c r="DJ610" s="52"/>
      <c r="DK610" s="52"/>
      <c r="DL610" s="52"/>
      <c r="DM610" s="52"/>
      <c r="DN610" s="52"/>
      <c r="DO610" s="52"/>
      <c r="DP610" s="52"/>
      <c r="DQ610" s="52"/>
      <c r="DR610" s="52"/>
      <c r="DS610" s="52"/>
      <c r="DT610" s="52"/>
      <c r="DU610" s="52"/>
    </row>
    <row r="611" spans="1:125" ht="16.5" customHeight="1" x14ac:dyDescent="0.3">
      <c r="A611" s="56"/>
      <c r="B611" s="56"/>
      <c r="C611" s="56"/>
      <c r="D611" s="52"/>
      <c r="E611" s="52"/>
      <c r="F611" s="198"/>
      <c r="G611" s="52"/>
      <c r="H611" s="198"/>
      <c r="I611" s="198"/>
      <c r="J611" s="198"/>
      <c r="K611" s="198"/>
      <c r="L611" s="198"/>
      <c r="M611" s="198"/>
      <c r="N611" s="198"/>
      <c r="O611" s="198"/>
      <c r="P611" s="198"/>
      <c r="Q611" s="198"/>
      <c r="R611" s="198"/>
      <c r="S611" s="198"/>
      <c r="T611" s="198"/>
      <c r="U611" s="198"/>
      <c r="V611" s="198"/>
      <c r="W611" s="198"/>
      <c r="X611" s="198"/>
      <c r="Y611" s="198"/>
      <c r="Z611" s="198"/>
      <c r="AA611" s="52"/>
      <c r="AB611" s="52"/>
      <c r="AC611" s="52"/>
      <c r="AD611" s="198"/>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c r="DA611" s="52"/>
      <c r="DB611" s="52"/>
      <c r="DC611" s="52"/>
      <c r="DD611" s="52"/>
      <c r="DE611" s="52"/>
      <c r="DF611" s="52"/>
      <c r="DG611" s="52"/>
      <c r="DH611" s="52"/>
      <c r="DI611" s="52"/>
      <c r="DJ611" s="52"/>
      <c r="DK611" s="52"/>
      <c r="DL611" s="52"/>
      <c r="DM611" s="52"/>
      <c r="DN611" s="52"/>
      <c r="DO611" s="52"/>
      <c r="DP611" s="52"/>
      <c r="DQ611" s="52"/>
      <c r="DR611" s="52"/>
      <c r="DS611" s="52"/>
      <c r="DT611" s="52"/>
      <c r="DU611" s="52"/>
    </row>
    <row r="612" spans="1:125" ht="16.5" customHeight="1" x14ac:dyDescent="0.3">
      <c r="A612" s="56"/>
      <c r="B612" s="56"/>
      <c r="C612" s="56"/>
      <c r="D612" s="52"/>
      <c r="E612" s="52"/>
      <c r="F612" s="198"/>
      <c r="G612" s="52"/>
      <c r="H612" s="198"/>
      <c r="I612" s="198"/>
      <c r="J612" s="198"/>
      <c r="K612" s="198"/>
      <c r="L612" s="198"/>
      <c r="M612" s="198"/>
      <c r="N612" s="198"/>
      <c r="O612" s="198"/>
      <c r="P612" s="198"/>
      <c r="Q612" s="198"/>
      <c r="R612" s="198"/>
      <c r="S612" s="198"/>
      <c r="T612" s="198"/>
      <c r="U612" s="198"/>
      <c r="V612" s="198"/>
      <c r="W612" s="198"/>
      <c r="X612" s="198"/>
      <c r="Y612" s="198"/>
      <c r="Z612" s="198"/>
      <c r="AA612" s="52"/>
      <c r="AB612" s="52"/>
      <c r="AC612" s="52"/>
      <c r="AD612" s="198"/>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2"/>
      <c r="DE612" s="52"/>
      <c r="DF612" s="52"/>
      <c r="DG612" s="52"/>
      <c r="DH612" s="52"/>
      <c r="DI612" s="52"/>
      <c r="DJ612" s="52"/>
      <c r="DK612" s="52"/>
      <c r="DL612" s="52"/>
      <c r="DM612" s="52"/>
      <c r="DN612" s="52"/>
      <c r="DO612" s="52"/>
      <c r="DP612" s="52"/>
      <c r="DQ612" s="52"/>
      <c r="DR612" s="52"/>
      <c r="DS612" s="52"/>
      <c r="DT612" s="52"/>
      <c r="DU612" s="52"/>
    </row>
    <row r="613" spans="1:125" ht="16.5" customHeight="1" x14ac:dyDescent="0.3">
      <c r="A613" s="56"/>
      <c r="B613" s="56"/>
      <c r="C613" s="56"/>
      <c r="D613" s="52"/>
      <c r="E613" s="52"/>
      <c r="F613" s="198"/>
      <c r="G613" s="52"/>
      <c r="H613" s="198"/>
      <c r="I613" s="198"/>
      <c r="J613" s="198"/>
      <c r="K613" s="198"/>
      <c r="L613" s="198"/>
      <c r="M613" s="198"/>
      <c r="N613" s="198"/>
      <c r="O613" s="198"/>
      <c r="P613" s="198"/>
      <c r="Q613" s="198"/>
      <c r="R613" s="198"/>
      <c r="S613" s="198"/>
      <c r="T613" s="198"/>
      <c r="U613" s="198"/>
      <c r="V613" s="198"/>
      <c r="W613" s="198"/>
      <c r="X613" s="198"/>
      <c r="Y613" s="198"/>
      <c r="Z613" s="198"/>
      <c r="AA613" s="52"/>
      <c r="AB613" s="52"/>
      <c r="AC613" s="52"/>
      <c r="AD613" s="198"/>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c r="CN613" s="52"/>
      <c r="CO613" s="52"/>
      <c r="CP613" s="52"/>
      <c r="CQ613" s="52"/>
      <c r="CR613" s="52"/>
      <c r="CS613" s="52"/>
      <c r="CT613" s="52"/>
      <c r="CU613" s="52"/>
      <c r="CV613" s="52"/>
      <c r="CW613" s="52"/>
      <c r="CX613" s="52"/>
      <c r="CY613" s="52"/>
      <c r="CZ613" s="52"/>
      <c r="DA613" s="52"/>
      <c r="DB613" s="52"/>
      <c r="DC613" s="52"/>
      <c r="DD613" s="52"/>
      <c r="DE613" s="52"/>
      <c r="DF613" s="52"/>
      <c r="DG613" s="52"/>
      <c r="DH613" s="52"/>
      <c r="DI613" s="52"/>
      <c r="DJ613" s="52"/>
      <c r="DK613" s="52"/>
      <c r="DL613" s="52"/>
      <c r="DM613" s="52"/>
      <c r="DN613" s="52"/>
      <c r="DO613" s="52"/>
      <c r="DP613" s="52"/>
      <c r="DQ613" s="52"/>
      <c r="DR613" s="52"/>
      <c r="DS613" s="52"/>
      <c r="DT613" s="52"/>
      <c r="DU613" s="52"/>
    </row>
    <row r="614" spans="1:125" ht="16.5" customHeight="1" x14ac:dyDescent="0.3">
      <c r="A614" s="56"/>
      <c r="B614" s="56"/>
      <c r="C614" s="56"/>
      <c r="D614" s="52"/>
      <c r="E614" s="52"/>
      <c r="F614" s="198"/>
      <c r="G614" s="52"/>
      <c r="H614" s="198"/>
      <c r="I614" s="198"/>
      <c r="J614" s="198"/>
      <c r="K614" s="198"/>
      <c r="L614" s="198"/>
      <c r="M614" s="198"/>
      <c r="N614" s="198"/>
      <c r="O614" s="198"/>
      <c r="P614" s="198"/>
      <c r="Q614" s="198"/>
      <c r="R614" s="198"/>
      <c r="S614" s="198"/>
      <c r="T614" s="198"/>
      <c r="U614" s="198"/>
      <c r="V614" s="198"/>
      <c r="W614" s="198"/>
      <c r="X614" s="198"/>
      <c r="Y614" s="198"/>
      <c r="Z614" s="198"/>
      <c r="AA614" s="52"/>
      <c r="AB614" s="52"/>
      <c r="AC614" s="52"/>
      <c r="AD614" s="198"/>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c r="DC614" s="52"/>
      <c r="DD614" s="52"/>
      <c r="DE614" s="52"/>
      <c r="DF614" s="52"/>
      <c r="DG614" s="52"/>
      <c r="DH614" s="52"/>
      <c r="DI614" s="52"/>
      <c r="DJ614" s="52"/>
      <c r="DK614" s="52"/>
      <c r="DL614" s="52"/>
      <c r="DM614" s="52"/>
      <c r="DN614" s="52"/>
      <c r="DO614" s="52"/>
      <c r="DP614" s="52"/>
      <c r="DQ614" s="52"/>
      <c r="DR614" s="52"/>
      <c r="DS614" s="52"/>
      <c r="DT614" s="52"/>
      <c r="DU614" s="52"/>
    </row>
    <row r="615" spans="1:125" ht="16.5" customHeight="1" x14ac:dyDescent="0.3">
      <c r="A615" s="56"/>
      <c r="B615" s="56"/>
      <c r="C615" s="56"/>
      <c r="D615" s="52"/>
      <c r="E615" s="52"/>
      <c r="F615" s="198"/>
      <c r="G615" s="52"/>
      <c r="H615" s="198"/>
      <c r="I615" s="198"/>
      <c r="J615" s="198"/>
      <c r="K615" s="198"/>
      <c r="L615" s="198"/>
      <c r="M615" s="198"/>
      <c r="N615" s="198"/>
      <c r="O615" s="198"/>
      <c r="P615" s="198"/>
      <c r="Q615" s="198"/>
      <c r="R615" s="198"/>
      <c r="S615" s="198"/>
      <c r="T615" s="198"/>
      <c r="U615" s="198"/>
      <c r="V615" s="198"/>
      <c r="W615" s="198"/>
      <c r="X615" s="198"/>
      <c r="Y615" s="198"/>
      <c r="Z615" s="198"/>
      <c r="AA615" s="52"/>
      <c r="AB615" s="52"/>
      <c r="AC615" s="52"/>
      <c r="AD615" s="198"/>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c r="CN615" s="52"/>
      <c r="CO615" s="52"/>
      <c r="CP615" s="52"/>
      <c r="CQ615" s="52"/>
      <c r="CR615" s="52"/>
      <c r="CS615" s="52"/>
      <c r="CT615" s="52"/>
      <c r="CU615" s="52"/>
      <c r="CV615" s="52"/>
      <c r="CW615" s="52"/>
      <c r="CX615" s="52"/>
      <c r="CY615" s="52"/>
      <c r="CZ615" s="52"/>
      <c r="DA615" s="52"/>
      <c r="DB615" s="52"/>
      <c r="DC615" s="52"/>
      <c r="DD615" s="52"/>
      <c r="DE615" s="52"/>
      <c r="DF615" s="52"/>
      <c r="DG615" s="52"/>
      <c r="DH615" s="52"/>
      <c r="DI615" s="52"/>
      <c r="DJ615" s="52"/>
      <c r="DK615" s="52"/>
      <c r="DL615" s="52"/>
      <c r="DM615" s="52"/>
      <c r="DN615" s="52"/>
      <c r="DO615" s="52"/>
      <c r="DP615" s="52"/>
      <c r="DQ615" s="52"/>
      <c r="DR615" s="52"/>
      <c r="DS615" s="52"/>
      <c r="DT615" s="52"/>
      <c r="DU615" s="52"/>
    </row>
    <row r="616" spans="1:125" ht="16.5" customHeight="1" x14ac:dyDescent="0.3">
      <c r="A616" s="56"/>
      <c r="B616" s="56"/>
      <c r="C616" s="56"/>
      <c r="D616" s="52"/>
      <c r="E616" s="52"/>
      <c r="F616" s="198"/>
      <c r="G616" s="52"/>
      <c r="H616" s="198"/>
      <c r="I616" s="198"/>
      <c r="J616" s="198"/>
      <c r="K616" s="198"/>
      <c r="L616" s="198"/>
      <c r="M616" s="198"/>
      <c r="N616" s="198"/>
      <c r="O616" s="198"/>
      <c r="P616" s="198"/>
      <c r="Q616" s="198"/>
      <c r="R616" s="198"/>
      <c r="S616" s="198"/>
      <c r="T616" s="198"/>
      <c r="U616" s="198"/>
      <c r="V616" s="198"/>
      <c r="W616" s="198"/>
      <c r="X616" s="198"/>
      <c r="Y616" s="198"/>
      <c r="Z616" s="198"/>
      <c r="AA616" s="52"/>
      <c r="AB616" s="52"/>
      <c r="AC616" s="52"/>
      <c r="AD616" s="198"/>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c r="DC616" s="52"/>
      <c r="DD616" s="52"/>
      <c r="DE616" s="52"/>
      <c r="DF616" s="52"/>
      <c r="DG616" s="52"/>
      <c r="DH616" s="52"/>
      <c r="DI616" s="52"/>
      <c r="DJ616" s="52"/>
      <c r="DK616" s="52"/>
      <c r="DL616" s="52"/>
      <c r="DM616" s="52"/>
      <c r="DN616" s="52"/>
      <c r="DO616" s="52"/>
      <c r="DP616" s="52"/>
      <c r="DQ616" s="52"/>
      <c r="DR616" s="52"/>
      <c r="DS616" s="52"/>
      <c r="DT616" s="52"/>
      <c r="DU616" s="52"/>
    </row>
    <row r="617" spans="1:125" ht="16.5" customHeight="1" x14ac:dyDescent="0.3">
      <c r="A617" s="56"/>
      <c r="B617" s="56"/>
      <c r="C617" s="56"/>
      <c r="D617" s="52"/>
      <c r="E617" s="52"/>
      <c r="F617" s="198"/>
      <c r="G617" s="52"/>
      <c r="H617" s="198"/>
      <c r="I617" s="198"/>
      <c r="J617" s="198"/>
      <c r="K617" s="198"/>
      <c r="L617" s="198"/>
      <c r="M617" s="198"/>
      <c r="N617" s="198"/>
      <c r="O617" s="198"/>
      <c r="P617" s="198"/>
      <c r="Q617" s="198"/>
      <c r="R617" s="198"/>
      <c r="S617" s="198"/>
      <c r="T617" s="198"/>
      <c r="U617" s="198"/>
      <c r="V617" s="198"/>
      <c r="W617" s="198"/>
      <c r="X617" s="198"/>
      <c r="Y617" s="198"/>
      <c r="Z617" s="198"/>
      <c r="AA617" s="52"/>
      <c r="AB617" s="52"/>
      <c r="AC617" s="52"/>
      <c r="AD617" s="198"/>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c r="CN617" s="52"/>
      <c r="CO617" s="52"/>
      <c r="CP617" s="52"/>
      <c r="CQ617" s="52"/>
      <c r="CR617" s="52"/>
      <c r="CS617" s="52"/>
      <c r="CT617" s="52"/>
      <c r="CU617" s="52"/>
      <c r="CV617" s="52"/>
      <c r="CW617" s="52"/>
      <c r="CX617" s="52"/>
      <c r="CY617" s="52"/>
      <c r="CZ617" s="52"/>
      <c r="DA617" s="52"/>
      <c r="DB617" s="52"/>
      <c r="DC617" s="52"/>
      <c r="DD617" s="52"/>
      <c r="DE617" s="52"/>
      <c r="DF617" s="52"/>
      <c r="DG617" s="52"/>
      <c r="DH617" s="52"/>
      <c r="DI617" s="52"/>
      <c r="DJ617" s="52"/>
      <c r="DK617" s="52"/>
      <c r="DL617" s="52"/>
      <c r="DM617" s="52"/>
      <c r="DN617" s="52"/>
      <c r="DO617" s="52"/>
      <c r="DP617" s="52"/>
      <c r="DQ617" s="52"/>
      <c r="DR617" s="52"/>
      <c r="DS617" s="52"/>
      <c r="DT617" s="52"/>
      <c r="DU617" s="52"/>
    </row>
    <row r="618" spans="1:125" ht="16.5" customHeight="1" x14ac:dyDescent="0.3">
      <c r="A618" s="56"/>
      <c r="B618" s="56"/>
      <c r="C618" s="56"/>
      <c r="D618" s="52"/>
      <c r="E618" s="52"/>
      <c r="F618" s="198"/>
      <c r="G618" s="52"/>
      <c r="H618" s="198"/>
      <c r="I618" s="198"/>
      <c r="J618" s="198"/>
      <c r="K618" s="198"/>
      <c r="L618" s="198"/>
      <c r="M618" s="198"/>
      <c r="N618" s="198"/>
      <c r="O618" s="198"/>
      <c r="P618" s="198"/>
      <c r="Q618" s="198"/>
      <c r="R618" s="198"/>
      <c r="S618" s="198"/>
      <c r="T618" s="198"/>
      <c r="U618" s="198"/>
      <c r="V618" s="198"/>
      <c r="W618" s="198"/>
      <c r="X618" s="198"/>
      <c r="Y618" s="198"/>
      <c r="Z618" s="198"/>
      <c r="AA618" s="52"/>
      <c r="AB618" s="52"/>
      <c r="AC618" s="52"/>
      <c r="AD618" s="198"/>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c r="DC618" s="52"/>
      <c r="DD618" s="52"/>
      <c r="DE618" s="52"/>
      <c r="DF618" s="52"/>
      <c r="DG618" s="52"/>
      <c r="DH618" s="52"/>
      <c r="DI618" s="52"/>
      <c r="DJ618" s="52"/>
      <c r="DK618" s="52"/>
      <c r="DL618" s="52"/>
      <c r="DM618" s="52"/>
      <c r="DN618" s="52"/>
      <c r="DO618" s="52"/>
      <c r="DP618" s="52"/>
      <c r="DQ618" s="52"/>
      <c r="DR618" s="52"/>
      <c r="DS618" s="52"/>
      <c r="DT618" s="52"/>
      <c r="DU618" s="52"/>
    </row>
    <row r="619" spans="1:125" ht="16.5" customHeight="1" x14ac:dyDescent="0.3">
      <c r="A619" s="56"/>
      <c r="B619" s="56"/>
      <c r="C619" s="56"/>
      <c r="D619" s="52"/>
      <c r="E619" s="52"/>
      <c r="F619" s="198"/>
      <c r="G619" s="52"/>
      <c r="H619" s="198"/>
      <c r="I619" s="198"/>
      <c r="J619" s="198"/>
      <c r="K619" s="198"/>
      <c r="L619" s="198"/>
      <c r="M619" s="198"/>
      <c r="N619" s="198"/>
      <c r="O619" s="198"/>
      <c r="P619" s="198"/>
      <c r="Q619" s="198"/>
      <c r="R619" s="198"/>
      <c r="S619" s="198"/>
      <c r="T619" s="198"/>
      <c r="U619" s="198"/>
      <c r="V619" s="198"/>
      <c r="W619" s="198"/>
      <c r="X619" s="198"/>
      <c r="Y619" s="198"/>
      <c r="Z619" s="198"/>
      <c r="AA619" s="52"/>
      <c r="AB619" s="52"/>
      <c r="AC619" s="52"/>
      <c r="AD619" s="198"/>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2"/>
      <c r="DU619" s="52"/>
    </row>
    <row r="620" spans="1:125" ht="16.5" customHeight="1" x14ac:dyDescent="0.3">
      <c r="A620" s="56"/>
      <c r="B620" s="56"/>
      <c r="C620" s="56"/>
      <c r="D620" s="52"/>
      <c r="E620" s="52"/>
      <c r="F620" s="198"/>
      <c r="G620" s="52"/>
      <c r="H620" s="198"/>
      <c r="I620" s="198"/>
      <c r="J620" s="198"/>
      <c r="K620" s="198"/>
      <c r="L620" s="198"/>
      <c r="M620" s="198"/>
      <c r="N620" s="198"/>
      <c r="O620" s="198"/>
      <c r="P620" s="198"/>
      <c r="Q620" s="198"/>
      <c r="R620" s="198"/>
      <c r="S620" s="198"/>
      <c r="T620" s="198"/>
      <c r="U620" s="198"/>
      <c r="V620" s="198"/>
      <c r="W620" s="198"/>
      <c r="X620" s="198"/>
      <c r="Y620" s="198"/>
      <c r="Z620" s="198"/>
      <c r="AA620" s="52"/>
      <c r="AB620" s="52"/>
      <c r="AC620" s="52"/>
      <c r="AD620" s="198"/>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c r="DC620" s="52"/>
      <c r="DD620" s="52"/>
      <c r="DE620" s="52"/>
      <c r="DF620" s="52"/>
      <c r="DG620" s="52"/>
      <c r="DH620" s="52"/>
      <c r="DI620" s="52"/>
      <c r="DJ620" s="52"/>
      <c r="DK620" s="52"/>
      <c r="DL620" s="52"/>
      <c r="DM620" s="52"/>
      <c r="DN620" s="52"/>
      <c r="DO620" s="52"/>
      <c r="DP620" s="52"/>
      <c r="DQ620" s="52"/>
      <c r="DR620" s="52"/>
      <c r="DS620" s="52"/>
      <c r="DT620" s="52"/>
      <c r="DU620" s="52"/>
    </row>
    <row r="621" spans="1:125" ht="16.5" customHeight="1" x14ac:dyDescent="0.3">
      <c r="A621" s="56"/>
      <c r="B621" s="56"/>
      <c r="C621" s="56"/>
      <c r="D621" s="52"/>
      <c r="E621" s="52"/>
      <c r="F621" s="198"/>
      <c r="G621" s="52"/>
      <c r="H621" s="198"/>
      <c r="I621" s="198"/>
      <c r="J621" s="198"/>
      <c r="K621" s="198"/>
      <c r="L621" s="198"/>
      <c r="M621" s="198"/>
      <c r="N621" s="198"/>
      <c r="O621" s="198"/>
      <c r="P621" s="198"/>
      <c r="Q621" s="198"/>
      <c r="R621" s="198"/>
      <c r="S621" s="198"/>
      <c r="T621" s="198"/>
      <c r="U621" s="198"/>
      <c r="V621" s="198"/>
      <c r="W621" s="198"/>
      <c r="X621" s="198"/>
      <c r="Y621" s="198"/>
      <c r="Z621" s="198"/>
      <c r="AA621" s="52"/>
      <c r="AB621" s="52"/>
      <c r="AC621" s="52"/>
      <c r="AD621" s="198"/>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c r="CN621" s="52"/>
      <c r="CO621" s="52"/>
      <c r="CP621" s="52"/>
      <c r="CQ621" s="52"/>
      <c r="CR621" s="52"/>
      <c r="CS621" s="52"/>
      <c r="CT621" s="52"/>
      <c r="CU621" s="52"/>
      <c r="CV621" s="52"/>
      <c r="CW621" s="52"/>
      <c r="CX621" s="52"/>
      <c r="CY621" s="52"/>
      <c r="CZ621" s="52"/>
      <c r="DA621" s="52"/>
      <c r="DB621" s="52"/>
      <c r="DC621" s="52"/>
      <c r="DD621" s="52"/>
      <c r="DE621" s="52"/>
      <c r="DF621" s="52"/>
      <c r="DG621" s="52"/>
      <c r="DH621" s="52"/>
      <c r="DI621" s="52"/>
      <c r="DJ621" s="52"/>
      <c r="DK621" s="52"/>
      <c r="DL621" s="52"/>
      <c r="DM621" s="52"/>
      <c r="DN621" s="52"/>
      <c r="DO621" s="52"/>
      <c r="DP621" s="52"/>
      <c r="DQ621" s="52"/>
      <c r="DR621" s="52"/>
      <c r="DS621" s="52"/>
      <c r="DT621" s="52"/>
      <c r="DU621" s="52"/>
    </row>
    <row r="622" spans="1:125" ht="16.5" customHeight="1" x14ac:dyDescent="0.3">
      <c r="A622" s="56"/>
      <c r="B622" s="56"/>
      <c r="C622" s="56"/>
      <c r="D622" s="52"/>
      <c r="E622" s="52"/>
      <c r="F622" s="198"/>
      <c r="G622" s="52"/>
      <c r="H622" s="198"/>
      <c r="I622" s="198"/>
      <c r="J622" s="198"/>
      <c r="K622" s="198"/>
      <c r="L622" s="198"/>
      <c r="M622" s="198"/>
      <c r="N622" s="198"/>
      <c r="O622" s="198"/>
      <c r="P622" s="198"/>
      <c r="Q622" s="198"/>
      <c r="R622" s="198"/>
      <c r="S622" s="198"/>
      <c r="T622" s="198"/>
      <c r="U622" s="198"/>
      <c r="V622" s="198"/>
      <c r="W622" s="198"/>
      <c r="X622" s="198"/>
      <c r="Y622" s="198"/>
      <c r="Z622" s="198"/>
      <c r="AA622" s="52"/>
      <c r="AB622" s="52"/>
      <c r="AC622" s="52"/>
      <c r="AD622" s="198"/>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c r="DC622" s="52"/>
      <c r="DD622" s="52"/>
      <c r="DE622" s="52"/>
      <c r="DF622" s="52"/>
      <c r="DG622" s="52"/>
      <c r="DH622" s="52"/>
      <c r="DI622" s="52"/>
      <c r="DJ622" s="52"/>
      <c r="DK622" s="52"/>
      <c r="DL622" s="52"/>
      <c r="DM622" s="52"/>
      <c r="DN622" s="52"/>
      <c r="DO622" s="52"/>
      <c r="DP622" s="52"/>
      <c r="DQ622" s="52"/>
      <c r="DR622" s="52"/>
      <c r="DS622" s="52"/>
      <c r="DT622" s="52"/>
      <c r="DU622" s="52"/>
    </row>
    <row r="623" spans="1:125" ht="16.5" customHeight="1" x14ac:dyDescent="0.3">
      <c r="A623" s="56"/>
      <c r="B623" s="56"/>
      <c r="C623" s="56"/>
      <c r="D623" s="52"/>
      <c r="E623" s="52"/>
      <c r="F623" s="198"/>
      <c r="G623" s="52"/>
      <c r="H623" s="198"/>
      <c r="I623" s="198"/>
      <c r="J623" s="198"/>
      <c r="K623" s="198"/>
      <c r="L623" s="198"/>
      <c r="M623" s="198"/>
      <c r="N623" s="198"/>
      <c r="O623" s="198"/>
      <c r="P623" s="198"/>
      <c r="Q623" s="198"/>
      <c r="R623" s="198"/>
      <c r="S623" s="198"/>
      <c r="T623" s="198"/>
      <c r="U623" s="198"/>
      <c r="V623" s="198"/>
      <c r="W623" s="198"/>
      <c r="X623" s="198"/>
      <c r="Y623" s="198"/>
      <c r="Z623" s="198"/>
      <c r="AA623" s="52"/>
      <c r="AB623" s="52"/>
      <c r="AC623" s="52"/>
      <c r="AD623" s="198"/>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c r="CN623" s="52"/>
      <c r="CO623" s="52"/>
      <c r="CP623" s="52"/>
      <c r="CQ623" s="52"/>
      <c r="CR623" s="52"/>
      <c r="CS623" s="52"/>
      <c r="CT623" s="52"/>
      <c r="CU623" s="52"/>
      <c r="CV623" s="52"/>
      <c r="CW623" s="52"/>
      <c r="CX623" s="52"/>
      <c r="CY623" s="52"/>
      <c r="CZ623" s="52"/>
      <c r="DA623" s="52"/>
      <c r="DB623" s="52"/>
      <c r="DC623" s="52"/>
      <c r="DD623" s="52"/>
      <c r="DE623" s="52"/>
      <c r="DF623" s="52"/>
      <c r="DG623" s="52"/>
      <c r="DH623" s="52"/>
      <c r="DI623" s="52"/>
      <c r="DJ623" s="52"/>
      <c r="DK623" s="52"/>
      <c r="DL623" s="52"/>
      <c r="DM623" s="52"/>
      <c r="DN623" s="52"/>
      <c r="DO623" s="52"/>
      <c r="DP623" s="52"/>
      <c r="DQ623" s="52"/>
      <c r="DR623" s="52"/>
      <c r="DS623" s="52"/>
      <c r="DT623" s="52"/>
      <c r="DU623" s="52"/>
    </row>
    <row r="624" spans="1:125" ht="16.5" customHeight="1" x14ac:dyDescent="0.3">
      <c r="A624" s="56"/>
      <c r="B624" s="56"/>
      <c r="C624" s="56"/>
      <c r="D624" s="52"/>
      <c r="E624" s="52"/>
      <c r="F624" s="198"/>
      <c r="G624" s="52"/>
      <c r="H624" s="198"/>
      <c r="I624" s="198"/>
      <c r="J624" s="198"/>
      <c r="K624" s="198"/>
      <c r="L624" s="198"/>
      <c r="M624" s="198"/>
      <c r="N624" s="198"/>
      <c r="O624" s="198"/>
      <c r="P624" s="198"/>
      <c r="Q624" s="198"/>
      <c r="R624" s="198"/>
      <c r="S624" s="198"/>
      <c r="T624" s="198"/>
      <c r="U624" s="198"/>
      <c r="V624" s="198"/>
      <c r="W624" s="198"/>
      <c r="X624" s="198"/>
      <c r="Y624" s="198"/>
      <c r="Z624" s="198"/>
      <c r="AA624" s="52"/>
      <c r="AB624" s="52"/>
      <c r="AC624" s="52"/>
      <c r="AD624" s="198"/>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c r="DC624" s="52"/>
      <c r="DD624" s="52"/>
      <c r="DE624" s="52"/>
      <c r="DF624" s="52"/>
      <c r="DG624" s="52"/>
      <c r="DH624" s="52"/>
      <c r="DI624" s="52"/>
      <c r="DJ624" s="52"/>
      <c r="DK624" s="52"/>
      <c r="DL624" s="52"/>
      <c r="DM624" s="52"/>
      <c r="DN624" s="52"/>
      <c r="DO624" s="52"/>
      <c r="DP624" s="52"/>
      <c r="DQ624" s="52"/>
      <c r="DR624" s="52"/>
      <c r="DS624" s="52"/>
      <c r="DT624" s="52"/>
      <c r="DU624" s="52"/>
    </row>
    <row r="625" spans="1:125" ht="16.5" customHeight="1" x14ac:dyDescent="0.3">
      <c r="A625" s="56"/>
      <c r="B625" s="56"/>
      <c r="C625" s="56"/>
      <c r="D625" s="52"/>
      <c r="E625" s="52"/>
      <c r="F625" s="198"/>
      <c r="G625" s="52"/>
      <c r="H625" s="198"/>
      <c r="I625" s="198"/>
      <c r="J625" s="198"/>
      <c r="K625" s="198"/>
      <c r="L625" s="198"/>
      <c r="M625" s="198"/>
      <c r="N625" s="198"/>
      <c r="O625" s="198"/>
      <c r="P625" s="198"/>
      <c r="Q625" s="198"/>
      <c r="R625" s="198"/>
      <c r="S625" s="198"/>
      <c r="T625" s="198"/>
      <c r="U625" s="198"/>
      <c r="V625" s="198"/>
      <c r="W625" s="198"/>
      <c r="X625" s="198"/>
      <c r="Y625" s="198"/>
      <c r="Z625" s="198"/>
      <c r="AA625" s="52"/>
      <c r="AB625" s="52"/>
      <c r="AC625" s="52"/>
      <c r="AD625" s="198"/>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c r="DA625" s="52"/>
      <c r="DB625" s="52"/>
      <c r="DC625" s="52"/>
      <c r="DD625" s="52"/>
      <c r="DE625" s="52"/>
      <c r="DF625" s="52"/>
      <c r="DG625" s="52"/>
      <c r="DH625" s="52"/>
      <c r="DI625" s="52"/>
      <c r="DJ625" s="52"/>
      <c r="DK625" s="52"/>
      <c r="DL625" s="52"/>
      <c r="DM625" s="52"/>
      <c r="DN625" s="52"/>
      <c r="DO625" s="52"/>
      <c r="DP625" s="52"/>
      <c r="DQ625" s="52"/>
      <c r="DR625" s="52"/>
      <c r="DS625" s="52"/>
      <c r="DT625" s="52"/>
      <c r="DU625" s="52"/>
    </row>
    <row r="626" spans="1:125" ht="16.5" customHeight="1" x14ac:dyDescent="0.3">
      <c r="A626" s="56"/>
      <c r="B626" s="56"/>
      <c r="C626" s="56"/>
      <c r="D626" s="52"/>
      <c r="E626" s="52"/>
      <c r="F626" s="198"/>
      <c r="G626" s="52"/>
      <c r="H626" s="198"/>
      <c r="I626" s="198"/>
      <c r="J626" s="198"/>
      <c r="K626" s="198"/>
      <c r="L626" s="198"/>
      <c r="M626" s="198"/>
      <c r="N626" s="198"/>
      <c r="O626" s="198"/>
      <c r="P626" s="198"/>
      <c r="Q626" s="198"/>
      <c r="R626" s="198"/>
      <c r="S626" s="198"/>
      <c r="T626" s="198"/>
      <c r="U626" s="198"/>
      <c r="V626" s="198"/>
      <c r="W626" s="198"/>
      <c r="X626" s="198"/>
      <c r="Y626" s="198"/>
      <c r="Z626" s="198"/>
      <c r="AA626" s="52"/>
      <c r="AB626" s="52"/>
      <c r="AC626" s="52"/>
      <c r="AD626" s="198"/>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c r="DC626" s="52"/>
      <c r="DD626" s="52"/>
      <c r="DE626" s="52"/>
      <c r="DF626" s="52"/>
      <c r="DG626" s="52"/>
      <c r="DH626" s="52"/>
      <c r="DI626" s="52"/>
      <c r="DJ626" s="52"/>
      <c r="DK626" s="52"/>
      <c r="DL626" s="52"/>
      <c r="DM626" s="52"/>
      <c r="DN626" s="52"/>
      <c r="DO626" s="52"/>
      <c r="DP626" s="52"/>
      <c r="DQ626" s="52"/>
      <c r="DR626" s="52"/>
      <c r="DS626" s="52"/>
      <c r="DT626" s="52"/>
      <c r="DU626" s="52"/>
    </row>
    <row r="627" spans="1:125" ht="16.5" customHeight="1" x14ac:dyDescent="0.3">
      <c r="A627" s="56"/>
      <c r="B627" s="56"/>
      <c r="C627" s="56"/>
      <c r="D627" s="52"/>
      <c r="E627" s="52"/>
      <c r="F627" s="198"/>
      <c r="G627" s="52"/>
      <c r="H627" s="198"/>
      <c r="I627" s="198"/>
      <c r="J627" s="198"/>
      <c r="K627" s="198"/>
      <c r="L627" s="198"/>
      <c r="M627" s="198"/>
      <c r="N627" s="198"/>
      <c r="O627" s="198"/>
      <c r="P627" s="198"/>
      <c r="Q627" s="198"/>
      <c r="R627" s="198"/>
      <c r="S627" s="198"/>
      <c r="T627" s="198"/>
      <c r="U627" s="198"/>
      <c r="V627" s="198"/>
      <c r="W627" s="198"/>
      <c r="X627" s="198"/>
      <c r="Y627" s="198"/>
      <c r="Z627" s="198"/>
      <c r="AA627" s="52"/>
      <c r="AB627" s="52"/>
      <c r="AC627" s="52"/>
      <c r="AD627" s="198"/>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52"/>
      <c r="CD627" s="52"/>
      <c r="CE627" s="52"/>
      <c r="CF627" s="52"/>
      <c r="CG627" s="52"/>
      <c r="CH627" s="52"/>
      <c r="CI627" s="52"/>
      <c r="CJ627" s="52"/>
      <c r="CK627" s="52"/>
      <c r="CL627" s="52"/>
      <c r="CM627" s="52"/>
      <c r="CN627" s="52"/>
      <c r="CO627" s="52"/>
      <c r="CP627" s="52"/>
      <c r="CQ627" s="52"/>
      <c r="CR627" s="52"/>
      <c r="CS627" s="52"/>
      <c r="CT627" s="52"/>
      <c r="CU627" s="52"/>
      <c r="CV627" s="52"/>
      <c r="CW627" s="52"/>
      <c r="CX627" s="52"/>
      <c r="CY627" s="52"/>
      <c r="CZ627" s="52"/>
      <c r="DA627" s="52"/>
      <c r="DB627" s="52"/>
      <c r="DC627" s="52"/>
      <c r="DD627" s="52"/>
      <c r="DE627" s="52"/>
      <c r="DF627" s="52"/>
      <c r="DG627" s="52"/>
      <c r="DH627" s="52"/>
      <c r="DI627" s="52"/>
      <c r="DJ627" s="52"/>
      <c r="DK627" s="52"/>
      <c r="DL627" s="52"/>
      <c r="DM627" s="52"/>
      <c r="DN627" s="52"/>
      <c r="DO627" s="52"/>
      <c r="DP627" s="52"/>
      <c r="DQ627" s="52"/>
      <c r="DR627" s="52"/>
      <c r="DS627" s="52"/>
      <c r="DT627" s="52"/>
      <c r="DU627" s="52"/>
    </row>
    <row r="628" spans="1:125" ht="16.5" customHeight="1" x14ac:dyDescent="0.3">
      <c r="A628" s="56"/>
      <c r="B628" s="56"/>
      <c r="C628" s="56"/>
      <c r="D628" s="52"/>
      <c r="E628" s="52"/>
      <c r="F628" s="198"/>
      <c r="G628" s="52"/>
      <c r="H628" s="198"/>
      <c r="I628" s="198"/>
      <c r="J628" s="198"/>
      <c r="K628" s="198"/>
      <c r="L628" s="198"/>
      <c r="M628" s="198"/>
      <c r="N628" s="198"/>
      <c r="O628" s="198"/>
      <c r="P628" s="198"/>
      <c r="Q628" s="198"/>
      <c r="R628" s="198"/>
      <c r="S628" s="198"/>
      <c r="T628" s="198"/>
      <c r="U628" s="198"/>
      <c r="V628" s="198"/>
      <c r="W628" s="198"/>
      <c r="X628" s="198"/>
      <c r="Y628" s="198"/>
      <c r="Z628" s="198"/>
      <c r="AA628" s="52"/>
      <c r="AB628" s="52"/>
      <c r="AC628" s="52"/>
      <c r="AD628" s="198"/>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c r="CD628" s="52"/>
      <c r="CE628" s="52"/>
      <c r="CF628" s="52"/>
      <c r="CG628" s="52"/>
      <c r="CH628" s="52"/>
      <c r="CI628" s="52"/>
      <c r="CJ628" s="52"/>
      <c r="CK628" s="52"/>
      <c r="CL628" s="52"/>
      <c r="CM628" s="52"/>
      <c r="CN628" s="52"/>
      <c r="CO628" s="52"/>
      <c r="CP628" s="52"/>
      <c r="CQ628" s="52"/>
      <c r="CR628" s="52"/>
      <c r="CS628" s="52"/>
      <c r="CT628" s="52"/>
      <c r="CU628" s="52"/>
      <c r="CV628" s="52"/>
      <c r="CW628" s="52"/>
      <c r="CX628" s="52"/>
      <c r="CY628" s="52"/>
      <c r="CZ628" s="52"/>
      <c r="DA628" s="52"/>
      <c r="DB628" s="52"/>
      <c r="DC628" s="52"/>
      <c r="DD628" s="52"/>
      <c r="DE628" s="52"/>
      <c r="DF628" s="52"/>
      <c r="DG628" s="52"/>
      <c r="DH628" s="52"/>
      <c r="DI628" s="52"/>
      <c r="DJ628" s="52"/>
      <c r="DK628" s="52"/>
      <c r="DL628" s="52"/>
      <c r="DM628" s="52"/>
      <c r="DN628" s="52"/>
      <c r="DO628" s="52"/>
      <c r="DP628" s="52"/>
      <c r="DQ628" s="52"/>
      <c r="DR628" s="52"/>
      <c r="DS628" s="52"/>
      <c r="DT628" s="52"/>
      <c r="DU628" s="52"/>
    </row>
    <row r="629" spans="1:125" ht="16.5" customHeight="1" x14ac:dyDescent="0.3">
      <c r="A629" s="56"/>
      <c r="B629" s="56"/>
      <c r="C629" s="56"/>
      <c r="D629" s="52"/>
      <c r="E629" s="52"/>
      <c r="F629" s="198"/>
      <c r="G629" s="52"/>
      <c r="H629" s="198"/>
      <c r="I629" s="198"/>
      <c r="J629" s="198"/>
      <c r="K629" s="198"/>
      <c r="L629" s="198"/>
      <c r="M629" s="198"/>
      <c r="N629" s="198"/>
      <c r="O629" s="198"/>
      <c r="P629" s="198"/>
      <c r="Q629" s="198"/>
      <c r="R629" s="198"/>
      <c r="S629" s="198"/>
      <c r="T629" s="198"/>
      <c r="U629" s="198"/>
      <c r="V629" s="198"/>
      <c r="W629" s="198"/>
      <c r="X629" s="198"/>
      <c r="Y629" s="198"/>
      <c r="Z629" s="198"/>
      <c r="AA629" s="52"/>
      <c r="AB629" s="52"/>
      <c r="AC629" s="52"/>
      <c r="AD629" s="198"/>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c r="DC629" s="52"/>
      <c r="DD629" s="52"/>
      <c r="DE629" s="52"/>
      <c r="DF629" s="52"/>
      <c r="DG629" s="52"/>
      <c r="DH629" s="52"/>
      <c r="DI629" s="52"/>
      <c r="DJ629" s="52"/>
      <c r="DK629" s="52"/>
      <c r="DL629" s="52"/>
      <c r="DM629" s="52"/>
      <c r="DN629" s="52"/>
      <c r="DO629" s="52"/>
      <c r="DP629" s="52"/>
      <c r="DQ629" s="52"/>
      <c r="DR629" s="52"/>
      <c r="DS629" s="52"/>
      <c r="DT629" s="52"/>
      <c r="DU629" s="52"/>
    </row>
    <row r="630" spans="1:125" ht="16.5" customHeight="1" x14ac:dyDescent="0.3">
      <c r="A630" s="56"/>
      <c r="B630" s="56"/>
      <c r="C630" s="56"/>
      <c r="D630" s="52"/>
      <c r="E630" s="52"/>
      <c r="F630" s="198"/>
      <c r="G630" s="52"/>
      <c r="H630" s="198"/>
      <c r="I630" s="198"/>
      <c r="J630" s="198"/>
      <c r="K630" s="198"/>
      <c r="L630" s="198"/>
      <c r="M630" s="198"/>
      <c r="N630" s="198"/>
      <c r="O630" s="198"/>
      <c r="P630" s="198"/>
      <c r="Q630" s="198"/>
      <c r="R630" s="198"/>
      <c r="S630" s="198"/>
      <c r="T630" s="198"/>
      <c r="U630" s="198"/>
      <c r="V630" s="198"/>
      <c r="W630" s="198"/>
      <c r="X630" s="198"/>
      <c r="Y630" s="198"/>
      <c r="Z630" s="198"/>
      <c r="AA630" s="52"/>
      <c r="AB630" s="52"/>
      <c r="AC630" s="52"/>
      <c r="AD630" s="198"/>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c r="CD630" s="52"/>
      <c r="CE630" s="52"/>
      <c r="CF630" s="52"/>
      <c r="CG630" s="52"/>
      <c r="CH630" s="52"/>
      <c r="CI630" s="52"/>
      <c r="CJ630" s="52"/>
      <c r="CK630" s="52"/>
      <c r="CL630" s="52"/>
      <c r="CM630" s="52"/>
      <c r="CN630" s="52"/>
      <c r="CO630" s="52"/>
      <c r="CP630" s="52"/>
      <c r="CQ630" s="52"/>
      <c r="CR630" s="52"/>
      <c r="CS630" s="52"/>
      <c r="CT630" s="52"/>
      <c r="CU630" s="52"/>
      <c r="CV630" s="52"/>
      <c r="CW630" s="52"/>
      <c r="CX630" s="52"/>
      <c r="CY630" s="52"/>
      <c r="CZ630" s="52"/>
      <c r="DA630" s="52"/>
      <c r="DB630" s="52"/>
      <c r="DC630" s="52"/>
      <c r="DD630" s="52"/>
      <c r="DE630" s="52"/>
      <c r="DF630" s="52"/>
      <c r="DG630" s="52"/>
      <c r="DH630" s="52"/>
      <c r="DI630" s="52"/>
      <c r="DJ630" s="52"/>
      <c r="DK630" s="52"/>
      <c r="DL630" s="52"/>
      <c r="DM630" s="52"/>
      <c r="DN630" s="52"/>
      <c r="DO630" s="52"/>
      <c r="DP630" s="52"/>
      <c r="DQ630" s="52"/>
      <c r="DR630" s="52"/>
      <c r="DS630" s="52"/>
      <c r="DT630" s="52"/>
      <c r="DU630" s="52"/>
    </row>
    <row r="631" spans="1:125" ht="16.5" customHeight="1" x14ac:dyDescent="0.3">
      <c r="A631" s="56"/>
      <c r="B631" s="56"/>
      <c r="C631" s="56"/>
      <c r="D631" s="52"/>
      <c r="E631" s="52"/>
      <c r="F631" s="198"/>
      <c r="G631" s="52"/>
      <c r="H631" s="198"/>
      <c r="I631" s="198"/>
      <c r="J631" s="198"/>
      <c r="K631" s="198"/>
      <c r="L631" s="198"/>
      <c r="M631" s="198"/>
      <c r="N631" s="198"/>
      <c r="O631" s="198"/>
      <c r="P631" s="198"/>
      <c r="Q631" s="198"/>
      <c r="R631" s="198"/>
      <c r="S631" s="198"/>
      <c r="T631" s="198"/>
      <c r="U631" s="198"/>
      <c r="V631" s="198"/>
      <c r="W631" s="198"/>
      <c r="X631" s="198"/>
      <c r="Y631" s="198"/>
      <c r="Z631" s="198"/>
      <c r="AA631" s="52"/>
      <c r="AB631" s="52"/>
      <c r="AC631" s="52"/>
      <c r="AD631" s="198"/>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c r="CN631" s="52"/>
      <c r="CO631" s="52"/>
      <c r="CP631" s="52"/>
      <c r="CQ631" s="52"/>
      <c r="CR631" s="52"/>
      <c r="CS631" s="52"/>
      <c r="CT631" s="52"/>
      <c r="CU631" s="52"/>
      <c r="CV631" s="52"/>
      <c r="CW631" s="52"/>
      <c r="CX631" s="52"/>
      <c r="CY631" s="52"/>
      <c r="CZ631" s="52"/>
      <c r="DA631" s="52"/>
      <c r="DB631" s="52"/>
      <c r="DC631" s="52"/>
      <c r="DD631" s="52"/>
      <c r="DE631" s="52"/>
      <c r="DF631" s="52"/>
      <c r="DG631" s="52"/>
      <c r="DH631" s="52"/>
      <c r="DI631" s="52"/>
      <c r="DJ631" s="52"/>
      <c r="DK631" s="52"/>
      <c r="DL631" s="52"/>
      <c r="DM631" s="52"/>
      <c r="DN631" s="52"/>
      <c r="DO631" s="52"/>
      <c r="DP631" s="52"/>
      <c r="DQ631" s="52"/>
      <c r="DR631" s="52"/>
      <c r="DS631" s="52"/>
      <c r="DT631" s="52"/>
      <c r="DU631" s="52"/>
    </row>
    <row r="632" spans="1:125" ht="16.5" customHeight="1" x14ac:dyDescent="0.3">
      <c r="A632" s="56"/>
      <c r="B632" s="56"/>
      <c r="C632" s="56"/>
      <c r="D632" s="52"/>
      <c r="E632" s="52"/>
      <c r="F632" s="198"/>
      <c r="G632" s="52"/>
      <c r="H632" s="198"/>
      <c r="I632" s="198"/>
      <c r="J632" s="198"/>
      <c r="K632" s="198"/>
      <c r="L632" s="198"/>
      <c r="M632" s="198"/>
      <c r="N632" s="198"/>
      <c r="O632" s="198"/>
      <c r="P632" s="198"/>
      <c r="Q632" s="198"/>
      <c r="R632" s="198"/>
      <c r="S632" s="198"/>
      <c r="T632" s="198"/>
      <c r="U632" s="198"/>
      <c r="V632" s="198"/>
      <c r="W632" s="198"/>
      <c r="X632" s="198"/>
      <c r="Y632" s="198"/>
      <c r="Z632" s="198"/>
      <c r="AA632" s="52"/>
      <c r="AB632" s="52"/>
      <c r="AC632" s="52"/>
      <c r="AD632" s="198"/>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c r="DC632" s="52"/>
      <c r="DD632" s="52"/>
      <c r="DE632" s="52"/>
      <c r="DF632" s="52"/>
      <c r="DG632" s="52"/>
      <c r="DH632" s="52"/>
      <c r="DI632" s="52"/>
      <c r="DJ632" s="52"/>
      <c r="DK632" s="52"/>
      <c r="DL632" s="52"/>
      <c r="DM632" s="52"/>
      <c r="DN632" s="52"/>
      <c r="DO632" s="52"/>
      <c r="DP632" s="52"/>
      <c r="DQ632" s="52"/>
      <c r="DR632" s="52"/>
      <c r="DS632" s="52"/>
      <c r="DT632" s="52"/>
      <c r="DU632" s="52"/>
    </row>
    <row r="633" spans="1:125" ht="16.5" customHeight="1" x14ac:dyDescent="0.3">
      <c r="A633" s="56"/>
      <c r="B633" s="56"/>
      <c r="C633" s="56"/>
      <c r="D633" s="52"/>
      <c r="E633" s="52"/>
      <c r="F633" s="198"/>
      <c r="G633" s="52"/>
      <c r="H633" s="198"/>
      <c r="I633" s="198"/>
      <c r="J633" s="198"/>
      <c r="K633" s="198"/>
      <c r="L633" s="198"/>
      <c r="M633" s="198"/>
      <c r="N633" s="198"/>
      <c r="O633" s="198"/>
      <c r="P633" s="198"/>
      <c r="Q633" s="198"/>
      <c r="R633" s="198"/>
      <c r="S633" s="198"/>
      <c r="T633" s="198"/>
      <c r="U633" s="198"/>
      <c r="V633" s="198"/>
      <c r="W633" s="198"/>
      <c r="X633" s="198"/>
      <c r="Y633" s="198"/>
      <c r="Z633" s="198"/>
      <c r="AA633" s="52"/>
      <c r="AB633" s="52"/>
      <c r="AC633" s="52"/>
      <c r="AD633" s="198"/>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c r="CN633" s="52"/>
      <c r="CO633" s="52"/>
      <c r="CP633" s="52"/>
      <c r="CQ633" s="52"/>
      <c r="CR633" s="52"/>
      <c r="CS633" s="52"/>
      <c r="CT633" s="52"/>
      <c r="CU633" s="52"/>
      <c r="CV633" s="52"/>
      <c r="CW633" s="52"/>
      <c r="CX633" s="52"/>
      <c r="CY633" s="52"/>
      <c r="CZ633" s="52"/>
      <c r="DA633" s="52"/>
      <c r="DB633" s="52"/>
      <c r="DC633" s="52"/>
      <c r="DD633" s="52"/>
      <c r="DE633" s="52"/>
      <c r="DF633" s="52"/>
      <c r="DG633" s="52"/>
      <c r="DH633" s="52"/>
      <c r="DI633" s="52"/>
      <c r="DJ633" s="52"/>
      <c r="DK633" s="52"/>
      <c r="DL633" s="52"/>
      <c r="DM633" s="52"/>
      <c r="DN633" s="52"/>
      <c r="DO633" s="52"/>
      <c r="DP633" s="52"/>
      <c r="DQ633" s="52"/>
      <c r="DR633" s="52"/>
      <c r="DS633" s="52"/>
      <c r="DT633" s="52"/>
      <c r="DU633" s="52"/>
    </row>
    <row r="634" spans="1:125" ht="16.5" customHeight="1" x14ac:dyDescent="0.3">
      <c r="A634" s="56"/>
      <c r="B634" s="56"/>
      <c r="C634" s="56"/>
      <c r="D634" s="52"/>
      <c r="E634" s="52"/>
      <c r="F634" s="198"/>
      <c r="G634" s="52"/>
      <c r="H634" s="198"/>
      <c r="I634" s="198"/>
      <c r="J634" s="198"/>
      <c r="K634" s="198"/>
      <c r="L634" s="198"/>
      <c r="M634" s="198"/>
      <c r="N634" s="198"/>
      <c r="O634" s="198"/>
      <c r="P634" s="198"/>
      <c r="Q634" s="198"/>
      <c r="R634" s="198"/>
      <c r="S634" s="198"/>
      <c r="T634" s="198"/>
      <c r="U634" s="198"/>
      <c r="V634" s="198"/>
      <c r="W634" s="198"/>
      <c r="X634" s="198"/>
      <c r="Y634" s="198"/>
      <c r="Z634" s="198"/>
      <c r="AA634" s="52"/>
      <c r="AB634" s="52"/>
      <c r="AC634" s="52"/>
      <c r="AD634" s="198"/>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c r="DC634" s="52"/>
      <c r="DD634" s="52"/>
      <c r="DE634" s="52"/>
      <c r="DF634" s="52"/>
      <c r="DG634" s="52"/>
      <c r="DH634" s="52"/>
      <c r="DI634" s="52"/>
      <c r="DJ634" s="52"/>
      <c r="DK634" s="52"/>
      <c r="DL634" s="52"/>
      <c r="DM634" s="52"/>
      <c r="DN634" s="52"/>
      <c r="DO634" s="52"/>
      <c r="DP634" s="52"/>
      <c r="DQ634" s="52"/>
      <c r="DR634" s="52"/>
      <c r="DS634" s="52"/>
      <c r="DT634" s="52"/>
      <c r="DU634" s="52"/>
    </row>
    <row r="635" spans="1:125" ht="16.5" customHeight="1" x14ac:dyDescent="0.3">
      <c r="A635" s="56"/>
      <c r="B635" s="56"/>
      <c r="C635" s="56"/>
      <c r="D635" s="52"/>
      <c r="E635" s="52"/>
      <c r="F635" s="198"/>
      <c r="G635" s="52"/>
      <c r="H635" s="198"/>
      <c r="I635" s="198"/>
      <c r="J635" s="198"/>
      <c r="K635" s="198"/>
      <c r="L635" s="198"/>
      <c r="M635" s="198"/>
      <c r="N635" s="198"/>
      <c r="O635" s="198"/>
      <c r="P635" s="198"/>
      <c r="Q635" s="198"/>
      <c r="R635" s="198"/>
      <c r="S635" s="198"/>
      <c r="T635" s="198"/>
      <c r="U635" s="198"/>
      <c r="V635" s="198"/>
      <c r="W635" s="198"/>
      <c r="X635" s="198"/>
      <c r="Y635" s="198"/>
      <c r="Z635" s="198"/>
      <c r="AA635" s="52"/>
      <c r="AB635" s="52"/>
      <c r="AC635" s="52"/>
      <c r="AD635" s="198"/>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c r="CN635" s="52"/>
      <c r="CO635" s="52"/>
      <c r="CP635" s="52"/>
      <c r="CQ635" s="52"/>
      <c r="CR635" s="52"/>
      <c r="CS635" s="52"/>
      <c r="CT635" s="52"/>
      <c r="CU635" s="52"/>
      <c r="CV635" s="52"/>
      <c r="CW635" s="52"/>
      <c r="CX635" s="52"/>
      <c r="CY635" s="52"/>
      <c r="CZ635" s="52"/>
      <c r="DA635" s="52"/>
      <c r="DB635" s="52"/>
      <c r="DC635" s="52"/>
      <c r="DD635" s="52"/>
      <c r="DE635" s="52"/>
      <c r="DF635" s="52"/>
      <c r="DG635" s="52"/>
      <c r="DH635" s="52"/>
      <c r="DI635" s="52"/>
      <c r="DJ635" s="52"/>
      <c r="DK635" s="52"/>
      <c r="DL635" s="52"/>
      <c r="DM635" s="52"/>
      <c r="DN635" s="52"/>
      <c r="DO635" s="52"/>
      <c r="DP635" s="52"/>
      <c r="DQ635" s="52"/>
      <c r="DR635" s="52"/>
      <c r="DS635" s="52"/>
      <c r="DT635" s="52"/>
      <c r="DU635" s="52"/>
    </row>
    <row r="636" spans="1:125" ht="16.5" customHeight="1" x14ac:dyDescent="0.3">
      <c r="A636" s="56"/>
      <c r="B636" s="56"/>
      <c r="C636" s="56"/>
      <c r="D636" s="52"/>
      <c r="E636" s="52"/>
      <c r="F636" s="198"/>
      <c r="G636" s="52"/>
      <c r="H636" s="198"/>
      <c r="I636" s="198"/>
      <c r="J636" s="198"/>
      <c r="K636" s="198"/>
      <c r="L636" s="198"/>
      <c r="M636" s="198"/>
      <c r="N636" s="198"/>
      <c r="O636" s="198"/>
      <c r="P636" s="198"/>
      <c r="Q636" s="198"/>
      <c r="R636" s="198"/>
      <c r="S636" s="198"/>
      <c r="T636" s="198"/>
      <c r="U636" s="198"/>
      <c r="V636" s="198"/>
      <c r="W636" s="198"/>
      <c r="X636" s="198"/>
      <c r="Y636" s="198"/>
      <c r="Z636" s="198"/>
      <c r="AA636" s="52"/>
      <c r="AB636" s="52"/>
      <c r="AC636" s="52"/>
      <c r="AD636" s="198"/>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c r="DC636" s="52"/>
      <c r="DD636" s="52"/>
      <c r="DE636" s="52"/>
      <c r="DF636" s="52"/>
      <c r="DG636" s="52"/>
      <c r="DH636" s="52"/>
      <c r="DI636" s="52"/>
      <c r="DJ636" s="52"/>
      <c r="DK636" s="52"/>
      <c r="DL636" s="52"/>
      <c r="DM636" s="52"/>
      <c r="DN636" s="52"/>
      <c r="DO636" s="52"/>
      <c r="DP636" s="52"/>
      <c r="DQ636" s="52"/>
      <c r="DR636" s="52"/>
      <c r="DS636" s="52"/>
      <c r="DT636" s="52"/>
      <c r="DU636" s="52"/>
    </row>
    <row r="637" spans="1:125" ht="16.5" customHeight="1" x14ac:dyDescent="0.3">
      <c r="A637" s="56"/>
      <c r="B637" s="56"/>
      <c r="C637" s="56"/>
      <c r="D637" s="52"/>
      <c r="E637" s="52"/>
      <c r="F637" s="198"/>
      <c r="G637" s="52"/>
      <c r="H637" s="198"/>
      <c r="I637" s="198"/>
      <c r="J637" s="198"/>
      <c r="K637" s="198"/>
      <c r="L637" s="198"/>
      <c r="M637" s="198"/>
      <c r="N637" s="198"/>
      <c r="O637" s="198"/>
      <c r="P637" s="198"/>
      <c r="Q637" s="198"/>
      <c r="R637" s="198"/>
      <c r="S637" s="198"/>
      <c r="T637" s="198"/>
      <c r="U637" s="198"/>
      <c r="V637" s="198"/>
      <c r="W637" s="198"/>
      <c r="X637" s="198"/>
      <c r="Y637" s="198"/>
      <c r="Z637" s="198"/>
      <c r="AA637" s="52"/>
      <c r="AB637" s="52"/>
      <c r="AC637" s="52"/>
      <c r="AD637" s="198"/>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c r="CN637" s="52"/>
      <c r="CO637" s="52"/>
      <c r="CP637" s="52"/>
      <c r="CQ637" s="52"/>
      <c r="CR637" s="52"/>
      <c r="CS637" s="52"/>
      <c r="CT637" s="52"/>
      <c r="CU637" s="52"/>
      <c r="CV637" s="52"/>
      <c r="CW637" s="52"/>
      <c r="CX637" s="52"/>
      <c r="CY637" s="52"/>
      <c r="CZ637" s="52"/>
      <c r="DA637" s="52"/>
      <c r="DB637" s="52"/>
      <c r="DC637" s="52"/>
      <c r="DD637" s="52"/>
      <c r="DE637" s="52"/>
      <c r="DF637" s="52"/>
      <c r="DG637" s="52"/>
      <c r="DH637" s="52"/>
      <c r="DI637" s="52"/>
      <c r="DJ637" s="52"/>
      <c r="DK637" s="52"/>
      <c r="DL637" s="52"/>
      <c r="DM637" s="52"/>
      <c r="DN637" s="52"/>
      <c r="DO637" s="52"/>
      <c r="DP637" s="52"/>
      <c r="DQ637" s="52"/>
      <c r="DR637" s="52"/>
      <c r="DS637" s="52"/>
      <c r="DT637" s="52"/>
      <c r="DU637" s="52"/>
    </row>
    <row r="638" spans="1:125" ht="16.5" customHeight="1" x14ac:dyDescent="0.3">
      <c r="A638" s="56"/>
      <c r="B638" s="56"/>
      <c r="C638" s="56"/>
      <c r="D638" s="52"/>
      <c r="E638" s="52"/>
      <c r="F638" s="198"/>
      <c r="G638" s="52"/>
      <c r="H638" s="198"/>
      <c r="I638" s="198"/>
      <c r="J638" s="198"/>
      <c r="K638" s="198"/>
      <c r="L638" s="198"/>
      <c r="M638" s="198"/>
      <c r="N638" s="198"/>
      <c r="O638" s="198"/>
      <c r="P638" s="198"/>
      <c r="Q638" s="198"/>
      <c r="R638" s="198"/>
      <c r="S638" s="198"/>
      <c r="T638" s="198"/>
      <c r="U638" s="198"/>
      <c r="V638" s="198"/>
      <c r="W638" s="198"/>
      <c r="X638" s="198"/>
      <c r="Y638" s="198"/>
      <c r="Z638" s="198"/>
      <c r="AA638" s="52"/>
      <c r="AB638" s="52"/>
      <c r="AC638" s="52"/>
      <c r="AD638" s="198"/>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c r="DC638" s="52"/>
      <c r="DD638" s="52"/>
      <c r="DE638" s="52"/>
      <c r="DF638" s="52"/>
      <c r="DG638" s="52"/>
      <c r="DH638" s="52"/>
      <c r="DI638" s="52"/>
      <c r="DJ638" s="52"/>
      <c r="DK638" s="52"/>
      <c r="DL638" s="52"/>
      <c r="DM638" s="52"/>
      <c r="DN638" s="52"/>
      <c r="DO638" s="52"/>
      <c r="DP638" s="52"/>
      <c r="DQ638" s="52"/>
      <c r="DR638" s="52"/>
      <c r="DS638" s="52"/>
      <c r="DT638" s="52"/>
      <c r="DU638" s="52"/>
    </row>
    <row r="639" spans="1:125" ht="16.5" customHeight="1" x14ac:dyDescent="0.3">
      <c r="A639" s="56"/>
      <c r="B639" s="56"/>
      <c r="C639" s="56"/>
      <c r="D639" s="52"/>
      <c r="E639" s="52"/>
      <c r="F639" s="198"/>
      <c r="G639" s="52"/>
      <c r="H639" s="198"/>
      <c r="I639" s="198"/>
      <c r="J639" s="198"/>
      <c r="K639" s="198"/>
      <c r="L639" s="198"/>
      <c r="M639" s="198"/>
      <c r="N639" s="198"/>
      <c r="O639" s="198"/>
      <c r="P639" s="198"/>
      <c r="Q639" s="198"/>
      <c r="R639" s="198"/>
      <c r="S639" s="198"/>
      <c r="T639" s="198"/>
      <c r="U639" s="198"/>
      <c r="V639" s="198"/>
      <c r="W639" s="198"/>
      <c r="X639" s="198"/>
      <c r="Y639" s="198"/>
      <c r="Z639" s="198"/>
      <c r="AA639" s="52"/>
      <c r="AB639" s="52"/>
      <c r="AC639" s="52"/>
      <c r="AD639" s="198"/>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2"/>
      <c r="DE639" s="52"/>
      <c r="DF639" s="52"/>
      <c r="DG639" s="52"/>
      <c r="DH639" s="52"/>
      <c r="DI639" s="52"/>
      <c r="DJ639" s="52"/>
      <c r="DK639" s="52"/>
      <c r="DL639" s="52"/>
      <c r="DM639" s="52"/>
      <c r="DN639" s="52"/>
      <c r="DO639" s="52"/>
      <c r="DP639" s="52"/>
      <c r="DQ639" s="52"/>
      <c r="DR639" s="52"/>
      <c r="DS639" s="52"/>
      <c r="DT639" s="52"/>
      <c r="DU639" s="52"/>
    </row>
    <row r="640" spans="1:125" ht="16.5" customHeight="1" x14ac:dyDescent="0.3">
      <c r="A640" s="56"/>
      <c r="B640" s="56"/>
      <c r="C640" s="56"/>
      <c r="D640" s="52"/>
      <c r="E640" s="52"/>
      <c r="F640" s="198"/>
      <c r="G640" s="52"/>
      <c r="H640" s="198"/>
      <c r="I640" s="198"/>
      <c r="J640" s="198"/>
      <c r="K640" s="198"/>
      <c r="L640" s="198"/>
      <c r="M640" s="198"/>
      <c r="N640" s="198"/>
      <c r="O640" s="198"/>
      <c r="P640" s="198"/>
      <c r="Q640" s="198"/>
      <c r="R640" s="198"/>
      <c r="S640" s="198"/>
      <c r="T640" s="198"/>
      <c r="U640" s="198"/>
      <c r="V640" s="198"/>
      <c r="W640" s="198"/>
      <c r="X640" s="198"/>
      <c r="Y640" s="198"/>
      <c r="Z640" s="198"/>
      <c r="AA640" s="52"/>
      <c r="AB640" s="52"/>
      <c r="AC640" s="52"/>
      <c r="AD640" s="198"/>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c r="DC640" s="52"/>
      <c r="DD640" s="52"/>
      <c r="DE640" s="52"/>
      <c r="DF640" s="52"/>
      <c r="DG640" s="52"/>
      <c r="DH640" s="52"/>
      <c r="DI640" s="52"/>
      <c r="DJ640" s="52"/>
      <c r="DK640" s="52"/>
      <c r="DL640" s="52"/>
      <c r="DM640" s="52"/>
      <c r="DN640" s="52"/>
      <c r="DO640" s="52"/>
      <c r="DP640" s="52"/>
      <c r="DQ640" s="52"/>
      <c r="DR640" s="52"/>
      <c r="DS640" s="52"/>
      <c r="DT640" s="52"/>
      <c r="DU640" s="52"/>
    </row>
    <row r="641" spans="1:125" ht="16.5" customHeight="1" x14ac:dyDescent="0.3">
      <c r="A641" s="56"/>
      <c r="B641" s="56"/>
      <c r="C641" s="56"/>
      <c r="D641" s="52"/>
      <c r="E641" s="52"/>
      <c r="F641" s="198"/>
      <c r="G641" s="52"/>
      <c r="H641" s="198"/>
      <c r="I641" s="198"/>
      <c r="J641" s="198"/>
      <c r="K641" s="198"/>
      <c r="L641" s="198"/>
      <c r="M641" s="198"/>
      <c r="N641" s="198"/>
      <c r="O641" s="198"/>
      <c r="P641" s="198"/>
      <c r="Q641" s="198"/>
      <c r="R641" s="198"/>
      <c r="S641" s="198"/>
      <c r="T641" s="198"/>
      <c r="U641" s="198"/>
      <c r="V641" s="198"/>
      <c r="W641" s="198"/>
      <c r="X641" s="198"/>
      <c r="Y641" s="198"/>
      <c r="Z641" s="198"/>
      <c r="AA641" s="52"/>
      <c r="AB641" s="52"/>
      <c r="AC641" s="52"/>
      <c r="AD641" s="198"/>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c r="CN641" s="52"/>
      <c r="CO641" s="52"/>
      <c r="CP641" s="52"/>
      <c r="CQ641" s="52"/>
      <c r="CR641" s="52"/>
      <c r="CS641" s="52"/>
      <c r="CT641" s="52"/>
      <c r="CU641" s="52"/>
      <c r="CV641" s="52"/>
      <c r="CW641" s="52"/>
      <c r="CX641" s="52"/>
      <c r="CY641" s="52"/>
      <c r="CZ641" s="52"/>
      <c r="DA641" s="52"/>
      <c r="DB641" s="52"/>
      <c r="DC641" s="52"/>
      <c r="DD641" s="52"/>
      <c r="DE641" s="52"/>
      <c r="DF641" s="52"/>
      <c r="DG641" s="52"/>
      <c r="DH641" s="52"/>
      <c r="DI641" s="52"/>
      <c r="DJ641" s="52"/>
      <c r="DK641" s="52"/>
      <c r="DL641" s="52"/>
      <c r="DM641" s="52"/>
      <c r="DN641" s="52"/>
      <c r="DO641" s="52"/>
      <c r="DP641" s="52"/>
      <c r="DQ641" s="52"/>
      <c r="DR641" s="52"/>
      <c r="DS641" s="52"/>
      <c r="DT641" s="52"/>
      <c r="DU641" s="52"/>
    </row>
    <row r="642" spans="1:125" ht="16.5" customHeight="1" x14ac:dyDescent="0.3">
      <c r="A642" s="56"/>
      <c r="B642" s="56"/>
      <c r="C642" s="56"/>
      <c r="D642" s="52"/>
      <c r="E642" s="52"/>
      <c r="F642" s="198"/>
      <c r="G642" s="52"/>
      <c r="H642" s="198"/>
      <c r="I642" s="198"/>
      <c r="J642" s="198"/>
      <c r="K642" s="198"/>
      <c r="L642" s="198"/>
      <c r="M642" s="198"/>
      <c r="N642" s="198"/>
      <c r="O642" s="198"/>
      <c r="P642" s="198"/>
      <c r="Q642" s="198"/>
      <c r="R642" s="198"/>
      <c r="S642" s="198"/>
      <c r="T642" s="198"/>
      <c r="U642" s="198"/>
      <c r="V642" s="198"/>
      <c r="W642" s="198"/>
      <c r="X642" s="198"/>
      <c r="Y642" s="198"/>
      <c r="Z642" s="198"/>
      <c r="AA642" s="52"/>
      <c r="AB642" s="52"/>
      <c r="AC642" s="52"/>
      <c r="AD642" s="198"/>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c r="DC642" s="52"/>
      <c r="DD642" s="52"/>
      <c r="DE642" s="52"/>
      <c r="DF642" s="52"/>
      <c r="DG642" s="52"/>
      <c r="DH642" s="52"/>
      <c r="DI642" s="52"/>
      <c r="DJ642" s="52"/>
      <c r="DK642" s="52"/>
      <c r="DL642" s="52"/>
      <c r="DM642" s="52"/>
      <c r="DN642" s="52"/>
      <c r="DO642" s="52"/>
      <c r="DP642" s="52"/>
      <c r="DQ642" s="52"/>
      <c r="DR642" s="52"/>
      <c r="DS642" s="52"/>
      <c r="DT642" s="52"/>
      <c r="DU642" s="52"/>
    </row>
    <row r="643" spans="1:125" ht="16.5" customHeight="1" x14ac:dyDescent="0.3">
      <c r="A643" s="56"/>
      <c r="B643" s="56"/>
      <c r="C643" s="56"/>
      <c r="D643" s="52"/>
      <c r="E643" s="52"/>
      <c r="F643" s="198"/>
      <c r="G643" s="52"/>
      <c r="H643" s="198"/>
      <c r="I643" s="198"/>
      <c r="J643" s="198"/>
      <c r="K643" s="198"/>
      <c r="L643" s="198"/>
      <c r="M643" s="198"/>
      <c r="N643" s="198"/>
      <c r="O643" s="198"/>
      <c r="P643" s="198"/>
      <c r="Q643" s="198"/>
      <c r="R643" s="198"/>
      <c r="S643" s="198"/>
      <c r="T643" s="198"/>
      <c r="U643" s="198"/>
      <c r="V643" s="198"/>
      <c r="W643" s="198"/>
      <c r="X643" s="198"/>
      <c r="Y643" s="198"/>
      <c r="Z643" s="198"/>
      <c r="AA643" s="52"/>
      <c r="AB643" s="52"/>
      <c r="AC643" s="52"/>
      <c r="AD643" s="198"/>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c r="CN643" s="52"/>
      <c r="CO643" s="52"/>
      <c r="CP643" s="52"/>
      <c r="CQ643" s="52"/>
      <c r="CR643" s="52"/>
      <c r="CS643" s="52"/>
      <c r="CT643" s="52"/>
      <c r="CU643" s="52"/>
      <c r="CV643" s="52"/>
      <c r="CW643" s="52"/>
      <c r="CX643" s="52"/>
      <c r="CY643" s="52"/>
      <c r="CZ643" s="52"/>
      <c r="DA643" s="52"/>
      <c r="DB643" s="52"/>
      <c r="DC643" s="52"/>
      <c r="DD643" s="52"/>
      <c r="DE643" s="52"/>
      <c r="DF643" s="52"/>
      <c r="DG643" s="52"/>
      <c r="DH643" s="52"/>
      <c r="DI643" s="52"/>
      <c r="DJ643" s="52"/>
      <c r="DK643" s="52"/>
      <c r="DL643" s="52"/>
      <c r="DM643" s="52"/>
      <c r="DN643" s="52"/>
      <c r="DO643" s="52"/>
      <c r="DP643" s="52"/>
      <c r="DQ643" s="52"/>
      <c r="DR643" s="52"/>
      <c r="DS643" s="52"/>
      <c r="DT643" s="52"/>
      <c r="DU643" s="52"/>
    </row>
    <row r="644" spans="1:125" ht="16.5" customHeight="1" x14ac:dyDescent="0.3">
      <c r="A644" s="56"/>
      <c r="B644" s="56"/>
      <c r="C644" s="56"/>
      <c r="D644" s="52"/>
      <c r="E644" s="52"/>
      <c r="F644" s="198"/>
      <c r="G644" s="52"/>
      <c r="H644" s="198"/>
      <c r="I644" s="198"/>
      <c r="J644" s="198"/>
      <c r="K644" s="198"/>
      <c r="L644" s="198"/>
      <c r="M644" s="198"/>
      <c r="N644" s="198"/>
      <c r="O644" s="198"/>
      <c r="P644" s="198"/>
      <c r="Q644" s="198"/>
      <c r="R644" s="198"/>
      <c r="S644" s="198"/>
      <c r="T644" s="198"/>
      <c r="U644" s="198"/>
      <c r="V644" s="198"/>
      <c r="W644" s="198"/>
      <c r="X644" s="198"/>
      <c r="Y644" s="198"/>
      <c r="Z644" s="198"/>
      <c r="AA644" s="52"/>
      <c r="AB644" s="52"/>
      <c r="AC644" s="52"/>
      <c r="AD644" s="198"/>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c r="DC644" s="52"/>
      <c r="DD644" s="52"/>
      <c r="DE644" s="52"/>
      <c r="DF644" s="52"/>
      <c r="DG644" s="52"/>
      <c r="DH644" s="52"/>
      <c r="DI644" s="52"/>
      <c r="DJ644" s="52"/>
      <c r="DK644" s="52"/>
      <c r="DL644" s="52"/>
      <c r="DM644" s="52"/>
      <c r="DN644" s="52"/>
      <c r="DO644" s="52"/>
      <c r="DP644" s="52"/>
      <c r="DQ644" s="52"/>
      <c r="DR644" s="52"/>
      <c r="DS644" s="52"/>
      <c r="DT644" s="52"/>
      <c r="DU644" s="52"/>
    </row>
    <row r="645" spans="1:125" ht="16.5" customHeight="1" x14ac:dyDescent="0.3">
      <c r="A645" s="56"/>
      <c r="B645" s="56"/>
      <c r="C645" s="56"/>
      <c r="D645" s="52"/>
      <c r="E645" s="52"/>
      <c r="F645" s="198"/>
      <c r="G645" s="52"/>
      <c r="H645" s="198"/>
      <c r="I645" s="198"/>
      <c r="J645" s="198"/>
      <c r="K645" s="198"/>
      <c r="L645" s="198"/>
      <c r="M645" s="198"/>
      <c r="N645" s="198"/>
      <c r="O645" s="198"/>
      <c r="P645" s="198"/>
      <c r="Q645" s="198"/>
      <c r="R645" s="198"/>
      <c r="S645" s="198"/>
      <c r="T645" s="198"/>
      <c r="U645" s="198"/>
      <c r="V645" s="198"/>
      <c r="W645" s="198"/>
      <c r="X645" s="198"/>
      <c r="Y645" s="198"/>
      <c r="Z645" s="198"/>
      <c r="AA645" s="52"/>
      <c r="AB645" s="52"/>
      <c r="AC645" s="52"/>
      <c r="AD645" s="198"/>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c r="CN645" s="52"/>
      <c r="CO645" s="52"/>
      <c r="CP645" s="52"/>
      <c r="CQ645" s="52"/>
      <c r="CR645" s="52"/>
      <c r="CS645" s="52"/>
      <c r="CT645" s="52"/>
      <c r="CU645" s="52"/>
      <c r="CV645" s="52"/>
      <c r="CW645" s="52"/>
      <c r="CX645" s="52"/>
      <c r="CY645" s="52"/>
      <c r="CZ645" s="52"/>
      <c r="DA645" s="52"/>
      <c r="DB645" s="52"/>
      <c r="DC645" s="52"/>
      <c r="DD645" s="52"/>
      <c r="DE645" s="52"/>
      <c r="DF645" s="52"/>
      <c r="DG645" s="52"/>
      <c r="DH645" s="52"/>
      <c r="DI645" s="52"/>
      <c r="DJ645" s="52"/>
      <c r="DK645" s="52"/>
      <c r="DL645" s="52"/>
      <c r="DM645" s="52"/>
      <c r="DN645" s="52"/>
      <c r="DO645" s="52"/>
      <c r="DP645" s="52"/>
      <c r="DQ645" s="52"/>
      <c r="DR645" s="52"/>
      <c r="DS645" s="52"/>
      <c r="DT645" s="52"/>
      <c r="DU645" s="52"/>
    </row>
    <row r="646" spans="1:125" ht="16.5" customHeight="1" x14ac:dyDescent="0.3">
      <c r="A646" s="56"/>
      <c r="B646" s="56"/>
      <c r="C646" s="56"/>
      <c r="D646" s="52"/>
      <c r="E646" s="52"/>
      <c r="F646" s="198"/>
      <c r="G646" s="52"/>
      <c r="H646" s="198"/>
      <c r="I646" s="198"/>
      <c r="J646" s="198"/>
      <c r="K646" s="198"/>
      <c r="L646" s="198"/>
      <c r="M646" s="198"/>
      <c r="N646" s="198"/>
      <c r="O646" s="198"/>
      <c r="P646" s="198"/>
      <c r="Q646" s="198"/>
      <c r="R646" s="198"/>
      <c r="S646" s="198"/>
      <c r="T646" s="198"/>
      <c r="U646" s="198"/>
      <c r="V646" s="198"/>
      <c r="W646" s="198"/>
      <c r="X646" s="198"/>
      <c r="Y646" s="198"/>
      <c r="Z646" s="198"/>
      <c r="AA646" s="52"/>
      <c r="AB646" s="52"/>
      <c r="AC646" s="52"/>
      <c r="AD646" s="198"/>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c r="DC646" s="52"/>
      <c r="DD646" s="52"/>
      <c r="DE646" s="52"/>
      <c r="DF646" s="52"/>
      <c r="DG646" s="52"/>
      <c r="DH646" s="52"/>
      <c r="DI646" s="52"/>
      <c r="DJ646" s="52"/>
      <c r="DK646" s="52"/>
      <c r="DL646" s="52"/>
      <c r="DM646" s="52"/>
      <c r="DN646" s="52"/>
      <c r="DO646" s="52"/>
      <c r="DP646" s="52"/>
      <c r="DQ646" s="52"/>
      <c r="DR646" s="52"/>
      <c r="DS646" s="52"/>
      <c r="DT646" s="52"/>
      <c r="DU646" s="52"/>
    </row>
    <row r="647" spans="1:125" ht="16.5" customHeight="1" x14ac:dyDescent="0.3">
      <c r="A647" s="56"/>
      <c r="B647" s="56"/>
      <c r="C647" s="56"/>
      <c r="D647" s="52"/>
      <c r="E647" s="52"/>
      <c r="F647" s="198"/>
      <c r="G647" s="52"/>
      <c r="H647" s="198"/>
      <c r="I647" s="198"/>
      <c r="J647" s="198"/>
      <c r="K647" s="198"/>
      <c r="L647" s="198"/>
      <c r="M647" s="198"/>
      <c r="N647" s="198"/>
      <c r="O647" s="198"/>
      <c r="P647" s="198"/>
      <c r="Q647" s="198"/>
      <c r="R647" s="198"/>
      <c r="S647" s="198"/>
      <c r="T647" s="198"/>
      <c r="U647" s="198"/>
      <c r="V647" s="198"/>
      <c r="W647" s="198"/>
      <c r="X647" s="198"/>
      <c r="Y647" s="198"/>
      <c r="Z647" s="198"/>
      <c r="AA647" s="52"/>
      <c r="AB647" s="52"/>
      <c r="AC647" s="52"/>
      <c r="AD647" s="198"/>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c r="CN647" s="52"/>
      <c r="CO647" s="52"/>
      <c r="CP647" s="52"/>
      <c r="CQ647" s="52"/>
      <c r="CR647" s="52"/>
      <c r="CS647" s="52"/>
      <c r="CT647" s="52"/>
      <c r="CU647" s="52"/>
      <c r="CV647" s="52"/>
      <c r="CW647" s="52"/>
      <c r="CX647" s="52"/>
      <c r="CY647" s="52"/>
      <c r="CZ647" s="52"/>
      <c r="DA647" s="52"/>
      <c r="DB647" s="52"/>
      <c r="DC647" s="52"/>
      <c r="DD647" s="52"/>
      <c r="DE647" s="52"/>
      <c r="DF647" s="52"/>
      <c r="DG647" s="52"/>
      <c r="DH647" s="52"/>
      <c r="DI647" s="52"/>
      <c r="DJ647" s="52"/>
      <c r="DK647" s="52"/>
      <c r="DL647" s="52"/>
      <c r="DM647" s="52"/>
      <c r="DN647" s="52"/>
      <c r="DO647" s="52"/>
      <c r="DP647" s="52"/>
      <c r="DQ647" s="52"/>
      <c r="DR647" s="52"/>
      <c r="DS647" s="52"/>
      <c r="DT647" s="52"/>
      <c r="DU647" s="52"/>
    </row>
    <row r="648" spans="1:125" ht="16.5" customHeight="1" x14ac:dyDescent="0.3">
      <c r="A648" s="56"/>
      <c r="B648" s="56"/>
      <c r="C648" s="56"/>
      <c r="D648" s="52"/>
      <c r="E648" s="52"/>
      <c r="F648" s="198"/>
      <c r="G648" s="52"/>
      <c r="H648" s="198"/>
      <c r="I648" s="198"/>
      <c r="J648" s="198"/>
      <c r="K648" s="198"/>
      <c r="L648" s="198"/>
      <c r="M648" s="198"/>
      <c r="N648" s="198"/>
      <c r="O648" s="198"/>
      <c r="P648" s="198"/>
      <c r="Q648" s="198"/>
      <c r="R648" s="198"/>
      <c r="S648" s="198"/>
      <c r="T648" s="198"/>
      <c r="U648" s="198"/>
      <c r="V648" s="198"/>
      <c r="W648" s="198"/>
      <c r="X648" s="198"/>
      <c r="Y648" s="198"/>
      <c r="Z648" s="198"/>
      <c r="AA648" s="52"/>
      <c r="AB648" s="52"/>
      <c r="AC648" s="52"/>
      <c r="AD648" s="198"/>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c r="DC648" s="52"/>
      <c r="DD648" s="52"/>
      <c r="DE648" s="52"/>
      <c r="DF648" s="52"/>
      <c r="DG648" s="52"/>
      <c r="DH648" s="52"/>
      <c r="DI648" s="52"/>
      <c r="DJ648" s="52"/>
      <c r="DK648" s="52"/>
      <c r="DL648" s="52"/>
      <c r="DM648" s="52"/>
      <c r="DN648" s="52"/>
      <c r="DO648" s="52"/>
      <c r="DP648" s="52"/>
      <c r="DQ648" s="52"/>
      <c r="DR648" s="52"/>
      <c r="DS648" s="52"/>
      <c r="DT648" s="52"/>
      <c r="DU648" s="52"/>
    </row>
    <row r="649" spans="1:125" ht="16.5" customHeight="1" x14ac:dyDescent="0.3">
      <c r="A649" s="56"/>
      <c r="B649" s="56"/>
      <c r="C649" s="56"/>
      <c r="D649" s="52"/>
      <c r="E649" s="52"/>
      <c r="F649" s="198"/>
      <c r="G649" s="52"/>
      <c r="H649" s="198"/>
      <c r="I649" s="198"/>
      <c r="J649" s="198"/>
      <c r="K649" s="198"/>
      <c r="L649" s="198"/>
      <c r="M649" s="198"/>
      <c r="N649" s="198"/>
      <c r="O649" s="198"/>
      <c r="P649" s="198"/>
      <c r="Q649" s="198"/>
      <c r="R649" s="198"/>
      <c r="S649" s="198"/>
      <c r="T649" s="198"/>
      <c r="U649" s="198"/>
      <c r="V649" s="198"/>
      <c r="W649" s="198"/>
      <c r="X649" s="198"/>
      <c r="Y649" s="198"/>
      <c r="Z649" s="198"/>
      <c r="AA649" s="52"/>
      <c r="AB649" s="52"/>
      <c r="AC649" s="52"/>
      <c r="AD649" s="198"/>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c r="DC649" s="52"/>
      <c r="DD649" s="52"/>
      <c r="DE649" s="52"/>
      <c r="DF649" s="52"/>
      <c r="DG649" s="52"/>
      <c r="DH649" s="52"/>
      <c r="DI649" s="52"/>
      <c r="DJ649" s="52"/>
      <c r="DK649" s="52"/>
      <c r="DL649" s="52"/>
      <c r="DM649" s="52"/>
      <c r="DN649" s="52"/>
      <c r="DO649" s="52"/>
      <c r="DP649" s="52"/>
      <c r="DQ649" s="52"/>
      <c r="DR649" s="52"/>
      <c r="DS649" s="52"/>
      <c r="DT649" s="52"/>
      <c r="DU649" s="52"/>
    </row>
    <row r="650" spans="1:125" ht="16.5" customHeight="1" x14ac:dyDescent="0.3">
      <c r="A650" s="56"/>
      <c r="B650" s="56"/>
      <c r="C650" s="56"/>
      <c r="D650" s="52"/>
      <c r="E650" s="52"/>
      <c r="F650" s="198"/>
      <c r="G650" s="52"/>
      <c r="H650" s="198"/>
      <c r="I650" s="198"/>
      <c r="J650" s="198"/>
      <c r="K650" s="198"/>
      <c r="L650" s="198"/>
      <c r="M650" s="198"/>
      <c r="N650" s="198"/>
      <c r="O650" s="198"/>
      <c r="P650" s="198"/>
      <c r="Q650" s="198"/>
      <c r="R650" s="198"/>
      <c r="S650" s="198"/>
      <c r="T650" s="198"/>
      <c r="U650" s="198"/>
      <c r="V650" s="198"/>
      <c r="W650" s="198"/>
      <c r="X650" s="198"/>
      <c r="Y650" s="198"/>
      <c r="Z650" s="198"/>
      <c r="AA650" s="52"/>
      <c r="AB650" s="52"/>
      <c r="AC650" s="52"/>
      <c r="AD650" s="198"/>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c r="DC650" s="52"/>
      <c r="DD650" s="52"/>
      <c r="DE650" s="52"/>
      <c r="DF650" s="52"/>
      <c r="DG650" s="52"/>
      <c r="DH650" s="52"/>
      <c r="DI650" s="52"/>
      <c r="DJ650" s="52"/>
      <c r="DK650" s="52"/>
      <c r="DL650" s="52"/>
      <c r="DM650" s="52"/>
      <c r="DN650" s="52"/>
      <c r="DO650" s="52"/>
      <c r="DP650" s="52"/>
      <c r="DQ650" s="52"/>
      <c r="DR650" s="52"/>
      <c r="DS650" s="52"/>
      <c r="DT650" s="52"/>
      <c r="DU650" s="52"/>
    </row>
    <row r="651" spans="1:125" ht="16.5" customHeight="1" x14ac:dyDescent="0.3">
      <c r="A651" s="56"/>
      <c r="B651" s="56"/>
      <c r="C651" s="56"/>
      <c r="D651" s="52"/>
      <c r="E651" s="52"/>
      <c r="F651" s="198"/>
      <c r="G651" s="52"/>
      <c r="H651" s="198"/>
      <c r="I651" s="198"/>
      <c r="J651" s="198"/>
      <c r="K651" s="198"/>
      <c r="L651" s="198"/>
      <c r="M651" s="198"/>
      <c r="N651" s="198"/>
      <c r="O651" s="198"/>
      <c r="P651" s="198"/>
      <c r="Q651" s="198"/>
      <c r="R651" s="198"/>
      <c r="S651" s="198"/>
      <c r="T651" s="198"/>
      <c r="U651" s="198"/>
      <c r="V651" s="198"/>
      <c r="W651" s="198"/>
      <c r="X651" s="198"/>
      <c r="Y651" s="198"/>
      <c r="Z651" s="198"/>
      <c r="AA651" s="52"/>
      <c r="AB651" s="52"/>
      <c r="AC651" s="52"/>
      <c r="AD651" s="198"/>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c r="CN651" s="52"/>
      <c r="CO651" s="52"/>
      <c r="CP651" s="52"/>
      <c r="CQ651" s="52"/>
      <c r="CR651" s="52"/>
      <c r="CS651" s="52"/>
      <c r="CT651" s="52"/>
      <c r="CU651" s="52"/>
      <c r="CV651" s="52"/>
      <c r="CW651" s="52"/>
      <c r="CX651" s="52"/>
      <c r="CY651" s="52"/>
      <c r="CZ651" s="52"/>
      <c r="DA651" s="52"/>
      <c r="DB651" s="52"/>
      <c r="DC651" s="52"/>
      <c r="DD651" s="52"/>
      <c r="DE651" s="52"/>
      <c r="DF651" s="52"/>
      <c r="DG651" s="52"/>
      <c r="DH651" s="52"/>
      <c r="DI651" s="52"/>
      <c r="DJ651" s="52"/>
      <c r="DK651" s="52"/>
      <c r="DL651" s="52"/>
      <c r="DM651" s="52"/>
      <c r="DN651" s="52"/>
      <c r="DO651" s="52"/>
      <c r="DP651" s="52"/>
      <c r="DQ651" s="52"/>
      <c r="DR651" s="52"/>
      <c r="DS651" s="52"/>
      <c r="DT651" s="52"/>
      <c r="DU651" s="52"/>
    </row>
    <row r="652" spans="1:125" ht="16.5" customHeight="1" x14ac:dyDescent="0.3">
      <c r="A652" s="56"/>
      <c r="B652" s="56"/>
      <c r="C652" s="56"/>
      <c r="D652" s="52"/>
      <c r="E652" s="52"/>
      <c r="F652" s="198"/>
      <c r="G652" s="52"/>
      <c r="H652" s="198"/>
      <c r="I652" s="198"/>
      <c r="J652" s="198"/>
      <c r="K652" s="198"/>
      <c r="L652" s="198"/>
      <c r="M652" s="198"/>
      <c r="N652" s="198"/>
      <c r="O652" s="198"/>
      <c r="P652" s="198"/>
      <c r="Q652" s="198"/>
      <c r="R652" s="198"/>
      <c r="S652" s="198"/>
      <c r="T652" s="198"/>
      <c r="U652" s="198"/>
      <c r="V652" s="198"/>
      <c r="W652" s="198"/>
      <c r="X652" s="198"/>
      <c r="Y652" s="198"/>
      <c r="Z652" s="198"/>
      <c r="AA652" s="52"/>
      <c r="AB652" s="52"/>
      <c r="AC652" s="52"/>
      <c r="AD652" s="198"/>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2"/>
      <c r="DE652" s="52"/>
      <c r="DF652" s="52"/>
      <c r="DG652" s="52"/>
      <c r="DH652" s="52"/>
      <c r="DI652" s="52"/>
      <c r="DJ652" s="52"/>
      <c r="DK652" s="52"/>
      <c r="DL652" s="52"/>
      <c r="DM652" s="52"/>
      <c r="DN652" s="52"/>
      <c r="DO652" s="52"/>
      <c r="DP652" s="52"/>
      <c r="DQ652" s="52"/>
      <c r="DR652" s="52"/>
      <c r="DS652" s="52"/>
      <c r="DT652" s="52"/>
      <c r="DU652" s="52"/>
    </row>
    <row r="653" spans="1:125" ht="16.5" customHeight="1" x14ac:dyDescent="0.3">
      <c r="A653" s="56"/>
      <c r="B653" s="56"/>
      <c r="C653" s="56"/>
      <c r="D653" s="52"/>
      <c r="E653" s="52"/>
      <c r="F653" s="198"/>
      <c r="G653" s="52"/>
      <c r="H653" s="198"/>
      <c r="I653" s="198"/>
      <c r="J653" s="198"/>
      <c r="K653" s="198"/>
      <c r="L653" s="198"/>
      <c r="M653" s="198"/>
      <c r="N653" s="198"/>
      <c r="O653" s="198"/>
      <c r="P653" s="198"/>
      <c r="Q653" s="198"/>
      <c r="R653" s="198"/>
      <c r="S653" s="198"/>
      <c r="T653" s="198"/>
      <c r="U653" s="198"/>
      <c r="V653" s="198"/>
      <c r="W653" s="198"/>
      <c r="X653" s="198"/>
      <c r="Y653" s="198"/>
      <c r="Z653" s="198"/>
      <c r="AA653" s="52"/>
      <c r="AB653" s="52"/>
      <c r="AC653" s="52"/>
      <c r="AD653" s="198"/>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52"/>
      <c r="CT653" s="52"/>
      <c r="CU653" s="52"/>
      <c r="CV653" s="52"/>
      <c r="CW653" s="52"/>
      <c r="CX653" s="52"/>
      <c r="CY653" s="52"/>
      <c r="CZ653" s="52"/>
      <c r="DA653" s="52"/>
      <c r="DB653" s="52"/>
      <c r="DC653" s="52"/>
      <c r="DD653" s="52"/>
      <c r="DE653" s="52"/>
      <c r="DF653" s="52"/>
      <c r="DG653" s="52"/>
      <c r="DH653" s="52"/>
      <c r="DI653" s="52"/>
      <c r="DJ653" s="52"/>
      <c r="DK653" s="52"/>
      <c r="DL653" s="52"/>
      <c r="DM653" s="52"/>
      <c r="DN653" s="52"/>
      <c r="DO653" s="52"/>
      <c r="DP653" s="52"/>
      <c r="DQ653" s="52"/>
      <c r="DR653" s="52"/>
      <c r="DS653" s="52"/>
      <c r="DT653" s="52"/>
      <c r="DU653" s="52"/>
    </row>
    <row r="654" spans="1:125" ht="16.5" customHeight="1" x14ac:dyDescent="0.3">
      <c r="A654" s="56"/>
      <c r="B654" s="56"/>
      <c r="C654" s="56"/>
      <c r="D654" s="52"/>
      <c r="E654" s="52"/>
      <c r="F654" s="198"/>
      <c r="G654" s="52"/>
      <c r="H654" s="198"/>
      <c r="I654" s="198"/>
      <c r="J654" s="198"/>
      <c r="K654" s="198"/>
      <c r="L654" s="198"/>
      <c r="M654" s="198"/>
      <c r="N654" s="198"/>
      <c r="O654" s="198"/>
      <c r="P654" s="198"/>
      <c r="Q654" s="198"/>
      <c r="R654" s="198"/>
      <c r="S654" s="198"/>
      <c r="T654" s="198"/>
      <c r="U654" s="198"/>
      <c r="V654" s="198"/>
      <c r="W654" s="198"/>
      <c r="X654" s="198"/>
      <c r="Y654" s="198"/>
      <c r="Z654" s="198"/>
      <c r="AA654" s="52"/>
      <c r="AB654" s="52"/>
      <c r="AC654" s="52"/>
      <c r="AD654" s="198"/>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c r="DC654" s="52"/>
      <c r="DD654" s="52"/>
      <c r="DE654" s="52"/>
      <c r="DF654" s="52"/>
      <c r="DG654" s="52"/>
      <c r="DH654" s="52"/>
      <c r="DI654" s="52"/>
      <c r="DJ654" s="52"/>
      <c r="DK654" s="52"/>
      <c r="DL654" s="52"/>
      <c r="DM654" s="52"/>
      <c r="DN654" s="52"/>
      <c r="DO654" s="52"/>
      <c r="DP654" s="52"/>
      <c r="DQ654" s="52"/>
      <c r="DR654" s="52"/>
      <c r="DS654" s="52"/>
      <c r="DT654" s="52"/>
      <c r="DU654" s="52"/>
    </row>
    <row r="655" spans="1:125" ht="16.5" customHeight="1" x14ac:dyDescent="0.3">
      <c r="A655" s="56"/>
      <c r="B655" s="56"/>
      <c r="C655" s="56"/>
      <c r="D655" s="52"/>
      <c r="E655" s="52"/>
      <c r="F655" s="198"/>
      <c r="G655" s="52"/>
      <c r="H655" s="198"/>
      <c r="I655" s="198"/>
      <c r="J655" s="198"/>
      <c r="K655" s="198"/>
      <c r="L655" s="198"/>
      <c r="M655" s="198"/>
      <c r="N655" s="198"/>
      <c r="O655" s="198"/>
      <c r="P655" s="198"/>
      <c r="Q655" s="198"/>
      <c r="R655" s="198"/>
      <c r="S655" s="198"/>
      <c r="T655" s="198"/>
      <c r="U655" s="198"/>
      <c r="V655" s="198"/>
      <c r="W655" s="198"/>
      <c r="X655" s="198"/>
      <c r="Y655" s="198"/>
      <c r="Z655" s="198"/>
      <c r="AA655" s="52"/>
      <c r="AB655" s="52"/>
      <c r="AC655" s="52"/>
      <c r="AD655" s="198"/>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52"/>
      <c r="CT655" s="52"/>
      <c r="CU655" s="52"/>
      <c r="CV655" s="52"/>
      <c r="CW655" s="52"/>
      <c r="CX655" s="52"/>
      <c r="CY655" s="52"/>
      <c r="CZ655" s="52"/>
      <c r="DA655" s="52"/>
      <c r="DB655" s="52"/>
      <c r="DC655" s="52"/>
      <c r="DD655" s="52"/>
      <c r="DE655" s="52"/>
      <c r="DF655" s="52"/>
      <c r="DG655" s="52"/>
      <c r="DH655" s="52"/>
      <c r="DI655" s="52"/>
      <c r="DJ655" s="52"/>
      <c r="DK655" s="52"/>
      <c r="DL655" s="52"/>
      <c r="DM655" s="52"/>
      <c r="DN655" s="52"/>
      <c r="DO655" s="52"/>
      <c r="DP655" s="52"/>
      <c r="DQ655" s="52"/>
      <c r="DR655" s="52"/>
      <c r="DS655" s="52"/>
      <c r="DT655" s="52"/>
      <c r="DU655" s="52"/>
    </row>
    <row r="656" spans="1:125" ht="16.5" customHeight="1" x14ac:dyDescent="0.3">
      <c r="A656" s="56"/>
      <c r="B656" s="56"/>
      <c r="C656" s="56"/>
      <c r="D656" s="52"/>
      <c r="E656" s="52"/>
      <c r="F656" s="198"/>
      <c r="G656" s="52"/>
      <c r="H656" s="198"/>
      <c r="I656" s="198"/>
      <c r="J656" s="198"/>
      <c r="K656" s="198"/>
      <c r="L656" s="198"/>
      <c r="M656" s="198"/>
      <c r="N656" s="198"/>
      <c r="O656" s="198"/>
      <c r="P656" s="198"/>
      <c r="Q656" s="198"/>
      <c r="R656" s="198"/>
      <c r="S656" s="198"/>
      <c r="T656" s="198"/>
      <c r="U656" s="198"/>
      <c r="V656" s="198"/>
      <c r="W656" s="198"/>
      <c r="X656" s="198"/>
      <c r="Y656" s="198"/>
      <c r="Z656" s="198"/>
      <c r="AA656" s="52"/>
      <c r="AB656" s="52"/>
      <c r="AC656" s="52"/>
      <c r="AD656" s="198"/>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c r="DF656" s="52"/>
      <c r="DG656" s="52"/>
      <c r="DH656" s="52"/>
      <c r="DI656" s="52"/>
      <c r="DJ656" s="52"/>
      <c r="DK656" s="52"/>
      <c r="DL656" s="52"/>
      <c r="DM656" s="52"/>
      <c r="DN656" s="52"/>
      <c r="DO656" s="52"/>
      <c r="DP656" s="52"/>
      <c r="DQ656" s="52"/>
      <c r="DR656" s="52"/>
      <c r="DS656" s="52"/>
      <c r="DT656" s="52"/>
      <c r="DU656" s="52"/>
    </row>
    <row r="657" spans="1:125" ht="16.5" customHeight="1" x14ac:dyDescent="0.3">
      <c r="A657" s="56"/>
      <c r="B657" s="56"/>
      <c r="C657" s="56"/>
      <c r="D657" s="52"/>
      <c r="E657" s="52"/>
      <c r="F657" s="198"/>
      <c r="G657" s="52"/>
      <c r="H657" s="198"/>
      <c r="I657" s="198"/>
      <c r="J657" s="198"/>
      <c r="K657" s="198"/>
      <c r="L657" s="198"/>
      <c r="M657" s="198"/>
      <c r="N657" s="198"/>
      <c r="O657" s="198"/>
      <c r="P657" s="198"/>
      <c r="Q657" s="198"/>
      <c r="R657" s="198"/>
      <c r="S657" s="198"/>
      <c r="T657" s="198"/>
      <c r="U657" s="198"/>
      <c r="V657" s="198"/>
      <c r="W657" s="198"/>
      <c r="X657" s="198"/>
      <c r="Y657" s="198"/>
      <c r="Z657" s="198"/>
      <c r="AA657" s="52"/>
      <c r="AB657" s="52"/>
      <c r="AC657" s="52"/>
      <c r="AD657" s="198"/>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c r="CN657" s="52"/>
      <c r="CO657" s="52"/>
      <c r="CP657" s="52"/>
      <c r="CQ657" s="52"/>
      <c r="CR657" s="52"/>
      <c r="CS657" s="52"/>
      <c r="CT657" s="52"/>
      <c r="CU657" s="52"/>
      <c r="CV657" s="52"/>
      <c r="CW657" s="52"/>
      <c r="CX657" s="52"/>
      <c r="CY657" s="52"/>
      <c r="CZ657" s="52"/>
      <c r="DA657" s="52"/>
      <c r="DB657" s="52"/>
      <c r="DC657" s="52"/>
      <c r="DD657" s="52"/>
      <c r="DE657" s="52"/>
      <c r="DF657" s="52"/>
      <c r="DG657" s="52"/>
      <c r="DH657" s="52"/>
      <c r="DI657" s="52"/>
      <c r="DJ657" s="52"/>
      <c r="DK657" s="52"/>
      <c r="DL657" s="52"/>
      <c r="DM657" s="52"/>
      <c r="DN657" s="52"/>
      <c r="DO657" s="52"/>
      <c r="DP657" s="52"/>
      <c r="DQ657" s="52"/>
      <c r="DR657" s="52"/>
      <c r="DS657" s="52"/>
      <c r="DT657" s="52"/>
      <c r="DU657" s="52"/>
    </row>
    <row r="658" spans="1:125" ht="16.5" customHeight="1" x14ac:dyDescent="0.3">
      <c r="A658" s="56"/>
      <c r="B658" s="56"/>
      <c r="C658" s="56"/>
      <c r="D658" s="52"/>
      <c r="E658" s="52"/>
      <c r="F658" s="198"/>
      <c r="G658" s="52"/>
      <c r="H658" s="198"/>
      <c r="I658" s="198"/>
      <c r="J658" s="198"/>
      <c r="K658" s="198"/>
      <c r="L658" s="198"/>
      <c r="M658" s="198"/>
      <c r="N658" s="198"/>
      <c r="O658" s="198"/>
      <c r="P658" s="198"/>
      <c r="Q658" s="198"/>
      <c r="R658" s="198"/>
      <c r="S658" s="198"/>
      <c r="T658" s="198"/>
      <c r="U658" s="198"/>
      <c r="V658" s="198"/>
      <c r="W658" s="198"/>
      <c r="X658" s="198"/>
      <c r="Y658" s="198"/>
      <c r="Z658" s="198"/>
      <c r="AA658" s="52"/>
      <c r="AB658" s="52"/>
      <c r="AC658" s="52"/>
      <c r="AD658" s="198"/>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2"/>
      <c r="DU658" s="52"/>
    </row>
    <row r="659" spans="1:125" ht="16.5" customHeight="1" x14ac:dyDescent="0.3">
      <c r="A659" s="56"/>
      <c r="B659" s="56"/>
      <c r="C659" s="56"/>
      <c r="D659" s="52"/>
      <c r="E659" s="52"/>
      <c r="F659" s="198"/>
      <c r="G659" s="52"/>
      <c r="H659" s="198"/>
      <c r="I659" s="198"/>
      <c r="J659" s="198"/>
      <c r="K659" s="198"/>
      <c r="L659" s="198"/>
      <c r="M659" s="198"/>
      <c r="N659" s="198"/>
      <c r="O659" s="198"/>
      <c r="P659" s="198"/>
      <c r="Q659" s="198"/>
      <c r="R659" s="198"/>
      <c r="S659" s="198"/>
      <c r="T659" s="198"/>
      <c r="U659" s="198"/>
      <c r="V659" s="198"/>
      <c r="W659" s="198"/>
      <c r="X659" s="198"/>
      <c r="Y659" s="198"/>
      <c r="Z659" s="198"/>
      <c r="AA659" s="52"/>
      <c r="AB659" s="52"/>
      <c r="AC659" s="52"/>
      <c r="AD659" s="198"/>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c r="CX659" s="52"/>
      <c r="CY659" s="52"/>
      <c r="CZ659" s="52"/>
      <c r="DA659" s="52"/>
      <c r="DB659" s="52"/>
      <c r="DC659" s="52"/>
      <c r="DD659" s="52"/>
      <c r="DE659" s="52"/>
      <c r="DF659" s="52"/>
      <c r="DG659" s="52"/>
      <c r="DH659" s="52"/>
      <c r="DI659" s="52"/>
      <c r="DJ659" s="52"/>
      <c r="DK659" s="52"/>
      <c r="DL659" s="52"/>
      <c r="DM659" s="52"/>
      <c r="DN659" s="52"/>
      <c r="DO659" s="52"/>
      <c r="DP659" s="52"/>
      <c r="DQ659" s="52"/>
      <c r="DR659" s="52"/>
      <c r="DS659" s="52"/>
      <c r="DT659" s="52"/>
      <c r="DU659" s="52"/>
    </row>
    <row r="660" spans="1:125" ht="16.5" customHeight="1" x14ac:dyDescent="0.3">
      <c r="A660" s="56"/>
      <c r="B660" s="56"/>
      <c r="C660" s="56"/>
      <c r="D660" s="52"/>
      <c r="E660" s="52"/>
      <c r="F660" s="198"/>
      <c r="G660" s="52"/>
      <c r="H660" s="198"/>
      <c r="I660" s="198"/>
      <c r="J660" s="198"/>
      <c r="K660" s="198"/>
      <c r="L660" s="198"/>
      <c r="M660" s="198"/>
      <c r="N660" s="198"/>
      <c r="O660" s="198"/>
      <c r="P660" s="198"/>
      <c r="Q660" s="198"/>
      <c r="R660" s="198"/>
      <c r="S660" s="198"/>
      <c r="T660" s="198"/>
      <c r="U660" s="198"/>
      <c r="V660" s="198"/>
      <c r="W660" s="198"/>
      <c r="X660" s="198"/>
      <c r="Y660" s="198"/>
      <c r="Z660" s="198"/>
      <c r="AA660" s="52"/>
      <c r="AB660" s="52"/>
      <c r="AC660" s="52"/>
      <c r="AD660" s="198"/>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c r="DC660" s="52"/>
      <c r="DD660" s="52"/>
      <c r="DE660" s="52"/>
      <c r="DF660" s="52"/>
      <c r="DG660" s="52"/>
      <c r="DH660" s="52"/>
      <c r="DI660" s="52"/>
      <c r="DJ660" s="52"/>
      <c r="DK660" s="52"/>
      <c r="DL660" s="52"/>
      <c r="DM660" s="52"/>
      <c r="DN660" s="52"/>
      <c r="DO660" s="52"/>
      <c r="DP660" s="52"/>
      <c r="DQ660" s="52"/>
      <c r="DR660" s="52"/>
      <c r="DS660" s="52"/>
      <c r="DT660" s="52"/>
      <c r="DU660" s="52"/>
    </row>
    <row r="661" spans="1:125" ht="16.5" customHeight="1" x14ac:dyDescent="0.3">
      <c r="A661" s="56"/>
      <c r="B661" s="56"/>
      <c r="C661" s="56"/>
      <c r="D661" s="52"/>
      <c r="E661" s="52"/>
      <c r="F661" s="198"/>
      <c r="G661" s="52"/>
      <c r="H661" s="198"/>
      <c r="I661" s="198"/>
      <c r="J661" s="198"/>
      <c r="K661" s="198"/>
      <c r="L661" s="198"/>
      <c r="M661" s="198"/>
      <c r="N661" s="198"/>
      <c r="O661" s="198"/>
      <c r="P661" s="198"/>
      <c r="Q661" s="198"/>
      <c r="R661" s="198"/>
      <c r="S661" s="198"/>
      <c r="T661" s="198"/>
      <c r="U661" s="198"/>
      <c r="V661" s="198"/>
      <c r="W661" s="198"/>
      <c r="X661" s="198"/>
      <c r="Y661" s="198"/>
      <c r="Z661" s="198"/>
      <c r="AA661" s="52"/>
      <c r="AB661" s="52"/>
      <c r="AC661" s="52"/>
      <c r="AD661" s="198"/>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c r="CX661" s="52"/>
      <c r="CY661" s="52"/>
      <c r="CZ661" s="52"/>
      <c r="DA661" s="52"/>
      <c r="DB661" s="52"/>
      <c r="DC661" s="52"/>
      <c r="DD661" s="52"/>
      <c r="DE661" s="52"/>
      <c r="DF661" s="52"/>
      <c r="DG661" s="52"/>
      <c r="DH661" s="52"/>
      <c r="DI661" s="52"/>
      <c r="DJ661" s="52"/>
      <c r="DK661" s="52"/>
      <c r="DL661" s="52"/>
      <c r="DM661" s="52"/>
      <c r="DN661" s="52"/>
      <c r="DO661" s="52"/>
      <c r="DP661" s="52"/>
      <c r="DQ661" s="52"/>
      <c r="DR661" s="52"/>
      <c r="DS661" s="52"/>
      <c r="DT661" s="52"/>
      <c r="DU661" s="52"/>
    </row>
    <row r="662" spans="1:125" ht="16.5" customHeight="1" x14ac:dyDescent="0.3">
      <c r="A662" s="56"/>
      <c r="B662" s="56"/>
      <c r="C662" s="56"/>
      <c r="D662" s="52"/>
      <c r="E662" s="52"/>
      <c r="F662" s="198"/>
      <c r="G662" s="52"/>
      <c r="H662" s="198"/>
      <c r="I662" s="198"/>
      <c r="J662" s="198"/>
      <c r="K662" s="198"/>
      <c r="L662" s="198"/>
      <c r="M662" s="198"/>
      <c r="N662" s="198"/>
      <c r="O662" s="198"/>
      <c r="P662" s="198"/>
      <c r="Q662" s="198"/>
      <c r="R662" s="198"/>
      <c r="S662" s="198"/>
      <c r="T662" s="198"/>
      <c r="U662" s="198"/>
      <c r="V662" s="198"/>
      <c r="W662" s="198"/>
      <c r="X662" s="198"/>
      <c r="Y662" s="198"/>
      <c r="Z662" s="198"/>
      <c r="AA662" s="52"/>
      <c r="AB662" s="52"/>
      <c r="AC662" s="52"/>
      <c r="AD662" s="198"/>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c r="DC662" s="52"/>
      <c r="DD662" s="52"/>
      <c r="DE662" s="52"/>
      <c r="DF662" s="52"/>
      <c r="DG662" s="52"/>
      <c r="DH662" s="52"/>
      <c r="DI662" s="52"/>
      <c r="DJ662" s="52"/>
      <c r="DK662" s="52"/>
      <c r="DL662" s="52"/>
      <c r="DM662" s="52"/>
      <c r="DN662" s="52"/>
      <c r="DO662" s="52"/>
      <c r="DP662" s="52"/>
      <c r="DQ662" s="52"/>
      <c r="DR662" s="52"/>
      <c r="DS662" s="52"/>
      <c r="DT662" s="52"/>
      <c r="DU662" s="52"/>
    </row>
    <row r="663" spans="1:125" ht="16.5" customHeight="1" x14ac:dyDescent="0.3">
      <c r="A663" s="56"/>
      <c r="B663" s="56"/>
      <c r="C663" s="56"/>
      <c r="D663" s="52"/>
      <c r="E663" s="52"/>
      <c r="F663" s="198"/>
      <c r="G663" s="52"/>
      <c r="H663" s="198"/>
      <c r="I663" s="198"/>
      <c r="J663" s="198"/>
      <c r="K663" s="198"/>
      <c r="L663" s="198"/>
      <c r="M663" s="198"/>
      <c r="N663" s="198"/>
      <c r="O663" s="198"/>
      <c r="P663" s="198"/>
      <c r="Q663" s="198"/>
      <c r="R663" s="198"/>
      <c r="S663" s="198"/>
      <c r="T663" s="198"/>
      <c r="U663" s="198"/>
      <c r="V663" s="198"/>
      <c r="W663" s="198"/>
      <c r="X663" s="198"/>
      <c r="Y663" s="198"/>
      <c r="Z663" s="198"/>
      <c r="AA663" s="52"/>
      <c r="AB663" s="52"/>
      <c r="AC663" s="52"/>
      <c r="AD663" s="198"/>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c r="CN663" s="52"/>
      <c r="CO663" s="52"/>
      <c r="CP663" s="52"/>
      <c r="CQ663" s="52"/>
      <c r="CR663" s="52"/>
      <c r="CS663" s="52"/>
      <c r="CT663" s="52"/>
      <c r="CU663" s="52"/>
      <c r="CV663" s="52"/>
      <c r="CW663" s="52"/>
      <c r="CX663" s="52"/>
      <c r="CY663" s="52"/>
      <c r="CZ663" s="52"/>
      <c r="DA663" s="52"/>
      <c r="DB663" s="52"/>
      <c r="DC663" s="52"/>
      <c r="DD663" s="52"/>
      <c r="DE663" s="52"/>
      <c r="DF663" s="52"/>
      <c r="DG663" s="52"/>
      <c r="DH663" s="52"/>
      <c r="DI663" s="52"/>
      <c r="DJ663" s="52"/>
      <c r="DK663" s="52"/>
      <c r="DL663" s="52"/>
      <c r="DM663" s="52"/>
      <c r="DN663" s="52"/>
      <c r="DO663" s="52"/>
      <c r="DP663" s="52"/>
      <c r="DQ663" s="52"/>
      <c r="DR663" s="52"/>
      <c r="DS663" s="52"/>
      <c r="DT663" s="52"/>
      <c r="DU663" s="52"/>
    </row>
    <row r="664" spans="1:125" ht="16.5" customHeight="1" x14ac:dyDescent="0.3">
      <c r="A664" s="56"/>
      <c r="B664" s="56"/>
      <c r="C664" s="56"/>
      <c r="D664" s="52"/>
      <c r="E664" s="52"/>
      <c r="F664" s="198"/>
      <c r="G664" s="52"/>
      <c r="H664" s="198"/>
      <c r="I664" s="198"/>
      <c r="J664" s="198"/>
      <c r="K664" s="198"/>
      <c r="L664" s="198"/>
      <c r="M664" s="198"/>
      <c r="N664" s="198"/>
      <c r="O664" s="198"/>
      <c r="P664" s="198"/>
      <c r="Q664" s="198"/>
      <c r="R664" s="198"/>
      <c r="S664" s="198"/>
      <c r="T664" s="198"/>
      <c r="U664" s="198"/>
      <c r="V664" s="198"/>
      <c r="W664" s="198"/>
      <c r="X664" s="198"/>
      <c r="Y664" s="198"/>
      <c r="Z664" s="198"/>
      <c r="AA664" s="52"/>
      <c r="AB664" s="52"/>
      <c r="AC664" s="52"/>
      <c r="AD664" s="198"/>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c r="DC664" s="52"/>
      <c r="DD664" s="52"/>
      <c r="DE664" s="52"/>
      <c r="DF664" s="52"/>
      <c r="DG664" s="52"/>
      <c r="DH664" s="52"/>
      <c r="DI664" s="52"/>
      <c r="DJ664" s="52"/>
      <c r="DK664" s="52"/>
      <c r="DL664" s="52"/>
      <c r="DM664" s="52"/>
      <c r="DN664" s="52"/>
      <c r="DO664" s="52"/>
      <c r="DP664" s="52"/>
      <c r="DQ664" s="52"/>
      <c r="DR664" s="52"/>
      <c r="DS664" s="52"/>
      <c r="DT664" s="52"/>
      <c r="DU664" s="52"/>
    </row>
    <row r="665" spans="1:125" ht="16.5" customHeight="1" x14ac:dyDescent="0.3">
      <c r="A665" s="56"/>
      <c r="B665" s="56"/>
      <c r="C665" s="56"/>
      <c r="D665" s="52"/>
      <c r="E665" s="52"/>
      <c r="F665" s="198"/>
      <c r="G665" s="52"/>
      <c r="H665" s="198"/>
      <c r="I665" s="198"/>
      <c r="J665" s="198"/>
      <c r="K665" s="198"/>
      <c r="L665" s="198"/>
      <c r="M665" s="198"/>
      <c r="N665" s="198"/>
      <c r="O665" s="198"/>
      <c r="P665" s="198"/>
      <c r="Q665" s="198"/>
      <c r="R665" s="198"/>
      <c r="S665" s="198"/>
      <c r="T665" s="198"/>
      <c r="U665" s="198"/>
      <c r="V665" s="198"/>
      <c r="W665" s="198"/>
      <c r="X665" s="198"/>
      <c r="Y665" s="198"/>
      <c r="Z665" s="198"/>
      <c r="AA665" s="52"/>
      <c r="AB665" s="52"/>
      <c r="AC665" s="52"/>
      <c r="AD665" s="198"/>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c r="DA665" s="52"/>
      <c r="DB665" s="52"/>
      <c r="DC665" s="52"/>
      <c r="DD665" s="52"/>
      <c r="DE665" s="52"/>
      <c r="DF665" s="52"/>
      <c r="DG665" s="52"/>
      <c r="DH665" s="52"/>
      <c r="DI665" s="52"/>
      <c r="DJ665" s="52"/>
      <c r="DK665" s="52"/>
      <c r="DL665" s="52"/>
      <c r="DM665" s="52"/>
      <c r="DN665" s="52"/>
      <c r="DO665" s="52"/>
      <c r="DP665" s="52"/>
      <c r="DQ665" s="52"/>
      <c r="DR665" s="52"/>
      <c r="DS665" s="52"/>
      <c r="DT665" s="52"/>
      <c r="DU665" s="52"/>
    </row>
    <row r="666" spans="1:125" ht="16.5" customHeight="1" x14ac:dyDescent="0.3">
      <c r="A666" s="56"/>
      <c r="B666" s="56"/>
      <c r="C666" s="56"/>
      <c r="D666" s="52"/>
      <c r="E666" s="52"/>
      <c r="F666" s="198"/>
      <c r="G666" s="52"/>
      <c r="H666" s="198"/>
      <c r="I666" s="198"/>
      <c r="J666" s="198"/>
      <c r="K666" s="198"/>
      <c r="L666" s="198"/>
      <c r="M666" s="198"/>
      <c r="N666" s="198"/>
      <c r="O666" s="198"/>
      <c r="P666" s="198"/>
      <c r="Q666" s="198"/>
      <c r="R666" s="198"/>
      <c r="S666" s="198"/>
      <c r="T666" s="198"/>
      <c r="U666" s="198"/>
      <c r="V666" s="198"/>
      <c r="W666" s="198"/>
      <c r="X666" s="198"/>
      <c r="Y666" s="198"/>
      <c r="Z666" s="198"/>
      <c r="AA666" s="52"/>
      <c r="AB666" s="52"/>
      <c r="AC666" s="52"/>
      <c r="AD666" s="198"/>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c r="DC666" s="52"/>
      <c r="DD666" s="52"/>
      <c r="DE666" s="52"/>
      <c r="DF666" s="52"/>
      <c r="DG666" s="52"/>
      <c r="DH666" s="52"/>
      <c r="DI666" s="52"/>
      <c r="DJ666" s="52"/>
      <c r="DK666" s="52"/>
      <c r="DL666" s="52"/>
      <c r="DM666" s="52"/>
      <c r="DN666" s="52"/>
      <c r="DO666" s="52"/>
      <c r="DP666" s="52"/>
      <c r="DQ666" s="52"/>
      <c r="DR666" s="52"/>
      <c r="DS666" s="52"/>
      <c r="DT666" s="52"/>
      <c r="DU666" s="52"/>
    </row>
    <row r="667" spans="1:125" ht="16.5" customHeight="1" x14ac:dyDescent="0.3">
      <c r="A667" s="56"/>
      <c r="B667" s="56"/>
      <c r="C667" s="56"/>
      <c r="D667" s="52"/>
      <c r="E667" s="52"/>
      <c r="F667" s="198"/>
      <c r="G667" s="52"/>
      <c r="H667" s="198"/>
      <c r="I667" s="198"/>
      <c r="J667" s="198"/>
      <c r="K667" s="198"/>
      <c r="L667" s="198"/>
      <c r="M667" s="198"/>
      <c r="N667" s="198"/>
      <c r="O667" s="198"/>
      <c r="P667" s="198"/>
      <c r="Q667" s="198"/>
      <c r="R667" s="198"/>
      <c r="S667" s="198"/>
      <c r="T667" s="198"/>
      <c r="U667" s="198"/>
      <c r="V667" s="198"/>
      <c r="W667" s="198"/>
      <c r="X667" s="198"/>
      <c r="Y667" s="198"/>
      <c r="Z667" s="198"/>
      <c r="AA667" s="52"/>
      <c r="AB667" s="52"/>
      <c r="AC667" s="52"/>
      <c r="AD667" s="198"/>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c r="CN667" s="52"/>
      <c r="CO667" s="52"/>
      <c r="CP667" s="52"/>
      <c r="CQ667" s="52"/>
      <c r="CR667" s="52"/>
      <c r="CS667" s="52"/>
      <c r="CT667" s="52"/>
      <c r="CU667" s="52"/>
      <c r="CV667" s="52"/>
      <c r="CW667" s="52"/>
      <c r="CX667" s="52"/>
      <c r="CY667" s="52"/>
      <c r="CZ667" s="52"/>
      <c r="DA667" s="52"/>
      <c r="DB667" s="52"/>
      <c r="DC667" s="52"/>
      <c r="DD667" s="52"/>
      <c r="DE667" s="52"/>
      <c r="DF667" s="52"/>
      <c r="DG667" s="52"/>
      <c r="DH667" s="52"/>
      <c r="DI667" s="52"/>
      <c r="DJ667" s="52"/>
      <c r="DK667" s="52"/>
      <c r="DL667" s="52"/>
      <c r="DM667" s="52"/>
      <c r="DN667" s="52"/>
      <c r="DO667" s="52"/>
      <c r="DP667" s="52"/>
      <c r="DQ667" s="52"/>
      <c r="DR667" s="52"/>
      <c r="DS667" s="52"/>
      <c r="DT667" s="52"/>
      <c r="DU667" s="52"/>
    </row>
    <row r="668" spans="1:125" ht="16.5" customHeight="1" x14ac:dyDescent="0.3">
      <c r="A668" s="56"/>
      <c r="B668" s="56"/>
      <c r="C668" s="56"/>
      <c r="D668" s="52"/>
      <c r="E668" s="52"/>
      <c r="F668" s="198"/>
      <c r="G668" s="52"/>
      <c r="H668" s="198"/>
      <c r="I668" s="198"/>
      <c r="J668" s="198"/>
      <c r="K668" s="198"/>
      <c r="L668" s="198"/>
      <c r="M668" s="198"/>
      <c r="N668" s="198"/>
      <c r="O668" s="198"/>
      <c r="P668" s="198"/>
      <c r="Q668" s="198"/>
      <c r="R668" s="198"/>
      <c r="S668" s="198"/>
      <c r="T668" s="198"/>
      <c r="U668" s="198"/>
      <c r="V668" s="198"/>
      <c r="W668" s="198"/>
      <c r="X668" s="198"/>
      <c r="Y668" s="198"/>
      <c r="Z668" s="198"/>
      <c r="AA668" s="52"/>
      <c r="AB668" s="52"/>
      <c r="AC668" s="52"/>
      <c r="AD668" s="198"/>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c r="DC668" s="52"/>
      <c r="DD668" s="52"/>
      <c r="DE668" s="52"/>
      <c r="DF668" s="52"/>
      <c r="DG668" s="52"/>
      <c r="DH668" s="52"/>
      <c r="DI668" s="52"/>
      <c r="DJ668" s="52"/>
      <c r="DK668" s="52"/>
      <c r="DL668" s="52"/>
      <c r="DM668" s="52"/>
      <c r="DN668" s="52"/>
      <c r="DO668" s="52"/>
      <c r="DP668" s="52"/>
      <c r="DQ668" s="52"/>
      <c r="DR668" s="52"/>
      <c r="DS668" s="52"/>
      <c r="DT668" s="52"/>
      <c r="DU668" s="52"/>
    </row>
    <row r="669" spans="1:125" ht="16.5" customHeight="1" x14ac:dyDescent="0.3">
      <c r="A669" s="56"/>
      <c r="B669" s="56"/>
      <c r="C669" s="56"/>
      <c r="D669" s="52"/>
      <c r="E669" s="52"/>
      <c r="F669" s="198"/>
      <c r="G669" s="52"/>
      <c r="H669" s="198"/>
      <c r="I669" s="198"/>
      <c r="J669" s="198"/>
      <c r="K669" s="198"/>
      <c r="L669" s="198"/>
      <c r="M669" s="198"/>
      <c r="N669" s="198"/>
      <c r="O669" s="198"/>
      <c r="P669" s="198"/>
      <c r="Q669" s="198"/>
      <c r="R669" s="198"/>
      <c r="S669" s="198"/>
      <c r="T669" s="198"/>
      <c r="U669" s="198"/>
      <c r="V669" s="198"/>
      <c r="W669" s="198"/>
      <c r="X669" s="198"/>
      <c r="Y669" s="198"/>
      <c r="Z669" s="198"/>
      <c r="AA669" s="52"/>
      <c r="AB669" s="52"/>
      <c r="AC669" s="52"/>
      <c r="AD669" s="198"/>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c r="DA669" s="52"/>
      <c r="DB669" s="52"/>
      <c r="DC669" s="52"/>
      <c r="DD669" s="52"/>
      <c r="DE669" s="52"/>
      <c r="DF669" s="52"/>
      <c r="DG669" s="52"/>
      <c r="DH669" s="52"/>
      <c r="DI669" s="52"/>
      <c r="DJ669" s="52"/>
      <c r="DK669" s="52"/>
      <c r="DL669" s="52"/>
      <c r="DM669" s="52"/>
      <c r="DN669" s="52"/>
      <c r="DO669" s="52"/>
      <c r="DP669" s="52"/>
      <c r="DQ669" s="52"/>
      <c r="DR669" s="52"/>
      <c r="DS669" s="52"/>
      <c r="DT669" s="52"/>
      <c r="DU669" s="52"/>
    </row>
    <row r="670" spans="1:125" ht="16.5" customHeight="1" x14ac:dyDescent="0.3">
      <c r="A670" s="56"/>
      <c r="B670" s="56"/>
      <c r="C670" s="56"/>
      <c r="D670" s="52"/>
      <c r="E670" s="52"/>
      <c r="F670" s="198"/>
      <c r="G670" s="52"/>
      <c r="H670" s="198"/>
      <c r="I670" s="198"/>
      <c r="J670" s="198"/>
      <c r="K670" s="198"/>
      <c r="L670" s="198"/>
      <c r="M670" s="198"/>
      <c r="N670" s="198"/>
      <c r="O670" s="198"/>
      <c r="P670" s="198"/>
      <c r="Q670" s="198"/>
      <c r="R670" s="198"/>
      <c r="S670" s="198"/>
      <c r="T670" s="198"/>
      <c r="U670" s="198"/>
      <c r="V670" s="198"/>
      <c r="W670" s="198"/>
      <c r="X670" s="198"/>
      <c r="Y670" s="198"/>
      <c r="Z670" s="198"/>
      <c r="AA670" s="52"/>
      <c r="AB670" s="52"/>
      <c r="AC670" s="52"/>
      <c r="AD670" s="198"/>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c r="DC670" s="52"/>
      <c r="DD670" s="52"/>
      <c r="DE670" s="52"/>
      <c r="DF670" s="52"/>
      <c r="DG670" s="52"/>
      <c r="DH670" s="52"/>
      <c r="DI670" s="52"/>
      <c r="DJ670" s="52"/>
      <c r="DK670" s="52"/>
      <c r="DL670" s="52"/>
      <c r="DM670" s="52"/>
      <c r="DN670" s="52"/>
      <c r="DO670" s="52"/>
      <c r="DP670" s="52"/>
      <c r="DQ670" s="52"/>
      <c r="DR670" s="52"/>
      <c r="DS670" s="52"/>
      <c r="DT670" s="52"/>
      <c r="DU670" s="52"/>
    </row>
    <row r="671" spans="1:125" ht="16.5" customHeight="1" x14ac:dyDescent="0.3">
      <c r="A671" s="56"/>
      <c r="B671" s="56"/>
      <c r="C671" s="56"/>
      <c r="D671" s="52"/>
      <c r="E671" s="52"/>
      <c r="F671" s="198"/>
      <c r="G671" s="52"/>
      <c r="H671" s="198"/>
      <c r="I671" s="198"/>
      <c r="J671" s="198"/>
      <c r="K671" s="198"/>
      <c r="L671" s="198"/>
      <c r="M671" s="198"/>
      <c r="N671" s="198"/>
      <c r="O671" s="198"/>
      <c r="P671" s="198"/>
      <c r="Q671" s="198"/>
      <c r="R671" s="198"/>
      <c r="S671" s="198"/>
      <c r="T671" s="198"/>
      <c r="U671" s="198"/>
      <c r="V671" s="198"/>
      <c r="W671" s="198"/>
      <c r="X671" s="198"/>
      <c r="Y671" s="198"/>
      <c r="Z671" s="198"/>
      <c r="AA671" s="52"/>
      <c r="AB671" s="52"/>
      <c r="AC671" s="52"/>
      <c r="AD671" s="198"/>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c r="DA671" s="52"/>
      <c r="DB671" s="52"/>
      <c r="DC671" s="52"/>
      <c r="DD671" s="52"/>
      <c r="DE671" s="52"/>
      <c r="DF671" s="52"/>
      <c r="DG671" s="52"/>
      <c r="DH671" s="52"/>
      <c r="DI671" s="52"/>
      <c r="DJ671" s="52"/>
      <c r="DK671" s="52"/>
      <c r="DL671" s="52"/>
      <c r="DM671" s="52"/>
      <c r="DN671" s="52"/>
      <c r="DO671" s="52"/>
      <c r="DP671" s="52"/>
      <c r="DQ671" s="52"/>
      <c r="DR671" s="52"/>
      <c r="DS671" s="52"/>
      <c r="DT671" s="52"/>
      <c r="DU671" s="52"/>
    </row>
    <row r="672" spans="1:125" ht="16.5" customHeight="1" x14ac:dyDescent="0.3">
      <c r="A672" s="56"/>
      <c r="B672" s="56"/>
      <c r="C672" s="56"/>
      <c r="D672" s="52"/>
      <c r="E672" s="52"/>
      <c r="F672" s="198"/>
      <c r="G672" s="52"/>
      <c r="H672" s="198"/>
      <c r="I672" s="198"/>
      <c r="J672" s="198"/>
      <c r="K672" s="198"/>
      <c r="L672" s="198"/>
      <c r="M672" s="198"/>
      <c r="N672" s="198"/>
      <c r="O672" s="198"/>
      <c r="P672" s="198"/>
      <c r="Q672" s="198"/>
      <c r="R672" s="198"/>
      <c r="S672" s="198"/>
      <c r="T672" s="198"/>
      <c r="U672" s="198"/>
      <c r="V672" s="198"/>
      <c r="W672" s="198"/>
      <c r="X672" s="198"/>
      <c r="Y672" s="198"/>
      <c r="Z672" s="198"/>
      <c r="AA672" s="52"/>
      <c r="AB672" s="52"/>
      <c r="AC672" s="52"/>
      <c r="AD672" s="198"/>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c r="DC672" s="52"/>
      <c r="DD672" s="52"/>
      <c r="DE672" s="52"/>
      <c r="DF672" s="52"/>
      <c r="DG672" s="52"/>
      <c r="DH672" s="52"/>
      <c r="DI672" s="52"/>
      <c r="DJ672" s="52"/>
      <c r="DK672" s="52"/>
      <c r="DL672" s="52"/>
      <c r="DM672" s="52"/>
      <c r="DN672" s="52"/>
      <c r="DO672" s="52"/>
      <c r="DP672" s="52"/>
      <c r="DQ672" s="52"/>
      <c r="DR672" s="52"/>
      <c r="DS672" s="52"/>
      <c r="DT672" s="52"/>
      <c r="DU672" s="52"/>
    </row>
    <row r="673" spans="1:125" ht="16.5" customHeight="1" x14ac:dyDescent="0.3">
      <c r="A673" s="56"/>
      <c r="B673" s="56"/>
      <c r="C673" s="56"/>
      <c r="D673" s="52"/>
      <c r="E673" s="52"/>
      <c r="F673" s="198"/>
      <c r="G673" s="52"/>
      <c r="H673" s="198"/>
      <c r="I673" s="198"/>
      <c r="J673" s="198"/>
      <c r="K673" s="198"/>
      <c r="L673" s="198"/>
      <c r="M673" s="198"/>
      <c r="N673" s="198"/>
      <c r="O673" s="198"/>
      <c r="P673" s="198"/>
      <c r="Q673" s="198"/>
      <c r="R673" s="198"/>
      <c r="S673" s="198"/>
      <c r="T673" s="198"/>
      <c r="U673" s="198"/>
      <c r="V673" s="198"/>
      <c r="W673" s="198"/>
      <c r="X673" s="198"/>
      <c r="Y673" s="198"/>
      <c r="Z673" s="198"/>
      <c r="AA673" s="52"/>
      <c r="AB673" s="52"/>
      <c r="AC673" s="52"/>
      <c r="AD673" s="198"/>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c r="DA673" s="52"/>
      <c r="DB673" s="52"/>
      <c r="DC673" s="52"/>
      <c r="DD673" s="52"/>
      <c r="DE673" s="52"/>
      <c r="DF673" s="52"/>
      <c r="DG673" s="52"/>
      <c r="DH673" s="52"/>
      <c r="DI673" s="52"/>
      <c r="DJ673" s="52"/>
      <c r="DK673" s="52"/>
      <c r="DL673" s="52"/>
      <c r="DM673" s="52"/>
      <c r="DN673" s="52"/>
      <c r="DO673" s="52"/>
      <c r="DP673" s="52"/>
      <c r="DQ673" s="52"/>
      <c r="DR673" s="52"/>
      <c r="DS673" s="52"/>
      <c r="DT673" s="52"/>
      <c r="DU673" s="52"/>
    </row>
    <row r="674" spans="1:125" ht="16.5" customHeight="1" x14ac:dyDescent="0.3">
      <c r="A674" s="56"/>
      <c r="B674" s="56"/>
      <c r="C674" s="56"/>
      <c r="D674" s="52"/>
      <c r="E674" s="52"/>
      <c r="F674" s="198"/>
      <c r="G674" s="52"/>
      <c r="H674" s="198"/>
      <c r="I674" s="198"/>
      <c r="J674" s="198"/>
      <c r="K674" s="198"/>
      <c r="L674" s="198"/>
      <c r="M674" s="198"/>
      <c r="N674" s="198"/>
      <c r="O674" s="198"/>
      <c r="P674" s="198"/>
      <c r="Q674" s="198"/>
      <c r="R674" s="198"/>
      <c r="S674" s="198"/>
      <c r="T674" s="198"/>
      <c r="U674" s="198"/>
      <c r="V674" s="198"/>
      <c r="W674" s="198"/>
      <c r="X674" s="198"/>
      <c r="Y674" s="198"/>
      <c r="Z674" s="198"/>
      <c r="AA674" s="52"/>
      <c r="AB674" s="52"/>
      <c r="AC674" s="52"/>
      <c r="AD674" s="198"/>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c r="DC674" s="52"/>
      <c r="DD674" s="52"/>
      <c r="DE674" s="52"/>
      <c r="DF674" s="52"/>
      <c r="DG674" s="52"/>
      <c r="DH674" s="52"/>
      <c r="DI674" s="52"/>
      <c r="DJ674" s="52"/>
      <c r="DK674" s="52"/>
      <c r="DL674" s="52"/>
      <c r="DM674" s="52"/>
      <c r="DN674" s="52"/>
      <c r="DO674" s="52"/>
      <c r="DP674" s="52"/>
      <c r="DQ674" s="52"/>
      <c r="DR674" s="52"/>
      <c r="DS674" s="52"/>
      <c r="DT674" s="52"/>
      <c r="DU674" s="52"/>
    </row>
    <row r="675" spans="1:125" ht="16.5" customHeight="1" x14ac:dyDescent="0.3">
      <c r="A675" s="56"/>
      <c r="B675" s="56"/>
      <c r="C675" s="56"/>
      <c r="D675" s="52"/>
      <c r="E675" s="52"/>
      <c r="F675" s="198"/>
      <c r="G675" s="52"/>
      <c r="H675" s="198"/>
      <c r="I675" s="198"/>
      <c r="J675" s="198"/>
      <c r="K675" s="198"/>
      <c r="L675" s="198"/>
      <c r="M675" s="198"/>
      <c r="N675" s="198"/>
      <c r="O675" s="198"/>
      <c r="P675" s="198"/>
      <c r="Q675" s="198"/>
      <c r="R675" s="198"/>
      <c r="S675" s="198"/>
      <c r="T675" s="198"/>
      <c r="U675" s="198"/>
      <c r="V675" s="198"/>
      <c r="W675" s="198"/>
      <c r="X675" s="198"/>
      <c r="Y675" s="198"/>
      <c r="Z675" s="198"/>
      <c r="AA675" s="52"/>
      <c r="AB675" s="52"/>
      <c r="AC675" s="52"/>
      <c r="AD675" s="198"/>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c r="DA675" s="52"/>
      <c r="DB675" s="52"/>
      <c r="DC675" s="52"/>
      <c r="DD675" s="52"/>
      <c r="DE675" s="52"/>
      <c r="DF675" s="52"/>
      <c r="DG675" s="52"/>
      <c r="DH675" s="52"/>
      <c r="DI675" s="52"/>
      <c r="DJ675" s="52"/>
      <c r="DK675" s="52"/>
      <c r="DL675" s="52"/>
      <c r="DM675" s="52"/>
      <c r="DN675" s="52"/>
      <c r="DO675" s="52"/>
      <c r="DP675" s="52"/>
      <c r="DQ675" s="52"/>
      <c r="DR675" s="52"/>
      <c r="DS675" s="52"/>
      <c r="DT675" s="52"/>
      <c r="DU675" s="52"/>
    </row>
    <row r="676" spans="1:125" ht="16.5" customHeight="1" x14ac:dyDescent="0.3">
      <c r="A676" s="56"/>
      <c r="B676" s="56"/>
      <c r="C676" s="56"/>
      <c r="D676" s="52"/>
      <c r="E676" s="52"/>
      <c r="F676" s="198"/>
      <c r="G676" s="52"/>
      <c r="H676" s="198"/>
      <c r="I676" s="198"/>
      <c r="J676" s="198"/>
      <c r="K676" s="198"/>
      <c r="L676" s="198"/>
      <c r="M676" s="198"/>
      <c r="N676" s="198"/>
      <c r="O676" s="198"/>
      <c r="P676" s="198"/>
      <c r="Q676" s="198"/>
      <c r="R676" s="198"/>
      <c r="S676" s="198"/>
      <c r="T676" s="198"/>
      <c r="U676" s="198"/>
      <c r="V676" s="198"/>
      <c r="W676" s="198"/>
      <c r="X676" s="198"/>
      <c r="Y676" s="198"/>
      <c r="Z676" s="198"/>
      <c r="AA676" s="52"/>
      <c r="AB676" s="52"/>
      <c r="AC676" s="52"/>
      <c r="AD676" s="198"/>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c r="DC676" s="52"/>
      <c r="DD676" s="52"/>
      <c r="DE676" s="52"/>
      <c r="DF676" s="52"/>
      <c r="DG676" s="52"/>
      <c r="DH676" s="52"/>
      <c r="DI676" s="52"/>
      <c r="DJ676" s="52"/>
      <c r="DK676" s="52"/>
      <c r="DL676" s="52"/>
      <c r="DM676" s="52"/>
      <c r="DN676" s="52"/>
      <c r="DO676" s="52"/>
      <c r="DP676" s="52"/>
      <c r="DQ676" s="52"/>
      <c r="DR676" s="52"/>
      <c r="DS676" s="52"/>
      <c r="DT676" s="52"/>
      <c r="DU676" s="52"/>
    </row>
    <row r="677" spans="1:125" ht="16.5" customHeight="1" x14ac:dyDescent="0.3">
      <c r="A677" s="56"/>
      <c r="B677" s="56"/>
      <c r="C677" s="56"/>
      <c r="D677" s="52"/>
      <c r="E677" s="52"/>
      <c r="F677" s="198"/>
      <c r="G677" s="52"/>
      <c r="H677" s="198"/>
      <c r="I677" s="198"/>
      <c r="J677" s="198"/>
      <c r="K677" s="198"/>
      <c r="L677" s="198"/>
      <c r="M677" s="198"/>
      <c r="N677" s="198"/>
      <c r="O677" s="198"/>
      <c r="P677" s="198"/>
      <c r="Q677" s="198"/>
      <c r="R677" s="198"/>
      <c r="S677" s="198"/>
      <c r="T677" s="198"/>
      <c r="U677" s="198"/>
      <c r="V677" s="198"/>
      <c r="W677" s="198"/>
      <c r="X677" s="198"/>
      <c r="Y677" s="198"/>
      <c r="Z677" s="198"/>
      <c r="AA677" s="52"/>
      <c r="AB677" s="52"/>
      <c r="AC677" s="52"/>
      <c r="AD677" s="198"/>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c r="CX677" s="52"/>
      <c r="CY677" s="52"/>
      <c r="CZ677" s="52"/>
      <c r="DA677" s="52"/>
      <c r="DB677" s="52"/>
      <c r="DC677" s="52"/>
      <c r="DD677" s="52"/>
      <c r="DE677" s="52"/>
      <c r="DF677" s="52"/>
      <c r="DG677" s="52"/>
      <c r="DH677" s="52"/>
      <c r="DI677" s="52"/>
      <c r="DJ677" s="52"/>
      <c r="DK677" s="52"/>
      <c r="DL677" s="52"/>
      <c r="DM677" s="52"/>
      <c r="DN677" s="52"/>
      <c r="DO677" s="52"/>
      <c r="DP677" s="52"/>
      <c r="DQ677" s="52"/>
      <c r="DR677" s="52"/>
      <c r="DS677" s="52"/>
      <c r="DT677" s="52"/>
      <c r="DU677" s="52"/>
    </row>
    <row r="678" spans="1:125" ht="16.5" customHeight="1" x14ac:dyDescent="0.3">
      <c r="A678" s="56"/>
      <c r="B678" s="56"/>
      <c r="C678" s="56"/>
      <c r="D678" s="52"/>
      <c r="E678" s="52"/>
      <c r="F678" s="198"/>
      <c r="G678" s="52"/>
      <c r="H678" s="198"/>
      <c r="I678" s="198"/>
      <c r="J678" s="198"/>
      <c r="K678" s="198"/>
      <c r="L678" s="198"/>
      <c r="M678" s="198"/>
      <c r="N678" s="198"/>
      <c r="O678" s="198"/>
      <c r="P678" s="198"/>
      <c r="Q678" s="198"/>
      <c r="R678" s="198"/>
      <c r="S678" s="198"/>
      <c r="T678" s="198"/>
      <c r="U678" s="198"/>
      <c r="V678" s="198"/>
      <c r="W678" s="198"/>
      <c r="X678" s="198"/>
      <c r="Y678" s="198"/>
      <c r="Z678" s="198"/>
      <c r="AA678" s="52"/>
      <c r="AB678" s="52"/>
      <c r="AC678" s="52"/>
      <c r="AD678" s="198"/>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2"/>
      <c r="DE678" s="52"/>
      <c r="DF678" s="52"/>
      <c r="DG678" s="52"/>
      <c r="DH678" s="52"/>
      <c r="DI678" s="52"/>
      <c r="DJ678" s="52"/>
      <c r="DK678" s="52"/>
      <c r="DL678" s="52"/>
      <c r="DM678" s="52"/>
      <c r="DN678" s="52"/>
      <c r="DO678" s="52"/>
      <c r="DP678" s="52"/>
      <c r="DQ678" s="52"/>
      <c r="DR678" s="52"/>
      <c r="DS678" s="52"/>
      <c r="DT678" s="52"/>
      <c r="DU678" s="52"/>
    </row>
    <row r="679" spans="1:125" ht="16.5" customHeight="1" x14ac:dyDescent="0.3">
      <c r="A679" s="56"/>
      <c r="B679" s="56"/>
      <c r="C679" s="56"/>
      <c r="D679" s="52"/>
      <c r="E679" s="52"/>
      <c r="F679" s="198"/>
      <c r="G679" s="52"/>
      <c r="H679" s="198"/>
      <c r="I679" s="198"/>
      <c r="J679" s="198"/>
      <c r="K679" s="198"/>
      <c r="L679" s="198"/>
      <c r="M679" s="198"/>
      <c r="N679" s="198"/>
      <c r="O679" s="198"/>
      <c r="P679" s="198"/>
      <c r="Q679" s="198"/>
      <c r="R679" s="198"/>
      <c r="S679" s="198"/>
      <c r="T679" s="198"/>
      <c r="U679" s="198"/>
      <c r="V679" s="198"/>
      <c r="W679" s="198"/>
      <c r="X679" s="198"/>
      <c r="Y679" s="198"/>
      <c r="Z679" s="198"/>
      <c r="AA679" s="52"/>
      <c r="AB679" s="52"/>
      <c r="AC679" s="52"/>
      <c r="AD679" s="198"/>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c r="DB679" s="52"/>
      <c r="DC679" s="52"/>
      <c r="DD679" s="52"/>
      <c r="DE679" s="52"/>
      <c r="DF679" s="52"/>
      <c r="DG679" s="52"/>
      <c r="DH679" s="52"/>
      <c r="DI679" s="52"/>
      <c r="DJ679" s="52"/>
      <c r="DK679" s="52"/>
      <c r="DL679" s="52"/>
      <c r="DM679" s="52"/>
      <c r="DN679" s="52"/>
      <c r="DO679" s="52"/>
      <c r="DP679" s="52"/>
      <c r="DQ679" s="52"/>
      <c r="DR679" s="52"/>
      <c r="DS679" s="52"/>
      <c r="DT679" s="52"/>
      <c r="DU679" s="52"/>
    </row>
    <row r="680" spans="1:125" ht="16.5" customHeight="1" x14ac:dyDescent="0.3">
      <c r="A680" s="56"/>
      <c r="B680" s="56"/>
      <c r="C680" s="56"/>
      <c r="D680" s="52"/>
      <c r="E680" s="52"/>
      <c r="F680" s="198"/>
      <c r="G680" s="52"/>
      <c r="H680" s="198"/>
      <c r="I680" s="198"/>
      <c r="J680" s="198"/>
      <c r="K680" s="198"/>
      <c r="L680" s="198"/>
      <c r="M680" s="198"/>
      <c r="N680" s="198"/>
      <c r="O680" s="198"/>
      <c r="P680" s="198"/>
      <c r="Q680" s="198"/>
      <c r="R680" s="198"/>
      <c r="S680" s="198"/>
      <c r="T680" s="198"/>
      <c r="U680" s="198"/>
      <c r="V680" s="198"/>
      <c r="W680" s="198"/>
      <c r="X680" s="198"/>
      <c r="Y680" s="198"/>
      <c r="Z680" s="198"/>
      <c r="AA680" s="52"/>
      <c r="AB680" s="52"/>
      <c r="AC680" s="52"/>
      <c r="AD680" s="198"/>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c r="DC680" s="52"/>
      <c r="DD680" s="52"/>
      <c r="DE680" s="52"/>
      <c r="DF680" s="52"/>
      <c r="DG680" s="52"/>
      <c r="DH680" s="52"/>
      <c r="DI680" s="52"/>
      <c r="DJ680" s="52"/>
      <c r="DK680" s="52"/>
      <c r="DL680" s="52"/>
      <c r="DM680" s="52"/>
      <c r="DN680" s="52"/>
      <c r="DO680" s="52"/>
      <c r="DP680" s="52"/>
      <c r="DQ680" s="52"/>
      <c r="DR680" s="52"/>
      <c r="DS680" s="52"/>
      <c r="DT680" s="52"/>
      <c r="DU680" s="52"/>
    </row>
    <row r="681" spans="1:125" ht="16.5" customHeight="1" x14ac:dyDescent="0.3">
      <c r="A681" s="56"/>
      <c r="B681" s="56"/>
      <c r="C681" s="56"/>
      <c r="D681" s="52"/>
      <c r="E681" s="52"/>
      <c r="F681" s="198"/>
      <c r="G681" s="52"/>
      <c r="H681" s="198"/>
      <c r="I681" s="198"/>
      <c r="J681" s="198"/>
      <c r="K681" s="198"/>
      <c r="L681" s="198"/>
      <c r="M681" s="198"/>
      <c r="N681" s="198"/>
      <c r="O681" s="198"/>
      <c r="P681" s="198"/>
      <c r="Q681" s="198"/>
      <c r="R681" s="198"/>
      <c r="S681" s="198"/>
      <c r="T681" s="198"/>
      <c r="U681" s="198"/>
      <c r="V681" s="198"/>
      <c r="W681" s="198"/>
      <c r="X681" s="198"/>
      <c r="Y681" s="198"/>
      <c r="Z681" s="198"/>
      <c r="AA681" s="52"/>
      <c r="AB681" s="52"/>
      <c r="AC681" s="52"/>
      <c r="AD681" s="198"/>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c r="DB681" s="52"/>
      <c r="DC681" s="52"/>
      <c r="DD681" s="52"/>
      <c r="DE681" s="52"/>
      <c r="DF681" s="52"/>
      <c r="DG681" s="52"/>
      <c r="DH681" s="52"/>
      <c r="DI681" s="52"/>
      <c r="DJ681" s="52"/>
      <c r="DK681" s="52"/>
      <c r="DL681" s="52"/>
      <c r="DM681" s="52"/>
      <c r="DN681" s="52"/>
      <c r="DO681" s="52"/>
      <c r="DP681" s="52"/>
      <c r="DQ681" s="52"/>
      <c r="DR681" s="52"/>
      <c r="DS681" s="52"/>
      <c r="DT681" s="52"/>
      <c r="DU681" s="52"/>
    </row>
    <row r="682" spans="1:125" ht="16.5" customHeight="1" x14ac:dyDescent="0.3">
      <c r="A682" s="56"/>
      <c r="B682" s="56"/>
      <c r="C682" s="56"/>
      <c r="D682" s="52"/>
      <c r="E682" s="52"/>
      <c r="F682" s="198"/>
      <c r="G682" s="52"/>
      <c r="H682" s="198"/>
      <c r="I682" s="198"/>
      <c r="J682" s="198"/>
      <c r="K682" s="198"/>
      <c r="L682" s="198"/>
      <c r="M682" s="198"/>
      <c r="N682" s="198"/>
      <c r="O682" s="198"/>
      <c r="P682" s="198"/>
      <c r="Q682" s="198"/>
      <c r="R682" s="198"/>
      <c r="S682" s="198"/>
      <c r="T682" s="198"/>
      <c r="U682" s="198"/>
      <c r="V682" s="198"/>
      <c r="W682" s="198"/>
      <c r="X682" s="198"/>
      <c r="Y682" s="198"/>
      <c r="Z682" s="198"/>
      <c r="AA682" s="52"/>
      <c r="AB682" s="52"/>
      <c r="AC682" s="52"/>
      <c r="AD682" s="198"/>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c r="DC682" s="52"/>
      <c r="DD682" s="52"/>
      <c r="DE682" s="52"/>
      <c r="DF682" s="52"/>
      <c r="DG682" s="52"/>
      <c r="DH682" s="52"/>
      <c r="DI682" s="52"/>
      <c r="DJ682" s="52"/>
      <c r="DK682" s="52"/>
      <c r="DL682" s="52"/>
      <c r="DM682" s="52"/>
      <c r="DN682" s="52"/>
      <c r="DO682" s="52"/>
      <c r="DP682" s="52"/>
      <c r="DQ682" s="52"/>
      <c r="DR682" s="52"/>
      <c r="DS682" s="52"/>
      <c r="DT682" s="52"/>
      <c r="DU682" s="52"/>
    </row>
    <row r="683" spans="1:125" ht="16.5" customHeight="1" x14ac:dyDescent="0.3">
      <c r="A683" s="56"/>
      <c r="B683" s="56"/>
      <c r="C683" s="56"/>
      <c r="D683" s="52"/>
      <c r="E683" s="52"/>
      <c r="F683" s="198"/>
      <c r="G683" s="52"/>
      <c r="H683" s="198"/>
      <c r="I683" s="198"/>
      <c r="J683" s="198"/>
      <c r="K683" s="198"/>
      <c r="L683" s="198"/>
      <c r="M683" s="198"/>
      <c r="N683" s="198"/>
      <c r="O683" s="198"/>
      <c r="P683" s="198"/>
      <c r="Q683" s="198"/>
      <c r="R683" s="198"/>
      <c r="S683" s="198"/>
      <c r="T683" s="198"/>
      <c r="U683" s="198"/>
      <c r="V683" s="198"/>
      <c r="W683" s="198"/>
      <c r="X683" s="198"/>
      <c r="Y683" s="198"/>
      <c r="Z683" s="198"/>
      <c r="AA683" s="52"/>
      <c r="AB683" s="52"/>
      <c r="AC683" s="52"/>
      <c r="AD683" s="198"/>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c r="DB683" s="52"/>
      <c r="DC683" s="52"/>
      <c r="DD683" s="52"/>
      <c r="DE683" s="52"/>
      <c r="DF683" s="52"/>
      <c r="DG683" s="52"/>
      <c r="DH683" s="52"/>
      <c r="DI683" s="52"/>
      <c r="DJ683" s="52"/>
      <c r="DK683" s="52"/>
      <c r="DL683" s="52"/>
      <c r="DM683" s="52"/>
      <c r="DN683" s="52"/>
      <c r="DO683" s="52"/>
      <c r="DP683" s="52"/>
      <c r="DQ683" s="52"/>
      <c r="DR683" s="52"/>
      <c r="DS683" s="52"/>
      <c r="DT683" s="52"/>
      <c r="DU683" s="52"/>
    </row>
    <row r="684" spans="1:125" ht="16.5" customHeight="1" x14ac:dyDescent="0.3">
      <c r="A684" s="56"/>
      <c r="B684" s="56"/>
      <c r="C684" s="56"/>
      <c r="D684" s="52"/>
      <c r="E684" s="52"/>
      <c r="F684" s="198"/>
      <c r="G684" s="52"/>
      <c r="H684" s="198"/>
      <c r="I684" s="198"/>
      <c r="J684" s="198"/>
      <c r="K684" s="198"/>
      <c r="L684" s="198"/>
      <c r="M684" s="198"/>
      <c r="N684" s="198"/>
      <c r="O684" s="198"/>
      <c r="P684" s="198"/>
      <c r="Q684" s="198"/>
      <c r="R684" s="198"/>
      <c r="S684" s="198"/>
      <c r="T684" s="198"/>
      <c r="U684" s="198"/>
      <c r="V684" s="198"/>
      <c r="W684" s="198"/>
      <c r="X684" s="198"/>
      <c r="Y684" s="198"/>
      <c r="Z684" s="198"/>
      <c r="AA684" s="52"/>
      <c r="AB684" s="52"/>
      <c r="AC684" s="52"/>
      <c r="AD684" s="198"/>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c r="DC684" s="52"/>
      <c r="DD684" s="52"/>
      <c r="DE684" s="52"/>
      <c r="DF684" s="52"/>
      <c r="DG684" s="52"/>
      <c r="DH684" s="52"/>
      <c r="DI684" s="52"/>
      <c r="DJ684" s="52"/>
      <c r="DK684" s="52"/>
      <c r="DL684" s="52"/>
      <c r="DM684" s="52"/>
      <c r="DN684" s="52"/>
      <c r="DO684" s="52"/>
      <c r="DP684" s="52"/>
      <c r="DQ684" s="52"/>
      <c r="DR684" s="52"/>
      <c r="DS684" s="52"/>
      <c r="DT684" s="52"/>
      <c r="DU684" s="52"/>
    </row>
    <row r="685" spans="1:125" ht="16.5" customHeight="1" x14ac:dyDescent="0.3">
      <c r="A685" s="56"/>
      <c r="B685" s="56"/>
      <c r="C685" s="56"/>
      <c r="D685" s="52"/>
      <c r="E685" s="52"/>
      <c r="F685" s="198"/>
      <c r="G685" s="52"/>
      <c r="H685" s="198"/>
      <c r="I685" s="198"/>
      <c r="J685" s="198"/>
      <c r="K685" s="198"/>
      <c r="L685" s="198"/>
      <c r="M685" s="198"/>
      <c r="N685" s="198"/>
      <c r="O685" s="198"/>
      <c r="P685" s="198"/>
      <c r="Q685" s="198"/>
      <c r="R685" s="198"/>
      <c r="S685" s="198"/>
      <c r="T685" s="198"/>
      <c r="U685" s="198"/>
      <c r="V685" s="198"/>
      <c r="W685" s="198"/>
      <c r="X685" s="198"/>
      <c r="Y685" s="198"/>
      <c r="Z685" s="198"/>
      <c r="AA685" s="52"/>
      <c r="AB685" s="52"/>
      <c r="AC685" s="52"/>
      <c r="AD685" s="198"/>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c r="DB685" s="52"/>
      <c r="DC685" s="52"/>
      <c r="DD685" s="52"/>
      <c r="DE685" s="52"/>
      <c r="DF685" s="52"/>
      <c r="DG685" s="52"/>
      <c r="DH685" s="52"/>
      <c r="DI685" s="52"/>
      <c r="DJ685" s="52"/>
      <c r="DK685" s="52"/>
      <c r="DL685" s="52"/>
      <c r="DM685" s="52"/>
      <c r="DN685" s="52"/>
      <c r="DO685" s="52"/>
      <c r="DP685" s="52"/>
      <c r="DQ685" s="52"/>
      <c r="DR685" s="52"/>
      <c r="DS685" s="52"/>
      <c r="DT685" s="52"/>
      <c r="DU685" s="52"/>
    </row>
    <row r="686" spans="1:125" ht="16.5" customHeight="1" x14ac:dyDescent="0.3">
      <c r="A686" s="56"/>
      <c r="B686" s="56"/>
      <c r="C686" s="56"/>
      <c r="D686" s="52"/>
      <c r="E686" s="52"/>
      <c r="F686" s="198"/>
      <c r="G686" s="52"/>
      <c r="H686" s="198"/>
      <c r="I686" s="198"/>
      <c r="J686" s="198"/>
      <c r="K686" s="198"/>
      <c r="L686" s="198"/>
      <c r="M686" s="198"/>
      <c r="N686" s="198"/>
      <c r="O686" s="198"/>
      <c r="P686" s="198"/>
      <c r="Q686" s="198"/>
      <c r="R686" s="198"/>
      <c r="S686" s="198"/>
      <c r="T686" s="198"/>
      <c r="U686" s="198"/>
      <c r="V686" s="198"/>
      <c r="W686" s="198"/>
      <c r="X686" s="198"/>
      <c r="Y686" s="198"/>
      <c r="Z686" s="198"/>
      <c r="AA686" s="52"/>
      <c r="AB686" s="52"/>
      <c r="AC686" s="52"/>
      <c r="AD686" s="198"/>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c r="DC686" s="52"/>
      <c r="DD686" s="52"/>
      <c r="DE686" s="52"/>
      <c r="DF686" s="52"/>
      <c r="DG686" s="52"/>
      <c r="DH686" s="52"/>
      <c r="DI686" s="52"/>
      <c r="DJ686" s="52"/>
      <c r="DK686" s="52"/>
      <c r="DL686" s="52"/>
      <c r="DM686" s="52"/>
      <c r="DN686" s="52"/>
      <c r="DO686" s="52"/>
      <c r="DP686" s="52"/>
      <c r="DQ686" s="52"/>
      <c r="DR686" s="52"/>
      <c r="DS686" s="52"/>
      <c r="DT686" s="52"/>
      <c r="DU686" s="52"/>
    </row>
    <row r="687" spans="1:125" ht="16.5" customHeight="1" x14ac:dyDescent="0.3">
      <c r="A687" s="56"/>
      <c r="B687" s="56"/>
      <c r="C687" s="56"/>
      <c r="D687" s="52"/>
      <c r="E687" s="52"/>
      <c r="F687" s="198"/>
      <c r="G687" s="52"/>
      <c r="H687" s="198"/>
      <c r="I687" s="198"/>
      <c r="J687" s="198"/>
      <c r="K687" s="198"/>
      <c r="L687" s="198"/>
      <c r="M687" s="198"/>
      <c r="N687" s="198"/>
      <c r="O687" s="198"/>
      <c r="P687" s="198"/>
      <c r="Q687" s="198"/>
      <c r="R687" s="198"/>
      <c r="S687" s="198"/>
      <c r="T687" s="198"/>
      <c r="U687" s="198"/>
      <c r="V687" s="198"/>
      <c r="W687" s="198"/>
      <c r="X687" s="198"/>
      <c r="Y687" s="198"/>
      <c r="Z687" s="198"/>
      <c r="AA687" s="52"/>
      <c r="AB687" s="52"/>
      <c r="AC687" s="52"/>
      <c r="AD687" s="198"/>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c r="DB687" s="52"/>
      <c r="DC687" s="52"/>
      <c r="DD687" s="52"/>
      <c r="DE687" s="52"/>
      <c r="DF687" s="52"/>
      <c r="DG687" s="52"/>
      <c r="DH687" s="52"/>
      <c r="DI687" s="52"/>
      <c r="DJ687" s="52"/>
      <c r="DK687" s="52"/>
      <c r="DL687" s="52"/>
      <c r="DM687" s="52"/>
      <c r="DN687" s="52"/>
      <c r="DO687" s="52"/>
      <c r="DP687" s="52"/>
      <c r="DQ687" s="52"/>
      <c r="DR687" s="52"/>
      <c r="DS687" s="52"/>
      <c r="DT687" s="52"/>
      <c r="DU687" s="52"/>
    </row>
    <row r="688" spans="1:125" ht="16.5" customHeight="1" x14ac:dyDescent="0.3">
      <c r="A688" s="56"/>
      <c r="B688" s="56"/>
      <c r="C688" s="56"/>
      <c r="D688" s="52"/>
      <c r="E688" s="52"/>
      <c r="F688" s="198"/>
      <c r="G688" s="52"/>
      <c r="H688" s="198"/>
      <c r="I688" s="198"/>
      <c r="J688" s="198"/>
      <c r="K688" s="198"/>
      <c r="L688" s="198"/>
      <c r="M688" s="198"/>
      <c r="N688" s="198"/>
      <c r="O688" s="198"/>
      <c r="P688" s="198"/>
      <c r="Q688" s="198"/>
      <c r="R688" s="198"/>
      <c r="S688" s="198"/>
      <c r="T688" s="198"/>
      <c r="U688" s="198"/>
      <c r="V688" s="198"/>
      <c r="W688" s="198"/>
      <c r="X688" s="198"/>
      <c r="Y688" s="198"/>
      <c r="Z688" s="198"/>
      <c r="AA688" s="52"/>
      <c r="AB688" s="52"/>
      <c r="AC688" s="52"/>
      <c r="AD688" s="198"/>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c r="DF688" s="52"/>
      <c r="DG688" s="52"/>
      <c r="DH688" s="52"/>
      <c r="DI688" s="52"/>
      <c r="DJ688" s="52"/>
      <c r="DK688" s="52"/>
      <c r="DL688" s="52"/>
      <c r="DM688" s="52"/>
      <c r="DN688" s="52"/>
      <c r="DO688" s="52"/>
      <c r="DP688" s="52"/>
      <c r="DQ688" s="52"/>
      <c r="DR688" s="52"/>
      <c r="DS688" s="52"/>
      <c r="DT688" s="52"/>
      <c r="DU688" s="52"/>
    </row>
    <row r="689" spans="1:125" ht="16.5" customHeight="1" x14ac:dyDescent="0.3">
      <c r="A689" s="56"/>
      <c r="B689" s="56"/>
      <c r="C689" s="56"/>
      <c r="D689" s="52"/>
      <c r="E689" s="52"/>
      <c r="F689" s="198"/>
      <c r="G689" s="52"/>
      <c r="H689" s="198"/>
      <c r="I689" s="198"/>
      <c r="J689" s="198"/>
      <c r="K689" s="198"/>
      <c r="L689" s="198"/>
      <c r="M689" s="198"/>
      <c r="N689" s="198"/>
      <c r="O689" s="198"/>
      <c r="P689" s="198"/>
      <c r="Q689" s="198"/>
      <c r="R689" s="198"/>
      <c r="S689" s="198"/>
      <c r="T689" s="198"/>
      <c r="U689" s="198"/>
      <c r="V689" s="198"/>
      <c r="W689" s="198"/>
      <c r="X689" s="198"/>
      <c r="Y689" s="198"/>
      <c r="Z689" s="198"/>
      <c r="AA689" s="52"/>
      <c r="AB689" s="52"/>
      <c r="AC689" s="52"/>
      <c r="AD689" s="198"/>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c r="DB689" s="52"/>
      <c r="DC689" s="52"/>
      <c r="DD689" s="52"/>
      <c r="DE689" s="52"/>
      <c r="DF689" s="52"/>
      <c r="DG689" s="52"/>
      <c r="DH689" s="52"/>
      <c r="DI689" s="52"/>
      <c r="DJ689" s="52"/>
      <c r="DK689" s="52"/>
      <c r="DL689" s="52"/>
      <c r="DM689" s="52"/>
      <c r="DN689" s="52"/>
      <c r="DO689" s="52"/>
      <c r="DP689" s="52"/>
      <c r="DQ689" s="52"/>
      <c r="DR689" s="52"/>
      <c r="DS689" s="52"/>
      <c r="DT689" s="52"/>
      <c r="DU689" s="52"/>
    </row>
    <row r="690" spans="1:125" ht="16.5" customHeight="1" x14ac:dyDescent="0.3">
      <c r="A690" s="56"/>
      <c r="B690" s="56"/>
      <c r="C690" s="56"/>
      <c r="D690" s="52"/>
      <c r="E690" s="52"/>
      <c r="F690" s="198"/>
      <c r="G690" s="52"/>
      <c r="H690" s="198"/>
      <c r="I690" s="198"/>
      <c r="J690" s="198"/>
      <c r="K690" s="198"/>
      <c r="L690" s="198"/>
      <c r="M690" s="198"/>
      <c r="N690" s="198"/>
      <c r="O690" s="198"/>
      <c r="P690" s="198"/>
      <c r="Q690" s="198"/>
      <c r="R690" s="198"/>
      <c r="S690" s="198"/>
      <c r="T690" s="198"/>
      <c r="U690" s="198"/>
      <c r="V690" s="198"/>
      <c r="W690" s="198"/>
      <c r="X690" s="198"/>
      <c r="Y690" s="198"/>
      <c r="Z690" s="198"/>
      <c r="AA690" s="52"/>
      <c r="AB690" s="52"/>
      <c r="AC690" s="52"/>
      <c r="AD690" s="198"/>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c r="DC690" s="52"/>
      <c r="DD690" s="52"/>
      <c r="DE690" s="52"/>
      <c r="DF690" s="52"/>
      <c r="DG690" s="52"/>
      <c r="DH690" s="52"/>
      <c r="DI690" s="52"/>
      <c r="DJ690" s="52"/>
      <c r="DK690" s="52"/>
      <c r="DL690" s="52"/>
      <c r="DM690" s="52"/>
      <c r="DN690" s="52"/>
      <c r="DO690" s="52"/>
      <c r="DP690" s="52"/>
      <c r="DQ690" s="52"/>
      <c r="DR690" s="52"/>
      <c r="DS690" s="52"/>
      <c r="DT690" s="52"/>
      <c r="DU690" s="52"/>
    </row>
    <row r="691" spans="1:125" ht="16.5" customHeight="1" x14ac:dyDescent="0.3">
      <c r="A691" s="56"/>
      <c r="B691" s="56"/>
      <c r="C691" s="56"/>
      <c r="D691" s="52"/>
      <c r="E691" s="52"/>
      <c r="F691" s="198"/>
      <c r="G691" s="52"/>
      <c r="H691" s="198"/>
      <c r="I691" s="198"/>
      <c r="J691" s="198"/>
      <c r="K691" s="198"/>
      <c r="L691" s="198"/>
      <c r="M691" s="198"/>
      <c r="N691" s="198"/>
      <c r="O691" s="198"/>
      <c r="P691" s="198"/>
      <c r="Q691" s="198"/>
      <c r="R691" s="198"/>
      <c r="S691" s="198"/>
      <c r="T691" s="198"/>
      <c r="U691" s="198"/>
      <c r="V691" s="198"/>
      <c r="W691" s="198"/>
      <c r="X691" s="198"/>
      <c r="Y691" s="198"/>
      <c r="Z691" s="198"/>
      <c r="AA691" s="52"/>
      <c r="AB691" s="52"/>
      <c r="AC691" s="52"/>
      <c r="AD691" s="198"/>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c r="DB691" s="52"/>
      <c r="DC691" s="52"/>
      <c r="DD691" s="52"/>
      <c r="DE691" s="52"/>
      <c r="DF691" s="52"/>
      <c r="DG691" s="52"/>
      <c r="DH691" s="52"/>
      <c r="DI691" s="52"/>
      <c r="DJ691" s="52"/>
      <c r="DK691" s="52"/>
      <c r="DL691" s="52"/>
      <c r="DM691" s="52"/>
      <c r="DN691" s="52"/>
      <c r="DO691" s="52"/>
      <c r="DP691" s="52"/>
      <c r="DQ691" s="52"/>
      <c r="DR691" s="52"/>
      <c r="DS691" s="52"/>
      <c r="DT691" s="52"/>
      <c r="DU691" s="52"/>
    </row>
    <row r="692" spans="1:125" ht="16.5" customHeight="1" x14ac:dyDescent="0.3">
      <c r="A692" s="56"/>
      <c r="B692" s="56"/>
      <c r="C692" s="56"/>
      <c r="D692" s="52"/>
      <c r="E692" s="52"/>
      <c r="F692" s="198"/>
      <c r="G692" s="52"/>
      <c r="H692" s="198"/>
      <c r="I692" s="198"/>
      <c r="J692" s="198"/>
      <c r="K692" s="198"/>
      <c r="L692" s="198"/>
      <c r="M692" s="198"/>
      <c r="N692" s="198"/>
      <c r="O692" s="198"/>
      <c r="P692" s="198"/>
      <c r="Q692" s="198"/>
      <c r="R692" s="198"/>
      <c r="S692" s="198"/>
      <c r="T692" s="198"/>
      <c r="U692" s="198"/>
      <c r="V692" s="198"/>
      <c r="W692" s="198"/>
      <c r="X692" s="198"/>
      <c r="Y692" s="198"/>
      <c r="Z692" s="198"/>
      <c r="AA692" s="52"/>
      <c r="AB692" s="52"/>
      <c r="AC692" s="52"/>
      <c r="AD692" s="198"/>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c r="DC692" s="52"/>
      <c r="DD692" s="52"/>
      <c r="DE692" s="52"/>
      <c r="DF692" s="52"/>
      <c r="DG692" s="52"/>
      <c r="DH692" s="52"/>
      <c r="DI692" s="52"/>
      <c r="DJ692" s="52"/>
      <c r="DK692" s="52"/>
      <c r="DL692" s="52"/>
      <c r="DM692" s="52"/>
      <c r="DN692" s="52"/>
      <c r="DO692" s="52"/>
      <c r="DP692" s="52"/>
      <c r="DQ692" s="52"/>
      <c r="DR692" s="52"/>
      <c r="DS692" s="52"/>
      <c r="DT692" s="52"/>
      <c r="DU692" s="52"/>
    </row>
    <row r="693" spans="1:125" ht="16.5" customHeight="1" x14ac:dyDescent="0.3">
      <c r="A693" s="56"/>
      <c r="B693" s="56"/>
      <c r="C693" s="56"/>
      <c r="D693" s="52"/>
      <c r="E693" s="52"/>
      <c r="F693" s="198"/>
      <c r="G693" s="52"/>
      <c r="H693" s="198"/>
      <c r="I693" s="198"/>
      <c r="J693" s="198"/>
      <c r="K693" s="198"/>
      <c r="L693" s="198"/>
      <c r="M693" s="198"/>
      <c r="N693" s="198"/>
      <c r="O693" s="198"/>
      <c r="P693" s="198"/>
      <c r="Q693" s="198"/>
      <c r="R693" s="198"/>
      <c r="S693" s="198"/>
      <c r="T693" s="198"/>
      <c r="U693" s="198"/>
      <c r="V693" s="198"/>
      <c r="W693" s="198"/>
      <c r="X693" s="198"/>
      <c r="Y693" s="198"/>
      <c r="Z693" s="198"/>
      <c r="AA693" s="52"/>
      <c r="AB693" s="52"/>
      <c r="AC693" s="52"/>
      <c r="AD693" s="198"/>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c r="DB693" s="52"/>
      <c r="DC693" s="52"/>
      <c r="DD693" s="52"/>
      <c r="DE693" s="52"/>
      <c r="DF693" s="52"/>
      <c r="DG693" s="52"/>
      <c r="DH693" s="52"/>
      <c r="DI693" s="52"/>
      <c r="DJ693" s="52"/>
      <c r="DK693" s="52"/>
      <c r="DL693" s="52"/>
      <c r="DM693" s="52"/>
      <c r="DN693" s="52"/>
      <c r="DO693" s="52"/>
      <c r="DP693" s="52"/>
      <c r="DQ693" s="52"/>
      <c r="DR693" s="52"/>
      <c r="DS693" s="52"/>
      <c r="DT693" s="52"/>
      <c r="DU693" s="52"/>
    </row>
    <row r="694" spans="1:125" ht="16.5" customHeight="1" x14ac:dyDescent="0.3">
      <c r="A694" s="56"/>
      <c r="B694" s="56"/>
      <c r="C694" s="56"/>
      <c r="D694" s="52"/>
      <c r="E694" s="52"/>
      <c r="F694" s="198"/>
      <c r="G694" s="52"/>
      <c r="H694" s="198"/>
      <c r="I694" s="198"/>
      <c r="J694" s="198"/>
      <c r="K694" s="198"/>
      <c r="L694" s="198"/>
      <c r="M694" s="198"/>
      <c r="N694" s="198"/>
      <c r="O694" s="198"/>
      <c r="P694" s="198"/>
      <c r="Q694" s="198"/>
      <c r="R694" s="198"/>
      <c r="S694" s="198"/>
      <c r="T694" s="198"/>
      <c r="U694" s="198"/>
      <c r="V694" s="198"/>
      <c r="W694" s="198"/>
      <c r="X694" s="198"/>
      <c r="Y694" s="198"/>
      <c r="Z694" s="198"/>
      <c r="AA694" s="52"/>
      <c r="AB694" s="52"/>
      <c r="AC694" s="52"/>
      <c r="AD694" s="198"/>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c r="DC694" s="52"/>
      <c r="DD694" s="52"/>
      <c r="DE694" s="52"/>
      <c r="DF694" s="52"/>
      <c r="DG694" s="52"/>
      <c r="DH694" s="52"/>
      <c r="DI694" s="52"/>
      <c r="DJ694" s="52"/>
      <c r="DK694" s="52"/>
      <c r="DL694" s="52"/>
      <c r="DM694" s="52"/>
      <c r="DN694" s="52"/>
      <c r="DO694" s="52"/>
      <c r="DP694" s="52"/>
      <c r="DQ694" s="52"/>
      <c r="DR694" s="52"/>
      <c r="DS694" s="52"/>
      <c r="DT694" s="52"/>
      <c r="DU694" s="52"/>
    </row>
    <row r="695" spans="1:125" ht="16.5" customHeight="1" x14ac:dyDescent="0.3">
      <c r="A695" s="56"/>
      <c r="B695" s="56"/>
      <c r="C695" s="56"/>
      <c r="D695" s="52"/>
      <c r="E695" s="52"/>
      <c r="F695" s="198"/>
      <c r="G695" s="52"/>
      <c r="H695" s="198"/>
      <c r="I695" s="198"/>
      <c r="J695" s="198"/>
      <c r="K695" s="198"/>
      <c r="L695" s="198"/>
      <c r="M695" s="198"/>
      <c r="N695" s="198"/>
      <c r="O695" s="198"/>
      <c r="P695" s="198"/>
      <c r="Q695" s="198"/>
      <c r="R695" s="198"/>
      <c r="S695" s="198"/>
      <c r="T695" s="198"/>
      <c r="U695" s="198"/>
      <c r="V695" s="198"/>
      <c r="W695" s="198"/>
      <c r="X695" s="198"/>
      <c r="Y695" s="198"/>
      <c r="Z695" s="198"/>
      <c r="AA695" s="52"/>
      <c r="AB695" s="52"/>
      <c r="AC695" s="52"/>
      <c r="AD695" s="198"/>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c r="DB695" s="52"/>
      <c r="DC695" s="52"/>
      <c r="DD695" s="52"/>
      <c r="DE695" s="52"/>
      <c r="DF695" s="52"/>
      <c r="DG695" s="52"/>
      <c r="DH695" s="52"/>
      <c r="DI695" s="52"/>
      <c r="DJ695" s="52"/>
      <c r="DK695" s="52"/>
      <c r="DL695" s="52"/>
      <c r="DM695" s="52"/>
      <c r="DN695" s="52"/>
      <c r="DO695" s="52"/>
      <c r="DP695" s="52"/>
      <c r="DQ695" s="52"/>
      <c r="DR695" s="52"/>
      <c r="DS695" s="52"/>
      <c r="DT695" s="52"/>
      <c r="DU695" s="52"/>
    </row>
    <row r="696" spans="1:125" ht="16.5" customHeight="1" x14ac:dyDescent="0.3">
      <c r="A696" s="56"/>
      <c r="B696" s="56"/>
      <c r="C696" s="56"/>
      <c r="D696" s="52"/>
      <c r="E696" s="52"/>
      <c r="F696" s="198"/>
      <c r="G696" s="52"/>
      <c r="H696" s="198"/>
      <c r="I696" s="198"/>
      <c r="J696" s="198"/>
      <c r="K696" s="198"/>
      <c r="L696" s="198"/>
      <c r="M696" s="198"/>
      <c r="N696" s="198"/>
      <c r="O696" s="198"/>
      <c r="P696" s="198"/>
      <c r="Q696" s="198"/>
      <c r="R696" s="198"/>
      <c r="S696" s="198"/>
      <c r="T696" s="198"/>
      <c r="U696" s="198"/>
      <c r="V696" s="198"/>
      <c r="W696" s="198"/>
      <c r="X696" s="198"/>
      <c r="Y696" s="198"/>
      <c r="Z696" s="198"/>
      <c r="AA696" s="52"/>
      <c r="AB696" s="52"/>
      <c r="AC696" s="52"/>
      <c r="AD696" s="198"/>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c r="DC696" s="52"/>
      <c r="DD696" s="52"/>
      <c r="DE696" s="52"/>
      <c r="DF696" s="52"/>
      <c r="DG696" s="52"/>
      <c r="DH696" s="52"/>
      <c r="DI696" s="52"/>
      <c r="DJ696" s="52"/>
      <c r="DK696" s="52"/>
      <c r="DL696" s="52"/>
      <c r="DM696" s="52"/>
      <c r="DN696" s="52"/>
      <c r="DO696" s="52"/>
      <c r="DP696" s="52"/>
      <c r="DQ696" s="52"/>
      <c r="DR696" s="52"/>
      <c r="DS696" s="52"/>
      <c r="DT696" s="52"/>
      <c r="DU696" s="52"/>
    </row>
    <row r="697" spans="1:125" ht="16.5" customHeight="1" x14ac:dyDescent="0.3">
      <c r="A697" s="56"/>
      <c r="B697" s="56"/>
      <c r="C697" s="56"/>
      <c r="D697" s="52"/>
      <c r="E697" s="52"/>
      <c r="F697" s="198"/>
      <c r="G697" s="52"/>
      <c r="H697" s="198"/>
      <c r="I697" s="198"/>
      <c r="J697" s="198"/>
      <c r="K697" s="198"/>
      <c r="L697" s="198"/>
      <c r="M697" s="198"/>
      <c r="N697" s="198"/>
      <c r="O697" s="198"/>
      <c r="P697" s="198"/>
      <c r="Q697" s="198"/>
      <c r="R697" s="198"/>
      <c r="S697" s="198"/>
      <c r="T697" s="198"/>
      <c r="U697" s="198"/>
      <c r="V697" s="198"/>
      <c r="W697" s="198"/>
      <c r="X697" s="198"/>
      <c r="Y697" s="198"/>
      <c r="Z697" s="198"/>
      <c r="AA697" s="52"/>
      <c r="AB697" s="52"/>
      <c r="AC697" s="52"/>
      <c r="AD697" s="198"/>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2"/>
      <c r="DU697" s="52"/>
    </row>
    <row r="698" spans="1:125" ht="16.5" customHeight="1" x14ac:dyDescent="0.3">
      <c r="A698" s="56"/>
      <c r="B698" s="56"/>
      <c r="C698" s="56"/>
      <c r="D698" s="52"/>
      <c r="E698" s="52"/>
      <c r="F698" s="198"/>
      <c r="G698" s="52"/>
      <c r="H698" s="198"/>
      <c r="I698" s="198"/>
      <c r="J698" s="198"/>
      <c r="K698" s="198"/>
      <c r="L698" s="198"/>
      <c r="M698" s="198"/>
      <c r="N698" s="198"/>
      <c r="O698" s="198"/>
      <c r="P698" s="198"/>
      <c r="Q698" s="198"/>
      <c r="R698" s="198"/>
      <c r="S698" s="198"/>
      <c r="T698" s="198"/>
      <c r="U698" s="198"/>
      <c r="V698" s="198"/>
      <c r="W698" s="198"/>
      <c r="X698" s="198"/>
      <c r="Y698" s="198"/>
      <c r="Z698" s="198"/>
      <c r="AA698" s="52"/>
      <c r="AB698" s="52"/>
      <c r="AC698" s="52"/>
      <c r="AD698" s="198"/>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c r="DC698" s="52"/>
      <c r="DD698" s="52"/>
      <c r="DE698" s="52"/>
      <c r="DF698" s="52"/>
      <c r="DG698" s="52"/>
      <c r="DH698" s="52"/>
      <c r="DI698" s="52"/>
      <c r="DJ698" s="52"/>
      <c r="DK698" s="52"/>
      <c r="DL698" s="52"/>
      <c r="DM698" s="52"/>
      <c r="DN698" s="52"/>
      <c r="DO698" s="52"/>
      <c r="DP698" s="52"/>
      <c r="DQ698" s="52"/>
      <c r="DR698" s="52"/>
      <c r="DS698" s="52"/>
      <c r="DT698" s="52"/>
      <c r="DU698" s="52"/>
    </row>
    <row r="699" spans="1:125" ht="16.5" customHeight="1" x14ac:dyDescent="0.3">
      <c r="A699" s="56"/>
      <c r="B699" s="56"/>
      <c r="C699" s="56"/>
      <c r="D699" s="52"/>
      <c r="E699" s="52"/>
      <c r="F699" s="198"/>
      <c r="G699" s="52"/>
      <c r="H699" s="198"/>
      <c r="I699" s="198"/>
      <c r="J699" s="198"/>
      <c r="K699" s="198"/>
      <c r="L699" s="198"/>
      <c r="M699" s="198"/>
      <c r="N699" s="198"/>
      <c r="O699" s="198"/>
      <c r="P699" s="198"/>
      <c r="Q699" s="198"/>
      <c r="R699" s="198"/>
      <c r="S699" s="198"/>
      <c r="T699" s="198"/>
      <c r="U699" s="198"/>
      <c r="V699" s="198"/>
      <c r="W699" s="198"/>
      <c r="X699" s="198"/>
      <c r="Y699" s="198"/>
      <c r="Z699" s="198"/>
      <c r="AA699" s="52"/>
      <c r="AB699" s="52"/>
      <c r="AC699" s="52"/>
      <c r="AD699" s="198"/>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2"/>
      <c r="DE699" s="52"/>
      <c r="DF699" s="52"/>
      <c r="DG699" s="52"/>
      <c r="DH699" s="52"/>
      <c r="DI699" s="52"/>
      <c r="DJ699" s="52"/>
      <c r="DK699" s="52"/>
      <c r="DL699" s="52"/>
      <c r="DM699" s="52"/>
      <c r="DN699" s="52"/>
      <c r="DO699" s="52"/>
      <c r="DP699" s="52"/>
      <c r="DQ699" s="52"/>
      <c r="DR699" s="52"/>
      <c r="DS699" s="52"/>
      <c r="DT699" s="52"/>
      <c r="DU699" s="52"/>
    </row>
    <row r="700" spans="1:125" ht="16.5" customHeight="1" x14ac:dyDescent="0.3">
      <c r="A700" s="56"/>
      <c r="B700" s="56"/>
      <c r="C700" s="56"/>
      <c r="D700" s="52"/>
      <c r="E700" s="52"/>
      <c r="F700" s="198"/>
      <c r="G700" s="52"/>
      <c r="H700" s="198"/>
      <c r="I700" s="198"/>
      <c r="J700" s="198"/>
      <c r="K700" s="198"/>
      <c r="L700" s="198"/>
      <c r="M700" s="198"/>
      <c r="N700" s="198"/>
      <c r="O700" s="198"/>
      <c r="P700" s="198"/>
      <c r="Q700" s="198"/>
      <c r="R700" s="198"/>
      <c r="S700" s="198"/>
      <c r="T700" s="198"/>
      <c r="U700" s="198"/>
      <c r="V700" s="198"/>
      <c r="W700" s="198"/>
      <c r="X700" s="198"/>
      <c r="Y700" s="198"/>
      <c r="Z700" s="198"/>
      <c r="AA700" s="52"/>
      <c r="AB700" s="52"/>
      <c r="AC700" s="52"/>
      <c r="AD700" s="198"/>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c r="DC700" s="52"/>
      <c r="DD700" s="52"/>
      <c r="DE700" s="52"/>
      <c r="DF700" s="52"/>
      <c r="DG700" s="52"/>
      <c r="DH700" s="52"/>
      <c r="DI700" s="52"/>
      <c r="DJ700" s="52"/>
      <c r="DK700" s="52"/>
      <c r="DL700" s="52"/>
      <c r="DM700" s="52"/>
      <c r="DN700" s="52"/>
      <c r="DO700" s="52"/>
      <c r="DP700" s="52"/>
      <c r="DQ700" s="52"/>
      <c r="DR700" s="52"/>
      <c r="DS700" s="52"/>
      <c r="DT700" s="52"/>
      <c r="DU700" s="52"/>
    </row>
    <row r="701" spans="1:125" ht="16.5" customHeight="1" x14ac:dyDescent="0.3">
      <c r="A701" s="56"/>
      <c r="B701" s="56"/>
      <c r="C701" s="56"/>
      <c r="D701" s="52"/>
      <c r="E701" s="52"/>
      <c r="F701" s="198"/>
      <c r="G701" s="52"/>
      <c r="H701" s="198"/>
      <c r="I701" s="198"/>
      <c r="J701" s="198"/>
      <c r="K701" s="198"/>
      <c r="L701" s="198"/>
      <c r="M701" s="198"/>
      <c r="N701" s="198"/>
      <c r="O701" s="198"/>
      <c r="P701" s="198"/>
      <c r="Q701" s="198"/>
      <c r="R701" s="198"/>
      <c r="S701" s="198"/>
      <c r="T701" s="198"/>
      <c r="U701" s="198"/>
      <c r="V701" s="198"/>
      <c r="W701" s="198"/>
      <c r="X701" s="198"/>
      <c r="Y701" s="198"/>
      <c r="Z701" s="198"/>
      <c r="AA701" s="52"/>
      <c r="AB701" s="52"/>
      <c r="AC701" s="52"/>
      <c r="AD701" s="198"/>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c r="DC701" s="52"/>
      <c r="DD701" s="52"/>
      <c r="DE701" s="52"/>
      <c r="DF701" s="52"/>
      <c r="DG701" s="52"/>
      <c r="DH701" s="52"/>
      <c r="DI701" s="52"/>
      <c r="DJ701" s="52"/>
      <c r="DK701" s="52"/>
      <c r="DL701" s="52"/>
      <c r="DM701" s="52"/>
      <c r="DN701" s="52"/>
      <c r="DO701" s="52"/>
      <c r="DP701" s="52"/>
      <c r="DQ701" s="52"/>
      <c r="DR701" s="52"/>
      <c r="DS701" s="52"/>
      <c r="DT701" s="52"/>
      <c r="DU701" s="52"/>
    </row>
    <row r="702" spans="1:125" ht="16.5" customHeight="1" x14ac:dyDescent="0.3">
      <c r="A702" s="56"/>
      <c r="B702" s="56"/>
      <c r="C702" s="56"/>
      <c r="D702" s="52"/>
      <c r="E702" s="52"/>
      <c r="F702" s="198"/>
      <c r="G702" s="52"/>
      <c r="H702" s="198"/>
      <c r="I702" s="198"/>
      <c r="J702" s="198"/>
      <c r="K702" s="198"/>
      <c r="L702" s="198"/>
      <c r="M702" s="198"/>
      <c r="N702" s="198"/>
      <c r="O702" s="198"/>
      <c r="P702" s="198"/>
      <c r="Q702" s="198"/>
      <c r="R702" s="198"/>
      <c r="S702" s="198"/>
      <c r="T702" s="198"/>
      <c r="U702" s="198"/>
      <c r="V702" s="198"/>
      <c r="W702" s="198"/>
      <c r="X702" s="198"/>
      <c r="Y702" s="198"/>
      <c r="Z702" s="198"/>
      <c r="AA702" s="52"/>
      <c r="AB702" s="52"/>
      <c r="AC702" s="52"/>
      <c r="AD702" s="198"/>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2"/>
      <c r="DE702" s="52"/>
      <c r="DF702" s="52"/>
      <c r="DG702" s="52"/>
      <c r="DH702" s="52"/>
      <c r="DI702" s="52"/>
      <c r="DJ702" s="52"/>
      <c r="DK702" s="52"/>
      <c r="DL702" s="52"/>
      <c r="DM702" s="52"/>
      <c r="DN702" s="52"/>
      <c r="DO702" s="52"/>
      <c r="DP702" s="52"/>
      <c r="DQ702" s="52"/>
      <c r="DR702" s="52"/>
      <c r="DS702" s="52"/>
      <c r="DT702" s="52"/>
      <c r="DU702" s="52"/>
    </row>
    <row r="703" spans="1:125" ht="16.5" customHeight="1" x14ac:dyDescent="0.3">
      <c r="A703" s="56"/>
      <c r="B703" s="56"/>
      <c r="C703" s="56"/>
      <c r="D703" s="52"/>
      <c r="E703" s="52"/>
      <c r="F703" s="198"/>
      <c r="G703" s="52"/>
      <c r="H703" s="198"/>
      <c r="I703" s="198"/>
      <c r="J703" s="198"/>
      <c r="K703" s="198"/>
      <c r="L703" s="198"/>
      <c r="M703" s="198"/>
      <c r="N703" s="198"/>
      <c r="O703" s="198"/>
      <c r="P703" s="198"/>
      <c r="Q703" s="198"/>
      <c r="R703" s="198"/>
      <c r="S703" s="198"/>
      <c r="T703" s="198"/>
      <c r="U703" s="198"/>
      <c r="V703" s="198"/>
      <c r="W703" s="198"/>
      <c r="X703" s="198"/>
      <c r="Y703" s="198"/>
      <c r="Z703" s="198"/>
      <c r="AA703" s="52"/>
      <c r="AB703" s="52"/>
      <c r="AC703" s="52"/>
      <c r="AD703" s="198"/>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c r="DB703" s="52"/>
      <c r="DC703" s="52"/>
      <c r="DD703" s="52"/>
      <c r="DE703" s="52"/>
      <c r="DF703" s="52"/>
      <c r="DG703" s="52"/>
      <c r="DH703" s="52"/>
      <c r="DI703" s="52"/>
      <c r="DJ703" s="52"/>
      <c r="DK703" s="52"/>
      <c r="DL703" s="52"/>
      <c r="DM703" s="52"/>
      <c r="DN703" s="52"/>
      <c r="DO703" s="52"/>
      <c r="DP703" s="52"/>
      <c r="DQ703" s="52"/>
      <c r="DR703" s="52"/>
      <c r="DS703" s="52"/>
      <c r="DT703" s="52"/>
      <c r="DU703" s="52"/>
    </row>
    <row r="704" spans="1:125" ht="16.5" customHeight="1" x14ac:dyDescent="0.3">
      <c r="A704" s="56"/>
      <c r="B704" s="56"/>
      <c r="C704" s="56"/>
      <c r="D704" s="52"/>
      <c r="E704" s="52"/>
      <c r="F704" s="198"/>
      <c r="G704" s="52"/>
      <c r="H704" s="198"/>
      <c r="I704" s="198"/>
      <c r="J704" s="198"/>
      <c r="K704" s="198"/>
      <c r="L704" s="198"/>
      <c r="M704" s="198"/>
      <c r="N704" s="198"/>
      <c r="O704" s="198"/>
      <c r="P704" s="198"/>
      <c r="Q704" s="198"/>
      <c r="R704" s="198"/>
      <c r="S704" s="198"/>
      <c r="T704" s="198"/>
      <c r="U704" s="198"/>
      <c r="V704" s="198"/>
      <c r="W704" s="198"/>
      <c r="X704" s="198"/>
      <c r="Y704" s="198"/>
      <c r="Z704" s="198"/>
      <c r="AA704" s="52"/>
      <c r="AB704" s="52"/>
      <c r="AC704" s="52"/>
      <c r="AD704" s="198"/>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c r="DC704" s="52"/>
      <c r="DD704" s="52"/>
      <c r="DE704" s="52"/>
      <c r="DF704" s="52"/>
      <c r="DG704" s="52"/>
      <c r="DH704" s="52"/>
      <c r="DI704" s="52"/>
      <c r="DJ704" s="52"/>
      <c r="DK704" s="52"/>
      <c r="DL704" s="52"/>
      <c r="DM704" s="52"/>
      <c r="DN704" s="52"/>
      <c r="DO704" s="52"/>
      <c r="DP704" s="52"/>
      <c r="DQ704" s="52"/>
      <c r="DR704" s="52"/>
      <c r="DS704" s="52"/>
      <c r="DT704" s="52"/>
      <c r="DU704" s="52"/>
    </row>
    <row r="705" spans="1:125" ht="16.5" customHeight="1" x14ac:dyDescent="0.3">
      <c r="A705" s="56"/>
      <c r="B705" s="56"/>
      <c r="C705" s="56"/>
      <c r="D705" s="52"/>
      <c r="E705" s="52"/>
      <c r="F705" s="198"/>
      <c r="G705" s="52"/>
      <c r="H705" s="198"/>
      <c r="I705" s="198"/>
      <c r="J705" s="198"/>
      <c r="K705" s="198"/>
      <c r="L705" s="198"/>
      <c r="M705" s="198"/>
      <c r="N705" s="198"/>
      <c r="O705" s="198"/>
      <c r="P705" s="198"/>
      <c r="Q705" s="198"/>
      <c r="R705" s="198"/>
      <c r="S705" s="198"/>
      <c r="T705" s="198"/>
      <c r="U705" s="198"/>
      <c r="V705" s="198"/>
      <c r="W705" s="198"/>
      <c r="X705" s="198"/>
      <c r="Y705" s="198"/>
      <c r="Z705" s="198"/>
      <c r="AA705" s="52"/>
      <c r="AB705" s="52"/>
      <c r="AC705" s="52"/>
      <c r="AD705" s="198"/>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c r="DB705" s="52"/>
      <c r="DC705" s="52"/>
      <c r="DD705" s="52"/>
      <c r="DE705" s="52"/>
      <c r="DF705" s="52"/>
      <c r="DG705" s="52"/>
      <c r="DH705" s="52"/>
      <c r="DI705" s="52"/>
      <c r="DJ705" s="52"/>
      <c r="DK705" s="52"/>
      <c r="DL705" s="52"/>
      <c r="DM705" s="52"/>
      <c r="DN705" s="52"/>
      <c r="DO705" s="52"/>
      <c r="DP705" s="52"/>
      <c r="DQ705" s="52"/>
      <c r="DR705" s="52"/>
      <c r="DS705" s="52"/>
      <c r="DT705" s="52"/>
      <c r="DU705" s="52"/>
    </row>
    <row r="706" spans="1:125" ht="16.5" customHeight="1" x14ac:dyDescent="0.3">
      <c r="A706" s="56"/>
      <c r="B706" s="56"/>
      <c r="C706" s="56"/>
      <c r="D706" s="52"/>
      <c r="E706" s="52"/>
      <c r="F706" s="198"/>
      <c r="G706" s="52"/>
      <c r="H706" s="198"/>
      <c r="I706" s="198"/>
      <c r="J706" s="198"/>
      <c r="K706" s="198"/>
      <c r="L706" s="198"/>
      <c r="M706" s="198"/>
      <c r="N706" s="198"/>
      <c r="O706" s="198"/>
      <c r="P706" s="198"/>
      <c r="Q706" s="198"/>
      <c r="R706" s="198"/>
      <c r="S706" s="198"/>
      <c r="T706" s="198"/>
      <c r="U706" s="198"/>
      <c r="V706" s="198"/>
      <c r="W706" s="198"/>
      <c r="X706" s="198"/>
      <c r="Y706" s="198"/>
      <c r="Z706" s="198"/>
      <c r="AA706" s="52"/>
      <c r="AB706" s="52"/>
      <c r="AC706" s="52"/>
      <c r="AD706" s="198"/>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c r="DC706" s="52"/>
      <c r="DD706" s="52"/>
      <c r="DE706" s="52"/>
      <c r="DF706" s="52"/>
      <c r="DG706" s="52"/>
      <c r="DH706" s="52"/>
      <c r="DI706" s="52"/>
      <c r="DJ706" s="52"/>
      <c r="DK706" s="52"/>
      <c r="DL706" s="52"/>
      <c r="DM706" s="52"/>
      <c r="DN706" s="52"/>
      <c r="DO706" s="52"/>
      <c r="DP706" s="52"/>
      <c r="DQ706" s="52"/>
      <c r="DR706" s="52"/>
      <c r="DS706" s="52"/>
      <c r="DT706" s="52"/>
      <c r="DU706" s="52"/>
    </row>
    <row r="707" spans="1:125" ht="16.5" customHeight="1" x14ac:dyDescent="0.3">
      <c r="A707" s="56"/>
      <c r="B707" s="56"/>
      <c r="C707" s="56"/>
      <c r="D707" s="52"/>
      <c r="E707" s="52"/>
      <c r="F707" s="198"/>
      <c r="G707" s="52"/>
      <c r="H707" s="198"/>
      <c r="I707" s="198"/>
      <c r="J707" s="198"/>
      <c r="K707" s="198"/>
      <c r="L707" s="198"/>
      <c r="M707" s="198"/>
      <c r="N707" s="198"/>
      <c r="O707" s="198"/>
      <c r="P707" s="198"/>
      <c r="Q707" s="198"/>
      <c r="R707" s="198"/>
      <c r="S707" s="198"/>
      <c r="T707" s="198"/>
      <c r="U707" s="198"/>
      <c r="V707" s="198"/>
      <c r="W707" s="198"/>
      <c r="X707" s="198"/>
      <c r="Y707" s="198"/>
      <c r="Z707" s="198"/>
      <c r="AA707" s="52"/>
      <c r="AB707" s="52"/>
      <c r="AC707" s="52"/>
      <c r="AD707" s="198"/>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c r="DB707" s="52"/>
      <c r="DC707" s="52"/>
      <c r="DD707" s="52"/>
      <c r="DE707" s="52"/>
      <c r="DF707" s="52"/>
      <c r="DG707" s="52"/>
      <c r="DH707" s="52"/>
      <c r="DI707" s="52"/>
      <c r="DJ707" s="52"/>
      <c r="DK707" s="52"/>
      <c r="DL707" s="52"/>
      <c r="DM707" s="52"/>
      <c r="DN707" s="52"/>
      <c r="DO707" s="52"/>
      <c r="DP707" s="52"/>
      <c r="DQ707" s="52"/>
      <c r="DR707" s="52"/>
      <c r="DS707" s="52"/>
      <c r="DT707" s="52"/>
      <c r="DU707" s="52"/>
    </row>
    <row r="708" spans="1:125" ht="16.5" customHeight="1" x14ac:dyDescent="0.3">
      <c r="A708" s="56"/>
      <c r="B708" s="56"/>
      <c r="C708" s="56"/>
      <c r="D708" s="52"/>
      <c r="E708" s="52"/>
      <c r="F708" s="198"/>
      <c r="G708" s="52"/>
      <c r="H708" s="198"/>
      <c r="I708" s="198"/>
      <c r="J708" s="198"/>
      <c r="K708" s="198"/>
      <c r="L708" s="198"/>
      <c r="M708" s="198"/>
      <c r="N708" s="198"/>
      <c r="O708" s="198"/>
      <c r="P708" s="198"/>
      <c r="Q708" s="198"/>
      <c r="R708" s="198"/>
      <c r="S708" s="198"/>
      <c r="T708" s="198"/>
      <c r="U708" s="198"/>
      <c r="V708" s="198"/>
      <c r="W708" s="198"/>
      <c r="X708" s="198"/>
      <c r="Y708" s="198"/>
      <c r="Z708" s="198"/>
      <c r="AA708" s="52"/>
      <c r="AB708" s="52"/>
      <c r="AC708" s="52"/>
      <c r="AD708" s="198"/>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c r="DC708" s="52"/>
      <c r="DD708" s="52"/>
      <c r="DE708" s="52"/>
      <c r="DF708" s="52"/>
      <c r="DG708" s="52"/>
      <c r="DH708" s="52"/>
      <c r="DI708" s="52"/>
      <c r="DJ708" s="52"/>
      <c r="DK708" s="52"/>
      <c r="DL708" s="52"/>
      <c r="DM708" s="52"/>
      <c r="DN708" s="52"/>
      <c r="DO708" s="52"/>
      <c r="DP708" s="52"/>
      <c r="DQ708" s="52"/>
      <c r="DR708" s="52"/>
      <c r="DS708" s="52"/>
      <c r="DT708" s="52"/>
      <c r="DU708" s="52"/>
    </row>
    <row r="709" spans="1:125" ht="16.5" customHeight="1" x14ac:dyDescent="0.3">
      <c r="A709" s="56"/>
      <c r="B709" s="56"/>
      <c r="C709" s="56"/>
      <c r="D709" s="52"/>
      <c r="E709" s="52"/>
      <c r="F709" s="198"/>
      <c r="G709" s="52"/>
      <c r="H709" s="198"/>
      <c r="I709" s="198"/>
      <c r="J709" s="198"/>
      <c r="K709" s="198"/>
      <c r="L709" s="198"/>
      <c r="M709" s="198"/>
      <c r="N709" s="198"/>
      <c r="O709" s="198"/>
      <c r="P709" s="198"/>
      <c r="Q709" s="198"/>
      <c r="R709" s="198"/>
      <c r="S709" s="198"/>
      <c r="T709" s="198"/>
      <c r="U709" s="198"/>
      <c r="V709" s="198"/>
      <c r="W709" s="198"/>
      <c r="X709" s="198"/>
      <c r="Y709" s="198"/>
      <c r="Z709" s="198"/>
      <c r="AA709" s="52"/>
      <c r="AB709" s="52"/>
      <c r="AC709" s="52"/>
      <c r="AD709" s="198"/>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2"/>
      <c r="DE709" s="52"/>
      <c r="DF709" s="52"/>
      <c r="DG709" s="52"/>
      <c r="DH709" s="52"/>
      <c r="DI709" s="52"/>
      <c r="DJ709" s="52"/>
      <c r="DK709" s="52"/>
      <c r="DL709" s="52"/>
      <c r="DM709" s="52"/>
      <c r="DN709" s="52"/>
      <c r="DO709" s="52"/>
      <c r="DP709" s="52"/>
      <c r="DQ709" s="52"/>
      <c r="DR709" s="52"/>
      <c r="DS709" s="52"/>
      <c r="DT709" s="52"/>
      <c r="DU709" s="52"/>
    </row>
    <row r="710" spans="1:125" ht="16.5" customHeight="1" x14ac:dyDescent="0.3">
      <c r="A710" s="56"/>
      <c r="B710" s="56"/>
      <c r="C710" s="56"/>
      <c r="D710" s="52"/>
      <c r="E710" s="52"/>
      <c r="F710" s="198"/>
      <c r="G710" s="52"/>
      <c r="H710" s="198"/>
      <c r="I710" s="198"/>
      <c r="J710" s="198"/>
      <c r="K710" s="198"/>
      <c r="L710" s="198"/>
      <c r="M710" s="198"/>
      <c r="N710" s="198"/>
      <c r="O710" s="198"/>
      <c r="P710" s="198"/>
      <c r="Q710" s="198"/>
      <c r="R710" s="198"/>
      <c r="S710" s="198"/>
      <c r="T710" s="198"/>
      <c r="U710" s="198"/>
      <c r="V710" s="198"/>
      <c r="W710" s="198"/>
      <c r="X710" s="198"/>
      <c r="Y710" s="198"/>
      <c r="Z710" s="198"/>
      <c r="AA710" s="52"/>
      <c r="AB710" s="52"/>
      <c r="AC710" s="52"/>
      <c r="AD710" s="198"/>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c r="DC710" s="52"/>
      <c r="DD710" s="52"/>
      <c r="DE710" s="52"/>
      <c r="DF710" s="52"/>
      <c r="DG710" s="52"/>
      <c r="DH710" s="52"/>
      <c r="DI710" s="52"/>
      <c r="DJ710" s="52"/>
      <c r="DK710" s="52"/>
      <c r="DL710" s="52"/>
      <c r="DM710" s="52"/>
      <c r="DN710" s="52"/>
      <c r="DO710" s="52"/>
      <c r="DP710" s="52"/>
      <c r="DQ710" s="52"/>
      <c r="DR710" s="52"/>
      <c r="DS710" s="52"/>
      <c r="DT710" s="52"/>
      <c r="DU710" s="52"/>
    </row>
    <row r="711" spans="1:125" ht="16.5" customHeight="1" x14ac:dyDescent="0.3">
      <c r="A711" s="56"/>
      <c r="B711" s="56"/>
      <c r="C711" s="56"/>
      <c r="D711" s="52"/>
      <c r="E711" s="52"/>
      <c r="F711" s="198"/>
      <c r="G711" s="52"/>
      <c r="H711" s="198"/>
      <c r="I711" s="198"/>
      <c r="J711" s="198"/>
      <c r="K711" s="198"/>
      <c r="L711" s="198"/>
      <c r="M711" s="198"/>
      <c r="N711" s="198"/>
      <c r="O711" s="198"/>
      <c r="P711" s="198"/>
      <c r="Q711" s="198"/>
      <c r="R711" s="198"/>
      <c r="S711" s="198"/>
      <c r="T711" s="198"/>
      <c r="U711" s="198"/>
      <c r="V711" s="198"/>
      <c r="W711" s="198"/>
      <c r="X711" s="198"/>
      <c r="Y711" s="198"/>
      <c r="Z711" s="198"/>
      <c r="AA711" s="52"/>
      <c r="AB711" s="52"/>
      <c r="AC711" s="52"/>
      <c r="AD711" s="198"/>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c r="DB711" s="52"/>
      <c r="DC711" s="52"/>
      <c r="DD711" s="52"/>
      <c r="DE711" s="52"/>
      <c r="DF711" s="52"/>
      <c r="DG711" s="52"/>
      <c r="DH711" s="52"/>
      <c r="DI711" s="52"/>
      <c r="DJ711" s="52"/>
      <c r="DK711" s="52"/>
      <c r="DL711" s="52"/>
      <c r="DM711" s="52"/>
      <c r="DN711" s="52"/>
      <c r="DO711" s="52"/>
      <c r="DP711" s="52"/>
      <c r="DQ711" s="52"/>
      <c r="DR711" s="52"/>
      <c r="DS711" s="52"/>
      <c r="DT711" s="52"/>
      <c r="DU711" s="52"/>
    </row>
    <row r="712" spans="1:125" ht="16.5" customHeight="1" x14ac:dyDescent="0.3">
      <c r="A712" s="56"/>
      <c r="B712" s="56"/>
      <c r="C712" s="56"/>
      <c r="D712" s="52"/>
      <c r="E712" s="52"/>
      <c r="F712" s="198"/>
      <c r="G712" s="52"/>
      <c r="H712" s="198"/>
      <c r="I712" s="198"/>
      <c r="J712" s="198"/>
      <c r="K712" s="198"/>
      <c r="L712" s="198"/>
      <c r="M712" s="198"/>
      <c r="N712" s="198"/>
      <c r="O712" s="198"/>
      <c r="P712" s="198"/>
      <c r="Q712" s="198"/>
      <c r="R712" s="198"/>
      <c r="S712" s="198"/>
      <c r="T712" s="198"/>
      <c r="U712" s="198"/>
      <c r="V712" s="198"/>
      <c r="W712" s="198"/>
      <c r="X712" s="198"/>
      <c r="Y712" s="198"/>
      <c r="Z712" s="198"/>
      <c r="AA712" s="52"/>
      <c r="AB712" s="52"/>
      <c r="AC712" s="52"/>
      <c r="AD712" s="198"/>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c r="DC712" s="52"/>
      <c r="DD712" s="52"/>
      <c r="DE712" s="52"/>
      <c r="DF712" s="52"/>
      <c r="DG712" s="52"/>
      <c r="DH712" s="52"/>
      <c r="DI712" s="52"/>
      <c r="DJ712" s="52"/>
      <c r="DK712" s="52"/>
      <c r="DL712" s="52"/>
      <c r="DM712" s="52"/>
      <c r="DN712" s="52"/>
      <c r="DO712" s="52"/>
      <c r="DP712" s="52"/>
      <c r="DQ712" s="52"/>
      <c r="DR712" s="52"/>
      <c r="DS712" s="52"/>
      <c r="DT712" s="52"/>
      <c r="DU712" s="52"/>
    </row>
    <row r="713" spans="1:125" ht="16.5" customHeight="1" x14ac:dyDescent="0.3">
      <c r="A713" s="56"/>
      <c r="B713" s="56"/>
      <c r="C713" s="56"/>
      <c r="D713" s="52"/>
      <c r="E713" s="52"/>
      <c r="F713" s="198"/>
      <c r="G713" s="52"/>
      <c r="H713" s="198"/>
      <c r="I713" s="198"/>
      <c r="J713" s="198"/>
      <c r="K713" s="198"/>
      <c r="L713" s="198"/>
      <c r="M713" s="198"/>
      <c r="N713" s="198"/>
      <c r="O713" s="198"/>
      <c r="P713" s="198"/>
      <c r="Q713" s="198"/>
      <c r="R713" s="198"/>
      <c r="S713" s="198"/>
      <c r="T713" s="198"/>
      <c r="U713" s="198"/>
      <c r="V713" s="198"/>
      <c r="W713" s="198"/>
      <c r="X713" s="198"/>
      <c r="Y713" s="198"/>
      <c r="Z713" s="198"/>
      <c r="AA713" s="52"/>
      <c r="AB713" s="52"/>
      <c r="AC713" s="52"/>
      <c r="AD713" s="198"/>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c r="DB713" s="52"/>
      <c r="DC713" s="52"/>
      <c r="DD713" s="52"/>
      <c r="DE713" s="52"/>
      <c r="DF713" s="52"/>
      <c r="DG713" s="52"/>
      <c r="DH713" s="52"/>
      <c r="DI713" s="52"/>
      <c r="DJ713" s="52"/>
      <c r="DK713" s="52"/>
      <c r="DL713" s="52"/>
      <c r="DM713" s="52"/>
      <c r="DN713" s="52"/>
      <c r="DO713" s="52"/>
      <c r="DP713" s="52"/>
      <c r="DQ713" s="52"/>
      <c r="DR713" s="52"/>
      <c r="DS713" s="52"/>
      <c r="DT713" s="52"/>
      <c r="DU713" s="52"/>
    </row>
    <row r="714" spans="1:125" ht="16.5" customHeight="1" x14ac:dyDescent="0.3">
      <c r="A714" s="56"/>
      <c r="B714" s="56"/>
      <c r="C714" s="56"/>
      <c r="D714" s="52"/>
      <c r="E714" s="52"/>
      <c r="F714" s="198"/>
      <c r="G714" s="52"/>
      <c r="H714" s="198"/>
      <c r="I714" s="198"/>
      <c r="J714" s="198"/>
      <c r="K714" s="198"/>
      <c r="L714" s="198"/>
      <c r="M714" s="198"/>
      <c r="N714" s="198"/>
      <c r="O714" s="198"/>
      <c r="P714" s="198"/>
      <c r="Q714" s="198"/>
      <c r="R714" s="198"/>
      <c r="S714" s="198"/>
      <c r="T714" s="198"/>
      <c r="U714" s="198"/>
      <c r="V714" s="198"/>
      <c r="W714" s="198"/>
      <c r="X714" s="198"/>
      <c r="Y714" s="198"/>
      <c r="Z714" s="198"/>
      <c r="AA714" s="52"/>
      <c r="AB714" s="52"/>
      <c r="AC714" s="52"/>
      <c r="AD714" s="198"/>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c r="DC714" s="52"/>
      <c r="DD714" s="52"/>
      <c r="DE714" s="52"/>
      <c r="DF714" s="52"/>
      <c r="DG714" s="52"/>
      <c r="DH714" s="52"/>
      <c r="DI714" s="52"/>
      <c r="DJ714" s="52"/>
      <c r="DK714" s="52"/>
      <c r="DL714" s="52"/>
      <c r="DM714" s="52"/>
      <c r="DN714" s="52"/>
      <c r="DO714" s="52"/>
      <c r="DP714" s="52"/>
      <c r="DQ714" s="52"/>
      <c r="DR714" s="52"/>
      <c r="DS714" s="52"/>
      <c r="DT714" s="52"/>
      <c r="DU714" s="52"/>
    </row>
    <row r="715" spans="1:125" ht="16.5" customHeight="1" x14ac:dyDescent="0.3">
      <c r="A715" s="56"/>
      <c r="B715" s="56"/>
      <c r="C715" s="56"/>
      <c r="D715" s="52"/>
      <c r="E715" s="52"/>
      <c r="F715" s="198"/>
      <c r="G715" s="52"/>
      <c r="H715" s="198"/>
      <c r="I715" s="198"/>
      <c r="J715" s="198"/>
      <c r="K715" s="198"/>
      <c r="L715" s="198"/>
      <c r="M715" s="198"/>
      <c r="N715" s="198"/>
      <c r="O715" s="198"/>
      <c r="P715" s="198"/>
      <c r="Q715" s="198"/>
      <c r="R715" s="198"/>
      <c r="S715" s="198"/>
      <c r="T715" s="198"/>
      <c r="U715" s="198"/>
      <c r="V715" s="198"/>
      <c r="W715" s="198"/>
      <c r="X715" s="198"/>
      <c r="Y715" s="198"/>
      <c r="Z715" s="198"/>
      <c r="AA715" s="52"/>
      <c r="AB715" s="52"/>
      <c r="AC715" s="52"/>
      <c r="AD715" s="198"/>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c r="DB715" s="52"/>
      <c r="DC715" s="52"/>
      <c r="DD715" s="52"/>
      <c r="DE715" s="52"/>
      <c r="DF715" s="52"/>
      <c r="DG715" s="52"/>
      <c r="DH715" s="52"/>
      <c r="DI715" s="52"/>
      <c r="DJ715" s="52"/>
      <c r="DK715" s="52"/>
      <c r="DL715" s="52"/>
      <c r="DM715" s="52"/>
      <c r="DN715" s="52"/>
      <c r="DO715" s="52"/>
      <c r="DP715" s="52"/>
      <c r="DQ715" s="52"/>
      <c r="DR715" s="52"/>
      <c r="DS715" s="52"/>
      <c r="DT715" s="52"/>
      <c r="DU715" s="52"/>
    </row>
    <row r="716" spans="1:125" ht="16.5" customHeight="1" x14ac:dyDescent="0.3">
      <c r="A716" s="56"/>
      <c r="B716" s="56"/>
      <c r="C716" s="56"/>
      <c r="D716" s="52"/>
      <c r="E716" s="52"/>
      <c r="F716" s="198"/>
      <c r="G716" s="52"/>
      <c r="H716" s="198"/>
      <c r="I716" s="198"/>
      <c r="J716" s="198"/>
      <c r="K716" s="198"/>
      <c r="L716" s="198"/>
      <c r="M716" s="198"/>
      <c r="N716" s="198"/>
      <c r="O716" s="198"/>
      <c r="P716" s="198"/>
      <c r="Q716" s="198"/>
      <c r="R716" s="198"/>
      <c r="S716" s="198"/>
      <c r="T716" s="198"/>
      <c r="U716" s="198"/>
      <c r="V716" s="198"/>
      <c r="W716" s="198"/>
      <c r="X716" s="198"/>
      <c r="Y716" s="198"/>
      <c r="Z716" s="198"/>
      <c r="AA716" s="52"/>
      <c r="AB716" s="52"/>
      <c r="AC716" s="52"/>
      <c r="AD716" s="198"/>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c r="DC716" s="52"/>
      <c r="DD716" s="52"/>
      <c r="DE716" s="52"/>
      <c r="DF716" s="52"/>
      <c r="DG716" s="52"/>
      <c r="DH716" s="52"/>
      <c r="DI716" s="52"/>
      <c r="DJ716" s="52"/>
      <c r="DK716" s="52"/>
      <c r="DL716" s="52"/>
      <c r="DM716" s="52"/>
      <c r="DN716" s="52"/>
      <c r="DO716" s="52"/>
      <c r="DP716" s="52"/>
      <c r="DQ716" s="52"/>
      <c r="DR716" s="52"/>
      <c r="DS716" s="52"/>
      <c r="DT716" s="52"/>
      <c r="DU716" s="52"/>
    </row>
    <row r="717" spans="1:125" ht="16.5" customHeight="1" x14ac:dyDescent="0.3">
      <c r="A717" s="56"/>
      <c r="B717" s="56"/>
      <c r="C717" s="56"/>
      <c r="D717" s="52"/>
      <c r="E717" s="52"/>
      <c r="F717" s="198"/>
      <c r="G717" s="52"/>
      <c r="H717" s="198"/>
      <c r="I717" s="198"/>
      <c r="J717" s="198"/>
      <c r="K717" s="198"/>
      <c r="L717" s="198"/>
      <c r="M717" s="198"/>
      <c r="N717" s="198"/>
      <c r="O717" s="198"/>
      <c r="P717" s="198"/>
      <c r="Q717" s="198"/>
      <c r="R717" s="198"/>
      <c r="S717" s="198"/>
      <c r="T717" s="198"/>
      <c r="U717" s="198"/>
      <c r="V717" s="198"/>
      <c r="W717" s="198"/>
      <c r="X717" s="198"/>
      <c r="Y717" s="198"/>
      <c r="Z717" s="198"/>
      <c r="AA717" s="52"/>
      <c r="AB717" s="52"/>
      <c r="AC717" s="52"/>
      <c r="AD717" s="198"/>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c r="DB717" s="52"/>
      <c r="DC717" s="52"/>
      <c r="DD717" s="52"/>
      <c r="DE717" s="52"/>
      <c r="DF717" s="52"/>
      <c r="DG717" s="52"/>
      <c r="DH717" s="52"/>
      <c r="DI717" s="52"/>
      <c r="DJ717" s="52"/>
      <c r="DK717" s="52"/>
      <c r="DL717" s="52"/>
      <c r="DM717" s="52"/>
      <c r="DN717" s="52"/>
      <c r="DO717" s="52"/>
      <c r="DP717" s="52"/>
      <c r="DQ717" s="52"/>
      <c r="DR717" s="52"/>
      <c r="DS717" s="52"/>
      <c r="DT717" s="52"/>
      <c r="DU717" s="52"/>
    </row>
    <row r="718" spans="1:125" ht="16.5" customHeight="1" x14ac:dyDescent="0.3">
      <c r="A718" s="56"/>
      <c r="B718" s="56"/>
      <c r="C718" s="56"/>
      <c r="D718" s="52"/>
      <c r="E718" s="52"/>
      <c r="F718" s="198"/>
      <c r="G718" s="52"/>
      <c r="H718" s="198"/>
      <c r="I718" s="198"/>
      <c r="J718" s="198"/>
      <c r="K718" s="198"/>
      <c r="L718" s="198"/>
      <c r="M718" s="198"/>
      <c r="N718" s="198"/>
      <c r="O718" s="198"/>
      <c r="P718" s="198"/>
      <c r="Q718" s="198"/>
      <c r="R718" s="198"/>
      <c r="S718" s="198"/>
      <c r="T718" s="198"/>
      <c r="U718" s="198"/>
      <c r="V718" s="198"/>
      <c r="W718" s="198"/>
      <c r="X718" s="198"/>
      <c r="Y718" s="198"/>
      <c r="Z718" s="198"/>
      <c r="AA718" s="52"/>
      <c r="AB718" s="52"/>
      <c r="AC718" s="52"/>
      <c r="AD718" s="198"/>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c r="DC718" s="52"/>
      <c r="DD718" s="52"/>
      <c r="DE718" s="52"/>
      <c r="DF718" s="52"/>
      <c r="DG718" s="52"/>
      <c r="DH718" s="52"/>
      <c r="DI718" s="52"/>
      <c r="DJ718" s="52"/>
      <c r="DK718" s="52"/>
      <c r="DL718" s="52"/>
      <c r="DM718" s="52"/>
      <c r="DN718" s="52"/>
      <c r="DO718" s="52"/>
      <c r="DP718" s="52"/>
      <c r="DQ718" s="52"/>
      <c r="DR718" s="52"/>
      <c r="DS718" s="52"/>
      <c r="DT718" s="52"/>
      <c r="DU718" s="52"/>
    </row>
    <row r="719" spans="1:125" ht="16.5" customHeight="1" x14ac:dyDescent="0.3">
      <c r="A719" s="56"/>
      <c r="B719" s="56"/>
      <c r="C719" s="56"/>
      <c r="D719" s="52"/>
      <c r="E719" s="52"/>
      <c r="F719" s="198"/>
      <c r="G719" s="52"/>
      <c r="H719" s="198"/>
      <c r="I719" s="198"/>
      <c r="J719" s="198"/>
      <c r="K719" s="198"/>
      <c r="L719" s="198"/>
      <c r="M719" s="198"/>
      <c r="N719" s="198"/>
      <c r="O719" s="198"/>
      <c r="P719" s="198"/>
      <c r="Q719" s="198"/>
      <c r="R719" s="198"/>
      <c r="S719" s="198"/>
      <c r="T719" s="198"/>
      <c r="U719" s="198"/>
      <c r="V719" s="198"/>
      <c r="W719" s="198"/>
      <c r="X719" s="198"/>
      <c r="Y719" s="198"/>
      <c r="Z719" s="198"/>
      <c r="AA719" s="52"/>
      <c r="AB719" s="52"/>
      <c r="AC719" s="52"/>
      <c r="AD719" s="198"/>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c r="DC719" s="52"/>
      <c r="DD719" s="52"/>
      <c r="DE719" s="52"/>
      <c r="DF719" s="52"/>
      <c r="DG719" s="52"/>
      <c r="DH719" s="52"/>
      <c r="DI719" s="52"/>
      <c r="DJ719" s="52"/>
      <c r="DK719" s="52"/>
      <c r="DL719" s="52"/>
      <c r="DM719" s="52"/>
      <c r="DN719" s="52"/>
      <c r="DO719" s="52"/>
      <c r="DP719" s="52"/>
      <c r="DQ719" s="52"/>
      <c r="DR719" s="52"/>
      <c r="DS719" s="52"/>
      <c r="DT719" s="52"/>
      <c r="DU719" s="52"/>
    </row>
    <row r="720" spans="1:125" ht="16.5" customHeight="1" x14ac:dyDescent="0.3">
      <c r="A720" s="56"/>
      <c r="B720" s="56"/>
      <c r="C720" s="56"/>
      <c r="D720" s="52"/>
      <c r="E720" s="52"/>
      <c r="F720" s="198"/>
      <c r="G720" s="52"/>
      <c r="H720" s="198"/>
      <c r="I720" s="198"/>
      <c r="J720" s="198"/>
      <c r="K720" s="198"/>
      <c r="L720" s="198"/>
      <c r="M720" s="198"/>
      <c r="N720" s="198"/>
      <c r="O720" s="198"/>
      <c r="P720" s="198"/>
      <c r="Q720" s="198"/>
      <c r="R720" s="198"/>
      <c r="S720" s="198"/>
      <c r="T720" s="198"/>
      <c r="U720" s="198"/>
      <c r="V720" s="198"/>
      <c r="W720" s="198"/>
      <c r="X720" s="198"/>
      <c r="Y720" s="198"/>
      <c r="Z720" s="198"/>
      <c r="AA720" s="52"/>
      <c r="AB720" s="52"/>
      <c r="AC720" s="52"/>
      <c r="AD720" s="198"/>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c r="DC720" s="52"/>
      <c r="DD720" s="52"/>
      <c r="DE720" s="52"/>
      <c r="DF720" s="52"/>
      <c r="DG720" s="52"/>
      <c r="DH720" s="52"/>
      <c r="DI720" s="52"/>
      <c r="DJ720" s="52"/>
      <c r="DK720" s="52"/>
      <c r="DL720" s="52"/>
      <c r="DM720" s="52"/>
      <c r="DN720" s="52"/>
      <c r="DO720" s="52"/>
      <c r="DP720" s="52"/>
      <c r="DQ720" s="52"/>
      <c r="DR720" s="52"/>
      <c r="DS720" s="52"/>
      <c r="DT720" s="52"/>
      <c r="DU720" s="52"/>
    </row>
    <row r="721" spans="1:125" ht="16.5" customHeight="1" x14ac:dyDescent="0.3">
      <c r="A721" s="56"/>
      <c r="B721" s="56"/>
      <c r="C721" s="56"/>
      <c r="D721" s="52"/>
      <c r="E721" s="52"/>
      <c r="F721" s="198"/>
      <c r="G721" s="52"/>
      <c r="H721" s="198"/>
      <c r="I721" s="198"/>
      <c r="J721" s="198"/>
      <c r="K721" s="198"/>
      <c r="L721" s="198"/>
      <c r="M721" s="198"/>
      <c r="N721" s="198"/>
      <c r="O721" s="198"/>
      <c r="P721" s="198"/>
      <c r="Q721" s="198"/>
      <c r="R721" s="198"/>
      <c r="S721" s="198"/>
      <c r="T721" s="198"/>
      <c r="U721" s="198"/>
      <c r="V721" s="198"/>
      <c r="W721" s="198"/>
      <c r="X721" s="198"/>
      <c r="Y721" s="198"/>
      <c r="Z721" s="198"/>
      <c r="AA721" s="52"/>
      <c r="AB721" s="52"/>
      <c r="AC721" s="52"/>
      <c r="AD721" s="198"/>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row>
    <row r="722" spans="1:125" ht="16.5" customHeight="1" x14ac:dyDescent="0.3">
      <c r="A722" s="56"/>
      <c r="B722" s="56"/>
      <c r="C722" s="56"/>
      <c r="D722" s="52"/>
      <c r="E722" s="52"/>
      <c r="F722" s="198"/>
      <c r="G722" s="52"/>
      <c r="H722" s="198"/>
      <c r="I722" s="198"/>
      <c r="J722" s="198"/>
      <c r="K722" s="198"/>
      <c r="L722" s="198"/>
      <c r="M722" s="198"/>
      <c r="N722" s="198"/>
      <c r="O722" s="198"/>
      <c r="P722" s="198"/>
      <c r="Q722" s="198"/>
      <c r="R722" s="198"/>
      <c r="S722" s="198"/>
      <c r="T722" s="198"/>
      <c r="U722" s="198"/>
      <c r="V722" s="198"/>
      <c r="W722" s="198"/>
      <c r="X722" s="198"/>
      <c r="Y722" s="198"/>
      <c r="Z722" s="198"/>
      <c r="AA722" s="52"/>
      <c r="AB722" s="52"/>
      <c r="AC722" s="52"/>
      <c r="AD722" s="198"/>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c r="DF722" s="52"/>
      <c r="DG722" s="52"/>
      <c r="DH722" s="52"/>
      <c r="DI722" s="52"/>
      <c r="DJ722" s="52"/>
      <c r="DK722" s="52"/>
      <c r="DL722" s="52"/>
      <c r="DM722" s="52"/>
      <c r="DN722" s="52"/>
      <c r="DO722" s="52"/>
      <c r="DP722" s="52"/>
      <c r="DQ722" s="52"/>
      <c r="DR722" s="52"/>
      <c r="DS722" s="52"/>
      <c r="DT722" s="52"/>
      <c r="DU722" s="52"/>
    </row>
    <row r="723" spans="1:125" ht="16.5" customHeight="1" x14ac:dyDescent="0.3">
      <c r="A723" s="56"/>
      <c r="B723" s="56"/>
      <c r="C723" s="56"/>
      <c r="D723" s="52"/>
      <c r="E723" s="52"/>
      <c r="F723" s="198"/>
      <c r="G723" s="52"/>
      <c r="H723" s="198"/>
      <c r="I723" s="198"/>
      <c r="J723" s="198"/>
      <c r="K723" s="198"/>
      <c r="L723" s="198"/>
      <c r="M723" s="198"/>
      <c r="N723" s="198"/>
      <c r="O723" s="198"/>
      <c r="P723" s="198"/>
      <c r="Q723" s="198"/>
      <c r="R723" s="198"/>
      <c r="S723" s="198"/>
      <c r="T723" s="198"/>
      <c r="U723" s="198"/>
      <c r="V723" s="198"/>
      <c r="W723" s="198"/>
      <c r="X723" s="198"/>
      <c r="Y723" s="198"/>
      <c r="Z723" s="198"/>
      <c r="AA723" s="52"/>
      <c r="AB723" s="52"/>
      <c r="AC723" s="52"/>
      <c r="AD723" s="198"/>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c r="DC723" s="52"/>
      <c r="DD723" s="52"/>
      <c r="DE723" s="52"/>
      <c r="DF723" s="52"/>
      <c r="DG723" s="52"/>
      <c r="DH723" s="52"/>
      <c r="DI723" s="52"/>
      <c r="DJ723" s="52"/>
      <c r="DK723" s="52"/>
      <c r="DL723" s="52"/>
      <c r="DM723" s="52"/>
      <c r="DN723" s="52"/>
      <c r="DO723" s="52"/>
      <c r="DP723" s="52"/>
      <c r="DQ723" s="52"/>
      <c r="DR723" s="52"/>
      <c r="DS723" s="52"/>
      <c r="DT723" s="52"/>
      <c r="DU723" s="52"/>
    </row>
    <row r="724" spans="1:125" ht="16.5" customHeight="1" x14ac:dyDescent="0.3">
      <c r="A724" s="56"/>
      <c r="B724" s="56"/>
      <c r="C724" s="56"/>
      <c r="D724" s="52"/>
      <c r="E724" s="52"/>
      <c r="F724" s="198"/>
      <c r="G724" s="52"/>
      <c r="H724" s="198"/>
      <c r="I724" s="198"/>
      <c r="J724" s="198"/>
      <c r="K724" s="198"/>
      <c r="L724" s="198"/>
      <c r="M724" s="198"/>
      <c r="N724" s="198"/>
      <c r="O724" s="198"/>
      <c r="P724" s="198"/>
      <c r="Q724" s="198"/>
      <c r="R724" s="198"/>
      <c r="S724" s="198"/>
      <c r="T724" s="198"/>
      <c r="U724" s="198"/>
      <c r="V724" s="198"/>
      <c r="W724" s="198"/>
      <c r="X724" s="198"/>
      <c r="Y724" s="198"/>
      <c r="Z724" s="198"/>
      <c r="AA724" s="52"/>
      <c r="AB724" s="52"/>
      <c r="AC724" s="52"/>
      <c r="AD724" s="198"/>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c r="DC724" s="52"/>
      <c r="DD724" s="52"/>
      <c r="DE724" s="52"/>
      <c r="DF724" s="52"/>
      <c r="DG724" s="52"/>
      <c r="DH724" s="52"/>
      <c r="DI724" s="52"/>
      <c r="DJ724" s="52"/>
      <c r="DK724" s="52"/>
      <c r="DL724" s="52"/>
      <c r="DM724" s="52"/>
      <c r="DN724" s="52"/>
      <c r="DO724" s="52"/>
      <c r="DP724" s="52"/>
      <c r="DQ724" s="52"/>
      <c r="DR724" s="52"/>
      <c r="DS724" s="52"/>
      <c r="DT724" s="52"/>
      <c r="DU724" s="52"/>
    </row>
    <row r="725" spans="1:125" ht="16.5" customHeight="1" x14ac:dyDescent="0.3">
      <c r="A725" s="56"/>
      <c r="B725" s="56"/>
      <c r="C725" s="56"/>
      <c r="D725" s="52"/>
      <c r="E725" s="52"/>
      <c r="F725" s="198"/>
      <c r="G725" s="52"/>
      <c r="H725" s="198"/>
      <c r="I725" s="198"/>
      <c r="J725" s="198"/>
      <c r="K725" s="198"/>
      <c r="L725" s="198"/>
      <c r="M725" s="198"/>
      <c r="N725" s="198"/>
      <c r="O725" s="198"/>
      <c r="P725" s="198"/>
      <c r="Q725" s="198"/>
      <c r="R725" s="198"/>
      <c r="S725" s="198"/>
      <c r="T725" s="198"/>
      <c r="U725" s="198"/>
      <c r="V725" s="198"/>
      <c r="W725" s="198"/>
      <c r="X725" s="198"/>
      <c r="Y725" s="198"/>
      <c r="Z725" s="198"/>
      <c r="AA725" s="52"/>
      <c r="AB725" s="52"/>
      <c r="AC725" s="52"/>
      <c r="AD725" s="198"/>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52"/>
      <c r="CT725" s="52"/>
      <c r="CU725" s="52"/>
      <c r="CV725" s="52"/>
      <c r="CW725" s="52"/>
      <c r="CX725" s="52"/>
      <c r="CY725" s="52"/>
      <c r="CZ725" s="52"/>
      <c r="DA725" s="52"/>
      <c r="DB725" s="52"/>
      <c r="DC725" s="52"/>
      <c r="DD725" s="52"/>
      <c r="DE725" s="52"/>
      <c r="DF725" s="52"/>
      <c r="DG725" s="52"/>
      <c r="DH725" s="52"/>
      <c r="DI725" s="52"/>
      <c r="DJ725" s="52"/>
      <c r="DK725" s="52"/>
      <c r="DL725" s="52"/>
      <c r="DM725" s="52"/>
      <c r="DN725" s="52"/>
      <c r="DO725" s="52"/>
      <c r="DP725" s="52"/>
      <c r="DQ725" s="52"/>
      <c r="DR725" s="52"/>
      <c r="DS725" s="52"/>
      <c r="DT725" s="52"/>
      <c r="DU725" s="52"/>
    </row>
    <row r="726" spans="1:125" ht="16.5" customHeight="1" x14ac:dyDescent="0.3">
      <c r="A726" s="56"/>
      <c r="B726" s="56"/>
      <c r="C726" s="56"/>
      <c r="D726" s="52"/>
      <c r="E726" s="52"/>
      <c r="F726" s="198"/>
      <c r="G726" s="52"/>
      <c r="H726" s="198"/>
      <c r="I726" s="198"/>
      <c r="J726" s="198"/>
      <c r="K726" s="198"/>
      <c r="L726" s="198"/>
      <c r="M726" s="198"/>
      <c r="N726" s="198"/>
      <c r="O726" s="198"/>
      <c r="P726" s="198"/>
      <c r="Q726" s="198"/>
      <c r="R726" s="198"/>
      <c r="S726" s="198"/>
      <c r="T726" s="198"/>
      <c r="U726" s="198"/>
      <c r="V726" s="198"/>
      <c r="W726" s="198"/>
      <c r="X726" s="198"/>
      <c r="Y726" s="198"/>
      <c r="Z726" s="198"/>
      <c r="AA726" s="52"/>
      <c r="AB726" s="52"/>
      <c r="AC726" s="52"/>
      <c r="AD726" s="198"/>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c r="DC726" s="52"/>
      <c r="DD726" s="52"/>
      <c r="DE726" s="52"/>
      <c r="DF726" s="52"/>
      <c r="DG726" s="52"/>
      <c r="DH726" s="52"/>
      <c r="DI726" s="52"/>
      <c r="DJ726" s="52"/>
      <c r="DK726" s="52"/>
      <c r="DL726" s="52"/>
      <c r="DM726" s="52"/>
      <c r="DN726" s="52"/>
      <c r="DO726" s="52"/>
      <c r="DP726" s="52"/>
      <c r="DQ726" s="52"/>
      <c r="DR726" s="52"/>
      <c r="DS726" s="52"/>
      <c r="DT726" s="52"/>
      <c r="DU726" s="52"/>
    </row>
    <row r="727" spans="1:125" ht="16.5" customHeight="1" x14ac:dyDescent="0.3">
      <c r="A727" s="56"/>
      <c r="B727" s="56"/>
      <c r="C727" s="56"/>
      <c r="D727" s="52"/>
      <c r="E727" s="52"/>
      <c r="F727" s="198"/>
      <c r="G727" s="52"/>
      <c r="H727" s="198"/>
      <c r="I727" s="198"/>
      <c r="J727" s="198"/>
      <c r="K727" s="198"/>
      <c r="L727" s="198"/>
      <c r="M727" s="198"/>
      <c r="N727" s="198"/>
      <c r="O727" s="198"/>
      <c r="P727" s="198"/>
      <c r="Q727" s="198"/>
      <c r="R727" s="198"/>
      <c r="S727" s="198"/>
      <c r="T727" s="198"/>
      <c r="U727" s="198"/>
      <c r="V727" s="198"/>
      <c r="W727" s="198"/>
      <c r="X727" s="198"/>
      <c r="Y727" s="198"/>
      <c r="Z727" s="198"/>
      <c r="AA727" s="52"/>
      <c r="AB727" s="52"/>
      <c r="AC727" s="52"/>
      <c r="AD727" s="198"/>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52"/>
      <c r="CT727" s="52"/>
      <c r="CU727" s="52"/>
      <c r="CV727" s="52"/>
      <c r="CW727" s="52"/>
      <c r="CX727" s="52"/>
      <c r="CY727" s="52"/>
      <c r="CZ727" s="52"/>
      <c r="DA727" s="52"/>
      <c r="DB727" s="52"/>
      <c r="DC727" s="52"/>
      <c r="DD727" s="52"/>
      <c r="DE727" s="52"/>
      <c r="DF727" s="52"/>
      <c r="DG727" s="52"/>
      <c r="DH727" s="52"/>
      <c r="DI727" s="52"/>
      <c r="DJ727" s="52"/>
      <c r="DK727" s="52"/>
      <c r="DL727" s="52"/>
      <c r="DM727" s="52"/>
      <c r="DN727" s="52"/>
      <c r="DO727" s="52"/>
      <c r="DP727" s="52"/>
      <c r="DQ727" s="52"/>
      <c r="DR727" s="52"/>
      <c r="DS727" s="52"/>
      <c r="DT727" s="52"/>
      <c r="DU727" s="52"/>
    </row>
    <row r="728" spans="1:125" ht="16.5" customHeight="1" x14ac:dyDescent="0.3">
      <c r="A728" s="56"/>
      <c r="B728" s="56"/>
      <c r="C728" s="56"/>
      <c r="D728" s="52"/>
      <c r="E728" s="52"/>
      <c r="F728" s="198"/>
      <c r="G728" s="52"/>
      <c r="H728" s="198"/>
      <c r="I728" s="198"/>
      <c r="J728" s="198"/>
      <c r="K728" s="198"/>
      <c r="L728" s="198"/>
      <c r="M728" s="198"/>
      <c r="N728" s="198"/>
      <c r="O728" s="198"/>
      <c r="P728" s="198"/>
      <c r="Q728" s="198"/>
      <c r="R728" s="198"/>
      <c r="S728" s="198"/>
      <c r="T728" s="198"/>
      <c r="U728" s="198"/>
      <c r="V728" s="198"/>
      <c r="W728" s="198"/>
      <c r="X728" s="198"/>
      <c r="Y728" s="198"/>
      <c r="Z728" s="198"/>
      <c r="AA728" s="52"/>
      <c r="AB728" s="52"/>
      <c r="AC728" s="52"/>
      <c r="AD728" s="198"/>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52"/>
      <c r="DO728" s="52"/>
      <c r="DP728" s="52"/>
      <c r="DQ728" s="52"/>
      <c r="DR728" s="52"/>
      <c r="DS728" s="52"/>
      <c r="DT728" s="52"/>
      <c r="DU728" s="52"/>
    </row>
    <row r="729" spans="1:125" ht="16.5" customHeight="1" x14ac:dyDescent="0.3">
      <c r="A729" s="56"/>
      <c r="B729" s="56"/>
      <c r="C729" s="56"/>
      <c r="D729" s="52"/>
      <c r="E729" s="52"/>
      <c r="F729" s="198"/>
      <c r="G729" s="52"/>
      <c r="H729" s="198"/>
      <c r="I729" s="198"/>
      <c r="J729" s="198"/>
      <c r="K729" s="198"/>
      <c r="L729" s="198"/>
      <c r="M729" s="198"/>
      <c r="N729" s="198"/>
      <c r="O729" s="198"/>
      <c r="P729" s="198"/>
      <c r="Q729" s="198"/>
      <c r="R729" s="198"/>
      <c r="S729" s="198"/>
      <c r="T729" s="198"/>
      <c r="U729" s="198"/>
      <c r="V729" s="198"/>
      <c r="W729" s="198"/>
      <c r="X729" s="198"/>
      <c r="Y729" s="198"/>
      <c r="Z729" s="198"/>
      <c r="AA729" s="52"/>
      <c r="AB729" s="52"/>
      <c r="AC729" s="52"/>
      <c r="AD729" s="198"/>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c r="CD729" s="52"/>
      <c r="CE729" s="52"/>
      <c r="CF729" s="52"/>
      <c r="CG729" s="52"/>
      <c r="CH729" s="52"/>
      <c r="CI729" s="52"/>
      <c r="CJ729" s="52"/>
      <c r="CK729" s="52"/>
      <c r="CL729" s="52"/>
      <c r="CM729" s="52"/>
      <c r="CN729" s="52"/>
      <c r="CO729" s="52"/>
      <c r="CP729" s="52"/>
      <c r="CQ729" s="52"/>
      <c r="CR729" s="52"/>
      <c r="CS729" s="52"/>
      <c r="CT729" s="52"/>
      <c r="CU729" s="52"/>
      <c r="CV729" s="52"/>
      <c r="CW729" s="52"/>
      <c r="CX729" s="52"/>
      <c r="CY729" s="52"/>
      <c r="CZ729" s="52"/>
      <c r="DA729" s="52"/>
      <c r="DB729" s="52"/>
      <c r="DC729" s="52"/>
      <c r="DD729" s="52"/>
      <c r="DE729" s="52"/>
      <c r="DF729" s="52"/>
      <c r="DG729" s="52"/>
      <c r="DH729" s="52"/>
      <c r="DI729" s="52"/>
      <c r="DJ729" s="52"/>
      <c r="DK729" s="52"/>
      <c r="DL729" s="52"/>
      <c r="DM729" s="52"/>
      <c r="DN729" s="52"/>
      <c r="DO729" s="52"/>
      <c r="DP729" s="52"/>
      <c r="DQ729" s="52"/>
      <c r="DR729" s="52"/>
      <c r="DS729" s="52"/>
      <c r="DT729" s="52"/>
      <c r="DU729" s="52"/>
    </row>
    <row r="730" spans="1:125" ht="16.5" customHeight="1" x14ac:dyDescent="0.3">
      <c r="A730" s="56"/>
      <c r="B730" s="56"/>
      <c r="C730" s="56"/>
      <c r="D730" s="52"/>
      <c r="E730" s="52"/>
      <c r="F730" s="198"/>
      <c r="G730" s="52"/>
      <c r="H730" s="198"/>
      <c r="I730" s="198"/>
      <c r="J730" s="198"/>
      <c r="K730" s="198"/>
      <c r="L730" s="198"/>
      <c r="M730" s="198"/>
      <c r="N730" s="198"/>
      <c r="O730" s="198"/>
      <c r="P730" s="198"/>
      <c r="Q730" s="198"/>
      <c r="R730" s="198"/>
      <c r="S730" s="198"/>
      <c r="T730" s="198"/>
      <c r="U730" s="198"/>
      <c r="V730" s="198"/>
      <c r="W730" s="198"/>
      <c r="X730" s="198"/>
      <c r="Y730" s="198"/>
      <c r="Z730" s="198"/>
      <c r="AA730" s="52"/>
      <c r="AB730" s="52"/>
      <c r="AC730" s="52"/>
      <c r="AD730" s="198"/>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c r="BX730" s="52"/>
      <c r="BY730" s="52"/>
      <c r="BZ730" s="52"/>
      <c r="CA730" s="52"/>
      <c r="CB730" s="52"/>
      <c r="CC730" s="52"/>
      <c r="CD730" s="52"/>
      <c r="CE730" s="52"/>
      <c r="CF730" s="52"/>
      <c r="CG730" s="52"/>
      <c r="CH730" s="52"/>
      <c r="CI730" s="52"/>
      <c r="CJ730" s="52"/>
      <c r="CK730" s="52"/>
      <c r="CL730" s="52"/>
      <c r="CM730" s="52"/>
      <c r="CN730" s="52"/>
      <c r="CO730" s="52"/>
      <c r="CP730" s="52"/>
      <c r="CQ730" s="52"/>
      <c r="CR730" s="52"/>
      <c r="CS730" s="52"/>
      <c r="CT730" s="52"/>
      <c r="CU730" s="52"/>
      <c r="CV730" s="52"/>
      <c r="CW730" s="52"/>
      <c r="CX730" s="52"/>
      <c r="CY730" s="52"/>
      <c r="CZ730" s="52"/>
      <c r="DA730" s="52"/>
      <c r="DB730" s="52"/>
      <c r="DC730" s="52"/>
      <c r="DD730" s="52"/>
      <c r="DE730" s="52"/>
      <c r="DF730" s="52"/>
      <c r="DG730" s="52"/>
      <c r="DH730" s="52"/>
      <c r="DI730" s="52"/>
      <c r="DJ730" s="52"/>
      <c r="DK730" s="52"/>
      <c r="DL730" s="52"/>
      <c r="DM730" s="52"/>
      <c r="DN730" s="52"/>
      <c r="DO730" s="52"/>
      <c r="DP730" s="52"/>
      <c r="DQ730" s="52"/>
      <c r="DR730" s="52"/>
      <c r="DS730" s="52"/>
      <c r="DT730" s="52"/>
      <c r="DU730" s="52"/>
    </row>
    <row r="731" spans="1:125" ht="16.5" customHeight="1" x14ac:dyDescent="0.3">
      <c r="A731" s="56"/>
      <c r="B731" s="56"/>
      <c r="C731" s="56"/>
      <c r="D731" s="52"/>
      <c r="E731" s="52"/>
      <c r="F731" s="198"/>
      <c r="G731" s="52"/>
      <c r="H731" s="198"/>
      <c r="I731" s="198"/>
      <c r="J731" s="198"/>
      <c r="K731" s="198"/>
      <c r="L731" s="198"/>
      <c r="M731" s="198"/>
      <c r="N731" s="198"/>
      <c r="O731" s="198"/>
      <c r="P731" s="198"/>
      <c r="Q731" s="198"/>
      <c r="R731" s="198"/>
      <c r="S731" s="198"/>
      <c r="T731" s="198"/>
      <c r="U731" s="198"/>
      <c r="V731" s="198"/>
      <c r="W731" s="198"/>
      <c r="X731" s="198"/>
      <c r="Y731" s="198"/>
      <c r="Z731" s="198"/>
      <c r="AA731" s="52"/>
      <c r="AB731" s="52"/>
      <c r="AC731" s="52"/>
      <c r="AD731" s="198"/>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c r="BX731" s="52"/>
      <c r="BY731" s="52"/>
      <c r="BZ731" s="52"/>
      <c r="CA731" s="52"/>
      <c r="CB731" s="52"/>
      <c r="CC731" s="52"/>
      <c r="CD731" s="52"/>
      <c r="CE731" s="52"/>
      <c r="CF731" s="52"/>
      <c r="CG731" s="52"/>
      <c r="CH731" s="52"/>
      <c r="CI731" s="52"/>
      <c r="CJ731" s="52"/>
      <c r="CK731" s="52"/>
      <c r="CL731" s="52"/>
      <c r="CM731" s="52"/>
      <c r="CN731" s="52"/>
      <c r="CO731" s="52"/>
      <c r="CP731" s="52"/>
      <c r="CQ731" s="52"/>
      <c r="CR731" s="52"/>
      <c r="CS731" s="52"/>
      <c r="CT731" s="52"/>
      <c r="CU731" s="52"/>
      <c r="CV731" s="52"/>
      <c r="CW731" s="52"/>
      <c r="CX731" s="52"/>
      <c r="CY731" s="52"/>
      <c r="CZ731" s="52"/>
      <c r="DA731" s="52"/>
      <c r="DB731" s="52"/>
      <c r="DC731" s="52"/>
      <c r="DD731" s="52"/>
      <c r="DE731" s="52"/>
      <c r="DF731" s="52"/>
      <c r="DG731" s="52"/>
      <c r="DH731" s="52"/>
      <c r="DI731" s="52"/>
      <c r="DJ731" s="52"/>
      <c r="DK731" s="52"/>
      <c r="DL731" s="52"/>
      <c r="DM731" s="52"/>
      <c r="DN731" s="52"/>
      <c r="DO731" s="52"/>
      <c r="DP731" s="52"/>
      <c r="DQ731" s="52"/>
      <c r="DR731" s="52"/>
      <c r="DS731" s="52"/>
      <c r="DT731" s="52"/>
      <c r="DU731" s="52"/>
    </row>
    <row r="732" spans="1:125" ht="16.5" customHeight="1" x14ac:dyDescent="0.3">
      <c r="A732" s="56"/>
      <c r="B732" s="56"/>
      <c r="C732" s="56"/>
      <c r="D732" s="52"/>
      <c r="E732" s="52"/>
      <c r="F732" s="198"/>
      <c r="G732" s="52"/>
      <c r="H732" s="198"/>
      <c r="I732" s="198"/>
      <c r="J732" s="198"/>
      <c r="K732" s="198"/>
      <c r="L732" s="198"/>
      <c r="M732" s="198"/>
      <c r="N732" s="198"/>
      <c r="O732" s="198"/>
      <c r="P732" s="198"/>
      <c r="Q732" s="198"/>
      <c r="R732" s="198"/>
      <c r="S732" s="198"/>
      <c r="T732" s="198"/>
      <c r="U732" s="198"/>
      <c r="V732" s="198"/>
      <c r="W732" s="198"/>
      <c r="X732" s="198"/>
      <c r="Y732" s="198"/>
      <c r="Z732" s="198"/>
      <c r="AA732" s="52"/>
      <c r="AB732" s="52"/>
      <c r="AC732" s="52"/>
      <c r="AD732" s="198"/>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c r="BX732" s="52"/>
      <c r="BY732" s="52"/>
      <c r="BZ732" s="52"/>
      <c r="CA732" s="52"/>
      <c r="CB732" s="52"/>
      <c r="CC732" s="52"/>
      <c r="CD732" s="52"/>
      <c r="CE732" s="52"/>
      <c r="CF732" s="52"/>
      <c r="CG732" s="52"/>
      <c r="CH732" s="52"/>
      <c r="CI732" s="52"/>
      <c r="CJ732" s="52"/>
      <c r="CK732" s="52"/>
      <c r="CL732" s="52"/>
      <c r="CM732" s="52"/>
      <c r="CN732" s="52"/>
      <c r="CO732" s="52"/>
      <c r="CP732" s="52"/>
      <c r="CQ732" s="52"/>
      <c r="CR732" s="52"/>
      <c r="CS732" s="52"/>
      <c r="CT732" s="52"/>
      <c r="CU732" s="52"/>
      <c r="CV732" s="52"/>
      <c r="CW732" s="52"/>
      <c r="CX732" s="52"/>
      <c r="CY732" s="52"/>
      <c r="CZ732" s="52"/>
      <c r="DA732" s="52"/>
      <c r="DB732" s="52"/>
      <c r="DC732" s="52"/>
      <c r="DD732" s="52"/>
      <c r="DE732" s="52"/>
      <c r="DF732" s="52"/>
      <c r="DG732" s="52"/>
      <c r="DH732" s="52"/>
      <c r="DI732" s="52"/>
      <c r="DJ732" s="52"/>
      <c r="DK732" s="52"/>
      <c r="DL732" s="52"/>
      <c r="DM732" s="52"/>
      <c r="DN732" s="52"/>
      <c r="DO732" s="52"/>
      <c r="DP732" s="52"/>
      <c r="DQ732" s="52"/>
      <c r="DR732" s="52"/>
      <c r="DS732" s="52"/>
      <c r="DT732" s="52"/>
      <c r="DU732" s="52"/>
    </row>
    <row r="733" spans="1:125" ht="16.5" customHeight="1" x14ac:dyDescent="0.3">
      <c r="A733" s="56"/>
      <c r="B733" s="56"/>
      <c r="C733" s="56"/>
      <c r="D733" s="52"/>
      <c r="E733" s="52"/>
      <c r="F733" s="198"/>
      <c r="G733" s="52"/>
      <c r="H733" s="198"/>
      <c r="I733" s="198"/>
      <c r="J733" s="198"/>
      <c r="K733" s="198"/>
      <c r="L733" s="198"/>
      <c r="M733" s="198"/>
      <c r="N733" s="198"/>
      <c r="O733" s="198"/>
      <c r="P733" s="198"/>
      <c r="Q733" s="198"/>
      <c r="R733" s="198"/>
      <c r="S733" s="198"/>
      <c r="T733" s="198"/>
      <c r="U733" s="198"/>
      <c r="V733" s="198"/>
      <c r="W733" s="198"/>
      <c r="X733" s="198"/>
      <c r="Y733" s="198"/>
      <c r="Z733" s="198"/>
      <c r="AA733" s="52"/>
      <c r="AB733" s="52"/>
      <c r="AC733" s="52"/>
      <c r="AD733" s="198"/>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c r="BX733" s="52"/>
      <c r="BY733" s="52"/>
      <c r="BZ733" s="52"/>
      <c r="CA733" s="52"/>
      <c r="CB733" s="52"/>
      <c r="CC733" s="52"/>
      <c r="CD733" s="52"/>
      <c r="CE733" s="52"/>
      <c r="CF733" s="52"/>
      <c r="CG733" s="52"/>
      <c r="CH733" s="52"/>
      <c r="CI733" s="52"/>
      <c r="CJ733" s="52"/>
      <c r="CK733" s="52"/>
      <c r="CL733" s="52"/>
      <c r="CM733" s="52"/>
      <c r="CN733" s="52"/>
      <c r="CO733" s="52"/>
      <c r="CP733" s="52"/>
      <c r="CQ733" s="52"/>
      <c r="CR733" s="52"/>
      <c r="CS733" s="52"/>
      <c r="CT733" s="52"/>
      <c r="CU733" s="52"/>
      <c r="CV733" s="52"/>
      <c r="CW733" s="52"/>
      <c r="CX733" s="52"/>
      <c r="CY733" s="52"/>
      <c r="CZ733" s="52"/>
      <c r="DA733" s="52"/>
      <c r="DB733" s="52"/>
      <c r="DC733" s="52"/>
      <c r="DD733" s="52"/>
      <c r="DE733" s="52"/>
      <c r="DF733" s="52"/>
      <c r="DG733" s="52"/>
      <c r="DH733" s="52"/>
      <c r="DI733" s="52"/>
      <c r="DJ733" s="52"/>
      <c r="DK733" s="52"/>
      <c r="DL733" s="52"/>
      <c r="DM733" s="52"/>
      <c r="DN733" s="52"/>
      <c r="DO733" s="52"/>
      <c r="DP733" s="52"/>
      <c r="DQ733" s="52"/>
      <c r="DR733" s="52"/>
      <c r="DS733" s="52"/>
      <c r="DT733" s="52"/>
      <c r="DU733" s="52"/>
    </row>
    <row r="734" spans="1:125" ht="16.5" customHeight="1" x14ac:dyDescent="0.3">
      <c r="A734" s="56"/>
      <c r="B734" s="56"/>
      <c r="C734" s="56"/>
      <c r="D734" s="52"/>
      <c r="E734" s="52"/>
      <c r="F734" s="198"/>
      <c r="G734" s="52"/>
      <c r="H734" s="198"/>
      <c r="I734" s="198"/>
      <c r="J734" s="198"/>
      <c r="K734" s="198"/>
      <c r="L734" s="198"/>
      <c r="M734" s="198"/>
      <c r="N734" s="198"/>
      <c r="O734" s="198"/>
      <c r="P734" s="198"/>
      <c r="Q734" s="198"/>
      <c r="R734" s="198"/>
      <c r="S734" s="198"/>
      <c r="T734" s="198"/>
      <c r="U734" s="198"/>
      <c r="V734" s="198"/>
      <c r="W734" s="198"/>
      <c r="X734" s="198"/>
      <c r="Y734" s="198"/>
      <c r="Z734" s="198"/>
      <c r="AA734" s="52"/>
      <c r="AB734" s="52"/>
      <c r="AC734" s="52"/>
      <c r="AD734" s="198"/>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c r="BX734" s="52"/>
      <c r="BY734" s="52"/>
      <c r="BZ734" s="52"/>
      <c r="CA734" s="52"/>
      <c r="CB734" s="52"/>
      <c r="CC734" s="52"/>
      <c r="CD734" s="52"/>
      <c r="CE734" s="52"/>
      <c r="CF734" s="52"/>
      <c r="CG734" s="52"/>
      <c r="CH734" s="52"/>
      <c r="CI734" s="52"/>
      <c r="CJ734" s="52"/>
      <c r="CK734" s="52"/>
      <c r="CL734" s="52"/>
      <c r="CM734" s="52"/>
      <c r="CN734" s="52"/>
      <c r="CO734" s="52"/>
      <c r="CP734" s="52"/>
      <c r="CQ734" s="52"/>
      <c r="CR734" s="52"/>
      <c r="CS734" s="52"/>
      <c r="CT734" s="52"/>
      <c r="CU734" s="52"/>
      <c r="CV734" s="52"/>
      <c r="CW734" s="52"/>
      <c r="CX734" s="52"/>
      <c r="CY734" s="52"/>
      <c r="CZ734" s="52"/>
      <c r="DA734" s="52"/>
      <c r="DB734" s="52"/>
      <c r="DC734" s="52"/>
      <c r="DD734" s="52"/>
      <c r="DE734" s="52"/>
      <c r="DF734" s="52"/>
      <c r="DG734" s="52"/>
      <c r="DH734" s="52"/>
      <c r="DI734" s="52"/>
      <c r="DJ734" s="52"/>
      <c r="DK734" s="52"/>
      <c r="DL734" s="52"/>
      <c r="DM734" s="52"/>
      <c r="DN734" s="52"/>
      <c r="DO734" s="52"/>
      <c r="DP734" s="52"/>
      <c r="DQ734" s="52"/>
      <c r="DR734" s="52"/>
      <c r="DS734" s="52"/>
      <c r="DT734" s="52"/>
      <c r="DU734" s="52"/>
    </row>
    <row r="735" spans="1:125" ht="16.5" customHeight="1" x14ac:dyDescent="0.3">
      <c r="A735" s="56"/>
      <c r="B735" s="56"/>
      <c r="C735" s="56"/>
      <c r="D735" s="52"/>
      <c r="E735" s="52"/>
      <c r="F735" s="198"/>
      <c r="G735" s="52"/>
      <c r="H735" s="198"/>
      <c r="I735" s="198"/>
      <c r="J735" s="198"/>
      <c r="K735" s="198"/>
      <c r="L735" s="198"/>
      <c r="M735" s="198"/>
      <c r="N735" s="198"/>
      <c r="O735" s="198"/>
      <c r="P735" s="198"/>
      <c r="Q735" s="198"/>
      <c r="R735" s="198"/>
      <c r="S735" s="198"/>
      <c r="T735" s="198"/>
      <c r="U735" s="198"/>
      <c r="V735" s="198"/>
      <c r="W735" s="198"/>
      <c r="X735" s="198"/>
      <c r="Y735" s="198"/>
      <c r="Z735" s="198"/>
      <c r="AA735" s="52"/>
      <c r="AB735" s="52"/>
      <c r="AC735" s="52"/>
      <c r="AD735" s="198"/>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c r="BX735" s="52"/>
      <c r="BY735" s="52"/>
      <c r="BZ735" s="52"/>
      <c r="CA735" s="52"/>
      <c r="CB735" s="52"/>
      <c r="CC735" s="52"/>
      <c r="CD735" s="52"/>
      <c r="CE735" s="52"/>
      <c r="CF735" s="52"/>
      <c r="CG735" s="52"/>
      <c r="CH735" s="52"/>
      <c r="CI735" s="52"/>
      <c r="CJ735" s="52"/>
      <c r="CK735" s="52"/>
      <c r="CL735" s="52"/>
      <c r="CM735" s="52"/>
      <c r="CN735" s="52"/>
      <c r="CO735" s="52"/>
      <c r="CP735" s="52"/>
      <c r="CQ735" s="52"/>
      <c r="CR735" s="52"/>
      <c r="CS735" s="52"/>
      <c r="CT735" s="52"/>
      <c r="CU735" s="52"/>
      <c r="CV735" s="52"/>
      <c r="CW735" s="52"/>
      <c r="CX735" s="52"/>
      <c r="CY735" s="52"/>
      <c r="CZ735" s="52"/>
      <c r="DA735" s="52"/>
      <c r="DB735" s="52"/>
      <c r="DC735" s="52"/>
      <c r="DD735" s="52"/>
      <c r="DE735" s="52"/>
      <c r="DF735" s="52"/>
      <c r="DG735" s="52"/>
      <c r="DH735" s="52"/>
      <c r="DI735" s="52"/>
      <c r="DJ735" s="52"/>
      <c r="DK735" s="52"/>
      <c r="DL735" s="52"/>
      <c r="DM735" s="52"/>
      <c r="DN735" s="52"/>
      <c r="DO735" s="52"/>
      <c r="DP735" s="52"/>
      <c r="DQ735" s="52"/>
      <c r="DR735" s="52"/>
      <c r="DS735" s="52"/>
      <c r="DT735" s="52"/>
      <c r="DU735" s="52"/>
    </row>
    <row r="736" spans="1:125" ht="16.5" customHeight="1" x14ac:dyDescent="0.3">
      <c r="A736" s="56"/>
      <c r="B736" s="56"/>
      <c r="C736" s="56"/>
      <c r="D736" s="52"/>
      <c r="E736" s="52"/>
      <c r="F736" s="198"/>
      <c r="G736" s="52"/>
      <c r="H736" s="198"/>
      <c r="I736" s="198"/>
      <c r="J736" s="198"/>
      <c r="K736" s="198"/>
      <c r="L736" s="198"/>
      <c r="M736" s="198"/>
      <c r="N736" s="198"/>
      <c r="O736" s="198"/>
      <c r="P736" s="198"/>
      <c r="Q736" s="198"/>
      <c r="R736" s="198"/>
      <c r="S736" s="198"/>
      <c r="T736" s="198"/>
      <c r="U736" s="198"/>
      <c r="V736" s="198"/>
      <c r="W736" s="198"/>
      <c r="X736" s="198"/>
      <c r="Y736" s="198"/>
      <c r="Z736" s="198"/>
      <c r="AA736" s="52"/>
      <c r="AB736" s="52"/>
      <c r="AC736" s="52"/>
      <c r="AD736" s="198"/>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c r="DC736" s="52"/>
      <c r="DD736" s="52"/>
      <c r="DE736" s="52"/>
      <c r="DF736" s="52"/>
      <c r="DG736" s="52"/>
      <c r="DH736" s="52"/>
      <c r="DI736" s="52"/>
      <c r="DJ736" s="52"/>
      <c r="DK736" s="52"/>
      <c r="DL736" s="52"/>
      <c r="DM736" s="52"/>
      <c r="DN736" s="52"/>
      <c r="DO736" s="52"/>
      <c r="DP736" s="52"/>
      <c r="DQ736" s="52"/>
      <c r="DR736" s="52"/>
      <c r="DS736" s="52"/>
      <c r="DT736" s="52"/>
      <c r="DU736" s="52"/>
    </row>
    <row r="737" spans="1:125" ht="16.5" customHeight="1" x14ac:dyDescent="0.3">
      <c r="A737" s="56"/>
      <c r="B737" s="56"/>
      <c r="C737" s="56"/>
      <c r="D737" s="52"/>
      <c r="E737" s="52"/>
      <c r="F737" s="198"/>
      <c r="G737" s="52"/>
      <c r="H737" s="198"/>
      <c r="I737" s="198"/>
      <c r="J737" s="198"/>
      <c r="K737" s="198"/>
      <c r="L737" s="198"/>
      <c r="M737" s="198"/>
      <c r="N737" s="198"/>
      <c r="O737" s="198"/>
      <c r="P737" s="198"/>
      <c r="Q737" s="198"/>
      <c r="R737" s="198"/>
      <c r="S737" s="198"/>
      <c r="T737" s="198"/>
      <c r="U737" s="198"/>
      <c r="V737" s="198"/>
      <c r="W737" s="198"/>
      <c r="X737" s="198"/>
      <c r="Y737" s="198"/>
      <c r="Z737" s="198"/>
      <c r="AA737" s="52"/>
      <c r="AB737" s="52"/>
      <c r="AC737" s="52"/>
      <c r="AD737" s="198"/>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c r="BX737" s="52"/>
      <c r="BY737" s="52"/>
      <c r="BZ737" s="52"/>
      <c r="CA737" s="52"/>
      <c r="CB737" s="52"/>
      <c r="CC737" s="52"/>
      <c r="CD737" s="52"/>
      <c r="CE737" s="52"/>
      <c r="CF737" s="52"/>
      <c r="CG737" s="52"/>
      <c r="CH737" s="52"/>
      <c r="CI737" s="52"/>
      <c r="CJ737" s="52"/>
      <c r="CK737" s="52"/>
      <c r="CL737" s="52"/>
      <c r="CM737" s="52"/>
      <c r="CN737" s="52"/>
      <c r="CO737" s="52"/>
      <c r="CP737" s="52"/>
      <c r="CQ737" s="52"/>
      <c r="CR737" s="52"/>
      <c r="CS737" s="52"/>
      <c r="CT737" s="52"/>
      <c r="CU737" s="52"/>
      <c r="CV737" s="52"/>
      <c r="CW737" s="52"/>
      <c r="CX737" s="52"/>
      <c r="CY737" s="52"/>
      <c r="CZ737" s="52"/>
      <c r="DA737" s="52"/>
      <c r="DB737" s="52"/>
      <c r="DC737" s="52"/>
      <c r="DD737" s="52"/>
      <c r="DE737" s="52"/>
      <c r="DF737" s="52"/>
      <c r="DG737" s="52"/>
      <c r="DH737" s="52"/>
      <c r="DI737" s="52"/>
      <c r="DJ737" s="52"/>
      <c r="DK737" s="52"/>
      <c r="DL737" s="52"/>
      <c r="DM737" s="52"/>
      <c r="DN737" s="52"/>
      <c r="DO737" s="52"/>
      <c r="DP737" s="52"/>
      <c r="DQ737" s="52"/>
      <c r="DR737" s="52"/>
      <c r="DS737" s="52"/>
      <c r="DT737" s="52"/>
      <c r="DU737" s="52"/>
    </row>
    <row r="738" spans="1:125" ht="16.5" customHeight="1" x14ac:dyDescent="0.3">
      <c r="A738" s="56"/>
      <c r="B738" s="56"/>
      <c r="C738" s="56"/>
      <c r="D738" s="52"/>
      <c r="E738" s="52"/>
      <c r="F738" s="198"/>
      <c r="G738" s="52"/>
      <c r="H738" s="198"/>
      <c r="I738" s="198"/>
      <c r="J738" s="198"/>
      <c r="K738" s="198"/>
      <c r="L738" s="198"/>
      <c r="M738" s="198"/>
      <c r="N738" s="198"/>
      <c r="O738" s="198"/>
      <c r="P738" s="198"/>
      <c r="Q738" s="198"/>
      <c r="R738" s="198"/>
      <c r="S738" s="198"/>
      <c r="T738" s="198"/>
      <c r="U738" s="198"/>
      <c r="V738" s="198"/>
      <c r="W738" s="198"/>
      <c r="X738" s="198"/>
      <c r="Y738" s="198"/>
      <c r="Z738" s="198"/>
      <c r="AA738" s="52"/>
      <c r="AB738" s="52"/>
      <c r="AC738" s="52"/>
      <c r="AD738" s="198"/>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c r="CD738" s="52"/>
      <c r="CE738" s="52"/>
      <c r="CF738" s="52"/>
      <c r="CG738" s="52"/>
      <c r="CH738" s="52"/>
      <c r="CI738" s="52"/>
      <c r="CJ738" s="52"/>
      <c r="CK738" s="52"/>
      <c r="CL738" s="52"/>
      <c r="CM738" s="52"/>
      <c r="CN738" s="52"/>
      <c r="CO738" s="52"/>
      <c r="CP738" s="52"/>
      <c r="CQ738" s="52"/>
      <c r="CR738" s="52"/>
      <c r="CS738" s="52"/>
      <c r="CT738" s="52"/>
      <c r="CU738" s="52"/>
      <c r="CV738" s="52"/>
      <c r="CW738" s="52"/>
      <c r="CX738" s="52"/>
      <c r="CY738" s="52"/>
      <c r="CZ738" s="52"/>
      <c r="DA738" s="52"/>
      <c r="DB738" s="52"/>
      <c r="DC738" s="52"/>
      <c r="DD738" s="52"/>
      <c r="DE738" s="52"/>
      <c r="DF738" s="52"/>
      <c r="DG738" s="52"/>
      <c r="DH738" s="52"/>
      <c r="DI738" s="52"/>
      <c r="DJ738" s="52"/>
      <c r="DK738" s="52"/>
      <c r="DL738" s="52"/>
      <c r="DM738" s="52"/>
      <c r="DN738" s="52"/>
      <c r="DO738" s="52"/>
      <c r="DP738" s="52"/>
      <c r="DQ738" s="52"/>
      <c r="DR738" s="52"/>
      <c r="DS738" s="52"/>
      <c r="DT738" s="52"/>
      <c r="DU738" s="52"/>
    </row>
    <row r="739" spans="1:125" ht="16.5" customHeight="1" x14ac:dyDescent="0.3">
      <c r="A739" s="56"/>
      <c r="B739" s="56"/>
      <c r="C739" s="56"/>
      <c r="D739" s="52"/>
      <c r="E739" s="52"/>
      <c r="F739" s="198"/>
      <c r="G739" s="52"/>
      <c r="H739" s="198"/>
      <c r="I739" s="198"/>
      <c r="J739" s="198"/>
      <c r="K739" s="198"/>
      <c r="L739" s="198"/>
      <c r="M739" s="198"/>
      <c r="N739" s="198"/>
      <c r="O739" s="198"/>
      <c r="P739" s="198"/>
      <c r="Q739" s="198"/>
      <c r="R739" s="198"/>
      <c r="S739" s="198"/>
      <c r="T739" s="198"/>
      <c r="U739" s="198"/>
      <c r="V739" s="198"/>
      <c r="W739" s="198"/>
      <c r="X739" s="198"/>
      <c r="Y739" s="198"/>
      <c r="Z739" s="198"/>
      <c r="AA739" s="52"/>
      <c r="AB739" s="52"/>
      <c r="AC739" s="52"/>
      <c r="AD739" s="198"/>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c r="BX739" s="52"/>
      <c r="BY739" s="52"/>
      <c r="BZ739" s="52"/>
      <c r="CA739" s="52"/>
      <c r="CB739" s="52"/>
      <c r="CC739" s="52"/>
      <c r="CD739" s="52"/>
      <c r="CE739" s="52"/>
      <c r="CF739" s="52"/>
      <c r="CG739" s="52"/>
      <c r="CH739" s="52"/>
      <c r="CI739" s="52"/>
      <c r="CJ739" s="52"/>
      <c r="CK739" s="52"/>
      <c r="CL739" s="52"/>
      <c r="CM739" s="52"/>
      <c r="CN739" s="52"/>
      <c r="CO739" s="52"/>
      <c r="CP739" s="52"/>
      <c r="CQ739" s="52"/>
      <c r="CR739" s="52"/>
      <c r="CS739" s="52"/>
      <c r="CT739" s="52"/>
      <c r="CU739" s="52"/>
      <c r="CV739" s="52"/>
      <c r="CW739" s="52"/>
      <c r="CX739" s="52"/>
      <c r="CY739" s="52"/>
      <c r="CZ739" s="52"/>
      <c r="DA739" s="52"/>
      <c r="DB739" s="52"/>
      <c r="DC739" s="52"/>
      <c r="DD739" s="52"/>
      <c r="DE739" s="52"/>
      <c r="DF739" s="52"/>
      <c r="DG739" s="52"/>
      <c r="DH739" s="52"/>
      <c r="DI739" s="52"/>
      <c r="DJ739" s="52"/>
      <c r="DK739" s="52"/>
      <c r="DL739" s="52"/>
      <c r="DM739" s="52"/>
      <c r="DN739" s="52"/>
      <c r="DO739" s="52"/>
      <c r="DP739" s="52"/>
      <c r="DQ739" s="52"/>
      <c r="DR739" s="52"/>
      <c r="DS739" s="52"/>
      <c r="DT739" s="52"/>
      <c r="DU739" s="52"/>
    </row>
    <row r="740" spans="1:125" ht="16.5" customHeight="1" x14ac:dyDescent="0.3">
      <c r="A740" s="56"/>
      <c r="B740" s="56"/>
      <c r="C740" s="56"/>
      <c r="D740" s="52"/>
      <c r="E740" s="52"/>
      <c r="F740" s="198"/>
      <c r="G740" s="52"/>
      <c r="H740" s="198"/>
      <c r="I740" s="198"/>
      <c r="J740" s="198"/>
      <c r="K740" s="198"/>
      <c r="L740" s="198"/>
      <c r="M740" s="198"/>
      <c r="N740" s="198"/>
      <c r="O740" s="198"/>
      <c r="P740" s="198"/>
      <c r="Q740" s="198"/>
      <c r="R740" s="198"/>
      <c r="S740" s="198"/>
      <c r="T740" s="198"/>
      <c r="U740" s="198"/>
      <c r="V740" s="198"/>
      <c r="W740" s="198"/>
      <c r="X740" s="198"/>
      <c r="Y740" s="198"/>
      <c r="Z740" s="198"/>
      <c r="AA740" s="52"/>
      <c r="AB740" s="52"/>
      <c r="AC740" s="52"/>
      <c r="AD740" s="198"/>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c r="CD740" s="52"/>
      <c r="CE740" s="52"/>
      <c r="CF740" s="52"/>
      <c r="CG740" s="52"/>
      <c r="CH740" s="52"/>
      <c r="CI740" s="52"/>
      <c r="CJ740" s="52"/>
      <c r="CK740" s="52"/>
      <c r="CL740" s="52"/>
      <c r="CM740" s="52"/>
      <c r="CN740" s="52"/>
      <c r="CO740" s="52"/>
      <c r="CP740" s="52"/>
      <c r="CQ740" s="52"/>
      <c r="CR740" s="52"/>
      <c r="CS740" s="52"/>
      <c r="CT740" s="52"/>
      <c r="CU740" s="52"/>
      <c r="CV740" s="52"/>
      <c r="CW740" s="52"/>
      <c r="CX740" s="52"/>
      <c r="CY740" s="52"/>
      <c r="CZ740" s="52"/>
      <c r="DA740" s="52"/>
      <c r="DB740" s="52"/>
      <c r="DC740" s="52"/>
      <c r="DD740" s="52"/>
      <c r="DE740" s="52"/>
      <c r="DF740" s="52"/>
      <c r="DG740" s="52"/>
      <c r="DH740" s="52"/>
      <c r="DI740" s="52"/>
      <c r="DJ740" s="52"/>
      <c r="DK740" s="52"/>
      <c r="DL740" s="52"/>
      <c r="DM740" s="52"/>
      <c r="DN740" s="52"/>
      <c r="DO740" s="52"/>
      <c r="DP740" s="52"/>
      <c r="DQ740" s="52"/>
      <c r="DR740" s="52"/>
      <c r="DS740" s="52"/>
      <c r="DT740" s="52"/>
      <c r="DU740" s="52"/>
    </row>
    <row r="741" spans="1:125" ht="16.5" customHeight="1" x14ac:dyDescent="0.3">
      <c r="A741" s="56"/>
      <c r="B741" s="56"/>
      <c r="C741" s="56"/>
      <c r="D741" s="52"/>
      <c r="E741" s="52"/>
      <c r="F741" s="198"/>
      <c r="G741" s="52"/>
      <c r="H741" s="198"/>
      <c r="I741" s="198"/>
      <c r="J741" s="198"/>
      <c r="K741" s="198"/>
      <c r="L741" s="198"/>
      <c r="M741" s="198"/>
      <c r="N741" s="198"/>
      <c r="O741" s="198"/>
      <c r="P741" s="198"/>
      <c r="Q741" s="198"/>
      <c r="R741" s="198"/>
      <c r="S741" s="198"/>
      <c r="T741" s="198"/>
      <c r="U741" s="198"/>
      <c r="V741" s="198"/>
      <c r="W741" s="198"/>
      <c r="X741" s="198"/>
      <c r="Y741" s="198"/>
      <c r="Z741" s="198"/>
      <c r="AA741" s="52"/>
      <c r="AB741" s="52"/>
      <c r="AC741" s="52"/>
      <c r="AD741" s="198"/>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c r="BX741" s="52"/>
      <c r="BY741" s="52"/>
      <c r="BZ741" s="52"/>
      <c r="CA741" s="52"/>
      <c r="CB741" s="52"/>
      <c r="CC741" s="52"/>
      <c r="CD741" s="52"/>
      <c r="CE741" s="52"/>
      <c r="CF741" s="52"/>
      <c r="CG741" s="52"/>
      <c r="CH741" s="52"/>
      <c r="CI741" s="52"/>
      <c r="CJ741" s="52"/>
      <c r="CK741" s="52"/>
      <c r="CL741" s="52"/>
      <c r="CM741" s="52"/>
      <c r="CN741" s="52"/>
      <c r="CO741" s="52"/>
      <c r="CP741" s="52"/>
      <c r="CQ741" s="52"/>
      <c r="CR741" s="52"/>
      <c r="CS741" s="52"/>
      <c r="CT741" s="52"/>
      <c r="CU741" s="52"/>
      <c r="CV741" s="52"/>
      <c r="CW741" s="52"/>
      <c r="CX741" s="52"/>
      <c r="CY741" s="52"/>
      <c r="CZ741" s="52"/>
      <c r="DA741" s="52"/>
      <c r="DB741" s="52"/>
      <c r="DC741" s="52"/>
      <c r="DD741" s="52"/>
      <c r="DE741" s="52"/>
      <c r="DF741" s="52"/>
      <c r="DG741" s="52"/>
      <c r="DH741" s="52"/>
      <c r="DI741" s="52"/>
      <c r="DJ741" s="52"/>
      <c r="DK741" s="52"/>
      <c r="DL741" s="52"/>
      <c r="DM741" s="52"/>
      <c r="DN741" s="52"/>
      <c r="DO741" s="52"/>
      <c r="DP741" s="52"/>
      <c r="DQ741" s="52"/>
      <c r="DR741" s="52"/>
      <c r="DS741" s="52"/>
      <c r="DT741" s="52"/>
      <c r="DU741" s="52"/>
    </row>
    <row r="742" spans="1:125" ht="16.5" customHeight="1" x14ac:dyDescent="0.3">
      <c r="A742" s="56"/>
      <c r="B742" s="56"/>
      <c r="C742" s="56"/>
      <c r="D742" s="52"/>
      <c r="E742" s="52"/>
      <c r="F742" s="198"/>
      <c r="G742" s="52"/>
      <c r="H742" s="198"/>
      <c r="I742" s="198"/>
      <c r="J742" s="198"/>
      <c r="K742" s="198"/>
      <c r="L742" s="198"/>
      <c r="M742" s="198"/>
      <c r="N742" s="198"/>
      <c r="O742" s="198"/>
      <c r="P742" s="198"/>
      <c r="Q742" s="198"/>
      <c r="R742" s="198"/>
      <c r="S742" s="198"/>
      <c r="T742" s="198"/>
      <c r="U742" s="198"/>
      <c r="V742" s="198"/>
      <c r="W742" s="198"/>
      <c r="X742" s="198"/>
      <c r="Y742" s="198"/>
      <c r="Z742" s="198"/>
      <c r="AA742" s="52"/>
      <c r="AB742" s="52"/>
      <c r="AC742" s="52"/>
      <c r="AD742" s="198"/>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c r="BX742" s="52"/>
      <c r="BY742" s="52"/>
      <c r="BZ742" s="52"/>
      <c r="CA742" s="52"/>
      <c r="CB742" s="52"/>
      <c r="CC742" s="52"/>
      <c r="CD742" s="52"/>
      <c r="CE742" s="52"/>
      <c r="CF742" s="52"/>
      <c r="CG742" s="52"/>
      <c r="CH742" s="52"/>
      <c r="CI742" s="52"/>
      <c r="CJ742" s="52"/>
      <c r="CK742" s="52"/>
      <c r="CL742" s="52"/>
      <c r="CM742" s="52"/>
      <c r="CN742" s="52"/>
      <c r="CO742" s="52"/>
      <c r="CP742" s="52"/>
      <c r="CQ742" s="52"/>
      <c r="CR742" s="52"/>
      <c r="CS742" s="52"/>
      <c r="CT742" s="52"/>
      <c r="CU742" s="52"/>
      <c r="CV742" s="52"/>
      <c r="CW742" s="52"/>
      <c r="CX742" s="52"/>
      <c r="CY742" s="52"/>
      <c r="CZ742" s="52"/>
      <c r="DA742" s="52"/>
      <c r="DB742" s="52"/>
      <c r="DC742" s="52"/>
      <c r="DD742" s="52"/>
      <c r="DE742" s="52"/>
      <c r="DF742" s="52"/>
      <c r="DG742" s="52"/>
      <c r="DH742" s="52"/>
      <c r="DI742" s="52"/>
      <c r="DJ742" s="52"/>
      <c r="DK742" s="52"/>
      <c r="DL742" s="52"/>
      <c r="DM742" s="52"/>
      <c r="DN742" s="52"/>
      <c r="DO742" s="52"/>
      <c r="DP742" s="52"/>
      <c r="DQ742" s="52"/>
      <c r="DR742" s="52"/>
      <c r="DS742" s="52"/>
      <c r="DT742" s="52"/>
      <c r="DU742" s="52"/>
    </row>
    <row r="743" spans="1:125" ht="16.5" customHeight="1" x14ac:dyDescent="0.3">
      <c r="A743" s="56"/>
      <c r="B743" s="56"/>
      <c r="C743" s="56"/>
      <c r="D743" s="52"/>
      <c r="E743" s="52"/>
      <c r="F743" s="198"/>
      <c r="G743" s="52"/>
      <c r="H743" s="198"/>
      <c r="I743" s="198"/>
      <c r="J743" s="198"/>
      <c r="K743" s="198"/>
      <c r="L743" s="198"/>
      <c r="M743" s="198"/>
      <c r="N743" s="198"/>
      <c r="O743" s="198"/>
      <c r="P743" s="198"/>
      <c r="Q743" s="198"/>
      <c r="R743" s="198"/>
      <c r="S743" s="198"/>
      <c r="T743" s="198"/>
      <c r="U743" s="198"/>
      <c r="V743" s="198"/>
      <c r="W743" s="198"/>
      <c r="X743" s="198"/>
      <c r="Y743" s="198"/>
      <c r="Z743" s="198"/>
      <c r="AA743" s="52"/>
      <c r="AB743" s="52"/>
      <c r="AC743" s="52"/>
      <c r="AD743" s="198"/>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c r="BX743" s="52"/>
      <c r="BY743" s="52"/>
      <c r="BZ743" s="52"/>
      <c r="CA743" s="52"/>
      <c r="CB743" s="52"/>
      <c r="CC743" s="52"/>
      <c r="CD743" s="52"/>
      <c r="CE743" s="52"/>
      <c r="CF743" s="52"/>
      <c r="CG743" s="52"/>
      <c r="CH743" s="52"/>
      <c r="CI743" s="52"/>
      <c r="CJ743" s="52"/>
      <c r="CK743" s="52"/>
      <c r="CL743" s="52"/>
      <c r="CM743" s="52"/>
      <c r="CN743" s="52"/>
      <c r="CO743" s="52"/>
      <c r="CP743" s="52"/>
      <c r="CQ743" s="52"/>
      <c r="CR743" s="52"/>
      <c r="CS743" s="52"/>
      <c r="CT743" s="52"/>
      <c r="CU743" s="52"/>
      <c r="CV743" s="52"/>
      <c r="CW743" s="52"/>
      <c r="CX743" s="52"/>
      <c r="CY743" s="52"/>
      <c r="CZ743" s="52"/>
      <c r="DA743" s="52"/>
      <c r="DB743" s="52"/>
      <c r="DC743" s="52"/>
      <c r="DD743" s="52"/>
      <c r="DE743" s="52"/>
      <c r="DF743" s="52"/>
      <c r="DG743" s="52"/>
      <c r="DH743" s="52"/>
      <c r="DI743" s="52"/>
      <c r="DJ743" s="52"/>
      <c r="DK743" s="52"/>
      <c r="DL743" s="52"/>
      <c r="DM743" s="52"/>
      <c r="DN743" s="52"/>
      <c r="DO743" s="52"/>
      <c r="DP743" s="52"/>
      <c r="DQ743" s="52"/>
      <c r="DR743" s="52"/>
      <c r="DS743" s="52"/>
      <c r="DT743" s="52"/>
      <c r="DU743" s="52"/>
    </row>
    <row r="744" spans="1:125" ht="16.5" customHeight="1" x14ac:dyDescent="0.3">
      <c r="A744" s="56"/>
      <c r="B744" s="56"/>
      <c r="C744" s="56"/>
      <c r="D744" s="52"/>
      <c r="E744" s="52"/>
      <c r="F744" s="198"/>
      <c r="G744" s="52"/>
      <c r="H744" s="198"/>
      <c r="I744" s="198"/>
      <c r="J744" s="198"/>
      <c r="K744" s="198"/>
      <c r="L744" s="198"/>
      <c r="M744" s="198"/>
      <c r="N744" s="198"/>
      <c r="O744" s="198"/>
      <c r="P744" s="198"/>
      <c r="Q744" s="198"/>
      <c r="R744" s="198"/>
      <c r="S744" s="198"/>
      <c r="T744" s="198"/>
      <c r="U744" s="198"/>
      <c r="V744" s="198"/>
      <c r="W744" s="198"/>
      <c r="X744" s="198"/>
      <c r="Y744" s="198"/>
      <c r="Z744" s="198"/>
      <c r="AA744" s="52"/>
      <c r="AB744" s="52"/>
      <c r="AC744" s="52"/>
      <c r="AD744" s="198"/>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c r="DC744" s="52"/>
      <c r="DD744" s="52"/>
      <c r="DE744" s="52"/>
      <c r="DF744" s="52"/>
      <c r="DG744" s="52"/>
      <c r="DH744" s="52"/>
      <c r="DI744" s="52"/>
      <c r="DJ744" s="52"/>
      <c r="DK744" s="52"/>
      <c r="DL744" s="52"/>
      <c r="DM744" s="52"/>
      <c r="DN744" s="52"/>
      <c r="DO744" s="52"/>
      <c r="DP744" s="52"/>
      <c r="DQ744" s="52"/>
      <c r="DR744" s="52"/>
      <c r="DS744" s="52"/>
      <c r="DT744" s="52"/>
      <c r="DU744" s="52"/>
    </row>
    <row r="745" spans="1:125" ht="16.5" customHeight="1" x14ac:dyDescent="0.3">
      <c r="A745" s="56"/>
      <c r="B745" s="56"/>
      <c r="C745" s="56"/>
      <c r="D745" s="52"/>
      <c r="E745" s="52"/>
      <c r="F745" s="198"/>
      <c r="G745" s="52"/>
      <c r="H745" s="198"/>
      <c r="I745" s="198"/>
      <c r="J745" s="198"/>
      <c r="K745" s="198"/>
      <c r="L745" s="198"/>
      <c r="M745" s="198"/>
      <c r="N745" s="198"/>
      <c r="O745" s="198"/>
      <c r="P745" s="198"/>
      <c r="Q745" s="198"/>
      <c r="R745" s="198"/>
      <c r="S745" s="198"/>
      <c r="T745" s="198"/>
      <c r="U745" s="198"/>
      <c r="V745" s="198"/>
      <c r="W745" s="198"/>
      <c r="X745" s="198"/>
      <c r="Y745" s="198"/>
      <c r="Z745" s="198"/>
      <c r="AA745" s="52"/>
      <c r="AB745" s="52"/>
      <c r="AC745" s="52"/>
      <c r="AD745" s="198"/>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c r="BX745" s="52"/>
      <c r="BY745" s="52"/>
      <c r="BZ745" s="52"/>
      <c r="CA745" s="52"/>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2"/>
      <c r="DE745" s="52"/>
      <c r="DF745" s="52"/>
      <c r="DG745" s="52"/>
      <c r="DH745" s="52"/>
      <c r="DI745" s="52"/>
      <c r="DJ745" s="52"/>
      <c r="DK745" s="52"/>
      <c r="DL745" s="52"/>
      <c r="DM745" s="52"/>
      <c r="DN745" s="52"/>
      <c r="DO745" s="52"/>
      <c r="DP745" s="52"/>
      <c r="DQ745" s="52"/>
      <c r="DR745" s="52"/>
      <c r="DS745" s="52"/>
      <c r="DT745" s="52"/>
      <c r="DU745" s="52"/>
    </row>
    <row r="746" spans="1:125" ht="16.5" customHeight="1" x14ac:dyDescent="0.3">
      <c r="A746" s="56"/>
      <c r="B746" s="56"/>
      <c r="C746" s="56"/>
      <c r="D746" s="52"/>
      <c r="E746" s="52"/>
      <c r="F746" s="198"/>
      <c r="G746" s="52"/>
      <c r="H746" s="198"/>
      <c r="I746" s="198"/>
      <c r="J746" s="198"/>
      <c r="K746" s="198"/>
      <c r="L746" s="198"/>
      <c r="M746" s="198"/>
      <c r="N746" s="198"/>
      <c r="O746" s="198"/>
      <c r="P746" s="198"/>
      <c r="Q746" s="198"/>
      <c r="R746" s="198"/>
      <c r="S746" s="198"/>
      <c r="T746" s="198"/>
      <c r="U746" s="198"/>
      <c r="V746" s="198"/>
      <c r="W746" s="198"/>
      <c r="X746" s="198"/>
      <c r="Y746" s="198"/>
      <c r="Z746" s="198"/>
      <c r="AA746" s="52"/>
      <c r="AB746" s="52"/>
      <c r="AC746" s="52"/>
      <c r="AD746" s="198"/>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c r="BX746" s="52"/>
      <c r="BY746" s="52"/>
      <c r="BZ746" s="52"/>
      <c r="CA746" s="52"/>
      <c r="CB746" s="52"/>
      <c r="CC746" s="52"/>
      <c r="CD746" s="52"/>
      <c r="CE746" s="52"/>
      <c r="CF746" s="52"/>
      <c r="CG746" s="52"/>
      <c r="CH746" s="52"/>
      <c r="CI746" s="52"/>
      <c r="CJ746" s="52"/>
      <c r="CK746" s="52"/>
      <c r="CL746" s="52"/>
      <c r="CM746" s="52"/>
      <c r="CN746" s="52"/>
      <c r="CO746" s="52"/>
      <c r="CP746" s="52"/>
      <c r="CQ746" s="52"/>
      <c r="CR746" s="52"/>
      <c r="CS746" s="52"/>
      <c r="CT746" s="52"/>
      <c r="CU746" s="52"/>
      <c r="CV746" s="52"/>
      <c r="CW746" s="52"/>
      <c r="CX746" s="52"/>
      <c r="CY746" s="52"/>
      <c r="CZ746" s="52"/>
      <c r="DA746" s="52"/>
      <c r="DB746" s="52"/>
      <c r="DC746" s="52"/>
      <c r="DD746" s="52"/>
      <c r="DE746" s="52"/>
      <c r="DF746" s="52"/>
      <c r="DG746" s="52"/>
      <c r="DH746" s="52"/>
      <c r="DI746" s="52"/>
      <c r="DJ746" s="52"/>
      <c r="DK746" s="52"/>
      <c r="DL746" s="52"/>
      <c r="DM746" s="52"/>
      <c r="DN746" s="52"/>
      <c r="DO746" s="52"/>
      <c r="DP746" s="52"/>
      <c r="DQ746" s="52"/>
      <c r="DR746" s="52"/>
      <c r="DS746" s="52"/>
      <c r="DT746" s="52"/>
      <c r="DU746" s="52"/>
    </row>
    <row r="747" spans="1:125" ht="16.5" customHeight="1" x14ac:dyDescent="0.3">
      <c r="A747" s="56"/>
      <c r="B747" s="56"/>
      <c r="C747" s="56"/>
      <c r="D747" s="52"/>
      <c r="E747" s="52"/>
      <c r="F747" s="198"/>
      <c r="G747" s="52"/>
      <c r="H747" s="198"/>
      <c r="I747" s="198"/>
      <c r="J747" s="198"/>
      <c r="K747" s="198"/>
      <c r="L747" s="198"/>
      <c r="M747" s="198"/>
      <c r="N747" s="198"/>
      <c r="O747" s="198"/>
      <c r="P747" s="198"/>
      <c r="Q747" s="198"/>
      <c r="R747" s="198"/>
      <c r="S747" s="198"/>
      <c r="T747" s="198"/>
      <c r="U747" s="198"/>
      <c r="V747" s="198"/>
      <c r="W747" s="198"/>
      <c r="X747" s="198"/>
      <c r="Y747" s="198"/>
      <c r="Z747" s="198"/>
      <c r="AA747" s="52"/>
      <c r="AB747" s="52"/>
      <c r="AC747" s="52"/>
      <c r="AD747" s="198"/>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c r="BX747" s="52"/>
      <c r="BY747" s="52"/>
      <c r="BZ747" s="52"/>
      <c r="CA747" s="52"/>
      <c r="CB747" s="52"/>
      <c r="CC747" s="52"/>
      <c r="CD747" s="52"/>
      <c r="CE747" s="52"/>
      <c r="CF747" s="52"/>
      <c r="CG747" s="52"/>
      <c r="CH747" s="52"/>
      <c r="CI747" s="52"/>
      <c r="CJ747" s="52"/>
      <c r="CK747" s="52"/>
      <c r="CL747" s="52"/>
      <c r="CM747" s="52"/>
      <c r="CN747" s="52"/>
      <c r="CO747" s="52"/>
      <c r="CP747" s="52"/>
      <c r="CQ747" s="52"/>
      <c r="CR747" s="52"/>
      <c r="CS747" s="52"/>
      <c r="CT747" s="52"/>
      <c r="CU747" s="52"/>
      <c r="CV747" s="52"/>
      <c r="CW747" s="52"/>
      <c r="CX747" s="52"/>
      <c r="CY747" s="52"/>
      <c r="CZ747" s="52"/>
      <c r="DA747" s="52"/>
      <c r="DB747" s="52"/>
      <c r="DC747" s="52"/>
      <c r="DD747" s="52"/>
      <c r="DE747" s="52"/>
      <c r="DF747" s="52"/>
      <c r="DG747" s="52"/>
      <c r="DH747" s="52"/>
      <c r="DI747" s="52"/>
      <c r="DJ747" s="52"/>
      <c r="DK747" s="52"/>
      <c r="DL747" s="52"/>
      <c r="DM747" s="52"/>
      <c r="DN747" s="52"/>
      <c r="DO747" s="52"/>
      <c r="DP747" s="52"/>
      <c r="DQ747" s="52"/>
      <c r="DR747" s="52"/>
      <c r="DS747" s="52"/>
      <c r="DT747" s="52"/>
      <c r="DU747" s="52"/>
    </row>
    <row r="748" spans="1:125" ht="16.5" customHeight="1" x14ac:dyDescent="0.3">
      <c r="A748" s="56"/>
      <c r="B748" s="56"/>
      <c r="C748" s="56"/>
      <c r="D748" s="52"/>
      <c r="E748" s="52"/>
      <c r="F748" s="198"/>
      <c r="G748" s="52"/>
      <c r="H748" s="198"/>
      <c r="I748" s="198"/>
      <c r="J748" s="198"/>
      <c r="K748" s="198"/>
      <c r="L748" s="198"/>
      <c r="M748" s="198"/>
      <c r="N748" s="198"/>
      <c r="O748" s="198"/>
      <c r="P748" s="198"/>
      <c r="Q748" s="198"/>
      <c r="R748" s="198"/>
      <c r="S748" s="198"/>
      <c r="T748" s="198"/>
      <c r="U748" s="198"/>
      <c r="V748" s="198"/>
      <c r="W748" s="198"/>
      <c r="X748" s="198"/>
      <c r="Y748" s="198"/>
      <c r="Z748" s="198"/>
      <c r="AA748" s="52"/>
      <c r="AB748" s="52"/>
      <c r="AC748" s="52"/>
      <c r="AD748" s="198"/>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c r="BX748" s="52"/>
      <c r="BY748" s="52"/>
      <c r="BZ748" s="52"/>
      <c r="CA748" s="52"/>
      <c r="CB748" s="52"/>
      <c r="CC748" s="52"/>
      <c r="CD748" s="52"/>
      <c r="CE748" s="52"/>
      <c r="CF748" s="52"/>
      <c r="CG748" s="52"/>
      <c r="CH748" s="52"/>
      <c r="CI748" s="52"/>
      <c r="CJ748" s="52"/>
      <c r="CK748" s="52"/>
      <c r="CL748" s="52"/>
      <c r="CM748" s="52"/>
      <c r="CN748" s="52"/>
      <c r="CO748" s="52"/>
      <c r="CP748" s="52"/>
      <c r="CQ748" s="52"/>
      <c r="CR748" s="52"/>
      <c r="CS748" s="52"/>
      <c r="CT748" s="52"/>
      <c r="CU748" s="52"/>
      <c r="CV748" s="52"/>
      <c r="CW748" s="52"/>
      <c r="CX748" s="52"/>
      <c r="CY748" s="52"/>
      <c r="CZ748" s="52"/>
      <c r="DA748" s="52"/>
      <c r="DB748" s="52"/>
      <c r="DC748" s="52"/>
      <c r="DD748" s="52"/>
      <c r="DE748" s="52"/>
      <c r="DF748" s="52"/>
      <c r="DG748" s="52"/>
      <c r="DH748" s="52"/>
      <c r="DI748" s="52"/>
      <c r="DJ748" s="52"/>
      <c r="DK748" s="52"/>
      <c r="DL748" s="52"/>
      <c r="DM748" s="52"/>
      <c r="DN748" s="52"/>
      <c r="DO748" s="52"/>
      <c r="DP748" s="52"/>
      <c r="DQ748" s="52"/>
      <c r="DR748" s="52"/>
      <c r="DS748" s="52"/>
      <c r="DT748" s="52"/>
      <c r="DU748" s="52"/>
    </row>
    <row r="749" spans="1:125" ht="16.5" customHeight="1" x14ac:dyDescent="0.3">
      <c r="A749" s="56"/>
      <c r="B749" s="56"/>
      <c r="C749" s="56"/>
      <c r="D749" s="52"/>
      <c r="E749" s="52"/>
      <c r="F749" s="198"/>
      <c r="G749" s="52"/>
      <c r="H749" s="198"/>
      <c r="I749" s="198"/>
      <c r="J749" s="198"/>
      <c r="K749" s="198"/>
      <c r="L749" s="198"/>
      <c r="M749" s="198"/>
      <c r="N749" s="198"/>
      <c r="O749" s="198"/>
      <c r="P749" s="198"/>
      <c r="Q749" s="198"/>
      <c r="R749" s="198"/>
      <c r="S749" s="198"/>
      <c r="T749" s="198"/>
      <c r="U749" s="198"/>
      <c r="V749" s="198"/>
      <c r="W749" s="198"/>
      <c r="X749" s="198"/>
      <c r="Y749" s="198"/>
      <c r="Z749" s="198"/>
      <c r="AA749" s="52"/>
      <c r="AB749" s="52"/>
      <c r="AC749" s="52"/>
      <c r="AD749" s="198"/>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c r="BX749" s="52"/>
      <c r="BY749" s="52"/>
      <c r="BZ749" s="52"/>
      <c r="CA749" s="52"/>
      <c r="CB749" s="52"/>
      <c r="CC749" s="52"/>
      <c r="CD749" s="52"/>
      <c r="CE749" s="52"/>
      <c r="CF749" s="52"/>
      <c r="CG749" s="52"/>
      <c r="CH749" s="52"/>
      <c r="CI749" s="52"/>
      <c r="CJ749" s="52"/>
      <c r="CK749" s="52"/>
      <c r="CL749" s="52"/>
      <c r="CM749" s="52"/>
      <c r="CN749" s="52"/>
      <c r="CO749" s="52"/>
      <c r="CP749" s="52"/>
      <c r="CQ749" s="52"/>
      <c r="CR749" s="52"/>
      <c r="CS749" s="52"/>
      <c r="CT749" s="52"/>
      <c r="CU749" s="52"/>
      <c r="CV749" s="52"/>
      <c r="CW749" s="52"/>
      <c r="CX749" s="52"/>
      <c r="CY749" s="52"/>
      <c r="CZ749" s="52"/>
      <c r="DA749" s="52"/>
      <c r="DB749" s="52"/>
      <c r="DC749" s="52"/>
      <c r="DD749" s="52"/>
      <c r="DE749" s="52"/>
      <c r="DF749" s="52"/>
      <c r="DG749" s="52"/>
      <c r="DH749" s="52"/>
      <c r="DI749" s="52"/>
      <c r="DJ749" s="52"/>
      <c r="DK749" s="52"/>
      <c r="DL749" s="52"/>
      <c r="DM749" s="52"/>
      <c r="DN749" s="52"/>
      <c r="DO749" s="52"/>
      <c r="DP749" s="52"/>
      <c r="DQ749" s="52"/>
      <c r="DR749" s="52"/>
      <c r="DS749" s="52"/>
      <c r="DT749" s="52"/>
      <c r="DU749" s="52"/>
    </row>
    <row r="750" spans="1:125" ht="16.5" customHeight="1" x14ac:dyDescent="0.3">
      <c r="A750" s="56"/>
      <c r="B750" s="56"/>
      <c r="C750" s="56"/>
      <c r="D750" s="52"/>
      <c r="E750" s="52"/>
      <c r="F750" s="198"/>
      <c r="G750" s="52"/>
      <c r="H750" s="198"/>
      <c r="I750" s="198"/>
      <c r="J750" s="198"/>
      <c r="K750" s="198"/>
      <c r="L750" s="198"/>
      <c r="M750" s="198"/>
      <c r="N750" s="198"/>
      <c r="O750" s="198"/>
      <c r="P750" s="198"/>
      <c r="Q750" s="198"/>
      <c r="R750" s="198"/>
      <c r="S750" s="198"/>
      <c r="T750" s="198"/>
      <c r="U750" s="198"/>
      <c r="V750" s="198"/>
      <c r="W750" s="198"/>
      <c r="X750" s="198"/>
      <c r="Y750" s="198"/>
      <c r="Z750" s="198"/>
      <c r="AA750" s="52"/>
      <c r="AB750" s="52"/>
      <c r="AC750" s="52"/>
      <c r="AD750" s="198"/>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52"/>
      <c r="CS750" s="52"/>
      <c r="CT750" s="52"/>
      <c r="CU750" s="52"/>
      <c r="CV750" s="52"/>
      <c r="CW750" s="52"/>
      <c r="CX750" s="52"/>
      <c r="CY750" s="52"/>
      <c r="CZ750" s="52"/>
      <c r="DA750" s="52"/>
      <c r="DB750" s="52"/>
      <c r="DC750" s="52"/>
      <c r="DD750" s="52"/>
      <c r="DE750" s="52"/>
      <c r="DF750" s="52"/>
      <c r="DG750" s="52"/>
      <c r="DH750" s="52"/>
      <c r="DI750" s="52"/>
      <c r="DJ750" s="52"/>
      <c r="DK750" s="52"/>
      <c r="DL750" s="52"/>
      <c r="DM750" s="52"/>
      <c r="DN750" s="52"/>
      <c r="DO750" s="52"/>
      <c r="DP750" s="52"/>
      <c r="DQ750" s="52"/>
      <c r="DR750" s="52"/>
      <c r="DS750" s="52"/>
      <c r="DT750" s="52"/>
      <c r="DU750" s="52"/>
    </row>
    <row r="751" spans="1:125" ht="16.5" customHeight="1" x14ac:dyDescent="0.3">
      <c r="A751" s="56"/>
      <c r="B751" s="56"/>
      <c r="C751" s="56"/>
      <c r="D751" s="52"/>
      <c r="E751" s="52"/>
      <c r="F751" s="198"/>
      <c r="G751" s="52"/>
      <c r="H751" s="198"/>
      <c r="I751" s="198"/>
      <c r="J751" s="198"/>
      <c r="K751" s="198"/>
      <c r="L751" s="198"/>
      <c r="M751" s="198"/>
      <c r="N751" s="198"/>
      <c r="O751" s="198"/>
      <c r="P751" s="198"/>
      <c r="Q751" s="198"/>
      <c r="R751" s="198"/>
      <c r="S751" s="198"/>
      <c r="T751" s="198"/>
      <c r="U751" s="198"/>
      <c r="V751" s="198"/>
      <c r="W751" s="198"/>
      <c r="X751" s="198"/>
      <c r="Y751" s="198"/>
      <c r="Z751" s="198"/>
      <c r="AA751" s="52"/>
      <c r="AB751" s="52"/>
      <c r="AC751" s="52"/>
      <c r="AD751" s="198"/>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c r="BX751" s="52"/>
      <c r="BY751" s="52"/>
      <c r="BZ751" s="52"/>
      <c r="CA751" s="52"/>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2"/>
      <c r="DE751" s="52"/>
      <c r="DF751" s="52"/>
      <c r="DG751" s="52"/>
      <c r="DH751" s="52"/>
      <c r="DI751" s="52"/>
      <c r="DJ751" s="52"/>
      <c r="DK751" s="52"/>
      <c r="DL751" s="52"/>
      <c r="DM751" s="52"/>
      <c r="DN751" s="52"/>
      <c r="DO751" s="52"/>
      <c r="DP751" s="52"/>
      <c r="DQ751" s="52"/>
      <c r="DR751" s="52"/>
      <c r="DS751" s="52"/>
      <c r="DT751" s="52"/>
      <c r="DU751" s="52"/>
    </row>
    <row r="752" spans="1:125" ht="16.5" customHeight="1" x14ac:dyDescent="0.3">
      <c r="A752" s="56"/>
      <c r="B752" s="56"/>
      <c r="C752" s="56"/>
      <c r="D752" s="52"/>
      <c r="E752" s="52"/>
      <c r="F752" s="198"/>
      <c r="G752" s="52"/>
      <c r="H752" s="198"/>
      <c r="I752" s="198"/>
      <c r="J752" s="198"/>
      <c r="K752" s="198"/>
      <c r="L752" s="198"/>
      <c r="M752" s="198"/>
      <c r="N752" s="198"/>
      <c r="O752" s="198"/>
      <c r="P752" s="198"/>
      <c r="Q752" s="198"/>
      <c r="R752" s="198"/>
      <c r="S752" s="198"/>
      <c r="T752" s="198"/>
      <c r="U752" s="198"/>
      <c r="V752" s="198"/>
      <c r="W752" s="198"/>
      <c r="X752" s="198"/>
      <c r="Y752" s="198"/>
      <c r="Z752" s="198"/>
      <c r="AA752" s="52"/>
      <c r="AB752" s="52"/>
      <c r="AC752" s="52"/>
      <c r="AD752" s="198"/>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52"/>
      <c r="CS752" s="52"/>
      <c r="CT752" s="52"/>
      <c r="CU752" s="52"/>
      <c r="CV752" s="52"/>
      <c r="CW752" s="52"/>
      <c r="CX752" s="52"/>
      <c r="CY752" s="52"/>
      <c r="CZ752" s="52"/>
      <c r="DA752" s="52"/>
      <c r="DB752" s="52"/>
      <c r="DC752" s="52"/>
      <c r="DD752" s="52"/>
      <c r="DE752" s="52"/>
      <c r="DF752" s="52"/>
      <c r="DG752" s="52"/>
      <c r="DH752" s="52"/>
      <c r="DI752" s="52"/>
      <c r="DJ752" s="52"/>
      <c r="DK752" s="52"/>
      <c r="DL752" s="52"/>
      <c r="DM752" s="52"/>
      <c r="DN752" s="52"/>
      <c r="DO752" s="52"/>
      <c r="DP752" s="52"/>
      <c r="DQ752" s="52"/>
      <c r="DR752" s="52"/>
      <c r="DS752" s="52"/>
      <c r="DT752" s="52"/>
      <c r="DU752" s="52"/>
    </row>
    <row r="753" spans="1:125" ht="16.5" customHeight="1" x14ac:dyDescent="0.3">
      <c r="A753" s="56"/>
      <c r="B753" s="56"/>
      <c r="C753" s="56"/>
      <c r="D753" s="52"/>
      <c r="E753" s="52"/>
      <c r="F753" s="198"/>
      <c r="G753" s="52"/>
      <c r="H753" s="198"/>
      <c r="I753" s="198"/>
      <c r="J753" s="198"/>
      <c r="K753" s="198"/>
      <c r="L753" s="198"/>
      <c r="M753" s="198"/>
      <c r="N753" s="198"/>
      <c r="O753" s="198"/>
      <c r="P753" s="198"/>
      <c r="Q753" s="198"/>
      <c r="R753" s="198"/>
      <c r="S753" s="198"/>
      <c r="T753" s="198"/>
      <c r="U753" s="198"/>
      <c r="V753" s="198"/>
      <c r="W753" s="198"/>
      <c r="X753" s="198"/>
      <c r="Y753" s="198"/>
      <c r="Z753" s="198"/>
      <c r="AA753" s="52"/>
      <c r="AB753" s="52"/>
      <c r="AC753" s="52"/>
      <c r="AD753" s="198"/>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52"/>
      <c r="CS753" s="52"/>
      <c r="CT753" s="52"/>
      <c r="CU753" s="52"/>
      <c r="CV753" s="52"/>
      <c r="CW753" s="52"/>
      <c r="CX753" s="52"/>
      <c r="CY753" s="52"/>
      <c r="CZ753" s="52"/>
      <c r="DA753" s="52"/>
      <c r="DB753" s="52"/>
      <c r="DC753" s="52"/>
      <c r="DD753" s="52"/>
      <c r="DE753" s="52"/>
      <c r="DF753" s="52"/>
      <c r="DG753" s="52"/>
      <c r="DH753" s="52"/>
      <c r="DI753" s="52"/>
      <c r="DJ753" s="52"/>
      <c r="DK753" s="52"/>
      <c r="DL753" s="52"/>
      <c r="DM753" s="52"/>
      <c r="DN753" s="52"/>
      <c r="DO753" s="52"/>
      <c r="DP753" s="52"/>
      <c r="DQ753" s="52"/>
      <c r="DR753" s="52"/>
      <c r="DS753" s="52"/>
      <c r="DT753" s="52"/>
      <c r="DU753" s="52"/>
    </row>
    <row r="754" spans="1:125" ht="16.5" customHeight="1" x14ac:dyDescent="0.3">
      <c r="A754" s="56"/>
      <c r="B754" s="56"/>
      <c r="C754" s="56"/>
      <c r="D754" s="52"/>
      <c r="E754" s="52"/>
      <c r="F754" s="198"/>
      <c r="G754" s="52"/>
      <c r="H754" s="198"/>
      <c r="I754" s="198"/>
      <c r="J754" s="198"/>
      <c r="K754" s="198"/>
      <c r="L754" s="198"/>
      <c r="M754" s="198"/>
      <c r="N754" s="198"/>
      <c r="O754" s="198"/>
      <c r="P754" s="198"/>
      <c r="Q754" s="198"/>
      <c r="R754" s="198"/>
      <c r="S754" s="198"/>
      <c r="T754" s="198"/>
      <c r="U754" s="198"/>
      <c r="V754" s="198"/>
      <c r="W754" s="198"/>
      <c r="X754" s="198"/>
      <c r="Y754" s="198"/>
      <c r="Z754" s="198"/>
      <c r="AA754" s="52"/>
      <c r="AB754" s="52"/>
      <c r="AC754" s="52"/>
      <c r="AD754" s="198"/>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52"/>
      <c r="CS754" s="52"/>
      <c r="CT754" s="52"/>
      <c r="CU754" s="52"/>
      <c r="CV754" s="52"/>
      <c r="CW754" s="52"/>
      <c r="CX754" s="52"/>
      <c r="CY754" s="52"/>
      <c r="CZ754" s="52"/>
      <c r="DA754" s="52"/>
      <c r="DB754" s="52"/>
      <c r="DC754" s="52"/>
      <c r="DD754" s="52"/>
      <c r="DE754" s="52"/>
      <c r="DF754" s="52"/>
      <c r="DG754" s="52"/>
      <c r="DH754" s="52"/>
      <c r="DI754" s="52"/>
      <c r="DJ754" s="52"/>
      <c r="DK754" s="52"/>
      <c r="DL754" s="52"/>
      <c r="DM754" s="52"/>
      <c r="DN754" s="52"/>
      <c r="DO754" s="52"/>
      <c r="DP754" s="52"/>
      <c r="DQ754" s="52"/>
      <c r="DR754" s="52"/>
      <c r="DS754" s="52"/>
      <c r="DT754" s="52"/>
      <c r="DU754" s="52"/>
    </row>
    <row r="755" spans="1:125" ht="16.5" customHeight="1" x14ac:dyDescent="0.3">
      <c r="A755" s="56"/>
      <c r="B755" s="56"/>
      <c r="C755" s="56"/>
      <c r="D755" s="52"/>
      <c r="E755" s="52"/>
      <c r="F755" s="198"/>
      <c r="G755" s="52"/>
      <c r="H755" s="198"/>
      <c r="I755" s="198"/>
      <c r="J755" s="198"/>
      <c r="K755" s="198"/>
      <c r="L755" s="198"/>
      <c r="M755" s="198"/>
      <c r="N755" s="198"/>
      <c r="O755" s="198"/>
      <c r="P755" s="198"/>
      <c r="Q755" s="198"/>
      <c r="R755" s="198"/>
      <c r="S755" s="198"/>
      <c r="T755" s="198"/>
      <c r="U755" s="198"/>
      <c r="V755" s="198"/>
      <c r="W755" s="198"/>
      <c r="X755" s="198"/>
      <c r="Y755" s="198"/>
      <c r="Z755" s="198"/>
      <c r="AA755" s="52"/>
      <c r="AB755" s="52"/>
      <c r="AC755" s="52"/>
      <c r="AD755" s="198"/>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52"/>
      <c r="CS755" s="52"/>
      <c r="CT755" s="52"/>
      <c r="CU755" s="52"/>
      <c r="CV755" s="52"/>
      <c r="CW755" s="52"/>
      <c r="CX755" s="52"/>
      <c r="CY755" s="52"/>
      <c r="CZ755" s="52"/>
      <c r="DA755" s="52"/>
      <c r="DB755" s="52"/>
      <c r="DC755" s="52"/>
      <c r="DD755" s="52"/>
      <c r="DE755" s="52"/>
      <c r="DF755" s="52"/>
      <c r="DG755" s="52"/>
      <c r="DH755" s="52"/>
      <c r="DI755" s="52"/>
      <c r="DJ755" s="52"/>
      <c r="DK755" s="52"/>
      <c r="DL755" s="52"/>
      <c r="DM755" s="52"/>
      <c r="DN755" s="52"/>
      <c r="DO755" s="52"/>
      <c r="DP755" s="52"/>
      <c r="DQ755" s="52"/>
      <c r="DR755" s="52"/>
      <c r="DS755" s="52"/>
      <c r="DT755" s="52"/>
      <c r="DU755" s="52"/>
    </row>
    <row r="756" spans="1:125" ht="16.5" customHeight="1" x14ac:dyDescent="0.3">
      <c r="A756" s="56"/>
      <c r="B756" s="56"/>
      <c r="C756" s="56"/>
      <c r="D756" s="52"/>
      <c r="E756" s="52"/>
      <c r="F756" s="198"/>
      <c r="G756" s="52"/>
      <c r="H756" s="198"/>
      <c r="I756" s="198"/>
      <c r="J756" s="198"/>
      <c r="K756" s="198"/>
      <c r="L756" s="198"/>
      <c r="M756" s="198"/>
      <c r="N756" s="198"/>
      <c r="O756" s="198"/>
      <c r="P756" s="198"/>
      <c r="Q756" s="198"/>
      <c r="R756" s="198"/>
      <c r="S756" s="198"/>
      <c r="T756" s="198"/>
      <c r="U756" s="198"/>
      <c r="V756" s="198"/>
      <c r="W756" s="198"/>
      <c r="X756" s="198"/>
      <c r="Y756" s="198"/>
      <c r="Z756" s="198"/>
      <c r="AA756" s="52"/>
      <c r="AB756" s="52"/>
      <c r="AC756" s="52"/>
      <c r="AD756" s="198"/>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c r="DC756" s="52"/>
      <c r="DD756" s="52"/>
      <c r="DE756" s="52"/>
      <c r="DF756" s="52"/>
      <c r="DG756" s="52"/>
      <c r="DH756" s="52"/>
      <c r="DI756" s="52"/>
      <c r="DJ756" s="52"/>
      <c r="DK756" s="52"/>
      <c r="DL756" s="52"/>
      <c r="DM756" s="52"/>
      <c r="DN756" s="52"/>
      <c r="DO756" s="52"/>
      <c r="DP756" s="52"/>
      <c r="DQ756" s="52"/>
      <c r="DR756" s="52"/>
      <c r="DS756" s="52"/>
      <c r="DT756" s="52"/>
      <c r="DU756" s="52"/>
    </row>
    <row r="757" spans="1:125" ht="16.5" customHeight="1" x14ac:dyDescent="0.3">
      <c r="A757" s="56"/>
      <c r="B757" s="56"/>
      <c r="C757" s="56"/>
      <c r="D757" s="52"/>
      <c r="E757" s="52"/>
      <c r="F757" s="198"/>
      <c r="G757" s="52"/>
      <c r="H757" s="198"/>
      <c r="I757" s="198"/>
      <c r="J757" s="198"/>
      <c r="K757" s="198"/>
      <c r="L757" s="198"/>
      <c r="M757" s="198"/>
      <c r="N757" s="198"/>
      <c r="O757" s="198"/>
      <c r="P757" s="198"/>
      <c r="Q757" s="198"/>
      <c r="R757" s="198"/>
      <c r="S757" s="198"/>
      <c r="T757" s="198"/>
      <c r="U757" s="198"/>
      <c r="V757" s="198"/>
      <c r="W757" s="198"/>
      <c r="X757" s="198"/>
      <c r="Y757" s="198"/>
      <c r="Z757" s="198"/>
      <c r="AA757" s="52"/>
      <c r="AB757" s="52"/>
      <c r="AC757" s="52"/>
      <c r="AD757" s="198"/>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52"/>
      <c r="CS757" s="52"/>
      <c r="CT757" s="52"/>
      <c r="CU757" s="52"/>
      <c r="CV757" s="52"/>
      <c r="CW757" s="52"/>
      <c r="CX757" s="52"/>
      <c r="CY757" s="52"/>
      <c r="CZ757" s="52"/>
      <c r="DA757" s="52"/>
      <c r="DB757" s="52"/>
      <c r="DC757" s="52"/>
      <c r="DD757" s="52"/>
      <c r="DE757" s="52"/>
      <c r="DF757" s="52"/>
      <c r="DG757" s="52"/>
      <c r="DH757" s="52"/>
      <c r="DI757" s="52"/>
      <c r="DJ757" s="52"/>
      <c r="DK757" s="52"/>
      <c r="DL757" s="52"/>
      <c r="DM757" s="52"/>
      <c r="DN757" s="52"/>
      <c r="DO757" s="52"/>
      <c r="DP757" s="52"/>
      <c r="DQ757" s="52"/>
      <c r="DR757" s="52"/>
      <c r="DS757" s="52"/>
      <c r="DT757" s="52"/>
      <c r="DU757" s="52"/>
    </row>
    <row r="758" spans="1:125" ht="16.5" customHeight="1" x14ac:dyDescent="0.3">
      <c r="A758" s="56"/>
      <c r="B758" s="56"/>
      <c r="C758" s="56"/>
      <c r="D758" s="52"/>
      <c r="E758" s="52"/>
      <c r="F758" s="198"/>
      <c r="G758" s="52"/>
      <c r="H758" s="198"/>
      <c r="I758" s="198"/>
      <c r="J758" s="198"/>
      <c r="K758" s="198"/>
      <c r="L758" s="198"/>
      <c r="M758" s="198"/>
      <c r="N758" s="198"/>
      <c r="O758" s="198"/>
      <c r="P758" s="198"/>
      <c r="Q758" s="198"/>
      <c r="R758" s="198"/>
      <c r="S758" s="198"/>
      <c r="T758" s="198"/>
      <c r="U758" s="198"/>
      <c r="V758" s="198"/>
      <c r="W758" s="198"/>
      <c r="X758" s="198"/>
      <c r="Y758" s="198"/>
      <c r="Z758" s="198"/>
      <c r="AA758" s="52"/>
      <c r="AB758" s="52"/>
      <c r="AC758" s="52"/>
      <c r="AD758" s="198"/>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c r="DF758" s="52"/>
      <c r="DG758" s="52"/>
      <c r="DH758" s="52"/>
      <c r="DI758" s="52"/>
      <c r="DJ758" s="52"/>
      <c r="DK758" s="52"/>
      <c r="DL758" s="52"/>
      <c r="DM758" s="52"/>
      <c r="DN758" s="52"/>
      <c r="DO758" s="52"/>
      <c r="DP758" s="52"/>
      <c r="DQ758" s="52"/>
      <c r="DR758" s="52"/>
      <c r="DS758" s="52"/>
      <c r="DT758" s="52"/>
      <c r="DU758" s="52"/>
    </row>
    <row r="759" spans="1:125" ht="16.5" customHeight="1" x14ac:dyDescent="0.3">
      <c r="A759" s="56"/>
      <c r="B759" s="56"/>
      <c r="C759" s="56"/>
      <c r="D759" s="52"/>
      <c r="E759" s="52"/>
      <c r="F759" s="198"/>
      <c r="G759" s="52"/>
      <c r="H759" s="198"/>
      <c r="I759" s="198"/>
      <c r="J759" s="198"/>
      <c r="K759" s="198"/>
      <c r="L759" s="198"/>
      <c r="M759" s="198"/>
      <c r="N759" s="198"/>
      <c r="O759" s="198"/>
      <c r="P759" s="198"/>
      <c r="Q759" s="198"/>
      <c r="R759" s="198"/>
      <c r="S759" s="198"/>
      <c r="T759" s="198"/>
      <c r="U759" s="198"/>
      <c r="V759" s="198"/>
      <c r="W759" s="198"/>
      <c r="X759" s="198"/>
      <c r="Y759" s="198"/>
      <c r="Z759" s="198"/>
      <c r="AA759" s="52"/>
      <c r="AB759" s="52"/>
      <c r="AC759" s="52"/>
      <c r="AD759" s="198"/>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2"/>
      <c r="DE759" s="52"/>
      <c r="DF759" s="52"/>
      <c r="DG759" s="52"/>
      <c r="DH759" s="52"/>
      <c r="DI759" s="52"/>
      <c r="DJ759" s="52"/>
      <c r="DK759" s="52"/>
      <c r="DL759" s="52"/>
      <c r="DM759" s="52"/>
      <c r="DN759" s="52"/>
      <c r="DO759" s="52"/>
      <c r="DP759" s="52"/>
      <c r="DQ759" s="52"/>
      <c r="DR759" s="52"/>
      <c r="DS759" s="52"/>
      <c r="DT759" s="52"/>
      <c r="DU759" s="52"/>
    </row>
    <row r="760" spans="1:125" ht="16.5" customHeight="1" x14ac:dyDescent="0.3">
      <c r="A760" s="56"/>
      <c r="B760" s="56"/>
      <c r="C760" s="56"/>
      <c r="D760" s="52"/>
      <c r="E760" s="52"/>
      <c r="F760" s="198"/>
      <c r="G760" s="52"/>
      <c r="H760" s="198"/>
      <c r="I760" s="198"/>
      <c r="J760" s="198"/>
      <c r="K760" s="198"/>
      <c r="L760" s="198"/>
      <c r="M760" s="198"/>
      <c r="N760" s="198"/>
      <c r="O760" s="198"/>
      <c r="P760" s="198"/>
      <c r="Q760" s="198"/>
      <c r="R760" s="198"/>
      <c r="S760" s="198"/>
      <c r="T760" s="198"/>
      <c r="U760" s="198"/>
      <c r="V760" s="198"/>
      <c r="W760" s="198"/>
      <c r="X760" s="198"/>
      <c r="Y760" s="198"/>
      <c r="Z760" s="198"/>
      <c r="AA760" s="52"/>
      <c r="AB760" s="52"/>
      <c r="AC760" s="52"/>
      <c r="AD760" s="198"/>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52"/>
      <c r="CS760" s="52"/>
      <c r="CT760" s="52"/>
      <c r="CU760" s="52"/>
      <c r="CV760" s="52"/>
      <c r="CW760" s="52"/>
      <c r="CX760" s="52"/>
      <c r="CY760" s="52"/>
      <c r="CZ760" s="52"/>
      <c r="DA760" s="52"/>
      <c r="DB760" s="52"/>
      <c r="DC760" s="52"/>
      <c r="DD760" s="52"/>
      <c r="DE760" s="52"/>
      <c r="DF760" s="52"/>
      <c r="DG760" s="52"/>
      <c r="DH760" s="52"/>
      <c r="DI760" s="52"/>
      <c r="DJ760" s="52"/>
      <c r="DK760" s="52"/>
      <c r="DL760" s="52"/>
      <c r="DM760" s="52"/>
      <c r="DN760" s="52"/>
      <c r="DO760" s="52"/>
      <c r="DP760" s="52"/>
      <c r="DQ760" s="52"/>
      <c r="DR760" s="52"/>
      <c r="DS760" s="52"/>
      <c r="DT760" s="52"/>
      <c r="DU760" s="52"/>
    </row>
    <row r="761" spans="1:125" ht="16.5" customHeight="1" x14ac:dyDescent="0.3">
      <c r="A761" s="56"/>
      <c r="B761" s="56"/>
      <c r="C761" s="56"/>
      <c r="D761" s="52"/>
      <c r="E761" s="52"/>
      <c r="F761" s="198"/>
      <c r="G761" s="52"/>
      <c r="H761" s="198"/>
      <c r="I761" s="198"/>
      <c r="J761" s="198"/>
      <c r="K761" s="198"/>
      <c r="L761" s="198"/>
      <c r="M761" s="198"/>
      <c r="N761" s="198"/>
      <c r="O761" s="198"/>
      <c r="P761" s="198"/>
      <c r="Q761" s="198"/>
      <c r="R761" s="198"/>
      <c r="S761" s="198"/>
      <c r="T761" s="198"/>
      <c r="U761" s="198"/>
      <c r="V761" s="198"/>
      <c r="W761" s="198"/>
      <c r="X761" s="198"/>
      <c r="Y761" s="198"/>
      <c r="Z761" s="198"/>
      <c r="AA761" s="52"/>
      <c r="AB761" s="52"/>
      <c r="AC761" s="52"/>
      <c r="AD761" s="198"/>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c r="CD761" s="52"/>
      <c r="CE761" s="52"/>
      <c r="CF761" s="52"/>
      <c r="CG761" s="52"/>
      <c r="CH761" s="52"/>
      <c r="CI761" s="52"/>
      <c r="CJ761" s="52"/>
      <c r="CK761" s="52"/>
      <c r="CL761" s="52"/>
      <c r="CM761" s="52"/>
      <c r="CN761" s="52"/>
      <c r="CO761" s="52"/>
      <c r="CP761" s="52"/>
      <c r="CQ761" s="52"/>
      <c r="CR761" s="52"/>
      <c r="CS761" s="52"/>
      <c r="CT761" s="52"/>
      <c r="CU761" s="52"/>
      <c r="CV761" s="52"/>
      <c r="CW761" s="52"/>
      <c r="CX761" s="52"/>
      <c r="CY761" s="52"/>
      <c r="CZ761" s="52"/>
      <c r="DA761" s="52"/>
      <c r="DB761" s="52"/>
      <c r="DC761" s="52"/>
      <c r="DD761" s="52"/>
      <c r="DE761" s="52"/>
      <c r="DF761" s="52"/>
      <c r="DG761" s="52"/>
      <c r="DH761" s="52"/>
      <c r="DI761" s="52"/>
      <c r="DJ761" s="52"/>
      <c r="DK761" s="52"/>
      <c r="DL761" s="52"/>
      <c r="DM761" s="52"/>
      <c r="DN761" s="52"/>
      <c r="DO761" s="52"/>
      <c r="DP761" s="52"/>
      <c r="DQ761" s="52"/>
      <c r="DR761" s="52"/>
      <c r="DS761" s="52"/>
      <c r="DT761" s="52"/>
      <c r="DU761" s="52"/>
    </row>
    <row r="762" spans="1:125" ht="16.5" customHeight="1" x14ac:dyDescent="0.3">
      <c r="A762" s="56"/>
      <c r="B762" s="56"/>
      <c r="C762" s="56"/>
      <c r="D762" s="52"/>
      <c r="E762" s="52"/>
      <c r="F762" s="198"/>
      <c r="G762" s="52"/>
      <c r="H762" s="198"/>
      <c r="I762" s="198"/>
      <c r="J762" s="198"/>
      <c r="K762" s="198"/>
      <c r="L762" s="198"/>
      <c r="M762" s="198"/>
      <c r="N762" s="198"/>
      <c r="O762" s="198"/>
      <c r="P762" s="198"/>
      <c r="Q762" s="198"/>
      <c r="R762" s="198"/>
      <c r="S762" s="198"/>
      <c r="T762" s="198"/>
      <c r="U762" s="198"/>
      <c r="V762" s="198"/>
      <c r="W762" s="198"/>
      <c r="X762" s="198"/>
      <c r="Y762" s="198"/>
      <c r="Z762" s="198"/>
      <c r="AA762" s="52"/>
      <c r="AB762" s="52"/>
      <c r="AC762" s="52"/>
      <c r="AD762" s="198"/>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52"/>
      <c r="CS762" s="52"/>
      <c r="CT762" s="52"/>
      <c r="CU762" s="52"/>
      <c r="CV762" s="52"/>
      <c r="CW762" s="52"/>
      <c r="CX762" s="52"/>
      <c r="CY762" s="52"/>
      <c r="CZ762" s="52"/>
      <c r="DA762" s="52"/>
      <c r="DB762" s="52"/>
      <c r="DC762" s="52"/>
      <c r="DD762" s="52"/>
      <c r="DE762" s="52"/>
      <c r="DF762" s="52"/>
      <c r="DG762" s="52"/>
      <c r="DH762" s="52"/>
      <c r="DI762" s="52"/>
      <c r="DJ762" s="52"/>
      <c r="DK762" s="52"/>
      <c r="DL762" s="52"/>
      <c r="DM762" s="52"/>
      <c r="DN762" s="52"/>
      <c r="DO762" s="52"/>
      <c r="DP762" s="52"/>
      <c r="DQ762" s="52"/>
      <c r="DR762" s="52"/>
      <c r="DS762" s="52"/>
      <c r="DT762" s="52"/>
      <c r="DU762" s="52"/>
    </row>
    <row r="763" spans="1:125" ht="16.5" customHeight="1" x14ac:dyDescent="0.3">
      <c r="A763" s="56"/>
      <c r="B763" s="56"/>
      <c r="C763" s="56"/>
      <c r="D763" s="52"/>
      <c r="E763" s="52"/>
      <c r="F763" s="198"/>
      <c r="G763" s="52"/>
      <c r="H763" s="198"/>
      <c r="I763" s="198"/>
      <c r="J763" s="198"/>
      <c r="K763" s="198"/>
      <c r="L763" s="198"/>
      <c r="M763" s="198"/>
      <c r="N763" s="198"/>
      <c r="O763" s="198"/>
      <c r="P763" s="198"/>
      <c r="Q763" s="198"/>
      <c r="R763" s="198"/>
      <c r="S763" s="198"/>
      <c r="T763" s="198"/>
      <c r="U763" s="198"/>
      <c r="V763" s="198"/>
      <c r="W763" s="198"/>
      <c r="X763" s="198"/>
      <c r="Y763" s="198"/>
      <c r="Z763" s="198"/>
      <c r="AA763" s="52"/>
      <c r="AB763" s="52"/>
      <c r="AC763" s="52"/>
      <c r="AD763" s="198"/>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52"/>
      <c r="CS763" s="52"/>
      <c r="CT763" s="52"/>
      <c r="CU763" s="52"/>
      <c r="CV763" s="52"/>
      <c r="CW763" s="52"/>
      <c r="CX763" s="52"/>
      <c r="CY763" s="52"/>
      <c r="CZ763" s="52"/>
      <c r="DA763" s="52"/>
      <c r="DB763" s="52"/>
      <c r="DC763" s="52"/>
      <c r="DD763" s="52"/>
      <c r="DE763" s="52"/>
      <c r="DF763" s="52"/>
      <c r="DG763" s="52"/>
      <c r="DH763" s="52"/>
      <c r="DI763" s="52"/>
      <c r="DJ763" s="52"/>
      <c r="DK763" s="52"/>
      <c r="DL763" s="52"/>
      <c r="DM763" s="52"/>
      <c r="DN763" s="52"/>
      <c r="DO763" s="52"/>
      <c r="DP763" s="52"/>
      <c r="DQ763" s="52"/>
      <c r="DR763" s="52"/>
      <c r="DS763" s="52"/>
      <c r="DT763" s="52"/>
      <c r="DU763" s="52"/>
    </row>
    <row r="764" spans="1:125" ht="16.5" customHeight="1" x14ac:dyDescent="0.3">
      <c r="A764" s="56"/>
      <c r="B764" s="56"/>
      <c r="C764" s="56"/>
      <c r="D764" s="52"/>
      <c r="E764" s="52"/>
      <c r="F764" s="198"/>
      <c r="G764" s="52"/>
      <c r="H764" s="198"/>
      <c r="I764" s="198"/>
      <c r="J764" s="198"/>
      <c r="K764" s="198"/>
      <c r="L764" s="198"/>
      <c r="M764" s="198"/>
      <c r="N764" s="198"/>
      <c r="O764" s="198"/>
      <c r="P764" s="198"/>
      <c r="Q764" s="198"/>
      <c r="R764" s="198"/>
      <c r="S764" s="198"/>
      <c r="T764" s="198"/>
      <c r="U764" s="198"/>
      <c r="V764" s="198"/>
      <c r="W764" s="198"/>
      <c r="X764" s="198"/>
      <c r="Y764" s="198"/>
      <c r="Z764" s="198"/>
      <c r="AA764" s="52"/>
      <c r="AB764" s="52"/>
      <c r="AC764" s="52"/>
      <c r="AD764" s="198"/>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c r="DC764" s="52"/>
      <c r="DD764" s="52"/>
      <c r="DE764" s="52"/>
      <c r="DF764" s="52"/>
      <c r="DG764" s="52"/>
      <c r="DH764" s="52"/>
      <c r="DI764" s="52"/>
      <c r="DJ764" s="52"/>
      <c r="DK764" s="52"/>
      <c r="DL764" s="52"/>
      <c r="DM764" s="52"/>
      <c r="DN764" s="52"/>
      <c r="DO764" s="52"/>
      <c r="DP764" s="52"/>
      <c r="DQ764" s="52"/>
      <c r="DR764" s="52"/>
      <c r="DS764" s="52"/>
      <c r="DT764" s="52"/>
      <c r="DU764" s="52"/>
    </row>
    <row r="765" spans="1:125" ht="16.5" customHeight="1" x14ac:dyDescent="0.3">
      <c r="A765" s="56"/>
      <c r="B765" s="56"/>
      <c r="C765" s="56"/>
      <c r="D765" s="52"/>
      <c r="E765" s="52"/>
      <c r="F765" s="198"/>
      <c r="G765" s="52"/>
      <c r="H765" s="198"/>
      <c r="I765" s="198"/>
      <c r="J765" s="198"/>
      <c r="K765" s="198"/>
      <c r="L765" s="198"/>
      <c r="M765" s="198"/>
      <c r="N765" s="198"/>
      <c r="O765" s="198"/>
      <c r="P765" s="198"/>
      <c r="Q765" s="198"/>
      <c r="R765" s="198"/>
      <c r="S765" s="198"/>
      <c r="T765" s="198"/>
      <c r="U765" s="198"/>
      <c r="V765" s="198"/>
      <c r="W765" s="198"/>
      <c r="X765" s="198"/>
      <c r="Y765" s="198"/>
      <c r="Z765" s="198"/>
      <c r="AA765" s="52"/>
      <c r="AB765" s="52"/>
      <c r="AC765" s="52"/>
      <c r="AD765" s="198"/>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c r="CD765" s="52"/>
      <c r="CE765" s="52"/>
      <c r="CF765" s="52"/>
      <c r="CG765" s="52"/>
      <c r="CH765" s="52"/>
      <c r="CI765" s="52"/>
      <c r="CJ765" s="52"/>
      <c r="CK765" s="52"/>
      <c r="CL765" s="52"/>
      <c r="CM765" s="52"/>
      <c r="CN765" s="52"/>
      <c r="CO765" s="52"/>
      <c r="CP765" s="52"/>
      <c r="CQ765" s="52"/>
      <c r="CR765" s="52"/>
      <c r="CS765" s="52"/>
      <c r="CT765" s="52"/>
      <c r="CU765" s="52"/>
      <c r="CV765" s="52"/>
      <c r="CW765" s="52"/>
      <c r="CX765" s="52"/>
      <c r="CY765" s="52"/>
      <c r="CZ765" s="52"/>
      <c r="DA765" s="52"/>
      <c r="DB765" s="52"/>
      <c r="DC765" s="52"/>
      <c r="DD765" s="52"/>
      <c r="DE765" s="52"/>
      <c r="DF765" s="52"/>
      <c r="DG765" s="52"/>
      <c r="DH765" s="52"/>
      <c r="DI765" s="52"/>
      <c r="DJ765" s="52"/>
      <c r="DK765" s="52"/>
      <c r="DL765" s="52"/>
      <c r="DM765" s="52"/>
      <c r="DN765" s="52"/>
      <c r="DO765" s="52"/>
      <c r="DP765" s="52"/>
      <c r="DQ765" s="52"/>
      <c r="DR765" s="52"/>
      <c r="DS765" s="52"/>
      <c r="DT765" s="52"/>
      <c r="DU765" s="52"/>
    </row>
    <row r="766" spans="1:125" ht="16.5" customHeight="1" x14ac:dyDescent="0.3">
      <c r="A766" s="56"/>
      <c r="B766" s="56"/>
      <c r="C766" s="56"/>
      <c r="D766" s="52"/>
      <c r="E766" s="52"/>
      <c r="F766" s="198"/>
      <c r="G766" s="52"/>
      <c r="H766" s="198"/>
      <c r="I766" s="198"/>
      <c r="J766" s="198"/>
      <c r="K766" s="198"/>
      <c r="L766" s="198"/>
      <c r="M766" s="198"/>
      <c r="N766" s="198"/>
      <c r="O766" s="198"/>
      <c r="P766" s="198"/>
      <c r="Q766" s="198"/>
      <c r="R766" s="198"/>
      <c r="S766" s="198"/>
      <c r="T766" s="198"/>
      <c r="U766" s="198"/>
      <c r="V766" s="198"/>
      <c r="W766" s="198"/>
      <c r="X766" s="198"/>
      <c r="Y766" s="198"/>
      <c r="Z766" s="198"/>
      <c r="AA766" s="52"/>
      <c r="AB766" s="52"/>
      <c r="AC766" s="52"/>
      <c r="AD766" s="198"/>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c r="CD766" s="52"/>
      <c r="CE766" s="52"/>
      <c r="CF766" s="52"/>
      <c r="CG766" s="52"/>
      <c r="CH766" s="52"/>
      <c r="CI766" s="52"/>
      <c r="CJ766" s="52"/>
      <c r="CK766" s="52"/>
      <c r="CL766" s="52"/>
      <c r="CM766" s="52"/>
      <c r="CN766" s="52"/>
      <c r="CO766" s="52"/>
      <c r="CP766" s="52"/>
      <c r="CQ766" s="52"/>
      <c r="CR766" s="52"/>
      <c r="CS766" s="52"/>
      <c r="CT766" s="52"/>
      <c r="CU766" s="52"/>
      <c r="CV766" s="52"/>
      <c r="CW766" s="52"/>
      <c r="CX766" s="52"/>
      <c r="CY766" s="52"/>
      <c r="CZ766" s="52"/>
      <c r="DA766" s="52"/>
      <c r="DB766" s="52"/>
      <c r="DC766" s="52"/>
      <c r="DD766" s="52"/>
      <c r="DE766" s="52"/>
      <c r="DF766" s="52"/>
      <c r="DG766" s="52"/>
      <c r="DH766" s="52"/>
      <c r="DI766" s="52"/>
      <c r="DJ766" s="52"/>
      <c r="DK766" s="52"/>
      <c r="DL766" s="52"/>
      <c r="DM766" s="52"/>
      <c r="DN766" s="52"/>
      <c r="DO766" s="52"/>
      <c r="DP766" s="52"/>
      <c r="DQ766" s="52"/>
      <c r="DR766" s="52"/>
      <c r="DS766" s="52"/>
      <c r="DT766" s="52"/>
      <c r="DU766" s="52"/>
    </row>
    <row r="767" spans="1:125" ht="16.5" customHeight="1" x14ac:dyDescent="0.3">
      <c r="A767" s="56"/>
      <c r="B767" s="56"/>
      <c r="C767" s="56"/>
      <c r="D767" s="52"/>
      <c r="E767" s="52"/>
      <c r="F767" s="198"/>
      <c r="G767" s="52"/>
      <c r="H767" s="198"/>
      <c r="I767" s="198"/>
      <c r="J767" s="198"/>
      <c r="K767" s="198"/>
      <c r="L767" s="198"/>
      <c r="M767" s="198"/>
      <c r="N767" s="198"/>
      <c r="O767" s="198"/>
      <c r="P767" s="198"/>
      <c r="Q767" s="198"/>
      <c r="R767" s="198"/>
      <c r="S767" s="198"/>
      <c r="T767" s="198"/>
      <c r="U767" s="198"/>
      <c r="V767" s="198"/>
      <c r="W767" s="198"/>
      <c r="X767" s="198"/>
      <c r="Y767" s="198"/>
      <c r="Z767" s="198"/>
      <c r="AA767" s="52"/>
      <c r="AB767" s="52"/>
      <c r="AC767" s="52"/>
      <c r="AD767" s="198"/>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c r="BX767" s="52"/>
      <c r="BY767" s="52"/>
      <c r="BZ767" s="52"/>
      <c r="CA767" s="52"/>
      <c r="CB767" s="52"/>
      <c r="CC767" s="52"/>
      <c r="CD767" s="52"/>
      <c r="CE767" s="52"/>
      <c r="CF767" s="52"/>
      <c r="CG767" s="52"/>
      <c r="CH767" s="52"/>
      <c r="CI767" s="52"/>
      <c r="CJ767" s="52"/>
      <c r="CK767" s="52"/>
      <c r="CL767" s="52"/>
      <c r="CM767" s="52"/>
      <c r="CN767" s="52"/>
      <c r="CO767" s="52"/>
      <c r="CP767" s="52"/>
      <c r="CQ767" s="52"/>
      <c r="CR767" s="52"/>
      <c r="CS767" s="52"/>
      <c r="CT767" s="52"/>
      <c r="CU767" s="52"/>
      <c r="CV767" s="52"/>
      <c r="CW767" s="52"/>
      <c r="CX767" s="52"/>
      <c r="CY767" s="52"/>
      <c r="CZ767" s="52"/>
      <c r="DA767" s="52"/>
      <c r="DB767" s="52"/>
      <c r="DC767" s="52"/>
      <c r="DD767" s="52"/>
      <c r="DE767" s="52"/>
      <c r="DF767" s="52"/>
      <c r="DG767" s="52"/>
      <c r="DH767" s="52"/>
      <c r="DI767" s="52"/>
      <c r="DJ767" s="52"/>
      <c r="DK767" s="52"/>
      <c r="DL767" s="52"/>
      <c r="DM767" s="52"/>
      <c r="DN767" s="52"/>
      <c r="DO767" s="52"/>
      <c r="DP767" s="52"/>
      <c r="DQ767" s="52"/>
      <c r="DR767" s="52"/>
      <c r="DS767" s="52"/>
      <c r="DT767" s="52"/>
      <c r="DU767" s="52"/>
    </row>
    <row r="768" spans="1:125" ht="16.5" customHeight="1" x14ac:dyDescent="0.3">
      <c r="A768" s="56"/>
      <c r="B768" s="56"/>
      <c r="C768" s="56"/>
      <c r="D768" s="52"/>
      <c r="E768" s="52"/>
      <c r="F768" s="198"/>
      <c r="G768" s="52"/>
      <c r="H768" s="198"/>
      <c r="I768" s="198"/>
      <c r="J768" s="198"/>
      <c r="K768" s="198"/>
      <c r="L768" s="198"/>
      <c r="M768" s="198"/>
      <c r="N768" s="198"/>
      <c r="O768" s="198"/>
      <c r="P768" s="198"/>
      <c r="Q768" s="198"/>
      <c r="R768" s="198"/>
      <c r="S768" s="198"/>
      <c r="T768" s="198"/>
      <c r="U768" s="198"/>
      <c r="V768" s="198"/>
      <c r="W768" s="198"/>
      <c r="X768" s="198"/>
      <c r="Y768" s="198"/>
      <c r="Z768" s="198"/>
      <c r="AA768" s="52"/>
      <c r="AB768" s="52"/>
      <c r="AC768" s="52"/>
      <c r="AD768" s="198"/>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c r="DC768" s="52"/>
      <c r="DD768" s="52"/>
      <c r="DE768" s="52"/>
      <c r="DF768" s="52"/>
      <c r="DG768" s="52"/>
      <c r="DH768" s="52"/>
      <c r="DI768" s="52"/>
      <c r="DJ768" s="52"/>
      <c r="DK768" s="52"/>
      <c r="DL768" s="52"/>
      <c r="DM768" s="52"/>
      <c r="DN768" s="52"/>
      <c r="DO768" s="52"/>
      <c r="DP768" s="52"/>
      <c r="DQ768" s="52"/>
      <c r="DR768" s="52"/>
      <c r="DS768" s="52"/>
      <c r="DT768" s="52"/>
      <c r="DU768" s="52"/>
    </row>
    <row r="769" spans="1:125" ht="16.5" customHeight="1" x14ac:dyDescent="0.3">
      <c r="A769" s="56"/>
      <c r="B769" s="56"/>
      <c r="C769" s="56"/>
      <c r="D769" s="52"/>
      <c r="E769" s="52"/>
      <c r="F769" s="198"/>
      <c r="G769" s="52"/>
      <c r="H769" s="198"/>
      <c r="I769" s="198"/>
      <c r="J769" s="198"/>
      <c r="K769" s="198"/>
      <c r="L769" s="198"/>
      <c r="M769" s="198"/>
      <c r="N769" s="198"/>
      <c r="O769" s="198"/>
      <c r="P769" s="198"/>
      <c r="Q769" s="198"/>
      <c r="R769" s="198"/>
      <c r="S769" s="198"/>
      <c r="T769" s="198"/>
      <c r="U769" s="198"/>
      <c r="V769" s="198"/>
      <c r="W769" s="198"/>
      <c r="X769" s="198"/>
      <c r="Y769" s="198"/>
      <c r="Z769" s="198"/>
      <c r="AA769" s="52"/>
      <c r="AB769" s="52"/>
      <c r="AC769" s="52"/>
      <c r="AD769" s="198"/>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c r="BX769" s="52"/>
      <c r="BY769" s="52"/>
      <c r="BZ769" s="52"/>
      <c r="CA769" s="52"/>
      <c r="CB769" s="52"/>
      <c r="CC769" s="52"/>
      <c r="CD769" s="52"/>
      <c r="CE769" s="52"/>
      <c r="CF769" s="52"/>
      <c r="CG769" s="52"/>
      <c r="CH769" s="52"/>
      <c r="CI769" s="52"/>
      <c r="CJ769" s="52"/>
      <c r="CK769" s="52"/>
      <c r="CL769" s="52"/>
      <c r="CM769" s="52"/>
      <c r="CN769" s="52"/>
      <c r="CO769" s="52"/>
      <c r="CP769" s="52"/>
      <c r="CQ769" s="52"/>
      <c r="CR769" s="52"/>
      <c r="CS769" s="52"/>
      <c r="CT769" s="52"/>
      <c r="CU769" s="52"/>
      <c r="CV769" s="52"/>
      <c r="CW769" s="52"/>
      <c r="CX769" s="52"/>
      <c r="CY769" s="52"/>
      <c r="CZ769" s="52"/>
      <c r="DA769" s="52"/>
      <c r="DB769" s="52"/>
      <c r="DC769" s="52"/>
      <c r="DD769" s="52"/>
      <c r="DE769" s="52"/>
      <c r="DF769" s="52"/>
      <c r="DG769" s="52"/>
      <c r="DH769" s="52"/>
      <c r="DI769" s="52"/>
      <c r="DJ769" s="52"/>
      <c r="DK769" s="52"/>
      <c r="DL769" s="52"/>
      <c r="DM769" s="52"/>
      <c r="DN769" s="52"/>
      <c r="DO769" s="52"/>
      <c r="DP769" s="52"/>
      <c r="DQ769" s="52"/>
      <c r="DR769" s="52"/>
      <c r="DS769" s="52"/>
      <c r="DT769" s="52"/>
      <c r="DU769" s="52"/>
    </row>
    <row r="770" spans="1:125" ht="16.5" customHeight="1" x14ac:dyDescent="0.3">
      <c r="A770" s="56"/>
      <c r="B770" s="56"/>
      <c r="C770" s="56"/>
      <c r="D770" s="52"/>
      <c r="E770" s="52"/>
      <c r="F770" s="198"/>
      <c r="G770" s="52"/>
      <c r="H770" s="198"/>
      <c r="I770" s="198"/>
      <c r="J770" s="198"/>
      <c r="K770" s="198"/>
      <c r="L770" s="198"/>
      <c r="M770" s="198"/>
      <c r="N770" s="198"/>
      <c r="O770" s="198"/>
      <c r="P770" s="198"/>
      <c r="Q770" s="198"/>
      <c r="R770" s="198"/>
      <c r="S770" s="198"/>
      <c r="T770" s="198"/>
      <c r="U770" s="198"/>
      <c r="V770" s="198"/>
      <c r="W770" s="198"/>
      <c r="X770" s="198"/>
      <c r="Y770" s="198"/>
      <c r="Z770" s="198"/>
      <c r="AA770" s="52"/>
      <c r="AB770" s="52"/>
      <c r="AC770" s="52"/>
      <c r="AD770" s="198"/>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c r="DC770" s="52"/>
      <c r="DD770" s="52"/>
      <c r="DE770" s="52"/>
      <c r="DF770" s="52"/>
      <c r="DG770" s="52"/>
      <c r="DH770" s="52"/>
      <c r="DI770" s="52"/>
      <c r="DJ770" s="52"/>
      <c r="DK770" s="52"/>
      <c r="DL770" s="52"/>
      <c r="DM770" s="52"/>
      <c r="DN770" s="52"/>
      <c r="DO770" s="52"/>
      <c r="DP770" s="52"/>
      <c r="DQ770" s="52"/>
      <c r="DR770" s="52"/>
      <c r="DS770" s="52"/>
      <c r="DT770" s="52"/>
      <c r="DU770" s="52"/>
    </row>
    <row r="771" spans="1:125" ht="16.5" customHeight="1" x14ac:dyDescent="0.3">
      <c r="A771" s="56"/>
      <c r="B771" s="56"/>
      <c r="C771" s="56"/>
      <c r="D771" s="52"/>
      <c r="E771" s="52"/>
      <c r="F771" s="198"/>
      <c r="G771" s="52"/>
      <c r="H771" s="198"/>
      <c r="I771" s="198"/>
      <c r="J771" s="198"/>
      <c r="K771" s="198"/>
      <c r="L771" s="198"/>
      <c r="M771" s="198"/>
      <c r="N771" s="198"/>
      <c r="O771" s="198"/>
      <c r="P771" s="198"/>
      <c r="Q771" s="198"/>
      <c r="R771" s="198"/>
      <c r="S771" s="198"/>
      <c r="T771" s="198"/>
      <c r="U771" s="198"/>
      <c r="V771" s="198"/>
      <c r="W771" s="198"/>
      <c r="X771" s="198"/>
      <c r="Y771" s="198"/>
      <c r="Z771" s="198"/>
      <c r="AA771" s="52"/>
      <c r="AB771" s="52"/>
      <c r="AC771" s="52"/>
      <c r="AD771" s="198"/>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c r="DC771" s="52"/>
      <c r="DD771" s="52"/>
      <c r="DE771" s="52"/>
      <c r="DF771" s="52"/>
      <c r="DG771" s="52"/>
      <c r="DH771" s="52"/>
      <c r="DI771" s="52"/>
      <c r="DJ771" s="52"/>
      <c r="DK771" s="52"/>
      <c r="DL771" s="52"/>
      <c r="DM771" s="52"/>
      <c r="DN771" s="52"/>
      <c r="DO771" s="52"/>
      <c r="DP771" s="52"/>
      <c r="DQ771" s="52"/>
      <c r="DR771" s="52"/>
      <c r="DS771" s="52"/>
      <c r="DT771" s="52"/>
      <c r="DU771" s="52"/>
    </row>
    <row r="772" spans="1:125" ht="16.5" customHeight="1" x14ac:dyDescent="0.3">
      <c r="A772" s="56"/>
      <c r="B772" s="56"/>
      <c r="C772" s="56"/>
      <c r="D772" s="52"/>
      <c r="E772" s="52"/>
      <c r="F772" s="198"/>
      <c r="G772" s="52"/>
      <c r="H772" s="198"/>
      <c r="I772" s="198"/>
      <c r="J772" s="198"/>
      <c r="K772" s="198"/>
      <c r="L772" s="198"/>
      <c r="M772" s="198"/>
      <c r="N772" s="198"/>
      <c r="O772" s="198"/>
      <c r="P772" s="198"/>
      <c r="Q772" s="198"/>
      <c r="R772" s="198"/>
      <c r="S772" s="198"/>
      <c r="T772" s="198"/>
      <c r="U772" s="198"/>
      <c r="V772" s="198"/>
      <c r="W772" s="198"/>
      <c r="X772" s="198"/>
      <c r="Y772" s="198"/>
      <c r="Z772" s="198"/>
      <c r="AA772" s="52"/>
      <c r="AB772" s="52"/>
      <c r="AC772" s="52"/>
      <c r="AD772" s="198"/>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c r="DC772" s="52"/>
      <c r="DD772" s="52"/>
      <c r="DE772" s="52"/>
      <c r="DF772" s="52"/>
      <c r="DG772" s="52"/>
      <c r="DH772" s="52"/>
      <c r="DI772" s="52"/>
      <c r="DJ772" s="52"/>
      <c r="DK772" s="52"/>
      <c r="DL772" s="52"/>
      <c r="DM772" s="52"/>
      <c r="DN772" s="52"/>
      <c r="DO772" s="52"/>
      <c r="DP772" s="52"/>
      <c r="DQ772" s="52"/>
      <c r="DR772" s="52"/>
      <c r="DS772" s="52"/>
      <c r="DT772" s="52"/>
      <c r="DU772" s="52"/>
    </row>
    <row r="773" spans="1:125" ht="16.5" customHeight="1" x14ac:dyDescent="0.3">
      <c r="A773" s="56"/>
      <c r="B773" s="56"/>
      <c r="C773" s="56"/>
      <c r="D773" s="52"/>
      <c r="E773" s="52"/>
      <c r="F773" s="198"/>
      <c r="G773" s="52"/>
      <c r="H773" s="198"/>
      <c r="I773" s="198"/>
      <c r="J773" s="198"/>
      <c r="K773" s="198"/>
      <c r="L773" s="198"/>
      <c r="M773" s="198"/>
      <c r="N773" s="198"/>
      <c r="O773" s="198"/>
      <c r="P773" s="198"/>
      <c r="Q773" s="198"/>
      <c r="R773" s="198"/>
      <c r="S773" s="198"/>
      <c r="T773" s="198"/>
      <c r="U773" s="198"/>
      <c r="V773" s="198"/>
      <c r="W773" s="198"/>
      <c r="X773" s="198"/>
      <c r="Y773" s="198"/>
      <c r="Z773" s="198"/>
      <c r="AA773" s="52"/>
      <c r="AB773" s="52"/>
      <c r="AC773" s="52"/>
      <c r="AD773" s="198"/>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c r="BX773" s="52"/>
      <c r="BY773" s="52"/>
      <c r="BZ773" s="52"/>
      <c r="CA773" s="52"/>
      <c r="CB773" s="52"/>
      <c r="CC773" s="52"/>
      <c r="CD773" s="52"/>
      <c r="CE773" s="52"/>
      <c r="CF773" s="52"/>
      <c r="CG773" s="52"/>
      <c r="CH773" s="52"/>
      <c r="CI773" s="52"/>
      <c r="CJ773" s="52"/>
      <c r="CK773" s="52"/>
      <c r="CL773" s="52"/>
      <c r="CM773" s="52"/>
      <c r="CN773" s="52"/>
      <c r="CO773" s="52"/>
      <c r="CP773" s="52"/>
      <c r="CQ773" s="52"/>
      <c r="CR773" s="52"/>
      <c r="CS773" s="52"/>
      <c r="CT773" s="52"/>
      <c r="CU773" s="52"/>
      <c r="CV773" s="52"/>
      <c r="CW773" s="52"/>
      <c r="CX773" s="52"/>
      <c r="CY773" s="52"/>
      <c r="CZ773" s="52"/>
      <c r="DA773" s="52"/>
      <c r="DB773" s="52"/>
      <c r="DC773" s="52"/>
      <c r="DD773" s="52"/>
      <c r="DE773" s="52"/>
      <c r="DF773" s="52"/>
      <c r="DG773" s="52"/>
      <c r="DH773" s="52"/>
      <c r="DI773" s="52"/>
      <c r="DJ773" s="52"/>
      <c r="DK773" s="52"/>
      <c r="DL773" s="52"/>
      <c r="DM773" s="52"/>
      <c r="DN773" s="52"/>
      <c r="DO773" s="52"/>
      <c r="DP773" s="52"/>
      <c r="DQ773" s="52"/>
      <c r="DR773" s="52"/>
      <c r="DS773" s="52"/>
      <c r="DT773" s="52"/>
      <c r="DU773" s="52"/>
    </row>
    <row r="774" spans="1:125" ht="16.5" customHeight="1" x14ac:dyDescent="0.3">
      <c r="A774" s="56"/>
      <c r="B774" s="56"/>
      <c r="C774" s="56"/>
      <c r="D774" s="52"/>
      <c r="E774" s="52"/>
      <c r="F774" s="198"/>
      <c r="G774" s="52"/>
      <c r="H774" s="198"/>
      <c r="I774" s="198"/>
      <c r="J774" s="198"/>
      <c r="K774" s="198"/>
      <c r="L774" s="198"/>
      <c r="M774" s="198"/>
      <c r="N774" s="198"/>
      <c r="O774" s="198"/>
      <c r="P774" s="198"/>
      <c r="Q774" s="198"/>
      <c r="R774" s="198"/>
      <c r="S774" s="198"/>
      <c r="T774" s="198"/>
      <c r="U774" s="198"/>
      <c r="V774" s="198"/>
      <c r="W774" s="198"/>
      <c r="X774" s="198"/>
      <c r="Y774" s="198"/>
      <c r="Z774" s="198"/>
      <c r="AA774" s="52"/>
      <c r="AB774" s="52"/>
      <c r="AC774" s="52"/>
      <c r="AD774" s="198"/>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c r="BX774" s="52"/>
      <c r="BY774" s="52"/>
      <c r="BZ774" s="52"/>
      <c r="CA774" s="52"/>
      <c r="CB774" s="52"/>
      <c r="CC774" s="52"/>
      <c r="CD774" s="52"/>
      <c r="CE774" s="52"/>
      <c r="CF774" s="52"/>
      <c r="CG774" s="52"/>
      <c r="CH774" s="52"/>
      <c r="CI774" s="52"/>
      <c r="CJ774" s="52"/>
      <c r="CK774" s="52"/>
      <c r="CL774" s="52"/>
      <c r="CM774" s="52"/>
      <c r="CN774" s="52"/>
      <c r="CO774" s="52"/>
      <c r="CP774" s="52"/>
      <c r="CQ774" s="52"/>
      <c r="CR774" s="52"/>
      <c r="CS774" s="52"/>
      <c r="CT774" s="52"/>
      <c r="CU774" s="52"/>
      <c r="CV774" s="52"/>
      <c r="CW774" s="52"/>
      <c r="CX774" s="52"/>
      <c r="CY774" s="52"/>
      <c r="CZ774" s="52"/>
      <c r="DA774" s="52"/>
      <c r="DB774" s="52"/>
      <c r="DC774" s="52"/>
      <c r="DD774" s="52"/>
      <c r="DE774" s="52"/>
      <c r="DF774" s="52"/>
      <c r="DG774" s="52"/>
      <c r="DH774" s="52"/>
      <c r="DI774" s="52"/>
      <c r="DJ774" s="52"/>
      <c r="DK774" s="52"/>
      <c r="DL774" s="52"/>
      <c r="DM774" s="52"/>
      <c r="DN774" s="52"/>
      <c r="DO774" s="52"/>
      <c r="DP774" s="52"/>
      <c r="DQ774" s="52"/>
      <c r="DR774" s="52"/>
      <c r="DS774" s="52"/>
      <c r="DT774" s="52"/>
      <c r="DU774" s="52"/>
    </row>
    <row r="775" spans="1:125" ht="16.5" customHeight="1" x14ac:dyDescent="0.3">
      <c r="A775" s="56"/>
      <c r="B775" s="56"/>
      <c r="C775" s="56"/>
      <c r="D775" s="52"/>
      <c r="E775" s="52"/>
      <c r="F775" s="198"/>
      <c r="G775" s="52"/>
      <c r="H775" s="198"/>
      <c r="I775" s="198"/>
      <c r="J775" s="198"/>
      <c r="K775" s="198"/>
      <c r="L775" s="198"/>
      <c r="M775" s="198"/>
      <c r="N775" s="198"/>
      <c r="O775" s="198"/>
      <c r="P775" s="198"/>
      <c r="Q775" s="198"/>
      <c r="R775" s="198"/>
      <c r="S775" s="198"/>
      <c r="T775" s="198"/>
      <c r="U775" s="198"/>
      <c r="V775" s="198"/>
      <c r="W775" s="198"/>
      <c r="X775" s="198"/>
      <c r="Y775" s="198"/>
      <c r="Z775" s="198"/>
      <c r="AA775" s="52"/>
      <c r="AB775" s="52"/>
      <c r="AC775" s="52"/>
      <c r="AD775" s="198"/>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c r="DM775" s="52"/>
      <c r="DN775" s="52"/>
      <c r="DO775" s="52"/>
      <c r="DP775" s="52"/>
      <c r="DQ775" s="52"/>
      <c r="DR775" s="52"/>
      <c r="DS775" s="52"/>
      <c r="DT775" s="52"/>
      <c r="DU775" s="52"/>
    </row>
    <row r="776" spans="1:125" ht="16.5" customHeight="1" x14ac:dyDescent="0.3">
      <c r="A776" s="56"/>
      <c r="B776" s="56"/>
      <c r="C776" s="56"/>
      <c r="D776" s="52"/>
      <c r="E776" s="52"/>
      <c r="F776" s="198"/>
      <c r="G776" s="52"/>
      <c r="H776" s="198"/>
      <c r="I776" s="198"/>
      <c r="J776" s="198"/>
      <c r="K776" s="198"/>
      <c r="L776" s="198"/>
      <c r="M776" s="198"/>
      <c r="N776" s="198"/>
      <c r="O776" s="198"/>
      <c r="P776" s="198"/>
      <c r="Q776" s="198"/>
      <c r="R776" s="198"/>
      <c r="S776" s="198"/>
      <c r="T776" s="198"/>
      <c r="U776" s="198"/>
      <c r="V776" s="198"/>
      <c r="W776" s="198"/>
      <c r="X776" s="198"/>
      <c r="Y776" s="198"/>
      <c r="Z776" s="198"/>
      <c r="AA776" s="52"/>
      <c r="AB776" s="52"/>
      <c r="AC776" s="52"/>
      <c r="AD776" s="198"/>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c r="BX776" s="52"/>
      <c r="BY776" s="52"/>
      <c r="BZ776" s="52"/>
      <c r="CA776" s="52"/>
      <c r="CB776" s="52"/>
      <c r="CC776" s="52"/>
      <c r="CD776" s="52"/>
      <c r="CE776" s="52"/>
      <c r="CF776" s="52"/>
      <c r="CG776" s="52"/>
      <c r="CH776" s="52"/>
      <c r="CI776" s="52"/>
      <c r="CJ776" s="52"/>
      <c r="CK776" s="52"/>
      <c r="CL776" s="52"/>
      <c r="CM776" s="52"/>
      <c r="CN776" s="52"/>
      <c r="CO776" s="52"/>
      <c r="CP776" s="52"/>
      <c r="CQ776" s="52"/>
      <c r="CR776" s="52"/>
      <c r="CS776" s="52"/>
      <c r="CT776" s="52"/>
      <c r="CU776" s="52"/>
      <c r="CV776" s="52"/>
      <c r="CW776" s="52"/>
      <c r="CX776" s="52"/>
      <c r="CY776" s="52"/>
      <c r="CZ776" s="52"/>
      <c r="DA776" s="52"/>
      <c r="DB776" s="52"/>
      <c r="DC776" s="52"/>
      <c r="DD776" s="52"/>
      <c r="DE776" s="52"/>
      <c r="DF776" s="52"/>
      <c r="DG776" s="52"/>
      <c r="DH776" s="52"/>
      <c r="DI776" s="52"/>
      <c r="DJ776" s="52"/>
      <c r="DK776" s="52"/>
      <c r="DL776" s="52"/>
      <c r="DM776" s="52"/>
      <c r="DN776" s="52"/>
      <c r="DO776" s="52"/>
      <c r="DP776" s="52"/>
      <c r="DQ776" s="52"/>
      <c r="DR776" s="52"/>
      <c r="DS776" s="52"/>
      <c r="DT776" s="52"/>
      <c r="DU776" s="52"/>
    </row>
    <row r="777" spans="1:125" ht="16.5" customHeight="1" x14ac:dyDescent="0.3">
      <c r="A777" s="56"/>
      <c r="B777" s="56"/>
      <c r="C777" s="56"/>
      <c r="D777" s="52"/>
      <c r="E777" s="52"/>
      <c r="F777" s="198"/>
      <c r="G777" s="52"/>
      <c r="H777" s="198"/>
      <c r="I777" s="198"/>
      <c r="J777" s="198"/>
      <c r="K777" s="198"/>
      <c r="L777" s="198"/>
      <c r="M777" s="198"/>
      <c r="N777" s="198"/>
      <c r="O777" s="198"/>
      <c r="P777" s="198"/>
      <c r="Q777" s="198"/>
      <c r="R777" s="198"/>
      <c r="S777" s="198"/>
      <c r="T777" s="198"/>
      <c r="U777" s="198"/>
      <c r="V777" s="198"/>
      <c r="W777" s="198"/>
      <c r="X777" s="198"/>
      <c r="Y777" s="198"/>
      <c r="Z777" s="198"/>
      <c r="AA777" s="52"/>
      <c r="AB777" s="52"/>
      <c r="AC777" s="52"/>
      <c r="AD777" s="198"/>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c r="BX777" s="52"/>
      <c r="BY777" s="52"/>
      <c r="BZ777" s="52"/>
      <c r="CA777" s="52"/>
      <c r="CB777" s="52"/>
      <c r="CC777" s="52"/>
      <c r="CD777" s="52"/>
      <c r="CE777" s="52"/>
      <c r="CF777" s="52"/>
      <c r="CG777" s="52"/>
      <c r="CH777" s="52"/>
      <c r="CI777" s="52"/>
      <c r="CJ777" s="52"/>
      <c r="CK777" s="52"/>
      <c r="CL777" s="52"/>
      <c r="CM777" s="52"/>
      <c r="CN777" s="52"/>
      <c r="CO777" s="52"/>
      <c r="CP777" s="52"/>
      <c r="CQ777" s="52"/>
      <c r="CR777" s="52"/>
      <c r="CS777" s="52"/>
      <c r="CT777" s="52"/>
      <c r="CU777" s="52"/>
      <c r="CV777" s="52"/>
      <c r="CW777" s="52"/>
      <c r="CX777" s="52"/>
      <c r="CY777" s="52"/>
      <c r="CZ777" s="52"/>
      <c r="DA777" s="52"/>
      <c r="DB777" s="52"/>
      <c r="DC777" s="52"/>
      <c r="DD777" s="52"/>
      <c r="DE777" s="52"/>
      <c r="DF777" s="52"/>
      <c r="DG777" s="52"/>
      <c r="DH777" s="52"/>
      <c r="DI777" s="52"/>
      <c r="DJ777" s="52"/>
      <c r="DK777" s="52"/>
      <c r="DL777" s="52"/>
      <c r="DM777" s="52"/>
      <c r="DN777" s="52"/>
      <c r="DO777" s="52"/>
      <c r="DP777" s="52"/>
      <c r="DQ777" s="52"/>
      <c r="DR777" s="52"/>
      <c r="DS777" s="52"/>
      <c r="DT777" s="52"/>
      <c r="DU777" s="52"/>
    </row>
    <row r="778" spans="1:125" ht="16.5" customHeight="1" x14ac:dyDescent="0.3">
      <c r="A778" s="56"/>
      <c r="B778" s="56"/>
      <c r="C778" s="56"/>
      <c r="D778" s="52"/>
      <c r="E778" s="52"/>
      <c r="F778" s="198"/>
      <c r="G778" s="52"/>
      <c r="H778" s="198"/>
      <c r="I778" s="198"/>
      <c r="J778" s="198"/>
      <c r="K778" s="198"/>
      <c r="L778" s="198"/>
      <c r="M778" s="198"/>
      <c r="N778" s="198"/>
      <c r="O778" s="198"/>
      <c r="P778" s="198"/>
      <c r="Q778" s="198"/>
      <c r="R778" s="198"/>
      <c r="S778" s="198"/>
      <c r="T778" s="198"/>
      <c r="U778" s="198"/>
      <c r="V778" s="198"/>
      <c r="W778" s="198"/>
      <c r="X778" s="198"/>
      <c r="Y778" s="198"/>
      <c r="Z778" s="198"/>
      <c r="AA778" s="52"/>
      <c r="AB778" s="52"/>
      <c r="AC778" s="52"/>
      <c r="AD778" s="198"/>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52"/>
      <c r="CK778" s="52"/>
      <c r="CL778" s="52"/>
      <c r="CM778" s="52"/>
      <c r="CN778" s="52"/>
      <c r="CO778" s="52"/>
      <c r="CP778" s="52"/>
      <c r="CQ778" s="52"/>
      <c r="CR778" s="52"/>
      <c r="CS778" s="52"/>
      <c r="CT778" s="52"/>
      <c r="CU778" s="52"/>
      <c r="CV778" s="52"/>
      <c r="CW778" s="52"/>
      <c r="CX778" s="52"/>
      <c r="CY778" s="52"/>
      <c r="CZ778" s="52"/>
      <c r="DA778" s="52"/>
      <c r="DB778" s="52"/>
      <c r="DC778" s="52"/>
      <c r="DD778" s="52"/>
      <c r="DE778" s="52"/>
      <c r="DF778" s="52"/>
      <c r="DG778" s="52"/>
      <c r="DH778" s="52"/>
      <c r="DI778" s="52"/>
      <c r="DJ778" s="52"/>
      <c r="DK778" s="52"/>
      <c r="DL778" s="52"/>
      <c r="DM778" s="52"/>
      <c r="DN778" s="52"/>
      <c r="DO778" s="52"/>
      <c r="DP778" s="52"/>
      <c r="DQ778" s="52"/>
      <c r="DR778" s="52"/>
      <c r="DS778" s="52"/>
      <c r="DT778" s="52"/>
      <c r="DU778" s="52"/>
    </row>
    <row r="779" spans="1:125" ht="16.5" customHeight="1" x14ac:dyDescent="0.3">
      <c r="A779" s="56"/>
      <c r="B779" s="56"/>
      <c r="C779" s="56"/>
      <c r="D779" s="52"/>
      <c r="E779" s="52"/>
      <c r="F779" s="198"/>
      <c r="G779" s="52"/>
      <c r="H779" s="198"/>
      <c r="I779" s="198"/>
      <c r="J779" s="198"/>
      <c r="K779" s="198"/>
      <c r="L779" s="198"/>
      <c r="M779" s="198"/>
      <c r="N779" s="198"/>
      <c r="O779" s="198"/>
      <c r="P779" s="198"/>
      <c r="Q779" s="198"/>
      <c r="R779" s="198"/>
      <c r="S779" s="198"/>
      <c r="T779" s="198"/>
      <c r="U779" s="198"/>
      <c r="V779" s="198"/>
      <c r="W779" s="198"/>
      <c r="X779" s="198"/>
      <c r="Y779" s="198"/>
      <c r="Z779" s="198"/>
      <c r="AA779" s="52"/>
      <c r="AB779" s="52"/>
      <c r="AC779" s="52"/>
      <c r="AD779" s="198"/>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c r="CD779" s="52"/>
      <c r="CE779" s="52"/>
      <c r="CF779" s="52"/>
      <c r="CG779" s="52"/>
      <c r="CH779" s="52"/>
      <c r="CI779" s="52"/>
      <c r="CJ779" s="52"/>
      <c r="CK779" s="52"/>
      <c r="CL779" s="52"/>
      <c r="CM779" s="52"/>
      <c r="CN779" s="52"/>
      <c r="CO779" s="52"/>
      <c r="CP779" s="52"/>
      <c r="CQ779" s="52"/>
      <c r="CR779" s="52"/>
      <c r="CS779" s="52"/>
      <c r="CT779" s="52"/>
      <c r="CU779" s="52"/>
      <c r="CV779" s="52"/>
      <c r="CW779" s="52"/>
      <c r="CX779" s="52"/>
      <c r="CY779" s="52"/>
      <c r="CZ779" s="52"/>
      <c r="DA779" s="52"/>
      <c r="DB779" s="52"/>
      <c r="DC779" s="52"/>
      <c r="DD779" s="52"/>
      <c r="DE779" s="52"/>
      <c r="DF779" s="52"/>
      <c r="DG779" s="52"/>
      <c r="DH779" s="52"/>
      <c r="DI779" s="52"/>
      <c r="DJ779" s="52"/>
      <c r="DK779" s="52"/>
      <c r="DL779" s="52"/>
      <c r="DM779" s="52"/>
      <c r="DN779" s="52"/>
      <c r="DO779" s="52"/>
      <c r="DP779" s="52"/>
      <c r="DQ779" s="52"/>
      <c r="DR779" s="52"/>
      <c r="DS779" s="52"/>
      <c r="DT779" s="52"/>
      <c r="DU779" s="52"/>
    </row>
    <row r="780" spans="1:125" ht="16.5" customHeight="1" x14ac:dyDescent="0.3">
      <c r="A780" s="56"/>
      <c r="B780" s="56"/>
      <c r="C780" s="56"/>
      <c r="D780" s="52"/>
      <c r="E780" s="52"/>
      <c r="F780" s="198"/>
      <c r="G780" s="52"/>
      <c r="H780" s="198"/>
      <c r="I780" s="198"/>
      <c r="J780" s="198"/>
      <c r="K780" s="198"/>
      <c r="L780" s="198"/>
      <c r="M780" s="198"/>
      <c r="N780" s="198"/>
      <c r="O780" s="198"/>
      <c r="P780" s="198"/>
      <c r="Q780" s="198"/>
      <c r="R780" s="198"/>
      <c r="S780" s="198"/>
      <c r="T780" s="198"/>
      <c r="U780" s="198"/>
      <c r="V780" s="198"/>
      <c r="W780" s="198"/>
      <c r="X780" s="198"/>
      <c r="Y780" s="198"/>
      <c r="Z780" s="198"/>
      <c r="AA780" s="52"/>
      <c r="AB780" s="52"/>
      <c r="AC780" s="52"/>
      <c r="AD780" s="198"/>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52"/>
      <c r="CK780" s="52"/>
      <c r="CL780" s="52"/>
      <c r="CM780" s="52"/>
      <c r="CN780" s="52"/>
      <c r="CO780" s="52"/>
      <c r="CP780" s="52"/>
      <c r="CQ780" s="52"/>
      <c r="CR780" s="52"/>
      <c r="CS780" s="52"/>
      <c r="CT780" s="52"/>
      <c r="CU780" s="52"/>
      <c r="CV780" s="52"/>
      <c r="CW780" s="52"/>
      <c r="CX780" s="52"/>
      <c r="CY780" s="52"/>
      <c r="CZ780" s="52"/>
      <c r="DA780" s="52"/>
      <c r="DB780" s="52"/>
      <c r="DC780" s="52"/>
      <c r="DD780" s="52"/>
      <c r="DE780" s="52"/>
      <c r="DF780" s="52"/>
      <c r="DG780" s="52"/>
      <c r="DH780" s="52"/>
      <c r="DI780" s="52"/>
      <c r="DJ780" s="52"/>
      <c r="DK780" s="52"/>
      <c r="DL780" s="52"/>
      <c r="DM780" s="52"/>
      <c r="DN780" s="52"/>
      <c r="DO780" s="52"/>
      <c r="DP780" s="52"/>
      <c r="DQ780" s="52"/>
      <c r="DR780" s="52"/>
      <c r="DS780" s="52"/>
      <c r="DT780" s="52"/>
      <c r="DU780" s="52"/>
    </row>
    <row r="781" spans="1:125" ht="16.5" customHeight="1" x14ac:dyDescent="0.3">
      <c r="A781" s="56"/>
      <c r="B781" s="56"/>
      <c r="C781" s="56"/>
      <c r="D781" s="52"/>
      <c r="E781" s="52"/>
      <c r="F781" s="198"/>
      <c r="G781" s="52"/>
      <c r="H781" s="198"/>
      <c r="I781" s="198"/>
      <c r="J781" s="198"/>
      <c r="K781" s="198"/>
      <c r="L781" s="198"/>
      <c r="M781" s="198"/>
      <c r="N781" s="198"/>
      <c r="O781" s="198"/>
      <c r="P781" s="198"/>
      <c r="Q781" s="198"/>
      <c r="R781" s="198"/>
      <c r="S781" s="198"/>
      <c r="T781" s="198"/>
      <c r="U781" s="198"/>
      <c r="V781" s="198"/>
      <c r="W781" s="198"/>
      <c r="X781" s="198"/>
      <c r="Y781" s="198"/>
      <c r="Z781" s="198"/>
      <c r="AA781" s="52"/>
      <c r="AB781" s="52"/>
      <c r="AC781" s="52"/>
      <c r="AD781" s="198"/>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52"/>
      <c r="CK781" s="52"/>
      <c r="CL781" s="52"/>
      <c r="CM781" s="52"/>
      <c r="CN781" s="52"/>
      <c r="CO781" s="52"/>
      <c r="CP781" s="52"/>
      <c r="CQ781" s="52"/>
      <c r="CR781" s="52"/>
      <c r="CS781" s="52"/>
      <c r="CT781" s="52"/>
      <c r="CU781" s="52"/>
      <c r="CV781" s="52"/>
      <c r="CW781" s="52"/>
      <c r="CX781" s="52"/>
      <c r="CY781" s="52"/>
      <c r="CZ781" s="52"/>
      <c r="DA781" s="52"/>
      <c r="DB781" s="52"/>
      <c r="DC781" s="52"/>
      <c r="DD781" s="52"/>
      <c r="DE781" s="52"/>
      <c r="DF781" s="52"/>
      <c r="DG781" s="52"/>
      <c r="DH781" s="52"/>
      <c r="DI781" s="52"/>
      <c r="DJ781" s="52"/>
      <c r="DK781" s="52"/>
      <c r="DL781" s="52"/>
      <c r="DM781" s="52"/>
      <c r="DN781" s="52"/>
      <c r="DO781" s="52"/>
      <c r="DP781" s="52"/>
      <c r="DQ781" s="52"/>
      <c r="DR781" s="52"/>
      <c r="DS781" s="52"/>
      <c r="DT781" s="52"/>
      <c r="DU781" s="52"/>
    </row>
    <row r="782" spans="1:125" ht="16.5" customHeight="1" x14ac:dyDescent="0.3">
      <c r="A782" s="56"/>
      <c r="B782" s="56"/>
      <c r="C782" s="56"/>
      <c r="D782" s="52"/>
      <c r="E782" s="52"/>
      <c r="F782" s="198"/>
      <c r="G782" s="52"/>
      <c r="H782" s="198"/>
      <c r="I782" s="198"/>
      <c r="J782" s="198"/>
      <c r="K782" s="198"/>
      <c r="L782" s="198"/>
      <c r="M782" s="198"/>
      <c r="N782" s="198"/>
      <c r="O782" s="198"/>
      <c r="P782" s="198"/>
      <c r="Q782" s="198"/>
      <c r="R782" s="198"/>
      <c r="S782" s="198"/>
      <c r="T782" s="198"/>
      <c r="U782" s="198"/>
      <c r="V782" s="198"/>
      <c r="W782" s="198"/>
      <c r="X782" s="198"/>
      <c r="Y782" s="198"/>
      <c r="Z782" s="198"/>
      <c r="AA782" s="52"/>
      <c r="AB782" s="52"/>
      <c r="AC782" s="52"/>
      <c r="AD782" s="198"/>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c r="DC782" s="52"/>
      <c r="DD782" s="52"/>
      <c r="DE782" s="52"/>
      <c r="DF782" s="52"/>
      <c r="DG782" s="52"/>
      <c r="DH782" s="52"/>
      <c r="DI782" s="52"/>
      <c r="DJ782" s="52"/>
      <c r="DK782" s="52"/>
      <c r="DL782" s="52"/>
      <c r="DM782" s="52"/>
      <c r="DN782" s="52"/>
      <c r="DO782" s="52"/>
      <c r="DP782" s="52"/>
      <c r="DQ782" s="52"/>
      <c r="DR782" s="52"/>
      <c r="DS782" s="52"/>
      <c r="DT782" s="52"/>
      <c r="DU782" s="52"/>
    </row>
    <row r="783" spans="1:125" ht="16.5" customHeight="1" x14ac:dyDescent="0.3">
      <c r="A783" s="56"/>
      <c r="B783" s="56"/>
      <c r="C783" s="56"/>
      <c r="D783" s="52"/>
      <c r="E783" s="52"/>
      <c r="F783" s="198"/>
      <c r="G783" s="52"/>
      <c r="H783" s="198"/>
      <c r="I783" s="198"/>
      <c r="J783" s="198"/>
      <c r="K783" s="198"/>
      <c r="L783" s="198"/>
      <c r="M783" s="198"/>
      <c r="N783" s="198"/>
      <c r="O783" s="198"/>
      <c r="P783" s="198"/>
      <c r="Q783" s="198"/>
      <c r="R783" s="198"/>
      <c r="S783" s="198"/>
      <c r="T783" s="198"/>
      <c r="U783" s="198"/>
      <c r="V783" s="198"/>
      <c r="W783" s="198"/>
      <c r="X783" s="198"/>
      <c r="Y783" s="198"/>
      <c r="Z783" s="198"/>
      <c r="AA783" s="52"/>
      <c r="AB783" s="52"/>
      <c r="AC783" s="52"/>
      <c r="AD783" s="198"/>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c r="BB783" s="52"/>
      <c r="BC783" s="52"/>
      <c r="BD783" s="52"/>
      <c r="BE783" s="52"/>
      <c r="BF783" s="52"/>
      <c r="BG783" s="52"/>
      <c r="BH783" s="52"/>
      <c r="BI783" s="52"/>
      <c r="BJ783" s="52"/>
      <c r="BK783" s="52"/>
      <c r="BL783" s="52"/>
      <c r="BM783" s="52"/>
      <c r="BN783" s="52"/>
      <c r="BO783" s="52"/>
      <c r="BP783" s="52"/>
      <c r="BQ783" s="52"/>
      <c r="BR783" s="52"/>
      <c r="BS783" s="52"/>
      <c r="BT783" s="52"/>
      <c r="BU783" s="52"/>
      <c r="BV783" s="52"/>
      <c r="BW783" s="52"/>
      <c r="BX783" s="52"/>
      <c r="BY783" s="52"/>
      <c r="BZ783" s="52"/>
      <c r="CA783" s="52"/>
      <c r="CB783" s="52"/>
      <c r="CC783" s="52"/>
      <c r="CD783" s="52"/>
      <c r="CE783" s="52"/>
      <c r="CF783" s="52"/>
      <c r="CG783" s="52"/>
      <c r="CH783" s="52"/>
      <c r="CI783" s="52"/>
      <c r="CJ783" s="52"/>
      <c r="CK783" s="52"/>
      <c r="CL783" s="52"/>
      <c r="CM783" s="52"/>
      <c r="CN783" s="52"/>
      <c r="CO783" s="52"/>
      <c r="CP783" s="52"/>
      <c r="CQ783" s="52"/>
      <c r="CR783" s="52"/>
      <c r="CS783" s="52"/>
      <c r="CT783" s="52"/>
      <c r="CU783" s="52"/>
      <c r="CV783" s="52"/>
      <c r="CW783" s="52"/>
      <c r="CX783" s="52"/>
      <c r="CY783" s="52"/>
      <c r="CZ783" s="52"/>
      <c r="DA783" s="52"/>
      <c r="DB783" s="52"/>
      <c r="DC783" s="52"/>
      <c r="DD783" s="52"/>
      <c r="DE783" s="52"/>
      <c r="DF783" s="52"/>
      <c r="DG783" s="52"/>
      <c r="DH783" s="52"/>
      <c r="DI783" s="52"/>
      <c r="DJ783" s="52"/>
      <c r="DK783" s="52"/>
      <c r="DL783" s="52"/>
      <c r="DM783" s="52"/>
      <c r="DN783" s="52"/>
      <c r="DO783" s="52"/>
      <c r="DP783" s="52"/>
      <c r="DQ783" s="52"/>
      <c r="DR783" s="52"/>
      <c r="DS783" s="52"/>
      <c r="DT783" s="52"/>
      <c r="DU783" s="52"/>
    </row>
    <row r="784" spans="1:125" ht="16.5" customHeight="1" x14ac:dyDescent="0.3">
      <c r="A784" s="56"/>
      <c r="B784" s="56"/>
      <c r="C784" s="56"/>
      <c r="D784" s="52"/>
      <c r="E784" s="52"/>
      <c r="F784" s="198"/>
      <c r="G784" s="52"/>
      <c r="H784" s="198"/>
      <c r="I784" s="198"/>
      <c r="J784" s="198"/>
      <c r="K784" s="198"/>
      <c r="L784" s="198"/>
      <c r="M784" s="198"/>
      <c r="N784" s="198"/>
      <c r="O784" s="198"/>
      <c r="P784" s="198"/>
      <c r="Q784" s="198"/>
      <c r="R784" s="198"/>
      <c r="S784" s="198"/>
      <c r="T784" s="198"/>
      <c r="U784" s="198"/>
      <c r="V784" s="198"/>
      <c r="W784" s="198"/>
      <c r="X784" s="198"/>
      <c r="Y784" s="198"/>
      <c r="Z784" s="198"/>
      <c r="AA784" s="52"/>
      <c r="AB784" s="52"/>
      <c r="AC784" s="52"/>
      <c r="AD784" s="198"/>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52"/>
      <c r="BI784" s="52"/>
      <c r="BJ784" s="52"/>
      <c r="BK784" s="52"/>
      <c r="BL784" s="52"/>
      <c r="BM784" s="52"/>
      <c r="BN784" s="52"/>
      <c r="BO784" s="52"/>
      <c r="BP784" s="52"/>
      <c r="BQ784" s="52"/>
      <c r="BR784" s="52"/>
      <c r="BS784" s="52"/>
      <c r="BT784" s="52"/>
      <c r="BU784" s="52"/>
      <c r="BV784" s="52"/>
      <c r="BW784" s="52"/>
      <c r="BX784" s="52"/>
      <c r="BY784" s="52"/>
      <c r="BZ784" s="52"/>
      <c r="CA784" s="52"/>
      <c r="CB784" s="52"/>
      <c r="CC784" s="52"/>
      <c r="CD784" s="52"/>
      <c r="CE784" s="52"/>
      <c r="CF784" s="52"/>
      <c r="CG784" s="52"/>
      <c r="CH784" s="52"/>
      <c r="CI784" s="52"/>
      <c r="CJ784" s="52"/>
      <c r="CK784" s="52"/>
      <c r="CL784" s="52"/>
      <c r="CM784" s="52"/>
      <c r="CN784" s="52"/>
      <c r="CO784" s="52"/>
      <c r="CP784" s="52"/>
      <c r="CQ784" s="52"/>
      <c r="CR784" s="52"/>
      <c r="CS784" s="52"/>
      <c r="CT784" s="52"/>
      <c r="CU784" s="52"/>
      <c r="CV784" s="52"/>
      <c r="CW784" s="52"/>
      <c r="CX784" s="52"/>
      <c r="CY784" s="52"/>
      <c r="CZ784" s="52"/>
      <c r="DA784" s="52"/>
      <c r="DB784" s="52"/>
      <c r="DC784" s="52"/>
      <c r="DD784" s="52"/>
      <c r="DE784" s="52"/>
      <c r="DF784" s="52"/>
      <c r="DG784" s="52"/>
      <c r="DH784" s="52"/>
      <c r="DI784" s="52"/>
      <c r="DJ784" s="52"/>
      <c r="DK784" s="52"/>
      <c r="DL784" s="52"/>
      <c r="DM784" s="52"/>
      <c r="DN784" s="52"/>
      <c r="DO784" s="52"/>
      <c r="DP784" s="52"/>
      <c r="DQ784" s="52"/>
      <c r="DR784" s="52"/>
      <c r="DS784" s="52"/>
      <c r="DT784" s="52"/>
      <c r="DU784" s="52"/>
    </row>
    <row r="785" spans="1:125" ht="16.5" customHeight="1" x14ac:dyDescent="0.3">
      <c r="A785" s="56"/>
      <c r="B785" s="56"/>
      <c r="C785" s="56"/>
      <c r="D785" s="52"/>
      <c r="E785" s="52"/>
      <c r="F785" s="198"/>
      <c r="G785" s="52"/>
      <c r="H785" s="198"/>
      <c r="I785" s="198"/>
      <c r="J785" s="198"/>
      <c r="K785" s="198"/>
      <c r="L785" s="198"/>
      <c r="M785" s="198"/>
      <c r="N785" s="198"/>
      <c r="O785" s="198"/>
      <c r="P785" s="198"/>
      <c r="Q785" s="198"/>
      <c r="R785" s="198"/>
      <c r="S785" s="198"/>
      <c r="T785" s="198"/>
      <c r="U785" s="198"/>
      <c r="V785" s="198"/>
      <c r="W785" s="198"/>
      <c r="X785" s="198"/>
      <c r="Y785" s="198"/>
      <c r="Z785" s="198"/>
      <c r="AA785" s="52"/>
      <c r="AB785" s="52"/>
      <c r="AC785" s="52"/>
      <c r="AD785" s="198"/>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c r="BB785" s="52"/>
      <c r="BC785" s="52"/>
      <c r="BD785" s="52"/>
      <c r="BE785" s="52"/>
      <c r="BF785" s="52"/>
      <c r="BG785" s="52"/>
      <c r="BH785" s="52"/>
      <c r="BI785" s="52"/>
      <c r="BJ785" s="52"/>
      <c r="BK785" s="52"/>
      <c r="BL785" s="52"/>
      <c r="BM785" s="52"/>
      <c r="BN785" s="52"/>
      <c r="BO785" s="52"/>
      <c r="BP785" s="52"/>
      <c r="BQ785" s="52"/>
      <c r="BR785" s="52"/>
      <c r="BS785" s="52"/>
      <c r="BT785" s="52"/>
      <c r="BU785" s="52"/>
      <c r="BV785" s="52"/>
      <c r="BW785" s="52"/>
      <c r="BX785" s="52"/>
      <c r="BY785" s="52"/>
      <c r="BZ785" s="52"/>
      <c r="CA785" s="52"/>
      <c r="CB785" s="52"/>
      <c r="CC785" s="52"/>
      <c r="CD785" s="52"/>
      <c r="CE785" s="52"/>
      <c r="CF785" s="52"/>
      <c r="CG785" s="52"/>
      <c r="CH785" s="52"/>
      <c r="CI785" s="52"/>
      <c r="CJ785" s="52"/>
      <c r="CK785" s="52"/>
      <c r="CL785" s="52"/>
      <c r="CM785" s="52"/>
      <c r="CN785" s="52"/>
      <c r="CO785" s="52"/>
      <c r="CP785" s="52"/>
      <c r="CQ785" s="52"/>
      <c r="CR785" s="52"/>
      <c r="CS785" s="52"/>
      <c r="CT785" s="52"/>
      <c r="CU785" s="52"/>
      <c r="CV785" s="52"/>
      <c r="CW785" s="52"/>
      <c r="CX785" s="52"/>
      <c r="CY785" s="52"/>
      <c r="CZ785" s="52"/>
      <c r="DA785" s="52"/>
      <c r="DB785" s="52"/>
      <c r="DC785" s="52"/>
      <c r="DD785" s="52"/>
      <c r="DE785" s="52"/>
      <c r="DF785" s="52"/>
      <c r="DG785" s="52"/>
      <c r="DH785" s="52"/>
      <c r="DI785" s="52"/>
      <c r="DJ785" s="52"/>
      <c r="DK785" s="52"/>
      <c r="DL785" s="52"/>
      <c r="DM785" s="52"/>
      <c r="DN785" s="52"/>
      <c r="DO785" s="52"/>
      <c r="DP785" s="52"/>
      <c r="DQ785" s="52"/>
      <c r="DR785" s="52"/>
      <c r="DS785" s="52"/>
      <c r="DT785" s="52"/>
      <c r="DU785" s="52"/>
    </row>
    <row r="786" spans="1:125" ht="16.5" customHeight="1" x14ac:dyDescent="0.3">
      <c r="A786" s="56"/>
      <c r="B786" s="56"/>
      <c r="C786" s="56"/>
      <c r="D786" s="52"/>
      <c r="E786" s="52"/>
      <c r="F786" s="198"/>
      <c r="G786" s="52"/>
      <c r="H786" s="198"/>
      <c r="I786" s="198"/>
      <c r="J786" s="198"/>
      <c r="K786" s="198"/>
      <c r="L786" s="198"/>
      <c r="M786" s="198"/>
      <c r="N786" s="198"/>
      <c r="O786" s="198"/>
      <c r="P786" s="198"/>
      <c r="Q786" s="198"/>
      <c r="R786" s="198"/>
      <c r="S786" s="198"/>
      <c r="T786" s="198"/>
      <c r="U786" s="198"/>
      <c r="V786" s="198"/>
      <c r="W786" s="198"/>
      <c r="X786" s="198"/>
      <c r="Y786" s="198"/>
      <c r="Z786" s="198"/>
      <c r="AA786" s="52"/>
      <c r="AB786" s="52"/>
      <c r="AC786" s="52"/>
      <c r="AD786" s="198"/>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2"/>
      <c r="BI786" s="52"/>
      <c r="BJ786" s="52"/>
      <c r="BK786" s="52"/>
      <c r="BL786" s="52"/>
      <c r="BM786" s="52"/>
      <c r="BN786" s="52"/>
      <c r="BO786" s="52"/>
      <c r="BP786" s="52"/>
      <c r="BQ786" s="52"/>
      <c r="BR786" s="52"/>
      <c r="BS786" s="52"/>
      <c r="BT786" s="52"/>
      <c r="BU786" s="52"/>
      <c r="BV786" s="52"/>
      <c r="BW786" s="52"/>
      <c r="BX786" s="52"/>
      <c r="BY786" s="52"/>
      <c r="BZ786" s="52"/>
      <c r="CA786" s="52"/>
      <c r="CB786" s="52"/>
      <c r="CC786" s="52"/>
      <c r="CD786" s="52"/>
      <c r="CE786" s="52"/>
      <c r="CF786" s="52"/>
      <c r="CG786" s="52"/>
      <c r="CH786" s="52"/>
      <c r="CI786" s="52"/>
      <c r="CJ786" s="52"/>
      <c r="CK786" s="52"/>
      <c r="CL786" s="52"/>
      <c r="CM786" s="52"/>
      <c r="CN786" s="52"/>
      <c r="CO786" s="52"/>
      <c r="CP786" s="52"/>
      <c r="CQ786" s="52"/>
      <c r="CR786" s="52"/>
      <c r="CS786" s="52"/>
      <c r="CT786" s="52"/>
      <c r="CU786" s="52"/>
      <c r="CV786" s="52"/>
      <c r="CW786" s="52"/>
      <c r="CX786" s="52"/>
      <c r="CY786" s="52"/>
      <c r="CZ786" s="52"/>
      <c r="DA786" s="52"/>
      <c r="DB786" s="52"/>
      <c r="DC786" s="52"/>
      <c r="DD786" s="52"/>
      <c r="DE786" s="52"/>
      <c r="DF786" s="52"/>
      <c r="DG786" s="52"/>
      <c r="DH786" s="52"/>
      <c r="DI786" s="52"/>
      <c r="DJ786" s="52"/>
      <c r="DK786" s="52"/>
      <c r="DL786" s="52"/>
      <c r="DM786" s="52"/>
      <c r="DN786" s="52"/>
      <c r="DO786" s="52"/>
      <c r="DP786" s="52"/>
      <c r="DQ786" s="52"/>
      <c r="DR786" s="52"/>
      <c r="DS786" s="52"/>
      <c r="DT786" s="52"/>
      <c r="DU786" s="52"/>
    </row>
    <row r="787" spans="1:125" ht="16.5" customHeight="1" x14ac:dyDescent="0.3">
      <c r="A787" s="56"/>
      <c r="B787" s="56"/>
      <c r="C787" s="56"/>
      <c r="D787" s="52"/>
      <c r="E787" s="52"/>
      <c r="F787" s="198"/>
      <c r="G787" s="52"/>
      <c r="H787" s="198"/>
      <c r="I787" s="198"/>
      <c r="J787" s="198"/>
      <c r="K787" s="198"/>
      <c r="L787" s="198"/>
      <c r="M787" s="198"/>
      <c r="N787" s="198"/>
      <c r="O787" s="198"/>
      <c r="P787" s="198"/>
      <c r="Q787" s="198"/>
      <c r="R787" s="198"/>
      <c r="S787" s="198"/>
      <c r="T787" s="198"/>
      <c r="U787" s="198"/>
      <c r="V787" s="198"/>
      <c r="W787" s="198"/>
      <c r="X787" s="198"/>
      <c r="Y787" s="198"/>
      <c r="Z787" s="198"/>
      <c r="AA787" s="52"/>
      <c r="AB787" s="52"/>
      <c r="AC787" s="52"/>
      <c r="AD787" s="198"/>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c r="BB787" s="52"/>
      <c r="BC787" s="52"/>
      <c r="BD787" s="52"/>
      <c r="BE787" s="52"/>
      <c r="BF787" s="52"/>
      <c r="BG787" s="52"/>
      <c r="BH787" s="52"/>
      <c r="BI787" s="52"/>
      <c r="BJ787" s="52"/>
      <c r="BK787" s="52"/>
      <c r="BL787" s="52"/>
      <c r="BM787" s="52"/>
      <c r="BN787" s="52"/>
      <c r="BO787" s="52"/>
      <c r="BP787" s="52"/>
      <c r="BQ787" s="52"/>
      <c r="BR787" s="52"/>
      <c r="BS787" s="52"/>
      <c r="BT787" s="52"/>
      <c r="BU787" s="52"/>
      <c r="BV787" s="52"/>
      <c r="BW787" s="52"/>
      <c r="BX787" s="52"/>
      <c r="BY787" s="52"/>
      <c r="BZ787" s="52"/>
      <c r="CA787" s="52"/>
      <c r="CB787" s="52"/>
      <c r="CC787" s="52"/>
      <c r="CD787" s="52"/>
      <c r="CE787" s="52"/>
      <c r="CF787" s="52"/>
      <c r="CG787" s="52"/>
      <c r="CH787" s="52"/>
      <c r="CI787" s="52"/>
      <c r="CJ787" s="52"/>
      <c r="CK787" s="52"/>
      <c r="CL787" s="52"/>
      <c r="CM787" s="52"/>
      <c r="CN787" s="52"/>
      <c r="CO787" s="52"/>
      <c r="CP787" s="52"/>
      <c r="CQ787" s="52"/>
      <c r="CR787" s="52"/>
      <c r="CS787" s="52"/>
      <c r="CT787" s="52"/>
      <c r="CU787" s="52"/>
      <c r="CV787" s="52"/>
      <c r="CW787" s="52"/>
      <c r="CX787" s="52"/>
      <c r="CY787" s="52"/>
      <c r="CZ787" s="52"/>
      <c r="DA787" s="52"/>
      <c r="DB787" s="52"/>
      <c r="DC787" s="52"/>
      <c r="DD787" s="52"/>
      <c r="DE787" s="52"/>
      <c r="DF787" s="52"/>
      <c r="DG787" s="52"/>
      <c r="DH787" s="52"/>
      <c r="DI787" s="52"/>
      <c r="DJ787" s="52"/>
      <c r="DK787" s="52"/>
      <c r="DL787" s="52"/>
      <c r="DM787" s="52"/>
      <c r="DN787" s="52"/>
      <c r="DO787" s="52"/>
      <c r="DP787" s="52"/>
      <c r="DQ787" s="52"/>
      <c r="DR787" s="52"/>
      <c r="DS787" s="52"/>
      <c r="DT787" s="52"/>
      <c r="DU787" s="52"/>
    </row>
    <row r="788" spans="1:125" ht="16.5" customHeight="1" x14ac:dyDescent="0.3">
      <c r="A788" s="56"/>
      <c r="B788" s="56"/>
      <c r="C788" s="56"/>
      <c r="D788" s="52"/>
      <c r="E788" s="52"/>
      <c r="F788" s="198"/>
      <c r="G788" s="52"/>
      <c r="H788" s="198"/>
      <c r="I788" s="198"/>
      <c r="J788" s="198"/>
      <c r="K788" s="198"/>
      <c r="L788" s="198"/>
      <c r="M788" s="198"/>
      <c r="N788" s="198"/>
      <c r="O788" s="198"/>
      <c r="P788" s="198"/>
      <c r="Q788" s="198"/>
      <c r="R788" s="198"/>
      <c r="S788" s="198"/>
      <c r="T788" s="198"/>
      <c r="U788" s="198"/>
      <c r="V788" s="198"/>
      <c r="W788" s="198"/>
      <c r="X788" s="198"/>
      <c r="Y788" s="198"/>
      <c r="Z788" s="198"/>
      <c r="AA788" s="52"/>
      <c r="AB788" s="52"/>
      <c r="AC788" s="52"/>
      <c r="AD788" s="198"/>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c r="BD788" s="52"/>
      <c r="BE788" s="52"/>
      <c r="BF788" s="52"/>
      <c r="BG788" s="52"/>
      <c r="BH788" s="52"/>
      <c r="BI788" s="52"/>
      <c r="BJ788" s="52"/>
      <c r="BK788" s="52"/>
      <c r="BL788" s="52"/>
      <c r="BM788" s="52"/>
      <c r="BN788" s="52"/>
      <c r="BO788" s="52"/>
      <c r="BP788" s="52"/>
      <c r="BQ788" s="52"/>
      <c r="BR788" s="52"/>
      <c r="BS788" s="52"/>
      <c r="BT788" s="52"/>
      <c r="BU788" s="52"/>
      <c r="BV788" s="52"/>
      <c r="BW788" s="52"/>
      <c r="BX788" s="52"/>
      <c r="BY788" s="52"/>
      <c r="BZ788" s="52"/>
      <c r="CA788" s="52"/>
      <c r="CB788" s="52"/>
      <c r="CC788" s="52"/>
      <c r="CD788" s="52"/>
      <c r="CE788" s="52"/>
      <c r="CF788" s="52"/>
      <c r="CG788" s="52"/>
      <c r="CH788" s="52"/>
      <c r="CI788" s="52"/>
      <c r="CJ788" s="52"/>
      <c r="CK788" s="52"/>
      <c r="CL788" s="52"/>
      <c r="CM788" s="52"/>
      <c r="CN788" s="52"/>
      <c r="CO788" s="52"/>
      <c r="CP788" s="52"/>
      <c r="CQ788" s="52"/>
      <c r="CR788" s="52"/>
      <c r="CS788" s="52"/>
      <c r="CT788" s="52"/>
      <c r="CU788" s="52"/>
      <c r="CV788" s="52"/>
      <c r="CW788" s="52"/>
      <c r="CX788" s="52"/>
      <c r="CY788" s="52"/>
      <c r="CZ788" s="52"/>
      <c r="DA788" s="52"/>
      <c r="DB788" s="52"/>
      <c r="DC788" s="52"/>
      <c r="DD788" s="52"/>
      <c r="DE788" s="52"/>
      <c r="DF788" s="52"/>
      <c r="DG788" s="52"/>
      <c r="DH788" s="52"/>
      <c r="DI788" s="52"/>
      <c r="DJ788" s="52"/>
      <c r="DK788" s="52"/>
      <c r="DL788" s="52"/>
      <c r="DM788" s="52"/>
      <c r="DN788" s="52"/>
      <c r="DO788" s="52"/>
      <c r="DP788" s="52"/>
      <c r="DQ788" s="52"/>
      <c r="DR788" s="52"/>
      <c r="DS788" s="52"/>
      <c r="DT788" s="52"/>
      <c r="DU788" s="52"/>
    </row>
    <row r="789" spans="1:125" ht="16.5" customHeight="1" x14ac:dyDescent="0.3">
      <c r="A789" s="56"/>
      <c r="B789" s="56"/>
      <c r="C789" s="56"/>
      <c r="D789" s="52"/>
      <c r="E789" s="52"/>
      <c r="F789" s="198"/>
      <c r="G789" s="52"/>
      <c r="H789" s="198"/>
      <c r="I789" s="198"/>
      <c r="J789" s="198"/>
      <c r="K789" s="198"/>
      <c r="L789" s="198"/>
      <c r="M789" s="198"/>
      <c r="N789" s="198"/>
      <c r="O789" s="198"/>
      <c r="P789" s="198"/>
      <c r="Q789" s="198"/>
      <c r="R789" s="198"/>
      <c r="S789" s="198"/>
      <c r="T789" s="198"/>
      <c r="U789" s="198"/>
      <c r="V789" s="198"/>
      <c r="W789" s="198"/>
      <c r="X789" s="198"/>
      <c r="Y789" s="198"/>
      <c r="Z789" s="198"/>
      <c r="AA789" s="52"/>
      <c r="AB789" s="52"/>
      <c r="AC789" s="52"/>
      <c r="AD789" s="198"/>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c r="BD789" s="52"/>
      <c r="BE789" s="52"/>
      <c r="BF789" s="52"/>
      <c r="BG789" s="52"/>
      <c r="BH789" s="52"/>
      <c r="BI789" s="52"/>
      <c r="BJ789" s="52"/>
      <c r="BK789" s="52"/>
      <c r="BL789" s="52"/>
      <c r="BM789" s="52"/>
      <c r="BN789" s="52"/>
      <c r="BO789" s="52"/>
      <c r="BP789" s="52"/>
      <c r="BQ789" s="52"/>
      <c r="BR789" s="52"/>
      <c r="BS789" s="52"/>
      <c r="BT789" s="52"/>
      <c r="BU789" s="52"/>
      <c r="BV789" s="52"/>
      <c r="BW789" s="52"/>
      <c r="BX789" s="52"/>
      <c r="BY789" s="52"/>
      <c r="BZ789" s="52"/>
      <c r="CA789" s="52"/>
      <c r="CB789" s="52"/>
      <c r="CC789" s="52"/>
      <c r="CD789" s="52"/>
      <c r="CE789" s="52"/>
      <c r="CF789" s="52"/>
      <c r="CG789" s="52"/>
      <c r="CH789" s="52"/>
      <c r="CI789" s="52"/>
      <c r="CJ789" s="52"/>
      <c r="CK789" s="52"/>
      <c r="CL789" s="52"/>
      <c r="CM789" s="52"/>
      <c r="CN789" s="52"/>
      <c r="CO789" s="52"/>
      <c r="CP789" s="52"/>
      <c r="CQ789" s="52"/>
      <c r="CR789" s="52"/>
      <c r="CS789" s="52"/>
      <c r="CT789" s="52"/>
      <c r="CU789" s="52"/>
      <c r="CV789" s="52"/>
      <c r="CW789" s="52"/>
      <c r="CX789" s="52"/>
      <c r="CY789" s="52"/>
      <c r="CZ789" s="52"/>
      <c r="DA789" s="52"/>
      <c r="DB789" s="52"/>
      <c r="DC789" s="52"/>
      <c r="DD789" s="52"/>
      <c r="DE789" s="52"/>
      <c r="DF789" s="52"/>
      <c r="DG789" s="52"/>
      <c r="DH789" s="52"/>
      <c r="DI789" s="52"/>
      <c r="DJ789" s="52"/>
      <c r="DK789" s="52"/>
      <c r="DL789" s="52"/>
      <c r="DM789" s="52"/>
      <c r="DN789" s="52"/>
      <c r="DO789" s="52"/>
      <c r="DP789" s="52"/>
      <c r="DQ789" s="52"/>
      <c r="DR789" s="52"/>
      <c r="DS789" s="52"/>
      <c r="DT789" s="52"/>
      <c r="DU789" s="52"/>
    </row>
    <row r="790" spans="1:125" ht="16.5" customHeight="1" x14ac:dyDescent="0.3">
      <c r="A790" s="56"/>
      <c r="B790" s="56"/>
      <c r="C790" s="56"/>
      <c r="D790" s="52"/>
      <c r="E790" s="52"/>
      <c r="F790" s="198"/>
      <c r="G790" s="52"/>
      <c r="H790" s="198"/>
      <c r="I790" s="198"/>
      <c r="J790" s="198"/>
      <c r="K790" s="198"/>
      <c r="L790" s="198"/>
      <c r="M790" s="198"/>
      <c r="N790" s="198"/>
      <c r="O790" s="198"/>
      <c r="P790" s="198"/>
      <c r="Q790" s="198"/>
      <c r="R790" s="198"/>
      <c r="S790" s="198"/>
      <c r="T790" s="198"/>
      <c r="U790" s="198"/>
      <c r="V790" s="198"/>
      <c r="W790" s="198"/>
      <c r="X790" s="198"/>
      <c r="Y790" s="198"/>
      <c r="Z790" s="198"/>
      <c r="AA790" s="52"/>
      <c r="AB790" s="52"/>
      <c r="AC790" s="52"/>
      <c r="AD790" s="198"/>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c r="DC790" s="52"/>
      <c r="DD790" s="52"/>
      <c r="DE790" s="52"/>
      <c r="DF790" s="52"/>
      <c r="DG790" s="52"/>
      <c r="DH790" s="52"/>
      <c r="DI790" s="52"/>
      <c r="DJ790" s="52"/>
      <c r="DK790" s="52"/>
      <c r="DL790" s="52"/>
      <c r="DM790" s="52"/>
      <c r="DN790" s="52"/>
      <c r="DO790" s="52"/>
      <c r="DP790" s="52"/>
      <c r="DQ790" s="52"/>
      <c r="DR790" s="52"/>
      <c r="DS790" s="52"/>
      <c r="DT790" s="52"/>
      <c r="DU790" s="52"/>
    </row>
    <row r="791" spans="1:125" ht="16.5" customHeight="1" x14ac:dyDescent="0.3">
      <c r="A791" s="56"/>
      <c r="B791" s="56"/>
      <c r="C791" s="56"/>
      <c r="D791" s="52"/>
      <c r="E791" s="52"/>
      <c r="F791" s="198"/>
      <c r="G791" s="52"/>
      <c r="H791" s="198"/>
      <c r="I791" s="198"/>
      <c r="J791" s="198"/>
      <c r="K791" s="198"/>
      <c r="L791" s="198"/>
      <c r="M791" s="198"/>
      <c r="N791" s="198"/>
      <c r="O791" s="198"/>
      <c r="P791" s="198"/>
      <c r="Q791" s="198"/>
      <c r="R791" s="198"/>
      <c r="S791" s="198"/>
      <c r="T791" s="198"/>
      <c r="U791" s="198"/>
      <c r="V791" s="198"/>
      <c r="W791" s="198"/>
      <c r="X791" s="198"/>
      <c r="Y791" s="198"/>
      <c r="Z791" s="198"/>
      <c r="AA791" s="52"/>
      <c r="AB791" s="52"/>
      <c r="AC791" s="52"/>
      <c r="AD791" s="198"/>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c r="BB791" s="52"/>
      <c r="BC791" s="52"/>
      <c r="BD791" s="52"/>
      <c r="BE791" s="52"/>
      <c r="BF791" s="52"/>
      <c r="BG791" s="52"/>
      <c r="BH791" s="52"/>
      <c r="BI791" s="52"/>
      <c r="BJ791" s="52"/>
      <c r="BK791" s="52"/>
      <c r="BL791" s="52"/>
      <c r="BM791" s="52"/>
      <c r="BN791" s="52"/>
      <c r="BO791" s="52"/>
      <c r="BP791" s="52"/>
      <c r="BQ791" s="52"/>
      <c r="BR791" s="52"/>
      <c r="BS791" s="52"/>
      <c r="BT791" s="52"/>
      <c r="BU791" s="52"/>
      <c r="BV791" s="52"/>
      <c r="BW791" s="52"/>
      <c r="BX791" s="52"/>
      <c r="BY791" s="52"/>
      <c r="BZ791" s="52"/>
      <c r="CA791" s="52"/>
      <c r="CB791" s="52"/>
      <c r="CC791" s="52"/>
      <c r="CD791" s="52"/>
      <c r="CE791" s="52"/>
      <c r="CF791" s="52"/>
      <c r="CG791" s="52"/>
      <c r="CH791" s="52"/>
      <c r="CI791" s="52"/>
      <c r="CJ791" s="52"/>
      <c r="CK791" s="52"/>
      <c r="CL791" s="52"/>
      <c r="CM791" s="52"/>
      <c r="CN791" s="52"/>
      <c r="CO791" s="52"/>
      <c r="CP791" s="52"/>
      <c r="CQ791" s="52"/>
      <c r="CR791" s="52"/>
      <c r="CS791" s="52"/>
      <c r="CT791" s="52"/>
      <c r="CU791" s="52"/>
      <c r="CV791" s="52"/>
      <c r="CW791" s="52"/>
      <c r="CX791" s="52"/>
      <c r="CY791" s="52"/>
      <c r="CZ791" s="52"/>
      <c r="DA791" s="52"/>
      <c r="DB791" s="52"/>
      <c r="DC791" s="52"/>
      <c r="DD791" s="52"/>
      <c r="DE791" s="52"/>
      <c r="DF791" s="52"/>
      <c r="DG791" s="52"/>
      <c r="DH791" s="52"/>
      <c r="DI791" s="52"/>
      <c r="DJ791" s="52"/>
      <c r="DK791" s="52"/>
      <c r="DL791" s="52"/>
      <c r="DM791" s="52"/>
      <c r="DN791" s="52"/>
      <c r="DO791" s="52"/>
      <c r="DP791" s="52"/>
      <c r="DQ791" s="52"/>
      <c r="DR791" s="52"/>
      <c r="DS791" s="52"/>
      <c r="DT791" s="52"/>
      <c r="DU791" s="52"/>
    </row>
    <row r="792" spans="1:125" ht="16.5" customHeight="1" x14ac:dyDescent="0.3">
      <c r="A792" s="56"/>
      <c r="B792" s="56"/>
      <c r="C792" s="56"/>
      <c r="D792" s="52"/>
      <c r="E792" s="52"/>
      <c r="F792" s="198"/>
      <c r="G792" s="52"/>
      <c r="H792" s="198"/>
      <c r="I792" s="198"/>
      <c r="J792" s="198"/>
      <c r="K792" s="198"/>
      <c r="L792" s="198"/>
      <c r="M792" s="198"/>
      <c r="N792" s="198"/>
      <c r="O792" s="198"/>
      <c r="P792" s="198"/>
      <c r="Q792" s="198"/>
      <c r="R792" s="198"/>
      <c r="S792" s="198"/>
      <c r="T792" s="198"/>
      <c r="U792" s="198"/>
      <c r="V792" s="198"/>
      <c r="W792" s="198"/>
      <c r="X792" s="198"/>
      <c r="Y792" s="198"/>
      <c r="Z792" s="198"/>
      <c r="AA792" s="52"/>
      <c r="AB792" s="52"/>
      <c r="AC792" s="52"/>
      <c r="AD792" s="198"/>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c r="BD792" s="52"/>
      <c r="BE792" s="52"/>
      <c r="BF792" s="52"/>
      <c r="BG792" s="52"/>
      <c r="BH792" s="52"/>
      <c r="BI792" s="52"/>
      <c r="BJ792" s="52"/>
      <c r="BK792" s="52"/>
      <c r="BL792" s="52"/>
      <c r="BM792" s="52"/>
      <c r="BN792" s="52"/>
      <c r="BO792" s="52"/>
      <c r="BP792" s="52"/>
      <c r="BQ792" s="52"/>
      <c r="BR792" s="52"/>
      <c r="BS792" s="52"/>
      <c r="BT792" s="52"/>
      <c r="BU792" s="52"/>
      <c r="BV792" s="52"/>
      <c r="BW792" s="52"/>
      <c r="BX792" s="52"/>
      <c r="BY792" s="52"/>
      <c r="BZ792" s="52"/>
      <c r="CA792" s="52"/>
      <c r="CB792" s="52"/>
      <c r="CC792" s="52"/>
      <c r="CD792" s="52"/>
      <c r="CE792" s="52"/>
      <c r="CF792" s="52"/>
      <c r="CG792" s="52"/>
      <c r="CH792" s="52"/>
      <c r="CI792" s="52"/>
      <c r="CJ792" s="52"/>
      <c r="CK792" s="52"/>
      <c r="CL792" s="52"/>
      <c r="CM792" s="52"/>
      <c r="CN792" s="52"/>
      <c r="CO792" s="52"/>
      <c r="CP792" s="52"/>
      <c r="CQ792" s="52"/>
      <c r="CR792" s="52"/>
      <c r="CS792" s="52"/>
      <c r="CT792" s="52"/>
      <c r="CU792" s="52"/>
      <c r="CV792" s="52"/>
      <c r="CW792" s="52"/>
      <c r="CX792" s="52"/>
      <c r="CY792" s="52"/>
      <c r="CZ792" s="52"/>
      <c r="DA792" s="52"/>
      <c r="DB792" s="52"/>
      <c r="DC792" s="52"/>
      <c r="DD792" s="52"/>
      <c r="DE792" s="52"/>
      <c r="DF792" s="52"/>
      <c r="DG792" s="52"/>
      <c r="DH792" s="52"/>
      <c r="DI792" s="52"/>
      <c r="DJ792" s="52"/>
      <c r="DK792" s="52"/>
      <c r="DL792" s="52"/>
      <c r="DM792" s="52"/>
      <c r="DN792" s="52"/>
      <c r="DO792" s="52"/>
      <c r="DP792" s="52"/>
      <c r="DQ792" s="52"/>
      <c r="DR792" s="52"/>
      <c r="DS792" s="52"/>
      <c r="DT792" s="52"/>
      <c r="DU792" s="52"/>
    </row>
    <row r="793" spans="1:125" ht="16.5" customHeight="1" x14ac:dyDescent="0.3">
      <c r="A793" s="56"/>
      <c r="B793" s="56"/>
      <c r="C793" s="56"/>
      <c r="D793" s="52"/>
      <c r="E793" s="52"/>
      <c r="F793" s="198"/>
      <c r="G793" s="52"/>
      <c r="H793" s="198"/>
      <c r="I793" s="198"/>
      <c r="J793" s="198"/>
      <c r="K793" s="198"/>
      <c r="L793" s="198"/>
      <c r="M793" s="198"/>
      <c r="N793" s="198"/>
      <c r="O793" s="198"/>
      <c r="P793" s="198"/>
      <c r="Q793" s="198"/>
      <c r="R793" s="198"/>
      <c r="S793" s="198"/>
      <c r="T793" s="198"/>
      <c r="U793" s="198"/>
      <c r="V793" s="198"/>
      <c r="W793" s="198"/>
      <c r="X793" s="198"/>
      <c r="Y793" s="198"/>
      <c r="Z793" s="198"/>
      <c r="AA793" s="52"/>
      <c r="AB793" s="52"/>
      <c r="AC793" s="52"/>
      <c r="AD793" s="198"/>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c r="BD793" s="52"/>
      <c r="BE793" s="52"/>
      <c r="BF793" s="52"/>
      <c r="BG793" s="52"/>
      <c r="BH793" s="52"/>
      <c r="BI793" s="52"/>
      <c r="BJ793" s="52"/>
      <c r="BK793" s="52"/>
      <c r="BL793" s="52"/>
      <c r="BM793" s="52"/>
      <c r="BN793" s="52"/>
      <c r="BO793" s="52"/>
      <c r="BP793" s="52"/>
      <c r="BQ793" s="52"/>
      <c r="BR793" s="52"/>
      <c r="BS793" s="52"/>
      <c r="BT793" s="52"/>
      <c r="BU793" s="52"/>
      <c r="BV793" s="52"/>
      <c r="BW793" s="52"/>
      <c r="BX793" s="52"/>
      <c r="BY793" s="52"/>
      <c r="BZ793" s="52"/>
      <c r="CA793" s="52"/>
      <c r="CB793" s="52"/>
      <c r="CC793" s="52"/>
      <c r="CD793" s="52"/>
      <c r="CE793" s="52"/>
      <c r="CF793" s="52"/>
      <c r="CG793" s="52"/>
      <c r="CH793" s="52"/>
      <c r="CI793" s="52"/>
      <c r="CJ793" s="52"/>
      <c r="CK793" s="52"/>
      <c r="CL793" s="52"/>
      <c r="CM793" s="52"/>
      <c r="CN793" s="52"/>
      <c r="CO793" s="52"/>
      <c r="CP793" s="52"/>
      <c r="CQ793" s="52"/>
      <c r="CR793" s="52"/>
      <c r="CS793" s="52"/>
      <c r="CT793" s="52"/>
      <c r="CU793" s="52"/>
      <c r="CV793" s="52"/>
      <c r="CW793" s="52"/>
      <c r="CX793" s="52"/>
      <c r="CY793" s="52"/>
      <c r="CZ793" s="52"/>
      <c r="DA793" s="52"/>
      <c r="DB793" s="52"/>
      <c r="DC793" s="52"/>
      <c r="DD793" s="52"/>
      <c r="DE793" s="52"/>
      <c r="DF793" s="52"/>
      <c r="DG793" s="52"/>
      <c r="DH793" s="52"/>
      <c r="DI793" s="52"/>
      <c r="DJ793" s="52"/>
      <c r="DK793" s="52"/>
      <c r="DL793" s="52"/>
      <c r="DM793" s="52"/>
      <c r="DN793" s="52"/>
      <c r="DO793" s="52"/>
      <c r="DP793" s="52"/>
      <c r="DQ793" s="52"/>
      <c r="DR793" s="52"/>
      <c r="DS793" s="52"/>
      <c r="DT793" s="52"/>
      <c r="DU793" s="52"/>
    </row>
    <row r="794" spans="1:125" ht="16.5" customHeight="1" x14ac:dyDescent="0.3">
      <c r="A794" s="56"/>
      <c r="B794" s="56"/>
      <c r="C794" s="56"/>
      <c r="D794" s="52"/>
      <c r="E794" s="52"/>
      <c r="F794" s="198"/>
      <c r="G794" s="52"/>
      <c r="H794" s="198"/>
      <c r="I794" s="198"/>
      <c r="J794" s="198"/>
      <c r="K794" s="198"/>
      <c r="L794" s="198"/>
      <c r="M794" s="198"/>
      <c r="N794" s="198"/>
      <c r="O794" s="198"/>
      <c r="P794" s="198"/>
      <c r="Q794" s="198"/>
      <c r="R794" s="198"/>
      <c r="S794" s="198"/>
      <c r="T794" s="198"/>
      <c r="U794" s="198"/>
      <c r="V794" s="198"/>
      <c r="W794" s="198"/>
      <c r="X794" s="198"/>
      <c r="Y794" s="198"/>
      <c r="Z794" s="198"/>
      <c r="AA794" s="52"/>
      <c r="AB794" s="52"/>
      <c r="AC794" s="52"/>
      <c r="AD794" s="198"/>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c r="DC794" s="52"/>
      <c r="DD794" s="52"/>
      <c r="DE794" s="52"/>
      <c r="DF794" s="52"/>
      <c r="DG794" s="52"/>
      <c r="DH794" s="52"/>
      <c r="DI794" s="52"/>
      <c r="DJ794" s="52"/>
      <c r="DK794" s="52"/>
      <c r="DL794" s="52"/>
      <c r="DM794" s="52"/>
      <c r="DN794" s="52"/>
      <c r="DO794" s="52"/>
      <c r="DP794" s="52"/>
      <c r="DQ794" s="52"/>
      <c r="DR794" s="52"/>
      <c r="DS794" s="52"/>
      <c r="DT794" s="52"/>
      <c r="DU794" s="52"/>
    </row>
    <row r="795" spans="1:125" ht="16.5" customHeight="1" x14ac:dyDescent="0.3">
      <c r="A795" s="56"/>
      <c r="B795" s="56"/>
      <c r="C795" s="56"/>
      <c r="D795" s="52"/>
      <c r="E795" s="52"/>
      <c r="F795" s="198"/>
      <c r="G795" s="52"/>
      <c r="H795" s="198"/>
      <c r="I795" s="198"/>
      <c r="J795" s="198"/>
      <c r="K795" s="198"/>
      <c r="L795" s="198"/>
      <c r="M795" s="198"/>
      <c r="N795" s="198"/>
      <c r="O795" s="198"/>
      <c r="P795" s="198"/>
      <c r="Q795" s="198"/>
      <c r="R795" s="198"/>
      <c r="S795" s="198"/>
      <c r="T795" s="198"/>
      <c r="U795" s="198"/>
      <c r="V795" s="198"/>
      <c r="W795" s="198"/>
      <c r="X795" s="198"/>
      <c r="Y795" s="198"/>
      <c r="Z795" s="198"/>
      <c r="AA795" s="52"/>
      <c r="AB795" s="52"/>
      <c r="AC795" s="52"/>
      <c r="AD795" s="198"/>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c r="BB795" s="52"/>
      <c r="BC795" s="52"/>
      <c r="BD795" s="52"/>
      <c r="BE795" s="52"/>
      <c r="BF795" s="52"/>
      <c r="BG795" s="52"/>
      <c r="BH795" s="52"/>
      <c r="BI795" s="52"/>
      <c r="BJ795" s="52"/>
      <c r="BK795" s="52"/>
      <c r="BL795" s="52"/>
      <c r="BM795" s="52"/>
      <c r="BN795" s="52"/>
      <c r="BO795" s="52"/>
      <c r="BP795" s="52"/>
      <c r="BQ795" s="52"/>
      <c r="BR795" s="52"/>
      <c r="BS795" s="52"/>
      <c r="BT795" s="52"/>
      <c r="BU795" s="52"/>
      <c r="BV795" s="52"/>
      <c r="BW795" s="52"/>
      <c r="BX795" s="52"/>
      <c r="BY795" s="52"/>
      <c r="BZ795" s="52"/>
      <c r="CA795" s="52"/>
      <c r="CB795" s="52"/>
      <c r="CC795" s="52"/>
      <c r="CD795" s="52"/>
      <c r="CE795" s="52"/>
      <c r="CF795" s="52"/>
      <c r="CG795" s="52"/>
      <c r="CH795" s="52"/>
      <c r="CI795" s="52"/>
      <c r="CJ795" s="52"/>
      <c r="CK795" s="52"/>
      <c r="CL795" s="52"/>
      <c r="CM795" s="52"/>
      <c r="CN795" s="52"/>
      <c r="CO795" s="52"/>
      <c r="CP795" s="52"/>
      <c r="CQ795" s="52"/>
      <c r="CR795" s="52"/>
      <c r="CS795" s="52"/>
      <c r="CT795" s="52"/>
      <c r="CU795" s="52"/>
      <c r="CV795" s="52"/>
      <c r="CW795" s="52"/>
      <c r="CX795" s="52"/>
      <c r="CY795" s="52"/>
      <c r="CZ795" s="52"/>
      <c r="DA795" s="52"/>
      <c r="DB795" s="52"/>
      <c r="DC795" s="52"/>
      <c r="DD795" s="52"/>
      <c r="DE795" s="52"/>
      <c r="DF795" s="52"/>
      <c r="DG795" s="52"/>
      <c r="DH795" s="52"/>
      <c r="DI795" s="52"/>
      <c r="DJ795" s="52"/>
      <c r="DK795" s="52"/>
      <c r="DL795" s="52"/>
      <c r="DM795" s="52"/>
      <c r="DN795" s="52"/>
      <c r="DO795" s="52"/>
      <c r="DP795" s="52"/>
      <c r="DQ795" s="52"/>
      <c r="DR795" s="52"/>
      <c r="DS795" s="52"/>
      <c r="DT795" s="52"/>
      <c r="DU795" s="52"/>
    </row>
    <row r="796" spans="1:125" ht="16.5" customHeight="1" x14ac:dyDescent="0.3">
      <c r="A796" s="56"/>
      <c r="B796" s="56"/>
      <c r="C796" s="56"/>
      <c r="D796" s="52"/>
      <c r="E796" s="52"/>
      <c r="F796" s="198"/>
      <c r="G796" s="52"/>
      <c r="H796" s="198"/>
      <c r="I796" s="198"/>
      <c r="J796" s="198"/>
      <c r="K796" s="198"/>
      <c r="L796" s="198"/>
      <c r="M796" s="198"/>
      <c r="N796" s="198"/>
      <c r="O796" s="198"/>
      <c r="P796" s="198"/>
      <c r="Q796" s="198"/>
      <c r="R796" s="198"/>
      <c r="S796" s="198"/>
      <c r="T796" s="198"/>
      <c r="U796" s="198"/>
      <c r="V796" s="198"/>
      <c r="W796" s="198"/>
      <c r="X796" s="198"/>
      <c r="Y796" s="198"/>
      <c r="Z796" s="198"/>
      <c r="AA796" s="52"/>
      <c r="AB796" s="52"/>
      <c r="AC796" s="52"/>
      <c r="AD796" s="198"/>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c r="CD796" s="52"/>
      <c r="CE796" s="52"/>
      <c r="CF796" s="52"/>
      <c r="CG796" s="52"/>
      <c r="CH796" s="52"/>
      <c r="CI796" s="52"/>
      <c r="CJ796" s="52"/>
      <c r="CK796" s="52"/>
      <c r="CL796" s="52"/>
      <c r="CM796" s="52"/>
      <c r="CN796" s="52"/>
      <c r="CO796" s="52"/>
      <c r="CP796" s="52"/>
      <c r="CQ796" s="52"/>
      <c r="CR796" s="52"/>
      <c r="CS796" s="52"/>
      <c r="CT796" s="52"/>
      <c r="CU796" s="52"/>
      <c r="CV796" s="52"/>
      <c r="CW796" s="52"/>
      <c r="CX796" s="52"/>
      <c r="CY796" s="52"/>
      <c r="CZ796" s="52"/>
      <c r="DA796" s="52"/>
      <c r="DB796" s="52"/>
      <c r="DC796" s="52"/>
      <c r="DD796" s="52"/>
      <c r="DE796" s="52"/>
      <c r="DF796" s="52"/>
      <c r="DG796" s="52"/>
      <c r="DH796" s="52"/>
      <c r="DI796" s="52"/>
      <c r="DJ796" s="52"/>
      <c r="DK796" s="52"/>
      <c r="DL796" s="52"/>
      <c r="DM796" s="52"/>
      <c r="DN796" s="52"/>
      <c r="DO796" s="52"/>
      <c r="DP796" s="52"/>
      <c r="DQ796" s="52"/>
      <c r="DR796" s="52"/>
      <c r="DS796" s="52"/>
      <c r="DT796" s="52"/>
      <c r="DU796" s="52"/>
    </row>
    <row r="797" spans="1:125" ht="16.5" customHeight="1" x14ac:dyDescent="0.3">
      <c r="A797" s="56"/>
      <c r="B797" s="56"/>
      <c r="C797" s="56"/>
      <c r="D797" s="52"/>
      <c r="E797" s="52"/>
      <c r="F797" s="198"/>
      <c r="G797" s="52"/>
      <c r="H797" s="198"/>
      <c r="I797" s="198"/>
      <c r="J797" s="198"/>
      <c r="K797" s="198"/>
      <c r="L797" s="198"/>
      <c r="M797" s="198"/>
      <c r="N797" s="198"/>
      <c r="O797" s="198"/>
      <c r="P797" s="198"/>
      <c r="Q797" s="198"/>
      <c r="R797" s="198"/>
      <c r="S797" s="198"/>
      <c r="T797" s="198"/>
      <c r="U797" s="198"/>
      <c r="V797" s="198"/>
      <c r="W797" s="198"/>
      <c r="X797" s="198"/>
      <c r="Y797" s="198"/>
      <c r="Z797" s="198"/>
      <c r="AA797" s="52"/>
      <c r="AB797" s="52"/>
      <c r="AC797" s="52"/>
      <c r="AD797" s="198"/>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c r="CD797" s="52"/>
      <c r="CE797" s="52"/>
      <c r="CF797" s="52"/>
      <c r="CG797" s="52"/>
      <c r="CH797" s="52"/>
      <c r="CI797" s="52"/>
      <c r="CJ797" s="52"/>
      <c r="CK797" s="52"/>
      <c r="CL797" s="52"/>
      <c r="CM797" s="52"/>
      <c r="CN797" s="52"/>
      <c r="CO797" s="52"/>
      <c r="CP797" s="52"/>
      <c r="CQ797" s="52"/>
      <c r="CR797" s="52"/>
      <c r="CS797" s="52"/>
      <c r="CT797" s="52"/>
      <c r="CU797" s="52"/>
      <c r="CV797" s="52"/>
      <c r="CW797" s="52"/>
      <c r="CX797" s="52"/>
      <c r="CY797" s="52"/>
      <c r="CZ797" s="52"/>
      <c r="DA797" s="52"/>
      <c r="DB797" s="52"/>
      <c r="DC797" s="52"/>
      <c r="DD797" s="52"/>
      <c r="DE797" s="52"/>
      <c r="DF797" s="52"/>
      <c r="DG797" s="52"/>
      <c r="DH797" s="52"/>
      <c r="DI797" s="52"/>
      <c r="DJ797" s="52"/>
      <c r="DK797" s="52"/>
      <c r="DL797" s="52"/>
      <c r="DM797" s="52"/>
      <c r="DN797" s="52"/>
      <c r="DO797" s="52"/>
      <c r="DP797" s="52"/>
      <c r="DQ797" s="52"/>
      <c r="DR797" s="52"/>
      <c r="DS797" s="52"/>
      <c r="DT797" s="52"/>
      <c r="DU797" s="52"/>
    </row>
    <row r="798" spans="1:125" ht="16.5" customHeight="1" x14ac:dyDescent="0.3">
      <c r="A798" s="56"/>
      <c r="B798" s="56"/>
      <c r="C798" s="56"/>
      <c r="D798" s="52"/>
      <c r="E798" s="52"/>
      <c r="F798" s="198"/>
      <c r="G798" s="52"/>
      <c r="H798" s="198"/>
      <c r="I798" s="198"/>
      <c r="J798" s="198"/>
      <c r="K798" s="198"/>
      <c r="L798" s="198"/>
      <c r="M798" s="198"/>
      <c r="N798" s="198"/>
      <c r="O798" s="198"/>
      <c r="P798" s="198"/>
      <c r="Q798" s="198"/>
      <c r="R798" s="198"/>
      <c r="S798" s="198"/>
      <c r="T798" s="198"/>
      <c r="U798" s="198"/>
      <c r="V798" s="198"/>
      <c r="W798" s="198"/>
      <c r="X798" s="198"/>
      <c r="Y798" s="198"/>
      <c r="Z798" s="198"/>
      <c r="AA798" s="52"/>
      <c r="AB798" s="52"/>
      <c r="AC798" s="52"/>
      <c r="AD798" s="198"/>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c r="CD798" s="52"/>
      <c r="CE798" s="52"/>
      <c r="CF798" s="52"/>
      <c r="CG798" s="52"/>
      <c r="CH798" s="52"/>
      <c r="CI798" s="52"/>
      <c r="CJ798" s="52"/>
      <c r="CK798" s="52"/>
      <c r="CL798" s="52"/>
      <c r="CM798" s="52"/>
      <c r="CN798" s="52"/>
      <c r="CO798" s="52"/>
      <c r="CP798" s="52"/>
      <c r="CQ798" s="52"/>
      <c r="CR798" s="52"/>
      <c r="CS798" s="52"/>
      <c r="CT798" s="52"/>
      <c r="CU798" s="52"/>
      <c r="CV798" s="52"/>
      <c r="CW798" s="52"/>
      <c r="CX798" s="52"/>
      <c r="CY798" s="52"/>
      <c r="CZ798" s="52"/>
      <c r="DA798" s="52"/>
      <c r="DB798" s="52"/>
      <c r="DC798" s="52"/>
      <c r="DD798" s="52"/>
      <c r="DE798" s="52"/>
      <c r="DF798" s="52"/>
      <c r="DG798" s="52"/>
      <c r="DH798" s="52"/>
      <c r="DI798" s="52"/>
      <c r="DJ798" s="52"/>
      <c r="DK798" s="52"/>
      <c r="DL798" s="52"/>
      <c r="DM798" s="52"/>
      <c r="DN798" s="52"/>
      <c r="DO798" s="52"/>
      <c r="DP798" s="52"/>
      <c r="DQ798" s="52"/>
      <c r="DR798" s="52"/>
      <c r="DS798" s="52"/>
      <c r="DT798" s="52"/>
      <c r="DU798" s="52"/>
    </row>
    <row r="799" spans="1:125" ht="16.5" customHeight="1" x14ac:dyDescent="0.3">
      <c r="A799" s="56"/>
      <c r="B799" s="56"/>
      <c r="C799" s="56"/>
      <c r="D799" s="52"/>
      <c r="E799" s="52"/>
      <c r="F799" s="198"/>
      <c r="G799" s="52"/>
      <c r="H799" s="198"/>
      <c r="I799" s="198"/>
      <c r="J799" s="198"/>
      <c r="K799" s="198"/>
      <c r="L799" s="198"/>
      <c r="M799" s="198"/>
      <c r="N799" s="198"/>
      <c r="O799" s="198"/>
      <c r="P799" s="198"/>
      <c r="Q799" s="198"/>
      <c r="R799" s="198"/>
      <c r="S799" s="198"/>
      <c r="T799" s="198"/>
      <c r="U799" s="198"/>
      <c r="V799" s="198"/>
      <c r="W799" s="198"/>
      <c r="X799" s="198"/>
      <c r="Y799" s="198"/>
      <c r="Z799" s="198"/>
      <c r="AA799" s="52"/>
      <c r="AB799" s="52"/>
      <c r="AC799" s="52"/>
      <c r="AD799" s="198"/>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c r="CD799" s="52"/>
      <c r="CE799" s="52"/>
      <c r="CF799" s="52"/>
      <c r="CG799" s="52"/>
      <c r="CH799" s="52"/>
      <c r="CI799" s="52"/>
      <c r="CJ799" s="52"/>
      <c r="CK799" s="52"/>
      <c r="CL799" s="52"/>
      <c r="CM799" s="52"/>
      <c r="CN799" s="52"/>
      <c r="CO799" s="52"/>
      <c r="CP799" s="52"/>
      <c r="CQ799" s="52"/>
      <c r="CR799" s="52"/>
      <c r="CS799" s="52"/>
      <c r="CT799" s="52"/>
      <c r="CU799" s="52"/>
      <c r="CV799" s="52"/>
      <c r="CW799" s="52"/>
      <c r="CX799" s="52"/>
      <c r="CY799" s="52"/>
      <c r="CZ799" s="52"/>
      <c r="DA799" s="52"/>
      <c r="DB799" s="52"/>
      <c r="DC799" s="52"/>
      <c r="DD799" s="52"/>
      <c r="DE799" s="52"/>
      <c r="DF799" s="52"/>
      <c r="DG799" s="52"/>
      <c r="DH799" s="52"/>
      <c r="DI799" s="52"/>
      <c r="DJ799" s="52"/>
      <c r="DK799" s="52"/>
      <c r="DL799" s="52"/>
      <c r="DM799" s="52"/>
      <c r="DN799" s="52"/>
      <c r="DO799" s="52"/>
      <c r="DP799" s="52"/>
      <c r="DQ799" s="52"/>
      <c r="DR799" s="52"/>
      <c r="DS799" s="52"/>
      <c r="DT799" s="52"/>
      <c r="DU799" s="52"/>
    </row>
    <row r="800" spans="1:125" ht="16.5" customHeight="1" x14ac:dyDescent="0.3">
      <c r="A800" s="56"/>
      <c r="B800" s="56"/>
      <c r="C800" s="56"/>
      <c r="D800" s="52"/>
      <c r="E800" s="52"/>
      <c r="F800" s="198"/>
      <c r="G800" s="52"/>
      <c r="H800" s="198"/>
      <c r="I800" s="198"/>
      <c r="J800" s="198"/>
      <c r="K800" s="198"/>
      <c r="L800" s="198"/>
      <c r="M800" s="198"/>
      <c r="N800" s="198"/>
      <c r="O800" s="198"/>
      <c r="P800" s="198"/>
      <c r="Q800" s="198"/>
      <c r="R800" s="198"/>
      <c r="S800" s="198"/>
      <c r="T800" s="198"/>
      <c r="U800" s="198"/>
      <c r="V800" s="198"/>
      <c r="W800" s="198"/>
      <c r="X800" s="198"/>
      <c r="Y800" s="198"/>
      <c r="Z800" s="198"/>
      <c r="AA800" s="52"/>
      <c r="AB800" s="52"/>
      <c r="AC800" s="52"/>
      <c r="AD800" s="198"/>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c r="DF800" s="52"/>
      <c r="DG800" s="52"/>
      <c r="DH800" s="52"/>
      <c r="DI800" s="52"/>
      <c r="DJ800" s="52"/>
      <c r="DK800" s="52"/>
      <c r="DL800" s="52"/>
      <c r="DM800" s="52"/>
      <c r="DN800" s="52"/>
      <c r="DO800" s="52"/>
      <c r="DP800" s="52"/>
      <c r="DQ800" s="52"/>
      <c r="DR800" s="52"/>
      <c r="DS800" s="52"/>
      <c r="DT800" s="52"/>
      <c r="DU800" s="52"/>
    </row>
    <row r="801" spans="1:125" ht="16.5" customHeight="1" x14ac:dyDescent="0.3">
      <c r="A801" s="56"/>
      <c r="B801" s="56"/>
      <c r="C801" s="56"/>
      <c r="D801" s="52"/>
      <c r="E801" s="52"/>
      <c r="F801" s="198"/>
      <c r="G801" s="52"/>
      <c r="H801" s="198"/>
      <c r="I801" s="198"/>
      <c r="J801" s="198"/>
      <c r="K801" s="198"/>
      <c r="L801" s="198"/>
      <c r="M801" s="198"/>
      <c r="N801" s="198"/>
      <c r="O801" s="198"/>
      <c r="P801" s="198"/>
      <c r="Q801" s="198"/>
      <c r="R801" s="198"/>
      <c r="S801" s="198"/>
      <c r="T801" s="198"/>
      <c r="U801" s="198"/>
      <c r="V801" s="198"/>
      <c r="W801" s="198"/>
      <c r="X801" s="198"/>
      <c r="Y801" s="198"/>
      <c r="Z801" s="198"/>
      <c r="AA801" s="52"/>
      <c r="AB801" s="52"/>
      <c r="AC801" s="52"/>
      <c r="AD801" s="198"/>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c r="BB801" s="52"/>
      <c r="BC801" s="52"/>
      <c r="BD801" s="52"/>
      <c r="BE801" s="52"/>
      <c r="BF801" s="52"/>
      <c r="BG801" s="52"/>
      <c r="BH801" s="52"/>
      <c r="BI801" s="52"/>
      <c r="BJ801" s="52"/>
      <c r="BK801" s="52"/>
      <c r="BL801" s="52"/>
      <c r="BM801" s="52"/>
      <c r="BN801" s="52"/>
      <c r="BO801" s="52"/>
      <c r="BP801" s="52"/>
      <c r="BQ801" s="52"/>
      <c r="BR801" s="52"/>
      <c r="BS801" s="52"/>
      <c r="BT801" s="52"/>
      <c r="BU801" s="52"/>
      <c r="BV801" s="52"/>
      <c r="BW801" s="52"/>
      <c r="BX801" s="52"/>
      <c r="BY801" s="52"/>
      <c r="BZ801" s="52"/>
      <c r="CA801" s="52"/>
      <c r="CB801" s="52"/>
      <c r="CC801" s="52"/>
      <c r="CD801" s="52"/>
      <c r="CE801" s="52"/>
      <c r="CF801" s="52"/>
      <c r="CG801" s="52"/>
      <c r="CH801" s="52"/>
      <c r="CI801" s="52"/>
      <c r="CJ801" s="52"/>
      <c r="CK801" s="52"/>
      <c r="CL801" s="52"/>
      <c r="CM801" s="52"/>
      <c r="CN801" s="52"/>
      <c r="CO801" s="52"/>
      <c r="CP801" s="52"/>
      <c r="CQ801" s="52"/>
      <c r="CR801" s="52"/>
      <c r="CS801" s="52"/>
      <c r="CT801" s="52"/>
      <c r="CU801" s="52"/>
      <c r="CV801" s="52"/>
      <c r="CW801" s="52"/>
      <c r="CX801" s="52"/>
      <c r="CY801" s="52"/>
      <c r="CZ801" s="52"/>
      <c r="DA801" s="52"/>
      <c r="DB801" s="52"/>
      <c r="DC801" s="52"/>
      <c r="DD801" s="52"/>
      <c r="DE801" s="52"/>
      <c r="DF801" s="52"/>
      <c r="DG801" s="52"/>
      <c r="DH801" s="52"/>
      <c r="DI801" s="52"/>
      <c r="DJ801" s="52"/>
      <c r="DK801" s="52"/>
      <c r="DL801" s="52"/>
      <c r="DM801" s="52"/>
      <c r="DN801" s="52"/>
      <c r="DO801" s="52"/>
      <c r="DP801" s="52"/>
      <c r="DQ801" s="52"/>
      <c r="DR801" s="52"/>
      <c r="DS801" s="52"/>
      <c r="DT801" s="52"/>
      <c r="DU801" s="52"/>
    </row>
    <row r="802" spans="1:125" ht="16.5" customHeight="1" x14ac:dyDescent="0.3">
      <c r="A802" s="56"/>
      <c r="B802" s="56"/>
      <c r="C802" s="56"/>
      <c r="D802" s="52"/>
      <c r="E802" s="52"/>
      <c r="F802" s="198"/>
      <c r="G802" s="52"/>
      <c r="H802" s="198"/>
      <c r="I802" s="198"/>
      <c r="J802" s="198"/>
      <c r="K802" s="198"/>
      <c r="L802" s="198"/>
      <c r="M802" s="198"/>
      <c r="N802" s="198"/>
      <c r="O802" s="198"/>
      <c r="P802" s="198"/>
      <c r="Q802" s="198"/>
      <c r="R802" s="198"/>
      <c r="S802" s="198"/>
      <c r="T802" s="198"/>
      <c r="U802" s="198"/>
      <c r="V802" s="198"/>
      <c r="W802" s="198"/>
      <c r="X802" s="198"/>
      <c r="Y802" s="198"/>
      <c r="Z802" s="198"/>
      <c r="AA802" s="52"/>
      <c r="AB802" s="52"/>
      <c r="AC802" s="52"/>
      <c r="AD802" s="198"/>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c r="BD802" s="52"/>
      <c r="BE802" s="52"/>
      <c r="BF802" s="52"/>
      <c r="BG802" s="52"/>
      <c r="BH802" s="52"/>
      <c r="BI802" s="52"/>
      <c r="BJ802" s="52"/>
      <c r="BK802" s="52"/>
      <c r="BL802" s="52"/>
      <c r="BM802" s="52"/>
      <c r="BN802" s="52"/>
      <c r="BO802" s="52"/>
      <c r="BP802" s="52"/>
      <c r="BQ802" s="52"/>
      <c r="BR802" s="52"/>
      <c r="BS802" s="52"/>
      <c r="BT802" s="52"/>
      <c r="BU802" s="52"/>
      <c r="BV802" s="52"/>
      <c r="BW802" s="52"/>
      <c r="BX802" s="52"/>
      <c r="BY802" s="52"/>
      <c r="BZ802" s="52"/>
      <c r="CA802" s="52"/>
      <c r="CB802" s="52"/>
      <c r="CC802" s="52"/>
      <c r="CD802" s="52"/>
      <c r="CE802" s="52"/>
      <c r="CF802" s="52"/>
      <c r="CG802" s="52"/>
      <c r="CH802" s="52"/>
      <c r="CI802" s="52"/>
      <c r="CJ802" s="52"/>
      <c r="CK802" s="52"/>
      <c r="CL802" s="52"/>
      <c r="CM802" s="52"/>
      <c r="CN802" s="52"/>
      <c r="CO802" s="52"/>
      <c r="CP802" s="52"/>
      <c r="CQ802" s="52"/>
      <c r="CR802" s="52"/>
      <c r="CS802" s="52"/>
      <c r="CT802" s="52"/>
      <c r="CU802" s="52"/>
      <c r="CV802" s="52"/>
      <c r="CW802" s="52"/>
      <c r="CX802" s="52"/>
      <c r="CY802" s="52"/>
      <c r="CZ802" s="52"/>
      <c r="DA802" s="52"/>
      <c r="DB802" s="52"/>
      <c r="DC802" s="52"/>
      <c r="DD802" s="52"/>
      <c r="DE802" s="52"/>
      <c r="DF802" s="52"/>
      <c r="DG802" s="52"/>
      <c r="DH802" s="52"/>
      <c r="DI802" s="52"/>
      <c r="DJ802" s="52"/>
      <c r="DK802" s="52"/>
      <c r="DL802" s="52"/>
      <c r="DM802" s="52"/>
      <c r="DN802" s="52"/>
      <c r="DO802" s="52"/>
      <c r="DP802" s="52"/>
      <c r="DQ802" s="52"/>
      <c r="DR802" s="52"/>
      <c r="DS802" s="52"/>
      <c r="DT802" s="52"/>
      <c r="DU802" s="52"/>
    </row>
    <row r="803" spans="1:125" ht="16.5" customHeight="1" x14ac:dyDescent="0.3">
      <c r="A803" s="56"/>
      <c r="B803" s="56"/>
      <c r="C803" s="56"/>
      <c r="D803" s="52"/>
      <c r="E803" s="52"/>
      <c r="F803" s="198"/>
      <c r="G803" s="52"/>
      <c r="H803" s="198"/>
      <c r="I803" s="198"/>
      <c r="J803" s="198"/>
      <c r="K803" s="198"/>
      <c r="L803" s="198"/>
      <c r="M803" s="198"/>
      <c r="N803" s="198"/>
      <c r="O803" s="198"/>
      <c r="P803" s="198"/>
      <c r="Q803" s="198"/>
      <c r="R803" s="198"/>
      <c r="S803" s="198"/>
      <c r="T803" s="198"/>
      <c r="U803" s="198"/>
      <c r="V803" s="198"/>
      <c r="W803" s="198"/>
      <c r="X803" s="198"/>
      <c r="Y803" s="198"/>
      <c r="Z803" s="198"/>
      <c r="AA803" s="52"/>
      <c r="AB803" s="52"/>
      <c r="AC803" s="52"/>
      <c r="AD803" s="198"/>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c r="BB803" s="52"/>
      <c r="BC803" s="52"/>
      <c r="BD803" s="52"/>
      <c r="BE803" s="52"/>
      <c r="BF803" s="52"/>
      <c r="BG803" s="52"/>
      <c r="BH803" s="52"/>
      <c r="BI803" s="52"/>
      <c r="BJ803" s="52"/>
      <c r="BK803" s="52"/>
      <c r="BL803" s="52"/>
      <c r="BM803" s="52"/>
      <c r="BN803" s="52"/>
      <c r="BO803" s="52"/>
      <c r="BP803" s="52"/>
      <c r="BQ803" s="52"/>
      <c r="BR803" s="52"/>
      <c r="BS803" s="52"/>
      <c r="BT803" s="52"/>
      <c r="BU803" s="52"/>
      <c r="BV803" s="52"/>
      <c r="BW803" s="52"/>
      <c r="BX803" s="52"/>
      <c r="BY803" s="52"/>
      <c r="BZ803" s="52"/>
      <c r="CA803" s="52"/>
      <c r="CB803" s="52"/>
      <c r="CC803" s="52"/>
      <c r="CD803" s="52"/>
      <c r="CE803" s="52"/>
      <c r="CF803" s="52"/>
      <c r="CG803" s="52"/>
      <c r="CH803" s="52"/>
      <c r="CI803" s="52"/>
      <c r="CJ803" s="52"/>
      <c r="CK803" s="52"/>
      <c r="CL803" s="52"/>
      <c r="CM803" s="52"/>
      <c r="CN803" s="52"/>
      <c r="CO803" s="52"/>
      <c r="CP803" s="52"/>
      <c r="CQ803" s="52"/>
      <c r="CR803" s="52"/>
      <c r="CS803" s="52"/>
      <c r="CT803" s="52"/>
      <c r="CU803" s="52"/>
      <c r="CV803" s="52"/>
      <c r="CW803" s="52"/>
      <c r="CX803" s="52"/>
      <c r="CY803" s="52"/>
      <c r="CZ803" s="52"/>
      <c r="DA803" s="52"/>
      <c r="DB803" s="52"/>
      <c r="DC803" s="52"/>
      <c r="DD803" s="52"/>
      <c r="DE803" s="52"/>
      <c r="DF803" s="52"/>
      <c r="DG803" s="52"/>
      <c r="DH803" s="52"/>
      <c r="DI803" s="52"/>
      <c r="DJ803" s="52"/>
      <c r="DK803" s="52"/>
      <c r="DL803" s="52"/>
      <c r="DM803" s="52"/>
      <c r="DN803" s="52"/>
      <c r="DO803" s="52"/>
      <c r="DP803" s="52"/>
      <c r="DQ803" s="52"/>
      <c r="DR803" s="52"/>
      <c r="DS803" s="52"/>
      <c r="DT803" s="52"/>
      <c r="DU803" s="52"/>
    </row>
    <row r="804" spans="1:125" ht="16.5" customHeight="1" x14ac:dyDescent="0.3">
      <c r="A804" s="56"/>
      <c r="B804" s="56"/>
      <c r="C804" s="56"/>
      <c r="D804" s="52"/>
      <c r="E804" s="52"/>
      <c r="F804" s="198"/>
      <c r="G804" s="52"/>
      <c r="H804" s="198"/>
      <c r="I804" s="198"/>
      <c r="J804" s="198"/>
      <c r="K804" s="198"/>
      <c r="L804" s="198"/>
      <c r="M804" s="198"/>
      <c r="N804" s="198"/>
      <c r="O804" s="198"/>
      <c r="P804" s="198"/>
      <c r="Q804" s="198"/>
      <c r="R804" s="198"/>
      <c r="S804" s="198"/>
      <c r="T804" s="198"/>
      <c r="U804" s="198"/>
      <c r="V804" s="198"/>
      <c r="W804" s="198"/>
      <c r="X804" s="198"/>
      <c r="Y804" s="198"/>
      <c r="Z804" s="198"/>
      <c r="AA804" s="52"/>
      <c r="AB804" s="52"/>
      <c r="AC804" s="52"/>
      <c r="AD804" s="198"/>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c r="BD804" s="52"/>
      <c r="BE804" s="52"/>
      <c r="BF804" s="52"/>
      <c r="BG804" s="52"/>
      <c r="BH804" s="52"/>
      <c r="BI804" s="52"/>
      <c r="BJ804" s="52"/>
      <c r="BK804" s="52"/>
      <c r="BL804" s="52"/>
      <c r="BM804" s="52"/>
      <c r="BN804" s="52"/>
      <c r="BO804" s="52"/>
      <c r="BP804" s="52"/>
      <c r="BQ804" s="52"/>
      <c r="BR804" s="52"/>
      <c r="BS804" s="52"/>
      <c r="BT804" s="52"/>
      <c r="BU804" s="52"/>
      <c r="BV804" s="52"/>
      <c r="BW804" s="52"/>
      <c r="BX804" s="52"/>
      <c r="BY804" s="52"/>
      <c r="BZ804" s="52"/>
      <c r="CA804" s="52"/>
      <c r="CB804" s="52"/>
      <c r="CC804" s="52"/>
      <c r="CD804" s="52"/>
      <c r="CE804" s="52"/>
      <c r="CF804" s="52"/>
      <c r="CG804" s="52"/>
      <c r="CH804" s="52"/>
      <c r="CI804" s="52"/>
      <c r="CJ804" s="52"/>
      <c r="CK804" s="52"/>
      <c r="CL804" s="52"/>
      <c r="CM804" s="52"/>
      <c r="CN804" s="52"/>
      <c r="CO804" s="52"/>
      <c r="CP804" s="52"/>
      <c r="CQ804" s="52"/>
      <c r="CR804" s="52"/>
      <c r="CS804" s="52"/>
      <c r="CT804" s="52"/>
      <c r="CU804" s="52"/>
      <c r="CV804" s="52"/>
      <c r="CW804" s="52"/>
      <c r="CX804" s="52"/>
      <c r="CY804" s="52"/>
      <c r="CZ804" s="52"/>
      <c r="DA804" s="52"/>
      <c r="DB804" s="52"/>
      <c r="DC804" s="52"/>
      <c r="DD804" s="52"/>
      <c r="DE804" s="52"/>
      <c r="DF804" s="52"/>
      <c r="DG804" s="52"/>
      <c r="DH804" s="52"/>
      <c r="DI804" s="52"/>
      <c r="DJ804" s="52"/>
      <c r="DK804" s="52"/>
      <c r="DL804" s="52"/>
      <c r="DM804" s="52"/>
      <c r="DN804" s="52"/>
      <c r="DO804" s="52"/>
      <c r="DP804" s="52"/>
      <c r="DQ804" s="52"/>
      <c r="DR804" s="52"/>
      <c r="DS804" s="52"/>
      <c r="DT804" s="52"/>
      <c r="DU804" s="52"/>
    </row>
    <row r="805" spans="1:125" ht="16.5" customHeight="1" x14ac:dyDescent="0.3">
      <c r="A805" s="56"/>
      <c r="B805" s="56"/>
      <c r="C805" s="56"/>
      <c r="D805" s="52"/>
      <c r="E805" s="52"/>
      <c r="F805" s="198"/>
      <c r="G805" s="52"/>
      <c r="H805" s="198"/>
      <c r="I805" s="198"/>
      <c r="J805" s="198"/>
      <c r="K805" s="198"/>
      <c r="L805" s="198"/>
      <c r="M805" s="198"/>
      <c r="N805" s="198"/>
      <c r="O805" s="198"/>
      <c r="P805" s="198"/>
      <c r="Q805" s="198"/>
      <c r="R805" s="198"/>
      <c r="S805" s="198"/>
      <c r="T805" s="198"/>
      <c r="U805" s="198"/>
      <c r="V805" s="198"/>
      <c r="W805" s="198"/>
      <c r="X805" s="198"/>
      <c r="Y805" s="198"/>
      <c r="Z805" s="198"/>
      <c r="AA805" s="52"/>
      <c r="AB805" s="52"/>
      <c r="AC805" s="52"/>
      <c r="AD805" s="198"/>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c r="BB805" s="52"/>
      <c r="BC805" s="52"/>
      <c r="BD805" s="52"/>
      <c r="BE805" s="52"/>
      <c r="BF805" s="52"/>
      <c r="BG805" s="52"/>
      <c r="BH805" s="52"/>
      <c r="BI805" s="52"/>
      <c r="BJ805" s="52"/>
      <c r="BK805" s="52"/>
      <c r="BL805" s="52"/>
      <c r="BM805" s="52"/>
      <c r="BN805" s="52"/>
      <c r="BO805" s="52"/>
      <c r="BP805" s="52"/>
      <c r="BQ805" s="52"/>
      <c r="BR805" s="52"/>
      <c r="BS805" s="52"/>
      <c r="BT805" s="52"/>
      <c r="BU805" s="52"/>
      <c r="BV805" s="52"/>
      <c r="BW805" s="52"/>
      <c r="BX805" s="52"/>
      <c r="BY805" s="52"/>
      <c r="BZ805" s="52"/>
      <c r="CA805" s="52"/>
      <c r="CB805" s="52"/>
      <c r="CC805" s="52"/>
      <c r="CD805" s="52"/>
      <c r="CE805" s="52"/>
      <c r="CF805" s="52"/>
      <c r="CG805" s="52"/>
      <c r="CH805" s="52"/>
      <c r="CI805" s="52"/>
      <c r="CJ805" s="52"/>
      <c r="CK805" s="52"/>
      <c r="CL805" s="52"/>
      <c r="CM805" s="52"/>
      <c r="CN805" s="52"/>
      <c r="CO805" s="52"/>
      <c r="CP805" s="52"/>
      <c r="CQ805" s="52"/>
      <c r="CR805" s="52"/>
      <c r="CS805" s="52"/>
      <c r="CT805" s="52"/>
      <c r="CU805" s="52"/>
      <c r="CV805" s="52"/>
      <c r="CW805" s="52"/>
      <c r="CX805" s="52"/>
      <c r="CY805" s="52"/>
      <c r="CZ805" s="52"/>
      <c r="DA805" s="52"/>
      <c r="DB805" s="52"/>
      <c r="DC805" s="52"/>
      <c r="DD805" s="52"/>
      <c r="DE805" s="52"/>
      <c r="DF805" s="52"/>
      <c r="DG805" s="52"/>
      <c r="DH805" s="52"/>
      <c r="DI805" s="52"/>
      <c r="DJ805" s="52"/>
      <c r="DK805" s="52"/>
      <c r="DL805" s="52"/>
      <c r="DM805" s="52"/>
      <c r="DN805" s="52"/>
      <c r="DO805" s="52"/>
      <c r="DP805" s="52"/>
      <c r="DQ805" s="52"/>
      <c r="DR805" s="52"/>
      <c r="DS805" s="52"/>
      <c r="DT805" s="52"/>
      <c r="DU805" s="52"/>
    </row>
    <row r="806" spans="1:125" ht="16.5" customHeight="1" x14ac:dyDescent="0.3">
      <c r="A806" s="56"/>
      <c r="B806" s="56"/>
      <c r="C806" s="56"/>
      <c r="D806" s="52"/>
      <c r="E806" s="52"/>
      <c r="F806" s="198"/>
      <c r="G806" s="52"/>
      <c r="H806" s="198"/>
      <c r="I806" s="198"/>
      <c r="J806" s="198"/>
      <c r="K806" s="198"/>
      <c r="L806" s="198"/>
      <c r="M806" s="198"/>
      <c r="N806" s="198"/>
      <c r="O806" s="198"/>
      <c r="P806" s="198"/>
      <c r="Q806" s="198"/>
      <c r="R806" s="198"/>
      <c r="S806" s="198"/>
      <c r="T806" s="198"/>
      <c r="U806" s="198"/>
      <c r="V806" s="198"/>
      <c r="W806" s="198"/>
      <c r="X806" s="198"/>
      <c r="Y806" s="198"/>
      <c r="Z806" s="198"/>
      <c r="AA806" s="52"/>
      <c r="AB806" s="52"/>
      <c r="AC806" s="52"/>
      <c r="AD806" s="198"/>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c r="BD806" s="52"/>
      <c r="BE806" s="52"/>
      <c r="BF806" s="52"/>
      <c r="BG806" s="52"/>
      <c r="BH806" s="52"/>
      <c r="BI806" s="52"/>
      <c r="BJ806" s="52"/>
      <c r="BK806" s="52"/>
      <c r="BL806" s="52"/>
      <c r="BM806" s="52"/>
      <c r="BN806" s="52"/>
      <c r="BO806" s="52"/>
      <c r="BP806" s="52"/>
      <c r="BQ806" s="52"/>
      <c r="BR806" s="52"/>
      <c r="BS806" s="52"/>
      <c r="BT806" s="52"/>
      <c r="BU806" s="52"/>
      <c r="BV806" s="52"/>
      <c r="BW806" s="52"/>
      <c r="BX806" s="52"/>
      <c r="BY806" s="52"/>
      <c r="BZ806" s="52"/>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c r="DC806" s="52"/>
      <c r="DD806" s="52"/>
      <c r="DE806" s="52"/>
      <c r="DF806" s="52"/>
      <c r="DG806" s="52"/>
      <c r="DH806" s="52"/>
      <c r="DI806" s="52"/>
      <c r="DJ806" s="52"/>
      <c r="DK806" s="52"/>
      <c r="DL806" s="52"/>
      <c r="DM806" s="52"/>
      <c r="DN806" s="52"/>
      <c r="DO806" s="52"/>
      <c r="DP806" s="52"/>
      <c r="DQ806" s="52"/>
      <c r="DR806" s="52"/>
      <c r="DS806" s="52"/>
      <c r="DT806" s="52"/>
      <c r="DU806" s="52"/>
    </row>
    <row r="807" spans="1:125" ht="16.5" customHeight="1" x14ac:dyDescent="0.3">
      <c r="A807" s="56"/>
      <c r="B807" s="56"/>
      <c r="C807" s="56"/>
      <c r="D807" s="52"/>
      <c r="E807" s="52"/>
      <c r="F807" s="198"/>
      <c r="G807" s="52"/>
      <c r="H807" s="198"/>
      <c r="I807" s="198"/>
      <c r="J807" s="198"/>
      <c r="K807" s="198"/>
      <c r="L807" s="198"/>
      <c r="M807" s="198"/>
      <c r="N807" s="198"/>
      <c r="O807" s="198"/>
      <c r="P807" s="198"/>
      <c r="Q807" s="198"/>
      <c r="R807" s="198"/>
      <c r="S807" s="198"/>
      <c r="T807" s="198"/>
      <c r="U807" s="198"/>
      <c r="V807" s="198"/>
      <c r="W807" s="198"/>
      <c r="X807" s="198"/>
      <c r="Y807" s="198"/>
      <c r="Z807" s="198"/>
      <c r="AA807" s="52"/>
      <c r="AB807" s="52"/>
      <c r="AC807" s="52"/>
      <c r="AD807" s="198"/>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c r="BB807" s="52"/>
      <c r="BC807" s="52"/>
      <c r="BD807" s="52"/>
      <c r="BE807" s="52"/>
      <c r="BF807" s="52"/>
      <c r="BG807" s="52"/>
      <c r="BH807" s="52"/>
      <c r="BI807" s="52"/>
      <c r="BJ807" s="52"/>
      <c r="BK807" s="52"/>
      <c r="BL807" s="52"/>
      <c r="BM807" s="52"/>
      <c r="BN807" s="52"/>
      <c r="BO807" s="52"/>
      <c r="BP807" s="52"/>
      <c r="BQ807" s="52"/>
      <c r="BR807" s="52"/>
      <c r="BS807" s="52"/>
      <c r="BT807" s="52"/>
      <c r="BU807" s="52"/>
      <c r="BV807" s="52"/>
      <c r="BW807" s="52"/>
      <c r="BX807" s="52"/>
      <c r="BY807" s="52"/>
      <c r="BZ807" s="52"/>
      <c r="CA807" s="52"/>
      <c r="CB807" s="52"/>
      <c r="CC807" s="52"/>
      <c r="CD807" s="52"/>
      <c r="CE807" s="52"/>
      <c r="CF807" s="52"/>
      <c r="CG807" s="52"/>
      <c r="CH807" s="52"/>
      <c r="CI807" s="52"/>
      <c r="CJ807" s="52"/>
      <c r="CK807" s="52"/>
      <c r="CL807" s="52"/>
      <c r="CM807" s="52"/>
      <c r="CN807" s="52"/>
      <c r="CO807" s="52"/>
      <c r="CP807" s="52"/>
      <c r="CQ807" s="52"/>
      <c r="CR807" s="52"/>
      <c r="CS807" s="52"/>
      <c r="CT807" s="52"/>
      <c r="CU807" s="52"/>
      <c r="CV807" s="52"/>
      <c r="CW807" s="52"/>
      <c r="CX807" s="52"/>
      <c r="CY807" s="52"/>
      <c r="CZ807" s="52"/>
      <c r="DA807" s="52"/>
      <c r="DB807" s="52"/>
      <c r="DC807" s="52"/>
      <c r="DD807" s="52"/>
      <c r="DE807" s="52"/>
      <c r="DF807" s="52"/>
      <c r="DG807" s="52"/>
      <c r="DH807" s="52"/>
      <c r="DI807" s="52"/>
      <c r="DJ807" s="52"/>
      <c r="DK807" s="52"/>
      <c r="DL807" s="52"/>
      <c r="DM807" s="52"/>
      <c r="DN807" s="52"/>
      <c r="DO807" s="52"/>
      <c r="DP807" s="52"/>
      <c r="DQ807" s="52"/>
      <c r="DR807" s="52"/>
      <c r="DS807" s="52"/>
      <c r="DT807" s="52"/>
      <c r="DU807" s="52"/>
    </row>
    <row r="808" spans="1:125" ht="16.5" customHeight="1" x14ac:dyDescent="0.3">
      <c r="A808" s="56"/>
      <c r="B808" s="56"/>
      <c r="C808" s="56"/>
      <c r="D808" s="52"/>
      <c r="E808" s="52"/>
      <c r="F808" s="198"/>
      <c r="G808" s="52"/>
      <c r="H808" s="198"/>
      <c r="I808" s="198"/>
      <c r="J808" s="198"/>
      <c r="K808" s="198"/>
      <c r="L808" s="198"/>
      <c r="M808" s="198"/>
      <c r="N808" s="198"/>
      <c r="O808" s="198"/>
      <c r="P808" s="198"/>
      <c r="Q808" s="198"/>
      <c r="R808" s="198"/>
      <c r="S808" s="198"/>
      <c r="T808" s="198"/>
      <c r="U808" s="198"/>
      <c r="V808" s="198"/>
      <c r="W808" s="198"/>
      <c r="X808" s="198"/>
      <c r="Y808" s="198"/>
      <c r="Z808" s="198"/>
      <c r="AA808" s="52"/>
      <c r="AB808" s="52"/>
      <c r="AC808" s="52"/>
      <c r="AD808" s="198"/>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c r="BD808" s="52"/>
      <c r="BE808" s="52"/>
      <c r="BF808" s="52"/>
      <c r="BG808" s="52"/>
      <c r="BH808" s="52"/>
      <c r="BI808" s="52"/>
      <c r="BJ808" s="52"/>
      <c r="BK808" s="52"/>
      <c r="BL808" s="52"/>
      <c r="BM808" s="52"/>
      <c r="BN808" s="52"/>
      <c r="BO808" s="52"/>
      <c r="BP808" s="52"/>
      <c r="BQ808" s="52"/>
      <c r="BR808" s="52"/>
      <c r="BS808" s="52"/>
      <c r="BT808" s="52"/>
      <c r="BU808" s="52"/>
      <c r="BV808" s="52"/>
      <c r="BW808" s="52"/>
      <c r="BX808" s="52"/>
      <c r="BY808" s="52"/>
      <c r="BZ808" s="52"/>
      <c r="CA808" s="52"/>
      <c r="CB808" s="52"/>
      <c r="CC808" s="52"/>
      <c r="CD808" s="52"/>
      <c r="CE808" s="52"/>
      <c r="CF808" s="52"/>
      <c r="CG808" s="52"/>
      <c r="CH808" s="52"/>
      <c r="CI808" s="52"/>
      <c r="CJ808" s="52"/>
      <c r="CK808" s="52"/>
      <c r="CL808" s="52"/>
      <c r="CM808" s="52"/>
      <c r="CN808" s="52"/>
      <c r="CO808" s="52"/>
      <c r="CP808" s="52"/>
      <c r="CQ808" s="52"/>
      <c r="CR808" s="52"/>
      <c r="CS808" s="52"/>
      <c r="CT808" s="52"/>
      <c r="CU808" s="52"/>
      <c r="CV808" s="52"/>
      <c r="CW808" s="52"/>
      <c r="CX808" s="52"/>
      <c r="CY808" s="52"/>
      <c r="CZ808" s="52"/>
      <c r="DA808" s="52"/>
      <c r="DB808" s="52"/>
      <c r="DC808" s="52"/>
      <c r="DD808" s="52"/>
      <c r="DE808" s="52"/>
      <c r="DF808" s="52"/>
      <c r="DG808" s="52"/>
      <c r="DH808" s="52"/>
      <c r="DI808" s="52"/>
      <c r="DJ808" s="52"/>
      <c r="DK808" s="52"/>
      <c r="DL808" s="52"/>
      <c r="DM808" s="52"/>
      <c r="DN808" s="52"/>
      <c r="DO808" s="52"/>
      <c r="DP808" s="52"/>
      <c r="DQ808" s="52"/>
      <c r="DR808" s="52"/>
      <c r="DS808" s="52"/>
      <c r="DT808" s="52"/>
      <c r="DU808" s="52"/>
    </row>
    <row r="809" spans="1:125" ht="16.5" customHeight="1" x14ac:dyDescent="0.3">
      <c r="A809" s="56"/>
      <c r="B809" s="56"/>
      <c r="C809" s="56"/>
      <c r="D809" s="52"/>
      <c r="E809" s="52"/>
      <c r="F809" s="198"/>
      <c r="G809" s="52"/>
      <c r="H809" s="198"/>
      <c r="I809" s="198"/>
      <c r="J809" s="198"/>
      <c r="K809" s="198"/>
      <c r="L809" s="198"/>
      <c r="M809" s="198"/>
      <c r="N809" s="198"/>
      <c r="O809" s="198"/>
      <c r="P809" s="198"/>
      <c r="Q809" s="198"/>
      <c r="R809" s="198"/>
      <c r="S809" s="198"/>
      <c r="T809" s="198"/>
      <c r="U809" s="198"/>
      <c r="V809" s="198"/>
      <c r="W809" s="198"/>
      <c r="X809" s="198"/>
      <c r="Y809" s="198"/>
      <c r="Z809" s="198"/>
      <c r="AA809" s="52"/>
      <c r="AB809" s="52"/>
      <c r="AC809" s="52"/>
      <c r="AD809" s="198"/>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c r="BB809" s="52"/>
      <c r="BC809" s="52"/>
      <c r="BD809" s="52"/>
      <c r="BE809" s="52"/>
      <c r="BF809" s="52"/>
      <c r="BG809" s="52"/>
      <c r="BH809" s="52"/>
      <c r="BI809" s="52"/>
      <c r="BJ809" s="52"/>
      <c r="BK809" s="52"/>
      <c r="BL809" s="52"/>
      <c r="BM809" s="52"/>
      <c r="BN809" s="52"/>
      <c r="BO809" s="52"/>
      <c r="BP809" s="52"/>
      <c r="BQ809" s="52"/>
      <c r="BR809" s="52"/>
      <c r="BS809" s="52"/>
      <c r="BT809" s="52"/>
      <c r="BU809" s="52"/>
      <c r="BV809" s="52"/>
      <c r="BW809" s="52"/>
      <c r="BX809" s="52"/>
      <c r="BY809" s="52"/>
      <c r="BZ809" s="52"/>
      <c r="CA809" s="52"/>
      <c r="CB809" s="52"/>
      <c r="CC809" s="52"/>
      <c r="CD809" s="52"/>
      <c r="CE809" s="52"/>
      <c r="CF809" s="52"/>
      <c r="CG809" s="52"/>
      <c r="CH809" s="52"/>
      <c r="CI809" s="52"/>
      <c r="CJ809" s="52"/>
      <c r="CK809" s="52"/>
      <c r="CL809" s="52"/>
      <c r="CM809" s="52"/>
      <c r="CN809" s="52"/>
      <c r="CO809" s="52"/>
      <c r="CP809" s="52"/>
      <c r="CQ809" s="52"/>
      <c r="CR809" s="52"/>
      <c r="CS809" s="52"/>
      <c r="CT809" s="52"/>
      <c r="CU809" s="52"/>
      <c r="CV809" s="52"/>
      <c r="CW809" s="52"/>
      <c r="CX809" s="52"/>
      <c r="CY809" s="52"/>
      <c r="CZ809" s="52"/>
      <c r="DA809" s="52"/>
      <c r="DB809" s="52"/>
      <c r="DC809" s="52"/>
      <c r="DD809" s="52"/>
      <c r="DE809" s="52"/>
      <c r="DF809" s="52"/>
      <c r="DG809" s="52"/>
      <c r="DH809" s="52"/>
      <c r="DI809" s="52"/>
      <c r="DJ809" s="52"/>
      <c r="DK809" s="52"/>
      <c r="DL809" s="52"/>
      <c r="DM809" s="52"/>
      <c r="DN809" s="52"/>
      <c r="DO809" s="52"/>
      <c r="DP809" s="52"/>
      <c r="DQ809" s="52"/>
      <c r="DR809" s="52"/>
      <c r="DS809" s="52"/>
      <c r="DT809" s="52"/>
      <c r="DU809" s="52"/>
    </row>
    <row r="810" spans="1:125" ht="16.5" customHeight="1" x14ac:dyDescent="0.3">
      <c r="A810" s="56"/>
      <c r="B810" s="56"/>
      <c r="C810" s="56"/>
      <c r="D810" s="52"/>
      <c r="E810" s="52"/>
      <c r="F810" s="198"/>
      <c r="G810" s="52"/>
      <c r="H810" s="198"/>
      <c r="I810" s="198"/>
      <c r="J810" s="198"/>
      <c r="K810" s="198"/>
      <c r="L810" s="198"/>
      <c r="M810" s="198"/>
      <c r="N810" s="198"/>
      <c r="O810" s="198"/>
      <c r="P810" s="198"/>
      <c r="Q810" s="198"/>
      <c r="R810" s="198"/>
      <c r="S810" s="198"/>
      <c r="T810" s="198"/>
      <c r="U810" s="198"/>
      <c r="V810" s="198"/>
      <c r="W810" s="198"/>
      <c r="X810" s="198"/>
      <c r="Y810" s="198"/>
      <c r="Z810" s="198"/>
      <c r="AA810" s="52"/>
      <c r="AB810" s="52"/>
      <c r="AC810" s="52"/>
      <c r="AD810" s="198"/>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c r="BD810" s="52"/>
      <c r="BE810" s="52"/>
      <c r="BF810" s="52"/>
      <c r="BG810" s="52"/>
      <c r="BH810" s="52"/>
      <c r="BI810" s="52"/>
      <c r="BJ810" s="52"/>
      <c r="BK810" s="52"/>
      <c r="BL810" s="52"/>
      <c r="BM810" s="52"/>
      <c r="BN810" s="52"/>
      <c r="BO810" s="52"/>
      <c r="BP810" s="52"/>
      <c r="BQ810" s="52"/>
      <c r="BR810" s="52"/>
      <c r="BS810" s="52"/>
      <c r="BT810" s="52"/>
      <c r="BU810" s="52"/>
      <c r="BV810" s="52"/>
      <c r="BW810" s="52"/>
      <c r="BX810" s="52"/>
      <c r="BY810" s="52"/>
      <c r="BZ810" s="52"/>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c r="DC810" s="52"/>
      <c r="DD810" s="52"/>
      <c r="DE810" s="52"/>
      <c r="DF810" s="52"/>
      <c r="DG810" s="52"/>
      <c r="DH810" s="52"/>
      <c r="DI810" s="52"/>
      <c r="DJ810" s="52"/>
      <c r="DK810" s="52"/>
      <c r="DL810" s="52"/>
      <c r="DM810" s="52"/>
      <c r="DN810" s="52"/>
      <c r="DO810" s="52"/>
      <c r="DP810" s="52"/>
      <c r="DQ810" s="52"/>
      <c r="DR810" s="52"/>
      <c r="DS810" s="52"/>
      <c r="DT810" s="52"/>
      <c r="DU810" s="52"/>
    </row>
    <row r="811" spans="1:125" ht="16.5" customHeight="1" x14ac:dyDescent="0.3">
      <c r="A811" s="56"/>
      <c r="B811" s="56"/>
      <c r="C811" s="56"/>
      <c r="D811" s="52"/>
      <c r="E811" s="52"/>
      <c r="F811" s="198"/>
      <c r="G811" s="52"/>
      <c r="H811" s="198"/>
      <c r="I811" s="198"/>
      <c r="J811" s="198"/>
      <c r="K811" s="198"/>
      <c r="L811" s="198"/>
      <c r="M811" s="198"/>
      <c r="N811" s="198"/>
      <c r="O811" s="198"/>
      <c r="P811" s="198"/>
      <c r="Q811" s="198"/>
      <c r="R811" s="198"/>
      <c r="S811" s="198"/>
      <c r="T811" s="198"/>
      <c r="U811" s="198"/>
      <c r="V811" s="198"/>
      <c r="W811" s="198"/>
      <c r="X811" s="198"/>
      <c r="Y811" s="198"/>
      <c r="Z811" s="198"/>
      <c r="AA811" s="52"/>
      <c r="AB811" s="52"/>
      <c r="AC811" s="52"/>
      <c r="AD811" s="198"/>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c r="BB811" s="52"/>
      <c r="BC811" s="52"/>
      <c r="BD811" s="52"/>
      <c r="BE811" s="52"/>
      <c r="BF811" s="52"/>
      <c r="BG811" s="52"/>
      <c r="BH811" s="52"/>
      <c r="BI811" s="52"/>
      <c r="BJ811" s="52"/>
      <c r="BK811" s="52"/>
      <c r="BL811" s="52"/>
      <c r="BM811" s="52"/>
      <c r="BN811" s="52"/>
      <c r="BO811" s="52"/>
      <c r="BP811" s="52"/>
      <c r="BQ811" s="52"/>
      <c r="BR811" s="52"/>
      <c r="BS811" s="52"/>
      <c r="BT811" s="52"/>
      <c r="BU811" s="52"/>
      <c r="BV811" s="52"/>
      <c r="BW811" s="52"/>
      <c r="BX811" s="52"/>
      <c r="BY811" s="52"/>
      <c r="BZ811" s="52"/>
      <c r="CA811" s="52"/>
      <c r="CB811" s="52"/>
      <c r="CC811" s="52"/>
      <c r="CD811" s="52"/>
      <c r="CE811" s="52"/>
      <c r="CF811" s="52"/>
      <c r="CG811" s="52"/>
      <c r="CH811" s="52"/>
      <c r="CI811" s="52"/>
      <c r="CJ811" s="52"/>
      <c r="CK811" s="52"/>
      <c r="CL811" s="52"/>
      <c r="CM811" s="52"/>
      <c r="CN811" s="52"/>
      <c r="CO811" s="52"/>
      <c r="CP811" s="52"/>
      <c r="CQ811" s="52"/>
      <c r="CR811" s="52"/>
      <c r="CS811" s="52"/>
      <c r="CT811" s="52"/>
      <c r="CU811" s="52"/>
      <c r="CV811" s="52"/>
      <c r="CW811" s="52"/>
      <c r="CX811" s="52"/>
      <c r="CY811" s="52"/>
      <c r="CZ811" s="52"/>
      <c r="DA811" s="52"/>
      <c r="DB811" s="52"/>
      <c r="DC811" s="52"/>
      <c r="DD811" s="52"/>
      <c r="DE811" s="52"/>
      <c r="DF811" s="52"/>
      <c r="DG811" s="52"/>
      <c r="DH811" s="52"/>
      <c r="DI811" s="52"/>
      <c r="DJ811" s="52"/>
      <c r="DK811" s="52"/>
      <c r="DL811" s="52"/>
      <c r="DM811" s="52"/>
      <c r="DN811" s="52"/>
      <c r="DO811" s="52"/>
      <c r="DP811" s="52"/>
      <c r="DQ811" s="52"/>
      <c r="DR811" s="52"/>
      <c r="DS811" s="52"/>
      <c r="DT811" s="52"/>
      <c r="DU811" s="52"/>
    </row>
    <row r="812" spans="1:125" ht="16.5" customHeight="1" x14ac:dyDescent="0.3">
      <c r="A812" s="56"/>
      <c r="B812" s="56"/>
      <c r="C812" s="56"/>
      <c r="D812" s="52"/>
      <c r="E812" s="52"/>
      <c r="F812" s="198"/>
      <c r="G812" s="52"/>
      <c r="H812" s="198"/>
      <c r="I812" s="198"/>
      <c r="J812" s="198"/>
      <c r="K812" s="198"/>
      <c r="L812" s="198"/>
      <c r="M812" s="198"/>
      <c r="N812" s="198"/>
      <c r="O812" s="198"/>
      <c r="P812" s="198"/>
      <c r="Q812" s="198"/>
      <c r="R812" s="198"/>
      <c r="S812" s="198"/>
      <c r="T812" s="198"/>
      <c r="U812" s="198"/>
      <c r="V812" s="198"/>
      <c r="W812" s="198"/>
      <c r="X812" s="198"/>
      <c r="Y812" s="198"/>
      <c r="Z812" s="198"/>
      <c r="AA812" s="52"/>
      <c r="AB812" s="52"/>
      <c r="AC812" s="52"/>
      <c r="AD812" s="198"/>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c r="BD812" s="52"/>
      <c r="BE812" s="52"/>
      <c r="BF812" s="52"/>
      <c r="BG812" s="52"/>
      <c r="BH812" s="52"/>
      <c r="BI812" s="52"/>
      <c r="BJ812" s="52"/>
      <c r="BK812" s="52"/>
      <c r="BL812" s="52"/>
      <c r="BM812" s="52"/>
      <c r="BN812" s="52"/>
      <c r="BO812" s="52"/>
      <c r="BP812" s="52"/>
      <c r="BQ812" s="52"/>
      <c r="BR812" s="52"/>
      <c r="BS812" s="52"/>
      <c r="BT812" s="52"/>
      <c r="BU812" s="52"/>
      <c r="BV812" s="52"/>
      <c r="BW812" s="52"/>
      <c r="BX812" s="52"/>
      <c r="BY812" s="52"/>
      <c r="BZ812" s="52"/>
      <c r="CA812" s="52"/>
      <c r="CB812" s="52"/>
      <c r="CC812" s="52"/>
      <c r="CD812" s="52"/>
      <c r="CE812" s="52"/>
      <c r="CF812" s="52"/>
      <c r="CG812" s="52"/>
      <c r="CH812" s="52"/>
      <c r="CI812" s="52"/>
      <c r="CJ812" s="52"/>
      <c r="CK812" s="52"/>
      <c r="CL812" s="52"/>
      <c r="CM812" s="52"/>
      <c r="CN812" s="52"/>
      <c r="CO812" s="52"/>
      <c r="CP812" s="52"/>
      <c r="CQ812" s="52"/>
      <c r="CR812" s="52"/>
      <c r="CS812" s="52"/>
      <c r="CT812" s="52"/>
      <c r="CU812" s="52"/>
      <c r="CV812" s="52"/>
      <c r="CW812" s="52"/>
      <c r="CX812" s="52"/>
      <c r="CY812" s="52"/>
      <c r="CZ812" s="52"/>
      <c r="DA812" s="52"/>
      <c r="DB812" s="52"/>
      <c r="DC812" s="52"/>
      <c r="DD812" s="52"/>
      <c r="DE812" s="52"/>
      <c r="DF812" s="52"/>
      <c r="DG812" s="52"/>
      <c r="DH812" s="52"/>
      <c r="DI812" s="52"/>
      <c r="DJ812" s="52"/>
      <c r="DK812" s="52"/>
      <c r="DL812" s="52"/>
      <c r="DM812" s="52"/>
      <c r="DN812" s="52"/>
      <c r="DO812" s="52"/>
      <c r="DP812" s="52"/>
      <c r="DQ812" s="52"/>
      <c r="DR812" s="52"/>
      <c r="DS812" s="52"/>
      <c r="DT812" s="52"/>
      <c r="DU812" s="52"/>
    </row>
    <row r="813" spans="1:125" ht="16.5" customHeight="1" x14ac:dyDescent="0.3">
      <c r="A813" s="56"/>
      <c r="B813" s="56"/>
      <c r="C813" s="56"/>
      <c r="D813" s="52"/>
      <c r="E813" s="52"/>
      <c r="F813" s="198"/>
      <c r="G813" s="52"/>
      <c r="H813" s="198"/>
      <c r="I813" s="198"/>
      <c r="J813" s="198"/>
      <c r="K813" s="198"/>
      <c r="L813" s="198"/>
      <c r="M813" s="198"/>
      <c r="N813" s="198"/>
      <c r="O813" s="198"/>
      <c r="P813" s="198"/>
      <c r="Q813" s="198"/>
      <c r="R813" s="198"/>
      <c r="S813" s="198"/>
      <c r="T813" s="198"/>
      <c r="U813" s="198"/>
      <c r="V813" s="198"/>
      <c r="W813" s="198"/>
      <c r="X813" s="198"/>
      <c r="Y813" s="198"/>
      <c r="Z813" s="198"/>
      <c r="AA813" s="52"/>
      <c r="AB813" s="52"/>
      <c r="AC813" s="52"/>
      <c r="AD813" s="198"/>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c r="BB813" s="52"/>
      <c r="BC813" s="52"/>
      <c r="BD813" s="52"/>
      <c r="BE813" s="52"/>
      <c r="BF813" s="52"/>
      <c r="BG813" s="52"/>
      <c r="BH813" s="52"/>
      <c r="BI813" s="52"/>
      <c r="BJ813" s="52"/>
      <c r="BK813" s="52"/>
      <c r="BL813" s="52"/>
      <c r="BM813" s="52"/>
      <c r="BN813" s="52"/>
      <c r="BO813" s="52"/>
      <c r="BP813" s="52"/>
      <c r="BQ813" s="52"/>
      <c r="BR813" s="52"/>
      <c r="BS813" s="52"/>
      <c r="BT813" s="52"/>
      <c r="BU813" s="52"/>
      <c r="BV813" s="52"/>
      <c r="BW813" s="52"/>
      <c r="BX813" s="52"/>
      <c r="BY813" s="52"/>
      <c r="BZ813" s="52"/>
      <c r="CA813" s="52"/>
      <c r="CB813" s="52"/>
      <c r="CC813" s="52"/>
      <c r="CD813" s="52"/>
      <c r="CE813" s="52"/>
      <c r="CF813" s="52"/>
      <c r="CG813" s="52"/>
      <c r="CH813" s="52"/>
      <c r="CI813" s="52"/>
      <c r="CJ813" s="52"/>
      <c r="CK813" s="52"/>
      <c r="CL813" s="52"/>
      <c r="CM813" s="52"/>
      <c r="CN813" s="52"/>
      <c r="CO813" s="52"/>
      <c r="CP813" s="52"/>
      <c r="CQ813" s="52"/>
      <c r="CR813" s="52"/>
      <c r="CS813" s="52"/>
      <c r="CT813" s="52"/>
      <c r="CU813" s="52"/>
      <c r="CV813" s="52"/>
      <c r="CW813" s="52"/>
      <c r="CX813" s="52"/>
      <c r="CY813" s="52"/>
      <c r="CZ813" s="52"/>
      <c r="DA813" s="52"/>
      <c r="DB813" s="52"/>
      <c r="DC813" s="52"/>
      <c r="DD813" s="52"/>
      <c r="DE813" s="52"/>
      <c r="DF813" s="52"/>
      <c r="DG813" s="52"/>
      <c r="DH813" s="52"/>
      <c r="DI813" s="52"/>
      <c r="DJ813" s="52"/>
      <c r="DK813" s="52"/>
      <c r="DL813" s="52"/>
      <c r="DM813" s="52"/>
      <c r="DN813" s="52"/>
      <c r="DO813" s="52"/>
      <c r="DP813" s="52"/>
      <c r="DQ813" s="52"/>
      <c r="DR813" s="52"/>
      <c r="DS813" s="52"/>
      <c r="DT813" s="52"/>
      <c r="DU813" s="52"/>
    </row>
    <row r="814" spans="1:125" ht="16.5" customHeight="1" x14ac:dyDescent="0.3">
      <c r="A814" s="56"/>
      <c r="B814" s="56"/>
      <c r="C814" s="56"/>
      <c r="D814" s="52"/>
      <c r="E814" s="52"/>
      <c r="F814" s="198"/>
      <c r="G814" s="52"/>
      <c r="H814" s="198"/>
      <c r="I814" s="198"/>
      <c r="J814" s="198"/>
      <c r="K814" s="198"/>
      <c r="L814" s="198"/>
      <c r="M814" s="198"/>
      <c r="N814" s="198"/>
      <c r="O814" s="198"/>
      <c r="P814" s="198"/>
      <c r="Q814" s="198"/>
      <c r="R814" s="198"/>
      <c r="S814" s="198"/>
      <c r="T814" s="198"/>
      <c r="U814" s="198"/>
      <c r="V814" s="198"/>
      <c r="W814" s="198"/>
      <c r="X814" s="198"/>
      <c r="Y814" s="198"/>
      <c r="Z814" s="198"/>
      <c r="AA814" s="52"/>
      <c r="AB814" s="52"/>
      <c r="AC814" s="52"/>
      <c r="AD814" s="198"/>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c r="BD814" s="52"/>
      <c r="BE814" s="52"/>
      <c r="BF814" s="52"/>
      <c r="BG814" s="52"/>
      <c r="BH814" s="52"/>
      <c r="BI814" s="52"/>
      <c r="BJ814" s="52"/>
      <c r="BK814" s="52"/>
      <c r="BL814" s="52"/>
      <c r="BM814" s="52"/>
      <c r="BN814" s="52"/>
      <c r="BO814" s="52"/>
      <c r="BP814" s="52"/>
      <c r="BQ814" s="52"/>
      <c r="BR814" s="52"/>
      <c r="BS814" s="52"/>
      <c r="BT814" s="52"/>
      <c r="BU814" s="52"/>
      <c r="BV814" s="52"/>
      <c r="BW814" s="52"/>
      <c r="BX814" s="52"/>
      <c r="BY814" s="52"/>
      <c r="BZ814" s="52"/>
      <c r="CA814" s="52"/>
      <c r="CB814" s="52"/>
      <c r="CC814" s="52"/>
      <c r="CD814" s="52"/>
      <c r="CE814" s="52"/>
      <c r="CF814" s="52"/>
      <c r="CG814" s="52"/>
      <c r="CH814" s="52"/>
      <c r="CI814" s="52"/>
      <c r="CJ814" s="52"/>
      <c r="CK814" s="52"/>
      <c r="CL814" s="52"/>
      <c r="CM814" s="52"/>
      <c r="CN814" s="52"/>
      <c r="CO814" s="52"/>
      <c r="CP814" s="52"/>
      <c r="CQ814" s="52"/>
      <c r="CR814" s="52"/>
      <c r="CS814" s="52"/>
      <c r="CT814" s="52"/>
      <c r="CU814" s="52"/>
      <c r="CV814" s="52"/>
      <c r="CW814" s="52"/>
      <c r="CX814" s="52"/>
      <c r="CY814" s="52"/>
      <c r="CZ814" s="52"/>
      <c r="DA814" s="52"/>
      <c r="DB814" s="52"/>
      <c r="DC814" s="52"/>
      <c r="DD814" s="52"/>
      <c r="DE814" s="52"/>
      <c r="DF814" s="52"/>
      <c r="DG814" s="52"/>
      <c r="DH814" s="52"/>
      <c r="DI814" s="52"/>
      <c r="DJ814" s="52"/>
      <c r="DK814" s="52"/>
      <c r="DL814" s="52"/>
      <c r="DM814" s="52"/>
      <c r="DN814" s="52"/>
      <c r="DO814" s="52"/>
      <c r="DP814" s="52"/>
      <c r="DQ814" s="52"/>
      <c r="DR814" s="52"/>
      <c r="DS814" s="52"/>
      <c r="DT814" s="52"/>
      <c r="DU814" s="52"/>
    </row>
    <row r="815" spans="1:125" ht="16.5" customHeight="1" x14ac:dyDescent="0.3">
      <c r="A815" s="56"/>
      <c r="B815" s="56"/>
      <c r="C815" s="56"/>
      <c r="D815" s="52"/>
      <c r="E815" s="52"/>
      <c r="F815" s="198"/>
      <c r="G815" s="52"/>
      <c r="H815" s="198"/>
      <c r="I815" s="198"/>
      <c r="J815" s="198"/>
      <c r="K815" s="198"/>
      <c r="L815" s="198"/>
      <c r="M815" s="198"/>
      <c r="N815" s="198"/>
      <c r="O815" s="198"/>
      <c r="P815" s="198"/>
      <c r="Q815" s="198"/>
      <c r="R815" s="198"/>
      <c r="S815" s="198"/>
      <c r="T815" s="198"/>
      <c r="U815" s="198"/>
      <c r="V815" s="198"/>
      <c r="W815" s="198"/>
      <c r="X815" s="198"/>
      <c r="Y815" s="198"/>
      <c r="Z815" s="198"/>
      <c r="AA815" s="52"/>
      <c r="AB815" s="52"/>
      <c r="AC815" s="52"/>
      <c r="AD815" s="198"/>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c r="BB815" s="52"/>
      <c r="BC815" s="52"/>
      <c r="BD815" s="52"/>
      <c r="BE815" s="52"/>
      <c r="BF815" s="52"/>
      <c r="BG815" s="52"/>
      <c r="BH815" s="52"/>
      <c r="BI815" s="52"/>
      <c r="BJ815" s="52"/>
      <c r="BK815" s="52"/>
      <c r="BL815" s="52"/>
      <c r="BM815" s="52"/>
      <c r="BN815" s="52"/>
      <c r="BO815" s="52"/>
      <c r="BP815" s="52"/>
      <c r="BQ815" s="52"/>
      <c r="BR815" s="52"/>
      <c r="BS815" s="52"/>
      <c r="BT815" s="52"/>
      <c r="BU815" s="52"/>
      <c r="BV815" s="52"/>
      <c r="BW815" s="52"/>
      <c r="BX815" s="52"/>
      <c r="BY815" s="52"/>
      <c r="BZ815" s="52"/>
      <c r="CA815" s="52"/>
      <c r="CB815" s="52"/>
      <c r="CC815" s="52"/>
      <c r="CD815" s="52"/>
      <c r="CE815" s="52"/>
      <c r="CF815" s="52"/>
      <c r="CG815" s="52"/>
      <c r="CH815" s="52"/>
      <c r="CI815" s="52"/>
      <c r="CJ815" s="52"/>
      <c r="CK815" s="52"/>
      <c r="CL815" s="52"/>
      <c r="CM815" s="52"/>
      <c r="CN815" s="52"/>
      <c r="CO815" s="52"/>
      <c r="CP815" s="52"/>
      <c r="CQ815" s="52"/>
      <c r="CR815" s="52"/>
      <c r="CS815" s="52"/>
      <c r="CT815" s="52"/>
      <c r="CU815" s="52"/>
      <c r="CV815" s="52"/>
      <c r="CW815" s="52"/>
      <c r="CX815" s="52"/>
      <c r="CY815" s="52"/>
      <c r="CZ815" s="52"/>
      <c r="DA815" s="52"/>
      <c r="DB815" s="52"/>
      <c r="DC815" s="52"/>
      <c r="DD815" s="52"/>
      <c r="DE815" s="52"/>
      <c r="DF815" s="52"/>
      <c r="DG815" s="52"/>
      <c r="DH815" s="52"/>
      <c r="DI815" s="52"/>
      <c r="DJ815" s="52"/>
      <c r="DK815" s="52"/>
      <c r="DL815" s="52"/>
      <c r="DM815" s="52"/>
      <c r="DN815" s="52"/>
      <c r="DO815" s="52"/>
      <c r="DP815" s="52"/>
      <c r="DQ815" s="52"/>
      <c r="DR815" s="52"/>
      <c r="DS815" s="52"/>
      <c r="DT815" s="52"/>
      <c r="DU815" s="52"/>
    </row>
    <row r="816" spans="1:125" ht="16.5" customHeight="1" x14ac:dyDescent="0.3">
      <c r="A816" s="56"/>
      <c r="B816" s="56"/>
      <c r="C816" s="56"/>
      <c r="D816" s="52"/>
      <c r="E816" s="52"/>
      <c r="F816" s="198"/>
      <c r="G816" s="52"/>
      <c r="H816" s="198"/>
      <c r="I816" s="198"/>
      <c r="J816" s="198"/>
      <c r="K816" s="198"/>
      <c r="L816" s="198"/>
      <c r="M816" s="198"/>
      <c r="N816" s="198"/>
      <c r="O816" s="198"/>
      <c r="P816" s="198"/>
      <c r="Q816" s="198"/>
      <c r="R816" s="198"/>
      <c r="S816" s="198"/>
      <c r="T816" s="198"/>
      <c r="U816" s="198"/>
      <c r="V816" s="198"/>
      <c r="W816" s="198"/>
      <c r="X816" s="198"/>
      <c r="Y816" s="198"/>
      <c r="Z816" s="198"/>
      <c r="AA816" s="52"/>
      <c r="AB816" s="52"/>
      <c r="AC816" s="52"/>
      <c r="AD816" s="198"/>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c r="BD816" s="52"/>
      <c r="BE816" s="52"/>
      <c r="BF816" s="52"/>
      <c r="BG816" s="52"/>
      <c r="BH816" s="52"/>
      <c r="BI816" s="52"/>
      <c r="BJ816" s="52"/>
      <c r="BK816" s="52"/>
      <c r="BL816" s="52"/>
      <c r="BM816" s="52"/>
      <c r="BN816" s="52"/>
      <c r="BO816" s="52"/>
      <c r="BP816" s="52"/>
      <c r="BQ816" s="52"/>
      <c r="BR816" s="52"/>
      <c r="BS816" s="52"/>
      <c r="BT816" s="52"/>
      <c r="BU816" s="52"/>
      <c r="BV816" s="52"/>
      <c r="BW816" s="52"/>
      <c r="BX816" s="52"/>
      <c r="BY816" s="52"/>
      <c r="BZ816" s="52"/>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c r="DC816" s="52"/>
      <c r="DD816" s="52"/>
      <c r="DE816" s="52"/>
      <c r="DF816" s="52"/>
      <c r="DG816" s="52"/>
      <c r="DH816" s="52"/>
      <c r="DI816" s="52"/>
      <c r="DJ816" s="52"/>
      <c r="DK816" s="52"/>
      <c r="DL816" s="52"/>
      <c r="DM816" s="52"/>
      <c r="DN816" s="52"/>
      <c r="DO816" s="52"/>
      <c r="DP816" s="52"/>
      <c r="DQ816" s="52"/>
      <c r="DR816" s="52"/>
      <c r="DS816" s="52"/>
      <c r="DT816" s="52"/>
      <c r="DU816" s="52"/>
    </row>
    <row r="817" spans="1:125" ht="16.5" customHeight="1" x14ac:dyDescent="0.3">
      <c r="A817" s="56"/>
      <c r="B817" s="56"/>
      <c r="C817" s="56"/>
      <c r="D817" s="52"/>
      <c r="E817" s="52"/>
      <c r="F817" s="198"/>
      <c r="G817" s="52"/>
      <c r="H817" s="198"/>
      <c r="I817" s="198"/>
      <c r="J817" s="198"/>
      <c r="K817" s="198"/>
      <c r="L817" s="198"/>
      <c r="M817" s="198"/>
      <c r="N817" s="198"/>
      <c r="O817" s="198"/>
      <c r="P817" s="198"/>
      <c r="Q817" s="198"/>
      <c r="R817" s="198"/>
      <c r="S817" s="198"/>
      <c r="T817" s="198"/>
      <c r="U817" s="198"/>
      <c r="V817" s="198"/>
      <c r="W817" s="198"/>
      <c r="X817" s="198"/>
      <c r="Y817" s="198"/>
      <c r="Z817" s="198"/>
      <c r="AA817" s="52"/>
      <c r="AB817" s="52"/>
      <c r="AC817" s="52"/>
      <c r="AD817" s="198"/>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c r="BB817" s="52"/>
      <c r="BC817" s="52"/>
      <c r="BD817" s="52"/>
      <c r="BE817" s="52"/>
      <c r="BF817" s="52"/>
      <c r="BG817" s="52"/>
      <c r="BH817" s="52"/>
      <c r="BI817" s="52"/>
      <c r="BJ817" s="52"/>
      <c r="BK817" s="52"/>
      <c r="BL817" s="52"/>
      <c r="BM817" s="52"/>
      <c r="BN817" s="52"/>
      <c r="BO817" s="52"/>
      <c r="BP817" s="52"/>
      <c r="BQ817" s="52"/>
      <c r="BR817" s="52"/>
      <c r="BS817" s="52"/>
      <c r="BT817" s="52"/>
      <c r="BU817" s="52"/>
      <c r="BV817" s="52"/>
      <c r="BW817" s="52"/>
      <c r="BX817" s="52"/>
      <c r="BY817" s="52"/>
      <c r="BZ817" s="52"/>
      <c r="CA817" s="52"/>
      <c r="CB817" s="52"/>
      <c r="CC817" s="52"/>
      <c r="CD817" s="52"/>
      <c r="CE817" s="52"/>
      <c r="CF817" s="52"/>
      <c r="CG817" s="52"/>
      <c r="CH817" s="52"/>
      <c r="CI817" s="52"/>
      <c r="CJ817" s="52"/>
      <c r="CK817" s="52"/>
      <c r="CL817" s="52"/>
      <c r="CM817" s="52"/>
      <c r="CN817" s="52"/>
      <c r="CO817" s="52"/>
      <c r="CP817" s="52"/>
      <c r="CQ817" s="52"/>
      <c r="CR817" s="52"/>
      <c r="CS817" s="52"/>
      <c r="CT817" s="52"/>
      <c r="CU817" s="52"/>
      <c r="CV817" s="52"/>
      <c r="CW817" s="52"/>
      <c r="CX817" s="52"/>
      <c r="CY817" s="52"/>
      <c r="CZ817" s="52"/>
      <c r="DA817" s="52"/>
      <c r="DB817" s="52"/>
      <c r="DC817" s="52"/>
      <c r="DD817" s="52"/>
      <c r="DE817" s="52"/>
      <c r="DF817" s="52"/>
      <c r="DG817" s="52"/>
      <c r="DH817" s="52"/>
      <c r="DI817" s="52"/>
      <c r="DJ817" s="52"/>
      <c r="DK817" s="52"/>
      <c r="DL817" s="52"/>
      <c r="DM817" s="52"/>
      <c r="DN817" s="52"/>
      <c r="DO817" s="52"/>
      <c r="DP817" s="52"/>
      <c r="DQ817" s="52"/>
      <c r="DR817" s="52"/>
      <c r="DS817" s="52"/>
      <c r="DT817" s="52"/>
      <c r="DU817" s="52"/>
    </row>
    <row r="818" spans="1:125" ht="16.5" customHeight="1" x14ac:dyDescent="0.3">
      <c r="A818" s="56"/>
      <c r="B818" s="56"/>
      <c r="C818" s="56"/>
      <c r="D818" s="52"/>
      <c r="E818" s="52"/>
      <c r="F818" s="198"/>
      <c r="G818" s="52"/>
      <c r="H818" s="198"/>
      <c r="I818" s="198"/>
      <c r="J818" s="198"/>
      <c r="K818" s="198"/>
      <c r="L818" s="198"/>
      <c r="M818" s="198"/>
      <c r="N818" s="198"/>
      <c r="O818" s="198"/>
      <c r="P818" s="198"/>
      <c r="Q818" s="198"/>
      <c r="R818" s="198"/>
      <c r="S818" s="198"/>
      <c r="T818" s="198"/>
      <c r="U818" s="198"/>
      <c r="V818" s="198"/>
      <c r="W818" s="198"/>
      <c r="X818" s="198"/>
      <c r="Y818" s="198"/>
      <c r="Z818" s="198"/>
      <c r="AA818" s="52"/>
      <c r="AB818" s="52"/>
      <c r="AC818" s="52"/>
      <c r="AD818" s="198"/>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c r="BD818" s="52"/>
      <c r="BE818" s="52"/>
      <c r="BF818" s="52"/>
      <c r="BG818" s="52"/>
      <c r="BH818" s="52"/>
      <c r="BI818" s="52"/>
      <c r="BJ818" s="52"/>
      <c r="BK818" s="52"/>
      <c r="BL818" s="52"/>
      <c r="BM818" s="52"/>
      <c r="BN818" s="52"/>
      <c r="BO818" s="52"/>
      <c r="BP818" s="52"/>
      <c r="BQ818" s="52"/>
      <c r="BR818" s="52"/>
      <c r="BS818" s="52"/>
      <c r="BT818" s="52"/>
      <c r="BU818" s="52"/>
      <c r="BV818" s="52"/>
      <c r="BW818" s="52"/>
      <c r="BX818" s="52"/>
      <c r="BY818" s="52"/>
      <c r="BZ818" s="52"/>
      <c r="CA818" s="52"/>
      <c r="CB818" s="52"/>
      <c r="CC818" s="52"/>
      <c r="CD818" s="52"/>
      <c r="CE818" s="52"/>
      <c r="CF818" s="52"/>
      <c r="CG818" s="52"/>
      <c r="CH818" s="52"/>
      <c r="CI818" s="52"/>
      <c r="CJ818" s="52"/>
      <c r="CK818" s="52"/>
      <c r="CL818" s="52"/>
      <c r="CM818" s="52"/>
      <c r="CN818" s="52"/>
      <c r="CO818" s="52"/>
      <c r="CP818" s="52"/>
      <c r="CQ818" s="52"/>
      <c r="CR818" s="52"/>
      <c r="CS818" s="52"/>
      <c r="CT818" s="52"/>
      <c r="CU818" s="52"/>
      <c r="CV818" s="52"/>
      <c r="CW818" s="52"/>
      <c r="CX818" s="52"/>
      <c r="CY818" s="52"/>
      <c r="CZ818" s="52"/>
      <c r="DA818" s="52"/>
      <c r="DB818" s="52"/>
      <c r="DC818" s="52"/>
      <c r="DD818" s="52"/>
      <c r="DE818" s="52"/>
      <c r="DF818" s="52"/>
      <c r="DG818" s="52"/>
      <c r="DH818" s="52"/>
      <c r="DI818" s="52"/>
      <c r="DJ818" s="52"/>
      <c r="DK818" s="52"/>
      <c r="DL818" s="52"/>
      <c r="DM818" s="52"/>
      <c r="DN818" s="52"/>
      <c r="DO818" s="52"/>
      <c r="DP818" s="52"/>
      <c r="DQ818" s="52"/>
      <c r="DR818" s="52"/>
      <c r="DS818" s="52"/>
      <c r="DT818" s="52"/>
      <c r="DU818" s="52"/>
    </row>
    <row r="819" spans="1:125" ht="16.5" customHeight="1" x14ac:dyDescent="0.3">
      <c r="A819" s="56"/>
      <c r="B819" s="56"/>
      <c r="C819" s="56"/>
      <c r="D819" s="52"/>
      <c r="E819" s="52"/>
      <c r="F819" s="198"/>
      <c r="G819" s="52"/>
      <c r="H819" s="198"/>
      <c r="I819" s="198"/>
      <c r="J819" s="198"/>
      <c r="K819" s="198"/>
      <c r="L819" s="198"/>
      <c r="M819" s="198"/>
      <c r="N819" s="198"/>
      <c r="O819" s="198"/>
      <c r="P819" s="198"/>
      <c r="Q819" s="198"/>
      <c r="R819" s="198"/>
      <c r="S819" s="198"/>
      <c r="T819" s="198"/>
      <c r="U819" s="198"/>
      <c r="V819" s="198"/>
      <c r="W819" s="198"/>
      <c r="X819" s="198"/>
      <c r="Y819" s="198"/>
      <c r="Z819" s="198"/>
      <c r="AA819" s="52"/>
      <c r="AB819" s="52"/>
      <c r="AC819" s="52"/>
      <c r="AD819" s="198"/>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c r="BB819" s="52"/>
      <c r="BC819" s="52"/>
      <c r="BD819" s="52"/>
      <c r="BE819" s="52"/>
      <c r="BF819" s="52"/>
      <c r="BG819" s="52"/>
      <c r="BH819" s="52"/>
      <c r="BI819" s="52"/>
      <c r="BJ819" s="52"/>
      <c r="BK819" s="52"/>
      <c r="BL819" s="52"/>
      <c r="BM819" s="52"/>
      <c r="BN819" s="52"/>
      <c r="BO819" s="52"/>
      <c r="BP819" s="52"/>
      <c r="BQ819" s="52"/>
      <c r="BR819" s="52"/>
      <c r="BS819" s="52"/>
      <c r="BT819" s="52"/>
      <c r="BU819" s="52"/>
      <c r="BV819" s="52"/>
      <c r="BW819" s="52"/>
      <c r="BX819" s="52"/>
      <c r="BY819" s="52"/>
      <c r="BZ819" s="52"/>
      <c r="CA819" s="52"/>
      <c r="CB819" s="52"/>
      <c r="CC819" s="52"/>
      <c r="CD819" s="52"/>
      <c r="CE819" s="52"/>
      <c r="CF819" s="52"/>
      <c r="CG819" s="52"/>
      <c r="CH819" s="52"/>
      <c r="CI819" s="52"/>
      <c r="CJ819" s="52"/>
      <c r="CK819" s="52"/>
      <c r="CL819" s="52"/>
      <c r="CM819" s="52"/>
      <c r="CN819" s="52"/>
      <c r="CO819" s="52"/>
      <c r="CP819" s="52"/>
      <c r="CQ819" s="52"/>
      <c r="CR819" s="52"/>
      <c r="CS819" s="52"/>
      <c r="CT819" s="52"/>
      <c r="CU819" s="52"/>
      <c r="CV819" s="52"/>
      <c r="CW819" s="52"/>
      <c r="CX819" s="52"/>
      <c r="CY819" s="52"/>
      <c r="CZ819" s="52"/>
      <c r="DA819" s="52"/>
      <c r="DB819" s="52"/>
      <c r="DC819" s="52"/>
      <c r="DD819" s="52"/>
      <c r="DE819" s="52"/>
      <c r="DF819" s="52"/>
      <c r="DG819" s="52"/>
      <c r="DH819" s="52"/>
      <c r="DI819" s="52"/>
      <c r="DJ819" s="52"/>
      <c r="DK819" s="52"/>
      <c r="DL819" s="52"/>
      <c r="DM819" s="52"/>
      <c r="DN819" s="52"/>
      <c r="DO819" s="52"/>
      <c r="DP819" s="52"/>
      <c r="DQ819" s="52"/>
      <c r="DR819" s="52"/>
      <c r="DS819" s="52"/>
      <c r="DT819" s="52"/>
      <c r="DU819" s="52"/>
    </row>
    <row r="820" spans="1:125" ht="16.5" customHeight="1" x14ac:dyDescent="0.3">
      <c r="A820" s="56"/>
      <c r="B820" s="56"/>
      <c r="C820" s="56"/>
      <c r="D820" s="52"/>
      <c r="E820" s="52"/>
      <c r="F820" s="198"/>
      <c r="G820" s="52"/>
      <c r="H820" s="198"/>
      <c r="I820" s="198"/>
      <c r="J820" s="198"/>
      <c r="K820" s="198"/>
      <c r="L820" s="198"/>
      <c r="M820" s="198"/>
      <c r="N820" s="198"/>
      <c r="O820" s="198"/>
      <c r="P820" s="198"/>
      <c r="Q820" s="198"/>
      <c r="R820" s="198"/>
      <c r="S820" s="198"/>
      <c r="T820" s="198"/>
      <c r="U820" s="198"/>
      <c r="V820" s="198"/>
      <c r="W820" s="198"/>
      <c r="X820" s="198"/>
      <c r="Y820" s="198"/>
      <c r="Z820" s="198"/>
      <c r="AA820" s="52"/>
      <c r="AB820" s="52"/>
      <c r="AC820" s="52"/>
      <c r="AD820" s="198"/>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c r="BD820" s="52"/>
      <c r="BE820" s="52"/>
      <c r="BF820" s="52"/>
      <c r="BG820" s="52"/>
      <c r="BH820" s="52"/>
      <c r="BI820" s="52"/>
      <c r="BJ820" s="52"/>
      <c r="BK820" s="52"/>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c r="DF820" s="52"/>
      <c r="DG820" s="52"/>
      <c r="DH820" s="52"/>
      <c r="DI820" s="52"/>
      <c r="DJ820" s="52"/>
      <c r="DK820" s="52"/>
      <c r="DL820" s="52"/>
      <c r="DM820" s="52"/>
      <c r="DN820" s="52"/>
      <c r="DO820" s="52"/>
      <c r="DP820" s="52"/>
      <c r="DQ820" s="52"/>
      <c r="DR820" s="52"/>
      <c r="DS820" s="52"/>
      <c r="DT820" s="52"/>
      <c r="DU820" s="52"/>
    </row>
    <row r="821" spans="1:125" ht="16.5" customHeight="1" x14ac:dyDescent="0.3">
      <c r="A821" s="56"/>
      <c r="B821" s="56"/>
      <c r="C821" s="56"/>
      <c r="D821" s="52"/>
      <c r="E821" s="52"/>
      <c r="F821" s="198"/>
      <c r="G821" s="52"/>
      <c r="H821" s="198"/>
      <c r="I821" s="198"/>
      <c r="J821" s="198"/>
      <c r="K821" s="198"/>
      <c r="L821" s="198"/>
      <c r="M821" s="198"/>
      <c r="N821" s="198"/>
      <c r="O821" s="198"/>
      <c r="P821" s="198"/>
      <c r="Q821" s="198"/>
      <c r="R821" s="198"/>
      <c r="S821" s="198"/>
      <c r="T821" s="198"/>
      <c r="U821" s="198"/>
      <c r="V821" s="198"/>
      <c r="W821" s="198"/>
      <c r="X821" s="198"/>
      <c r="Y821" s="198"/>
      <c r="Z821" s="198"/>
      <c r="AA821" s="52"/>
      <c r="AB821" s="52"/>
      <c r="AC821" s="52"/>
      <c r="AD821" s="198"/>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c r="BB821" s="52"/>
      <c r="BC821" s="52"/>
      <c r="BD821" s="52"/>
      <c r="BE821" s="52"/>
      <c r="BF821" s="52"/>
      <c r="BG821" s="52"/>
      <c r="BH821" s="52"/>
      <c r="BI821" s="52"/>
      <c r="BJ821" s="52"/>
      <c r="BK821" s="52"/>
      <c r="BL821" s="52"/>
      <c r="BM821" s="52"/>
      <c r="BN821" s="52"/>
      <c r="BO821" s="52"/>
      <c r="BP821" s="52"/>
      <c r="BQ821" s="52"/>
      <c r="BR821" s="52"/>
      <c r="BS821" s="52"/>
      <c r="BT821" s="52"/>
      <c r="BU821" s="52"/>
      <c r="BV821" s="52"/>
      <c r="BW821" s="52"/>
      <c r="BX821" s="52"/>
      <c r="BY821" s="52"/>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2"/>
      <c r="DL821" s="52"/>
      <c r="DM821" s="52"/>
      <c r="DN821" s="52"/>
      <c r="DO821" s="52"/>
      <c r="DP821" s="52"/>
      <c r="DQ821" s="52"/>
      <c r="DR821" s="52"/>
      <c r="DS821" s="52"/>
      <c r="DT821" s="52"/>
      <c r="DU821" s="52"/>
    </row>
    <row r="822" spans="1:125" ht="16.5" customHeight="1" x14ac:dyDescent="0.3">
      <c r="A822" s="56"/>
      <c r="B822" s="56"/>
      <c r="C822" s="56"/>
      <c r="D822" s="52"/>
      <c r="E822" s="52"/>
      <c r="F822" s="198"/>
      <c r="G822" s="52"/>
      <c r="H822" s="198"/>
      <c r="I822" s="198"/>
      <c r="J822" s="198"/>
      <c r="K822" s="198"/>
      <c r="L822" s="198"/>
      <c r="M822" s="198"/>
      <c r="N822" s="198"/>
      <c r="O822" s="198"/>
      <c r="P822" s="198"/>
      <c r="Q822" s="198"/>
      <c r="R822" s="198"/>
      <c r="S822" s="198"/>
      <c r="T822" s="198"/>
      <c r="U822" s="198"/>
      <c r="V822" s="198"/>
      <c r="W822" s="198"/>
      <c r="X822" s="198"/>
      <c r="Y822" s="198"/>
      <c r="Z822" s="198"/>
      <c r="AA822" s="52"/>
      <c r="AB822" s="52"/>
      <c r="AC822" s="52"/>
      <c r="AD822" s="198"/>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c r="BD822" s="52"/>
      <c r="BE822" s="52"/>
      <c r="BF822" s="52"/>
      <c r="BG822" s="52"/>
      <c r="BH822" s="52"/>
      <c r="BI822" s="52"/>
      <c r="BJ822" s="52"/>
      <c r="BK822" s="52"/>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52"/>
      <c r="DL822" s="52"/>
      <c r="DM822" s="52"/>
      <c r="DN822" s="52"/>
      <c r="DO822" s="52"/>
      <c r="DP822" s="52"/>
      <c r="DQ822" s="52"/>
      <c r="DR822" s="52"/>
      <c r="DS822" s="52"/>
      <c r="DT822" s="52"/>
      <c r="DU822" s="52"/>
    </row>
    <row r="823" spans="1:125" ht="16.5" customHeight="1" x14ac:dyDescent="0.3">
      <c r="A823" s="56"/>
      <c r="B823" s="56"/>
      <c r="C823" s="56"/>
      <c r="D823" s="52"/>
      <c r="E823" s="52"/>
      <c r="F823" s="198"/>
      <c r="G823" s="52"/>
      <c r="H823" s="198"/>
      <c r="I823" s="198"/>
      <c r="J823" s="198"/>
      <c r="K823" s="198"/>
      <c r="L823" s="198"/>
      <c r="M823" s="198"/>
      <c r="N823" s="198"/>
      <c r="O823" s="198"/>
      <c r="P823" s="198"/>
      <c r="Q823" s="198"/>
      <c r="R823" s="198"/>
      <c r="S823" s="198"/>
      <c r="T823" s="198"/>
      <c r="U823" s="198"/>
      <c r="V823" s="198"/>
      <c r="W823" s="198"/>
      <c r="X823" s="198"/>
      <c r="Y823" s="198"/>
      <c r="Z823" s="198"/>
      <c r="AA823" s="52"/>
      <c r="AB823" s="52"/>
      <c r="AC823" s="52"/>
      <c r="AD823" s="198"/>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c r="BB823" s="52"/>
      <c r="BC823" s="52"/>
      <c r="BD823" s="52"/>
      <c r="BE823" s="52"/>
      <c r="BF823" s="52"/>
      <c r="BG823" s="52"/>
      <c r="BH823" s="52"/>
      <c r="BI823" s="52"/>
      <c r="BJ823" s="52"/>
      <c r="BK823" s="52"/>
      <c r="BL823" s="52"/>
      <c r="BM823" s="52"/>
      <c r="BN823" s="52"/>
      <c r="BO823" s="52"/>
      <c r="BP823" s="52"/>
      <c r="BQ823" s="52"/>
      <c r="BR823" s="52"/>
      <c r="BS823" s="52"/>
      <c r="BT823" s="52"/>
      <c r="BU823" s="52"/>
      <c r="BV823" s="52"/>
      <c r="BW823" s="52"/>
      <c r="BX823" s="52"/>
      <c r="BY823" s="52"/>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c r="DL823" s="52"/>
      <c r="DM823" s="52"/>
      <c r="DN823" s="52"/>
      <c r="DO823" s="52"/>
      <c r="DP823" s="52"/>
      <c r="DQ823" s="52"/>
      <c r="DR823" s="52"/>
      <c r="DS823" s="52"/>
      <c r="DT823" s="52"/>
      <c r="DU823" s="52"/>
    </row>
    <row r="824" spans="1:125" ht="16.5" customHeight="1" x14ac:dyDescent="0.3">
      <c r="A824" s="56"/>
      <c r="B824" s="56"/>
      <c r="C824" s="56"/>
      <c r="D824" s="52"/>
      <c r="E824" s="52"/>
      <c r="F824" s="198"/>
      <c r="G824" s="52"/>
      <c r="H824" s="198"/>
      <c r="I824" s="198"/>
      <c r="J824" s="198"/>
      <c r="K824" s="198"/>
      <c r="L824" s="198"/>
      <c r="M824" s="198"/>
      <c r="N824" s="198"/>
      <c r="O824" s="198"/>
      <c r="P824" s="198"/>
      <c r="Q824" s="198"/>
      <c r="R824" s="198"/>
      <c r="S824" s="198"/>
      <c r="T824" s="198"/>
      <c r="U824" s="198"/>
      <c r="V824" s="198"/>
      <c r="W824" s="198"/>
      <c r="X824" s="198"/>
      <c r="Y824" s="198"/>
      <c r="Z824" s="198"/>
      <c r="AA824" s="52"/>
      <c r="AB824" s="52"/>
      <c r="AC824" s="52"/>
      <c r="AD824" s="198"/>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c r="BD824" s="52"/>
      <c r="BE824" s="52"/>
      <c r="BF824" s="52"/>
      <c r="BG824" s="52"/>
      <c r="BH824" s="52"/>
      <c r="BI824" s="52"/>
      <c r="BJ824" s="52"/>
      <c r="BK824" s="52"/>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c r="DL824" s="52"/>
      <c r="DM824" s="52"/>
      <c r="DN824" s="52"/>
      <c r="DO824" s="52"/>
      <c r="DP824" s="52"/>
      <c r="DQ824" s="52"/>
      <c r="DR824" s="52"/>
      <c r="DS824" s="52"/>
      <c r="DT824" s="52"/>
      <c r="DU824" s="52"/>
    </row>
    <row r="825" spans="1:125" ht="16.5" customHeight="1" x14ac:dyDescent="0.3">
      <c r="A825" s="56"/>
      <c r="B825" s="56"/>
      <c r="C825" s="56"/>
      <c r="D825" s="52"/>
      <c r="E825" s="52"/>
      <c r="F825" s="198"/>
      <c r="G825" s="52"/>
      <c r="H825" s="198"/>
      <c r="I825" s="198"/>
      <c r="J825" s="198"/>
      <c r="K825" s="198"/>
      <c r="L825" s="198"/>
      <c r="M825" s="198"/>
      <c r="N825" s="198"/>
      <c r="O825" s="198"/>
      <c r="P825" s="198"/>
      <c r="Q825" s="198"/>
      <c r="R825" s="198"/>
      <c r="S825" s="198"/>
      <c r="T825" s="198"/>
      <c r="U825" s="198"/>
      <c r="V825" s="198"/>
      <c r="W825" s="198"/>
      <c r="X825" s="198"/>
      <c r="Y825" s="198"/>
      <c r="Z825" s="198"/>
      <c r="AA825" s="52"/>
      <c r="AB825" s="52"/>
      <c r="AC825" s="52"/>
      <c r="AD825" s="198"/>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c r="BB825" s="52"/>
      <c r="BC825" s="52"/>
      <c r="BD825" s="52"/>
      <c r="BE825" s="52"/>
      <c r="BF825" s="52"/>
      <c r="BG825" s="52"/>
      <c r="BH825" s="52"/>
      <c r="BI825" s="52"/>
      <c r="BJ825" s="52"/>
      <c r="BK825" s="52"/>
      <c r="BL825" s="52"/>
      <c r="BM825" s="52"/>
      <c r="BN825" s="52"/>
      <c r="BO825" s="52"/>
      <c r="BP825" s="52"/>
      <c r="BQ825" s="52"/>
      <c r="BR825" s="52"/>
      <c r="BS825" s="52"/>
      <c r="BT825" s="52"/>
      <c r="BU825" s="52"/>
      <c r="BV825" s="52"/>
      <c r="BW825" s="52"/>
      <c r="BX825" s="52"/>
      <c r="BY825" s="52"/>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c r="DL825" s="52"/>
      <c r="DM825" s="52"/>
      <c r="DN825" s="52"/>
      <c r="DO825" s="52"/>
      <c r="DP825" s="52"/>
      <c r="DQ825" s="52"/>
      <c r="DR825" s="52"/>
      <c r="DS825" s="52"/>
      <c r="DT825" s="52"/>
      <c r="DU825" s="52"/>
    </row>
    <row r="826" spans="1:125" ht="16.5" customHeight="1" x14ac:dyDescent="0.3">
      <c r="A826" s="56"/>
      <c r="B826" s="56"/>
      <c r="C826" s="56"/>
      <c r="D826" s="52"/>
      <c r="E826" s="52"/>
      <c r="F826" s="198"/>
      <c r="G826" s="52"/>
      <c r="H826" s="198"/>
      <c r="I826" s="198"/>
      <c r="J826" s="198"/>
      <c r="K826" s="198"/>
      <c r="L826" s="198"/>
      <c r="M826" s="198"/>
      <c r="N826" s="198"/>
      <c r="O826" s="198"/>
      <c r="P826" s="198"/>
      <c r="Q826" s="198"/>
      <c r="R826" s="198"/>
      <c r="S826" s="198"/>
      <c r="T826" s="198"/>
      <c r="U826" s="198"/>
      <c r="V826" s="198"/>
      <c r="W826" s="198"/>
      <c r="X826" s="198"/>
      <c r="Y826" s="198"/>
      <c r="Z826" s="198"/>
      <c r="AA826" s="52"/>
      <c r="AB826" s="52"/>
      <c r="AC826" s="52"/>
      <c r="AD826" s="198"/>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c r="BD826" s="52"/>
      <c r="BE826" s="52"/>
      <c r="BF826" s="52"/>
      <c r="BG826" s="52"/>
      <c r="BH826" s="52"/>
      <c r="BI826" s="52"/>
      <c r="BJ826" s="52"/>
      <c r="BK826" s="52"/>
      <c r="BL826" s="52"/>
      <c r="BM826" s="52"/>
      <c r="BN826" s="52"/>
      <c r="BO826" s="52"/>
      <c r="BP826" s="52"/>
      <c r="BQ826" s="52"/>
      <c r="BR826" s="52"/>
      <c r="BS826" s="52"/>
      <c r="BT826" s="52"/>
      <c r="BU826" s="52"/>
      <c r="BV826" s="52"/>
      <c r="BW826" s="52"/>
      <c r="BX826" s="52"/>
      <c r="BY826" s="52"/>
      <c r="BZ826" s="52"/>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c r="DC826" s="52"/>
      <c r="DD826" s="52"/>
      <c r="DE826" s="52"/>
      <c r="DF826" s="52"/>
      <c r="DG826" s="52"/>
      <c r="DH826" s="52"/>
      <c r="DI826" s="52"/>
      <c r="DJ826" s="52"/>
      <c r="DK826" s="52"/>
      <c r="DL826" s="52"/>
      <c r="DM826" s="52"/>
      <c r="DN826" s="52"/>
      <c r="DO826" s="52"/>
      <c r="DP826" s="52"/>
      <c r="DQ826" s="52"/>
      <c r="DR826" s="52"/>
      <c r="DS826" s="52"/>
      <c r="DT826" s="52"/>
      <c r="DU826" s="52"/>
    </row>
    <row r="827" spans="1:125" ht="16.5" customHeight="1" x14ac:dyDescent="0.3">
      <c r="A827" s="56"/>
      <c r="B827" s="56"/>
      <c r="C827" s="56"/>
      <c r="D827" s="52"/>
      <c r="E827" s="52"/>
      <c r="F827" s="198"/>
      <c r="G827" s="52"/>
      <c r="H827" s="198"/>
      <c r="I827" s="198"/>
      <c r="J827" s="198"/>
      <c r="K827" s="198"/>
      <c r="L827" s="198"/>
      <c r="M827" s="198"/>
      <c r="N827" s="198"/>
      <c r="O827" s="198"/>
      <c r="P827" s="198"/>
      <c r="Q827" s="198"/>
      <c r="R827" s="198"/>
      <c r="S827" s="198"/>
      <c r="T827" s="198"/>
      <c r="U827" s="198"/>
      <c r="V827" s="198"/>
      <c r="W827" s="198"/>
      <c r="X827" s="198"/>
      <c r="Y827" s="198"/>
      <c r="Z827" s="198"/>
      <c r="AA827" s="52"/>
      <c r="AB827" s="52"/>
      <c r="AC827" s="52"/>
      <c r="AD827" s="198"/>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c r="BB827" s="52"/>
      <c r="BC827" s="52"/>
      <c r="BD827" s="52"/>
      <c r="BE827" s="52"/>
      <c r="BF827" s="52"/>
      <c r="BG827" s="52"/>
      <c r="BH827" s="52"/>
      <c r="BI827" s="52"/>
      <c r="BJ827" s="52"/>
      <c r="BK827" s="52"/>
      <c r="BL827" s="52"/>
      <c r="BM827" s="52"/>
      <c r="BN827" s="52"/>
      <c r="BO827" s="52"/>
      <c r="BP827" s="52"/>
      <c r="BQ827" s="52"/>
      <c r="BR827" s="52"/>
      <c r="BS827" s="52"/>
      <c r="BT827" s="52"/>
      <c r="BU827" s="52"/>
      <c r="BV827" s="52"/>
      <c r="BW827" s="52"/>
      <c r="BX827" s="52"/>
      <c r="BY827" s="52"/>
      <c r="BZ827" s="52"/>
      <c r="CA827" s="52"/>
      <c r="CB827" s="52"/>
      <c r="CC827" s="52"/>
      <c r="CD827" s="52"/>
      <c r="CE827" s="52"/>
      <c r="CF827" s="52"/>
      <c r="CG827" s="52"/>
      <c r="CH827" s="52"/>
      <c r="CI827" s="52"/>
      <c r="CJ827" s="52"/>
      <c r="CK827" s="52"/>
      <c r="CL827" s="52"/>
      <c r="CM827" s="52"/>
      <c r="CN827" s="52"/>
      <c r="CO827" s="52"/>
      <c r="CP827" s="52"/>
      <c r="CQ827" s="52"/>
      <c r="CR827" s="52"/>
      <c r="CS827" s="52"/>
      <c r="CT827" s="52"/>
      <c r="CU827" s="52"/>
      <c r="CV827" s="52"/>
      <c r="CW827" s="52"/>
      <c r="CX827" s="52"/>
      <c r="CY827" s="52"/>
      <c r="CZ827" s="52"/>
      <c r="DA827" s="52"/>
      <c r="DB827" s="52"/>
      <c r="DC827" s="52"/>
      <c r="DD827" s="52"/>
      <c r="DE827" s="52"/>
      <c r="DF827" s="52"/>
      <c r="DG827" s="52"/>
      <c r="DH827" s="52"/>
      <c r="DI827" s="52"/>
      <c r="DJ827" s="52"/>
      <c r="DK827" s="52"/>
      <c r="DL827" s="52"/>
      <c r="DM827" s="52"/>
      <c r="DN827" s="52"/>
      <c r="DO827" s="52"/>
      <c r="DP827" s="52"/>
      <c r="DQ827" s="52"/>
      <c r="DR827" s="52"/>
      <c r="DS827" s="52"/>
      <c r="DT827" s="52"/>
      <c r="DU827" s="52"/>
    </row>
    <row r="828" spans="1:125" ht="16.5" customHeight="1" x14ac:dyDescent="0.3">
      <c r="A828" s="56"/>
      <c r="B828" s="56"/>
      <c r="C828" s="56"/>
      <c r="D828" s="52"/>
      <c r="E828" s="52"/>
      <c r="F828" s="198"/>
      <c r="G828" s="52"/>
      <c r="H828" s="198"/>
      <c r="I828" s="198"/>
      <c r="J828" s="198"/>
      <c r="K828" s="198"/>
      <c r="L828" s="198"/>
      <c r="M828" s="198"/>
      <c r="N828" s="198"/>
      <c r="O828" s="198"/>
      <c r="P828" s="198"/>
      <c r="Q828" s="198"/>
      <c r="R828" s="198"/>
      <c r="S828" s="198"/>
      <c r="T828" s="198"/>
      <c r="U828" s="198"/>
      <c r="V828" s="198"/>
      <c r="W828" s="198"/>
      <c r="X828" s="198"/>
      <c r="Y828" s="198"/>
      <c r="Z828" s="198"/>
      <c r="AA828" s="52"/>
      <c r="AB828" s="52"/>
      <c r="AC828" s="52"/>
      <c r="AD828" s="198"/>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c r="BD828" s="52"/>
      <c r="BE828" s="52"/>
      <c r="BF828" s="52"/>
      <c r="BG828" s="52"/>
      <c r="BH828" s="52"/>
      <c r="BI828" s="52"/>
      <c r="BJ828" s="52"/>
      <c r="BK828" s="52"/>
      <c r="BL828" s="52"/>
      <c r="BM828" s="52"/>
      <c r="BN828" s="52"/>
      <c r="BO828" s="52"/>
      <c r="BP828" s="52"/>
      <c r="BQ828" s="52"/>
      <c r="BR828" s="52"/>
      <c r="BS828" s="52"/>
      <c r="BT828" s="52"/>
      <c r="BU828" s="52"/>
      <c r="BV828" s="52"/>
      <c r="BW828" s="52"/>
      <c r="BX828" s="52"/>
      <c r="BY828" s="52"/>
      <c r="BZ828" s="52"/>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c r="DC828" s="52"/>
      <c r="DD828" s="52"/>
      <c r="DE828" s="52"/>
      <c r="DF828" s="52"/>
      <c r="DG828" s="52"/>
      <c r="DH828" s="52"/>
      <c r="DI828" s="52"/>
      <c r="DJ828" s="52"/>
      <c r="DK828" s="52"/>
      <c r="DL828" s="52"/>
      <c r="DM828" s="52"/>
      <c r="DN828" s="52"/>
      <c r="DO828" s="52"/>
      <c r="DP828" s="52"/>
      <c r="DQ828" s="52"/>
      <c r="DR828" s="52"/>
      <c r="DS828" s="52"/>
      <c r="DT828" s="52"/>
      <c r="DU828" s="52"/>
    </row>
    <row r="829" spans="1:125" ht="16.5" customHeight="1" x14ac:dyDescent="0.3">
      <c r="A829" s="56"/>
      <c r="B829" s="56"/>
      <c r="C829" s="56"/>
      <c r="D829" s="52"/>
      <c r="E829" s="52"/>
      <c r="F829" s="198"/>
      <c r="G829" s="52"/>
      <c r="H829" s="198"/>
      <c r="I829" s="198"/>
      <c r="J829" s="198"/>
      <c r="K829" s="198"/>
      <c r="L829" s="198"/>
      <c r="M829" s="198"/>
      <c r="N829" s="198"/>
      <c r="O829" s="198"/>
      <c r="P829" s="198"/>
      <c r="Q829" s="198"/>
      <c r="R829" s="198"/>
      <c r="S829" s="198"/>
      <c r="T829" s="198"/>
      <c r="U829" s="198"/>
      <c r="V829" s="198"/>
      <c r="W829" s="198"/>
      <c r="X829" s="198"/>
      <c r="Y829" s="198"/>
      <c r="Z829" s="198"/>
      <c r="AA829" s="52"/>
      <c r="AB829" s="52"/>
      <c r="AC829" s="52"/>
      <c r="AD829" s="198"/>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c r="BB829" s="52"/>
      <c r="BC829" s="52"/>
      <c r="BD829" s="52"/>
      <c r="BE829" s="52"/>
      <c r="BF829" s="52"/>
      <c r="BG829" s="52"/>
      <c r="BH829" s="52"/>
      <c r="BI829" s="52"/>
      <c r="BJ829" s="52"/>
      <c r="BK829" s="52"/>
      <c r="BL829" s="52"/>
      <c r="BM829" s="52"/>
      <c r="BN829" s="52"/>
      <c r="BO829" s="52"/>
      <c r="BP829" s="52"/>
      <c r="BQ829" s="52"/>
      <c r="BR829" s="52"/>
      <c r="BS829" s="52"/>
      <c r="BT829" s="52"/>
      <c r="BU829" s="52"/>
      <c r="BV829" s="52"/>
      <c r="BW829" s="52"/>
      <c r="BX829" s="52"/>
      <c r="BY829" s="52"/>
      <c r="BZ829" s="52"/>
      <c r="CA829" s="52"/>
      <c r="CB829" s="52"/>
      <c r="CC829" s="52"/>
      <c r="CD829" s="52"/>
      <c r="CE829" s="52"/>
      <c r="CF829" s="52"/>
      <c r="CG829" s="52"/>
      <c r="CH829" s="52"/>
      <c r="CI829" s="52"/>
      <c r="CJ829" s="52"/>
      <c r="CK829" s="52"/>
      <c r="CL829" s="52"/>
      <c r="CM829" s="52"/>
      <c r="CN829" s="52"/>
      <c r="CO829" s="52"/>
      <c r="CP829" s="52"/>
      <c r="CQ829" s="52"/>
      <c r="CR829" s="52"/>
      <c r="CS829" s="52"/>
      <c r="CT829" s="52"/>
      <c r="CU829" s="52"/>
      <c r="CV829" s="52"/>
      <c r="CW829" s="52"/>
      <c r="CX829" s="52"/>
      <c r="CY829" s="52"/>
      <c r="CZ829" s="52"/>
      <c r="DA829" s="52"/>
      <c r="DB829" s="52"/>
      <c r="DC829" s="52"/>
      <c r="DD829" s="52"/>
      <c r="DE829" s="52"/>
      <c r="DF829" s="52"/>
      <c r="DG829" s="52"/>
      <c r="DH829" s="52"/>
      <c r="DI829" s="52"/>
      <c r="DJ829" s="52"/>
      <c r="DK829" s="52"/>
      <c r="DL829" s="52"/>
      <c r="DM829" s="52"/>
      <c r="DN829" s="52"/>
      <c r="DO829" s="52"/>
      <c r="DP829" s="52"/>
      <c r="DQ829" s="52"/>
      <c r="DR829" s="52"/>
      <c r="DS829" s="52"/>
      <c r="DT829" s="52"/>
      <c r="DU829" s="52"/>
    </row>
    <row r="830" spans="1:125" ht="16.5" customHeight="1" x14ac:dyDescent="0.3">
      <c r="A830" s="56"/>
      <c r="B830" s="56"/>
      <c r="C830" s="56"/>
      <c r="D830" s="52"/>
      <c r="E830" s="52"/>
      <c r="F830" s="198"/>
      <c r="G830" s="52"/>
      <c r="H830" s="198"/>
      <c r="I830" s="198"/>
      <c r="J830" s="198"/>
      <c r="K830" s="198"/>
      <c r="L830" s="198"/>
      <c r="M830" s="198"/>
      <c r="N830" s="198"/>
      <c r="O830" s="198"/>
      <c r="P830" s="198"/>
      <c r="Q830" s="198"/>
      <c r="R830" s="198"/>
      <c r="S830" s="198"/>
      <c r="T830" s="198"/>
      <c r="U830" s="198"/>
      <c r="V830" s="198"/>
      <c r="W830" s="198"/>
      <c r="X830" s="198"/>
      <c r="Y830" s="198"/>
      <c r="Z830" s="198"/>
      <c r="AA830" s="52"/>
      <c r="AB830" s="52"/>
      <c r="AC830" s="52"/>
      <c r="AD830" s="198"/>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c r="BD830" s="52"/>
      <c r="BE830" s="52"/>
      <c r="BF830" s="52"/>
      <c r="BG830" s="52"/>
      <c r="BH830" s="52"/>
      <c r="BI830" s="52"/>
      <c r="BJ830" s="52"/>
      <c r="BK830" s="52"/>
      <c r="BL830" s="52"/>
      <c r="BM830" s="52"/>
      <c r="BN830" s="52"/>
      <c r="BO830" s="52"/>
      <c r="BP830" s="52"/>
      <c r="BQ830" s="52"/>
      <c r="BR830" s="52"/>
      <c r="BS830" s="52"/>
      <c r="BT830" s="52"/>
      <c r="BU830" s="52"/>
      <c r="BV830" s="52"/>
      <c r="BW830" s="52"/>
      <c r="BX830" s="52"/>
      <c r="BY830" s="52"/>
      <c r="BZ830" s="52"/>
      <c r="CA830" s="52"/>
      <c r="CB830" s="52"/>
      <c r="CC830" s="52"/>
      <c r="CD830" s="52"/>
      <c r="CE830" s="52"/>
      <c r="CF830" s="52"/>
      <c r="CG830" s="52"/>
      <c r="CH830" s="52"/>
      <c r="CI830" s="52"/>
      <c r="CJ830" s="52"/>
      <c r="CK830" s="52"/>
      <c r="CL830" s="52"/>
      <c r="CM830" s="52"/>
      <c r="CN830" s="52"/>
      <c r="CO830" s="52"/>
      <c r="CP830" s="52"/>
      <c r="CQ830" s="52"/>
      <c r="CR830" s="52"/>
      <c r="CS830" s="52"/>
      <c r="CT830" s="52"/>
      <c r="CU830" s="52"/>
      <c r="CV830" s="52"/>
      <c r="CW830" s="52"/>
      <c r="CX830" s="52"/>
      <c r="CY830" s="52"/>
      <c r="CZ830" s="52"/>
      <c r="DA830" s="52"/>
      <c r="DB830" s="52"/>
      <c r="DC830" s="52"/>
      <c r="DD830" s="52"/>
      <c r="DE830" s="52"/>
      <c r="DF830" s="52"/>
      <c r="DG830" s="52"/>
      <c r="DH830" s="52"/>
      <c r="DI830" s="52"/>
      <c r="DJ830" s="52"/>
      <c r="DK830" s="52"/>
      <c r="DL830" s="52"/>
      <c r="DM830" s="52"/>
      <c r="DN830" s="52"/>
      <c r="DO830" s="52"/>
      <c r="DP830" s="52"/>
      <c r="DQ830" s="52"/>
      <c r="DR830" s="52"/>
      <c r="DS830" s="52"/>
      <c r="DT830" s="52"/>
      <c r="DU830" s="52"/>
    </row>
    <row r="831" spans="1:125" ht="16.5" customHeight="1" x14ac:dyDescent="0.3">
      <c r="A831" s="56"/>
      <c r="B831" s="56"/>
      <c r="C831" s="56"/>
      <c r="D831" s="52"/>
      <c r="E831" s="52"/>
      <c r="F831" s="198"/>
      <c r="G831" s="52"/>
      <c r="H831" s="198"/>
      <c r="I831" s="198"/>
      <c r="J831" s="198"/>
      <c r="K831" s="198"/>
      <c r="L831" s="198"/>
      <c r="M831" s="198"/>
      <c r="N831" s="198"/>
      <c r="O831" s="198"/>
      <c r="P831" s="198"/>
      <c r="Q831" s="198"/>
      <c r="R831" s="198"/>
      <c r="S831" s="198"/>
      <c r="T831" s="198"/>
      <c r="U831" s="198"/>
      <c r="V831" s="198"/>
      <c r="W831" s="198"/>
      <c r="X831" s="198"/>
      <c r="Y831" s="198"/>
      <c r="Z831" s="198"/>
      <c r="AA831" s="52"/>
      <c r="AB831" s="52"/>
      <c r="AC831" s="52"/>
      <c r="AD831" s="198"/>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c r="BB831" s="52"/>
      <c r="BC831" s="52"/>
      <c r="BD831" s="52"/>
      <c r="BE831" s="52"/>
      <c r="BF831" s="52"/>
      <c r="BG831" s="52"/>
      <c r="BH831" s="52"/>
      <c r="BI831" s="52"/>
      <c r="BJ831" s="52"/>
      <c r="BK831" s="52"/>
      <c r="BL831" s="52"/>
      <c r="BM831" s="52"/>
      <c r="BN831" s="52"/>
      <c r="BO831" s="52"/>
      <c r="BP831" s="52"/>
      <c r="BQ831" s="52"/>
      <c r="BR831" s="52"/>
      <c r="BS831" s="52"/>
      <c r="BT831" s="52"/>
      <c r="BU831" s="52"/>
      <c r="BV831" s="52"/>
      <c r="BW831" s="52"/>
      <c r="BX831" s="52"/>
      <c r="BY831" s="52"/>
      <c r="BZ831" s="52"/>
      <c r="CA831" s="52"/>
      <c r="CB831" s="52"/>
      <c r="CC831" s="52"/>
      <c r="CD831" s="52"/>
      <c r="CE831" s="52"/>
      <c r="CF831" s="52"/>
      <c r="CG831" s="52"/>
      <c r="CH831" s="52"/>
      <c r="CI831" s="52"/>
      <c r="CJ831" s="52"/>
      <c r="CK831" s="52"/>
      <c r="CL831" s="52"/>
      <c r="CM831" s="52"/>
      <c r="CN831" s="52"/>
      <c r="CO831" s="52"/>
      <c r="CP831" s="52"/>
      <c r="CQ831" s="52"/>
      <c r="CR831" s="52"/>
      <c r="CS831" s="52"/>
      <c r="CT831" s="52"/>
      <c r="CU831" s="52"/>
      <c r="CV831" s="52"/>
      <c r="CW831" s="52"/>
      <c r="CX831" s="52"/>
      <c r="CY831" s="52"/>
      <c r="CZ831" s="52"/>
      <c r="DA831" s="52"/>
      <c r="DB831" s="52"/>
      <c r="DC831" s="52"/>
      <c r="DD831" s="52"/>
      <c r="DE831" s="52"/>
      <c r="DF831" s="52"/>
      <c r="DG831" s="52"/>
      <c r="DH831" s="52"/>
      <c r="DI831" s="52"/>
      <c r="DJ831" s="52"/>
      <c r="DK831" s="52"/>
      <c r="DL831" s="52"/>
      <c r="DM831" s="52"/>
      <c r="DN831" s="52"/>
      <c r="DO831" s="52"/>
      <c r="DP831" s="52"/>
      <c r="DQ831" s="52"/>
      <c r="DR831" s="52"/>
      <c r="DS831" s="52"/>
      <c r="DT831" s="52"/>
      <c r="DU831" s="52"/>
    </row>
    <row r="832" spans="1:125" ht="16.5" customHeight="1" x14ac:dyDescent="0.3">
      <c r="A832" s="56"/>
      <c r="B832" s="56"/>
      <c r="C832" s="56"/>
      <c r="D832" s="52"/>
      <c r="E832" s="52"/>
      <c r="F832" s="198"/>
      <c r="G832" s="52"/>
      <c r="H832" s="198"/>
      <c r="I832" s="198"/>
      <c r="J832" s="198"/>
      <c r="K832" s="198"/>
      <c r="L832" s="198"/>
      <c r="M832" s="198"/>
      <c r="N832" s="198"/>
      <c r="O832" s="198"/>
      <c r="P832" s="198"/>
      <c r="Q832" s="198"/>
      <c r="R832" s="198"/>
      <c r="S832" s="198"/>
      <c r="T832" s="198"/>
      <c r="U832" s="198"/>
      <c r="V832" s="198"/>
      <c r="W832" s="198"/>
      <c r="X832" s="198"/>
      <c r="Y832" s="198"/>
      <c r="Z832" s="198"/>
      <c r="AA832" s="52"/>
      <c r="AB832" s="52"/>
      <c r="AC832" s="52"/>
      <c r="AD832" s="198"/>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c r="BD832" s="52"/>
      <c r="BE832" s="52"/>
      <c r="BF832" s="52"/>
      <c r="BG832" s="52"/>
      <c r="BH832" s="52"/>
      <c r="BI832" s="52"/>
      <c r="BJ832" s="52"/>
      <c r="BK832" s="52"/>
      <c r="BL832" s="52"/>
      <c r="BM832" s="52"/>
      <c r="BN832" s="52"/>
      <c r="BO832" s="52"/>
      <c r="BP832" s="52"/>
      <c r="BQ832" s="52"/>
      <c r="BR832" s="52"/>
      <c r="BS832" s="52"/>
      <c r="BT832" s="52"/>
      <c r="BU832" s="52"/>
      <c r="BV832" s="52"/>
      <c r="BW832" s="52"/>
      <c r="BX832" s="52"/>
      <c r="BY832" s="52"/>
      <c r="BZ832" s="52"/>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c r="DC832" s="52"/>
      <c r="DD832" s="52"/>
      <c r="DE832" s="52"/>
      <c r="DF832" s="52"/>
      <c r="DG832" s="52"/>
      <c r="DH832" s="52"/>
      <c r="DI832" s="52"/>
      <c r="DJ832" s="52"/>
      <c r="DK832" s="52"/>
      <c r="DL832" s="52"/>
      <c r="DM832" s="52"/>
      <c r="DN832" s="52"/>
      <c r="DO832" s="52"/>
      <c r="DP832" s="52"/>
      <c r="DQ832" s="52"/>
      <c r="DR832" s="52"/>
      <c r="DS832" s="52"/>
      <c r="DT832" s="52"/>
      <c r="DU832" s="52"/>
    </row>
    <row r="833" spans="1:125" ht="16.5" customHeight="1" x14ac:dyDescent="0.3">
      <c r="A833" s="56"/>
      <c r="B833" s="56"/>
      <c r="C833" s="56"/>
      <c r="D833" s="52"/>
      <c r="E833" s="52"/>
      <c r="F833" s="198"/>
      <c r="G833" s="52"/>
      <c r="H833" s="198"/>
      <c r="I833" s="198"/>
      <c r="J833" s="198"/>
      <c r="K833" s="198"/>
      <c r="L833" s="198"/>
      <c r="M833" s="198"/>
      <c r="N833" s="198"/>
      <c r="O833" s="198"/>
      <c r="P833" s="198"/>
      <c r="Q833" s="198"/>
      <c r="R833" s="198"/>
      <c r="S833" s="198"/>
      <c r="T833" s="198"/>
      <c r="U833" s="198"/>
      <c r="V833" s="198"/>
      <c r="W833" s="198"/>
      <c r="X833" s="198"/>
      <c r="Y833" s="198"/>
      <c r="Z833" s="198"/>
      <c r="AA833" s="52"/>
      <c r="AB833" s="52"/>
      <c r="AC833" s="52"/>
      <c r="AD833" s="198"/>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c r="BB833" s="52"/>
      <c r="BC833" s="52"/>
      <c r="BD833" s="52"/>
      <c r="BE833" s="52"/>
      <c r="BF833" s="52"/>
      <c r="BG833" s="52"/>
      <c r="BH833" s="52"/>
      <c r="BI833" s="52"/>
      <c r="BJ833" s="52"/>
      <c r="BK833" s="52"/>
      <c r="BL833" s="52"/>
      <c r="BM833" s="52"/>
      <c r="BN833" s="52"/>
      <c r="BO833" s="52"/>
      <c r="BP833" s="52"/>
      <c r="BQ833" s="52"/>
      <c r="BR833" s="52"/>
      <c r="BS833" s="52"/>
      <c r="BT833" s="52"/>
      <c r="BU833" s="52"/>
      <c r="BV833" s="52"/>
      <c r="BW833" s="52"/>
      <c r="BX833" s="52"/>
      <c r="BY833" s="52"/>
      <c r="BZ833" s="52"/>
      <c r="CA833" s="52"/>
      <c r="CB833" s="52"/>
      <c r="CC833" s="52"/>
      <c r="CD833" s="52"/>
      <c r="CE833" s="52"/>
      <c r="CF833" s="52"/>
      <c r="CG833" s="52"/>
      <c r="CH833" s="52"/>
      <c r="CI833" s="52"/>
      <c r="CJ833" s="52"/>
      <c r="CK833" s="52"/>
      <c r="CL833" s="52"/>
      <c r="CM833" s="52"/>
      <c r="CN833" s="52"/>
      <c r="CO833" s="52"/>
      <c r="CP833" s="52"/>
      <c r="CQ833" s="52"/>
      <c r="CR833" s="52"/>
      <c r="CS833" s="52"/>
      <c r="CT833" s="52"/>
      <c r="CU833" s="52"/>
      <c r="CV833" s="52"/>
      <c r="CW833" s="52"/>
      <c r="CX833" s="52"/>
      <c r="CY833" s="52"/>
      <c r="CZ833" s="52"/>
      <c r="DA833" s="52"/>
      <c r="DB833" s="52"/>
      <c r="DC833" s="52"/>
      <c r="DD833" s="52"/>
      <c r="DE833" s="52"/>
      <c r="DF833" s="52"/>
      <c r="DG833" s="52"/>
      <c r="DH833" s="52"/>
      <c r="DI833" s="52"/>
      <c r="DJ833" s="52"/>
      <c r="DK833" s="52"/>
      <c r="DL833" s="52"/>
      <c r="DM833" s="52"/>
      <c r="DN833" s="52"/>
      <c r="DO833" s="52"/>
      <c r="DP833" s="52"/>
      <c r="DQ833" s="52"/>
      <c r="DR833" s="52"/>
      <c r="DS833" s="52"/>
      <c r="DT833" s="52"/>
      <c r="DU833" s="52"/>
    </row>
    <row r="834" spans="1:125" ht="16.5" customHeight="1" x14ac:dyDescent="0.3">
      <c r="A834" s="56"/>
      <c r="B834" s="56"/>
      <c r="C834" s="56"/>
      <c r="D834" s="52"/>
      <c r="E834" s="52"/>
      <c r="F834" s="198"/>
      <c r="G834" s="52"/>
      <c r="H834" s="198"/>
      <c r="I834" s="198"/>
      <c r="J834" s="198"/>
      <c r="K834" s="198"/>
      <c r="L834" s="198"/>
      <c r="M834" s="198"/>
      <c r="N834" s="198"/>
      <c r="O834" s="198"/>
      <c r="P834" s="198"/>
      <c r="Q834" s="198"/>
      <c r="R834" s="198"/>
      <c r="S834" s="198"/>
      <c r="T834" s="198"/>
      <c r="U834" s="198"/>
      <c r="V834" s="198"/>
      <c r="W834" s="198"/>
      <c r="X834" s="198"/>
      <c r="Y834" s="198"/>
      <c r="Z834" s="198"/>
      <c r="AA834" s="52"/>
      <c r="AB834" s="52"/>
      <c r="AC834" s="52"/>
      <c r="AD834" s="198"/>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c r="BD834" s="52"/>
      <c r="BE834" s="52"/>
      <c r="BF834" s="52"/>
      <c r="BG834" s="52"/>
      <c r="BH834" s="52"/>
      <c r="BI834" s="52"/>
      <c r="BJ834" s="52"/>
      <c r="BK834" s="52"/>
      <c r="BL834" s="52"/>
      <c r="BM834" s="52"/>
      <c r="BN834" s="52"/>
      <c r="BO834" s="52"/>
      <c r="BP834" s="52"/>
      <c r="BQ834" s="52"/>
      <c r="BR834" s="52"/>
      <c r="BS834" s="52"/>
      <c r="BT834" s="52"/>
      <c r="BU834" s="52"/>
      <c r="BV834" s="52"/>
      <c r="BW834" s="52"/>
      <c r="BX834" s="52"/>
      <c r="BY834" s="52"/>
      <c r="BZ834" s="52"/>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c r="DC834" s="52"/>
      <c r="DD834" s="52"/>
      <c r="DE834" s="52"/>
      <c r="DF834" s="52"/>
      <c r="DG834" s="52"/>
      <c r="DH834" s="52"/>
      <c r="DI834" s="52"/>
      <c r="DJ834" s="52"/>
      <c r="DK834" s="52"/>
      <c r="DL834" s="52"/>
      <c r="DM834" s="52"/>
      <c r="DN834" s="52"/>
      <c r="DO834" s="52"/>
      <c r="DP834" s="52"/>
      <c r="DQ834" s="52"/>
      <c r="DR834" s="52"/>
      <c r="DS834" s="52"/>
      <c r="DT834" s="52"/>
      <c r="DU834" s="52"/>
    </row>
    <row r="835" spans="1:125" ht="16.5" customHeight="1" x14ac:dyDescent="0.3">
      <c r="A835" s="56"/>
      <c r="B835" s="56"/>
      <c r="C835" s="56"/>
      <c r="D835" s="52"/>
      <c r="E835" s="52"/>
      <c r="F835" s="198"/>
      <c r="G835" s="52"/>
      <c r="H835" s="198"/>
      <c r="I835" s="198"/>
      <c r="J835" s="198"/>
      <c r="K835" s="198"/>
      <c r="L835" s="198"/>
      <c r="M835" s="198"/>
      <c r="N835" s="198"/>
      <c r="O835" s="198"/>
      <c r="P835" s="198"/>
      <c r="Q835" s="198"/>
      <c r="R835" s="198"/>
      <c r="S835" s="198"/>
      <c r="T835" s="198"/>
      <c r="U835" s="198"/>
      <c r="V835" s="198"/>
      <c r="W835" s="198"/>
      <c r="X835" s="198"/>
      <c r="Y835" s="198"/>
      <c r="Z835" s="198"/>
      <c r="AA835" s="52"/>
      <c r="AB835" s="52"/>
      <c r="AC835" s="52"/>
      <c r="AD835" s="198"/>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c r="BB835" s="52"/>
      <c r="BC835" s="52"/>
      <c r="BD835" s="52"/>
      <c r="BE835" s="52"/>
      <c r="BF835" s="52"/>
      <c r="BG835" s="52"/>
      <c r="BH835" s="52"/>
      <c r="BI835" s="52"/>
      <c r="BJ835" s="52"/>
      <c r="BK835" s="52"/>
      <c r="BL835" s="52"/>
      <c r="BM835" s="52"/>
      <c r="BN835" s="52"/>
      <c r="BO835" s="52"/>
      <c r="BP835" s="52"/>
      <c r="BQ835" s="52"/>
      <c r="BR835" s="52"/>
      <c r="BS835" s="52"/>
      <c r="BT835" s="52"/>
      <c r="BU835" s="52"/>
      <c r="BV835" s="52"/>
      <c r="BW835" s="52"/>
      <c r="BX835" s="52"/>
      <c r="BY835" s="52"/>
      <c r="BZ835" s="52"/>
      <c r="CA835" s="52"/>
      <c r="CB835" s="52"/>
      <c r="CC835" s="52"/>
      <c r="CD835" s="52"/>
      <c r="CE835" s="52"/>
      <c r="CF835" s="52"/>
      <c r="CG835" s="52"/>
      <c r="CH835" s="52"/>
      <c r="CI835" s="52"/>
      <c r="CJ835" s="52"/>
      <c r="CK835" s="52"/>
      <c r="CL835" s="52"/>
      <c r="CM835" s="52"/>
      <c r="CN835" s="52"/>
      <c r="CO835" s="52"/>
      <c r="CP835" s="52"/>
      <c r="CQ835" s="52"/>
      <c r="CR835" s="52"/>
      <c r="CS835" s="52"/>
      <c r="CT835" s="52"/>
      <c r="CU835" s="52"/>
      <c r="CV835" s="52"/>
      <c r="CW835" s="52"/>
      <c r="CX835" s="52"/>
      <c r="CY835" s="52"/>
      <c r="CZ835" s="52"/>
      <c r="DA835" s="52"/>
      <c r="DB835" s="52"/>
      <c r="DC835" s="52"/>
      <c r="DD835" s="52"/>
      <c r="DE835" s="52"/>
      <c r="DF835" s="52"/>
      <c r="DG835" s="52"/>
      <c r="DH835" s="52"/>
      <c r="DI835" s="52"/>
      <c r="DJ835" s="52"/>
      <c r="DK835" s="52"/>
      <c r="DL835" s="52"/>
      <c r="DM835" s="52"/>
      <c r="DN835" s="52"/>
      <c r="DO835" s="52"/>
      <c r="DP835" s="52"/>
      <c r="DQ835" s="52"/>
      <c r="DR835" s="52"/>
      <c r="DS835" s="52"/>
      <c r="DT835" s="52"/>
      <c r="DU835" s="52"/>
    </row>
    <row r="836" spans="1:125" ht="16.5" customHeight="1" x14ac:dyDescent="0.3">
      <c r="A836" s="56"/>
      <c r="B836" s="56"/>
      <c r="C836" s="56"/>
      <c r="D836" s="52"/>
      <c r="E836" s="52"/>
      <c r="F836" s="198"/>
      <c r="G836" s="52"/>
      <c r="H836" s="198"/>
      <c r="I836" s="198"/>
      <c r="J836" s="198"/>
      <c r="K836" s="198"/>
      <c r="L836" s="198"/>
      <c r="M836" s="198"/>
      <c r="N836" s="198"/>
      <c r="O836" s="198"/>
      <c r="P836" s="198"/>
      <c r="Q836" s="198"/>
      <c r="R836" s="198"/>
      <c r="S836" s="198"/>
      <c r="T836" s="198"/>
      <c r="U836" s="198"/>
      <c r="V836" s="198"/>
      <c r="W836" s="198"/>
      <c r="X836" s="198"/>
      <c r="Y836" s="198"/>
      <c r="Z836" s="198"/>
      <c r="AA836" s="52"/>
      <c r="AB836" s="52"/>
      <c r="AC836" s="52"/>
      <c r="AD836" s="198"/>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c r="BD836" s="52"/>
      <c r="BE836" s="52"/>
      <c r="BF836" s="52"/>
      <c r="BG836" s="52"/>
      <c r="BH836" s="52"/>
      <c r="BI836" s="52"/>
      <c r="BJ836" s="52"/>
      <c r="BK836" s="52"/>
      <c r="BL836" s="52"/>
      <c r="BM836" s="52"/>
      <c r="BN836" s="52"/>
      <c r="BO836" s="52"/>
      <c r="BP836" s="52"/>
      <c r="BQ836" s="52"/>
      <c r="BR836" s="52"/>
      <c r="BS836" s="52"/>
      <c r="BT836" s="52"/>
      <c r="BU836" s="52"/>
      <c r="BV836" s="52"/>
      <c r="BW836" s="52"/>
      <c r="BX836" s="52"/>
      <c r="BY836" s="52"/>
      <c r="BZ836" s="52"/>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c r="DC836" s="52"/>
      <c r="DD836" s="52"/>
      <c r="DE836" s="52"/>
      <c r="DF836" s="52"/>
      <c r="DG836" s="52"/>
      <c r="DH836" s="52"/>
      <c r="DI836" s="52"/>
      <c r="DJ836" s="52"/>
      <c r="DK836" s="52"/>
      <c r="DL836" s="52"/>
      <c r="DM836" s="52"/>
      <c r="DN836" s="52"/>
      <c r="DO836" s="52"/>
      <c r="DP836" s="52"/>
      <c r="DQ836" s="52"/>
      <c r="DR836" s="52"/>
      <c r="DS836" s="52"/>
      <c r="DT836" s="52"/>
      <c r="DU836" s="52"/>
    </row>
    <row r="837" spans="1:125" ht="16.5" customHeight="1" x14ac:dyDescent="0.3">
      <c r="A837" s="56"/>
      <c r="B837" s="56"/>
      <c r="C837" s="56"/>
      <c r="D837" s="52"/>
      <c r="E837" s="52"/>
      <c r="F837" s="198"/>
      <c r="G837" s="52"/>
      <c r="H837" s="198"/>
      <c r="I837" s="198"/>
      <c r="J837" s="198"/>
      <c r="K837" s="198"/>
      <c r="L837" s="198"/>
      <c r="M837" s="198"/>
      <c r="N837" s="198"/>
      <c r="O837" s="198"/>
      <c r="P837" s="198"/>
      <c r="Q837" s="198"/>
      <c r="R837" s="198"/>
      <c r="S837" s="198"/>
      <c r="T837" s="198"/>
      <c r="U837" s="198"/>
      <c r="V837" s="198"/>
      <c r="W837" s="198"/>
      <c r="X837" s="198"/>
      <c r="Y837" s="198"/>
      <c r="Z837" s="198"/>
      <c r="AA837" s="52"/>
      <c r="AB837" s="52"/>
      <c r="AC837" s="52"/>
      <c r="AD837" s="198"/>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c r="BB837" s="52"/>
      <c r="BC837" s="52"/>
      <c r="BD837" s="52"/>
      <c r="BE837" s="52"/>
      <c r="BF837" s="52"/>
      <c r="BG837" s="52"/>
      <c r="BH837" s="52"/>
      <c r="BI837" s="52"/>
      <c r="BJ837" s="52"/>
      <c r="BK837" s="52"/>
      <c r="BL837" s="52"/>
      <c r="BM837" s="52"/>
      <c r="BN837" s="52"/>
      <c r="BO837" s="52"/>
      <c r="BP837" s="52"/>
      <c r="BQ837" s="52"/>
      <c r="BR837" s="52"/>
      <c r="BS837" s="52"/>
      <c r="BT837" s="52"/>
      <c r="BU837" s="52"/>
      <c r="BV837" s="52"/>
      <c r="BW837" s="52"/>
      <c r="BX837" s="52"/>
      <c r="BY837" s="52"/>
      <c r="BZ837" s="52"/>
      <c r="CA837" s="52"/>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c r="DA837" s="52"/>
      <c r="DB837" s="52"/>
      <c r="DC837" s="52"/>
      <c r="DD837" s="52"/>
      <c r="DE837" s="52"/>
      <c r="DF837" s="52"/>
      <c r="DG837" s="52"/>
      <c r="DH837" s="52"/>
      <c r="DI837" s="52"/>
      <c r="DJ837" s="52"/>
      <c r="DK837" s="52"/>
      <c r="DL837" s="52"/>
      <c r="DM837" s="52"/>
      <c r="DN837" s="52"/>
      <c r="DO837" s="52"/>
      <c r="DP837" s="52"/>
      <c r="DQ837" s="52"/>
      <c r="DR837" s="52"/>
      <c r="DS837" s="52"/>
      <c r="DT837" s="52"/>
      <c r="DU837" s="52"/>
    </row>
    <row r="838" spans="1:125" ht="16.5" customHeight="1" x14ac:dyDescent="0.3">
      <c r="A838" s="56"/>
      <c r="B838" s="56"/>
      <c r="C838" s="56"/>
      <c r="D838" s="52"/>
      <c r="E838" s="52"/>
      <c r="F838" s="198"/>
      <c r="G838" s="52"/>
      <c r="H838" s="198"/>
      <c r="I838" s="198"/>
      <c r="J838" s="198"/>
      <c r="K838" s="198"/>
      <c r="L838" s="198"/>
      <c r="M838" s="198"/>
      <c r="N838" s="198"/>
      <c r="O838" s="198"/>
      <c r="P838" s="198"/>
      <c r="Q838" s="198"/>
      <c r="R838" s="198"/>
      <c r="S838" s="198"/>
      <c r="T838" s="198"/>
      <c r="U838" s="198"/>
      <c r="V838" s="198"/>
      <c r="W838" s="198"/>
      <c r="X838" s="198"/>
      <c r="Y838" s="198"/>
      <c r="Z838" s="198"/>
      <c r="AA838" s="52"/>
      <c r="AB838" s="52"/>
      <c r="AC838" s="52"/>
      <c r="AD838" s="198"/>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c r="BD838" s="52"/>
      <c r="BE838" s="52"/>
      <c r="BF838" s="52"/>
      <c r="BG838" s="52"/>
      <c r="BH838" s="52"/>
      <c r="BI838" s="52"/>
      <c r="BJ838" s="52"/>
      <c r="BK838" s="52"/>
      <c r="BL838" s="52"/>
      <c r="BM838" s="52"/>
      <c r="BN838" s="52"/>
      <c r="BO838" s="52"/>
      <c r="BP838" s="52"/>
      <c r="BQ838" s="52"/>
      <c r="BR838" s="52"/>
      <c r="BS838" s="52"/>
      <c r="BT838" s="52"/>
      <c r="BU838" s="52"/>
      <c r="BV838" s="52"/>
      <c r="BW838" s="52"/>
      <c r="BX838" s="52"/>
      <c r="BY838" s="52"/>
      <c r="BZ838" s="52"/>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c r="DC838" s="52"/>
      <c r="DD838" s="52"/>
      <c r="DE838" s="52"/>
      <c r="DF838" s="52"/>
      <c r="DG838" s="52"/>
      <c r="DH838" s="52"/>
      <c r="DI838" s="52"/>
      <c r="DJ838" s="52"/>
      <c r="DK838" s="52"/>
      <c r="DL838" s="52"/>
      <c r="DM838" s="52"/>
      <c r="DN838" s="52"/>
      <c r="DO838" s="52"/>
      <c r="DP838" s="52"/>
      <c r="DQ838" s="52"/>
      <c r="DR838" s="52"/>
      <c r="DS838" s="52"/>
      <c r="DT838" s="52"/>
      <c r="DU838" s="52"/>
    </row>
    <row r="839" spans="1:125" ht="16.5" customHeight="1" x14ac:dyDescent="0.3">
      <c r="A839" s="56"/>
      <c r="B839" s="56"/>
      <c r="C839" s="56"/>
      <c r="D839" s="52"/>
      <c r="E839" s="52"/>
      <c r="F839" s="198"/>
      <c r="G839" s="52"/>
      <c r="H839" s="198"/>
      <c r="I839" s="198"/>
      <c r="J839" s="198"/>
      <c r="K839" s="198"/>
      <c r="L839" s="198"/>
      <c r="M839" s="198"/>
      <c r="N839" s="198"/>
      <c r="O839" s="198"/>
      <c r="P839" s="198"/>
      <c r="Q839" s="198"/>
      <c r="R839" s="198"/>
      <c r="S839" s="198"/>
      <c r="T839" s="198"/>
      <c r="U839" s="198"/>
      <c r="V839" s="198"/>
      <c r="W839" s="198"/>
      <c r="X839" s="198"/>
      <c r="Y839" s="198"/>
      <c r="Z839" s="198"/>
      <c r="AA839" s="52"/>
      <c r="AB839" s="52"/>
      <c r="AC839" s="52"/>
      <c r="AD839" s="198"/>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c r="BB839" s="52"/>
      <c r="BC839" s="52"/>
      <c r="BD839" s="52"/>
      <c r="BE839" s="52"/>
      <c r="BF839" s="52"/>
      <c r="BG839" s="52"/>
      <c r="BH839" s="52"/>
      <c r="BI839" s="52"/>
      <c r="BJ839" s="52"/>
      <c r="BK839" s="52"/>
      <c r="BL839" s="52"/>
      <c r="BM839" s="52"/>
      <c r="BN839" s="52"/>
      <c r="BO839" s="52"/>
      <c r="BP839" s="52"/>
      <c r="BQ839" s="52"/>
      <c r="BR839" s="52"/>
      <c r="BS839" s="52"/>
      <c r="BT839" s="52"/>
      <c r="BU839" s="52"/>
      <c r="BV839" s="52"/>
      <c r="BW839" s="52"/>
      <c r="BX839" s="52"/>
      <c r="BY839" s="52"/>
      <c r="BZ839" s="52"/>
      <c r="CA839" s="52"/>
      <c r="CB839" s="52"/>
      <c r="CC839" s="52"/>
      <c r="CD839" s="52"/>
      <c r="CE839" s="52"/>
      <c r="CF839" s="52"/>
      <c r="CG839" s="52"/>
      <c r="CH839" s="52"/>
      <c r="CI839" s="52"/>
      <c r="CJ839" s="52"/>
      <c r="CK839" s="52"/>
      <c r="CL839" s="52"/>
      <c r="CM839" s="52"/>
      <c r="CN839" s="52"/>
      <c r="CO839" s="52"/>
      <c r="CP839" s="52"/>
      <c r="CQ839" s="52"/>
      <c r="CR839" s="52"/>
      <c r="CS839" s="52"/>
      <c r="CT839" s="52"/>
      <c r="CU839" s="52"/>
      <c r="CV839" s="52"/>
      <c r="CW839" s="52"/>
      <c r="CX839" s="52"/>
      <c r="CY839" s="52"/>
      <c r="CZ839" s="52"/>
      <c r="DA839" s="52"/>
      <c r="DB839" s="52"/>
      <c r="DC839" s="52"/>
      <c r="DD839" s="52"/>
      <c r="DE839" s="52"/>
      <c r="DF839" s="52"/>
      <c r="DG839" s="52"/>
      <c r="DH839" s="52"/>
      <c r="DI839" s="52"/>
      <c r="DJ839" s="52"/>
      <c r="DK839" s="52"/>
      <c r="DL839" s="52"/>
      <c r="DM839" s="52"/>
      <c r="DN839" s="52"/>
      <c r="DO839" s="52"/>
      <c r="DP839" s="52"/>
      <c r="DQ839" s="52"/>
      <c r="DR839" s="52"/>
      <c r="DS839" s="52"/>
      <c r="DT839" s="52"/>
      <c r="DU839" s="52"/>
    </row>
    <row r="840" spans="1:125" ht="16.5" customHeight="1" x14ac:dyDescent="0.3">
      <c r="A840" s="56"/>
      <c r="B840" s="56"/>
      <c r="C840" s="56"/>
      <c r="D840" s="52"/>
      <c r="E840" s="52"/>
      <c r="F840" s="198"/>
      <c r="G840" s="52"/>
      <c r="H840" s="198"/>
      <c r="I840" s="198"/>
      <c r="J840" s="198"/>
      <c r="K840" s="198"/>
      <c r="L840" s="198"/>
      <c r="M840" s="198"/>
      <c r="N840" s="198"/>
      <c r="O840" s="198"/>
      <c r="P840" s="198"/>
      <c r="Q840" s="198"/>
      <c r="R840" s="198"/>
      <c r="S840" s="198"/>
      <c r="T840" s="198"/>
      <c r="U840" s="198"/>
      <c r="V840" s="198"/>
      <c r="W840" s="198"/>
      <c r="X840" s="198"/>
      <c r="Y840" s="198"/>
      <c r="Z840" s="198"/>
      <c r="AA840" s="52"/>
      <c r="AB840" s="52"/>
      <c r="AC840" s="52"/>
      <c r="AD840" s="198"/>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c r="BD840" s="52"/>
      <c r="BE840" s="52"/>
      <c r="BF840" s="52"/>
      <c r="BG840" s="52"/>
      <c r="BH840" s="52"/>
      <c r="BI840" s="52"/>
      <c r="BJ840" s="52"/>
      <c r="BK840" s="52"/>
      <c r="BL840" s="52"/>
      <c r="BM840" s="52"/>
      <c r="BN840" s="52"/>
      <c r="BO840" s="52"/>
      <c r="BP840" s="52"/>
      <c r="BQ840" s="52"/>
      <c r="BR840" s="52"/>
      <c r="BS840" s="52"/>
      <c r="BT840" s="52"/>
      <c r="BU840" s="52"/>
      <c r="BV840" s="52"/>
      <c r="BW840" s="52"/>
      <c r="BX840" s="52"/>
      <c r="BY840" s="52"/>
      <c r="BZ840" s="52"/>
      <c r="CA840" s="52"/>
      <c r="CB840" s="52"/>
      <c r="CC840" s="52"/>
      <c r="CD840" s="52"/>
      <c r="CE840" s="52"/>
      <c r="CF840" s="52"/>
      <c r="CG840" s="52"/>
      <c r="CH840" s="52"/>
      <c r="CI840" s="52"/>
      <c r="CJ840" s="52"/>
      <c r="CK840" s="52"/>
      <c r="CL840" s="52"/>
      <c r="CM840" s="52"/>
      <c r="CN840" s="52"/>
      <c r="CO840" s="52"/>
      <c r="CP840" s="52"/>
      <c r="CQ840" s="52"/>
      <c r="CR840" s="52"/>
      <c r="CS840" s="52"/>
      <c r="CT840" s="52"/>
      <c r="CU840" s="52"/>
      <c r="CV840" s="52"/>
      <c r="CW840" s="52"/>
      <c r="CX840" s="52"/>
      <c r="CY840" s="52"/>
      <c r="CZ840" s="52"/>
      <c r="DA840" s="52"/>
      <c r="DB840" s="52"/>
      <c r="DC840" s="52"/>
      <c r="DD840" s="52"/>
      <c r="DE840" s="52"/>
      <c r="DF840" s="52"/>
      <c r="DG840" s="52"/>
      <c r="DH840" s="52"/>
      <c r="DI840" s="52"/>
      <c r="DJ840" s="52"/>
      <c r="DK840" s="52"/>
      <c r="DL840" s="52"/>
      <c r="DM840" s="52"/>
      <c r="DN840" s="52"/>
      <c r="DO840" s="52"/>
      <c r="DP840" s="52"/>
      <c r="DQ840" s="52"/>
      <c r="DR840" s="52"/>
      <c r="DS840" s="52"/>
      <c r="DT840" s="52"/>
      <c r="DU840" s="52"/>
    </row>
    <row r="841" spans="1:125" ht="16.5" customHeight="1" x14ac:dyDescent="0.3">
      <c r="A841" s="56"/>
      <c r="B841" s="56"/>
      <c r="C841" s="56"/>
      <c r="D841" s="52"/>
      <c r="E841" s="52"/>
      <c r="F841" s="198"/>
      <c r="G841" s="52"/>
      <c r="H841" s="198"/>
      <c r="I841" s="198"/>
      <c r="J841" s="198"/>
      <c r="K841" s="198"/>
      <c r="L841" s="198"/>
      <c r="M841" s="198"/>
      <c r="N841" s="198"/>
      <c r="O841" s="198"/>
      <c r="P841" s="198"/>
      <c r="Q841" s="198"/>
      <c r="R841" s="198"/>
      <c r="S841" s="198"/>
      <c r="T841" s="198"/>
      <c r="U841" s="198"/>
      <c r="V841" s="198"/>
      <c r="W841" s="198"/>
      <c r="X841" s="198"/>
      <c r="Y841" s="198"/>
      <c r="Z841" s="198"/>
      <c r="AA841" s="52"/>
      <c r="AB841" s="52"/>
      <c r="AC841" s="52"/>
      <c r="AD841" s="198"/>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c r="BB841" s="52"/>
      <c r="BC841" s="52"/>
      <c r="BD841" s="52"/>
      <c r="BE841" s="52"/>
      <c r="BF841" s="52"/>
      <c r="BG841" s="52"/>
      <c r="BH841" s="52"/>
      <c r="BI841" s="52"/>
      <c r="BJ841" s="52"/>
      <c r="BK841" s="52"/>
      <c r="BL841" s="52"/>
      <c r="BM841" s="52"/>
      <c r="BN841" s="52"/>
      <c r="BO841" s="52"/>
      <c r="BP841" s="52"/>
      <c r="BQ841" s="52"/>
      <c r="BR841" s="52"/>
      <c r="BS841" s="52"/>
      <c r="BT841" s="52"/>
      <c r="BU841" s="52"/>
      <c r="BV841" s="52"/>
      <c r="BW841" s="52"/>
      <c r="BX841" s="52"/>
      <c r="BY841" s="52"/>
      <c r="BZ841" s="52"/>
      <c r="CA841" s="52"/>
      <c r="CB841" s="52"/>
      <c r="CC841" s="52"/>
      <c r="CD841" s="52"/>
      <c r="CE841" s="52"/>
      <c r="CF841" s="52"/>
      <c r="CG841" s="52"/>
      <c r="CH841" s="52"/>
      <c r="CI841" s="52"/>
      <c r="CJ841" s="52"/>
      <c r="CK841" s="52"/>
      <c r="CL841" s="52"/>
      <c r="CM841" s="52"/>
      <c r="CN841" s="52"/>
      <c r="CO841" s="52"/>
      <c r="CP841" s="52"/>
      <c r="CQ841" s="52"/>
      <c r="CR841" s="52"/>
      <c r="CS841" s="52"/>
      <c r="CT841" s="52"/>
      <c r="CU841" s="52"/>
      <c r="CV841" s="52"/>
      <c r="CW841" s="52"/>
      <c r="CX841" s="52"/>
      <c r="CY841" s="52"/>
      <c r="CZ841" s="52"/>
      <c r="DA841" s="52"/>
      <c r="DB841" s="52"/>
      <c r="DC841" s="52"/>
      <c r="DD841" s="52"/>
      <c r="DE841" s="52"/>
      <c r="DF841" s="52"/>
      <c r="DG841" s="52"/>
      <c r="DH841" s="52"/>
      <c r="DI841" s="52"/>
      <c r="DJ841" s="52"/>
      <c r="DK841" s="52"/>
      <c r="DL841" s="52"/>
      <c r="DM841" s="52"/>
      <c r="DN841" s="52"/>
      <c r="DO841" s="52"/>
      <c r="DP841" s="52"/>
      <c r="DQ841" s="52"/>
      <c r="DR841" s="52"/>
      <c r="DS841" s="52"/>
      <c r="DT841" s="52"/>
      <c r="DU841" s="52"/>
    </row>
    <row r="842" spans="1:125" ht="16.5" customHeight="1" x14ac:dyDescent="0.3">
      <c r="A842" s="56"/>
      <c r="B842" s="56"/>
      <c r="C842" s="56"/>
      <c r="D842" s="52"/>
      <c r="E842" s="52"/>
      <c r="F842" s="198"/>
      <c r="G842" s="52"/>
      <c r="H842" s="198"/>
      <c r="I842" s="198"/>
      <c r="J842" s="198"/>
      <c r="K842" s="198"/>
      <c r="L842" s="198"/>
      <c r="M842" s="198"/>
      <c r="N842" s="198"/>
      <c r="O842" s="198"/>
      <c r="P842" s="198"/>
      <c r="Q842" s="198"/>
      <c r="R842" s="198"/>
      <c r="S842" s="198"/>
      <c r="T842" s="198"/>
      <c r="U842" s="198"/>
      <c r="V842" s="198"/>
      <c r="W842" s="198"/>
      <c r="X842" s="198"/>
      <c r="Y842" s="198"/>
      <c r="Z842" s="198"/>
      <c r="AA842" s="52"/>
      <c r="AB842" s="52"/>
      <c r="AC842" s="52"/>
      <c r="AD842" s="198"/>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c r="BD842" s="52"/>
      <c r="BE842" s="52"/>
      <c r="BF842" s="52"/>
      <c r="BG842" s="52"/>
      <c r="BH842" s="52"/>
      <c r="BI842" s="52"/>
      <c r="BJ842" s="52"/>
      <c r="BK842" s="52"/>
      <c r="BL842" s="52"/>
      <c r="BM842" s="52"/>
      <c r="BN842" s="52"/>
      <c r="BO842" s="52"/>
      <c r="BP842" s="52"/>
      <c r="BQ842" s="52"/>
      <c r="BR842" s="52"/>
      <c r="BS842" s="52"/>
      <c r="BT842" s="52"/>
      <c r="BU842" s="52"/>
      <c r="BV842" s="52"/>
      <c r="BW842" s="52"/>
      <c r="BX842" s="52"/>
      <c r="BY842" s="52"/>
      <c r="BZ842" s="52"/>
      <c r="CA842" s="52"/>
      <c r="CB842" s="52"/>
      <c r="CC842" s="52"/>
      <c r="CD842" s="52"/>
      <c r="CE842" s="52"/>
      <c r="CF842" s="52"/>
      <c r="CG842" s="52"/>
      <c r="CH842" s="52"/>
      <c r="CI842" s="52"/>
      <c r="CJ842" s="52"/>
      <c r="CK842" s="52"/>
      <c r="CL842" s="52"/>
      <c r="CM842" s="52"/>
      <c r="CN842" s="52"/>
      <c r="CO842" s="52"/>
      <c r="CP842" s="52"/>
      <c r="CQ842" s="52"/>
      <c r="CR842" s="52"/>
      <c r="CS842" s="52"/>
      <c r="CT842" s="52"/>
      <c r="CU842" s="52"/>
      <c r="CV842" s="52"/>
      <c r="CW842" s="52"/>
      <c r="CX842" s="52"/>
      <c r="CY842" s="52"/>
      <c r="CZ842" s="52"/>
      <c r="DA842" s="52"/>
      <c r="DB842" s="52"/>
      <c r="DC842" s="52"/>
      <c r="DD842" s="52"/>
      <c r="DE842" s="52"/>
      <c r="DF842" s="52"/>
      <c r="DG842" s="52"/>
      <c r="DH842" s="52"/>
      <c r="DI842" s="52"/>
      <c r="DJ842" s="52"/>
      <c r="DK842" s="52"/>
      <c r="DL842" s="52"/>
      <c r="DM842" s="52"/>
      <c r="DN842" s="52"/>
      <c r="DO842" s="52"/>
      <c r="DP842" s="52"/>
      <c r="DQ842" s="52"/>
      <c r="DR842" s="52"/>
      <c r="DS842" s="52"/>
      <c r="DT842" s="52"/>
      <c r="DU842" s="52"/>
    </row>
    <row r="843" spans="1:125" ht="16.5" customHeight="1" x14ac:dyDescent="0.3">
      <c r="A843" s="56"/>
      <c r="B843" s="56"/>
      <c r="C843" s="56"/>
      <c r="D843" s="52"/>
      <c r="E843" s="52"/>
      <c r="F843" s="198"/>
      <c r="G843" s="52"/>
      <c r="H843" s="198"/>
      <c r="I843" s="198"/>
      <c r="J843" s="198"/>
      <c r="K843" s="198"/>
      <c r="L843" s="198"/>
      <c r="M843" s="198"/>
      <c r="N843" s="198"/>
      <c r="O843" s="198"/>
      <c r="P843" s="198"/>
      <c r="Q843" s="198"/>
      <c r="R843" s="198"/>
      <c r="S843" s="198"/>
      <c r="T843" s="198"/>
      <c r="U843" s="198"/>
      <c r="V843" s="198"/>
      <c r="W843" s="198"/>
      <c r="X843" s="198"/>
      <c r="Y843" s="198"/>
      <c r="Z843" s="198"/>
      <c r="AA843" s="52"/>
      <c r="AB843" s="52"/>
      <c r="AC843" s="52"/>
      <c r="AD843" s="198"/>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c r="BB843" s="52"/>
      <c r="BC843" s="52"/>
      <c r="BD843" s="52"/>
      <c r="BE843" s="52"/>
      <c r="BF843" s="52"/>
      <c r="BG843" s="52"/>
      <c r="BH843" s="52"/>
      <c r="BI843" s="52"/>
      <c r="BJ843" s="52"/>
      <c r="BK843" s="52"/>
      <c r="BL843" s="52"/>
      <c r="BM843" s="52"/>
      <c r="BN843" s="52"/>
      <c r="BO843" s="52"/>
      <c r="BP843" s="52"/>
      <c r="BQ843" s="52"/>
      <c r="BR843" s="52"/>
      <c r="BS843" s="52"/>
      <c r="BT843" s="52"/>
      <c r="BU843" s="52"/>
      <c r="BV843" s="52"/>
      <c r="BW843" s="52"/>
      <c r="BX843" s="52"/>
      <c r="BY843" s="52"/>
      <c r="BZ843" s="52"/>
      <c r="CA843" s="52"/>
      <c r="CB843" s="52"/>
      <c r="CC843" s="52"/>
      <c r="CD843" s="52"/>
      <c r="CE843" s="52"/>
      <c r="CF843" s="52"/>
      <c r="CG843" s="52"/>
      <c r="CH843" s="52"/>
      <c r="CI843" s="52"/>
      <c r="CJ843" s="52"/>
      <c r="CK843" s="52"/>
      <c r="CL843" s="52"/>
      <c r="CM843" s="52"/>
      <c r="CN843" s="52"/>
      <c r="CO843" s="52"/>
      <c r="CP843" s="52"/>
      <c r="CQ843" s="52"/>
      <c r="CR843" s="52"/>
      <c r="CS843" s="52"/>
      <c r="CT843" s="52"/>
      <c r="CU843" s="52"/>
      <c r="CV843" s="52"/>
      <c r="CW843" s="52"/>
      <c r="CX843" s="52"/>
      <c r="CY843" s="52"/>
      <c r="CZ843" s="52"/>
      <c r="DA843" s="52"/>
      <c r="DB843" s="52"/>
      <c r="DC843" s="52"/>
      <c r="DD843" s="52"/>
      <c r="DE843" s="52"/>
      <c r="DF843" s="52"/>
      <c r="DG843" s="52"/>
      <c r="DH843" s="52"/>
      <c r="DI843" s="52"/>
      <c r="DJ843" s="52"/>
      <c r="DK843" s="52"/>
      <c r="DL843" s="52"/>
      <c r="DM843" s="52"/>
      <c r="DN843" s="52"/>
      <c r="DO843" s="52"/>
      <c r="DP843" s="52"/>
      <c r="DQ843" s="52"/>
      <c r="DR843" s="52"/>
      <c r="DS843" s="52"/>
      <c r="DT843" s="52"/>
      <c r="DU843" s="52"/>
    </row>
    <row r="844" spans="1:125" ht="16.5" customHeight="1" x14ac:dyDescent="0.3">
      <c r="A844" s="56"/>
      <c r="B844" s="56"/>
      <c r="C844" s="56"/>
      <c r="D844" s="52"/>
      <c r="E844" s="52"/>
      <c r="F844" s="198"/>
      <c r="G844" s="52"/>
      <c r="H844" s="198"/>
      <c r="I844" s="198"/>
      <c r="J844" s="198"/>
      <c r="K844" s="198"/>
      <c r="L844" s="198"/>
      <c r="M844" s="198"/>
      <c r="N844" s="198"/>
      <c r="O844" s="198"/>
      <c r="P844" s="198"/>
      <c r="Q844" s="198"/>
      <c r="R844" s="198"/>
      <c r="S844" s="198"/>
      <c r="T844" s="198"/>
      <c r="U844" s="198"/>
      <c r="V844" s="198"/>
      <c r="W844" s="198"/>
      <c r="X844" s="198"/>
      <c r="Y844" s="198"/>
      <c r="Z844" s="198"/>
      <c r="AA844" s="52"/>
      <c r="AB844" s="52"/>
      <c r="AC844" s="52"/>
      <c r="AD844" s="198"/>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c r="BD844" s="52"/>
      <c r="BE844" s="52"/>
      <c r="BF844" s="52"/>
      <c r="BG844" s="52"/>
      <c r="BH844" s="52"/>
      <c r="BI844" s="52"/>
      <c r="BJ844" s="52"/>
      <c r="BK844" s="52"/>
      <c r="BL844" s="52"/>
      <c r="BM844" s="52"/>
      <c r="BN844" s="52"/>
      <c r="BO844" s="52"/>
      <c r="BP844" s="52"/>
      <c r="BQ844" s="52"/>
      <c r="BR844" s="52"/>
      <c r="BS844" s="52"/>
      <c r="BT844" s="52"/>
      <c r="BU844" s="52"/>
      <c r="BV844" s="52"/>
      <c r="BW844" s="52"/>
      <c r="BX844" s="52"/>
      <c r="BY844" s="52"/>
      <c r="BZ844" s="52"/>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c r="DC844" s="52"/>
      <c r="DD844" s="52"/>
      <c r="DE844" s="52"/>
      <c r="DF844" s="52"/>
      <c r="DG844" s="52"/>
      <c r="DH844" s="52"/>
      <c r="DI844" s="52"/>
      <c r="DJ844" s="52"/>
      <c r="DK844" s="52"/>
      <c r="DL844" s="52"/>
      <c r="DM844" s="52"/>
      <c r="DN844" s="52"/>
      <c r="DO844" s="52"/>
      <c r="DP844" s="52"/>
      <c r="DQ844" s="52"/>
      <c r="DR844" s="52"/>
      <c r="DS844" s="52"/>
      <c r="DT844" s="52"/>
      <c r="DU844" s="52"/>
    </row>
    <row r="845" spans="1:125" ht="16.5" customHeight="1" x14ac:dyDescent="0.3">
      <c r="A845" s="56"/>
      <c r="B845" s="56"/>
      <c r="C845" s="56"/>
      <c r="D845" s="52"/>
      <c r="E845" s="52"/>
      <c r="F845" s="198"/>
      <c r="G845" s="52"/>
      <c r="H845" s="198"/>
      <c r="I845" s="198"/>
      <c r="J845" s="198"/>
      <c r="K845" s="198"/>
      <c r="L845" s="198"/>
      <c r="M845" s="198"/>
      <c r="N845" s="198"/>
      <c r="O845" s="198"/>
      <c r="P845" s="198"/>
      <c r="Q845" s="198"/>
      <c r="R845" s="198"/>
      <c r="S845" s="198"/>
      <c r="T845" s="198"/>
      <c r="U845" s="198"/>
      <c r="V845" s="198"/>
      <c r="W845" s="198"/>
      <c r="X845" s="198"/>
      <c r="Y845" s="198"/>
      <c r="Z845" s="198"/>
      <c r="AA845" s="52"/>
      <c r="AB845" s="52"/>
      <c r="AC845" s="52"/>
      <c r="AD845" s="198"/>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c r="BB845" s="52"/>
      <c r="BC845" s="52"/>
      <c r="BD845" s="52"/>
      <c r="BE845" s="52"/>
      <c r="BF845" s="52"/>
      <c r="BG845" s="52"/>
      <c r="BH845" s="52"/>
      <c r="BI845" s="52"/>
      <c r="BJ845" s="52"/>
      <c r="BK845" s="52"/>
      <c r="BL845" s="52"/>
      <c r="BM845" s="52"/>
      <c r="BN845" s="52"/>
      <c r="BO845" s="52"/>
      <c r="BP845" s="52"/>
      <c r="BQ845" s="52"/>
      <c r="BR845" s="52"/>
      <c r="BS845" s="52"/>
      <c r="BT845" s="52"/>
      <c r="BU845" s="52"/>
      <c r="BV845" s="52"/>
      <c r="BW845" s="52"/>
      <c r="BX845" s="52"/>
      <c r="BY845" s="52"/>
      <c r="BZ845" s="52"/>
      <c r="CA845" s="52"/>
      <c r="CB845" s="52"/>
      <c r="CC845" s="52"/>
      <c r="CD845" s="52"/>
      <c r="CE845" s="52"/>
      <c r="CF845" s="52"/>
      <c r="CG845" s="52"/>
      <c r="CH845" s="52"/>
      <c r="CI845" s="52"/>
      <c r="CJ845" s="52"/>
      <c r="CK845" s="52"/>
      <c r="CL845" s="52"/>
      <c r="CM845" s="52"/>
      <c r="CN845" s="52"/>
      <c r="CO845" s="52"/>
      <c r="CP845" s="52"/>
      <c r="CQ845" s="52"/>
      <c r="CR845" s="52"/>
      <c r="CS845" s="52"/>
      <c r="CT845" s="52"/>
      <c r="CU845" s="52"/>
      <c r="CV845" s="52"/>
      <c r="CW845" s="52"/>
      <c r="CX845" s="52"/>
      <c r="CY845" s="52"/>
      <c r="CZ845" s="52"/>
      <c r="DA845" s="52"/>
      <c r="DB845" s="52"/>
      <c r="DC845" s="52"/>
      <c r="DD845" s="52"/>
      <c r="DE845" s="52"/>
      <c r="DF845" s="52"/>
      <c r="DG845" s="52"/>
      <c r="DH845" s="52"/>
      <c r="DI845" s="52"/>
      <c r="DJ845" s="52"/>
      <c r="DK845" s="52"/>
      <c r="DL845" s="52"/>
      <c r="DM845" s="52"/>
      <c r="DN845" s="52"/>
      <c r="DO845" s="52"/>
      <c r="DP845" s="52"/>
      <c r="DQ845" s="52"/>
      <c r="DR845" s="52"/>
      <c r="DS845" s="52"/>
      <c r="DT845" s="52"/>
      <c r="DU845" s="52"/>
    </row>
    <row r="846" spans="1:125" ht="16.5" customHeight="1" x14ac:dyDescent="0.3">
      <c r="A846" s="56"/>
      <c r="B846" s="56"/>
      <c r="C846" s="56"/>
      <c r="D846" s="52"/>
      <c r="E846" s="52"/>
      <c r="F846" s="198"/>
      <c r="G846" s="52"/>
      <c r="H846" s="198"/>
      <c r="I846" s="198"/>
      <c r="J846" s="198"/>
      <c r="K846" s="198"/>
      <c r="L846" s="198"/>
      <c r="M846" s="198"/>
      <c r="N846" s="198"/>
      <c r="O846" s="198"/>
      <c r="P846" s="198"/>
      <c r="Q846" s="198"/>
      <c r="R846" s="198"/>
      <c r="S846" s="198"/>
      <c r="T846" s="198"/>
      <c r="U846" s="198"/>
      <c r="V846" s="198"/>
      <c r="W846" s="198"/>
      <c r="X846" s="198"/>
      <c r="Y846" s="198"/>
      <c r="Z846" s="198"/>
      <c r="AA846" s="52"/>
      <c r="AB846" s="52"/>
      <c r="AC846" s="52"/>
      <c r="AD846" s="198"/>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c r="BD846" s="52"/>
      <c r="BE846" s="52"/>
      <c r="BF846" s="52"/>
      <c r="BG846" s="52"/>
      <c r="BH846" s="52"/>
      <c r="BI846" s="52"/>
      <c r="BJ846" s="52"/>
      <c r="BK846" s="52"/>
      <c r="BL846" s="52"/>
      <c r="BM846" s="52"/>
      <c r="BN846" s="52"/>
      <c r="BO846" s="52"/>
      <c r="BP846" s="52"/>
      <c r="BQ846" s="52"/>
      <c r="BR846" s="52"/>
      <c r="BS846" s="52"/>
      <c r="BT846" s="52"/>
      <c r="BU846" s="52"/>
      <c r="BV846" s="52"/>
      <c r="BW846" s="52"/>
      <c r="BX846" s="52"/>
      <c r="BY846" s="52"/>
      <c r="BZ846" s="52"/>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c r="DC846" s="52"/>
      <c r="DD846" s="52"/>
      <c r="DE846" s="52"/>
      <c r="DF846" s="52"/>
      <c r="DG846" s="52"/>
      <c r="DH846" s="52"/>
      <c r="DI846" s="52"/>
      <c r="DJ846" s="52"/>
      <c r="DK846" s="52"/>
      <c r="DL846" s="52"/>
      <c r="DM846" s="52"/>
      <c r="DN846" s="52"/>
      <c r="DO846" s="52"/>
      <c r="DP846" s="52"/>
      <c r="DQ846" s="52"/>
      <c r="DR846" s="52"/>
      <c r="DS846" s="52"/>
      <c r="DT846" s="52"/>
      <c r="DU846" s="52"/>
    </row>
    <row r="847" spans="1:125" ht="16.5" customHeight="1" x14ac:dyDescent="0.3">
      <c r="A847" s="56"/>
      <c r="B847" s="56"/>
      <c r="C847" s="56"/>
      <c r="D847" s="52"/>
      <c r="E847" s="52"/>
      <c r="F847" s="198"/>
      <c r="G847" s="52"/>
      <c r="H847" s="198"/>
      <c r="I847" s="198"/>
      <c r="J847" s="198"/>
      <c r="K847" s="198"/>
      <c r="L847" s="198"/>
      <c r="M847" s="198"/>
      <c r="N847" s="198"/>
      <c r="O847" s="198"/>
      <c r="P847" s="198"/>
      <c r="Q847" s="198"/>
      <c r="R847" s="198"/>
      <c r="S847" s="198"/>
      <c r="T847" s="198"/>
      <c r="U847" s="198"/>
      <c r="V847" s="198"/>
      <c r="W847" s="198"/>
      <c r="X847" s="198"/>
      <c r="Y847" s="198"/>
      <c r="Z847" s="198"/>
      <c r="AA847" s="52"/>
      <c r="AB847" s="52"/>
      <c r="AC847" s="52"/>
      <c r="AD847" s="198"/>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c r="BB847" s="52"/>
      <c r="BC847" s="52"/>
      <c r="BD847" s="52"/>
      <c r="BE847" s="52"/>
      <c r="BF847" s="52"/>
      <c r="BG847" s="52"/>
      <c r="BH847" s="52"/>
      <c r="BI847" s="52"/>
      <c r="BJ847" s="52"/>
      <c r="BK847" s="52"/>
      <c r="BL847" s="52"/>
      <c r="BM847" s="52"/>
      <c r="BN847" s="52"/>
      <c r="BO847" s="52"/>
      <c r="BP847" s="52"/>
      <c r="BQ847" s="52"/>
      <c r="BR847" s="52"/>
      <c r="BS847" s="52"/>
      <c r="BT847" s="52"/>
      <c r="BU847" s="52"/>
      <c r="BV847" s="52"/>
      <c r="BW847" s="52"/>
      <c r="BX847" s="52"/>
      <c r="BY847" s="52"/>
      <c r="BZ847" s="52"/>
      <c r="CA847" s="52"/>
      <c r="CB847" s="52"/>
      <c r="CC847" s="52"/>
      <c r="CD847" s="52"/>
      <c r="CE847" s="52"/>
      <c r="CF847" s="52"/>
      <c r="CG847" s="52"/>
      <c r="CH847" s="52"/>
      <c r="CI847" s="52"/>
      <c r="CJ847" s="52"/>
      <c r="CK847" s="52"/>
      <c r="CL847" s="52"/>
      <c r="CM847" s="52"/>
      <c r="CN847" s="52"/>
      <c r="CO847" s="52"/>
      <c r="CP847" s="52"/>
      <c r="CQ847" s="52"/>
      <c r="CR847" s="52"/>
      <c r="CS847" s="52"/>
      <c r="CT847" s="52"/>
      <c r="CU847" s="52"/>
      <c r="CV847" s="52"/>
      <c r="CW847" s="52"/>
      <c r="CX847" s="52"/>
      <c r="CY847" s="52"/>
      <c r="CZ847" s="52"/>
      <c r="DA847" s="52"/>
      <c r="DB847" s="52"/>
      <c r="DC847" s="52"/>
      <c r="DD847" s="52"/>
      <c r="DE847" s="52"/>
      <c r="DF847" s="52"/>
      <c r="DG847" s="52"/>
      <c r="DH847" s="52"/>
      <c r="DI847" s="52"/>
      <c r="DJ847" s="52"/>
      <c r="DK847" s="52"/>
      <c r="DL847" s="52"/>
      <c r="DM847" s="52"/>
      <c r="DN847" s="52"/>
      <c r="DO847" s="52"/>
      <c r="DP847" s="52"/>
      <c r="DQ847" s="52"/>
      <c r="DR847" s="52"/>
      <c r="DS847" s="52"/>
      <c r="DT847" s="52"/>
      <c r="DU847" s="52"/>
    </row>
    <row r="848" spans="1:125" ht="16.5" customHeight="1" x14ac:dyDescent="0.3">
      <c r="A848" s="56"/>
      <c r="B848" s="56"/>
      <c r="C848" s="56"/>
      <c r="D848" s="52"/>
      <c r="E848" s="52"/>
      <c r="F848" s="198"/>
      <c r="G848" s="52"/>
      <c r="H848" s="198"/>
      <c r="I848" s="198"/>
      <c r="J848" s="198"/>
      <c r="K848" s="198"/>
      <c r="L848" s="198"/>
      <c r="M848" s="198"/>
      <c r="N848" s="198"/>
      <c r="O848" s="198"/>
      <c r="P848" s="198"/>
      <c r="Q848" s="198"/>
      <c r="R848" s="198"/>
      <c r="S848" s="198"/>
      <c r="T848" s="198"/>
      <c r="U848" s="198"/>
      <c r="V848" s="198"/>
      <c r="W848" s="198"/>
      <c r="X848" s="198"/>
      <c r="Y848" s="198"/>
      <c r="Z848" s="198"/>
      <c r="AA848" s="52"/>
      <c r="AB848" s="52"/>
      <c r="AC848" s="52"/>
      <c r="AD848" s="198"/>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c r="BD848" s="52"/>
      <c r="BE848" s="52"/>
      <c r="BF848" s="52"/>
      <c r="BG848" s="52"/>
      <c r="BH848" s="52"/>
      <c r="BI848" s="52"/>
      <c r="BJ848" s="52"/>
      <c r="BK848" s="52"/>
      <c r="BL848" s="52"/>
      <c r="BM848" s="52"/>
      <c r="BN848" s="52"/>
      <c r="BO848" s="52"/>
      <c r="BP848" s="52"/>
      <c r="BQ848" s="52"/>
      <c r="BR848" s="52"/>
      <c r="BS848" s="52"/>
      <c r="BT848" s="52"/>
      <c r="BU848" s="52"/>
      <c r="BV848" s="52"/>
      <c r="BW848" s="52"/>
      <c r="BX848" s="52"/>
      <c r="BY848" s="52"/>
      <c r="BZ848" s="52"/>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c r="DC848" s="52"/>
      <c r="DD848" s="52"/>
      <c r="DE848" s="52"/>
      <c r="DF848" s="52"/>
      <c r="DG848" s="52"/>
      <c r="DH848" s="52"/>
      <c r="DI848" s="52"/>
      <c r="DJ848" s="52"/>
      <c r="DK848" s="52"/>
      <c r="DL848" s="52"/>
      <c r="DM848" s="52"/>
      <c r="DN848" s="52"/>
      <c r="DO848" s="52"/>
      <c r="DP848" s="52"/>
      <c r="DQ848" s="52"/>
      <c r="DR848" s="52"/>
      <c r="DS848" s="52"/>
      <c r="DT848" s="52"/>
      <c r="DU848" s="52"/>
    </row>
    <row r="849" spans="1:125" ht="16.5" customHeight="1" x14ac:dyDescent="0.3">
      <c r="A849" s="56"/>
      <c r="B849" s="56"/>
      <c r="C849" s="56"/>
      <c r="D849" s="52"/>
      <c r="E849" s="52"/>
      <c r="F849" s="198"/>
      <c r="G849" s="52"/>
      <c r="H849" s="198"/>
      <c r="I849" s="198"/>
      <c r="J849" s="198"/>
      <c r="K849" s="198"/>
      <c r="L849" s="198"/>
      <c r="M849" s="198"/>
      <c r="N849" s="198"/>
      <c r="O849" s="198"/>
      <c r="P849" s="198"/>
      <c r="Q849" s="198"/>
      <c r="R849" s="198"/>
      <c r="S849" s="198"/>
      <c r="T849" s="198"/>
      <c r="U849" s="198"/>
      <c r="V849" s="198"/>
      <c r="W849" s="198"/>
      <c r="X849" s="198"/>
      <c r="Y849" s="198"/>
      <c r="Z849" s="198"/>
      <c r="AA849" s="52"/>
      <c r="AB849" s="52"/>
      <c r="AC849" s="52"/>
      <c r="AD849" s="198"/>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c r="BD849" s="52"/>
      <c r="BE849" s="52"/>
      <c r="BF849" s="52"/>
      <c r="BG849" s="52"/>
      <c r="BH849" s="52"/>
      <c r="BI849" s="52"/>
      <c r="BJ849" s="52"/>
      <c r="BK849" s="52"/>
      <c r="BL849" s="52"/>
      <c r="BM849" s="52"/>
      <c r="BN849" s="52"/>
      <c r="BO849" s="52"/>
      <c r="BP849" s="52"/>
      <c r="BQ849" s="52"/>
      <c r="BR849" s="52"/>
      <c r="BS849" s="52"/>
      <c r="BT849" s="52"/>
      <c r="BU849" s="52"/>
      <c r="BV849" s="52"/>
      <c r="BW849" s="52"/>
      <c r="BX849" s="52"/>
      <c r="BY849" s="52"/>
      <c r="BZ849" s="52"/>
      <c r="CA849" s="52"/>
      <c r="CB849" s="52"/>
      <c r="CC849" s="52"/>
      <c r="CD849" s="52"/>
      <c r="CE849" s="52"/>
      <c r="CF849" s="52"/>
      <c r="CG849" s="52"/>
      <c r="CH849" s="52"/>
      <c r="CI849" s="52"/>
      <c r="CJ849" s="52"/>
      <c r="CK849" s="52"/>
      <c r="CL849" s="52"/>
      <c r="CM849" s="52"/>
      <c r="CN849" s="52"/>
      <c r="CO849" s="52"/>
      <c r="CP849" s="52"/>
      <c r="CQ849" s="52"/>
      <c r="CR849" s="52"/>
      <c r="CS849" s="52"/>
      <c r="CT849" s="52"/>
      <c r="CU849" s="52"/>
      <c r="CV849" s="52"/>
      <c r="CW849" s="52"/>
      <c r="CX849" s="52"/>
      <c r="CY849" s="52"/>
      <c r="CZ849" s="52"/>
      <c r="DA849" s="52"/>
      <c r="DB849" s="52"/>
      <c r="DC849" s="52"/>
      <c r="DD849" s="52"/>
      <c r="DE849" s="52"/>
      <c r="DF849" s="52"/>
      <c r="DG849" s="52"/>
      <c r="DH849" s="52"/>
      <c r="DI849" s="52"/>
      <c r="DJ849" s="52"/>
      <c r="DK849" s="52"/>
      <c r="DL849" s="52"/>
      <c r="DM849" s="52"/>
      <c r="DN849" s="52"/>
      <c r="DO849" s="52"/>
      <c r="DP849" s="52"/>
      <c r="DQ849" s="52"/>
      <c r="DR849" s="52"/>
      <c r="DS849" s="52"/>
      <c r="DT849" s="52"/>
      <c r="DU849" s="52"/>
    </row>
    <row r="850" spans="1:125" ht="16.5" customHeight="1" x14ac:dyDescent="0.3">
      <c r="A850" s="56"/>
      <c r="B850" s="56"/>
      <c r="C850" s="56"/>
      <c r="D850" s="52"/>
      <c r="E850" s="52"/>
      <c r="F850" s="198"/>
      <c r="G850" s="52"/>
      <c r="H850" s="198"/>
      <c r="I850" s="198"/>
      <c r="J850" s="198"/>
      <c r="K850" s="198"/>
      <c r="L850" s="198"/>
      <c r="M850" s="198"/>
      <c r="N850" s="198"/>
      <c r="O850" s="198"/>
      <c r="P850" s="198"/>
      <c r="Q850" s="198"/>
      <c r="R850" s="198"/>
      <c r="S850" s="198"/>
      <c r="T850" s="198"/>
      <c r="U850" s="198"/>
      <c r="V850" s="198"/>
      <c r="W850" s="198"/>
      <c r="X850" s="198"/>
      <c r="Y850" s="198"/>
      <c r="Z850" s="198"/>
      <c r="AA850" s="52"/>
      <c r="AB850" s="52"/>
      <c r="AC850" s="52"/>
      <c r="AD850" s="198"/>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c r="BD850" s="52"/>
      <c r="BE850" s="52"/>
      <c r="BF850" s="52"/>
      <c r="BG850" s="52"/>
      <c r="BH850" s="52"/>
      <c r="BI850" s="52"/>
      <c r="BJ850" s="52"/>
      <c r="BK850" s="52"/>
      <c r="BL850" s="52"/>
      <c r="BM850" s="52"/>
      <c r="BN850" s="52"/>
      <c r="BO850" s="52"/>
      <c r="BP850" s="52"/>
      <c r="BQ850" s="52"/>
      <c r="BR850" s="52"/>
      <c r="BS850" s="52"/>
      <c r="BT850" s="52"/>
      <c r="BU850" s="52"/>
      <c r="BV850" s="52"/>
      <c r="BW850" s="52"/>
      <c r="BX850" s="52"/>
      <c r="BY850" s="52"/>
      <c r="BZ850" s="52"/>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c r="DC850" s="52"/>
      <c r="DD850" s="52"/>
      <c r="DE850" s="52"/>
      <c r="DF850" s="52"/>
      <c r="DG850" s="52"/>
      <c r="DH850" s="52"/>
      <c r="DI850" s="52"/>
      <c r="DJ850" s="52"/>
      <c r="DK850" s="52"/>
      <c r="DL850" s="52"/>
      <c r="DM850" s="52"/>
      <c r="DN850" s="52"/>
      <c r="DO850" s="52"/>
      <c r="DP850" s="52"/>
      <c r="DQ850" s="52"/>
      <c r="DR850" s="52"/>
      <c r="DS850" s="52"/>
      <c r="DT850" s="52"/>
      <c r="DU850" s="52"/>
    </row>
    <row r="851" spans="1:125" ht="16.5" customHeight="1" x14ac:dyDescent="0.3">
      <c r="A851" s="56"/>
      <c r="B851" s="56"/>
      <c r="C851" s="56"/>
      <c r="D851" s="52"/>
      <c r="E851" s="52"/>
      <c r="F851" s="198"/>
      <c r="G851" s="52"/>
      <c r="H851" s="198"/>
      <c r="I851" s="198"/>
      <c r="J851" s="198"/>
      <c r="K851" s="198"/>
      <c r="L851" s="198"/>
      <c r="M851" s="198"/>
      <c r="N851" s="198"/>
      <c r="O851" s="198"/>
      <c r="P851" s="198"/>
      <c r="Q851" s="198"/>
      <c r="R851" s="198"/>
      <c r="S851" s="198"/>
      <c r="T851" s="198"/>
      <c r="U851" s="198"/>
      <c r="V851" s="198"/>
      <c r="W851" s="198"/>
      <c r="X851" s="198"/>
      <c r="Y851" s="198"/>
      <c r="Z851" s="198"/>
      <c r="AA851" s="52"/>
      <c r="AB851" s="52"/>
      <c r="AC851" s="52"/>
      <c r="AD851" s="198"/>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c r="BB851" s="52"/>
      <c r="BC851" s="52"/>
      <c r="BD851" s="52"/>
      <c r="BE851" s="52"/>
      <c r="BF851" s="52"/>
      <c r="BG851" s="52"/>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c r="DL851" s="52"/>
      <c r="DM851" s="52"/>
      <c r="DN851" s="52"/>
      <c r="DO851" s="52"/>
      <c r="DP851" s="52"/>
      <c r="DQ851" s="52"/>
      <c r="DR851" s="52"/>
      <c r="DS851" s="52"/>
      <c r="DT851" s="52"/>
      <c r="DU851" s="52"/>
    </row>
    <row r="852" spans="1:125" ht="16.5" customHeight="1" x14ac:dyDescent="0.3">
      <c r="A852" s="56"/>
      <c r="B852" s="56"/>
      <c r="C852" s="56"/>
      <c r="D852" s="52"/>
      <c r="E852" s="52"/>
      <c r="F852" s="198"/>
      <c r="G852" s="52"/>
      <c r="H852" s="198"/>
      <c r="I852" s="198"/>
      <c r="J852" s="198"/>
      <c r="K852" s="198"/>
      <c r="L852" s="198"/>
      <c r="M852" s="198"/>
      <c r="N852" s="198"/>
      <c r="O852" s="198"/>
      <c r="P852" s="198"/>
      <c r="Q852" s="198"/>
      <c r="R852" s="198"/>
      <c r="S852" s="198"/>
      <c r="T852" s="198"/>
      <c r="U852" s="198"/>
      <c r="V852" s="198"/>
      <c r="W852" s="198"/>
      <c r="X852" s="198"/>
      <c r="Y852" s="198"/>
      <c r="Z852" s="198"/>
      <c r="AA852" s="52"/>
      <c r="AB852" s="52"/>
      <c r="AC852" s="52"/>
      <c r="AD852" s="198"/>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c r="BD852" s="52"/>
      <c r="BE852" s="52"/>
      <c r="BF852" s="52"/>
      <c r="BG852" s="52"/>
      <c r="BH852" s="52"/>
      <c r="BI852" s="52"/>
      <c r="BJ852" s="52"/>
      <c r="BK852" s="52"/>
      <c r="BL852" s="52"/>
      <c r="BM852" s="52"/>
      <c r="BN852" s="52"/>
      <c r="BO852" s="52"/>
      <c r="BP852" s="52"/>
      <c r="BQ852" s="52"/>
      <c r="BR852" s="52"/>
      <c r="BS852" s="52"/>
      <c r="BT852" s="52"/>
      <c r="BU852" s="52"/>
      <c r="BV852" s="52"/>
      <c r="BW852" s="52"/>
      <c r="BX852" s="52"/>
      <c r="BY852" s="52"/>
      <c r="BZ852" s="52"/>
      <c r="CA852" s="52"/>
      <c r="CB852" s="52"/>
      <c r="CC852" s="52"/>
      <c r="CD852" s="52"/>
      <c r="CE852" s="52"/>
      <c r="CF852" s="52"/>
      <c r="CG852" s="52"/>
      <c r="CH852" s="52"/>
      <c r="CI852" s="52"/>
      <c r="CJ852" s="52"/>
      <c r="CK852" s="52"/>
      <c r="CL852" s="52"/>
      <c r="CM852" s="52"/>
      <c r="CN852" s="52"/>
      <c r="CO852" s="52"/>
      <c r="CP852" s="52"/>
      <c r="CQ852" s="52"/>
      <c r="CR852" s="52"/>
      <c r="CS852" s="52"/>
      <c r="CT852" s="52"/>
      <c r="CU852" s="52"/>
      <c r="CV852" s="52"/>
      <c r="CW852" s="52"/>
      <c r="CX852" s="52"/>
      <c r="CY852" s="52"/>
      <c r="CZ852" s="52"/>
      <c r="DA852" s="52"/>
      <c r="DB852" s="52"/>
      <c r="DC852" s="52"/>
      <c r="DD852" s="52"/>
      <c r="DE852" s="52"/>
      <c r="DF852" s="52"/>
      <c r="DG852" s="52"/>
      <c r="DH852" s="52"/>
      <c r="DI852" s="52"/>
      <c r="DJ852" s="52"/>
      <c r="DK852" s="52"/>
      <c r="DL852" s="52"/>
      <c r="DM852" s="52"/>
      <c r="DN852" s="52"/>
      <c r="DO852" s="52"/>
      <c r="DP852" s="52"/>
      <c r="DQ852" s="52"/>
      <c r="DR852" s="52"/>
      <c r="DS852" s="52"/>
      <c r="DT852" s="52"/>
      <c r="DU852" s="52"/>
    </row>
    <row r="853" spans="1:125" ht="16.5" customHeight="1" x14ac:dyDescent="0.3">
      <c r="A853" s="56"/>
      <c r="B853" s="56"/>
      <c r="C853" s="56"/>
      <c r="D853" s="52"/>
      <c r="E853" s="52"/>
      <c r="F853" s="198"/>
      <c r="G853" s="52"/>
      <c r="H853" s="198"/>
      <c r="I853" s="198"/>
      <c r="J853" s="198"/>
      <c r="K853" s="198"/>
      <c r="L853" s="198"/>
      <c r="M853" s="198"/>
      <c r="N853" s="198"/>
      <c r="O853" s="198"/>
      <c r="P853" s="198"/>
      <c r="Q853" s="198"/>
      <c r="R853" s="198"/>
      <c r="S853" s="198"/>
      <c r="T853" s="198"/>
      <c r="U853" s="198"/>
      <c r="V853" s="198"/>
      <c r="W853" s="198"/>
      <c r="X853" s="198"/>
      <c r="Y853" s="198"/>
      <c r="Z853" s="198"/>
      <c r="AA853" s="52"/>
      <c r="AB853" s="52"/>
      <c r="AC853" s="52"/>
      <c r="AD853" s="198"/>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c r="BB853" s="52"/>
      <c r="BC853" s="52"/>
      <c r="BD853" s="52"/>
      <c r="BE853" s="52"/>
      <c r="BF853" s="52"/>
      <c r="BG853" s="52"/>
      <c r="BH853" s="52"/>
      <c r="BI853" s="52"/>
      <c r="BJ853" s="52"/>
      <c r="BK853" s="52"/>
      <c r="BL853" s="52"/>
      <c r="BM853" s="52"/>
      <c r="BN853" s="52"/>
      <c r="BO853" s="52"/>
      <c r="BP853" s="52"/>
      <c r="BQ853" s="52"/>
      <c r="BR853" s="52"/>
      <c r="BS853" s="52"/>
      <c r="BT853" s="52"/>
      <c r="BU853" s="52"/>
      <c r="BV853" s="52"/>
      <c r="BW853" s="52"/>
      <c r="BX853" s="52"/>
      <c r="BY853" s="52"/>
      <c r="BZ853" s="52"/>
      <c r="CA853" s="52"/>
      <c r="CB853" s="52"/>
      <c r="CC853" s="52"/>
      <c r="CD853" s="52"/>
      <c r="CE853" s="52"/>
      <c r="CF853" s="52"/>
      <c r="CG853" s="52"/>
      <c r="CH853" s="52"/>
      <c r="CI853" s="52"/>
      <c r="CJ853" s="52"/>
      <c r="CK853" s="52"/>
      <c r="CL853" s="52"/>
      <c r="CM853" s="52"/>
      <c r="CN853" s="52"/>
      <c r="CO853" s="52"/>
      <c r="CP853" s="52"/>
      <c r="CQ853" s="52"/>
      <c r="CR853" s="52"/>
      <c r="CS853" s="52"/>
      <c r="CT853" s="52"/>
      <c r="CU853" s="52"/>
      <c r="CV853" s="52"/>
      <c r="CW853" s="52"/>
      <c r="CX853" s="52"/>
      <c r="CY853" s="52"/>
      <c r="CZ853" s="52"/>
      <c r="DA853" s="52"/>
      <c r="DB853" s="52"/>
      <c r="DC853" s="52"/>
      <c r="DD853" s="52"/>
      <c r="DE853" s="52"/>
      <c r="DF853" s="52"/>
      <c r="DG853" s="52"/>
      <c r="DH853" s="52"/>
      <c r="DI853" s="52"/>
      <c r="DJ853" s="52"/>
      <c r="DK853" s="52"/>
      <c r="DL853" s="52"/>
      <c r="DM853" s="52"/>
      <c r="DN853" s="52"/>
      <c r="DO853" s="52"/>
      <c r="DP853" s="52"/>
      <c r="DQ853" s="52"/>
      <c r="DR853" s="52"/>
      <c r="DS853" s="52"/>
      <c r="DT853" s="52"/>
      <c r="DU853" s="52"/>
    </row>
    <row r="854" spans="1:125" ht="16.5" customHeight="1" x14ac:dyDescent="0.3">
      <c r="A854" s="56"/>
      <c r="B854" s="56"/>
      <c r="C854" s="56"/>
      <c r="D854" s="52"/>
      <c r="E854" s="52"/>
      <c r="F854" s="198"/>
      <c r="G854" s="52"/>
      <c r="H854" s="198"/>
      <c r="I854" s="198"/>
      <c r="J854" s="198"/>
      <c r="K854" s="198"/>
      <c r="L854" s="198"/>
      <c r="M854" s="198"/>
      <c r="N854" s="198"/>
      <c r="O854" s="198"/>
      <c r="P854" s="198"/>
      <c r="Q854" s="198"/>
      <c r="R854" s="198"/>
      <c r="S854" s="198"/>
      <c r="T854" s="198"/>
      <c r="U854" s="198"/>
      <c r="V854" s="198"/>
      <c r="W854" s="198"/>
      <c r="X854" s="198"/>
      <c r="Y854" s="198"/>
      <c r="Z854" s="198"/>
      <c r="AA854" s="52"/>
      <c r="AB854" s="52"/>
      <c r="AC854" s="52"/>
      <c r="AD854" s="198"/>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c r="BD854" s="52"/>
      <c r="BE854" s="52"/>
      <c r="BF854" s="52"/>
      <c r="BG854" s="52"/>
      <c r="BH854" s="52"/>
      <c r="BI854" s="52"/>
      <c r="BJ854" s="52"/>
      <c r="BK854" s="52"/>
      <c r="BL854" s="52"/>
      <c r="BM854" s="52"/>
      <c r="BN854" s="52"/>
      <c r="BO854" s="52"/>
      <c r="BP854" s="52"/>
      <c r="BQ854" s="52"/>
      <c r="BR854" s="52"/>
      <c r="BS854" s="52"/>
      <c r="BT854" s="52"/>
      <c r="BU854" s="52"/>
      <c r="BV854" s="52"/>
      <c r="BW854" s="52"/>
      <c r="BX854" s="52"/>
      <c r="BY854" s="52"/>
      <c r="BZ854" s="52"/>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c r="DC854" s="52"/>
      <c r="DD854" s="52"/>
      <c r="DE854" s="52"/>
      <c r="DF854" s="52"/>
      <c r="DG854" s="52"/>
      <c r="DH854" s="52"/>
      <c r="DI854" s="52"/>
      <c r="DJ854" s="52"/>
      <c r="DK854" s="52"/>
      <c r="DL854" s="52"/>
      <c r="DM854" s="52"/>
      <c r="DN854" s="52"/>
      <c r="DO854" s="52"/>
      <c r="DP854" s="52"/>
      <c r="DQ854" s="52"/>
      <c r="DR854" s="52"/>
      <c r="DS854" s="52"/>
      <c r="DT854" s="52"/>
      <c r="DU854" s="52"/>
    </row>
    <row r="855" spans="1:125" ht="16.5" customHeight="1" x14ac:dyDescent="0.3">
      <c r="A855" s="56"/>
      <c r="B855" s="56"/>
      <c r="C855" s="56"/>
      <c r="D855" s="52"/>
      <c r="E855" s="52"/>
      <c r="F855" s="198"/>
      <c r="G855" s="52"/>
      <c r="H855" s="198"/>
      <c r="I855" s="198"/>
      <c r="J855" s="198"/>
      <c r="K855" s="198"/>
      <c r="L855" s="198"/>
      <c r="M855" s="198"/>
      <c r="N855" s="198"/>
      <c r="O855" s="198"/>
      <c r="P855" s="198"/>
      <c r="Q855" s="198"/>
      <c r="R855" s="198"/>
      <c r="S855" s="198"/>
      <c r="T855" s="198"/>
      <c r="U855" s="198"/>
      <c r="V855" s="198"/>
      <c r="W855" s="198"/>
      <c r="X855" s="198"/>
      <c r="Y855" s="198"/>
      <c r="Z855" s="198"/>
      <c r="AA855" s="52"/>
      <c r="AB855" s="52"/>
      <c r="AC855" s="52"/>
      <c r="AD855" s="198"/>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c r="BB855" s="52"/>
      <c r="BC855" s="52"/>
      <c r="BD855" s="52"/>
      <c r="BE855" s="52"/>
      <c r="BF855" s="52"/>
      <c r="BG855" s="52"/>
      <c r="BH855" s="52"/>
      <c r="BI855" s="52"/>
      <c r="BJ855" s="52"/>
      <c r="BK855" s="52"/>
      <c r="BL855" s="52"/>
      <c r="BM855" s="52"/>
      <c r="BN855" s="52"/>
      <c r="BO855" s="52"/>
      <c r="BP855" s="52"/>
      <c r="BQ855" s="52"/>
      <c r="BR855" s="52"/>
      <c r="BS855" s="52"/>
      <c r="BT855" s="52"/>
      <c r="BU855" s="52"/>
      <c r="BV855" s="52"/>
      <c r="BW855" s="52"/>
      <c r="BX855" s="52"/>
      <c r="BY855" s="52"/>
      <c r="BZ855" s="52"/>
      <c r="CA855" s="52"/>
      <c r="CB855" s="52"/>
      <c r="CC855" s="52"/>
      <c r="CD855" s="52"/>
      <c r="CE855" s="52"/>
      <c r="CF855" s="52"/>
      <c r="CG855" s="52"/>
      <c r="CH855" s="52"/>
      <c r="CI855" s="52"/>
      <c r="CJ855" s="52"/>
      <c r="CK855" s="52"/>
      <c r="CL855" s="52"/>
      <c r="CM855" s="52"/>
      <c r="CN855" s="52"/>
      <c r="CO855" s="52"/>
      <c r="CP855" s="52"/>
      <c r="CQ855" s="52"/>
      <c r="CR855" s="52"/>
      <c r="CS855" s="52"/>
      <c r="CT855" s="52"/>
      <c r="CU855" s="52"/>
      <c r="CV855" s="52"/>
      <c r="CW855" s="52"/>
      <c r="CX855" s="52"/>
      <c r="CY855" s="52"/>
      <c r="CZ855" s="52"/>
      <c r="DA855" s="52"/>
      <c r="DB855" s="52"/>
      <c r="DC855" s="52"/>
      <c r="DD855" s="52"/>
      <c r="DE855" s="52"/>
      <c r="DF855" s="52"/>
      <c r="DG855" s="52"/>
      <c r="DH855" s="52"/>
      <c r="DI855" s="52"/>
      <c r="DJ855" s="52"/>
      <c r="DK855" s="52"/>
      <c r="DL855" s="52"/>
      <c r="DM855" s="52"/>
      <c r="DN855" s="52"/>
      <c r="DO855" s="52"/>
      <c r="DP855" s="52"/>
      <c r="DQ855" s="52"/>
      <c r="DR855" s="52"/>
      <c r="DS855" s="52"/>
      <c r="DT855" s="52"/>
      <c r="DU855" s="52"/>
    </row>
    <row r="856" spans="1:125" ht="16.5" customHeight="1" x14ac:dyDescent="0.3">
      <c r="A856" s="56"/>
      <c r="B856" s="56"/>
      <c r="C856" s="56"/>
      <c r="D856" s="52"/>
      <c r="E856" s="52"/>
      <c r="F856" s="198"/>
      <c r="G856" s="52"/>
      <c r="H856" s="198"/>
      <c r="I856" s="198"/>
      <c r="J856" s="198"/>
      <c r="K856" s="198"/>
      <c r="L856" s="198"/>
      <c r="M856" s="198"/>
      <c r="N856" s="198"/>
      <c r="O856" s="198"/>
      <c r="P856" s="198"/>
      <c r="Q856" s="198"/>
      <c r="R856" s="198"/>
      <c r="S856" s="198"/>
      <c r="T856" s="198"/>
      <c r="U856" s="198"/>
      <c r="V856" s="198"/>
      <c r="W856" s="198"/>
      <c r="X856" s="198"/>
      <c r="Y856" s="198"/>
      <c r="Z856" s="198"/>
      <c r="AA856" s="52"/>
      <c r="AB856" s="52"/>
      <c r="AC856" s="52"/>
      <c r="AD856" s="198"/>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c r="BD856" s="52"/>
      <c r="BE856" s="52"/>
      <c r="BF856" s="52"/>
      <c r="BG856" s="52"/>
      <c r="BH856" s="52"/>
      <c r="BI856" s="52"/>
      <c r="BJ856" s="52"/>
      <c r="BK856" s="52"/>
      <c r="BL856" s="52"/>
      <c r="BM856" s="52"/>
      <c r="BN856" s="52"/>
      <c r="BO856" s="52"/>
      <c r="BP856" s="52"/>
      <c r="BQ856" s="52"/>
      <c r="BR856" s="52"/>
      <c r="BS856" s="52"/>
      <c r="BT856" s="52"/>
      <c r="BU856" s="52"/>
      <c r="BV856" s="52"/>
      <c r="BW856" s="52"/>
      <c r="BX856" s="52"/>
      <c r="BY856" s="52"/>
      <c r="BZ856" s="52"/>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c r="DC856" s="52"/>
      <c r="DD856" s="52"/>
      <c r="DE856" s="52"/>
      <c r="DF856" s="52"/>
      <c r="DG856" s="52"/>
      <c r="DH856" s="52"/>
      <c r="DI856" s="52"/>
      <c r="DJ856" s="52"/>
      <c r="DK856" s="52"/>
      <c r="DL856" s="52"/>
      <c r="DM856" s="52"/>
      <c r="DN856" s="52"/>
      <c r="DO856" s="52"/>
      <c r="DP856" s="52"/>
      <c r="DQ856" s="52"/>
      <c r="DR856" s="52"/>
      <c r="DS856" s="52"/>
      <c r="DT856" s="52"/>
      <c r="DU856" s="52"/>
    </row>
    <row r="857" spans="1:125" ht="16.5" customHeight="1" x14ac:dyDescent="0.3">
      <c r="A857" s="56"/>
      <c r="B857" s="56"/>
      <c r="C857" s="56"/>
      <c r="D857" s="52"/>
      <c r="E857" s="52"/>
      <c r="F857" s="198"/>
      <c r="G857" s="52"/>
      <c r="H857" s="198"/>
      <c r="I857" s="198"/>
      <c r="J857" s="198"/>
      <c r="K857" s="198"/>
      <c r="L857" s="198"/>
      <c r="M857" s="198"/>
      <c r="N857" s="198"/>
      <c r="O857" s="198"/>
      <c r="P857" s="198"/>
      <c r="Q857" s="198"/>
      <c r="R857" s="198"/>
      <c r="S857" s="198"/>
      <c r="T857" s="198"/>
      <c r="U857" s="198"/>
      <c r="V857" s="198"/>
      <c r="W857" s="198"/>
      <c r="X857" s="198"/>
      <c r="Y857" s="198"/>
      <c r="Z857" s="198"/>
      <c r="AA857" s="52"/>
      <c r="AB857" s="52"/>
      <c r="AC857" s="52"/>
      <c r="AD857" s="198"/>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c r="BB857" s="52"/>
      <c r="BC857" s="52"/>
      <c r="BD857" s="52"/>
      <c r="BE857" s="52"/>
      <c r="BF857" s="52"/>
      <c r="BG857" s="52"/>
      <c r="BH857" s="52"/>
      <c r="BI857" s="52"/>
      <c r="BJ857" s="52"/>
      <c r="BK857" s="52"/>
      <c r="BL857" s="52"/>
      <c r="BM857" s="52"/>
      <c r="BN857" s="52"/>
      <c r="BO857" s="52"/>
      <c r="BP857" s="52"/>
      <c r="BQ857" s="52"/>
      <c r="BR857" s="52"/>
      <c r="BS857" s="52"/>
      <c r="BT857" s="52"/>
      <c r="BU857" s="52"/>
      <c r="BV857" s="52"/>
      <c r="BW857" s="52"/>
      <c r="BX857" s="52"/>
      <c r="BY857" s="52"/>
      <c r="BZ857" s="52"/>
      <c r="CA857" s="52"/>
      <c r="CB857" s="52"/>
      <c r="CC857" s="52"/>
      <c r="CD857" s="52"/>
      <c r="CE857" s="52"/>
      <c r="CF857" s="52"/>
      <c r="CG857" s="52"/>
      <c r="CH857" s="52"/>
      <c r="CI857" s="52"/>
      <c r="CJ857" s="52"/>
      <c r="CK857" s="52"/>
      <c r="CL857" s="52"/>
      <c r="CM857" s="52"/>
      <c r="CN857" s="52"/>
      <c r="CO857" s="52"/>
      <c r="CP857" s="52"/>
      <c r="CQ857" s="52"/>
      <c r="CR857" s="52"/>
      <c r="CS857" s="52"/>
      <c r="CT857" s="52"/>
      <c r="CU857" s="52"/>
      <c r="CV857" s="52"/>
      <c r="CW857" s="52"/>
      <c r="CX857" s="52"/>
      <c r="CY857" s="52"/>
      <c r="CZ857" s="52"/>
      <c r="DA857" s="52"/>
      <c r="DB857" s="52"/>
      <c r="DC857" s="52"/>
      <c r="DD857" s="52"/>
      <c r="DE857" s="52"/>
      <c r="DF857" s="52"/>
      <c r="DG857" s="52"/>
      <c r="DH857" s="52"/>
      <c r="DI857" s="52"/>
      <c r="DJ857" s="52"/>
      <c r="DK857" s="52"/>
      <c r="DL857" s="52"/>
      <c r="DM857" s="52"/>
      <c r="DN857" s="52"/>
      <c r="DO857" s="52"/>
      <c r="DP857" s="52"/>
      <c r="DQ857" s="52"/>
      <c r="DR857" s="52"/>
      <c r="DS857" s="52"/>
      <c r="DT857" s="52"/>
      <c r="DU857" s="52"/>
    </row>
    <row r="858" spans="1:125" ht="16.5" customHeight="1" x14ac:dyDescent="0.3">
      <c r="A858" s="56"/>
      <c r="B858" s="56"/>
      <c r="C858" s="56"/>
      <c r="D858" s="52"/>
      <c r="E858" s="52"/>
      <c r="F858" s="198"/>
      <c r="G858" s="52"/>
      <c r="H858" s="198"/>
      <c r="I858" s="198"/>
      <c r="J858" s="198"/>
      <c r="K858" s="198"/>
      <c r="L858" s="198"/>
      <c r="M858" s="198"/>
      <c r="N858" s="198"/>
      <c r="O858" s="198"/>
      <c r="P858" s="198"/>
      <c r="Q858" s="198"/>
      <c r="R858" s="198"/>
      <c r="S858" s="198"/>
      <c r="T858" s="198"/>
      <c r="U858" s="198"/>
      <c r="V858" s="198"/>
      <c r="W858" s="198"/>
      <c r="X858" s="198"/>
      <c r="Y858" s="198"/>
      <c r="Z858" s="198"/>
      <c r="AA858" s="52"/>
      <c r="AB858" s="52"/>
      <c r="AC858" s="52"/>
      <c r="AD858" s="198"/>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c r="BD858" s="52"/>
      <c r="BE858" s="52"/>
      <c r="BF858" s="52"/>
      <c r="BG858" s="52"/>
      <c r="BH858" s="52"/>
      <c r="BI858" s="52"/>
      <c r="BJ858" s="52"/>
      <c r="BK858" s="52"/>
      <c r="BL858" s="52"/>
      <c r="BM858" s="52"/>
      <c r="BN858" s="52"/>
      <c r="BO858" s="52"/>
      <c r="BP858" s="52"/>
      <c r="BQ858" s="52"/>
      <c r="BR858" s="52"/>
      <c r="BS858" s="52"/>
      <c r="BT858" s="52"/>
      <c r="BU858" s="52"/>
      <c r="BV858" s="52"/>
      <c r="BW858" s="52"/>
      <c r="BX858" s="52"/>
      <c r="BY858" s="52"/>
      <c r="BZ858" s="52"/>
      <c r="CA858" s="52"/>
      <c r="CB858" s="52"/>
      <c r="CC858" s="52"/>
      <c r="CD858" s="52"/>
      <c r="CE858" s="52"/>
      <c r="CF858" s="52"/>
      <c r="CG858" s="52"/>
      <c r="CH858" s="52"/>
      <c r="CI858" s="52"/>
      <c r="CJ858" s="52"/>
      <c r="CK858" s="52"/>
      <c r="CL858" s="52"/>
      <c r="CM858" s="52"/>
      <c r="CN858" s="52"/>
      <c r="CO858" s="52"/>
      <c r="CP858" s="52"/>
      <c r="CQ858" s="52"/>
      <c r="CR858" s="52"/>
      <c r="CS858" s="52"/>
      <c r="CT858" s="52"/>
      <c r="CU858" s="52"/>
      <c r="CV858" s="52"/>
      <c r="CW858" s="52"/>
      <c r="CX858" s="52"/>
      <c r="CY858" s="52"/>
      <c r="CZ858" s="52"/>
      <c r="DA858" s="52"/>
      <c r="DB858" s="52"/>
      <c r="DC858" s="52"/>
      <c r="DD858" s="52"/>
      <c r="DE858" s="52"/>
      <c r="DF858" s="52"/>
      <c r="DG858" s="52"/>
      <c r="DH858" s="52"/>
      <c r="DI858" s="52"/>
      <c r="DJ858" s="52"/>
      <c r="DK858" s="52"/>
      <c r="DL858" s="52"/>
      <c r="DM858" s="52"/>
      <c r="DN858" s="52"/>
      <c r="DO858" s="52"/>
      <c r="DP858" s="52"/>
      <c r="DQ858" s="52"/>
      <c r="DR858" s="52"/>
      <c r="DS858" s="52"/>
      <c r="DT858" s="52"/>
      <c r="DU858" s="52"/>
    </row>
    <row r="859" spans="1:125" ht="16.5" customHeight="1" x14ac:dyDescent="0.3">
      <c r="A859" s="56"/>
      <c r="B859" s="56"/>
      <c r="C859" s="56"/>
      <c r="D859" s="52"/>
      <c r="E859" s="52"/>
      <c r="F859" s="198"/>
      <c r="G859" s="52"/>
      <c r="H859" s="198"/>
      <c r="I859" s="198"/>
      <c r="J859" s="198"/>
      <c r="K859" s="198"/>
      <c r="L859" s="198"/>
      <c r="M859" s="198"/>
      <c r="N859" s="198"/>
      <c r="O859" s="198"/>
      <c r="P859" s="198"/>
      <c r="Q859" s="198"/>
      <c r="R859" s="198"/>
      <c r="S859" s="198"/>
      <c r="T859" s="198"/>
      <c r="U859" s="198"/>
      <c r="V859" s="198"/>
      <c r="W859" s="198"/>
      <c r="X859" s="198"/>
      <c r="Y859" s="198"/>
      <c r="Z859" s="198"/>
      <c r="AA859" s="52"/>
      <c r="AB859" s="52"/>
      <c r="AC859" s="52"/>
      <c r="AD859" s="198"/>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c r="BB859" s="52"/>
      <c r="BC859" s="52"/>
      <c r="BD859" s="52"/>
      <c r="BE859" s="52"/>
      <c r="BF859" s="52"/>
      <c r="BG859" s="52"/>
      <c r="BH859" s="52"/>
      <c r="BI859" s="52"/>
      <c r="BJ859" s="52"/>
      <c r="BK859" s="52"/>
      <c r="BL859" s="52"/>
      <c r="BM859" s="52"/>
      <c r="BN859" s="52"/>
      <c r="BO859" s="52"/>
      <c r="BP859" s="52"/>
      <c r="BQ859" s="52"/>
      <c r="BR859" s="52"/>
      <c r="BS859" s="52"/>
      <c r="BT859" s="52"/>
      <c r="BU859" s="52"/>
      <c r="BV859" s="52"/>
      <c r="BW859" s="52"/>
      <c r="BX859" s="52"/>
      <c r="BY859" s="52"/>
      <c r="BZ859" s="52"/>
      <c r="CA859" s="52"/>
      <c r="CB859" s="52"/>
      <c r="CC859" s="52"/>
      <c r="CD859" s="52"/>
      <c r="CE859" s="52"/>
      <c r="CF859" s="52"/>
      <c r="CG859" s="52"/>
      <c r="CH859" s="52"/>
      <c r="CI859" s="52"/>
      <c r="CJ859" s="52"/>
      <c r="CK859" s="52"/>
      <c r="CL859" s="52"/>
      <c r="CM859" s="52"/>
      <c r="CN859" s="52"/>
      <c r="CO859" s="52"/>
      <c r="CP859" s="52"/>
      <c r="CQ859" s="52"/>
      <c r="CR859" s="52"/>
      <c r="CS859" s="52"/>
      <c r="CT859" s="52"/>
      <c r="CU859" s="52"/>
      <c r="CV859" s="52"/>
      <c r="CW859" s="52"/>
      <c r="CX859" s="52"/>
      <c r="CY859" s="52"/>
      <c r="CZ859" s="52"/>
      <c r="DA859" s="52"/>
      <c r="DB859" s="52"/>
      <c r="DC859" s="52"/>
      <c r="DD859" s="52"/>
      <c r="DE859" s="52"/>
      <c r="DF859" s="52"/>
      <c r="DG859" s="52"/>
      <c r="DH859" s="52"/>
      <c r="DI859" s="52"/>
      <c r="DJ859" s="52"/>
      <c r="DK859" s="52"/>
      <c r="DL859" s="52"/>
      <c r="DM859" s="52"/>
      <c r="DN859" s="52"/>
      <c r="DO859" s="52"/>
      <c r="DP859" s="52"/>
      <c r="DQ859" s="52"/>
      <c r="DR859" s="52"/>
      <c r="DS859" s="52"/>
      <c r="DT859" s="52"/>
      <c r="DU859" s="52"/>
    </row>
    <row r="860" spans="1:125" ht="16.5" customHeight="1" x14ac:dyDescent="0.3">
      <c r="A860" s="56"/>
      <c r="B860" s="56"/>
      <c r="C860" s="56"/>
      <c r="D860" s="52"/>
      <c r="E860" s="52"/>
      <c r="F860" s="198"/>
      <c r="G860" s="52"/>
      <c r="H860" s="198"/>
      <c r="I860" s="198"/>
      <c r="J860" s="198"/>
      <c r="K860" s="198"/>
      <c r="L860" s="198"/>
      <c r="M860" s="198"/>
      <c r="N860" s="198"/>
      <c r="O860" s="198"/>
      <c r="P860" s="198"/>
      <c r="Q860" s="198"/>
      <c r="R860" s="198"/>
      <c r="S860" s="198"/>
      <c r="T860" s="198"/>
      <c r="U860" s="198"/>
      <c r="V860" s="198"/>
      <c r="W860" s="198"/>
      <c r="X860" s="198"/>
      <c r="Y860" s="198"/>
      <c r="Z860" s="198"/>
      <c r="AA860" s="52"/>
      <c r="AB860" s="52"/>
      <c r="AC860" s="52"/>
      <c r="AD860" s="198"/>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c r="BD860" s="52"/>
      <c r="BE860" s="52"/>
      <c r="BF860" s="52"/>
      <c r="BG860" s="52"/>
      <c r="BH860" s="52"/>
      <c r="BI860" s="52"/>
      <c r="BJ860" s="52"/>
      <c r="BK860" s="52"/>
      <c r="BL860" s="52"/>
      <c r="BM860" s="52"/>
      <c r="BN860" s="52"/>
      <c r="BO860" s="52"/>
      <c r="BP860" s="52"/>
      <c r="BQ860" s="52"/>
      <c r="BR860" s="52"/>
      <c r="BS860" s="52"/>
      <c r="BT860" s="52"/>
      <c r="BU860" s="52"/>
      <c r="BV860" s="52"/>
      <c r="BW860" s="52"/>
      <c r="BX860" s="52"/>
      <c r="BY860" s="52"/>
      <c r="BZ860" s="52"/>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c r="DC860" s="52"/>
      <c r="DD860" s="52"/>
      <c r="DE860" s="52"/>
      <c r="DF860" s="52"/>
      <c r="DG860" s="52"/>
      <c r="DH860" s="52"/>
      <c r="DI860" s="52"/>
      <c r="DJ860" s="52"/>
      <c r="DK860" s="52"/>
      <c r="DL860" s="52"/>
      <c r="DM860" s="52"/>
      <c r="DN860" s="52"/>
      <c r="DO860" s="52"/>
      <c r="DP860" s="52"/>
      <c r="DQ860" s="52"/>
      <c r="DR860" s="52"/>
      <c r="DS860" s="52"/>
      <c r="DT860" s="52"/>
      <c r="DU860" s="52"/>
    </row>
    <row r="861" spans="1:125" ht="16.5" customHeight="1" x14ac:dyDescent="0.3">
      <c r="A861" s="56"/>
      <c r="B861" s="56"/>
      <c r="C861" s="56"/>
      <c r="D861" s="52"/>
      <c r="E861" s="52"/>
      <c r="F861" s="198"/>
      <c r="G861" s="52"/>
      <c r="H861" s="198"/>
      <c r="I861" s="198"/>
      <c r="J861" s="198"/>
      <c r="K861" s="198"/>
      <c r="L861" s="198"/>
      <c r="M861" s="198"/>
      <c r="N861" s="198"/>
      <c r="O861" s="198"/>
      <c r="P861" s="198"/>
      <c r="Q861" s="198"/>
      <c r="R861" s="198"/>
      <c r="S861" s="198"/>
      <c r="T861" s="198"/>
      <c r="U861" s="198"/>
      <c r="V861" s="198"/>
      <c r="W861" s="198"/>
      <c r="X861" s="198"/>
      <c r="Y861" s="198"/>
      <c r="Z861" s="198"/>
      <c r="AA861" s="52"/>
      <c r="AB861" s="52"/>
      <c r="AC861" s="52"/>
      <c r="AD861" s="198"/>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c r="BB861" s="52"/>
      <c r="BC861" s="52"/>
      <c r="BD861" s="52"/>
      <c r="BE861" s="52"/>
      <c r="BF861" s="52"/>
      <c r="BG861" s="52"/>
      <c r="BH861" s="52"/>
      <c r="BI861" s="52"/>
      <c r="BJ861" s="52"/>
      <c r="BK861" s="52"/>
      <c r="BL861" s="52"/>
      <c r="BM861" s="52"/>
      <c r="BN861" s="52"/>
      <c r="BO861" s="52"/>
      <c r="BP861" s="52"/>
      <c r="BQ861" s="52"/>
      <c r="BR861" s="52"/>
      <c r="BS861" s="52"/>
      <c r="BT861" s="52"/>
      <c r="BU861" s="52"/>
      <c r="BV861" s="52"/>
      <c r="BW861" s="52"/>
      <c r="BX861" s="52"/>
      <c r="BY861" s="52"/>
      <c r="BZ861" s="52"/>
      <c r="CA861" s="52"/>
      <c r="CB861" s="52"/>
      <c r="CC861" s="52"/>
      <c r="CD861" s="52"/>
      <c r="CE861" s="52"/>
      <c r="CF861" s="52"/>
      <c r="CG861" s="52"/>
      <c r="CH861" s="52"/>
      <c r="CI861" s="52"/>
      <c r="CJ861" s="52"/>
      <c r="CK861" s="52"/>
      <c r="CL861" s="52"/>
      <c r="CM861" s="52"/>
      <c r="CN861" s="52"/>
      <c r="CO861" s="52"/>
      <c r="CP861" s="52"/>
      <c r="CQ861" s="52"/>
      <c r="CR861" s="52"/>
      <c r="CS861" s="52"/>
      <c r="CT861" s="52"/>
      <c r="CU861" s="52"/>
      <c r="CV861" s="52"/>
      <c r="CW861" s="52"/>
      <c r="CX861" s="52"/>
      <c r="CY861" s="52"/>
      <c r="CZ861" s="52"/>
      <c r="DA861" s="52"/>
      <c r="DB861" s="52"/>
      <c r="DC861" s="52"/>
      <c r="DD861" s="52"/>
      <c r="DE861" s="52"/>
      <c r="DF861" s="52"/>
      <c r="DG861" s="52"/>
      <c r="DH861" s="52"/>
      <c r="DI861" s="52"/>
      <c r="DJ861" s="52"/>
      <c r="DK861" s="52"/>
      <c r="DL861" s="52"/>
      <c r="DM861" s="52"/>
      <c r="DN861" s="52"/>
      <c r="DO861" s="52"/>
      <c r="DP861" s="52"/>
      <c r="DQ861" s="52"/>
      <c r="DR861" s="52"/>
      <c r="DS861" s="52"/>
      <c r="DT861" s="52"/>
      <c r="DU861" s="52"/>
    </row>
    <row r="862" spans="1:125" ht="16.5" customHeight="1" x14ac:dyDescent="0.3">
      <c r="A862" s="56"/>
      <c r="B862" s="56"/>
      <c r="C862" s="56"/>
      <c r="D862" s="52"/>
      <c r="E862" s="52"/>
      <c r="F862" s="198"/>
      <c r="G862" s="52"/>
      <c r="H862" s="198"/>
      <c r="I862" s="198"/>
      <c r="J862" s="198"/>
      <c r="K862" s="198"/>
      <c r="L862" s="198"/>
      <c r="M862" s="198"/>
      <c r="N862" s="198"/>
      <c r="O862" s="198"/>
      <c r="P862" s="198"/>
      <c r="Q862" s="198"/>
      <c r="R862" s="198"/>
      <c r="S862" s="198"/>
      <c r="T862" s="198"/>
      <c r="U862" s="198"/>
      <c r="V862" s="198"/>
      <c r="W862" s="198"/>
      <c r="X862" s="198"/>
      <c r="Y862" s="198"/>
      <c r="Z862" s="198"/>
      <c r="AA862" s="52"/>
      <c r="AB862" s="52"/>
      <c r="AC862" s="52"/>
      <c r="AD862" s="198"/>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c r="BD862" s="52"/>
      <c r="BE862" s="52"/>
      <c r="BF862" s="52"/>
      <c r="BG862" s="52"/>
      <c r="BH862" s="52"/>
      <c r="BI862" s="52"/>
      <c r="BJ862" s="52"/>
      <c r="BK862" s="52"/>
      <c r="BL862" s="52"/>
      <c r="BM862" s="52"/>
      <c r="BN862" s="52"/>
      <c r="BO862" s="52"/>
      <c r="BP862" s="52"/>
      <c r="BQ862" s="52"/>
      <c r="BR862" s="52"/>
      <c r="BS862" s="52"/>
      <c r="BT862" s="52"/>
      <c r="BU862" s="52"/>
      <c r="BV862" s="52"/>
      <c r="BW862" s="52"/>
      <c r="BX862" s="52"/>
      <c r="BY862" s="52"/>
      <c r="BZ862" s="52"/>
      <c r="CA862" s="52"/>
      <c r="CB862" s="52"/>
      <c r="CC862" s="52"/>
      <c r="CD862" s="52"/>
      <c r="CE862" s="52"/>
      <c r="CF862" s="52"/>
      <c r="CG862" s="52"/>
      <c r="CH862" s="52"/>
      <c r="CI862" s="52"/>
      <c r="CJ862" s="52"/>
      <c r="CK862" s="52"/>
      <c r="CL862" s="52"/>
      <c r="CM862" s="52"/>
      <c r="CN862" s="52"/>
      <c r="CO862" s="52"/>
      <c r="CP862" s="52"/>
      <c r="CQ862" s="52"/>
      <c r="CR862" s="52"/>
      <c r="CS862" s="52"/>
      <c r="CT862" s="52"/>
      <c r="CU862" s="52"/>
      <c r="CV862" s="52"/>
      <c r="CW862" s="52"/>
      <c r="CX862" s="52"/>
      <c r="CY862" s="52"/>
      <c r="CZ862" s="52"/>
      <c r="DA862" s="52"/>
      <c r="DB862" s="52"/>
      <c r="DC862" s="52"/>
      <c r="DD862" s="52"/>
      <c r="DE862" s="52"/>
      <c r="DF862" s="52"/>
      <c r="DG862" s="52"/>
      <c r="DH862" s="52"/>
      <c r="DI862" s="52"/>
      <c r="DJ862" s="52"/>
      <c r="DK862" s="52"/>
      <c r="DL862" s="52"/>
      <c r="DM862" s="52"/>
      <c r="DN862" s="52"/>
      <c r="DO862" s="52"/>
      <c r="DP862" s="52"/>
      <c r="DQ862" s="52"/>
      <c r="DR862" s="52"/>
      <c r="DS862" s="52"/>
      <c r="DT862" s="52"/>
      <c r="DU862" s="52"/>
    </row>
    <row r="863" spans="1:125" ht="16.5" customHeight="1" x14ac:dyDescent="0.3">
      <c r="A863" s="56"/>
      <c r="B863" s="56"/>
      <c r="C863" s="56"/>
      <c r="D863" s="52"/>
      <c r="E863" s="52"/>
      <c r="F863" s="198"/>
      <c r="G863" s="52"/>
      <c r="H863" s="198"/>
      <c r="I863" s="198"/>
      <c r="J863" s="198"/>
      <c r="K863" s="198"/>
      <c r="L863" s="198"/>
      <c r="M863" s="198"/>
      <c r="N863" s="198"/>
      <c r="O863" s="198"/>
      <c r="P863" s="198"/>
      <c r="Q863" s="198"/>
      <c r="R863" s="198"/>
      <c r="S863" s="198"/>
      <c r="T863" s="198"/>
      <c r="U863" s="198"/>
      <c r="V863" s="198"/>
      <c r="W863" s="198"/>
      <c r="X863" s="198"/>
      <c r="Y863" s="198"/>
      <c r="Z863" s="198"/>
      <c r="AA863" s="52"/>
      <c r="AB863" s="52"/>
      <c r="AC863" s="52"/>
      <c r="AD863" s="198"/>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c r="BB863" s="52"/>
      <c r="BC863" s="52"/>
      <c r="BD863" s="52"/>
      <c r="BE863" s="52"/>
      <c r="BF863" s="52"/>
      <c r="BG863" s="52"/>
      <c r="BH863" s="52"/>
      <c r="BI863" s="52"/>
      <c r="BJ863" s="52"/>
      <c r="BK863" s="52"/>
      <c r="BL863" s="52"/>
      <c r="BM863" s="52"/>
      <c r="BN863" s="52"/>
      <c r="BO863" s="52"/>
      <c r="BP863" s="52"/>
      <c r="BQ863" s="52"/>
      <c r="BR863" s="52"/>
      <c r="BS863" s="52"/>
      <c r="BT863" s="52"/>
      <c r="BU863" s="52"/>
      <c r="BV863" s="52"/>
      <c r="BW863" s="52"/>
      <c r="BX863" s="52"/>
      <c r="BY863" s="52"/>
      <c r="BZ863" s="52"/>
      <c r="CA863" s="52"/>
      <c r="CB863" s="52"/>
      <c r="CC863" s="52"/>
      <c r="CD863" s="52"/>
      <c r="CE863" s="52"/>
      <c r="CF863" s="52"/>
      <c r="CG863" s="52"/>
      <c r="CH863" s="52"/>
      <c r="CI863" s="52"/>
      <c r="CJ863" s="52"/>
      <c r="CK863" s="52"/>
      <c r="CL863" s="52"/>
      <c r="CM863" s="52"/>
      <c r="CN863" s="52"/>
      <c r="CO863" s="52"/>
      <c r="CP863" s="52"/>
      <c r="CQ863" s="52"/>
      <c r="CR863" s="52"/>
      <c r="CS863" s="52"/>
      <c r="CT863" s="52"/>
      <c r="CU863" s="52"/>
      <c r="CV863" s="52"/>
      <c r="CW863" s="52"/>
      <c r="CX863" s="52"/>
      <c r="CY863" s="52"/>
      <c r="CZ863" s="52"/>
      <c r="DA863" s="52"/>
      <c r="DB863" s="52"/>
      <c r="DC863" s="52"/>
      <c r="DD863" s="52"/>
      <c r="DE863" s="52"/>
      <c r="DF863" s="52"/>
      <c r="DG863" s="52"/>
      <c r="DH863" s="52"/>
      <c r="DI863" s="52"/>
      <c r="DJ863" s="52"/>
      <c r="DK863" s="52"/>
      <c r="DL863" s="52"/>
      <c r="DM863" s="52"/>
      <c r="DN863" s="52"/>
      <c r="DO863" s="52"/>
      <c r="DP863" s="52"/>
      <c r="DQ863" s="52"/>
      <c r="DR863" s="52"/>
      <c r="DS863" s="52"/>
      <c r="DT863" s="52"/>
      <c r="DU863" s="52"/>
    </row>
    <row r="864" spans="1:125" ht="16.5" customHeight="1" x14ac:dyDescent="0.3">
      <c r="A864" s="56"/>
      <c r="B864" s="56"/>
      <c r="C864" s="56"/>
      <c r="D864" s="52"/>
      <c r="E864" s="52"/>
      <c r="F864" s="198"/>
      <c r="G864" s="52"/>
      <c r="H864" s="198"/>
      <c r="I864" s="198"/>
      <c r="J864" s="198"/>
      <c r="K864" s="198"/>
      <c r="L864" s="198"/>
      <c r="M864" s="198"/>
      <c r="N864" s="198"/>
      <c r="O864" s="198"/>
      <c r="P864" s="198"/>
      <c r="Q864" s="198"/>
      <c r="R864" s="198"/>
      <c r="S864" s="198"/>
      <c r="T864" s="198"/>
      <c r="U864" s="198"/>
      <c r="V864" s="198"/>
      <c r="W864" s="198"/>
      <c r="X864" s="198"/>
      <c r="Y864" s="198"/>
      <c r="Z864" s="198"/>
      <c r="AA864" s="52"/>
      <c r="AB864" s="52"/>
      <c r="AC864" s="52"/>
      <c r="AD864" s="198"/>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c r="BD864" s="52"/>
      <c r="BE864" s="52"/>
      <c r="BF864" s="52"/>
      <c r="BG864" s="52"/>
      <c r="BH864" s="52"/>
      <c r="BI864" s="52"/>
      <c r="BJ864" s="52"/>
      <c r="BK864" s="52"/>
      <c r="BL864" s="52"/>
      <c r="BM864" s="52"/>
      <c r="BN864" s="52"/>
      <c r="BO864" s="52"/>
      <c r="BP864" s="52"/>
      <c r="BQ864" s="52"/>
      <c r="BR864" s="52"/>
      <c r="BS864" s="52"/>
      <c r="BT864" s="52"/>
      <c r="BU864" s="52"/>
      <c r="BV864" s="52"/>
      <c r="BW864" s="52"/>
      <c r="BX864" s="52"/>
      <c r="BY864" s="52"/>
      <c r="BZ864" s="52"/>
      <c r="CA864" s="52"/>
      <c r="CB864" s="52"/>
      <c r="CC864" s="52"/>
      <c r="CD864" s="52"/>
      <c r="CE864" s="52"/>
      <c r="CF864" s="52"/>
      <c r="CG864" s="52"/>
      <c r="CH864" s="52"/>
      <c r="CI864" s="52"/>
      <c r="CJ864" s="52"/>
      <c r="CK864" s="52"/>
      <c r="CL864" s="52"/>
      <c r="CM864" s="52"/>
      <c r="CN864" s="52"/>
      <c r="CO864" s="52"/>
      <c r="CP864" s="52"/>
      <c r="CQ864" s="52"/>
      <c r="CR864" s="52"/>
      <c r="CS864" s="52"/>
      <c r="CT864" s="52"/>
      <c r="CU864" s="52"/>
      <c r="CV864" s="52"/>
      <c r="CW864" s="52"/>
      <c r="CX864" s="52"/>
      <c r="CY864" s="52"/>
      <c r="CZ864" s="52"/>
      <c r="DA864" s="52"/>
      <c r="DB864" s="52"/>
      <c r="DC864" s="52"/>
      <c r="DD864" s="52"/>
      <c r="DE864" s="52"/>
      <c r="DF864" s="52"/>
      <c r="DG864" s="52"/>
      <c r="DH864" s="52"/>
      <c r="DI864" s="52"/>
      <c r="DJ864" s="52"/>
      <c r="DK864" s="52"/>
      <c r="DL864" s="52"/>
      <c r="DM864" s="52"/>
      <c r="DN864" s="52"/>
      <c r="DO864" s="52"/>
      <c r="DP864" s="52"/>
      <c r="DQ864" s="52"/>
      <c r="DR864" s="52"/>
      <c r="DS864" s="52"/>
      <c r="DT864" s="52"/>
      <c r="DU864" s="52"/>
    </row>
    <row r="865" spans="1:125" ht="16.5" customHeight="1" x14ac:dyDescent="0.3">
      <c r="A865" s="56"/>
      <c r="B865" s="56"/>
      <c r="C865" s="56"/>
      <c r="D865" s="52"/>
      <c r="E865" s="52"/>
      <c r="F865" s="198"/>
      <c r="G865" s="52"/>
      <c r="H865" s="198"/>
      <c r="I865" s="198"/>
      <c r="J865" s="198"/>
      <c r="K865" s="198"/>
      <c r="L865" s="198"/>
      <c r="M865" s="198"/>
      <c r="N865" s="198"/>
      <c r="O865" s="198"/>
      <c r="P865" s="198"/>
      <c r="Q865" s="198"/>
      <c r="R865" s="198"/>
      <c r="S865" s="198"/>
      <c r="T865" s="198"/>
      <c r="U865" s="198"/>
      <c r="V865" s="198"/>
      <c r="W865" s="198"/>
      <c r="X865" s="198"/>
      <c r="Y865" s="198"/>
      <c r="Z865" s="198"/>
      <c r="AA865" s="52"/>
      <c r="AB865" s="52"/>
      <c r="AC865" s="52"/>
      <c r="AD865" s="198"/>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c r="BD865" s="52"/>
      <c r="BE865" s="52"/>
      <c r="BF865" s="52"/>
      <c r="BG865" s="52"/>
      <c r="BH865" s="52"/>
      <c r="BI865" s="52"/>
      <c r="BJ865" s="52"/>
      <c r="BK865" s="52"/>
      <c r="BL865" s="52"/>
      <c r="BM865" s="52"/>
      <c r="BN865" s="52"/>
      <c r="BO865" s="52"/>
      <c r="BP865" s="52"/>
      <c r="BQ865" s="52"/>
      <c r="BR865" s="52"/>
      <c r="BS865" s="52"/>
      <c r="BT865" s="52"/>
      <c r="BU865" s="52"/>
      <c r="BV865" s="52"/>
      <c r="BW865" s="52"/>
      <c r="BX865" s="52"/>
      <c r="BY865" s="52"/>
      <c r="BZ865" s="52"/>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c r="DC865" s="52"/>
      <c r="DD865" s="52"/>
      <c r="DE865" s="52"/>
      <c r="DF865" s="52"/>
      <c r="DG865" s="52"/>
      <c r="DH865" s="52"/>
      <c r="DI865" s="52"/>
      <c r="DJ865" s="52"/>
      <c r="DK865" s="52"/>
      <c r="DL865" s="52"/>
      <c r="DM865" s="52"/>
      <c r="DN865" s="52"/>
      <c r="DO865" s="52"/>
      <c r="DP865" s="52"/>
      <c r="DQ865" s="52"/>
      <c r="DR865" s="52"/>
      <c r="DS865" s="52"/>
      <c r="DT865" s="52"/>
      <c r="DU865" s="52"/>
    </row>
    <row r="866" spans="1:125" ht="16.5" customHeight="1" x14ac:dyDescent="0.3">
      <c r="A866" s="56"/>
      <c r="B866" s="56"/>
      <c r="C866" s="56"/>
      <c r="D866" s="52"/>
      <c r="E866" s="52"/>
      <c r="F866" s="198"/>
      <c r="G866" s="52"/>
      <c r="H866" s="198"/>
      <c r="I866" s="198"/>
      <c r="J866" s="198"/>
      <c r="K866" s="198"/>
      <c r="L866" s="198"/>
      <c r="M866" s="198"/>
      <c r="N866" s="198"/>
      <c r="O866" s="198"/>
      <c r="P866" s="198"/>
      <c r="Q866" s="198"/>
      <c r="R866" s="198"/>
      <c r="S866" s="198"/>
      <c r="T866" s="198"/>
      <c r="U866" s="198"/>
      <c r="V866" s="198"/>
      <c r="W866" s="198"/>
      <c r="X866" s="198"/>
      <c r="Y866" s="198"/>
      <c r="Z866" s="198"/>
      <c r="AA866" s="52"/>
      <c r="AB866" s="52"/>
      <c r="AC866" s="52"/>
      <c r="AD866" s="198"/>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c r="BD866" s="52"/>
      <c r="BE866" s="52"/>
      <c r="BF866" s="52"/>
      <c r="BG866" s="52"/>
      <c r="BH866" s="52"/>
      <c r="BI866" s="52"/>
      <c r="BJ866" s="52"/>
      <c r="BK866" s="52"/>
      <c r="BL866" s="52"/>
      <c r="BM866" s="52"/>
      <c r="BN866" s="52"/>
      <c r="BO866" s="52"/>
      <c r="BP866" s="52"/>
      <c r="BQ866" s="52"/>
      <c r="BR866" s="52"/>
      <c r="BS866" s="52"/>
      <c r="BT866" s="52"/>
      <c r="BU866" s="52"/>
      <c r="BV866" s="52"/>
      <c r="BW866" s="52"/>
      <c r="BX866" s="52"/>
      <c r="BY866" s="52"/>
      <c r="BZ866" s="52"/>
      <c r="CA866" s="52"/>
      <c r="CB866" s="52"/>
      <c r="CC866" s="52"/>
      <c r="CD866" s="52"/>
      <c r="CE866" s="52"/>
      <c r="CF866" s="52"/>
      <c r="CG866" s="52"/>
      <c r="CH866" s="52"/>
      <c r="CI866" s="52"/>
      <c r="CJ866" s="52"/>
      <c r="CK866" s="52"/>
      <c r="CL866" s="52"/>
      <c r="CM866" s="52"/>
      <c r="CN866" s="52"/>
      <c r="CO866" s="52"/>
      <c r="CP866" s="52"/>
      <c r="CQ866" s="52"/>
      <c r="CR866" s="52"/>
      <c r="CS866" s="52"/>
      <c r="CT866" s="52"/>
      <c r="CU866" s="52"/>
      <c r="CV866" s="52"/>
      <c r="CW866" s="52"/>
      <c r="CX866" s="52"/>
      <c r="CY866" s="52"/>
      <c r="CZ866" s="52"/>
      <c r="DA866" s="52"/>
      <c r="DB866" s="52"/>
      <c r="DC866" s="52"/>
      <c r="DD866" s="52"/>
      <c r="DE866" s="52"/>
      <c r="DF866" s="52"/>
      <c r="DG866" s="52"/>
      <c r="DH866" s="52"/>
      <c r="DI866" s="52"/>
      <c r="DJ866" s="52"/>
      <c r="DK866" s="52"/>
      <c r="DL866" s="52"/>
      <c r="DM866" s="52"/>
      <c r="DN866" s="52"/>
      <c r="DO866" s="52"/>
      <c r="DP866" s="52"/>
      <c r="DQ866" s="52"/>
      <c r="DR866" s="52"/>
      <c r="DS866" s="52"/>
      <c r="DT866" s="52"/>
      <c r="DU866" s="52"/>
    </row>
    <row r="867" spans="1:125" ht="16.5" customHeight="1" x14ac:dyDescent="0.3">
      <c r="A867" s="56"/>
      <c r="B867" s="56"/>
      <c r="C867" s="56"/>
      <c r="D867" s="52"/>
      <c r="E867" s="52"/>
      <c r="F867" s="198"/>
      <c r="G867" s="52"/>
      <c r="H867" s="198"/>
      <c r="I867" s="198"/>
      <c r="J867" s="198"/>
      <c r="K867" s="198"/>
      <c r="L867" s="198"/>
      <c r="M867" s="198"/>
      <c r="N867" s="198"/>
      <c r="O867" s="198"/>
      <c r="P867" s="198"/>
      <c r="Q867" s="198"/>
      <c r="R867" s="198"/>
      <c r="S867" s="198"/>
      <c r="T867" s="198"/>
      <c r="U867" s="198"/>
      <c r="V867" s="198"/>
      <c r="W867" s="198"/>
      <c r="X867" s="198"/>
      <c r="Y867" s="198"/>
      <c r="Z867" s="198"/>
      <c r="AA867" s="52"/>
      <c r="AB867" s="52"/>
      <c r="AC867" s="52"/>
      <c r="AD867" s="198"/>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c r="BB867" s="52"/>
      <c r="BC867" s="52"/>
      <c r="BD867" s="52"/>
      <c r="BE867" s="52"/>
      <c r="BF867" s="52"/>
      <c r="BG867" s="52"/>
      <c r="BH867" s="52"/>
      <c r="BI867" s="52"/>
      <c r="BJ867" s="52"/>
      <c r="BK867" s="52"/>
      <c r="BL867" s="52"/>
      <c r="BM867" s="52"/>
      <c r="BN867" s="52"/>
      <c r="BO867" s="52"/>
      <c r="BP867" s="52"/>
      <c r="BQ867" s="52"/>
      <c r="BR867" s="52"/>
      <c r="BS867" s="52"/>
      <c r="BT867" s="52"/>
      <c r="BU867" s="52"/>
      <c r="BV867" s="52"/>
      <c r="BW867" s="52"/>
      <c r="BX867" s="52"/>
      <c r="BY867" s="52"/>
      <c r="BZ867" s="52"/>
      <c r="CA867" s="52"/>
      <c r="CB867" s="52"/>
      <c r="CC867" s="52"/>
      <c r="CD867" s="52"/>
      <c r="CE867" s="52"/>
      <c r="CF867" s="52"/>
      <c r="CG867" s="52"/>
      <c r="CH867" s="52"/>
      <c r="CI867" s="52"/>
      <c r="CJ867" s="52"/>
      <c r="CK867" s="52"/>
      <c r="CL867" s="52"/>
      <c r="CM867" s="52"/>
      <c r="CN867" s="52"/>
      <c r="CO867" s="52"/>
      <c r="CP867" s="52"/>
      <c r="CQ867" s="52"/>
      <c r="CR867" s="52"/>
      <c r="CS867" s="52"/>
      <c r="CT867" s="52"/>
      <c r="CU867" s="52"/>
      <c r="CV867" s="52"/>
      <c r="CW867" s="52"/>
      <c r="CX867" s="52"/>
      <c r="CY867" s="52"/>
      <c r="CZ867" s="52"/>
      <c r="DA867" s="52"/>
      <c r="DB867" s="52"/>
      <c r="DC867" s="52"/>
      <c r="DD867" s="52"/>
      <c r="DE867" s="52"/>
      <c r="DF867" s="52"/>
      <c r="DG867" s="52"/>
      <c r="DH867" s="52"/>
      <c r="DI867" s="52"/>
      <c r="DJ867" s="52"/>
      <c r="DK867" s="52"/>
      <c r="DL867" s="52"/>
      <c r="DM867" s="52"/>
      <c r="DN867" s="52"/>
      <c r="DO867" s="52"/>
      <c r="DP867" s="52"/>
      <c r="DQ867" s="52"/>
      <c r="DR867" s="52"/>
      <c r="DS867" s="52"/>
      <c r="DT867" s="52"/>
      <c r="DU867" s="52"/>
    </row>
    <row r="868" spans="1:125" ht="16.5" customHeight="1" x14ac:dyDescent="0.3">
      <c r="A868" s="56"/>
      <c r="B868" s="56"/>
      <c r="C868" s="56"/>
      <c r="D868" s="52"/>
      <c r="E868" s="52"/>
      <c r="F868" s="198"/>
      <c r="G868" s="52"/>
      <c r="H868" s="198"/>
      <c r="I868" s="198"/>
      <c r="J868" s="198"/>
      <c r="K868" s="198"/>
      <c r="L868" s="198"/>
      <c r="M868" s="198"/>
      <c r="N868" s="198"/>
      <c r="O868" s="198"/>
      <c r="P868" s="198"/>
      <c r="Q868" s="198"/>
      <c r="R868" s="198"/>
      <c r="S868" s="198"/>
      <c r="T868" s="198"/>
      <c r="U868" s="198"/>
      <c r="V868" s="198"/>
      <c r="W868" s="198"/>
      <c r="X868" s="198"/>
      <c r="Y868" s="198"/>
      <c r="Z868" s="198"/>
      <c r="AA868" s="52"/>
      <c r="AB868" s="52"/>
      <c r="AC868" s="52"/>
      <c r="AD868" s="198"/>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c r="DC868" s="52"/>
      <c r="DD868" s="52"/>
      <c r="DE868" s="52"/>
      <c r="DF868" s="52"/>
      <c r="DG868" s="52"/>
      <c r="DH868" s="52"/>
      <c r="DI868" s="52"/>
      <c r="DJ868" s="52"/>
      <c r="DK868" s="52"/>
      <c r="DL868" s="52"/>
      <c r="DM868" s="52"/>
      <c r="DN868" s="52"/>
      <c r="DO868" s="52"/>
      <c r="DP868" s="52"/>
      <c r="DQ868" s="52"/>
      <c r="DR868" s="52"/>
      <c r="DS868" s="52"/>
      <c r="DT868" s="52"/>
      <c r="DU868" s="52"/>
    </row>
    <row r="869" spans="1:125" ht="16.5" customHeight="1" x14ac:dyDescent="0.3">
      <c r="A869" s="56"/>
      <c r="B869" s="56"/>
      <c r="C869" s="56"/>
      <c r="D869" s="52"/>
      <c r="E869" s="52"/>
      <c r="F869" s="198"/>
      <c r="G869" s="52"/>
      <c r="H869" s="198"/>
      <c r="I869" s="198"/>
      <c r="J869" s="198"/>
      <c r="K869" s="198"/>
      <c r="L869" s="198"/>
      <c r="M869" s="198"/>
      <c r="N869" s="198"/>
      <c r="O869" s="198"/>
      <c r="P869" s="198"/>
      <c r="Q869" s="198"/>
      <c r="R869" s="198"/>
      <c r="S869" s="198"/>
      <c r="T869" s="198"/>
      <c r="U869" s="198"/>
      <c r="V869" s="198"/>
      <c r="W869" s="198"/>
      <c r="X869" s="198"/>
      <c r="Y869" s="198"/>
      <c r="Z869" s="198"/>
      <c r="AA869" s="52"/>
      <c r="AB869" s="52"/>
      <c r="AC869" s="52"/>
      <c r="AD869" s="198"/>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c r="BD869" s="52"/>
      <c r="BE869" s="52"/>
      <c r="BF869" s="52"/>
      <c r="BG869" s="52"/>
      <c r="BH869" s="52"/>
      <c r="BI869" s="52"/>
      <c r="BJ869" s="52"/>
      <c r="BK869" s="52"/>
      <c r="BL869" s="52"/>
      <c r="BM869" s="52"/>
      <c r="BN869" s="52"/>
      <c r="BO869" s="52"/>
      <c r="BP869" s="52"/>
      <c r="BQ869" s="52"/>
      <c r="BR869" s="52"/>
      <c r="BS869" s="52"/>
      <c r="BT869" s="52"/>
      <c r="BU869" s="52"/>
      <c r="BV869" s="52"/>
      <c r="BW869" s="52"/>
      <c r="BX869" s="52"/>
      <c r="BY869" s="52"/>
      <c r="BZ869" s="52"/>
      <c r="CA869" s="52"/>
      <c r="CB869" s="52"/>
      <c r="CC869" s="52"/>
      <c r="CD869" s="52"/>
      <c r="CE869" s="52"/>
      <c r="CF869" s="52"/>
      <c r="CG869" s="52"/>
      <c r="CH869" s="52"/>
      <c r="CI869" s="52"/>
      <c r="CJ869" s="52"/>
      <c r="CK869" s="52"/>
      <c r="CL869" s="52"/>
      <c r="CM869" s="52"/>
      <c r="CN869" s="52"/>
      <c r="CO869" s="52"/>
      <c r="CP869" s="52"/>
      <c r="CQ869" s="52"/>
      <c r="CR869" s="52"/>
      <c r="CS869" s="52"/>
      <c r="CT869" s="52"/>
      <c r="CU869" s="52"/>
      <c r="CV869" s="52"/>
      <c r="CW869" s="52"/>
      <c r="CX869" s="52"/>
      <c r="CY869" s="52"/>
      <c r="CZ869" s="52"/>
      <c r="DA869" s="52"/>
      <c r="DB869" s="52"/>
      <c r="DC869" s="52"/>
      <c r="DD869" s="52"/>
      <c r="DE869" s="52"/>
      <c r="DF869" s="52"/>
      <c r="DG869" s="52"/>
      <c r="DH869" s="52"/>
      <c r="DI869" s="52"/>
      <c r="DJ869" s="52"/>
      <c r="DK869" s="52"/>
      <c r="DL869" s="52"/>
      <c r="DM869" s="52"/>
      <c r="DN869" s="52"/>
      <c r="DO869" s="52"/>
      <c r="DP869" s="52"/>
      <c r="DQ869" s="52"/>
      <c r="DR869" s="52"/>
      <c r="DS869" s="52"/>
      <c r="DT869" s="52"/>
      <c r="DU869" s="52"/>
    </row>
    <row r="870" spans="1:125" ht="16.5" customHeight="1" x14ac:dyDescent="0.3">
      <c r="A870" s="56"/>
      <c r="B870" s="56"/>
      <c r="C870" s="56"/>
      <c r="D870" s="52"/>
      <c r="E870" s="52"/>
      <c r="F870" s="198"/>
      <c r="G870" s="52"/>
      <c r="H870" s="198"/>
      <c r="I870" s="198"/>
      <c r="J870" s="198"/>
      <c r="K870" s="198"/>
      <c r="L870" s="198"/>
      <c r="M870" s="198"/>
      <c r="N870" s="198"/>
      <c r="O870" s="198"/>
      <c r="P870" s="198"/>
      <c r="Q870" s="198"/>
      <c r="R870" s="198"/>
      <c r="S870" s="198"/>
      <c r="T870" s="198"/>
      <c r="U870" s="198"/>
      <c r="V870" s="198"/>
      <c r="W870" s="198"/>
      <c r="X870" s="198"/>
      <c r="Y870" s="198"/>
      <c r="Z870" s="198"/>
      <c r="AA870" s="52"/>
      <c r="AB870" s="52"/>
      <c r="AC870" s="52"/>
      <c r="AD870" s="198"/>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c r="CD870" s="52"/>
      <c r="CE870" s="52"/>
      <c r="CF870" s="52"/>
      <c r="CG870" s="52"/>
      <c r="CH870" s="52"/>
      <c r="CI870" s="52"/>
      <c r="CJ870" s="52"/>
      <c r="CK870" s="52"/>
      <c r="CL870" s="52"/>
      <c r="CM870" s="52"/>
      <c r="CN870" s="52"/>
      <c r="CO870" s="52"/>
      <c r="CP870" s="52"/>
      <c r="CQ870" s="52"/>
      <c r="CR870" s="52"/>
      <c r="CS870" s="52"/>
      <c r="CT870" s="52"/>
      <c r="CU870" s="52"/>
      <c r="CV870" s="52"/>
      <c r="CW870" s="52"/>
      <c r="CX870" s="52"/>
      <c r="CY870" s="52"/>
      <c r="CZ870" s="52"/>
      <c r="DA870" s="52"/>
      <c r="DB870" s="52"/>
      <c r="DC870" s="52"/>
      <c r="DD870" s="52"/>
      <c r="DE870" s="52"/>
      <c r="DF870" s="52"/>
      <c r="DG870" s="52"/>
      <c r="DH870" s="52"/>
      <c r="DI870" s="52"/>
      <c r="DJ870" s="52"/>
      <c r="DK870" s="52"/>
      <c r="DL870" s="52"/>
      <c r="DM870" s="52"/>
      <c r="DN870" s="52"/>
      <c r="DO870" s="52"/>
      <c r="DP870" s="52"/>
      <c r="DQ870" s="52"/>
      <c r="DR870" s="52"/>
      <c r="DS870" s="52"/>
      <c r="DT870" s="52"/>
      <c r="DU870" s="52"/>
    </row>
    <row r="871" spans="1:125" ht="16.5" customHeight="1" x14ac:dyDescent="0.3">
      <c r="A871" s="56"/>
      <c r="B871" s="56"/>
      <c r="C871" s="56"/>
      <c r="D871" s="52"/>
      <c r="E871" s="52"/>
      <c r="F871" s="198"/>
      <c r="G871" s="52"/>
      <c r="H871" s="198"/>
      <c r="I871" s="198"/>
      <c r="J871" s="198"/>
      <c r="K871" s="198"/>
      <c r="L871" s="198"/>
      <c r="M871" s="198"/>
      <c r="N871" s="198"/>
      <c r="O871" s="198"/>
      <c r="P871" s="198"/>
      <c r="Q871" s="198"/>
      <c r="R871" s="198"/>
      <c r="S871" s="198"/>
      <c r="T871" s="198"/>
      <c r="U871" s="198"/>
      <c r="V871" s="198"/>
      <c r="W871" s="198"/>
      <c r="X871" s="198"/>
      <c r="Y871" s="198"/>
      <c r="Z871" s="198"/>
      <c r="AA871" s="52"/>
      <c r="AB871" s="52"/>
      <c r="AC871" s="52"/>
      <c r="AD871" s="198"/>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c r="BD871" s="52"/>
      <c r="BE871" s="52"/>
      <c r="BF871" s="52"/>
      <c r="BG871" s="52"/>
      <c r="BH871" s="52"/>
      <c r="BI871" s="52"/>
      <c r="BJ871" s="52"/>
      <c r="BK871" s="52"/>
      <c r="BL871" s="52"/>
      <c r="BM871" s="52"/>
      <c r="BN871" s="52"/>
      <c r="BO871" s="52"/>
      <c r="BP871" s="52"/>
      <c r="BQ871" s="52"/>
      <c r="BR871" s="52"/>
      <c r="BS871" s="52"/>
      <c r="BT871" s="52"/>
      <c r="BU871" s="52"/>
      <c r="BV871" s="52"/>
      <c r="BW871" s="52"/>
      <c r="BX871" s="52"/>
      <c r="BY871" s="52"/>
      <c r="BZ871" s="52"/>
      <c r="CA871" s="52"/>
      <c r="CB871" s="52"/>
      <c r="CC871" s="52"/>
      <c r="CD871" s="52"/>
      <c r="CE871" s="52"/>
      <c r="CF871" s="52"/>
      <c r="CG871" s="52"/>
      <c r="CH871" s="52"/>
      <c r="CI871" s="52"/>
      <c r="CJ871" s="52"/>
      <c r="CK871" s="52"/>
      <c r="CL871" s="52"/>
      <c r="CM871" s="52"/>
      <c r="CN871" s="52"/>
      <c r="CO871" s="52"/>
      <c r="CP871" s="52"/>
      <c r="CQ871" s="52"/>
      <c r="CR871" s="52"/>
      <c r="CS871" s="52"/>
      <c r="CT871" s="52"/>
      <c r="CU871" s="52"/>
      <c r="CV871" s="52"/>
      <c r="CW871" s="52"/>
      <c r="CX871" s="52"/>
      <c r="CY871" s="52"/>
      <c r="CZ871" s="52"/>
      <c r="DA871" s="52"/>
      <c r="DB871" s="52"/>
      <c r="DC871" s="52"/>
      <c r="DD871" s="52"/>
      <c r="DE871" s="52"/>
      <c r="DF871" s="52"/>
      <c r="DG871" s="52"/>
      <c r="DH871" s="52"/>
      <c r="DI871" s="52"/>
      <c r="DJ871" s="52"/>
      <c r="DK871" s="52"/>
      <c r="DL871" s="52"/>
      <c r="DM871" s="52"/>
      <c r="DN871" s="52"/>
      <c r="DO871" s="52"/>
      <c r="DP871" s="52"/>
      <c r="DQ871" s="52"/>
      <c r="DR871" s="52"/>
      <c r="DS871" s="52"/>
      <c r="DT871" s="52"/>
      <c r="DU871" s="52"/>
    </row>
    <row r="872" spans="1:125" ht="16.5" customHeight="1" x14ac:dyDescent="0.3">
      <c r="A872" s="56"/>
      <c r="B872" s="56"/>
      <c r="C872" s="56"/>
      <c r="D872" s="52"/>
      <c r="E872" s="52"/>
      <c r="F872" s="198"/>
      <c r="G872" s="52"/>
      <c r="H872" s="198"/>
      <c r="I872" s="198"/>
      <c r="J872" s="198"/>
      <c r="K872" s="198"/>
      <c r="L872" s="198"/>
      <c r="M872" s="198"/>
      <c r="N872" s="198"/>
      <c r="O872" s="198"/>
      <c r="P872" s="198"/>
      <c r="Q872" s="198"/>
      <c r="R872" s="198"/>
      <c r="S872" s="198"/>
      <c r="T872" s="198"/>
      <c r="U872" s="198"/>
      <c r="V872" s="198"/>
      <c r="W872" s="198"/>
      <c r="X872" s="198"/>
      <c r="Y872" s="198"/>
      <c r="Z872" s="198"/>
      <c r="AA872" s="52"/>
      <c r="AB872" s="52"/>
      <c r="AC872" s="52"/>
      <c r="AD872" s="198"/>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c r="CD872" s="52"/>
      <c r="CE872" s="52"/>
      <c r="CF872" s="52"/>
      <c r="CG872" s="52"/>
      <c r="CH872" s="52"/>
      <c r="CI872" s="52"/>
      <c r="CJ872" s="52"/>
      <c r="CK872" s="52"/>
      <c r="CL872" s="52"/>
      <c r="CM872" s="52"/>
      <c r="CN872" s="52"/>
      <c r="CO872" s="52"/>
      <c r="CP872" s="52"/>
      <c r="CQ872" s="52"/>
      <c r="CR872" s="52"/>
      <c r="CS872" s="52"/>
      <c r="CT872" s="52"/>
      <c r="CU872" s="52"/>
      <c r="CV872" s="52"/>
      <c r="CW872" s="52"/>
      <c r="CX872" s="52"/>
      <c r="CY872" s="52"/>
      <c r="CZ872" s="52"/>
      <c r="DA872" s="52"/>
      <c r="DB872" s="52"/>
      <c r="DC872" s="52"/>
      <c r="DD872" s="52"/>
      <c r="DE872" s="52"/>
      <c r="DF872" s="52"/>
      <c r="DG872" s="52"/>
      <c r="DH872" s="52"/>
      <c r="DI872" s="52"/>
      <c r="DJ872" s="52"/>
      <c r="DK872" s="52"/>
      <c r="DL872" s="52"/>
      <c r="DM872" s="52"/>
      <c r="DN872" s="52"/>
      <c r="DO872" s="52"/>
      <c r="DP872" s="52"/>
      <c r="DQ872" s="52"/>
      <c r="DR872" s="52"/>
      <c r="DS872" s="52"/>
      <c r="DT872" s="52"/>
      <c r="DU872" s="52"/>
    </row>
    <row r="873" spans="1:125" ht="16.5" customHeight="1" x14ac:dyDescent="0.3">
      <c r="A873" s="56"/>
      <c r="B873" s="56"/>
      <c r="C873" s="56"/>
      <c r="D873" s="52"/>
      <c r="E873" s="52"/>
      <c r="F873" s="198"/>
      <c r="G873" s="52"/>
      <c r="H873" s="198"/>
      <c r="I873" s="198"/>
      <c r="J873" s="198"/>
      <c r="K873" s="198"/>
      <c r="L873" s="198"/>
      <c r="M873" s="198"/>
      <c r="N873" s="198"/>
      <c r="O873" s="198"/>
      <c r="P873" s="198"/>
      <c r="Q873" s="198"/>
      <c r="R873" s="198"/>
      <c r="S873" s="198"/>
      <c r="T873" s="198"/>
      <c r="U873" s="198"/>
      <c r="V873" s="198"/>
      <c r="W873" s="198"/>
      <c r="X873" s="198"/>
      <c r="Y873" s="198"/>
      <c r="Z873" s="198"/>
      <c r="AA873" s="52"/>
      <c r="AB873" s="52"/>
      <c r="AC873" s="52"/>
      <c r="AD873" s="198"/>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c r="BB873" s="52"/>
      <c r="BC873" s="52"/>
      <c r="BD873" s="52"/>
      <c r="BE873" s="52"/>
      <c r="BF873" s="52"/>
      <c r="BG873" s="52"/>
      <c r="BH873" s="52"/>
      <c r="BI873" s="52"/>
      <c r="BJ873" s="52"/>
      <c r="BK873" s="52"/>
      <c r="BL873" s="52"/>
      <c r="BM873" s="52"/>
      <c r="BN873" s="52"/>
      <c r="BO873" s="52"/>
      <c r="BP873" s="52"/>
      <c r="BQ873" s="52"/>
      <c r="BR873" s="52"/>
      <c r="BS873" s="52"/>
      <c r="BT873" s="52"/>
      <c r="BU873" s="52"/>
      <c r="BV873" s="52"/>
      <c r="BW873" s="52"/>
      <c r="BX873" s="52"/>
      <c r="BY873" s="52"/>
      <c r="BZ873" s="52"/>
      <c r="CA873" s="52"/>
      <c r="CB873" s="52"/>
      <c r="CC873" s="52"/>
      <c r="CD873" s="52"/>
      <c r="CE873" s="52"/>
      <c r="CF873" s="52"/>
      <c r="CG873" s="52"/>
      <c r="CH873" s="52"/>
      <c r="CI873" s="52"/>
      <c r="CJ873" s="52"/>
      <c r="CK873" s="52"/>
      <c r="CL873" s="52"/>
      <c r="CM873" s="52"/>
      <c r="CN873" s="52"/>
      <c r="CO873" s="52"/>
      <c r="CP873" s="52"/>
      <c r="CQ873" s="52"/>
      <c r="CR873" s="52"/>
      <c r="CS873" s="52"/>
      <c r="CT873" s="52"/>
      <c r="CU873" s="52"/>
      <c r="CV873" s="52"/>
      <c r="CW873" s="52"/>
      <c r="CX873" s="52"/>
      <c r="CY873" s="52"/>
      <c r="CZ873" s="52"/>
      <c r="DA873" s="52"/>
      <c r="DB873" s="52"/>
      <c r="DC873" s="52"/>
      <c r="DD873" s="52"/>
      <c r="DE873" s="52"/>
      <c r="DF873" s="52"/>
      <c r="DG873" s="52"/>
      <c r="DH873" s="52"/>
      <c r="DI873" s="52"/>
      <c r="DJ873" s="52"/>
      <c r="DK873" s="52"/>
      <c r="DL873" s="52"/>
      <c r="DM873" s="52"/>
      <c r="DN873" s="52"/>
      <c r="DO873" s="52"/>
      <c r="DP873" s="52"/>
      <c r="DQ873" s="52"/>
      <c r="DR873" s="52"/>
      <c r="DS873" s="52"/>
      <c r="DT873" s="52"/>
      <c r="DU873" s="52"/>
    </row>
    <row r="874" spans="1:125" ht="16.5" customHeight="1" x14ac:dyDescent="0.3">
      <c r="A874" s="56"/>
      <c r="B874" s="56"/>
      <c r="C874" s="56"/>
      <c r="D874" s="52"/>
      <c r="E874" s="52"/>
      <c r="F874" s="198"/>
      <c r="G874" s="52"/>
      <c r="H874" s="198"/>
      <c r="I874" s="198"/>
      <c r="J874" s="198"/>
      <c r="K874" s="198"/>
      <c r="L874" s="198"/>
      <c r="M874" s="198"/>
      <c r="N874" s="198"/>
      <c r="O874" s="198"/>
      <c r="P874" s="198"/>
      <c r="Q874" s="198"/>
      <c r="R874" s="198"/>
      <c r="S874" s="198"/>
      <c r="T874" s="198"/>
      <c r="U874" s="198"/>
      <c r="V874" s="198"/>
      <c r="W874" s="198"/>
      <c r="X874" s="198"/>
      <c r="Y874" s="198"/>
      <c r="Z874" s="198"/>
      <c r="AA874" s="52"/>
      <c r="AB874" s="52"/>
      <c r="AC874" s="52"/>
      <c r="AD874" s="198"/>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c r="BD874" s="52"/>
      <c r="BE874" s="52"/>
      <c r="BF874" s="52"/>
      <c r="BG874" s="52"/>
      <c r="BH874" s="52"/>
      <c r="BI874" s="52"/>
      <c r="BJ874" s="52"/>
      <c r="BK874" s="52"/>
      <c r="BL874" s="52"/>
      <c r="BM874" s="52"/>
      <c r="BN874" s="52"/>
      <c r="BO874" s="52"/>
      <c r="BP874" s="52"/>
      <c r="BQ874" s="52"/>
      <c r="BR874" s="52"/>
      <c r="BS874" s="52"/>
      <c r="BT874" s="52"/>
      <c r="BU874" s="52"/>
      <c r="BV874" s="52"/>
      <c r="BW874" s="52"/>
      <c r="BX874" s="52"/>
      <c r="BY874" s="52"/>
      <c r="BZ874" s="52"/>
      <c r="CA874" s="52"/>
      <c r="CB874" s="52"/>
      <c r="CC874" s="52"/>
      <c r="CD874" s="52"/>
      <c r="CE874" s="52"/>
      <c r="CF874" s="52"/>
      <c r="CG874" s="52"/>
      <c r="CH874" s="52"/>
      <c r="CI874" s="52"/>
      <c r="CJ874" s="52"/>
      <c r="CK874" s="52"/>
      <c r="CL874" s="52"/>
      <c r="CM874" s="52"/>
      <c r="CN874" s="52"/>
      <c r="CO874" s="52"/>
      <c r="CP874" s="52"/>
      <c r="CQ874" s="52"/>
      <c r="CR874" s="52"/>
      <c r="CS874" s="52"/>
      <c r="CT874" s="52"/>
      <c r="CU874" s="52"/>
      <c r="CV874" s="52"/>
      <c r="CW874" s="52"/>
      <c r="CX874" s="52"/>
      <c r="CY874" s="52"/>
      <c r="CZ874" s="52"/>
      <c r="DA874" s="52"/>
      <c r="DB874" s="52"/>
      <c r="DC874" s="52"/>
      <c r="DD874" s="52"/>
      <c r="DE874" s="52"/>
      <c r="DF874" s="52"/>
      <c r="DG874" s="52"/>
      <c r="DH874" s="52"/>
      <c r="DI874" s="52"/>
      <c r="DJ874" s="52"/>
      <c r="DK874" s="52"/>
      <c r="DL874" s="52"/>
      <c r="DM874" s="52"/>
      <c r="DN874" s="52"/>
      <c r="DO874" s="52"/>
      <c r="DP874" s="52"/>
      <c r="DQ874" s="52"/>
      <c r="DR874" s="52"/>
      <c r="DS874" s="52"/>
      <c r="DT874" s="52"/>
      <c r="DU874" s="52"/>
    </row>
    <row r="875" spans="1:125" ht="16.5" customHeight="1" x14ac:dyDescent="0.3">
      <c r="A875" s="56"/>
      <c r="B875" s="56"/>
      <c r="C875" s="56"/>
      <c r="D875" s="52"/>
      <c r="E875" s="52"/>
      <c r="F875" s="198"/>
      <c r="G875" s="52"/>
      <c r="H875" s="198"/>
      <c r="I875" s="198"/>
      <c r="J875" s="198"/>
      <c r="K875" s="198"/>
      <c r="L875" s="198"/>
      <c r="M875" s="198"/>
      <c r="N875" s="198"/>
      <c r="O875" s="198"/>
      <c r="P875" s="198"/>
      <c r="Q875" s="198"/>
      <c r="R875" s="198"/>
      <c r="S875" s="198"/>
      <c r="T875" s="198"/>
      <c r="U875" s="198"/>
      <c r="V875" s="198"/>
      <c r="W875" s="198"/>
      <c r="X875" s="198"/>
      <c r="Y875" s="198"/>
      <c r="Z875" s="198"/>
      <c r="AA875" s="52"/>
      <c r="AB875" s="52"/>
      <c r="AC875" s="52"/>
      <c r="AD875" s="198"/>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c r="BB875" s="52"/>
      <c r="BC875" s="52"/>
      <c r="BD875" s="52"/>
      <c r="BE875" s="52"/>
      <c r="BF875" s="52"/>
      <c r="BG875" s="52"/>
      <c r="BH875" s="52"/>
      <c r="BI875" s="52"/>
      <c r="BJ875" s="52"/>
      <c r="BK875" s="52"/>
      <c r="BL875" s="52"/>
      <c r="BM875" s="52"/>
      <c r="BN875" s="52"/>
      <c r="BO875" s="52"/>
      <c r="BP875" s="52"/>
      <c r="BQ875" s="52"/>
      <c r="BR875" s="52"/>
      <c r="BS875" s="52"/>
      <c r="BT875" s="52"/>
      <c r="BU875" s="52"/>
      <c r="BV875" s="52"/>
      <c r="BW875" s="52"/>
      <c r="BX875" s="52"/>
      <c r="BY875" s="52"/>
      <c r="BZ875" s="52"/>
      <c r="CA875" s="52"/>
      <c r="CB875" s="52"/>
      <c r="CC875" s="52"/>
      <c r="CD875" s="52"/>
      <c r="CE875" s="52"/>
      <c r="CF875" s="52"/>
      <c r="CG875" s="52"/>
      <c r="CH875" s="52"/>
      <c r="CI875" s="52"/>
      <c r="CJ875" s="52"/>
      <c r="CK875" s="52"/>
      <c r="CL875" s="52"/>
      <c r="CM875" s="52"/>
      <c r="CN875" s="52"/>
      <c r="CO875" s="52"/>
      <c r="CP875" s="52"/>
      <c r="CQ875" s="52"/>
      <c r="CR875" s="52"/>
      <c r="CS875" s="52"/>
      <c r="CT875" s="52"/>
      <c r="CU875" s="52"/>
      <c r="CV875" s="52"/>
      <c r="CW875" s="52"/>
      <c r="CX875" s="52"/>
      <c r="CY875" s="52"/>
      <c r="CZ875" s="52"/>
      <c r="DA875" s="52"/>
      <c r="DB875" s="52"/>
      <c r="DC875" s="52"/>
      <c r="DD875" s="52"/>
      <c r="DE875" s="52"/>
      <c r="DF875" s="52"/>
      <c r="DG875" s="52"/>
      <c r="DH875" s="52"/>
      <c r="DI875" s="52"/>
      <c r="DJ875" s="52"/>
      <c r="DK875" s="52"/>
      <c r="DL875" s="52"/>
      <c r="DM875" s="52"/>
      <c r="DN875" s="52"/>
      <c r="DO875" s="52"/>
      <c r="DP875" s="52"/>
      <c r="DQ875" s="52"/>
      <c r="DR875" s="52"/>
      <c r="DS875" s="52"/>
      <c r="DT875" s="52"/>
      <c r="DU875" s="52"/>
    </row>
    <row r="876" spans="1:125" ht="16.5" customHeight="1" x14ac:dyDescent="0.3">
      <c r="A876" s="56"/>
      <c r="B876" s="56"/>
      <c r="C876" s="56"/>
      <c r="D876" s="52"/>
      <c r="E876" s="52"/>
      <c r="F876" s="198"/>
      <c r="G876" s="52"/>
      <c r="H876" s="198"/>
      <c r="I876" s="198"/>
      <c r="J876" s="198"/>
      <c r="K876" s="198"/>
      <c r="L876" s="198"/>
      <c r="M876" s="198"/>
      <c r="N876" s="198"/>
      <c r="O876" s="198"/>
      <c r="P876" s="198"/>
      <c r="Q876" s="198"/>
      <c r="R876" s="198"/>
      <c r="S876" s="198"/>
      <c r="T876" s="198"/>
      <c r="U876" s="198"/>
      <c r="V876" s="198"/>
      <c r="W876" s="198"/>
      <c r="X876" s="198"/>
      <c r="Y876" s="198"/>
      <c r="Z876" s="198"/>
      <c r="AA876" s="52"/>
      <c r="AB876" s="52"/>
      <c r="AC876" s="52"/>
      <c r="AD876" s="198"/>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c r="BB876" s="52"/>
      <c r="BC876" s="52"/>
      <c r="BD876" s="52"/>
      <c r="BE876" s="52"/>
      <c r="BF876" s="52"/>
      <c r="BG876" s="52"/>
      <c r="BH876" s="52"/>
      <c r="BI876" s="52"/>
      <c r="BJ876" s="52"/>
      <c r="BK876" s="52"/>
      <c r="BL876" s="52"/>
      <c r="BM876" s="52"/>
      <c r="BN876" s="52"/>
      <c r="BO876" s="52"/>
      <c r="BP876" s="52"/>
      <c r="BQ876" s="52"/>
      <c r="BR876" s="52"/>
      <c r="BS876" s="52"/>
      <c r="BT876" s="52"/>
      <c r="BU876" s="52"/>
      <c r="BV876" s="52"/>
      <c r="BW876" s="52"/>
      <c r="BX876" s="52"/>
      <c r="BY876" s="52"/>
      <c r="BZ876" s="52"/>
      <c r="CA876" s="52"/>
      <c r="CB876" s="52"/>
      <c r="CC876" s="52"/>
      <c r="CD876" s="52"/>
      <c r="CE876" s="52"/>
      <c r="CF876" s="52"/>
      <c r="CG876" s="52"/>
      <c r="CH876" s="52"/>
      <c r="CI876" s="52"/>
      <c r="CJ876" s="52"/>
      <c r="CK876" s="52"/>
      <c r="CL876" s="52"/>
      <c r="CM876" s="52"/>
      <c r="CN876" s="52"/>
      <c r="CO876" s="52"/>
      <c r="CP876" s="52"/>
      <c r="CQ876" s="52"/>
      <c r="CR876" s="52"/>
      <c r="CS876" s="52"/>
      <c r="CT876" s="52"/>
      <c r="CU876" s="52"/>
      <c r="CV876" s="52"/>
      <c r="CW876" s="52"/>
      <c r="CX876" s="52"/>
      <c r="CY876" s="52"/>
      <c r="CZ876" s="52"/>
      <c r="DA876" s="52"/>
      <c r="DB876" s="52"/>
      <c r="DC876" s="52"/>
      <c r="DD876" s="52"/>
      <c r="DE876" s="52"/>
      <c r="DF876" s="52"/>
      <c r="DG876" s="52"/>
      <c r="DH876" s="52"/>
      <c r="DI876" s="52"/>
      <c r="DJ876" s="52"/>
      <c r="DK876" s="52"/>
      <c r="DL876" s="52"/>
      <c r="DM876" s="52"/>
      <c r="DN876" s="52"/>
      <c r="DO876" s="52"/>
      <c r="DP876" s="52"/>
      <c r="DQ876" s="52"/>
      <c r="DR876" s="52"/>
      <c r="DS876" s="52"/>
      <c r="DT876" s="52"/>
      <c r="DU876" s="52"/>
    </row>
    <row r="877" spans="1:125" ht="16.5" customHeight="1" x14ac:dyDescent="0.3">
      <c r="A877" s="56"/>
      <c r="B877" s="56"/>
      <c r="C877" s="56"/>
      <c r="D877" s="52"/>
      <c r="E877" s="52"/>
      <c r="F877" s="198"/>
      <c r="G877" s="52"/>
      <c r="H877" s="198"/>
      <c r="I877" s="198"/>
      <c r="J877" s="198"/>
      <c r="K877" s="198"/>
      <c r="L877" s="198"/>
      <c r="M877" s="198"/>
      <c r="N877" s="198"/>
      <c r="O877" s="198"/>
      <c r="P877" s="198"/>
      <c r="Q877" s="198"/>
      <c r="R877" s="198"/>
      <c r="S877" s="198"/>
      <c r="T877" s="198"/>
      <c r="U877" s="198"/>
      <c r="V877" s="198"/>
      <c r="W877" s="198"/>
      <c r="X877" s="198"/>
      <c r="Y877" s="198"/>
      <c r="Z877" s="198"/>
      <c r="AA877" s="52"/>
      <c r="AB877" s="52"/>
      <c r="AC877" s="52"/>
      <c r="AD877" s="198"/>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c r="BB877" s="52"/>
      <c r="BC877" s="52"/>
      <c r="BD877" s="52"/>
      <c r="BE877" s="52"/>
      <c r="BF877" s="52"/>
      <c r="BG877" s="52"/>
      <c r="BH877" s="52"/>
      <c r="BI877" s="52"/>
      <c r="BJ877" s="52"/>
      <c r="BK877" s="52"/>
      <c r="BL877" s="52"/>
      <c r="BM877" s="52"/>
      <c r="BN877" s="52"/>
      <c r="BO877" s="52"/>
      <c r="BP877" s="52"/>
      <c r="BQ877" s="52"/>
      <c r="BR877" s="52"/>
      <c r="BS877" s="52"/>
      <c r="BT877" s="52"/>
      <c r="BU877" s="52"/>
      <c r="BV877" s="52"/>
      <c r="BW877" s="52"/>
      <c r="BX877" s="52"/>
      <c r="BY877" s="52"/>
      <c r="BZ877" s="52"/>
      <c r="CA877" s="52"/>
      <c r="CB877" s="52"/>
      <c r="CC877" s="52"/>
      <c r="CD877" s="52"/>
      <c r="CE877" s="52"/>
      <c r="CF877" s="52"/>
      <c r="CG877" s="52"/>
      <c r="CH877" s="52"/>
      <c r="CI877" s="52"/>
      <c r="CJ877" s="52"/>
      <c r="CK877" s="52"/>
      <c r="CL877" s="52"/>
      <c r="CM877" s="52"/>
      <c r="CN877" s="52"/>
      <c r="CO877" s="52"/>
      <c r="CP877" s="52"/>
      <c r="CQ877" s="52"/>
      <c r="CR877" s="52"/>
      <c r="CS877" s="52"/>
      <c r="CT877" s="52"/>
      <c r="CU877" s="52"/>
      <c r="CV877" s="52"/>
      <c r="CW877" s="52"/>
      <c r="CX877" s="52"/>
      <c r="CY877" s="52"/>
      <c r="CZ877" s="52"/>
      <c r="DA877" s="52"/>
      <c r="DB877" s="52"/>
      <c r="DC877" s="52"/>
      <c r="DD877" s="52"/>
      <c r="DE877" s="52"/>
      <c r="DF877" s="52"/>
      <c r="DG877" s="52"/>
      <c r="DH877" s="52"/>
      <c r="DI877" s="52"/>
      <c r="DJ877" s="52"/>
      <c r="DK877" s="52"/>
      <c r="DL877" s="52"/>
      <c r="DM877" s="52"/>
      <c r="DN877" s="52"/>
      <c r="DO877" s="52"/>
      <c r="DP877" s="52"/>
      <c r="DQ877" s="52"/>
      <c r="DR877" s="52"/>
      <c r="DS877" s="52"/>
      <c r="DT877" s="52"/>
      <c r="DU877" s="52"/>
    </row>
    <row r="878" spans="1:125" ht="16.5" customHeight="1" x14ac:dyDescent="0.3">
      <c r="A878" s="56"/>
      <c r="B878" s="56"/>
      <c r="C878" s="56"/>
      <c r="D878" s="52"/>
      <c r="E878" s="52"/>
      <c r="F878" s="198"/>
      <c r="G878" s="52"/>
      <c r="H878" s="198"/>
      <c r="I878" s="198"/>
      <c r="J878" s="198"/>
      <c r="K878" s="198"/>
      <c r="L878" s="198"/>
      <c r="M878" s="198"/>
      <c r="N878" s="198"/>
      <c r="O878" s="198"/>
      <c r="P878" s="198"/>
      <c r="Q878" s="198"/>
      <c r="R878" s="198"/>
      <c r="S878" s="198"/>
      <c r="T878" s="198"/>
      <c r="U878" s="198"/>
      <c r="V878" s="198"/>
      <c r="W878" s="198"/>
      <c r="X878" s="198"/>
      <c r="Y878" s="198"/>
      <c r="Z878" s="198"/>
      <c r="AA878" s="52"/>
      <c r="AB878" s="52"/>
      <c r="AC878" s="52"/>
      <c r="AD878" s="198"/>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c r="BB878" s="52"/>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c r="DA878" s="52"/>
      <c r="DB878" s="52"/>
      <c r="DC878" s="52"/>
      <c r="DD878" s="52"/>
      <c r="DE878" s="52"/>
      <c r="DF878" s="52"/>
      <c r="DG878" s="52"/>
      <c r="DH878" s="52"/>
      <c r="DI878" s="52"/>
      <c r="DJ878" s="52"/>
      <c r="DK878" s="52"/>
      <c r="DL878" s="52"/>
      <c r="DM878" s="52"/>
      <c r="DN878" s="52"/>
      <c r="DO878" s="52"/>
      <c r="DP878" s="52"/>
      <c r="DQ878" s="52"/>
      <c r="DR878" s="52"/>
      <c r="DS878" s="52"/>
      <c r="DT878" s="52"/>
      <c r="DU878" s="52"/>
    </row>
    <row r="879" spans="1:125" ht="16.5" customHeight="1" x14ac:dyDescent="0.3">
      <c r="A879" s="56"/>
      <c r="B879" s="56"/>
      <c r="C879" s="56"/>
      <c r="D879" s="52"/>
      <c r="E879" s="52"/>
      <c r="F879" s="198"/>
      <c r="G879" s="52"/>
      <c r="H879" s="198"/>
      <c r="I879" s="198"/>
      <c r="J879" s="198"/>
      <c r="K879" s="198"/>
      <c r="L879" s="198"/>
      <c r="M879" s="198"/>
      <c r="N879" s="198"/>
      <c r="O879" s="198"/>
      <c r="P879" s="198"/>
      <c r="Q879" s="198"/>
      <c r="R879" s="198"/>
      <c r="S879" s="198"/>
      <c r="T879" s="198"/>
      <c r="U879" s="198"/>
      <c r="V879" s="198"/>
      <c r="W879" s="198"/>
      <c r="X879" s="198"/>
      <c r="Y879" s="198"/>
      <c r="Z879" s="198"/>
      <c r="AA879" s="52"/>
      <c r="AB879" s="52"/>
      <c r="AC879" s="52"/>
      <c r="AD879" s="198"/>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c r="BB879" s="52"/>
      <c r="BC879" s="52"/>
      <c r="BD879" s="52"/>
      <c r="BE879" s="52"/>
      <c r="BF879" s="52"/>
      <c r="BG879" s="52"/>
      <c r="BH879" s="52"/>
      <c r="BI879" s="52"/>
      <c r="BJ879" s="52"/>
      <c r="BK879" s="52"/>
      <c r="BL879" s="52"/>
      <c r="BM879" s="52"/>
      <c r="BN879" s="52"/>
      <c r="BO879" s="52"/>
      <c r="BP879" s="52"/>
      <c r="BQ879" s="52"/>
      <c r="BR879" s="52"/>
      <c r="BS879" s="52"/>
      <c r="BT879" s="52"/>
      <c r="BU879" s="52"/>
      <c r="BV879" s="52"/>
      <c r="BW879" s="52"/>
      <c r="BX879" s="52"/>
      <c r="BY879" s="52"/>
      <c r="BZ879" s="52"/>
      <c r="CA879" s="52"/>
      <c r="CB879" s="52"/>
      <c r="CC879" s="52"/>
      <c r="CD879" s="52"/>
      <c r="CE879" s="52"/>
      <c r="CF879" s="52"/>
      <c r="CG879" s="52"/>
      <c r="CH879" s="52"/>
      <c r="CI879" s="52"/>
      <c r="CJ879" s="52"/>
      <c r="CK879" s="52"/>
      <c r="CL879" s="52"/>
      <c r="CM879" s="52"/>
      <c r="CN879" s="52"/>
      <c r="CO879" s="52"/>
      <c r="CP879" s="52"/>
      <c r="CQ879" s="52"/>
      <c r="CR879" s="52"/>
      <c r="CS879" s="52"/>
      <c r="CT879" s="52"/>
      <c r="CU879" s="52"/>
      <c r="CV879" s="52"/>
      <c r="CW879" s="52"/>
      <c r="CX879" s="52"/>
      <c r="CY879" s="52"/>
      <c r="CZ879" s="52"/>
      <c r="DA879" s="52"/>
      <c r="DB879" s="52"/>
      <c r="DC879" s="52"/>
      <c r="DD879" s="52"/>
      <c r="DE879" s="52"/>
      <c r="DF879" s="52"/>
      <c r="DG879" s="52"/>
      <c r="DH879" s="52"/>
      <c r="DI879" s="52"/>
      <c r="DJ879" s="52"/>
      <c r="DK879" s="52"/>
      <c r="DL879" s="52"/>
      <c r="DM879" s="52"/>
      <c r="DN879" s="52"/>
      <c r="DO879" s="52"/>
      <c r="DP879" s="52"/>
      <c r="DQ879" s="52"/>
      <c r="DR879" s="52"/>
      <c r="DS879" s="52"/>
      <c r="DT879" s="52"/>
      <c r="DU879" s="52"/>
    </row>
    <row r="880" spans="1:125" ht="16.5" customHeight="1" x14ac:dyDescent="0.3">
      <c r="A880" s="56"/>
      <c r="B880" s="56"/>
      <c r="C880" s="56"/>
      <c r="D880" s="52"/>
      <c r="E880" s="52"/>
      <c r="F880" s="198"/>
      <c r="G880" s="52"/>
      <c r="H880" s="198"/>
      <c r="I880" s="198"/>
      <c r="J880" s="198"/>
      <c r="K880" s="198"/>
      <c r="L880" s="198"/>
      <c r="M880" s="198"/>
      <c r="N880" s="198"/>
      <c r="O880" s="198"/>
      <c r="P880" s="198"/>
      <c r="Q880" s="198"/>
      <c r="R880" s="198"/>
      <c r="S880" s="198"/>
      <c r="T880" s="198"/>
      <c r="U880" s="198"/>
      <c r="V880" s="198"/>
      <c r="W880" s="198"/>
      <c r="X880" s="198"/>
      <c r="Y880" s="198"/>
      <c r="Z880" s="198"/>
      <c r="AA880" s="52"/>
      <c r="AB880" s="52"/>
      <c r="AC880" s="52"/>
      <c r="AD880" s="198"/>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c r="BB880" s="52"/>
      <c r="BC880" s="52"/>
      <c r="BD880" s="52"/>
      <c r="BE880" s="52"/>
      <c r="BF880" s="52"/>
      <c r="BG880" s="52"/>
      <c r="BH880" s="52"/>
      <c r="BI880" s="52"/>
      <c r="BJ880" s="52"/>
      <c r="BK880" s="52"/>
      <c r="BL880" s="52"/>
      <c r="BM880" s="52"/>
      <c r="BN880" s="52"/>
      <c r="BO880" s="52"/>
      <c r="BP880" s="52"/>
      <c r="BQ880" s="52"/>
      <c r="BR880" s="52"/>
      <c r="BS880" s="52"/>
      <c r="BT880" s="52"/>
      <c r="BU880" s="52"/>
      <c r="BV880" s="52"/>
      <c r="BW880" s="52"/>
      <c r="BX880" s="52"/>
      <c r="BY880" s="52"/>
      <c r="BZ880" s="52"/>
      <c r="CA880" s="52"/>
      <c r="CB880" s="52"/>
      <c r="CC880" s="52"/>
      <c r="CD880" s="52"/>
      <c r="CE880" s="52"/>
      <c r="CF880" s="52"/>
      <c r="CG880" s="52"/>
      <c r="CH880" s="52"/>
      <c r="CI880" s="52"/>
      <c r="CJ880" s="52"/>
      <c r="CK880" s="52"/>
      <c r="CL880" s="52"/>
      <c r="CM880" s="52"/>
      <c r="CN880" s="52"/>
      <c r="CO880" s="52"/>
      <c r="CP880" s="52"/>
      <c r="CQ880" s="52"/>
      <c r="CR880" s="52"/>
      <c r="CS880" s="52"/>
      <c r="CT880" s="52"/>
      <c r="CU880" s="52"/>
      <c r="CV880" s="52"/>
      <c r="CW880" s="52"/>
      <c r="CX880" s="52"/>
      <c r="CY880" s="52"/>
      <c r="CZ880" s="52"/>
      <c r="DA880" s="52"/>
      <c r="DB880" s="52"/>
      <c r="DC880" s="52"/>
      <c r="DD880" s="52"/>
      <c r="DE880" s="52"/>
      <c r="DF880" s="52"/>
      <c r="DG880" s="52"/>
      <c r="DH880" s="52"/>
      <c r="DI880" s="52"/>
      <c r="DJ880" s="52"/>
      <c r="DK880" s="52"/>
      <c r="DL880" s="52"/>
      <c r="DM880" s="52"/>
      <c r="DN880" s="52"/>
      <c r="DO880" s="52"/>
      <c r="DP880" s="52"/>
      <c r="DQ880" s="52"/>
      <c r="DR880" s="52"/>
      <c r="DS880" s="52"/>
      <c r="DT880" s="52"/>
      <c r="DU880" s="52"/>
    </row>
    <row r="881" spans="1:125" ht="16.5" customHeight="1" x14ac:dyDescent="0.3">
      <c r="A881" s="56"/>
      <c r="B881" s="56"/>
      <c r="C881" s="56"/>
      <c r="D881" s="52"/>
      <c r="E881" s="52"/>
      <c r="F881" s="198"/>
      <c r="G881" s="52"/>
      <c r="H881" s="198"/>
      <c r="I881" s="198"/>
      <c r="J881" s="198"/>
      <c r="K881" s="198"/>
      <c r="L881" s="198"/>
      <c r="M881" s="198"/>
      <c r="N881" s="198"/>
      <c r="O881" s="198"/>
      <c r="P881" s="198"/>
      <c r="Q881" s="198"/>
      <c r="R881" s="198"/>
      <c r="S881" s="198"/>
      <c r="T881" s="198"/>
      <c r="U881" s="198"/>
      <c r="V881" s="198"/>
      <c r="W881" s="198"/>
      <c r="X881" s="198"/>
      <c r="Y881" s="198"/>
      <c r="Z881" s="198"/>
      <c r="AA881" s="52"/>
      <c r="AB881" s="52"/>
      <c r="AC881" s="52"/>
      <c r="AD881" s="198"/>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c r="BB881" s="52"/>
      <c r="BC881" s="52"/>
      <c r="BD881" s="52"/>
      <c r="BE881" s="52"/>
      <c r="BF881" s="52"/>
      <c r="BG881" s="52"/>
      <c r="BH881" s="52"/>
      <c r="BI881" s="52"/>
      <c r="BJ881" s="52"/>
      <c r="BK881" s="52"/>
      <c r="BL881" s="52"/>
      <c r="BM881" s="52"/>
      <c r="BN881" s="52"/>
      <c r="BO881" s="52"/>
      <c r="BP881" s="52"/>
      <c r="BQ881" s="52"/>
      <c r="BR881" s="52"/>
      <c r="BS881" s="52"/>
      <c r="BT881" s="52"/>
      <c r="BU881" s="52"/>
      <c r="BV881" s="52"/>
      <c r="BW881" s="52"/>
      <c r="BX881" s="52"/>
      <c r="BY881" s="52"/>
      <c r="BZ881" s="52"/>
      <c r="CA881" s="52"/>
      <c r="CB881" s="52"/>
      <c r="CC881" s="52"/>
      <c r="CD881" s="52"/>
      <c r="CE881" s="52"/>
      <c r="CF881" s="52"/>
      <c r="CG881" s="52"/>
      <c r="CH881" s="52"/>
      <c r="CI881" s="52"/>
      <c r="CJ881" s="52"/>
      <c r="CK881" s="52"/>
      <c r="CL881" s="52"/>
      <c r="CM881" s="52"/>
      <c r="CN881" s="52"/>
      <c r="CO881" s="52"/>
      <c r="CP881" s="52"/>
      <c r="CQ881" s="52"/>
      <c r="CR881" s="52"/>
      <c r="CS881" s="52"/>
      <c r="CT881" s="52"/>
      <c r="CU881" s="52"/>
      <c r="CV881" s="52"/>
      <c r="CW881" s="52"/>
      <c r="CX881" s="52"/>
      <c r="CY881" s="52"/>
      <c r="CZ881" s="52"/>
      <c r="DA881" s="52"/>
      <c r="DB881" s="52"/>
      <c r="DC881" s="52"/>
      <c r="DD881" s="52"/>
      <c r="DE881" s="52"/>
      <c r="DF881" s="52"/>
      <c r="DG881" s="52"/>
      <c r="DH881" s="52"/>
      <c r="DI881" s="52"/>
      <c r="DJ881" s="52"/>
      <c r="DK881" s="52"/>
      <c r="DL881" s="52"/>
      <c r="DM881" s="52"/>
      <c r="DN881" s="52"/>
      <c r="DO881" s="52"/>
      <c r="DP881" s="52"/>
      <c r="DQ881" s="52"/>
      <c r="DR881" s="52"/>
      <c r="DS881" s="52"/>
      <c r="DT881" s="52"/>
      <c r="DU881" s="52"/>
    </row>
    <row r="882" spans="1:125" ht="16.5" customHeight="1" x14ac:dyDescent="0.3">
      <c r="A882" s="56"/>
      <c r="B882" s="56"/>
      <c r="C882" s="56"/>
      <c r="D882" s="52"/>
      <c r="E882" s="52"/>
      <c r="F882" s="198"/>
      <c r="G882" s="52"/>
      <c r="H882" s="198"/>
      <c r="I882" s="198"/>
      <c r="J882" s="198"/>
      <c r="K882" s="198"/>
      <c r="L882" s="198"/>
      <c r="M882" s="198"/>
      <c r="N882" s="198"/>
      <c r="O882" s="198"/>
      <c r="P882" s="198"/>
      <c r="Q882" s="198"/>
      <c r="R882" s="198"/>
      <c r="S882" s="198"/>
      <c r="T882" s="198"/>
      <c r="U882" s="198"/>
      <c r="V882" s="198"/>
      <c r="W882" s="198"/>
      <c r="X882" s="198"/>
      <c r="Y882" s="198"/>
      <c r="Z882" s="198"/>
      <c r="AA882" s="52"/>
      <c r="AB882" s="52"/>
      <c r="AC882" s="52"/>
      <c r="AD882" s="198"/>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c r="BD882" s="52"/>
      <c r="BE882" s="52"/>
      <c r="BF882" s="52"/>
      <c r="BG882" s="52"/>
      <c r="BH882" s="52"/>
      <c r="BI882" s="52"/>
      <c r="BJ882" s="52"/>
      <c r="BK882" s="52"/>
      <c r="BL882" s="52"/>
      <c r="BM882" s="52"/>
      <c r="BN882" s="52"/>
      <c r="BO882" s="52"/>
      <c r="BP882" s="52"/>
      <c r="BQ882" s="52"/>
      <c r="BR882" s="52"/>
      <c r="BS882" s="52"/>
      <c r="BT882" s="52"/>
      <c r="BU882" s="52"/>
      <c r="BV882" s="52"/>
      <c r="BW882" s="52"/>
      <c r="BX882" s="52"/>
      <c r="BY882" s="52"/>
      <c r="BZ882" s="52"/>
      <c r="CA882" s="52"/>
      <c r="CB882" s="52"/>
      <c r="CC882" s="52"/>
      <c r="CD882" s="52"/>
      <c r="CE882" s="52"/>
      <c r="CF882" s="52"/>
      <c r="CG882" s="52"/>
      <c r="CH882" s="52"/>
      <c r="CI882" s="52"/>
      <c r="CJ882" s="52"/>
      <c r="CK882" s="52"/>
      <c r="CL882" s="52"/>
      <c r="CM882" s="52"/>
      <c r="CN882" s="52"/>
      <c r="CO882" s="52"/>
      <c r="CP882" s="52"/>
      <c r="CQ882" s="52"/>
      <c r="CR882" s="52"/>
      <c r="CS882" s="52"/>
      <c r="CT882" s="52"/>
      <c r="CU882" s="52"/>
      <c r="CV882" s="52"/>
      <c r="CW882" s="52"/>
      <c r="CX882" s="52"/>
      <c r="CY882" s="52"/>
      <c r="CZ882" s="52"/>
      <c r="DA882" s="52"/>
      <c r="DB882" s="52"/>
      <c r="DC882" s="52"/>
      <c r="DD882" s="52"/>
      <c r="DE882" s="52"/>
      <c r="DF882" s="52"/>
      <c r="DG882" s="52"/>
      <c r="DH882" s="52"/>
      <c r="DI882" s="52"/>
      <c r="DJ882" s="52"/>
      <c r="DK882" s="52"/>
      <c r="DL882" s="52"/>
      <c r="DM882" s="52"/>
      <c r="DN882" s="52"/>
      <c r="DO882" s="52"/>
      <c r="DP882" s="52"/>
      <c r="DQ882" s="52"/>
      <c r="DR882" s="52"/>
      <c r="DS882" s="52"/>
      <c r="DT882" s="52"/>
      <c r="DU882" s="52"/>
    </row>
    <row r="883" spans="1:125" ht="16.5" customHeight="1" x14ac:dyDescent="0.3">
      <c r="A883" s="56"/>
      <c r="B883" s="56"/>
      <c r="C883" s="56"/>
      <c r="D883" s="52"/>
      <c r="E883" s="52"/>
      <c r="F883" s="198"/>
      <c r="G883" s="52"/>
      <c r="H883" s="198"/>
      <c r="I883" s="198"/>
      <c r="J883" s="198"/>
      <c r="K883" s="198"/>
      <c r="L883" s="198"/>
      <c r="M883" s="198"/>
      <c r="N883" s="198"/>
      <c r="O883" s="198"/>
      <c r="P883" s="198"/>
      <c r="Q883" s="198"/>
      <c r="R883" s="198"/>
      <c r="S883" s="198"/>
      <c r="T883" s="198"/>
      <c r="U883" s="198"/>
      <c r="V883" s="198"/>
      <c r="W883" s="198"/>
      <c r="X883" s="198"/>
      <c r="Y883" s="198"/>
      <c r="Z883" s="198"/>
      <c r="AA883" s="52"/>
      <c r="AB883" s="52"/>
      <c r="AC883" s="52"/>
      <c r="AD883" s="198"/>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c r="BB883" s="52"/>
      <c r="BC883" s="52"/>
      <c r="BD883" s="52"/>
      <c r="BE883" s="52"/>
      <c r="BF883" s="52"/>
      <c r="BG883" s="52"/>
      <c r="BH883" s="52"/>
      <c r="BI883" s="52"/>
      <c r="BJ883" s="52"/>
      <c r="BK883" s="52"/>
      <c r="BL883" s="52"/>
      <c r="BM883" s="52"/>
      <c r="BN883" s="52"/>
      <c r="BO883" s="52"/>
      <c r="BP883" s="52"/>
      <c r="BQ883" s="52"/>
      <c r="BR883" s="52"/>
      <c r="BS883" s="52"/>
      <c r="BT883" s="52"/>
      <c r="BU883" s="52"/>
      <c r="BV883" s="52"/>
      <c r="BW883" s="52"/>
      <c r="BX883" s="52"/>
      <c r="BY883" s="52"/>
      <c r="BZ883" s="52"/>
      <c r="CA883" s="52"/>
      <c r="CB883" s="52"/>
      <c r="CC883" s="52"/>
      <c r="CD883" s="52"/>
      <c r="CE883" s="52"/>
      <c r="CF883" s="52"/>
      <c r="CG883" s="52"/>
      <c r="CH883" s="52"/>
      <c r="CI883" s="52"/>
      <c r="CJ883" s="52"/>
      <c r="CK883" s="52"/>
      <c r="CL883" s="52"/>
      <c r="CM883" s="52"/>
      <c r="CN883" s="52"/>
      <c r="CO883" s="52"/>
      <c r="CP883" s="52"/>
      <c r="CQ883" s="52"/>
      <c r="CR883" s="52"/>
      <c r="CS883" s="52"/>
      <c r="CT883" s="52"/>
      <c r="CU883" s="52"/>
      <c r="CV883" s="52"/>
      <c r="CW883" s="52"/>
      <c r="CX883" s="52"/>
      <c r="CY883" s="52"/>
      <c r="CZ883" s="52"/>
      <c r="DA883" s="52"/>
      <c r="DB883" s="52"/>
      <c r="DC883" s="52"/>
      <c r="DD883" s="52"/>
      <c r="DE883" s="52"/>
      <c r="DF883" s="52"/>
      <c r="DG883" s="52"/>
      <c r="DH883" s="52"/>
      <c r="DI883" s="52"/>
      <c r="DJ883" s="52"/>
      <c r="DK883" s="52"/>
      <c r="DL883" s="52"/>
      <c r="DM883" s="52"/>
      <c r="DN883" s="52"/>
      <c r="DO883" s="52"/>
      <c r="DP883" s="52"/>
      <c r="DQ883" s="52"/>
      <c r="DR883" s="52"/>
      <c r="DS883" s="52"/>
      <c r="DT883" s="52"/>
      <c r="DU883" s="52"/>
    </row>
    <row r="884" spans="1:125" ht="16.5" customHeight="1" x14ac:dyDescent="0.3">
      <c r="A884" s="56"/>
      <c r="B884" s="56"/>
      <c r="C884" s="56"/>
      <c r="D884" s="52"/>
      <c r="E884" s="52"/>
      <c r="F884" s="198"/>
      <c r="G884" s="52"/>
      <c r="H884" s="198"/>
      <c r="I884" s="198"/>
      <c r="J884" s="198"/>
      <c r="K884" s="198"/>
      <c r="L884" s="198"/>
      <c r="M884" s="198"/>
      <c r="N884" s="198"/>
      <c r="O884" s="198"/>
      <c r="P884" s="198"/>
      <c r="Q884" s="198"/>
      <c r="R884" s="198"/>
      <c r="S884" s="198"/>
      <c r="T884" s="198"/>
      <c r="U884" s="198"/>
      <c r="V884" s="198"/>
      <c r="W884" s="198"/>
      <c r="X884" s="198"/>
      <c r="Y884" s="198"/>
      <c r="Z884" s="198"/>
      <c r="AA884" s="52"/>
      <c r="AB884" s="52"/>
      <c r="AC884" s="52"/>
      <c r="AD884" s="198"/>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c r="BB884" s="52"/>
      <c r="BC884" s="52"/>
      <c r="BD884" s="52"/>
      <c r="BE884" s="52"/>
      <c r="BF884" s="52"/>
      <c r="BG884" s="52"/>
      <c r="BH884" s="52"/>
      <c r="BI884" s="52"/>
      <c r="BJ884" s="52"/>
      <c r="BK884" s="52"/>
      <c r="BL884" s="52"/>
      <c r="BM884" s="52"/>
      <c r="BN884" s="52"/>
      <c r="BO884" s="52"/>
      <c r="BP884" s="52"/>
      <c r="BQ884" s="52"/>
      <c r="BR884" s="52"/>
      <c r="BS884" s="52"/>
      <c r="BT884" s="52"/>
      <c r="BU884" s="52"/>
      <c r="BV884" s="52"/>
      <c r="BW884" s="52"/>
      <c r="BX884" s="52"/>
      <c r="BY884" s="52"/>
      <c r="BZ884" s="52"/>
      <c r="CA884" s="52"/>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c r="DA884" s="52"/>
      <c r="DB884" s="52"/>
      <c r="DC884" s="52"/>
      <c r="DD884" s="52"/>
      <c r="DE884" s="52"/>
      <c r="DF884" s="52"/>
      <c r="DG884" s="52"/>
      <c r="DH884" s="52"/>
      <c r="DI884" s="52"/>
      <c r="DJ884" s="52"/>
      <c r="DK884" s="52"/>
      <c r="DL884" s="52"/>
      <c r="DM884" s="52"/>
      <c r="DN884" s="52"/>
      <c r="DO884" s="52"/>
      <c r="DP884" s="52"/>
      <c r="DQ884" s="52"/>
      <c r="DR884" s="52"/>
      <c r="DS884" s="52"/>
      <c r="DT884" s="52"/>
      <c r="DU884" s="52"/>
    </row>
    <row r="885" spans="1:125" ht="16.5" customHeight="1" x14ac:dyDescent="0.3">
      <c r="A885" s="56"/>
      <c r="B885" s="56"/>
      <c r="C885" s="56"/>
      <c r="D885" s="52"/>
      <c r="E885" s="52"/>
      <c r="F885" s="198"/>
      <c r="G885" s="52"/>
      <c r="H885" s="198"/>
      <c r="I885" s="198"/>
      <c r="J885" s="198"/>
      <c r="K885" s="198"/>
      <c r="L885" s="198"/>
      <c r="M885" s="198"/>
      <c r="N885" s="198"/>
      <c r="O885" s="198"/>
      <c r="P885" s="198"/>
      <c r="Q885" s="198"/>
      <c r="R885" s="198"/>
      <c r="S885" s="198"/>
      <c r="T885" s="198"/>
      <c r="U885" s="198"/>
      <c r="V885" s="198"/>
      <c r="W885" s="198"/>
      <c r="X885" s="198"/>
      <c r="Y885" s="198"/>
      <c r="Z885" s="198"/>
      <c r="AA885" s="52"/>
      <c r="AB885" s="52"/>
      <c r="AC885" s="52"/>
      <c r="AD885" s="198"/>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c r="BB885" s="52"/>
      <c r="BC885" s="52"/>
      <c r="BD885" s="52"/>
      <c r="BE885" s="52"/>
      <c r="BF885" s="52"/>
      <c r="BG885" s="52"/>
      <c r="BH885" s="52"/>
      <c r="BI885" s="52"/>
      <c r="BJ885" s="52"/>
      <c r="BK885" s="52"/>
      <c r="BL885" s="52"/>
      <c r="BM885" s="52"/>
      <c r="BN885" s="52"/>
      <c r="BO885" s="52"/>
      <c r="BP885" s="52"/>
      <c r="BQ885" s="52"/>
      <c r="BR885" s="52"/>
      <c r="BS885" s="52"/>
      <c r="BT885" s="52"/>
      <c r="BU885" s="52"/>
      <c r="BV885" s="52"/>
      <c r="BW885" s="52"/>
      <c r="BX885" s="52"/>
      <c r="BY885" s="52"/>
      <c r="BZ885" s="52"/>
      <c r="CA885" s="52"/>
      <c r="CB885" s="52"/>
      <c r="CC885" s="52"/>
      <c r="CD885" s="52"/>
      <c r="CE885" s="52"/>
      <c r="CF885" s="52"/>
      <c r="CG885" s="52"/>
      <c r="CH885" s="52"/>
      <c r="CI885" s="52"/>
      <c r="CJ885" s="52"/>
      <c r="CK885" s="52"/>
      <c r="CL885" s="52"/>
      <c r="CM885" s="52"/>
      <c r="CN885" s="52"/>
      <c r="CO885" s="52"/>
      <c r="CP885" s="52"/>
      <c r="CQ885" s="52"/>
      <c r="CR885" s="52"/>
      <c r="CS885" s="52"/>
      <c r="CT885" s="52"/>
      <c r="CU885" s="52"/>
      <c r="CV885" s="52"/>
      <c r="CW885" s="52"/>
      <c r="CX885" s="52"/>
      <c r="CY885" s="52"/>
      <c r="CZ885" s="52"/>
      <c r="DA885" s="52"/>
      <c r="DB885" s="52"/>
      <c r="DC885" s="52"/>
      <c r="DD885" s="52"/>
      <c r="DE885" s="52"/>
      <c r="DF885" s="52"/>
      <c r="DG885" s="52"/>
      <c r="DH885" s="52"/>
      <c r="DI885" s="52"/>
      <c r="DJ885" s="52"/>
      <c r="DK885" s="52"/>
      <c r="DL885" s="52"/>
      <c r="DM885" s="52"/>
      <c r="DN885" s="52"/>
      <c r="DO885" s="52"/>
      <c r="DP885" s="52"/>
      <c r="DQ885" s="52"/>
      <c r="DR885" s="52"/>
      <c r="DS885" s="52"/>
      <c r="DT885" s="52"/>
      <c r="DU885" s="52"/>
    </row>
    <row r="886" spans="1:125" ht="16.5" customHeight="1" x14ac:dyDescent="0.3">
      <c r="A886" s="56"/>
      <c r="B886" s="56"/>
      <c r="C886" s="56"/>
      <c r="D886" s="52"/>
      <c r="E886" s="52"/>
      <c r="F886" s="198"/>
      <c r="G886" s="52"/>
      <c r="H886" s="198"/>
      <c r="I886" s="198"/>
      <c r="J886" s="198"/>
      <c r="K886" s="198"/>
      <c r="L886" s="198"/>
      <c r="M886" s="198"/>
      <c r="N886" s="198"/>
      <c r="O886" s="198"/>
      <c r="P886" s="198"/>
      <c r="Q886" s="198"/>
      <c r="R886" s="198"/>
      <c r="S886" s="198"/>
      <c r="T886" s="198"/>
      <c r="U886" s="198"/>
      <c r="V886" s="198"/>
      <c r="W886" s="198"/>
      <c r="X886" s="198"/>
      <c r="Y886" s="198"/>
      <c r="Z886" s="198"/>
      <c r="AA886" s="52"/>
      <c r="AB886" s="52"/>
      <c r="AC886" s="52"/>
      <c r="AD886" s="198"/>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c r="BB886" s="52"/>
      <c r="BC886" s="52"/>
      <c r="BD886" s="52"/>
      <c r="BE886" s="52"/>
      <c r="BF886" s="52"/>
      <c r="BG886" s="52"/>
      <c r="BH886" s="52"/>
      <c r="BI886" s="52"/>
      <c r="BJ886" s="52"/>
      <c r="BK886" s="52"/>
      <c r="BL886" s="52"/>
      <c r="BM886" s="52"/>
      <c r="BN886" s="52"/>
      <c r="BO886" s="52"/>
      <c r="BP886" s="52"/>
      <c r="BQ886" s="52"/>
      <c r="BR886" s="52"/>
      <c r="BS886" s="52"/>
      <c r="BT886" s="52"/>
      <c r="BU886" s="52"/>
      <c r="BV886" s="52"/>
      <c r="BW886" s="52"/>
      <c r="BX886" s="52"/>
      <c r="BY886" s="52"/>
      <c r="BZ886" s="52"/>
      <c r="CA886" s="52"/>
      <c r="CB886" s="52"/>
      <c r="CC886" s="52"/>
      <c r="CD886" s="52"/>
      <c r="CE886" s="52"/>
      <c r="CF886" s="52"/>
      <c r="CG886" s="52"/>
      <c r="CH886" s="52"/>
      <c r="CI886" s="52"/>
      <c r="CJ886" s="52"/>
      <c r="CK886" s="52"/>
      <c r="CL886" s="52"/>
      <c r="CM886" s="52"/>
      <c r="CN886" s="52"/>
      <c r="CO886" s="52"/>
      <c r="CP886" s="52"/>
      <c r="CQ886" s="52"/>
      <c r="CR886" s="52"/>
      <c r="CS886" s="52"/>
      <c r="CT886" s="52"/>
      <c r="CU886" s="52"/>
      <c r="CV886" s="52"/>
      <c r="CW886" s="52"/>
      <c r="CX886" s="52"/>
      <c r="CY886" s="52"/>
      <c r="CZ886" s="52"/>
      <c r="DA886" s="52"/>
      <c r="DB886" s="52"/>
      <c r="DC886" s="52"/>
      <c r="DD886" s="52"/>
      <c r="DE886" s="52"/>
      <c r="DF886" s="52"/>
      <c r="DG886" s="52"/>
      <c r="DH886" s="52"/>
      <c r="DI886" s="52"/>
      <c r="DJ886" s="52"/>
      <c r="DK886" s="52"/>
      <c r="DL886" s="52"/>
      <c r="DM886" s="52"/>
      <c r="DN886" s="52"/>
      <c r="DO886" s="52"/>
      <c r="DP886" s="52"/>
      <c r="DQ886" s="52"/>
      <c r="DR886" s="52"/>
      <c r="DS886" s="52"/>
      <c r="DT886" s="52"/>
      <c r="DU886" s="52"/>
    </row>
    <row r="887" spans="1:125" ht="16.5" customHeight="1" x14ac:dyDescent="0.3">
      <c r="A887" s="56"/>
      <c r="B887" s="56"/>
      <c r="C887" s="56"/>
      <c r="D887" s="52"/>
      <c r="E887" s="52"/>
      <c r="F887" s="198"/>
      <c r="G887" s="52"/>
      <c r="H887" s="198"/>
      <c r="I887" s="198"/>
      <c r="J887" s="198"/>
      <c r="K887" s="198"/>
      <c r="L887" s="198"/>
      <c r="M887" s="198"/>
      <c r="N887" s="198"/>
      <c r="O887" s="198"/>
      <c r="P887" s="198"/>
      <c r="Q887" s="198"/>
      <c r="R887" s="198"/>
      <c r="S887" s="198"/>
      <c r="T887" s="198"/>
      <c r="U887" s="198"/>
      <c r="V887" s="198"/>
      <c r="W887" s="198"/>
      <c r="X887" s="198"/>
      <c r="Y887" s="198"/>
      <c r="Z887" s="198"/>
      <c r="AA887" s="52"/>
      <c r="AB887" s="52"/>
      <c r="AC887" s="52"/>
      <c r="AD887" s="198"/>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c r="BB887" s="52"/>
      <c r="BC887" s="52"/>
      <c r="BD887" s="52"/>
      <c r="BE887" s="52"/>
      <c r="BF887" s="52"/>
      <c r="BG887" s="52"/>
      <c r="BH887" s="52"/>
      <c r="BI887" s="52"/>
      <c r="BJ887" s="52"/>
      <c r="BK887" s="52"/>
      <c r="BL887" s="52"/>
      <c r="BM887" s="52"/>
      <c r="BN887" s="52"/>
      <c r="BO887" s="52"/>
      <c r="BP887" s="52"/>
      <c r="BQ887" s="52"/>
      <c r="BR887" s="52"/>
      <c r="BS887" s="52"/>
      <c r="BT887" s="52"/>
      <c r="BU887" s="52"/>
      <c r="BV887" s="52"/>
      <c r="BW887" s="52"/>
      <c r="BX887" s="52"/>
      <c r="BY887" s="52"/>
      <c r="BZ887" s="52"/>
      <c r="CA887" s="52"/>
      <c r="CB887" s="52"/>
      <c r="CC887" s="52"/>
      <c r="CD887" s="52"/>
      <c r="CE887" s="52"/>
      <c r="CF887" s="52"/>
      <c r="CG887" s="52"/>
      <c r="CH887" s="52"/>
      <c r="CI887" s="52"/>
      <c r="CJ887" s="52"/>
      <c r="CK887" s="52"/>
      <c r="CL887" s="52"/>
      <c r="CM887" s="52"/>
      <c r="CN887" s="52"/>
      <c r="CO887" s="52"/>
      <c r="CP887" s="52"/>
      <c r="CQ887" s="52"/>
      <c r="CR887" s="52"/>
      <c r="CS887" s="52"/>
      <c r="CT887" s="52"/>
      <c r="CU887" s="52"/>
      <c r="CV887" s="52"/>
      <c r="CW887" s="52"/>
      <c r="CX887" s="52"/>
      <c r="CY887" s="52"/>
      <c r="CZ887" s="52"/>
      <c r="DA887" s="52"/>
      <c r="DB887" s="52"/>
      <c r="DC887" s="52"/>
      <c r="DD887" s="52"/>
      <c r="DE887" s="52"/>
      <c r="DF887" s="52"/>
      <c r="DG887" s="52"/>
      <c r="DH887" s="52"/>
      <c r="DI887" s="52"/>
      <c r="DJ887" s="52"/>
      <c r="DK887" s="52"/>
      <c r="DL887" s="52"/>
      <c r="DM887" s="52"/>
      <c r="DN887" s="52"/>
      <c r="DO887" s="52"/>
      <c r="DP887" s="52"/>
      <c r="DQ887" s="52"/>
      <c r="DR887" s="52"/>
      <c r="DS887" s="52"/>
      <c r="DT887" s="52"/>
      <c r="DU887" s="52"/>
    </row>
    <row r="888" spans="1:125" ht="16.5" customHeight="1" x14ac:dyDescent="0.3">
      <c r="A888" s="56"/>
      <c r="B888" s="56"/>
      <c r="C888" s="56"/>
      <c r="D888" s="52"/>
      <c r="E888" s="52"/>
      <c r="F888" s="198"/>
      <c r="G888" s="52"/>
      <c r="H888" s="198"/>
      <c r="I888" s="198"/>
      <c r="J888" s="198"/>
      <c r="K888" s="198"/>
      <c r="L888" s="198"/>
      <c r="M888" s="198"/>
      <c r="N888" s="198"/>
      <c r="O888" s="198"/>
      <c r="P888" s="198"/>
      <c r="Q888" s="198"/>
      <c r="R888" s="198"/>
      <c r="S888" s="198"/>
      <c r="T888" s="198"/>
      <c r="U888" s="198"/>
      <c r="V888" s="198"/>
      <c r="W888" s="198"/>
      <c r="X888" s="198"/>
      <c r="Y888" s="198"/>
      <c r="Z888" s="198"/>
      <c r="AA888" s="52"/>
      <c r="AB888" s="52"/>
      <c r="AC888" s="52"/>
      <c r="AD888" s="198"/>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c r="BB888" s="52"/>
      <c r="BC888" s="52"/>
      <c r="BD888" s="52"/>
      <c r="BE888" s="52"/>
      <c r="BF888" s="52"/>
      <c r="BG888" s="52"/>
      <c r="BH888" s="52"/>
      <c r="BI888" s="52"/>
      <c r="BJ888" s="52"/>
      <c r="BK888" s="52"/>
      <c r="BL888" s="52"/>
      <c r="BM888" s="52"/>
      <c r="BN888" s="52"/>
      <c r="BO888" s="52"/>
      <c r="BP888" s="52"/>
      <c r="BQ888" s="52"/>
      <c r="BR888" s="52"/>
      <c r="BS888" s="52"/>
      <c r="BT888" s="52"/>
      <c r="BU888" s="52"/>
      <c r="BV888" s="52"/>
      <c r="BW888" s="52"/>
      <c r="BX888" s="52"/>
      <c r="BY888" s="52"/>
      <c r="BZ888" s="52"/>
      <c r="CA888" s="52"/>
      <c r="CB888" s="52"/>
      <c r="CC888" s="52"/>
      <c r="CD888" s="52"/>
      <c r="CE888" s="52"/>
      <c r="CF888" s="52"/>
      <c r="CG888" s="52"/>
      <c r="CH888" s="52"/>
      <c r="CI888" s="52"/>
      <c r="CJ888" s="52"/>
      <c r="CK888" s="52"/>
      <c r="CL888" s="52"/>
      <c r="CM888" s="52"/>
      <c r="CN888" s="52"/>
      <c r="CO888" s="52"/>
      <c r="CP888" s="52"/>
      <c r="CQ888" s="52"/>
      <c r="CR888" s="52"/>
      <c r="CS888" s="52"/>
      <c r="CT888" s="52"/>
      <c r="CU888" s="52"/>
      <c r="CV888" s="52"/>
      <c r="CW888" s="52"/>
      <c r="CX888" s="52"/>
      <c r="CY888" s="52"/>
      <c r="CZ888" s="52"/>
      <c r="DA888" s="52"/>
      <c r="DB888" s="52"/>
      <c r="DC888" s="52"/>
      <c r="DD888" s="52"/>
      <c r="DE888" s="52"/>
      <c r="DF888" s="52"/>
      <c r="DG888" s="52"/>
      <c r="DH888" s="52"/>
      <c r="DI888" s="52"/>
      <c r="DJ888" s="52"/>
      <c r="DK888" s="52"/>
      <c r="DL888" s="52"/>
      <c r="DM888" s="52"/>
      <c r="DN888" s="52"/>
      <c r="DO888" s="52"/>
      <c r="DP888" s="52"/>
      <c r="DQ888" s="52"/>
      <c r="DR888" s="52"/>
      <c r="DS888" s="52"/>
      <c r="DT888" s="52"/>
      <c r="DU888" s="52"/>
    </row>
    <row r="889" spans="1:125" ht="16.5" customHeight="1" x14ac:dyDescent="0.3">
      <c r="A889" s="56"/>
      <c r="B889" s="56"/>
      <c r="C889" s="56"/>
      <c r="D889" s="52"/>
      <c r="E889" s="52"/>
      <c r="F889" s="198"/>
      <c r="G889" s="52"/>
      <c r="H889" s="198"/>
      <c r="I889" s="198"/>
      <c r="J889" s="198"/>
      <c r="K889" s="198"/>
      <c r="L889" s="198"/>
      <c r="M889" s="198"/>
      <c r="N889" s="198"/>
      <c r="O889" s="198"/>
      <c r="P889" s="198"/>
      <c r="Q889" s="198"/>
      <c r="R889" s="198"/>
      <c r="S889" s="198"/>
      <c r="T889" s="198"/>
      <c r="U889" s="198"/>
      <c r="V889" s="198"/>
      <c r="W889" s="198"/>
      <c r="X889" s="198"/>
      <c r="Y889" s="198"/>
      <c r="Z889" s="198"/>
      <c r="AA889" s="52"/>
      <c r="AB889" s="52"/>
      <c r="AC889" s="52"/>
      <c r="AD889" s="198"/>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c r="BB889" s="52"/>
      <c r="BC889" s="52"/>
      <c r="BD889" s="52"/>
      <c r="BE889" s="52"/>
      <c r="BF889" s="52"/>
      <c r="BG889" s="52"/>
      <c r="BH889" s="52"/>
      <c r="BI889" s="52"/>
      <c r="BJ889" s="52"/>
      <c r="BK889" s="52"/>
      <c r="BL889" s="52"/>
      <c r="BM889" s="52"/>
      <c r="BN889" s="52"/>
      <c r="BO889" s="52"/>
      <c r="BP889" s="52"/>
      <c r="BQ889" s="52"/>
      <c r="BR889" s="52"/>
      <c r="BS889" s="52"/>
      <c r="BT889" s="52"/>
      <c r="BU889" s="52"/>
      <c r="BV889" s="52"/>
      <c r="BW889" s="52"/>
      <c r="BX889" s="52"/>
      <c r="BY889" s="52"/>
      <c r="BZ889" s="52"/>
      <c r="CA889" s="52"/>
      <c r="CB889" s="52"/>
      <c r="CC889" s="52"/>
      <c r="CD889" s="52"/>
      <c r="CE889" s="52"/>
      <c r="CF889" s="52"/>
      <c r="CG889" s="52"/>
      <c r="CH889" s="52"/>
      <c r="CI889" s="52"/>
      <c r="CJ889" s="52"/>
      <c r="CK889" s="52"/>
      <c r="CL889" s="52"/>
      <c r="CM889" s="52"/>
      <c r="CN889" s="52"/>
      <c r="CO889" s="52"/>
      <c r="CP889" s="52"/>
      <c r="CQ889" s="52"/>
      <c r="CR889" s="52"/>
      <c r="CS889" s="52"/>
      <c r="CT889" s="52"/>
      <c r="CU889" s="52"/>
      <c r="CV889" s="52"/>
      <c r="CW889" s="52"/>
      <c r="CX889" s="52"/>
      <c r="CY889" s="52"/>
      <c r="CZ889" s="52"/>
      <c r="DA889" s="52"/>
      <c r="DB889" s="52"/>
      <c r="DC889" s="52"/>
      <c r="DD889" s="52"/>
      <c r="DE889" s="52"/>
      <c r="DF889" s="52"/>
      <c r="DG889" s="52"/>
      <c r="DH889" s="52"/>
      <c r="DI889" s="52"/>
      <c r="DJ889" s="52"/>
      <c r="DK889" s="52"/>
      <c r="DL889" s="52"/>
      <c r="DM889" s="52"/>
      <c r="DN889" s="52"/>
      <c r="DO889" s="52"/>
      <c r="DP889" s="52"/>
      <c r="DQ889" s="52"/>
      <c r="DR889" s="52"/>
      <c r="DS889" s="52"/>
      <c r="DT889" s="52"/>
      <c r="DU889" s="52"/>
    </row>
    <row r="890" spans="1:125" ht="16.5" customHeight="1" x14ac:dyDescent="0.3">
      <c r="A890" s="56"/>
      <c r="B890" s="56"/>
      <c r="C890" s="56"/>
      <c r="D890" s="52"/>
      <c r="E890" s="52"/>
      <c r="F890" s="198"/>
      <c r="G890" s="52"/>
      <c r="H890" s="198"/>
      <c r="I890" s="198"/>
      <c r="J890" s="198"/>
      <c r="K890" s="198"/>
      <c r="L890" s="198"/>
      <c r="M890" s="198"/>
      <c r="N890" s="198"/>
      <c r="O890" s="198"/>
      <c r="P890" s="198"/>
      <c r="Q890" s="198"/>
      <c r="R890" s="198"/>
      <c r="S890" s="198"/>
      <c r="T890" s="198"/>
      <c r="U890" s="198"/>
      <c r="V890" s="198"/>
      <c r="W890" s="198"/>
      <c r="X890" s="198"/>
      <c r="Y890" s="198"/>
      <c r="Z890" s="198"/>
      <c r="AA890" s="52"/>
      <c r="AB890" s="52"/>
      <c r="AC890" s="52"/>
      <c r="AD890" s="198"/>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c r="BD890" s="52"/>
      <c r="BE890" s="52"/>
      <c r="BF890" s="52"/>
      <c r="BG890" s="52"/>
      <c r="BH890" s="52"/>
      <c r="BI890" s="52"/>
      <c r="BJ890" s="52"/>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c r="DC890" s="52"/>
      <c r="DD890" s="52"/>
      <c r="DE890" s="52"/>
      <c r="DF890" s="52"/>
      <c r="DG890" s="52"/>
      <c r="DH890" s="52"/>
      <c r="DI890" s="52"/>
      <c r="DJ890" s="52"/>
      <c r="DK890" s="52"/>
      <c r="DL890" s="52"/>
      <c r="DM890" s="52"/>
      <c r="DN890" s="52"/>
      <c r="DO890" s="52"/>
      <c r="DP890" s="52"/>
      <c r="DQ890" s="52"/>
      <c r="DR890" s="52"/>
      <c r="DS890" s="52"/>
      <c r="DT890" s="52"/>
      <c r="DU890" s="52"/>
    </row>
    <row r="891" spans="1:125" ht="16.5" customHeight="1" x14ac:dyDescent="0.3">
      <c r="A891" s="56"/>
      <c r="B891" s="56"/>
      <c r="C891" s="56"/>
      <c r="D891" s="52"/>
      <c r="E891" s="52"/>
      <c r="F891" s="198"/>
      <c r="G891" s="52"/>
      <c r="H891" s="198"/>
      <c r="I891" s="198"/>
      <c r="J891" s="198"/>
      <c r="K891" s="198"/>
      <c r="L891" s="198"/>
      <c r="M891" s="198"/>
      <c r="N891" s="198"/>
      <c r="O891" s="198"/>
      <c r="P891" s="198"/>
      <c r="Q891" s="198"/>
      <c r="R891" s="198"/>
      <c r="S891" s="198"/>
      <c r="T891" s="198"/>
      <c r="U891" s="198"/>
      <c r="V891" s="198"/>
      <c r="W891" s="198"/>
      <c r="X891" s="198"/>
      <c r="Y891" s="198"/>
      <c r="Z891" s="198"/>
      <c r="AA891" s="52"/>
      <c r="AB891" s="52"/>
      <c r="AC891" s="52"/>
      <c r="AD891" s="198"/>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c r="BB891" s="52"/>
      <c r="BC891" s="52"/>
      <c r="BD891" s="52"/>
      <c r="BE891" s="52"/>
      <c r="BF891" s="52"/>
      <c r="BG891" s="52"/>
      <c r="BH891" s="52"/>
      <c r="BI891" s="52"/>
      <c r="BJ891" s="52"/>
      <c r="BK891" s="52"/>
      <c r="BL891" s="52"/>
      <c r="BM891" s="52"/>
      <c r="BN891" s="52"/>
      <c r="BO891" s="52"/>
      <c r="BP891" s="52"/>
      <c r="BQ891" s="52"/>
      <c r="BR891" s="52"/>
      <c r="BS891" s="52"/>
      <c r="BT891" s="52"/>
      <c r="BU891" s="52"/>
      <c r="BV891" s="52"/>
      <c r="BW891" s="52"/>
      <c r="BX891" s="52"/>
      <c r="BY891" s="52"/>
      <c r="BZ891" s="52"/>
      <c r="CA891" s="52"/>
      <c r="CB891" s="52"/>
      <c r="CC891" s="52"/>
      <c r="CD891" s="52"/>
      <c r="CE891" s="52"/>
      <c r="CF891" s="52"/>
      <c r="CG891" s="52"/>
      <c r="CH891" s="52"/>
      <c r="CI891" s="52"/>
      <c r="CJ891" s="52"/>
      <c r="CK891" s="52"/>
      <c r="CL891" s="52"/>
      <c r="CM891" s="52"/>
      <c r="CN891" s="52"/>
      <c r="CO891" s="52"/>
      <c r="CP891" s="52"/>
      <c r="CQ891" s="52"/>
      <c r="CR891" s="52"/>
      <c r="CS891" s="52"/>
      <c r="CT891" s="52"/>
      <c r="CU891" s="52"/>
      <c r="CV891" s="52"/>
      <c r="CW891" s="52"/>
      <c r="CX891" s="52"/>
      <c r="CY891" s="52"/>
      <c r="CZ891" s="52"/>
      <c r="DA891" s="52"/>
      <c r="DB891" s="52"/>
      <c r="DC891" s="52"/>
      <c r="DD891" s="52"/>
      <c r="DE891" s="52"/>
      <c r="DF891" s="52"/>
      <c r="DG891" s="52"/>
      <c r="DH891" s="52"/>
      <c r="DI891" s="52"/>
      <c r="DJ891" s="52"/>
      <c r="DK891" s="52"/>
      <c r="DL891" s="52"/>
      <c r="DM891" s="52"/>
      <c r="DN891" s="52"/>
      <c r="DO891" s="52"/>
      <c r="DP891" s="52"/>
      <c r="DQ891" s="52"/>
      <c r="DR891" s="52"/>
      <c r="DS891" s="52"/>
      <c r="DT891" s="52"/>
      <c r="DU891" s="52"/>
    </row>
    <row r="892" spans="1:125" ht="16.5" customHeight="1" x14ac:dyDescent="0.3">
      <c r="A892" s="56"/>
      <c r="B892" s="56"/>
      <c r="C892" s="56"/>
      <c r="D892" s="52"/>
      <c r="E892" s="52"/>
      <c r="F892" s="198"/>
      <c r="G892" s="52"/>
      <c r="H892" s="198"/>
      <c r="I892" s="198"/>
      <c r="J892" s="198"/>
      <c r="K892" s="198"/>
      <c r="L892" s="198"/>
      <c r="M892" s="198"/>
      <c r="N892" s="198"/>
      <c r="O892" s="198"/>
      <c r="P892" s="198"/>
      <c r="Q892" s="198"/>
      <c r="R892" s="198"/>
      <c r="S892" s="198"/>
      <c r="T892" s="198"/>
      <c r="U892" s="198"/>
      <c r="V892" s="198"/>
      <c r="W892" s="198"/>
      <c r="X892" s="198"/>
      <c r="Y892" s="198"/>
      <c r="Z892" s="198"/>
      <c r="AA892" s="52"/>
      <c r="AB892" s="52"/>
      <c r="AC892" s="52"/>
      <c r="AD892" s="198"/>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c r="BD892" s="52"/>
      <c r="BE892" s="52"/>
      <c r="BF892" s="52"/>
      <c r="BG892" s="52"/>
      <c r="BH892" s="52"/>
      <c r="BI892" s="52"/>
      <c r="BJ892" s="52"/>
      <c r="BK892" s="52"/>
      <c r="BL892" s="52"/>
      <c r="BM892" s="52"/>
      <c r="BN892" s="52"/>
      <c r="BO892" s="52"/>
      <c r="BP892" s="52"/>
      <c r="BQ892" s="52"/>
      <c r="BR892" s="52"/>
      <c r="BS892" s="52"/>
      <c r="BT892" s="52"/>
      <c r="BU892" s="52"/>
      <c r="BV892" s="52"/>
      <c r="BW892" s="52"/>
      <c r="BX892" s="52"/>
      <c r="BY892" s="52"/>
      <c r="BZ892" s="52"/>
      <c r="CA892" s="52"/>
      <c r="CB892" s="52"/>
      <c r="CC892" s="52"/>
      <c r="CD892" s="52"/>
      <c r="CE892" s="52"/>
      <c r="CF892" s="52"/>
      <c r="CG892" s="52"/>
      <c r="CH892" s="52"/>
      <c r="CI892" s="52"/>
      <c r="CJ892" s="52"/>
      <c r="CK892" s="52"/>
      <c r="CL892" s="52"/>
      <c r="CM892" s="52"/>
      <c r="CN892" s="52"/>
      <c r="CO892" s="52"/>
      <c r="CP892" s="52"/>
      <c r="CQ892" s="52"/>
      <c r="CR892" s="52"/>
      <c r="CS892" s="52"/>
      <c r="CT892" s="52"/>
      <c r="CU892" s="52"/>
      <c r="CV892" s="52"/>
      <c r="CW892" s="52"/>
      <c r="CX892" s="52"/>
      <c r="CY892" s="52"/>
      <c r="CZ892" s="52"/>
      <c r="DA892" s="52"/>
      <c r="DB892" s="52"/>
      <c r="DC892" s="52"/>
      <c r="DD892" s="52"/>
      <c r="DE892" s="52"/>
      <c r="DF892" s="52"/>
      <c r="DG892" s="52"/>
      <c r="DH892" s="52"/>
      <c r="DI892" s="52"/>
      <c r="DJ892" s="52"/>
      <c r="DK892" s="52"/>
      <c r="DL892" s="52"/>
      <c r="DM892" s="52"/>
      <c r="DN892" s="52"/>
      <c r="DO892" s="52"/>
      <c r="DP892" s="52"/>
      <c r="DQ892" s="52"/>
      <c r="DR892" s="52"/>
      <c r="DS892" s="52"/>
      <c r="DT892" s="52"/>
      <c r="DU892" s="52"/>
    </row>
    <row r="893" spans="1:125" ht="16.5" customHeight="1" x14ac:dyDescent="0.3">
      <c r="A893" s="56"/>
      <c r="B893" s="56"/>
      <c r="C893" s="56"/>
      <c r="D893" s="52"/>
      <c r="E893" s="52"/>
      <c r="F893" s="198"/>
      <c r="G893" s="52"/>
      <c r="H893" s="198"/>
      <c r="I893" s="198"/>
      <c r="J893" s="198"/>
      <c r="K893" s="198"/>
      <c r="L893" s="198"/>
      <c r="M893" s="198"/>
      <c r="N893" s="198"/>
      <c r="O893" s="198"/>
      <c r="P893" s="198"/>
      <c r="Q893" s="198"/>
      <c r="R893" s="198"/>
      <c r="S893" s="198"/>
      <c r="T893" s="198"/>
      <c r="U893" s="198"/>
      <c r="V893" s="198"/>
      <c r="W893" s="198"/>
      <c r="X893" s="198"/>
      <c r="Y893" s="198"/>
      <c r="Z893" s="198"/>
      <c r="AA893" s="52"/>
      <c r="AB893" s="52"/>
      <c r="AC893" s="52"/>
      <c r="AD893" s="198"/>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c r="BB893" s="52"/>
      <c r="BC893" s="52"/>
      <c r="BD893" s="52"/>
      <c r="BE893" s="52"/>
      <c r="BF893" s="52"/>
      <c r="BG893" s="52"/>
      <c r="BH893" s="52"/>
      <c r="BI893" s="52"/>
      <c r="BJ893" s="52"/>
      <c r="BK893" s="52"/>
      <c r="BL893" s="52"/>
      <c r="BM893" s="52"/>
      <c r="BN893" s="52"/>
      <c r="BO893" s="52"/>
      <c r="BP893" s="52"/>
      <c r="BQ893" s="52"/>
      <c r="BR893" s="52"/>
      <c r="BS893" s="52"/>
      <c r="BT893" s="52"/>
      <c r="BU893" s="52"/>
      <c r="BV893" s="52"/>
      <c r="BW893" s="52"/>
      <c r="BX893" s="52"/>
      <c r="BY893" s="52"/>
      <c r="BZ893" s="52"/>
      <c r="CA893" s="52"/>
      <c r="CB893" s="52"/>
      <c r="CC893" s="52"/>
      <c r="CD893" s="52"/>
      <c r="CE893" s="52"/>
      <c r="CF893" s="52"/>
      <c r="CG893" s="52"/>
      <c r="CH893" s="52"/>
      <c r="CI893" s="52"/>
      <c r="CJ893" s="52"/>
      <c r="CK893" s="52"/>
      <c r="CL893" s="52"/>
      <c r="CM893" s="52"/>
      <c r="CN893" s="52"/>
      <c r="CO893" s="52"/>
      <c r="CP893" s="52"/>
      <c r="CQ893" s="52"/>
      <c r="CR893" s="52"/>
      <c r="CS893" s="52"/>
      <c r="CT893" s="52"/>
      <c r="CU893" s="52"/>
      <c r="CV893" s="52"/>
      <c r="CW893" s="52"/>
      <c r="CX893" s="52"/>
      <c r="CY893" s="52"/>
      <c r="CZ893" s="52"/>
      <c r="DA893" s="52"/>
      <c r="DB893" s="52"/>
      <c r="DC893" s="52"/>
      <c r="DD893" s="52"/>
      <c r="DE893" s="52"/>
      <c r="DF893" s="52"/>
      <c r="DG893" s="52"/>
      <c r="DH893" s="52"/>
      <c r="DI893" s="52"/>
      <c r="DJ893" s="52"/>
      <c r="DK893" s="52"/>
      <c r="DL893" s="52"/>
      <c r="DM893" s="52"/>
      <c r="DN893" s="52"/>
      <c r="DO893" s="52"/>
      <c r="DP893" s="52"/>
      <c r="DQ893" s="52"/>
      <c r="DR893" s="52"/>
      <c r="DS893" s="52"/>
      <c r="DT893" s="52"/>
      <c r="DU893" s="52"/>
    </row>
    <row r="894" spans="1:125" ht="16.5" customHeight="1" x14ac:dyDescent="0.3">
      <c r="A894" s="56"/>
      <c r="B894" s="56"/>
      <c r="C894" s="56"/>
      <c r="D894" s="52"/>
      <c r="E894" s="52"/>
      <c r="F894" s="198"/>
      <c r="G894" s="52"/>
      <c r="H894" s="198"/>
      <c r="I894" s="198"/>
      <c r="J894" s="198"/>
      <c r="K894" s="198"/>
      <c r="L894" s="198"/>
      <c r="M894" s="198"/>
      <c r="N894" s="198"/>
      <c r="O894" s="198"/>
      <c r="P894" s="198"/>
      <c r="Q894" s="198"/>
      <c r="R894" s="198"/>
      <c r="S894" s="198"/>
      <c r="T894" s="198"/>
      <c r="U894" s="198"/>
      <c r="V894" s="198"/>
      <c r="W894" s="198"/>
      <c r="X894" s="198"/>
      <c r="Y894" s="198"/>
      <c r="Z894" s="198"/>
      <c r="AA894" s="52"/>
      <c r="AB894" s="52"/>
      <c r="AC894" s="52"/>
      <c r="AD894" s="198"/>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c r="BD894" s="52"/>
      <c r="BE894" s="52"/>
      <c r="BF894" s="52"/>
      <c r="BG894" s="52"/>
      <c r="BH894" s="52"/>
      <c r="BI894" s="52"/>
      <c r="BJ894" s="52"/>
      <c r="BK894" s="52"/>
      <c r="BL894" s="52"/>
      <c r="BM894" s="52"/>
      <c r="BN894" s="52"/>
      <c r="BO894" s="52"/>
      <c r="BP894" s="52"/>
      <c r="BQ894" s="52"/>
      <c r="BR894" s="52"/>
      <c r="BS894" s="52"/>
      <c r="BT894" s="52"/>
      <c r="BU894" s="52"/>
      <c r="BV894" s="52"/>
      <c r="BW894" s="52"/>
      <c r="BX894" s="52"/>
      <c r="BY894" s="52"/>
      <c r="BZ894" s="52"/>
      <c r="CA894" s="52"/>
      <c r="CB894" s="52"/>
      <c r="CC894" s="52"/>
      <c r="CD894" s="52"/>
      <c r="CE894" s="52"/>
      <c r="CF894" s="52"/>
      <c r="CG894" s="52"/>
      <c r="CH894" s="52"/>
      <c r="CI894" s="52"/>
      <c r="CJ894" s="52"/>
      <c r="CK894" s="52"/>
      <c r="CL894" s="52"/>
      <c r="CM894" s="52"/>
      <c r="CN894" s="52"/>
      <c r="CO894" s="52"/>
      <c r="CP894" s="52"/>
      <c r="CQ894" s="52"/>
      <c r="CR894" s="52"/>
      <c r="CS894" s="52"/>
      <c r="CT894" s="52"/>
      <c r="CU894" s="52"/>
      <c r="CV894" s="52"/>
      <c r="CW894" s="52"/>
      <c r="CX894" s="52"/>
      <c r="CY894" s="52"/>
      <c r="CZ894" s="52"/>
      <c r="DA894" s="52"/>
      <c r="DB894" s="52"/>
      <c r="DC894" s="52"/>
      <c r="DD894" s="52"/>
      <c r="DE894" s="52"/>
      <c r="DF894" s="52"/>
      <c r="DG894" s="52"/>
      <c r="DH894" s="52"/>
      <c r="DI894" s="52"/>
      <c r="DJ894" s="52"/>
      <c r="DK894" s="52"/>
      <c r="DL894" s="52"/>
      <c r="DM894" s="52"/>
      <c r="DN894" s="52"/>
      <c r="DO894" s="52"/>
      <c r="DP894" s="52"/>
      <c r="DQ894" s="52"/>
      <c r="DR894" s="52"/>
      <c r="DS894" s="52"/>
      <c r="DT894" s="52"/>
      <c r="DU894" s="52"/>
    </row>
    <row r="895" spans="1:125" ht="16.5" customHeight="1" x14ac:dyDescent="0.3">
      <c r="A895" s="56"/>
      <c r="B895" s="56"/>
      <c r="C895" s="56"/>
      <c r="D895" s="52"/>
      <c r="E895" s="52"/>
      <c r="F895" s="198"/>
      <c r="G895" s="52"/>
      <c r="H895" s="198"/>
      <c r="I895" s="198"/>
      <c r="J895" s="198"/>
      <c r="K895" s="198"/>
      <c r="L895" s="198"/>
      <c r="M895" s="198"/>
      <c r="N895" s="198"/>
      <c r="O895" s="198"/>
      <c r="P895" s="198"/>
      <c r="Q895" s="198"/>
      <c r="R895" s="198"/>
      <c r="S895" s="198"/>
      <c r="T895" s="198"/>
      <c r="U895" s="198"/>
      <c r="V895" s="198"/>
      <c r="W895" s="198"/>
      <c r="X895" s="198"/>
      <c r="Y895" s="198"/>
      <c r="Z895" s="198"/>
      <c r="AA895" s="52"/>
      <c r="AB895" s="52"/>
      <c r="AC895" s="52"/>
      <c r="AD895" s="198"/>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c r="BB895" s="52"/>
      <c r="BC895" s="52"/>
      <c r="BD895" s="52"/>
      <c r="BE895" s="52"/>
      <c r="BF895" s="52"/>
      <c r="BG895" s="52"/>
      <c r="BH895" s="52"/>
      <c r="BI895" s="52"/>
      <c r="BJ895" s="52"/>
      <c r="BK895" s="52"/>
      <c r="BL895" s="52"/>
      <c r="BM895" s="52"/>
      <c r="BN895" s="52"/>
      <c r="BO895" s="52"/>
      <c r="BP895" s="52"/>
      <c r="BQ895" s="52"/>
      <c r="BR895" s="52"/>
      <c r="BS895" s="52"/>
      <c r="BT895" s="52"/>
      <c r="BU895" s="52"/>
      <c r="BV895" s="52"/>
      <c r="BW895" s="52"/>
      <c r="BX895" s="52"/>
      <c r="BY895" s="52"/>
      <c r="BZ895" s="52"/>
      <c r="CA895" s="52"/>
      <c r="CB895" s="52"/>
      <c r="CC895" s="52"/>
      <c r="CD895" s="52"/>
      <c r="CE895" s="52"/>
      <c r="CF895" s="52"/>
      <c r="CG895" s="52"/>
      <c r="CH895" s="52"/>
      <c r="CI895" s="52"/>
      <c r="CJ895" s="52"/>
      <c r="CK895" s="52"/>
      <c r="CL895" s="52"/>
      <c r="CM895" s="52"/>
      <c r="CN895" s="52"/>
      <c r="CO895" s="52"/>
      <c r="CP895" s="52"/>
      <c r="CQ895" s="52"/>
      <c r="CR895" s="52"/>
      <c r="CS895" s="52"/>
      <c r="CT895" s="52"/>
      <c r="CU895" s="52"/>
      <c r="CV895" s="52"/>
      <c r="CW895" s="52"/>
      <c r="CX895" s="52"/>
      <c r="CY895" s="52"/>
      <c r="CZ895" s="52"/>
      <c r="DA895" s="52"/>
      <c r="DB895" s="52"/>
      <c r="DC895" s="52"/>
      <c r="DD895" s="52"/>
      <c r="DE895" s="52"/>
      <c r="DF895" s="52"/>
      <c r="DG895" s="52"/>
      <c r="DH895" s="52"/>
      <c r="DI895" s="52"/>
      <c r="DJ895" s="52"/>
      <c r="DK895" s="52"/>
      <c r="DL895" s="52"/>
      <c r="DM895" s="52"/>
      <c r="DN895" s="52"/>
      <c r="DO895" s="52"/>
      <c r="DP895" s="52"/>
      <c r="DQ895" s="52"/>
      <c r="DR895" s="52"/>
      <c r="DS895" s="52"/>
      <c r="DT895" s="52"/>
      <c r="DU895" s="52"/>
    </row>
    <row r="896" spans="1:125" ht="16.5" customHeight="1" x14ac:dyDescent="0.3">
      <c r="A896" s="56"/>
      <c r="B896" s="56"/>
      <c r="C896" s="56"/>
      <c r="D896" s="52"/>
      <c r="E896" s="52"/>
      <c r="F896" s="198"/>
      <c r="G896" s="52"/>
      <c r="H896" s="198"/>
      <c r="I896" s="198"/>
      <c r="J896" s="198"/>
      <c r="K896" s="198"/>
      <c r="L896" s="198"/>
      <c r="M896" s="198"/>
      <c r="N896" s="198"/>
      <c r="O896" s="198"/>
      <c r="P896" s="198"/>
      <c r="Q896" s="198"/>
      <c r="R896" s="198"/>
      <c r="S896" s="198"/>
      <c r="T896" s="198"/>
      <c r="U896" s="198"/>
      <c r="V896" s="198"/>
      <c r="W896" s="198"/>
      <c r="X896" s="198"/>
      <c r="Y896" s="198"/>
      <c r="Z896" s="198"/>
      <c r="AA896" s="52"/>
      <c r="AB896" s="52"/>
      <c r="AC896" s="52"/>
      <c r="AD896" s="198"/>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52"/>
      <c r="BH896" s="52"/>
      <c r="BI896" s="52"/>
      <c r="BJ896" s="52"/>
      <c r="BK896" s="52"/>
      <c r="BL896" s="52"/>
      <c r="BM896" s="52"/>
      <c r="BN896" s="52"/>
      <c r="BO896" s="52"/>
      <c r="BP896" s="52"/>
      <c r="BQ896" s="52"/>
      <c r="BR896" s="52"/>
      <c r="BS896" s="52"/>
      <c r="BT896" s="52"/>
      <c r="BU896" s="52"/>
      <c r="BV896" s="52"/>
      <c r="BW896" s="52"/>
      <c r="BX896" s="52"/>
      <c r="BY896" s="52"/>
      <c r="BZ896" s="52"/>
      <c r="CA896" s="52"/>
      <c r="CB896" s="52"/>
      <c r="CC896" s="52"/>
      <c r="CD896" s="52"/>
      <c r="CE896" s="52"/>
      <c r="CF896" s="52"/>
      <c r="CG896" s="52"/>
      <c r="CH896" s="52"/>
      <c r="CI896" s="52"/>
      <c r="CJ896" s="52"/>
      <c r="CK896" s="52"/>
      <c r="CL896" s="52"/>
      <c r="CM896" s="52"/>
      <c r="CN896" s="52"/>
      <c r="CO896" s="52"/>
      <c r="CP896" s="52"/>
      <c r="CQ896" s="52"/>
      <c r="CR896" s="52"/>
      <c r="CS896" s="52"/>
      <c r="CT896" s="52"/>
      <c r="CU896" s="52"/>
      <c r="CV896" s="52"/>
      <c r="CW896" s="52"/>
      <c r="CX896" s="52"/>
      <c r="CY896" s="52"/>
      <c r="CZ896" s="52"/>
      <c r="DA896" s="52"/>
      <c r="DB896" s="52"/>
      <c r="DC896" s="52"/>
      <c r="DD896" s="52"/>
      <c r="DE896" s="52"/>
      <c r="DF896" s="52"/>
      <c r="DG896" s="52"/>
      <c r="DH896" s="52"/>
      <c r="DI896" s="52"/>
      <c r="DJ896" s="52"/>
      <c r="DK896" s="52"/>
      <c r="DL896" s="52"/>
      <c r="DM896" s="52"/>
      <c r="DN896" s="52"/>
      <c r="DO896" s="52"/>
      <c r="DP896" s="52"/>
      <c r="DQ896" s="52"/>
      <c r="DR896" s="52"/>
      <c r="DS896" s="52"/>
      <c r="DT896" s="52"/>
      <c r="DU896" s="52"/>
    </row>
    <row r="897" spans="1:125" ht="16.5" customHeight="1" x14ac:dyDescent="0.3">
      <c r="A897" s="56"/>
      <c r="B897" s="56"/>
      <c r="C897" s="56"/>
      <c r="D897" s="52"/>
      <c r="E897" s="52"/>
      <c r="F897" s="198"/>
      <c r="G897" s="52"/>
      <c r="H897" s="198"/>
      <c r="I897" s="198"/>
      <c r="J897" s="198"/>
      <c r="K897" s="198"/>
      <c r="L897" s="198"/>
      <c r="M897" s="198"/>
      <c r="N897" s="198"/>
      <c r="O897" s="198"/>
      <c r="P897" s="198"/>
      <c r="Q897" s="198"/>
      <c r="R897" s="198"/>
      <c r="S897" s="198"/>
      <c r="T897" s="198"/>
      <c r="U897" s="198"/>
      <c r="V897" s="198"/>
      <c r="W897" s="198"/>
      <c r="X897" s="198"/>
      <c r="Y897" s="198"/>
      <c r="Z897" s="198"/>
      <c r="AA897" s="52"/>
      <c r="AB897" s="52"/>
      <c r="AC897" s="52"/>
      <c r="AD897" s="198"/>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c r="BB897" s="52"/>
      <c r="BC897" s="52"/>
      <c r="BD897" s="52"/>
      <c r="BE897" s="52"/>
      <c r="BF897" s="52"/>
      <c r="BG897" s="52"/>
      <c r="BH897" s="52"/>
      <c r="BI897" s="52"/>
      <c r="BJ897" s="52"/>
      <c r="BK897" s="52"/>
      <c r="BL897" s="52"/>
      <c r="BM897" s="52"/>
      <c r="BN897" s="52"/>
      <c r="BO897" s="52"/>
      <c r="BP897" s="52"/>
      <c r="BQ897" s="52"/>
      <c r="BR897" s="52"/>
      <c r="BS897" s="52"/>
      <c r="BT897" s="52"/>
      <c r="BU897" s="52"/>
      <c r="BV897" s="52"/>
      <c r="BW897" s="52"/>
      <c r="BX897" s="52"/>
      <c r="BY897" s="52"/>
      <c r="BZ897" s="52"/>
      <c r="CA897" s="52"/>
      <c r="CB897" s="52"/>
      <c r="CC897" s="52"/>
      <c r="CD897" s="52"/>
      <c r="CE897" s="52"/>
      <c r="CF897" s="52"/>
      <c r="CG897" s="52"/>
      <c r="CH897" s="52"/>
      <c r="CI897" s="52"/>
      <c r="CJ897" s="52"/>
      <c r="CK897" s="52"/>
      <c r="CL897" s="52"/>
      <c r="CM897" s="52"/>
      <c r="CN897" s="52"/>
      <c r="CO897" s="52"/>
      <c r="CP897" s="52"/>
      <c r="CQ897" s="52"/>
      <c r="CR897" s="52"/>
      <c r="CS897" s="52"/>
      <c r="CT897" s="52"/>
      <c r="CU897" s="52"/>
      <c r="CV897" s="52"/>
      <c r="CW897" s="52"/>
      <c r="CX897" s="52"/>
      <c r="CY897" s="52"/>
      <c r="CZ897" s="52"/>
      <c r="DA897" s="52"/>
      <c r="DB897" s="52"/>
      <c r="DC897" s="52"/>
      <c r="DD897" s="52"/>
      <c r="DE897" s="52"/>
      <c r="DF897" s="52"/>
      <c r="DG897" s="52"/>
      <c r="DH897" s="52"/>
      <c r="DI897" s="52"/>
      <c r="DJ897" s="52"/>
      <c r="DK897" s="52"/>
      <c r="DL897" s="52"/>
      <c r="DM897" s="52"/>
      <c r="DN897" s="52"/>
      <c r="DO897" s="52"/>
      <c r="DP897" s="52"/>
      <c r="DQ897" s="52"/>
      <c r="DR897" s="52"/>
      <c r="DS897" s="52"/>
      <c r="DT897" s="52"/>
      <c r="DU897" s="52"/>
    </row>
    <row r="898" spans="1:125" ht="16.5" customHeight="1" x14ac:dyDescent="0.3">
      <c r="A898" s="56"/>
      <c r="B898" s="56"/>
      <c r="C898" s="56"/>
      <c r="D898" s="52"/>
      <c r="E898" s="52"/>
      <c r="F898" s="198"/>
      <c r="G898" s="52"/>
      <c r="H898" s="198"/>
      <c r="I898" s="198"/>
      <c r="J898" s="198"/>
      <c r="K898" s="198"/>
      <c r="L898" s="198"/>
      <c r="M898" s="198"/>
      <c r="N898" s="198"/>
      <c r="O898" s="198"/>
      <c r="P898" s="198"/>
      <c r="Q898" s="198"/>
      <c r="R898" s="198"/>
      <c r="S898" s="198"/>
      <c r="T898" s="198"/>
      <c r="U898" s="198"/>
      <c r="V898" s="198"/>
      <c r="W898" s="198"/>
      <c r="X898" s="198"/>
      <c r="Y898" s="198"/>
      <c r="Z898" s="198"/>
      <c r="AA898" s="52"/>
      <c r="AB898" s="52"/>
      <c r="AC898" s="52"/>
      <c r="AD898" s="198"/>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c r="BD898" s="52"/>
      <c r="BE898" s="52"/>
      <c r="BF898" s="52"/>
      <c r="BG898" s="52"/>
      <c r="BH898" s="52"/>
      <c r="BI898" s="52"/>
      <c r="BJ898" s="52"/>
      <c r="BK898" s="52"/>
      <c r="BL898" s="52"/>
      <c r="BM898" s="52"/>
      <c r="BN898" s="52"/>
      <c r="BO898" s="52"/>
      <c r="BP898" s="52"/>
      <c r="BQ898" s="52"/>
      <c r="BR898" s="52"/>
      <c r="BS898" s="52"/>
      <c r="BT898" s="52"/>
      <c r="BU898" s="52"/>
      <c r="BV898" s="52"/>
      <c r="BW898" s="52"/>
      <c r="BX898" s="52"/>
      <c r="BY898" s="52"/>
      <c r="BZ898" s="52"/>
      <c r="CA898" s="52"/>
      <c r="CB898" s="52"/>
      <c r="CC898" s="52"/>
      <c r="CD898" s="52"/>
      <c r="CE898" s="52"/>
      <c r="CF898" s="52"/>
      <c r="CG898" s="52"/>
      <c r="CH898" s="52"/>
      <c r="CI898" s="52"/>
      <c r="CJ898" s="52"/>
      <c r="CK898" s="52"/>
      <c r="CL898" s="52"/>
      <c r="CM898" s="52"/>
      <c r="CN898" s="52"/>
      <c r="CO898" s="52"/>
      <c r="CP898" s="52"/>
      <c r="CQ898" s="52"/>
      <c r="CR898" s="52"/>
      <c r="CS898" s="52"/>
      <c r="CT898" s="52"/>
      <c r="CU898" s="52"/>
      <c r="CV898" s="52"/>
      <c r="CW898" s="52"/>
      <c r="CX898" s="52"/>
      <c r="CY898" s="52"/>
      <c r="CZ898" s="52"/>
      <c r="DA898" s="52"/>
      <c r="DB898" s="52"/>
      <c r="DC898" s="52"/>
      <c r="DD898" s="52"/>
      <c r="DE898" s="52"/>
      <c r="DF898" s="52"/>
      <c r="DG898" s="52"/>
      <c r="DH898" s="52"/>
      <c r="DI898" s="52"/>
      <c r="DJ898" s="52"/>
      <c r="DK898" s="52"/>
      <c r="DL898" s="52"/>
      <c r="DM898" s="52"/>
      <c r="DN898" s="52"/>
      <c r="DO898" s="52"/>
      <c r="DP898" s="52"/>
      <c r="DQ898" s="52"/>
      <c r="DR898" s="52"/>
      <c r="DS898" s="52"/>
      <c r="DT898" s="52"/>
      <c r="DU898" s="52"/>
    </row>
    <row r="899" spans="1:125" ht="16.5" customHeight="1" x14ac:dyDescent="0.3">
      <c r="A899" s="56"/>
      <c r="B899" s="56"/>
      <c r="C899" s="56"/>
      <c r="D899" s="52"/>
      <c r="E899" s="52"/>
      <c r="F899" s="198"/>
      <c r="G899" s="52"/>
      <c r="H899" s="198"/>
      <c r="I899" s="198"/>
      <c r="J899" s="198"/>
      <c r="K899" s="198"/>
      <c r="L899" s="198"/>
      <c r="M899" s="198"/>
      <c r="N899" s="198"/>
      <c r="O899" s="198"/>
      <c r="P899" s="198"/>
      <c r="Q899" s="198"/>
      <c r="R899" s="198"/>
      <c r="S899" s="198"/>
      <c r="T899" s="198"/>
      <c r="U899" s="198"/>
      <c r="V899" s="198"/>
      <c r="W899" s="198"/>
      <c r="X899" s="198"/>
      <c r="Y899" s="198"/>
      <c r="Z899" s="198"/>
      <c r="AA899" s="52"/>
      <c r="AB899" s="52"/>
      <c r="AC899" s="52"/>
      <c r="AD899" s="198"/>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c r="BB899" s="52"/>
      <c r="BC899" s="52"/>
      <c r="BD899" s="52"/>
      <c r="BE899" s="52"/>
      <c r="BF899" s="52"/>
      <c r="BG899" s="52"/>
      <c r="BH899" s="52"/>
      <c r="BI899" s="52"/>
      <c r="BJ899" s="52"/>
      <c r="BK899" s="52"/>
      <c r="BL899" s="52"/>
      <c r="BM899" s="52"/>
      <c r="BN899" s="52"/>
      <c r="BO899" s="52"/>
      <c r="BP899" s="52"/>
      <c r="BQ899" s="52"/>
      <c r="BR899" s="52"/>
      <c r="BS899" s="52"/>
      <c r="BT899" s="52"/>
      <c r="BU899" s="52"/>
      <c r="BV899" s="52"/>
      <c r="BW899" s="52"/>
      <c r="BX899" s="52"/>
      <c r="BY899" s="52"/>
      <c r="BZ899" s="52"/>
      <c r="CA899" s="52"/>
      <c r="CB899" s="52"/>
      <c r="CC899" s="52"/>
      <c r="CD899" s="52"/>
      <c r="CE899" s="52"/>
      <c r="CF899" s="52"/>
      <c r="CG899" s="52"/>
      <c r="CH899" s="52"/>
      <c r="CI899" s="52"/>
      <c r="CJ899" s="52"/>
      <c r="CK899" s="52"/>
      <c r="CL899" s="52"/>
      <c r="CM899" s="52"/>
      <c r="CN899" s="52"/>
      <c r="CO899" s="52"/>
      <c r="CP899" s="52"/>
      <c r="CQ899" s="52"/>
      <c r="CR899" s="52"/>
      <c r="CS899" s="52"/>
      <c r="CT899" s="52"/>
      <c r="CU899" s="52"/>
      <c r="CV899" s="52"/>
      <c r="CW899" s="52"/>
      <c r="CX899" s="52"/>
      <c r="CY899" s="52"/>
      <c r="CZ899" s="52"/>
      <c r="DA899" s="52"/>
      <c r="DB899" s="52"/>
      <c r="DC899" s="52"/>
      <c r="DD899" s="52"/>
      <c r="DE899" s="52"/>
      <c r="DF899" s="52"/>
      <c r="DG899" s="52"/>
      <c r="DH899" s="52"/>
      <c r="DI899" s="52"/>
      <c r="DJ899" s="52"/>
      <c r="DK899" s="52"/>
      <c r="DL899" s="52"/>
      <c r="DM899" s="52"/>
      <c r="DN899" s="52"/>
      <c r="DO899" s="52"/>
      <c r="DP899" s="52"/>
      <c r="DQ899" s="52"/>
      <c r="DR899" s="52"/>
      <c r="DS899" s="52"/>
      <c r="DT899" s="52"/>
      <c r="DU899" s="52"/>
    </row>
    <row r="900" spans="1:125" ht="16.5" customHeight="1" x14ac:dyDescent="0.3">
      <c r="A900" s="56"/>
      <c r="B900" s="56"/>
      <c r="C900" s="56"/>
      <c r="D900" s="52"/>
      <c r="E900" s="52"/>
      <c r="F900" s="198"/>
      <c r="G900" s="52"/>
      <c r="H900" s="198"/>
      <c r="I900" s="198"/>
      <c r="J900" s="198"/>
      <c r="K900" s="198"/>
      <c r="L900" s="198"/>
      <c r="M900" s="198"/>
      <c r="N900" s="198"/>
      <c r="O900" s="198"/>
      <c r="P900" s="198"/>
      <c r="Q900" s="198"/>
      <c r="R900" s="198"/>
      <c r="S900" s="198"/>
      <c r="T900" s="198"/>
      <c r="U900" s="198"/>
      <c r="V900" s="198"/>
      <c r="W900" s="198"/>
      <c r="X900" s="198"/>
      <c r="Y900" s="198"/>
      <c r="Z900" s="198"/>
      <c r="AA900" s="52"/>
      <c r="AB900" s="52"/>
      <c r="AC900" s="52"/>
      <c r="AD900" s="198"/>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c r="BD900" s="52"/>
      <c r="BE900" s="52"/>
      <c r="BF900" s="52"/>
      <c r="BG900" s="52"/>
      <c r="BH900" s="52"/>
      <c r="BI900" s="52"/>
      <c r="BJ900" s="52"/>
      <c r="BK900" s="52"/>
      <c r="BL900" s="52"/>
      <c r="BM900" s="52"/>
      <c r="BN900" s="52"/>
      <c r="BO900" s="52"/>
      <c r="BP900" s="52"/>
      <c r="BQ900" s="52"/>
      <c r="BR900" s="52"/>
      <c r="BS900" s="52"/>
      <c r="BT900" s="52"/>
      <c r="BU900" s="52"/>
      <c r="BV900" s="52"/>
      <c r="BW900" s="52"/>
      <c r="BX900" s="52"/>
      <c r="BY900" s="52"/>
      <c r="BZ900" s="52"/>
      <c r="CA900" s="52"/>
      <c r="CB900" s="52"/>
      <c r="CC900" s="52"/>
      <c r="CD900" s="52"/>
      <c r="CE900" s="52"/>
      <c r="CF900" s="52"/>
      <c r="CG900" s="52"/>
      <c r="CH900" s="52"/>
      <c r="CI900" s="52"/>
      <c r="CJ900" s="52"/>
      <c r="CK900" s="52"/>
      <c r="CL900" s="52"/>
      <c r="CM900" s="52"/>
      <c r="CN900" s="52"/>
      <c r="CO900" s="52"/>
      <c r="CP900" s="52"/>
      <c r="CQ900" s="52"/>
      <c r="CR900" s="52"/>
      <c r="CS900" s="52"/>
      <c r="CT900" s="52"/>
      <c r="CU900" s="52"/>
      <c r="CV900" s="52"/>
      <c r="CW900" s="52"/>
      <c r="CX900" s="52"/>
      <c r="CY900" s="52"/>
      <c r="CZ900" s="52"/>
      <c r="DA900" s="52"/>
      <c r="DB900" s="52"/>
      <c r="DC900" s="52"/>
      <c r="DD900" s="52"/>
      <c r="DE900" s="52"/>
      <c r="DF900" s="52"/>
      <c r="DG900" s="52"/>
      <c r="DH900" s="52"/>
      <c r="DI900" s="52"/>
      <c r="DJ900" s="52"/>
      <c r="DK900" s="52"/>
      <c r="DL900" s="52"/>
      <c r="DM900" s="52"/>
      <c r="DN900" s="52"/>
      <c r="DO900" s="52"/>
      <c r="DP900" s="52"/>
      <c r="DQ900" s="52"/>
      <c r="DR900" s="52"/>
      <c r="DS900" s="52"/>
      <c r="DT900" s="52"/>
      <c r="DU900" s="52"/>
    </row>
    <row r="901" spans="1:125" ht="16.5" customHeight="1" x14ac:dyDescent="0.3">
      <c r="A901" s="56"/>
      <c r="B901" s="56"/>
      <c r="C901" s="56"/>
      <c r="D901" s="52"/>
      <c r="E901" s="52"/>
      <c r="F901" s="198"/>
      <c r="G901" s="52"/>
      <c r="H901" s="198"/>
      <c r="I901" s="198"/>
      <c r="J901" s="198"/>
      <c r="K901" s="198"/>
      <c r="L901" s="198"/>
      <c r="M901" s="198"/>
      <c r="N901" s="198"/>
      <c r="O901" s="198"/>
      <c r="P901" s="198"/>
      <c r="Q901" s="198"/>
      <c r="R901" s="198"/>
      <c r="S901" s="198"/>
      <c r="T901" s="198"/>
      <c r="U901" s="198"/>
      <c r="V901" s="198"/>
      <c r="W901" s="198"/>
      <c r="X901" s="198"/>
      <c r="Y901" s="198"/>
      <c r="Z901" s="198"/>
      <c r="AA901" s="52"/>
      <c r="AB901" s="52"/>
      <c r="AC901" s="52"/>
      <c r="AD901" s="198"/>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c r="BB901" s="52"/>
      <c r="BC901" s="52"/>
      <c r="BD901" s="52"/>
      <c r="BE901" s="52"/>
      <c r="BF901" s="52"/>
      <c r="BG901" s="52"/>
      <c r="BH901" s="52"/>
      <c r="BI901" s="52"/>
      <c r="BJ901" s="52"/>
      <c r="BK901" s="52"/>
      <c r="BL901" s="52"/>
      <c r="BM901" s="52"/>
      <c r="BN901" s="52"/>
      <c r="BO901" s="52"/>
      <c r="BP901" s="52"/>
      <c r="BQ901" s="52"/>
      <c r="BR901" s="52"/>
      <c r="BS901" s="52"/>
      <c r="BT901" s="52"/>
      <c r="BU901" s="52"/>
      <c r="BV901" s="52"/>
      <c r="BW901" s="52"/>
      <c r="BX901" s="52"/>
      <c r="BY901" s="52"/>
      <c r="BZ901" s="52"/>
      <c r="CA901" s="52"/>
      <c r="CB901" s="52"/>
      <c r="CC901" s="52"/>
      <c r="CD901" s="52"/>
      <c r="CE901" s="52"/>
      <c r="CF901" s="52"/>
      <c r="CG901" s="52"/>
      <c r="CH901" s="52"/>
      <c r="CI901" s="52"/>
      <c r="CJ901" s="52"/>
      <c r="CK901" s="52"/>
      <c r="CL901" s="52"/>
      <c r="CM901" s="52"/>
      <c r="CN901" s="52"/>
      <c r="CO901" s="52"/>
      <c r="CP901" s="52"/>
      <c r="CQ901" s="52"/>
      <c r="CR901" s="52"/>
      <c r="CS901" s="52"/>
      <c r="CT901" s="52"/>
      <c r="CU901" s="52"/>
      <c r="CV901" s="52"/>
      <c r="CW901" s="52"/>
      <c r="CX901" s="52"/>
      <c r="CY901" s="52"/>
      <c r="CZ901" s="52"/>
      <c r="DA901" s="52"/>
      <c r="DB901" s="52"/>
      <c r="DC901" s="52"/>
      <c r="DD901" s="52"/>
      <c r="DE901" s="52"/>
      <c r="DF901" s="52"/>
      <c r="DG901" s="52"/>
      <c r="DH901" s="52"/>
      <c r="DI901" s="52"/>
      <c r="DJ901" s="52"/>
      <c r="DK901" s="52"/>
      <c r="DL901" s="52"/>
      <c r="DM901" s="52"/>
      <c r="DN901" s="52"/>
      <c r="DO901" s="52"/>
      <c r="DP901" s="52"/>
      <c r="DQ901" s="52"/>
      <c r="DR901" s="52"/>
      <c r="DS901" s="52"/>
      <c r="DT901" s="52"/>
      <c r="DU901" s="52"/>
    </row>
    <row r="902" spans="1:125" ht="16.5" customHeight="1" x14ac:dyDescent="0.3">
      <c r="A902" s="56"/>
      <c r="B902" s="56"/>
      <c r="C902" s="56"/>
      <c r="D902" s="52"/>
      <c r="E902" s="52"/>
      <c r="F902" s="198"/>
      <c r="G902" s="52"/>
      <c r="H902" s="198"/>
      <c r="I902" s="198"/>
      <c r="J902" s="198"/>
      <c r="K902" s="198"/>
      <c r="L902" s="198"/>
      <c r="M902" s="198"/>
      <c r="N902" s="198"/>
      <c r="O902" s="198"/>
      <c r="P902" s="198"/>
      <c r="Q902" s="198"/>
      <c r="R902" s="198"/>
      <c r="S902" s="198"/>
      <c r="T902" s="198"/>
      <c r="U902" s="198"/>
      <c r="V902" s="198"/>
      <c r="W902" s="198"/>
      <c r="X902" s="198"/>
      <c r="Y902" s="198"/>
      <c r="Z902" s="198"/>
      <c r="AA902" s="52"/>
      <c r="AB902" s="52"/>
      <c r="AC902" s="52"/>
      <c r="AD902" s="198"/>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c r="BD902" s="52"/>
      <c r="BE902" s="52"/>
      <c r="BF902" s="52"/>
      <c r="BG902" s="52"/>
      <c r="BH902" s="52"/>
      <c r="BI902" s="52"/>
      <c r="BJ902" s="52"/>
      <c r="BK902" s="52"/>
      <c r="BL902" s="52"/>
      <c r="BM902" s="52"/>
      <c r="BN902" s="52"/>
      <c r="BO902" s="52"/>
      <c r="BP902" s="52"/>
      <c r="BQ902" s="52"/>
      <c r="BR902" s="52"/>
      <c r="BS902" s="52"/>
      <c r="BT902" s="52"/>
      <c r="BU902" s="52"/>
      <c r="BV902" s="52"/>
      <c r="BW902" s="52"/>
      <c r="BX902" s="52"/>
      <c r="BY902" s="52"/>
      <c r="BZ902" s="52"/>
      <c r="CA902" s="52"/>
      <c r="CB902" s="52"/>
      <c r="CC902" s="52"/>
      <c r="CD902" s="52"/>
      <c r="CE902" s="52"/>
      <c r="CF902" s="52"/>
      <c r="CG902" s="52"/>
      <c r="CH902" s="52"/>
      <c r="CI902" s="52"/>
      <c r="CJ902" s="52"/>
      <c r="CK902" s="52"/>
      <c r="CL902" s="52"/>
      <c r="CM902" s="52"/>
      <c r="CN902" s="52"/>
      <c r="CO902" s="52"/>
      <c r="CP902" s="52"/>
      <c r="CQ902" s="52"/>
      <c r="CR902" s="52"/>
      <c r="CS902" s="52"/>
      <c r="CT902" s="52"/>
      <c r="CU902" s="52"/>
      <c r="CV902" s="52"/>
      <c r="CW902" s="52"/>
      <c r="CX902" s="52"/>
      <c r="CY902" s="52"/>
      <c r="CZ902" s="52"/>
      <c r="DA902" s="52"/>
      <c r="DB902" s="52"/>
      <c r="DC902" s="52"/>
      <c r="DD902" s="52"/>
      <c r="DE902" s="52"/>
      <c r="DF902" s="52"/>
      <c r="DG902" s="52"/>
      <c r="DH902" s="52"/>
      <c r="DI902" s="52"/>
      <c r="DJ902" s="52"/>
      <c r="DK902" s="52"/>
      <c r="DL902" s="52"/>
      <c r="DM902" s="52"/>
      <c r="DN902" s="52"/>
      <c r="DO902" s="52"/>
      <c r="DP902" s="52"/>
      <c r="DQ902" s="52"/>
      <c r="DR902" s="52"/>
      <c r="DS902" s="52"/>
      <c r="DT902" s="52"/>
      <c r="DU902" s="52"/>
    </row>
    <row r="903" spans="1:125" ht="16.5" customHeight="1" x14ac:dyDescent="0.3">
      <c r="A903" s="56"/>
      <c r="B903" s="56"/>
      <c r="C903" s="56"/>
      <c r="D903" s="52"/>
      <c r="E903" s="52"/>
      <c r="F903" s="198"/>
      <c r="G903" s="52"/>
      <c r="H903" s="198"/>
      <c r="I903" s="198"/>
      <c r="J903" s="198"/>
      <c r="K903" s="198"/>
      <c r="L903" s="198"/>
      <c r="M903" s="198"/>
      <c r="N903" s="198"/>
      <c r="O903" s="198"/>
      <c r="P903" s="198"/>
      <c r="Q903" s="198"/>
      <c r="R903" s="198"/>
      <c r="S903" s="198"/>
      <c r="T903" s="198"/>
      <c r="U903" s="198"/>
      <c r="V903" s="198"/>
      <c r="W903" s="198"/>
      <c r="X903" s="198"/>
      <c r="Y903" s="198"/>
      <c r="Z903" s="198"/>
      <c r="AA903" s="52"/>
      <c r="AB903" s="52"/>
      <c r="AC903" s="52"/>
      <c r="AD903" s="198"/>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c r="BB903" s="52"/>
      <c r="BC903" s="52"/>
      <c r="BD903" s="52"/>
      <c r="BE903" s="52"/>
      <c r="BF903" s="52"/>
      <c r="BG903" s="52"/>
      <c r="BH903" s="52"/>
      <c r="BI903" s="52"/>
      <c r="BJ903" s="52"/>
      <c r="BK903" s="52"/>
      <c r="BL903" s="52"/>
      <c r="BM903" s="52"/>
      <c r="BN903" s="52"/>
      <c r="BO903" s="52"/>
      <c r="BP903" s="52"/>
      <c r="BQ903" s="52"/>
      <c r="BR903" s="52"/>
      <c r="BS903" s="52"/>
      <c r="BT903" s="52"/>
      <c r="BU903" s="52"/>
      <c r="BV903" s="52"/>
      <c r="BW903" s="52"/>
      <c r="BX903" s="52"/>
      <c r="BY903" s="52"/>
      <c r="BZ903" s="52"/>
      <c r="CA903" s="52"/>
      <c r="CB903" s="52"/>
      <c r="CC903" s="52"/>
      <c r="CD903" s="52"/>
      <c r="CE903" s="52"/>
      <c r="CF903" s="52"/>
      <c r="CG903" s="52"/>
      <c r="CH903" s="52"/>
      <c r="CI903" s="52"/>
      <c r="CJ903" s="52"/>
      <c r="CK903" s="52"/>
      <c r="CL903" s="52"/>
      <c r="CM903" s="52"/>
      <c r="CN903" s="52"/>
      <c r="CO903" s="52"/>
      <c r="CP903" s="52"/>
      <c r="CQ903" s="52"/>
      <c r="CR903" s="52"/>
      <c r="CS903" s="52"/>
      <c r="CT903" s="52"/>
      <c r="CU903" s="52"/>
      <c r="CV903" s="52"/>
      <c r="CW903" s="52"/>
      <c r="CX903" s="52"/>
      <c r="CY903" s="52"/>
      <c r="CZ903" s="52"/>
      <c r="DA903" s="52"/>
      <c r="DB903" s="52"/>
      <c r="DC903" s="52"/>
      <c r="DD903" s="52"/>
      <c r="DE903" s="52"/>
      <c r="DF903" s="52"/>
      <c r="DG903" s="52"/>
      <c r="DH903" s="52"/>
      <c r="DI903" s="52"/>
      <c r="DJ903" s="52"/>
      <c r="DK903" s="52"/>
      <c r="DL903" s="52"/>
      <c r="DM903" s="52"/>
      <c r="DN903" s="52"/>
      <c r="DO903" s="52"/>
      <c r="DP903" s="52"/>
      <c r="DQ903" s="52"/>
      <c r="DR903" s="52"/>
      <c r="DS903" s="52"/>
      <c r="DT903" s="52"/>
      <c r="DU903" s="52"/>
    </row>
    <row r="904" spans="1:125" ht="16.5" customHeight="1" x14ac:dyDescent="0.3">
      <c r="A904" s="56"/>
      <c r="B904" s="56"/>
      <c r="C904" s="56"/>
      <c r="D904" s="52"/>
      <c r="E904" s="52"/>
      <c r="F904" s="198"/>
      <c r="G904" s="52"/>
      <c r="H904" s="198"/>
      <c r="I904" s="198"/>
      <c r="J904" s="198"/>
      <c r="K904" s="198"/>
      <c r="L904" s="198"/>
      <c r="M904" s="198"/>
      <c r="N904" s="198"/>
      <c r="O904" s="198"/>
      <c r="P904" s="198"/>
      <c r="Q904" s="198"/>
      <c r="R904" s="198"/>
      <c r="S904" s="198"/>
      <c r="T904" s="198"/>
      <c r="U904" s="198"/>
      <c r="V904" s="198"/>
      <c r="W904" s="198"/>
      <c r="X904" s="198"/>
      <c r="Y904" s="198"/>
      <c r="Z904" s="198"/>
      <c r="AA904" s="52"/>
      <c r="AB904" s="52"/>
      <c r="AC904" s="52"/>
      <c r="AD904" s="198"/>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c r="BD904" s="52"/>
      <c r="BE904" s="52"/>
      <c r="BF904" s="52"/>
      <c r="BG904" s="52"/>
      <c r="BH904" s="52"/>
      <c r="BI904" s="52"/>
      <c r="BJ904" s="52"/>
      <c r="BK904" s="52"/>
      <c r="BL904" s="52"/>
      <c r="BM904" s="52"/>
      <c r="BN904" s="52"/>
      <c r="BO904" s="52"/>
      <c r="BP904" s="52"/>
      <c r="BQ904" s="52"/>
      <c r="BR904" s="52"/>
      <c r="BS904" s="52"/>
      <c r="BT904" s="52"/>
      <c r="BU904" s="52"/>
      <c r="BV904" s="52"/>
      <c r="BW904" s="52"/>
      <c r="BX904" s="52"/>
      <c r="BY904" s="52"/>
      <c r="BZ904" s="52"/>
      <c r="CA904" s="52"/>
      <c r="CB904" s="52"/>
      <c r="CC904" s="52"/>
      <c r="CD904" s="52"/>
      <c r="CE904" s="52"/>
      <c r="CF904" s="52"/>
      <c r="CG904" s="52"/>
      <c r="CH904" s="52"/>
      <c r="CI904" s="52"/>
      <c r="CJ904" s="52"/>
      <c r="CK904" s="52"/>
      <c r="CL904" s="52"/>
      <c r="CM904" s="52"/>
      <c r="CN904" s="52"/>
      <c r="CO904" s="52"/>
      <c r="CP904" s="52"/>
      <c r="CQ904" s="52"/>
      <c r="CR904" s="52"/>
      <c r="CS904" s="52"/>
      <c r="CT904" s="52"/>
      <c r="CU904" s="52"/>
      <c r="CV904" s="52"/>
      <c r="CW904" s="52"/>
      <c r="CX904" s="52"/>
      <c r="CY904" s="52"/>
      <c r="CZ904" s="52"/>
      <c r="DA904" s="52"/>
      <c r="DB904" s="52"/>
      <c r="DC904" s="52"/>
      <c r="DD904" s="52"/>
      <c r="DE904" s="52"/>
      <c r="DF904" s="52"/>
      <c r="DG904" s="52"/>
      <c r="DH904" s="52"/>
      <c r="DI904" s="52"/>
      <c r="DJ904" s="52"/>
      <c r="DK904" s="52"/>
      <c r="DL904" s="52"/>
      <c r="DM904" s="52"/>
      <c r="DN904" s="52"/>
      <c r="DO904" s="52"/>
      <c r="DP904" s="52"/>
      <c r="DQ904" s="52"/>
      <c r="DR904" s="52"/>
      <c r="DS904" s="52"/>
      <c r="DT904" s="52"/>
      <c r="DU904" s="52"/>
    </row>
    <row r="905" spans="1:125" ht="16.5" customHeight="1" x14ac:dyDescent="0.3">
      <c r="A905" s="56"/>
      <c r="B905" s="56"/>
      <c r="C905" s="56"/>
      <c r="D905" s="52"/>
      <c r="E905" s="52"/>
      <c r="F905" s="198"/>
      <c r="G905" s="52"/>
      <c r="H905" s="198"/>
      <c r="I905" s="198"/>
      <c r="J905" s="198"/>
      <c r="K905" s="198"/>
      <c r="L905" s="198"/>
      <c r="M905" s="198"/>
      <c r="N905" s="198"/>
      <c r="O905" s="198"/>
      <c r="P905" s="198"/>
      <c r="Q905" s="198"/>
      <c r="R905" s="198"/>
      <c r="S905" s="198"/>
      <c r="T905" s="198"/>
      <c r="U905" s="198"/>
      <c r="V905" s="198"/>
      <c r="W905" s="198"/>
      <c r="X905" s="198"/>
      <c r="Y905" s="198"/>
      <c r="Z905" s="198"/>
      <c r="AA905" s="52"/>
      <c r="AB905" s="52"/>
      <c r="AC905" s="52"/>
      <c r="AD905" s="198"/>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c r="BB905" s="52"/>
      <c r="BC905" s="52"/>
      <c r="BD905" s="52"/>
      <c r="BE905" s="52"/>
      <c r="BF905" s="52"/>
      <c r="BG905" s="52"/>
      <c r="BH905" s="52"/>
      <c r="BI905" s="52"/>
      <c r="BJ905" s="52"/>
      <c r="BK905" s="52"/>
      <c r="BL905" s="52"/>
      <c r="BM905" s="52"/>
      <c r="BN905" s="52"/>
      <c r="BO905" s="52"/>
      <c r="BP905" s="52"/>
      <c r="BQ905" s="52"/>
      <c r="BR905" s="52"/>
      <c r="BS905" s="52"/>
      <c r="BT905" s="52"/>
      <c r="BU905" s="52"/>
      <c r="BV905" s="52"/>
      <c r="BW905" s="52"/>
      <c r="BX905" s="52"/>
      <c r="BY905" s="52"/>
      <c r="BZ905" s="52"/>
      <c r="CA905" s="52"/>
      <c r="CB905" s="52"/>
      <c r="CC905" s="52"/>
      <c r="CD905" s="52"/>
      <c r="CE905" s="52"/>
      <c r="CF905" s="52"/>
      <c r="CG905" s="52"/>
      <c r="CH905" s="52"/>
      <c r="CI905" s="52"/>
      <c r="CJ905" s="52"/>
      <c r="CK905" s="52"/>
      <c r="CL905" s="52"/>
      <c r="CM905" s="52"/>
      <c r="CN905" s="52"/>
      <c r="CO905" s="52"/>
      <c r="CP905" s="52"/>
      <c r="CQ905" s="52"/>
      <c r="CR905" s="52"/>
      <c r="CS905" s="52"/>
      <c r="CT905" s="52"/>
      <c r="CU905" s="52"/>
      <c r="CV905" s="52"/>
      <c r="CW905" s="52"/>
      <c r="CX905" s="52"/>
      <c r="CY905" s="52"/>
      <c r="CZ905" s="52"/>
      <c r="DA905" s="52"/>
      <c r="DB905" s="52"/>
      <c r="DC905" s="52"/>
      <c r="DD905" s="52"/>
      <c r="DE905" s="52"/>
      <c r="DF905" s="52"/>
      <c r="DG905" s="52"/>
      <c r="DH905" s="52"/>
      <c r="DI905" s="52"/>
      <c r="DJ905" s="52"/>
      <c r="DK905" s="52"/>
      <c r="DL905" s="52"/>
      <c r="DM905" s="52"/>
      <c r="DN905" s="52"/>
      <c r="DO905" s="52"/>
      <c r="DP905" s="52"/>
      <c r="DQ905" s="52"/>
      <c r="DR905" s="52"/>
      <c r="DS905" s="52"/>
      <c r="DT905" s="52"/>
      <c r="DU905" s="52"/>
    </row>
    <row r="906" spans="1:125" ht="16.5" customHeight="1" x14ac:dyDescent="0.3">
      <c r="A906" s="56"/>
      <c r="B906" s="56"/>
      <c r="C906" s="56"/>
      <c r="D906" s="52"/>
      <c r="E906" s="52"/>
      <c r="F906" s="198"/>
      <c r="G906" s="52"/>
      <c r="H906" s="198"/>
      <c r="I906" s="198"/>
      <c r="J906" s="198"/>
      <c r="K906" s="198"/>
      <c r="L906" s="198"/>
      <c r="M906" s="198"/>
      <c r="N906" s="198"/>
      <c r="O906" s="198"/>
      <c r="P906" s="198"/>
      <c r="Q906" s="198"/>
      <c r="R906" s="198"/>
      <c r="S906" s="198"/>
      <c r="T906" s="198"/>
      <c r="U906" s="198"/>
      <c r="V906" s="198"/>
      <c r="W906" s="198"/>
      <c r="X906" s="198"/>
      <c r="Y906" s="198"/>
      <c r="Z906" s="198"/>
      <c r="AA906" s="52"/>
      <c r="AB906" s="52"/>
      <c r="AC906" s="52"/>
      <c r="AD906" s="198"/>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c r="BD906" s="52"/>
      <c r="BE906" s="52"/>
      <c r="BF906" s="52"/>
      <c r="BG906" s="52"/>
      <c r="BH906" s="52"/>
      <c r="BI906" s="52"/>
      <c r="BJ906" s="52"/>
      <c r="BK906" s="52"/>
      <c r="BL906" s="52"/>
      <c r="BM906" s="52"/>
      <c r="BN906" s="52"/>
      <c r="BO906" s="52"/>
      <c r="BP906" s="52"/>
      <c r="BQ906" s="52"/>
      <c r="BR906" s="52"/>
      <c r="BS906" s="52"/>
      <c r="BT906" s="52"/>
      <c r="BU906" s="52"/>
      <c r="BV906" s="52"/>
      <c r="BW906" s="52"/>
      <c r="BX906" s="52"/>
      <c r="BY906" s="52"/>
      <c r="BZ906" s="52"/>
      <c r="CA906" s="52"/>
      <c r="CB906" s="52"/>
      <c r="CC906" s="52"/>
      <c r="CD906" s="52"/>
      <c r="CE906" s="52"/>
      <c r="CF906" s="52"/>
      <c r="CG906" s="52"/>
      <c r="CH906" s="52"/>
      <c r="CI906" s="52"/>
      <c r="CJ906" s="52"/>
      <c r="CK906" s="52"/>
      <c r="CL906" s="52"/>
      <c r="CM906" s="52"/>
      <c r="CN906" s="52"/>
      <c r="CO906" s="52"/>
      <c r="CP906" s="52"/>
      <c r="CQ906" s="52"/>
      <c r="CR906" s="52"/>
      <c r="CS906" s="52"/>
      <c r="CT906" s="52"/>
      <c r="CU906" s="52"/>
      <c r="CV906" s="52"/>
      <c r="CW906" s="52"/>
      <c r="CX906" s="52"/>
      <c r="CY906" s="52"/>
      <c r="CZ906" s="52"/>
      <c r="DA906" s="52"/>
      <c r="DB906" s="52"/>
      <c r="DC906" s="52"/>
      <c r="DD906" s="52"/>
      <c r="DE906" s="52"/>
      <c r="DF906" s="52"/>
      <c r="DG906" s="52"/>
      <c r="DH906" s="52"/>
      <c r="DI906" s="52"/>
      <c r="DJ906" s="52"/>
      <c r="DK906" s="52"/>
      <c r="DL906" s="52"/>
      <c r="DM906" s="52"/>
      <c r="DN906" s="52"/>
      <c r="DO906" s="52"/>
      <c r="DP906" s="52"/>
      <c r="DQ906" s="52"/>
      <c r="DR906" s="52"/>
      <c r="DS906" s="52"/>
      <c r="DT906" s="52"/>
      <c r="DU906" s="52"/>
    </row>
    <row r="907" spans="1:125" ht="16.5" customHeight="1" x14ac:dyDescent="0.3">
      <c r="A907" s="56"/>
      <c r="B907" s="56"/>
      <c r="C907" s="56"/>
      <c r="D907" s="52"/>
      <c r="E907" s="52"/>
      <c r="F907" s="198"/>
      <c r="G907" s="52"/>
      <c r="H907" s="198"/>
      <c r="I907" s="198"/>
      <c r="J907" s="198"/>
      <c r="K907" s="198"/>
      <c r="L907" s="198"/>
      <c r="M907" s="198"/>
      <c r="N907" s="198"/>
      <c r="O907" s="198"/>
      <c r="P907" s="198"/>
      <c r="Q907" s="198"/>
      <c r="R907" s="198"/>
      <c r="S907" s="198"/>
      <c r="T907" s="198"/>
      <c r="U907" s="198"/>
      <c r="V907" s="198"/>
      <c r="W907" s="198"/>
      <c r="X907" s="198"/>
      <c r="Y907" s="198"/>
      <c r="Z907" s="198"/>
      <c r="AA907" s="52"/>
      <c r="AB907" s="52"/>
      <c r="AC907" s="52"/>
      <c r="AD907" s="198"/>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c r="BD907" s="52"/>
      <c r="BE907" s="52"/>
      <c r="BF907" s="52"/>
      <c r="BG907" s="52"/>
      <c r="BH907" s="52"/>
      <c r="BI907" s="52"/>
      <c r="BJ907" s="52"/>
      <c r="BK907" s="52"/>
      <c r="BL907" s="52"/>
      <c r="BM907" s="52"/>
      <c r="BN907" s="52"/>
      <c r="BO907" s="52"/>
      <c r="BP907" s="52"/>
      <c r="BQ907" s="52"/>
      <c r="BR907" s="52"/>
      <c r="BS907" s="52"/>
      <c r="BT907" s="52"/>
      <c r="BU907" s="52"/>
      <c r="BV907" s="52"/>
      <c r="BW907" s="52"/>
      <c r="BX907" s="52"/>
      <c r="BY907" s="52"/>
      <c r="BZ907" s="52"/>
      <c r="CA907" s="52"/>
      <c r="CB907" s="52"/>
      <c r="CC907" s="52"/>
      <c r="CD907" s="52"/>
      <c r="CE907" s="52"/>
      <c r="CF907" s="52"/>
      <c r="CG907" s="52"/>
      <c r="CH907" s="52"/>
      <c r="CI907" s="52"/>
      <c r="CJ907" s="52"/>
      <c r="CK907" s="52"/>
      <c r="CL907" s="52"/>
      <c r="CM907" s="52"/>
      <c r="CN907" s="52"/>
      <c r="CO907" s="52"/>
      <c r="CP907" s="52"/>
      <c r="CQ907" s="52"/>
      <c r="CR907" s="52"/>
      <c r="CS907" s="52"/>
      <c r="CT907" s="52"/>
      <c r="CU907" s="52"/>
      <c r="CV907" s="52"/>
      <c r="CW907" s="52"/>
      <c r="CX907" s="52"/>
      <c r="CY907" s="52"/>
      <c r="CZ907" s="52"/>
      <c r="DA907" s="52"/>
      <c r="DB907" s="52"/>
      <c r="DC907" s="52"/>
      <c r="DD907" s="52"/>
      <c r="DE907" s="52"/>
      <c r="DF907" s="52"/>
      <c r="DG907" s="52"/>
      <c r="DH907" s="52"/>
      <c r="DI907" s="52"/>
      <c r="DJ907" s="52"/>
      <c r="DK907" s="52"/>
      <c r="DL907" s="52"/>
      <c r="DM907" s="52"/>
      <c r="DN907" s="52"/>
      <c r="DO907" s="52"/>
      <c r="DP907" s="52"/>
      <c r="DQ907" s="52"/>
      <c r="DR907" s="52"/>
      <c r="DS907" s="52"/>
      <c r="DT907" s="52"/>
      <c r="DU907" s="52"/>
    </row>
    <row r="908" spans="1:125" ht="16.5" customHeight="1" x14ac:dyDescent="0.3">
      <c r="A908" s="56"/>
      <c r="B908" s="56"/>
      <c r="C908" s="56"/>
      <c r="D908" s="52"/>
      <c r="E908" s="52"/>
      <c r="F908" s="198"/>
      <c r="G908" s="52"/>
      <c r="H908" s="198"/>
      <c r="I908" s="198"/>
      <c r="J908" s="198"/>
      <c r="K908" s="198"/>
      <c r="L908" s="198"/>
      <c r="M908" s="198"/>
      <c r="N908" s="198"/>
      <c r="O908" s="198"/>
      <c r="P908" s="198"/>
      <c r="Q908" s="198"/>
      <c r="R908" s="198"/>
      <c r="S908" s="198"/>
      <c r="T908" s="198"/>
      <c r="U908" s="198"/>
      <c r="V908" s="198"/>
      <c r="W908" s="198"/>
      <c r="X908" s="198"/>
      <c r="Y908" s="198"/>
      <c r="Z908" s="198"/>
      <c r="AA908" s="52"/>
      <c r="AB908" s="52"/>
      <c r="AC908" s="52"/>
      <c r="AD908" s="198"/>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2"/>
      <c r="BI908" s="52"/>
      <c r="BJ908" s="52"/>
      <c r="BK908" s="52"/>
      <c r="BL908" s="52"/>
      <c r="BM908" s="52"/>
      <c r="BN908" s="52"/>
      <c r="BO908" s="52"/>
      <c r="BP908" s="52"/>
      <c r="BQ908" s="52"/>
      <c r="BR908" s="52"/>
      <c r="BS908" s="52"/>
      <c r="BT908" s="52"/>
      <c r="BU908" s="52"/>
      <c r="BV908" s="52"/>
      <c r="BW908" s="52"/>
      <c r="BX908" s="52"/>
      <c r="BY908" s="52"/>
      <c r="BZ908" s="52"/>
      <c r="CA908" s="52"/>
      <c r="CB908" s="52"/>
      <c r="CC908" s="52"/>
      <c r="CD908" s="52"/>
      <c r="CE908" s="52"/>
      <c r="CF908" s="52"/>
      <c r="CG908" s="52"/>
      <c r="CH908" s="52"/>
      <c r="CI908" s="52"/>
      <c r="CJ908" s="52"/>
      <c r="CK908" s="52"/>
      <c r="CL908" s="52"/>
      <c r="CM908" s="52"/>
      <c r="CN908" s="52"/>
      <c r="CO908" s="52"/>
      <c r="CP908" s="52"/>
      <c r="CQ908" s="52"/>
      <c r="CR908" s="52"/>
      <c r="CS908" s="52"/>
      <c r="CT908" s="52"/>
      <c r="CU908" s="52"/>
      <c r="CV908" s="52"/>
      <c r="CW908" s="52"/>
      <c r="CX908" s="52"/>
      <c r="CY908" s="52"/>
      <c r="CZ908" s="52"/>
      <c r="DA908" s="52"/>
      <c r="DB908" s="52"/>
      <c r="DC908" s="52"/>
      <c r="DD908" s="52"/>
      <c r="DE908" s="52"/>
      <c r="DF908" s="52"/>
      <c r="DG908" s="52"/>
      <c r="DH908" s="52"/>
      <c r="DI908" s="52"/>
      <c r="DJ908" s="52"/>
      <c r="DK908" s="52"/>
      <c r="DL908" s="52"/>
      <c r="DM908" s="52"/>
      <c r="DN908" s="52"/>
      <c r="DO908" s="52"/>
      <c r="DP908" s="52"/>
      <c r="DQ908" s="52"/>
      <c r="DR908" s="52"/>
      <c r="DS908" s="52"/>
      <c r="DT908" s="52"/>
      <c r="DU908" s="52"/>
    </row>
    <row r="909" spans="1:125" ht="16.5" customHeight="1" x14ac:dyDescent="0.3">
      <c r="A909" s="56"/>
      <c r="B909" s="56"/>
      <c r="C909" s="56"/>
      <c r="D909" s="52"/>
      <c r="E909" s="52"/>
      <c r="F909" s="198"/>
      <c r="G909" s="52"/>
      <c r="H909" s="198"/>
      <c r="I909" s="198"/>
      <c r="J909" s="198"/>
      <c r="K909" s="198"/>
      <c r="L909" s="198"/>
      <c r="M909" s="198"/>
      <c r="N909" s="198"/>
      <c r="O909" s="198"/>
      <c r="P909" s="198"/>
      <c r="Q909" s="198"/>
      <c r="R909" s="198"/>
      <c r="S909" s="198"/>
      <c r="T909" s="198"/>
      <c r="U909" s="198"/>
      <c r="V909" s="198"/>
      <c r="W909" s="198"/>
      <c r="X909" s="198"/>
      <c r="Y909" s="198"/>
      <c r="Z909" s="198"/>
      <c r="AA909" s="52"/>
      <c r="AB909" s="52"/>
      <c r="AC909" s="52"/>
      <c r="AD909" s="198"/>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c r="BD909" s="52"/>
      <c r="BE909" s="52"/>
      <c r="BF909" s="52"/>
      <c r="BG909" s="52"/>
      <c r="BH909" s="52"/>
      <c r="BI909" s="52"/>
      <c r="BJ909" s="52"/>
      <c r="BK909" s="52"/>
      <c r="BL909" s="52"/>
      <c r="BM909" s="52"/>
      <c r="BN909" s="52"/>
      <c r="BO909" s="52"/>
      <c r="BP909" s="52"/>
      <c r="BQ909" s="52"/>
      <c r="BR909" s="52"/>
      <c r="BS909" s="52"/>
      <c r="BT909" s="52"/>
      <c r="BU909" s="52"/>
      <c r="BV909" s="52"/>
      <c r="BW909" s="52"/>
      <c r="BX909" s="52"/>
      <c r="BY909" s="52"/>
      <c r="BZ909" s="52"/>
      <c r="CA909" s="52"/>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2"/>
      <c r="DE909" s="52"/>
      <c r="DF909" s="52"/>
      <c r="DG909" s="52"/>
      <c r="DH909" s="52"/>
      <c r="DI909" s="52"/>
      <c r="DJ909" s="52"/>
      <c r="DK909" s="52"/>
      <c r="DL909" s="52"/>
      <c r="DM909" s="52"/>
      <c r="DN909" s="52"/>
      <c r="DO909" s="52"/>
      <c r="DP909" s="52"/>
      <c r="DQ909" s="52"/>
      <c r="DR909" s="52"/>
      <c r="DS909" s="52"/>
      <c r="DT909" s="52"/>
      <c r="DU909" s="52"/>
    </row>
    <row r="910" spans="1:125" ht="16.5" customHeight="1" x14ac:dyDescent="0.3">
      <c r="A910" s="56"/>
      <c r="B910" s="56"/>
      <c r="C910" s="56"/>
      <c r="D910" s="52"/>
      <c r="E910" s="52"/>
      <c r="F910" s="198"/>
      <c r="G910" s="52"/>
      <c r="H910" s="198"/>
      <c r="I910" s="198"/>
      <c r="J910" s="198"/>
      <c r="K910" s="198"/>
      <c r="L910" s="198"/>
      <c r="M910" s="198"/>
      <c r="N910" s="198"/>
      <c r="O910" s="198"/>
      <c r="P910" s="198"/>
      <c r="Q910" s="198"/>
      <c r="R910" s="198"/>
      <c r="S910" s="198"/>
      <c r="T910" s="198"/>
      <c r="U910" s="198"/>
      <c r="V910" s="198"/>
      <c r="W910" s="198"/>
      <c r="X910" s="198"/>
      <c r="Y910" s="198"/>
      <c r="Z910" s="198"/>
      <c r="AA910" s="52"/>
      <c r="AB910" s="52"/>
      <c r="AC910" s="52"/>
      <c r="AD910" s="198"/>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c r="BG910" s="52"/>
      <c r="BH910" s="52"/>
      <c r="BI910" s="52"/>
      <c r="BJ910" s="52"/>
      <c r="BK910" s="52"/>
      <c r="BL910" s="52"/>
      <c r="BM910" s="52"/>
      <c r="BN910" s="52"/>
      <c r="BO910" s="52"/>
      <c r="BP910" s="52"/>
      <c r="BQ910" s="52"/>
      <c r="BR910" s="52"/>
      <c r="BS910" s="52"/>
      <c r="BT910" s="52"/>
      <c r="BU910" s="52"/>
      <c r="BV910" s="52"/>
      <c r="BW910" s="52"/>
      <c r="BX910" s="52"/>
      <c r="BY910" s="52"/>
      <c r="BZ910" s="52"/>
      <c r="CA910" s="52"/>
      <c r="CB910" s="52"/>
      <c r="CC910" s="52"/>
      <c r="CD910" s="52"/>
      <c r="CE910" s="52"/>
      <c r="CF910" s="52"/>
      <c r="CG910" s="52"/>
      <c r="CH910" s="52"/>
      <c r="CI910" s="52"/>
      <c r="CJ910" s="52"/>
      <c r="CK910" s="52"/>
      <c r="CL910" s="52"/>
      <c r="CM910" s="52"/>
      <c r="CN910" s="52"/>
      <c r="CO910" s="52"/>
      <c r="CP910" s="52"/>
      <c r="CQ910" s="52"/>
      <c r="CR910" s="52"/>
      <c r="CS910" s="52"/>
      <c r="CT910" s="52"/>
      <c r="CU910" s="52"/>
      <c r="CV910" s="52"/>
      <c r="CW910" s="52"/>
      <c r="CX910" s="52"/>
      <c r="CY910" s="52"/>
      <c r="CZ910" s="52"/>
      <c r="DA910" s="52"/>
      <c r="DB910" s="52"/>
      <c r="DC910" s="52"/>
      <c r="DD910" s="52"/>
      <c r="DE910" s="52"/>
      <c r="DF910" s="52"/>
      <c r="DG910" s="52"/>
      <c r="DH910" s="52"/>
      <c r="DI910" s="52"/>
      <c r="DJ910" s="52"/>
      <c r="DK910" s="52"/>
      <c r="DL910" s="52"/>
      <c r="DM910" s="52"/>
      <c r="DN910" s="52"/>
      <c r="DO910" s="52"/>
      <c r="DP910" s="52"/>
      <c r="DQ910" s="52"/>
      <c r="DR910" s="52"/>
      <c r="DS910" s="52"/>
      <c r="DT910" s="52"/>
      <c r="DU910" s="52"/>
    </row>
    <row r="911" spans="1:125" ht="16.5" customHeight="1" x14ac:dyDescent="0.3">
      <c r="A911" s="56"/>
      <c r="B911" s="56"/>
      <c r="C911" s="56"/>
      <c r="D911" s="52"/>
      <c r="E911" s="52"/>
      <c r="F911" s="198"/>
      <c r="G911" s="52"/>
      <c r="H911" s="198"/>
      <c r="I911" s="198"/>
      <c r="J911" s="198"/>
      <c r="K911" s="198"/>
      <c r="L911" s="198"/>
      <c r="M911" s="198"/>
      <c r="N911" s="198"/>
      <c r="O911" s="198"/>
      <c r="P911" s="198"/>
      <c r="Q911" s="198"/>
      <c r="R911" s="198"/>
      <c r="S911" s="198"/>
      <c r="T911" s="198"/>
      <c r="U911" s="198"/>
      <c r="V911" s="198"/>
      <c r="W911" s="198"/>
      <c r="X911" s="198"/>
      <c r="Y911" s="198"/>
      <c r="Z911" s="198"/>
      <c r="AA911" s="52"/>
      <c r="AB911" s="52"/>
      <c r="AC911" s="52"/>
      <c r="AD911" s="198"/>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c r="BD911" s="52"/>
      <c r="BE911" s="52"/>
      <c r="BF911" s="52"/>
      <c r="BG911" s="52"/>
      <c r="BH911" s="52"/>
      <c r="BI911" s="52"/>
      <c r="BJ911" s="52"/>
      <c r="BK911" s="52"/>
      <c r="BL911" s="52"/>
      <c r="BM911" s="52"/>
      <c r="BN911" s="52"/>
      <c r="BO911" s="52"/>
      <c r="BP911" s="52"/>
      <c r="BQ911" s="52"/>
      <c r="BR911" s="52"/>
      <c r="BS911" s="52"/>
      <c r="BT911" s="52"/>
      <c r="BU911" s="52"/>
      <c r="BV911" s="52"/>
      <c r="BW911" s="52"/>
      <c r="BX911" s="52"/>
      <c r="BY911" s="52"/>
      <c r="BZ911" s="52"/>
      <c r="CA911" s="52"/>
      <c r="CB911" s="52"/>
      <c r="CC911" s="52"/>
      <c r="CD911" s="52"/>
      <c r="CE911" s="52"/>
      <c r="CF911" s="52"/>
      <c r="CG911" s="52"/>
      <c r="CH911" s="52"/>
      <c r="CI911" s="52"/>
      <c r="CJ911" s="52"/>
      <c r="CK911" s="52"/>
      <c r="CL911" s="52"/>
      <c r="CM911" s="52"/>
      <c r="CN911" s="52"/>
      <c r="CO911" s="52"/>
      <c r="CP911" s="52"/>
      <c r="CQ911" s="52"/>
      <c r="CR911" s="52"/>
      <c r="CS911" s="52"/>
      <c r="CT911" s="52"/>
      <c r="CU911" s="52"/>
      <c r="CV911" s="52"/>
      <c r="CW911" s="52"/>
      <c r="CX911" s="52"/>
      <c r="CY911" s="52"/>
      <c r="CZ911" s="52"/>
      <c r="DA911" s="52"/>
      <c r="DB911" s="52"/>
      <c r="DC911" s="52"/>
      <c r="DD911" s="52"/>
      <c r="DE911" s="52"/>
      <c r="DF911" s="52"/>
      <c r="DG911" s="52"/>
      <c r="DH911" s="52"/>
      <c r="DI911" s="52"/>
      <c r="DJ911" s="52"/>
      <c r="DK911" s="52"/>
      <c r="DL911" s="52"/>
      <c r="DM911" s="52"/>
      <c r="DN911" s="52"/>
      <c r="DO911" s="52"/>
      <c r="DP911" s="52"/>
      <c r="DQ911" s="52"/>
      <c r="DR911" s="52"/>
      <c r="DS911" s="52"/>
      <c r="DT911" s="52"/>
      <c r="DU911" s="52"/>
    </row>
    <row r="912" spans="1:125" ht="16.5" customHeight="1" x14ac:dyDescent="0.3">
      <c r="A912" s="56"/>
      <c r="B912" s="56"/>
      <c r="C912" s="56"/>
      <c r="D912" s="52"/>
      <c r="E912" s="52"/>
      <c r="F912" s="198"/>
      <c r="G912" s="52"/>
      <c r="H912" s="198"/>
      <c r="I912" s="198"/>
      <c r="J912" s="198"/>
      <c r="K912" s="198"/>
      <c r="L912" s="198"/>
      <c r="M912" s="198"/>
      <c r="N912" s="198"/>
      <c r="O912" s="198"/>
      <c r="P912" s="198"/>
      <c r="Q912" s="198"/>
      <c r="R912" s="198"/>
      <c r="S912" s="198"/>
      <c r="T912" s="198"/>
      <c r="U912" s="198"/>
      <c r="V912" s="198"/>
      <c r="W912" s="198"/>
      <c r="X912" s="198"/>
      <c r="Y912" s="198"/>
      <c r="Z912" s="198"/>
      <c r="AA912" s="52"/>
      <c r="AB912" s="52"/>
      <c r="AC912" s="52"/>
      <c r="AD912" s="198"/>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c r="BG912" s="52"/>
      <c r="BH912" s="52"/>
      <c r="BI912" s="52"/>
      <c r="BJ912" s="52"/>
      <c r="BK912" s="52"/>
      <c r="BL912" s="52"/>
      <c r="BM912" s="52"/>
      <c r="BN912" s="52"/>
      <c r="BO912" s="52"/>
      <c r="BP912" s="52"/>
      <c r="BQ912" s="52"/>
      <c r="BR912" s="52"/>
      <c r="BS912" s="52"/>
      <c r="BT912" s="52"/>
      <c r="BU912" s="52"/>
      <c r="BV912" s="52"/>
      <c r="BW912" s="52"/>
      <c r="BX912" s="52"/>
      <c r="BY912" s="52"/>
      <c r="BZ912" s="52"/>
      <c r="CA912" s="52"/>
      <c r="CB912" s="52"/>
      <c r="CC912" s="52"/>
      <c r="CD912" s="52"/>
      <c r="CE912" s="52"/>
      <c r="CF912" s="52"/>
      <c r="CG912" s="52"/>
      <c r="CH912" s="52"/>
      <c r="CI912" s="52"/>
      <c r="CJ912" s="52"/>
      <c r="CK912" s="52"/>
      <c r="CL912" s="52"/>
      <c r="CM912" s="52"/>
      <c r="CN912" s="52"/>
      <c r="CO912" s="52"/>
      <c r="CP912" s="52"/>
      <c r="CQ912" s="52"/>
      <c r="CR912" s="52"/>
      <c r="CS912" s="52"/>
      <c r="CT912" s="52"/>
      <c r="CU912" s="52"/>
      <c r="CV912" s="52"/>
      <c r="CW912" s="52"/>
      <c r="CX912" s="52"/>
      <c r="CY912" s="52"/>
      <c r="CZ912" s="52"/>
      <c r="DA912" s="52"/>
      <c r="DB912" s="52"/>
      <c r="DC912" s="52"/>
      <c r="DD912" s="52"/>
      <c r="DE912" s="52"/>
      <c r="DF912" s="52"/>
      <c r="DG912" s="52"/>
      <c r="DH912" s="52"/>
      <c r="DI912" s="52"/>
      <c r="DJ912" s="52"/>
      <c r="DK912" s="52"/>
      <c r="DL912" s="52"/>
      <c r="DM912" s="52"/>
      <c r="DN912" s="52"/>
      <c r="DO912" s="52"/>
      <c r="DP912" s="52"/>
      <c r="DQ912" s="52"/>
      <c r="DR912" s="52"/>
      <c r="DS912" s="52"/>
      <c r="DT912" s="52"/>
      <c r="DU912" s="52"/>
    </row>
    <row r="913" spans="1:125" ht="16.5" customHeight="1" x14ac:dyDescent="0.3">
      <c r="A913" s="56"/>
      <c r="B913" s="56"/>
      <c r="C913" s="56"/>
      <c r="D913" s="52"/>
      <c r="E913" s="52"/>
      <c r="F913" s="198"/>
      <c r="G913" s="52"/>
      <c r="H913" s="198"/>
      <c r="I913" s="198"/>
      <c r="J913" s="198"/>
      <c r="K913" s="198"/>
      <c r="L913" s="198"/>
      <c r="M913" s="198"/>
      <c r="N913" s="198"/>
      <c r="O913" s="198"/>
      <c r="P913" s="198"/>
      <c r="Q913" s="198"/>
      <c r="R913" s="198"/>
      <c r="S913" s="198"/>
      <c r="T913" s="198"/>
      <c r="U913" s="198"/>
      <c r="V913" s="198"/>
      <c r="W913" s="198"/>
      <c r="X913" s="198"/>
      <c r="Y913" s="198"/>
      <c r="Z913" s="198"/>
      <c r="AA913" s="52"/>
      <c r="AB913" s="52"/>
      <c r="AC913" s="52"/>
      <c r="AD913" s="198"/>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c r="BD913" s="52"/>
      <c r="BE913" s="52"/>
      <c r="BF913" s="52"/>
      <c r="BG913" s="52"/>
      <c r="BH913" s="52"/>
      <c r="BI913" s="52"/>
      <c r="BJ913" s="52"/>
      <c r="BK913" s="52"/>
      <c r="BL913" s="52"/>
      <c r="BM913" s="52"/>
      <c r="BN913" s="52"/>
      <c r="BO913" s="52"/>
      <c r="BP913" s="52"/>
      <c r="BQ913" s="52"/>
      <c r="BR913" s="52"/>
      <c r="BS913" s="52"/>
      <c r="BT913" s="52"/>
      <c r="BU913" s="52"/>
      <c r="BV913" s="52"/>
      <c r="BW913" s="52"/>
      <c r="BX913" s="52"/>
      <c r="BY913" s="52"/>
      <c r="BZ913" s="52"/>
      <c r="CA913" s="52"/>
      <c r="CB913" s="52"/>
      <c r="CC913" s="52"/>
      <c r="CD913" s="52"/>
      <c r="CE913" s="52"/>
      <c r="CF913" s="52"/>
      <c r="CG913" s="52"/>
      <c r="CH913" s="52"/>
      <c r="CI913" s="52"/>
      <c r="CJ913" s="52"/>
      <c r="CK913" s="52"/>
      <c r="CL913" s="52"/>
      <c r="CM913" s="52"/>
      <c r="CN913" s="52"/>
      <c r="CO913" s="52"/>
      <c r="CP913" s="52"/>
      <c r="CQ913" s="52"/>
      <c r="CR913" s="52"/>
      <c r="CS913" s="52"/>
      <c r="CT913" s="52"/>
      <c r="CU913" s="52"/>
      <c r="CV913" s="52"/>
      <c r="CW913" s="52"/>
      <c r="CX913" s="52"/>
      <c r="CY913" s="52"/>
      <c r="CZ913" s="52"/>
      <c r="DA913" s="52"/>
      <c r="DB913" s="52"/>
      <c r="DC913" s="52"/>
      <c r="DD913" s="52"/>
      <c r="DE913" s="52"/>
      <c r="DF913" s="52"/>
      <c r="DG913" s="52"/>
      <c r="DH913" s="52"/>
      <c r="DI913" s="52"/>
      <c r="DJ913" s="52"/>
      <c r="DK913" s="52"/>
      <c r="DL913" s="52"/>
      <c r="DM913" s="52"/>
      <c r="DN913" s="52"/>
      <c r="DO913" s="52"/>
      <c r="DP913" s="52"/>
      <c r="DQ913" s="52"/>
      <c r="DR913" s="52"/>
      <c r="DS913" s="52"/>
      <c r="DT913" s="52"/>
      <c r="DU913" s="52"/>
    </row>
    <row r="914" spans="1:125" ht="16.5" customHeight="1" x14ac:dyDescent="0.3">
      <c r="A914" s="56"/>
      <c r="B914" s="56"/>
      <c r="C914" s="56"/>
      <c r="D914" s="52"/>
      <c r="E914" s="52"/>
      <c r="F914" s="198"/>
      <c r="G914" s="52"/>
      <c r="H914" s="198"/>
      <c r="I914" s="198"/>
      <c r="J914" s="198"/>
      <c r="K914" s="198"/>
      <c r="L914" s="198"/>
      <c r="M914" s="198"/>
      <c r="N914" s="198"/>
      <c r="O914" s="198"/>
      <c r="P914" s="198"/>
      <c r="Q914" s="198"/>
      <c r="R914" s="198"/>
      <c r="S914" s="198"/>
      <c r="T914" s="198"/>
      <c r="U914" s="198"/>
      <c r="V914" s="198"/>
      <c r="W914" s="198"/>
      <c r="X914" s="198"/>
      <c r="Y914" s="198"/>
      <c r="Z914" s="198"/>
      <c r="AA914" s="52"/>
      <c r="AB914" s="52"/>
      <c r="AC914" s="52"/>
      <c r="AD914" s="198"/>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c r="BG914" s="52"/>
      <c r="BH914" s="52"/>
      <c r="BI914" s="52"/>
      <c r="BJ914" s="52"/>
      <c r="BK914" s="52"/>
      <c r="BL914" s="52"/>
      <c r="BM914" s="52"/>
      <c r="BN914" s="52"/>
      <c r="BO914" s="52"/>
      <c r="BP914" s="52"/>
      <c r="BQ914" s="52"/>
      <c r="BR914" s="52"/>
      <c r="BS914" s="52"/>
      <c r="BT914" s="52"/>
      <c r="BU914" s="52"/>
      <c r="BV914" s="52"/>
      <c r="BW914" s="52"/>
      <c r="BX914" s="52"/>
      <c r="BY914" s="52"/>
      <c r="BZ914" s="52"/>
      <c r="CA914" s="52"/>
      <c r="CB914" s="52"/>
      <c r="CC914" s="52"/>
      <c r="CD914" s="52"/>
      <c r="CE914" s="52"/>
      <c r="CF914" s="52"/>
      <c r="CG914" s="52"/>
      <c r="CH914" s="52"/>
      <c r="CI914" s="52"/>
      <c r="CJ914" s="52"/>
      <c r="CK914" s="52"/>
      <c r="CL914" s="52"/>
      <c r="CM914" s="52"/>
      <c r="CN914" s="52"/>
      <c r="CO914" s="52"/>
      <c r="CP914" s="52"/>
      <c r="CQ914" s="52"/>
      <c r="CR914" s="52"/>
      <c r="CS914" s="52"/>
      <c r="CT914" s="52"/>
      <c r="CU914" s="52"/>
      <c r="CV914" s="52"/>
      <c r="CW914" s="52"/>
      <c r="CX914" s="52"/>
      <c r="CY914" s="52"/>
      <c r="CZ914" s="52"/>
      <c r="DA914" s="52"/>
      <c r="DB914" s="52"/>
      <c r="DC914" s="52"/>
      <c r="DD914" s="52"/>
      <c r="DE914" s="52"/>
      <c r="DF914" s="52"/>
      <c r="DG914" s="52"/>
      <c r="DH914" s="52"/>
      <c r="DI914" s="52"/>
      <c r="DJ914" s="52"/>
      <c r="DK914" s="52"/>
      <c r="DL914" s="52"/>
      <c r="DM914" s="52"/>
      <c r="DN914" s="52"/>
      <c r="DO914" s="52"/>
      <c r="DP914" s="52"/>
      <c r="DQ914" s="52"/>
      <c r="DR914" s="52"/>
      <c r="DS914" s="52"/>
      <c r="DT914" s="52"/>
      <c r="DU914" s="52"/>
    </row>
    <row r="915" spans="1:125" ht="16.5" customHeight="1" x14ac:dyDescent="0.3">
      <c r="A915" s="56"/>
      <c r="B915" s="56"/>
      <c r="C915" s="56"/>
      <c r="D915" s="52"/>
      <c r="E915" s="52"/>
      <c r="F915" s="198"/>
      <c r="G915" s="52"/>
      <c r="H915" s="198"/>
      <c r="I915" s="198"/>
      <c r="J915" s="198"/>
      <c r="K915" s="198"/>
      <c r="L915" s="198"/>
      <c r="M915" s="198"/>
      <c r="N915" s="198"/>
      <c r="O915" s="198"/>
      <c r="P915" s="198"/>
      <c r="Q915" s="198"/>
      <c r="R915" s="198"/>
      <c r="S915" s="198"/>
      <c r="T915" s="198"/>
      <c r="U915" s="198"/>
      <c r="V915" s="198"/>
      <c r="W915" s="198"/>
      <c r="X915" s="198"/>
      <c r="Y915" s="198"/>
      <c r="Z915" s="198"/>
      <c r="AA915" s="52"/>
      <c r="AB915" s="52"/>
      <c r="AC915" s="52"/>
      <c r="AD915" s="198"/>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c r="BD915" s="52"/>
      <c r="BE915" s="52"/>
      <c r="BF915" s="52"/>
      <c r="BG915" s="52"/>
      <c r="BH915" s="52"/>
      <c r="BI915" s="52"/>
      <c r="BJ915" s="52"/>
      <c r="BK915" s="52"/>
      <c r="BL915" s="52"/>
      <c r="BM915" s="52"/>
      <c r="BN915" s="52"/>
      <c r="BO915" s="52"/>
      <c r="BP915" s="52"/>
      <c r="BQ915" s="52"/>
      <c r="BR915" s="52"/>
      <c r="BS915" s="52"/>
      <c r="BT915" s="52"/>
      <c r="BU915" s="52"/>
      <c r="BV915" s="52"/>
      <c r="BW915" s="52"/>
      <c r="BX915" s="52"/>
      <c r="BY915" s="52"/>
      <c r="BZ915" s="52"/>
      <c r="CA915" s="52"/>
      <c r="CB915" s="52"/>
      <c r="CC915" s="52"/>
      <c r="CD915" s="52"/>
      <c r="CE915" s="52"/>
      <c r="CF915" s="52"/>
      <c r="CG915" s="52"/>
      <c r="CH915" s="52"/>
      <c r="CI915" s="52"/>
      <c r="CJ915" s="52"/>
      <c r="CK915" s="52"/>
      <c r="CL915" s="52"/>
      <c r="CM915" s="52"/>
      <c r="CN915" s="52"/>
      <c r="CO915" s="52"/>
      <c r="CP915" s="52"/>
      <c r="CQ915" s="52"/>
      <c r="CR915" s="52"/>
      <c r="CS915" s="52"/>
      <c r="CT915" s="52"/>
      <c r="CU915" s="52"/>
      <c r="CV915" s="52"/>
      <c r="CW915" s="52"/>
      <c r="CX915" s="52"/>
      <c r="CY915" s="52"/>
      <c r="CZ915" s="52"/>
      <c r="DA915" s="52"/>
      <c r="DB915" s="52"/>
      <c r="DC915" s="52"/>
      <c r="DD915" s="52"/>
      <c r="DE915" s="52"/>
      <c r="DF915" s="52"/>
      <c r="DG915" s="52"/>
      <c r="DH915" s="52"/>
      <c r="DI915" s="52"/>
      <c r="DJ915" s="52"/>
      <c r="DK915" s="52"/>
      <c r="DL915" s="52"/>
      <c r="DM915" s="52"/>
      <c r="DN915" s="52"/>
      <c r="DO915" s="52"/>
      <c r="DP915" s="52"/>
      <c r="DQ915" s="52"/>
      <c r="DR915" s="52"/>
      <c r="DS915" s="52"/>
      <c r="DT915" s="52"/>
      <c r="DU915" s="52"/>
    </row>
    <row r="916" spans="1:125" ht="16.5" customHeight="1" x14ac:dyDescent="0.3">
      <c r="A916" s="56"/>
      <c r="B916" s="56"/>
      <c r="C916" s="56"/>
      <c r="D916" s="52"/>
      <c r="E916" s="52"/>
      <c r="F916" s="198"/>
      <c r="G916" s="52"/>
      <c r="H916" s="198"/>
      <c r="I916" s="198"/>
      <c r="J916" s="198"/>
      <c r="K916" s="198"/>
      <c r="L916" s="198"/>
      <c r="M916" s="198"/>
      <c r="N916" s="198"/>
      <c r="O916" s="198"/>
      <c r="P916" s="198"/>
      <c r="Q916" s="198"/>
      <c r="R916" s="198"/>
      <c r="S916" s="198"/>
      <c r="T916" s="198"/>
      <c r="U916" s="198"/>
      <c r="V916" s="198"/>
      <c r="W916" s="198"/>
      <c r="X916" s="198"/>
      <c r="Y916" s="198"/>
      <c r="Z916" s="198"/>
      <c r="AA916" s="52"/>
      <c r="AB916" s="52"/>
      <c r="AC916" s="52"/>
      <c r="AD916" s="198"/>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c r="BG916" s="52"/>
      <c r="BH916" s="52"/>
      <c r="BI916" s="52"/>
      <c r="BJ916" s="52"/>
      <c r="BK916" s="52"/>
      <c r="BL916" s="52"/>
      <c r="BM916" s="52"/>
      <c r="BN916" s="52"/>
      <c r="BO916" s="52"/>
      <c r="BP916" s="52"/>
      <c r="BQ916" s="52"/>
      <c r="BR916" s="52"/>
      <c r="BS916" s="52"/>
      <c r="BT916" s="52"/>
      <c r="BU916" s="52"/>
      <c r="BV916" s="52"/>
      <c r="BW916" s="52"/>
      <c r="BX916" s="52"/>
      <c r="BY916" s="52"/>
      <c r="BZ916" s="52"/>
      <c r="CA916" s="52"/>
      <c r="CB916" s="52"/>
      <c r="CC916" s="52"/>
      <c r="CD916" s="52"/>
      <c r="CE916" s="52"/>
      <c r="CF916" s="52"/>
      <c r="CG916" s="52"/>
      <c r="CH916" s="52"/>
      <c r="CI916" s="52"/>
      <c r="CJ916" s="52"/>
      <c r="CK916" s="52"/>
      <c r="CL916" s="52"/>
      <c r="CM916" s="52"/>
      <c r="CN916" s="52"/>
      <c r="CO916" s="52"/>
      <c r="CP916" s="52"/>
      <c r="CQ916" s="52"/>
      <c r="CR916" s="52"/>
      <c r="CS916" s="52"/>
      <c r="CT916" s="52"/>
      <c r="CU916" s="52"/>
      <c r="CV916" s="52"/>
      <c r="CW916" s="52"/>
      <c r="CX916" s="52"/>
      <c r="CY916" s="52"/>
      <c r="CZ916" s="52"/>
      <c r="DA916" s="52"/>
      <c r="DB916" s="52"/>
      <c r="DC916" s="52"/>
      <c r="DD916" s="52"/>
      <c r="DE916" s="52"/>
      <c r="DF916" s="52"/>
      <c r="DG916" s="52"/>
      <c r="DH916" s="52"/>
      <c r="DI916" s="52"/>
      <c r="DJ916" s="52"/>
      <c r="DK916" s="52"/>
      <c r="DL916" s="52"/>
      <c r="DM916" s="52"/>
      <c r="DN916" s="52"/>
      <c r="DO916" s="52"/>
      <c r="DP916" s="52"/>
      <c r="DQ916" s="52"/>
      <c r="DR916" s="52"/>
      <c r="DS916" s="52"/>
      <c r="DT916" s="52"/>
      <c r="DU916" s="52"/>
    </row>
    <row r="917" spans="1:125" ht="16.5" customHeight="1" x14ac:dyDescent="0.3">
      <c r="A917" s="56"/>
      <c r="B917" s="56"/>
      <c r="C917" s="56"/>
      <c r="D917" s="52"/>
      <c r="E917" s="52"/>
      <c r="F917" s="198"/>
      <c r="G917" s="52"/>
      <c r="H917" s="198"/>
      <c r="I917" s="198"/>
      <c r="J917" s="198"/>
      <c r="K917" s="198"/>
      <c r="L917" s="198"/>
      <c r="M917" s="198"/>
      <c r="N917" s="198"/>
      <c r="O917" s="198"/>
      <c r="P917" s="198"/>
      <c r="Q917" s="198"/>
      <c r="R917" s="198"/>
      <c r="S917" s="198"/>
      <c r="T917" s="198"/>
      <c r="U917" s="198"/>
      <c r="V917" s="198"/>
      <c r="W917" s="198"/>
      <c r="X917" s="198"/>
      <c r="Y917" s="198"/>
      <c r="Z917" s="198"/>
      <c r="AA917" s="52"/>
      <c r="AB917" s="52"/>
      <c r="AC917" s="52"/>
      <c r="AD917" s="198"/>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c r="BD917" s="52"/>
      <c r="BE917" s="52"/>
      <c r="BF917" s="52"/>
      <c r="BG917" s="52"/>
      <c r="BH917" s="52"/>
      <c r="BI917" s="52"/>
      <c r="BJ917" s="52"/>
      <c r="BK917" s="52"/>
      <c r="BL917" s="52"/>
      <c r="BM917" s="52"/>
      <c r="BN917" s="52"/>
      <c r="BO917" s="52"/>
      <c r="BP917" s="52"/>
      <c r="BQ917" s="52"/>
      <c r="BR917" s="52"/>
      <c r="BS917" s="52"/>
      <c r="BT917" s="52"/>
      <c r="BU917" s="52"/>
      <c r="BV917" s="52"/>
      <c r="BW917" s="52"/>
      <c r="BX917" s="52"/>
      <c r="BY917" s="52"/>
      <c r="BZ917" s="52"/>
      <c r="CA917" s="52"/>
      <c r="CB917" s="52"/>
      <c r="CC917" s="52"/>
      <c r="CD917" s="52"/>
      <c r="CE917" s="52"/>
      <c r="CF917" s="52"/>
      <c r="CG917" s="52"/>
      <c r="CH917" s="52"/>
      <c r="CI917" s="52"/>
      <c r="CJ917" s="52"/>
      <c r="CK917" s="52"/>
      <c r="CL917" s="52"/>
      <c r="CM917" s="52"/>
      <c r="CN917" s="52"/>
      <c r="CO917" s="52"/>
      <c r="CP917" s="52"/>
      <c r="CQ917" s="52"/>
      <c r="CR917" s="52"/>
      <c r="CS917" s="52"/>
      <c r="CT917" s="52"/>
      <c r="CU917" s="52"/>
      <c r="CV917" s="52"/>
      <c r="CW917" s="52"/>
      <c r="CX917" s="52"/>
      <c r="CY917" s="52"/>
      <c r="CZ917" s="52"/>
      <c r="DA917" s="52"/>
      <c r="DB917" s="52"/>
      <c r="DC917" s="52"/>
      <c r="DD917" s="52"/>
      <c r="DE917" s="52"/>
      <c r="DF917" s="52"/>
      <c r="DG917" s="52"/>
      <c r="DH917" s="52"/>
      <c r="DI917" s="52"/>
      <c r="DJ917" s="52"/>
      <c r="DK917" s="52"/>
      <c r="DL917" s="52"/>
      <c r="DM917" s="52"/>
      <c r="DN917" s="52"/>
      <c r="DO917" s="52"/>
      <c r="DP917" s="52"/>
      <c r="DQ917" s="52"/>
      <c r="DR917" s="52"/>
      <c r="DS917" s="52"/>
      <c r="DT917" s="52"/>
      <c r="DU917" s="52"/>
    </row>
    <row r="918" spans="1:125" ht="16.5" customHeight="1" x14ac:dyDescent="0.3">
      <c r="A918" s="56"/>
      <c r="B918" s="56"/>
      <c r="C918" s="56"/>
      <c r="D918" s="52"/>
      <c r="E918" s="52"/>
      <c r="F918" s="198"/>
      <c r="G918" s="52"/>
      <c r="H918" s="198"/>
      <c r="I918" s="198"/>
      <c r="J918" s="198"/>
      <c r="K918" s="198"/>
      <c r="L918" s="198"/>
      <c r="M918" s="198"/>
      <c r="N918" s="198"/>
      <c r="O918" s="198"/>
      <c r="P918" s="198"/>
      <c r="Q918" s="198"/>
      <c r="R918" s="198"/>
      <c r="S918" s="198"/>
      <c r="T918" s="198"/>
      <c r="U918" s="198"/>
      <c r="V918" s="198"/>
      <c r="W918" s="198"/>
      <c r="X918" s="198"/>
      <c r="Y918" s="198"/>
      <c r="Z918" s="198"/>
      <c r="AA918" s="52"/>
      <c r="AB918" s="52"/>
      <c r="AC918" s="52"/>
      <c r="AD918" s="198"/>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c r="BG918" s="52"/>
      <c r="BH918" s="52"/>
      <c r="BI918" s="52"/>
      <c r="BJ918" s="52"/>
      <c r="BK918" s="52"/>
      <c r="BL918" s="52"/>
      <c r="BM918" s="52"/>
      <c r="BN918" s="52"/>
      <c r="BO918" s="52"/>
      <c r="BP918" s="52"/>
      <c r="BQ918" s="52"/>
      <c r="BR918" s="52"/>
      <c r="BS918" s="52"/>
      <c r="BT918" s="52"/>
      <c r="BU918" s="52"/>
      <c r="BV918" s="52"/>
      <c r="BW918" s="52"/>
      <c r="BX918" s="52"/>
      <c r="BY918" s="52"/>
      <c r="BZ918" s="52"/>
      <c r="CA918" s="52"/>
      <c r="CB918" s="52"/>
      <c r="CC918" s="52"/>
      <c r="CD918" s="52"/>
      <c r="CE918" s="52"/>
      <c r="CF918" s="52"/>
      <c r="CG918" s="52"/>
      <c r="CH918" s="52"/>
      <c r="CI918" s="52"/>
      <c r="CJ918" s="52"/>
      <c r="CK918" s="52"/>
      <c r="CL918" s="52"/>
      <c r="CM918" s="52"/>
      <c r="CN918" s="52"/>
      <c r="CO918" s="52"/>
      <c r="CP918" s="52"/>
      <c r="CQ918" s="52"/>
      <c r="CR918" s="52"/>
      <c r="CS918" s="52"/>
      <c r="CT918" s="52"/>
      <c r="CU918" s="52"/>
      <c r="CV918" s="52"/>
      <c r="CW918" s="52"/>
      <c r="CX918" s="52"/>
      <c r="CY918" s="52"/>
      <c r="CZ918" s="52"/>
      <c r="DA918" s="52"/>
      <c r="DB918" s="52"/>
      <c r="DC918" s="52"/>
      <c r="DD918" s="52"/>
      <c r="DE918" s="52"/>
      <c r="DF918" s="52"/>
      <c r="DG918" s="52"/>
      <c r="DH918" s="52"/>
      <c r="DI918" s="52"/>
      <c r="DJ918" s="52"/>
      <c r="DK918" s="52"/>
      <c r="DL918" s="52"/>
      <c r="DM918" s="52"/>
      <c r="DN918" s="52"/>
      <c r="DO918" s="52"/>
      <c r="DP918" s="52"/>
      <c r="DQ918" s="52"/>
      <c r="DR918" s="52"/>
      <c r="DS918" s="52"/>
      <c r="DT918" s="52"/>
      <c r="DU918" s="52"/>
    </row>
    <row r="919" spans="1:125" ht="16.5" customHeight="1" x14ac:dyDescent="0.3">
      <c r="A919" s="56"/>
      <c r="B919" s="56"/>
      <c r="C919" s="56"/>
      <c r="D919" s="52"/>
      <c r="E919" s="52"/>
      <c r="F919" s="198"/>
      <c r="G919" s="52"/>
      <c r="H919" s="198"/>
      <c r="I919" s="198"/>
      <c r="J919" s="198"/>
      <c r="K919" s="198"/>
      <c r="L919" s="198"/>
      <c r="M919" s="198"/>
      <c r="N919" s="198"/>
      <c r="O919" s="198"/>
      <c r="P919" s="198"/>
      <c r="Q919" s="198"/>
      <c r="R919" s="198"/>
      <c r="S919" s="198"/>
      <c r="T919" s="198"/>
      <c r="U919" s="198"/>
      <c r="V919" s="198"/>
      <c r="W919" s="198"/>
      <c r="X919" s="198"/>
      <c r="Y919" s="198"/>
      <c r="Z919" s="198"/>
      <c r="AA919" s="52"/>
      <c r="AB919" s="52"/>
      <c r="AC919" s="52"/>
      <c r="AD919" s="198"/>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c r="BD919" s="52"/>
      <c r="BE919" s="52"/>
      <c r="BF919" s="52"/>
      <c r="BG919" s="52"/>
      <c r="BH919" s="52"/>
      <c r="BI919" s="52"/>
      <c r="BJ919" s="52"/>
      <c r="BK919" s="52"/>
      <c r="BL919" s="52"/>
      <c r="BM919" s="52"/>
      <c r="BN919" s="52"/>
      <c r="BO919" s="52"/>
      <c r="BP919" s="52"/>
      <c r="BQ919" s="52"/>
      <c r="BR919" s="52"/>
      <c r="BS919" s="52"/>
      <c r="BT919" s="52"/>
      <c r="BU919" s="52"/>
      <c r="BV919" s="52"/>
      <c r="BW919" s="52"/>
      <c r="BX919" s="52"/>
      <c r="BY919" s="52"/>
      <c r="BZ919" s="52"/>
      <c r="CA919" s="52"/>
      <c r="CB919" s="52"/>
      <c r="CC919" s="52"/>
      <c r="CD919" s="52"/>
      <c r="CE919" s="52"/>
      <c r="CF919" s="52"/>
      <c r="CG919" s="52"/>
      <c r="CH919" s="52"/>
      <c r="CI919" s="52"/>
      <c r="CJ919" s="52"/>
      <c r="CK919" s="52"/>
      <c r="CL919" s="52"/>
      <c r="CM919" s="52"/>
      <c r="CN919" s="52"/>
      <c r="CO919" s="52"/>
      <c r="CP919" s="52"/>
      <c r="CQ919" s="52"/>
      <c r="CR919" s="52"/>
      <c r="CS919" s="52"/>
      <c r="CT919" s="52"/>
      <c r="CU919" s="52"/>
      <c r="CV919" s="52"/>
      <c r="CW919" s="52"/>
      <c r="CX919" s="52"/>
      <c r="CY919" s="52"/>
      <c r="CZ919" s="52"/>
      <c r="DA919" s="52"/>
      <c r="DB919" s="52"/>
      <c r="DC919" s="52"/>
      <c r="DD919" s="52"/>
      <c r="DE919" s="52"/>
      <c r="DF919" s="52"/>
      <c r="DG919" s="52"/>
      <c r="DH919" s="52"/>
      <c r="DI919" s="52"/>
      <c r="DJ919" s="52"/>
      <c r="DK919" s="52"/>
      <c r="DL919" s="52"/>
      <c r="DM919" s="52"/>
      <c r="DN919" s="52"/>
      <c r="DO919" s="52"/>
      <c r="DP919" s="52"/>
      <c r="DQ919" s="52"/>
      <c r="DR919" s="52"/>
      <c r="DS919" s="52"/>
      <c r="DT919" s="52"/>
      <c r="DU919" s="52"/>
    </row>
    <row r="920" spans="1:125" ht="16.5" customHeight="1" x14ac:dyDescent="0.3">
      <c r="A920" s="56"/>
      <c r="B920" s="56"/>
      <c r="C920" s="56"/>
      <c r="D920" s="52"/>
      <c r="E920" s="52"/>
      <c r="F920" s="198"/>
      <c r="G920" s="52"/>
      <c r="H920" s="198"/>
      <c r="I920" s="198"/>
      <c r="J920" s="198"/>
      <c r="K920" s="198"/>
      <c r="L920" s="198"/>
      <c r="M920" s="198"/>
      <c r="N920" s="198"/>
      <c r="O920" s="198"/>
      <c r="P920" s="198"/>
      <c r="Q920" s="198"/>
      <c r="R920" s="198"/>
      <c r="S920" s="198"/>
      <c r="T920" s="198"/>
      <c r="U920" s="198"/>
      <c r="V920" s="198"/>
      <c r="W920" s="198"/>
      <c r="X920" s="198"/>
      <c r="Y920" s="198"/>
      <c r="Z920" s="198"/>
      <c r="AA920" s="52"/>
      <c r="AB920" s="52"/>
      <c r="AC920" s="52"/>
      <c r="AD920" s="198"/>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c r="BG920" s="52"/>
      <c r="BH920" s="52"/>
      <c r="BI920" s="52"/>
      <c r="BJ920" s="52"/>
      <c r="BK920" s="52"/>
      <c r="BL920" s="52"/>
      <c r="BM920" s="52"/>
      <c r="BN920" s="52"/>
      <c r="BO920" s="52"/>
      <c r="BP920" s="52"/>
      <c r="BQ920" s="52"/>
      <c r="BR920" s="52"/>
      <c r="BS920" s="52"/>
      <c r="BT920" s="52"/>
      <c r="BU920" s="52"/>
      <c r="BV920" s="52"/>
      <c r="BW920" s="52"/>
      <c r="BX920" s="52"/>
      <c r="BY920" s="52"/>
      <c r="BZ920" s="52"/>
      <c r="CA920" s="52"/>
      <c r="CB920" s="52"/>
      <c r="CC920" s="52"/>
      <c r="CD920" s="52"/>
      <c r="CE920" s="52"/>
      <c r="CF920" s="52"/>
      <c r="CG920" s="52"/>
      <c r="CH920" s="52"/>
      <c r="CI920" s="52"/>
      <c r="CJ920" s="52"/>
      <c r="CK920" s="52"/>
      <c r="CL920" s="52"/>
      <c r="CM920" s="52"/>
      <c r="CN920" s="52"/>
      <c r="CO920" s="52"/>
      <c r="CP920" s="52"/>
      <c r="CQ920" s="52"/>
      <c r="CR920" s="52"/>
      <c r="CS920" s="52"/>
      <c r="CT920" s="52"/>
      <c r="CU920" s="52"/>
      <c r="CV920" s="52"/>
      <c r="CW920" s="52"/>
      <c r="CX920" s="52"/>
      <c r="CY920" s="52"/>
      <c r="CZ920" s="52"/>
      <c r="DA920" s="52"/>
      <c r="DB920" s="52"/>
      <c r="DC920" s="52"/>
      <c r="DD920" s="52"/>
      <c r="DE920" s="52"/>
      <c r="DF920" s="52"/>
      <c r="DG920" s="52"/>
      <c r="DH920" s="52"/>
      <c r="DI920" s="52"/>
      <c r="DJ920" s="52"/>
      <c r="DK920" s="52"/>
      <c r="DL920" s="52"/>
      <c r="DM920" s="52"/>
      <c r="DN920" s="52"/>
      <c r="DO920" s="52"/>
      <c r="DP920" s="52"/>
      <c r="DQ920" s="52"/>
      <c r="DR920" s="52"/>
      <c r="DS920" s="52"/>
      <c r="DT920" s="52"/>
      <c r="DU920" s="52"/>
    </row>
    <row r="921" spans="1:125" ht="16.5" customHeight="1" x14ac:dyDescent="0.3">
      <c r="A921" s="56"/>
      <c r="B921" s="56"/>
      <c r="C921" s="56"/>
      <c r="D921" s="52"/>
      <c r="E921" s="52"/>
      <c r="F921" s="198"/>
      <c r="G921" s="52"/>
      <c r="H921" s="198"/>
      <c r="I921" s="198"/>
      <c r="J921" s="198"/>
      <c r="K921" s="198"/>
      <c r="L921" s="198"/>
      <c r="M921" s="198"/>
      <c r="N921" s="198"/>
      <c r="O921" s="198"/>
      <c r="P921" s="198"/>
      <c r="Q921" s="198"/>
      <c r="R921" s="198"/>
      <c r="S921" s="198"/>
      <c r="T921" s="198"/>
      <c r="U921" s="198"/>
      <c r="V921" s="198"/>
      <c r="W921" s="198"/>
      <c r="X921" s="198"/>
      <c r="Y921" s="198"/>
      <c r="Z921" s="198"/>
      <c r="AA921" s="52"/>
      <c r="AB921" s="52"/>
      <c r="AC921" s="52"/>
      <c r="AD921" s="198"/>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c r="BD921" s="52"/>
      <c r="BE921" s="52"/>
      <c r="BF921" s="52"/>
      <c r="BG921" s="52"/>
      <c r="BH921" s="52"/>
      <c r="BI921" s="52"/>
      <c r="BJ921" s="52"/>
      <c r="BK921" s="52"/>
      <c r="BL921" s="52"/>
      <c r="BM921" s="52"/>
      <c r="BN921" s="52"/>
      <c r="BO921" s="52"/>
      <c r="BP921" s="52"/>
      <c r="BQ921" s="52"/>
      <c r="BR921" s="52"/>
      <c r="BS921" s="52"/>
      <c r="BT921" s="52"/>
      <c r="BU921" s="52"/>
      <c r="BV921" s="52"/>
      <c r="BW921" s="52"/>
      <c r="BX921" s="52"/>
      <c r="BY921" s="52"/>
      <c r="BZ921" s="52"/>
      <c r="CA921" s="52"/>
      <c r="CB921" s="52"/>
      <c r="CC921" s="52"/>
      <c r="CD921" s="52"/>
      <c r="CE921" s="52"/>
      <c r="CF921" s="52"/>
      <c r="CG921" s="52"/>
      <c r="CH921" s="52"/>
      <c r="CI921" s="52"/>
      <c r="CJ921" s="52"/>
      <c r="CK921" s="52"/>
      <c r="CL921" s="52"/>
      <c r="CM921" s="52"/>
      <c r="CN921" s="52"/>
      <c r="CO921" s="52"/>
      <c r="CP921" s="52"/>
      <c r="CQ921" s="52"/>
      <c r="CR921" s="52"/>
      <c r="CS921" s="52"/>
      <c r="CT921" s="52"/>
      <c r="CU921" s="52"/>
      <c r="CV921" s="52"/>
      <c r="CW921" s="52"/>
      <c r="CX921" s="52"/>
      <c r="CY921" s="52"/>
      <c r="CZ921" s="52"/>
      <c r="DA921" s="52"/>
      <c r="DB921" s="52"/>
      <c r="DC921" s="52"/>
      <c r="DD921" s="52"/>
      <c r="DE921" s="52"/>
      <c r="DF921" s="52"/>
      <c r="DG921" s="52"/>
      <c r="DH921" s="52"/>
      <c r="DI921" s="52"/>
      <c r="DJ921" s="52"/>
      <c r="DK921" s="52"/>
      <c r="DL921" s="52"/>
      <c r="DM921" s="52"/>
      <c r="DN921" s="52"/>
      <c r="DO921" s="52"/>
      <c r="DP921" s="52"/>
      <c r="DQ921" s="52"/>
      <c r="DR921" s="52"/>
      <c r="DS921" s="52"/>
      <c r="DT921" s="52"/>
      <c r="DU921" s="52"/>
    </row>
    <row r="922" spans="1:125" ht="16.5" customHeight="1" x14ac:dyDescent="0.3">
      <c r="A922" s="56"/>
      <c r="B922" s="56"/>
      <c r="C922" s="56"/>
      <c r="D922" s="52"/>
      <c r="E922" s="52"/>
      <c r="F922" s="198"/>
      <c r="G922" s="52"/>
      <c r="H922" s="198"/>
      <c r="I922" s="198"/>
      <c r="J922" s="198"/>
      <c r="K922" s="198"/>
      <c r="L922" s="198"/>
      <c r="M922" s="198"/>
      <c r="N922" s="198"/>
      <c r="O922" s="198"/>
      <c r="P922" s="198"/>
      <c r="Q922" s="198"/>
      <c r="R922" s="198"/>
      <c r="S922" s="198"/>
      <c r="T922" s="198"/>
      <c r="U922" s="198"/>
      <c r="V922" s="198"/>
      <c r="W922" s="198"/>
      <c r="X922" s="198"/>
      <c r="Y922" s="198"/>
      <c r="Z922" s="198"/>
      <c r="AA922" s="52"/>
      <c r="AB922" s="52"/>
      <c r="AC922" s="52"/>
      <c r="AD922" s="198"/>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c r="BG922" s="52"/>
      <c r="BH922" s="52"/>
      <c r="BI922" s="52"/>
      <c r="BJ922" s="52"/>
      <c r="BK922" s="52"/>
      <c r="BL922" s="52"/>
      <c r="BM922" s="52"/>
      <c r="BN922" s="52"/>
      <c r="BO922" s="52"/>
      <c r="BP922" s="52"/>
      <c r="BQ922" s="52"/>
      <c r="BR922" s="52"/>
      <c r="BS922" s="52"/>
      <c r="BT922" s="52"/>
      <c r="BU922" s="52"/>
      <c r="BV922" s="52"/>
      <c r="BW922" s="52"/>
      <c r="BX922" s="52"/>
      <c r="BY922" s="52"/>
      <c r="BZ922" s="52"/>
      <c r="CA922" s="52"/>
      <c r="CB922" s="52"/>
      <c r="CC922" s="52"/>
      <c r="CD922" s="52"/>
      <c r="CE922" s="52"/>
      <c r="CF922" s="52"/>
      <c r="CG922" s="52"/>
      <c r="CH922" s="52"/>
      <c r="CI922" s="52"/>
      <c r="CJ922" s="52"/>
      <c r="CK922" s="52"/>
      <c r="CL922" s="52"/>
      <c r="CM922" s="52"/>
      <c r="CN922" s="52"/>
      <c r="CO922" s="52"/>
      <c r="CP922" s="52"/>
      <c r="CQ922" s="52"/>
      <c r="CR922" s="52"/>
      <c r="CS922" s="52"/>
      <c r="CT922" s="52"/>
      <c r="CU922" s="52"/>
      <c r="CV922" s="52"/>
      <c r="CW922" s="52"/>
      <c r="CX922" s="52"/>
      <c r="CY922" s="52"/>
      <c r="CZ922" s="52"/>
      <c r="DA922" s="52"/>
      <c r="DB922" s="52"/>
      <c r="DC922" s="52"/>
      <c r="DD922" s="52"/>
      <c r="DE922" s="52"/>
      <c r="DF922" s="52"/>
      <c r="DG922" s="52"/>
      <c r="DH922" s="52"/>
      <c r="DI922" s="52"/>
      <c r="DJ922" s="52"/>
      <c r="DK922" s="52"/>
      <c r="DL922" s="52"/>
      <c r="DM922" s="52"/>
      <c r="DN922" s="52"/>
      <c r="DO922" s="52"/>
      <c r="DP922" s="52"/>
      <c r="DQ922" s="52"/>
      <c r="DR922" s="52"/>
      <c r="DS922" s="52"/>
      <c r="DT922" s="52"/>
      <c r="DU922" s="52"/>
    </row>
    <row r="923" spans="1:125" ht="16.5" customHeight="1" x14ac:dyDescent="0.3">
      <c r="A923" s="56"/>
      <c r="B923" s="56"/>
      <c r="C923" s="56"/>
      <c r="D923" s="52"/>
      <c r="E923" s="52"/>
      <c r="F923" s="198"/>
      <c r="G923" s="52"/>
      <c r="H923" s="198"/>
      <c r="I923" s="198"/>
      <c r="J923" s="198"/>
      <c r="K923" s="198"/>
      <c r="L923" s="198"/>
      <c r="M923" s="198"/>
      <c r="N923" s="198"/>
      <c r="O923" s="198"/>
      <c r="P923" s="198"/>
      <c r="Q923" s="198"/>
      <c r="R923" s="198"/>
      <c r="S923" s="198"/>
      <c r="T923" s="198"/>
      <c r="U923" s="198"/>
      <c r="V923" s="198"/>
      <c r="W923" s="198"/>
      <c r="X923" s="198"/>
      <c r="Y923" s="198"/>
      <c r="Z923" s="198"/>
      <c r="AA923" s="52"/>
      <c r="AB923" s="52"/>
      <c r="AC923" s="52"/>
      <c r="AD923" s="198"/>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c r="BD923" s="52"/>
      <c r="BE923" s="52"/>
      <c r="BF923" s="52"/>
      <c r="BG923" s="52"/>
      <c r="BH923" s="52"/>
      <c r="BI923" s="52"/>
      <c r="BJ923" s="52"/>
      <c r="BK923" s="52"/>
      <c r="BL923" s="52"/>
      <c r="BM923" s="52"/>
      <c r="BN923" s="52"/>
      <c r="BO923" s="52"/>
      <c r="BP923" s="52"/>
      <c r="BQ923" s="52"/>
      <c r="BR923" s="52"/>
      <c r="BS923" s="52"/>
      <c r="BT923" s="52"/>
      <c r="BU923" s="52"/>
      <c r="BV923" s="52"/>
      <c r="BW923" s="52"/>
      <c r="BX923" s="52"/>
      <c r="BY923" s="52"/>
      <c r="BZ923" s="52"/>
      <c r="CA923" s="52"/>
      <c r="CB923" s="52"/>
      <c r="CC923" s="52"/>
      <c r="CD923" s="52"/>
      <c r="CE923" s="52"/>
      <c r="CF923" s="52"/>
      <c r="CG923" s="52"/>
      <c r="CH923" s="52"/>
      <c r="CI923" s="52"/>
      <c r="CJ923" s="52"/>
      <c r="CK923" s="52"/>
      <c r="CL923" s="52"/>
      <c r="CM923" s="52"/>
      <c r="CN923" s="52"/>
      <c r="CO923" s="52"/>
      <c r="CP923" s="52"/>
      <c r="CQ923" s="52"/>
      <c r="CR923" s="52"/>
      <c r="CS923" s="52"/>
      <c r="CT923" s="52"/>
      <c r="CU923" s="52"/>
      <c r="CV923" s="52"/>
      <c r="CW923" s="52"/>
      <c r="CX923" s="52"/>
      <c r="CY923" s="52"/>
      <c r="CZ923" s="52"/>
      <c r="DA923" s="52"/>
      <c r="DB923" s="52"/>
      <c r="DC923" s="52"/>
      <c r="DD923" s="52"/>
      <c r="DE923" s="52"/>
      <c r="DF923" s="52"/>
      <c r="DG923" s="52"/>
      <c r="DH923" s="52"/>
      <c r="DI923" s="52"/>
      <c r="DJ923" s="52"/>
      <c r="DK923" s="52"/>
      <c r="DL923" s="52"/>
      <c r="DM923" s="52"/>
      <c r="DN923" s="52"/>
      <c r="DO923" s="52"/>
      <c r="DP923" s="52"/>
      <c r="DQ923" s="52"/>
      <c r="DR923" s="52"/>
      <c r="DS923" s="52"/>
      <c r="DT923" s="52"/>
      <c r="DU923" s="52"/>
    </row>
    <row r="924" spans="1:125" ht="16.5" customHeight="1" x14ac:dyDescent="0.3">
      <c r="A924" s="56"/>
      <c r="B924" s="56"/>
      <c r="C924" s="56"/>
      <c r="D924" s="52"/>
      <c r="E924" s="52"/>
      <c r="F924" s="198"/>
      <c r="G924" s="52"/>
      <c r="H924" s="198"/>
      <c r="I924" s="198"/>
      <c r="J924" s="198"/>
      <c r="K924" s="198"/>
      <c r="L924" s="198"/>
      <c r="M924" s="198"/>
      <c r="N924" s="198"/>
      <c r="O924" s="198"/>
      <c r="P924" s="198"/>
      <c r="Q924" s="198"/>
      <c r="R924" s="198"/>
      <c r="S924" s="198"/>
      <c r="T924" s="198"/>
      <c r="U924" s="198"/>
      <c r="V924" s="198"/>
      <c r="W924" s="198"/>
      <c r="X924" s="198"/>
      <c r="Y924" s="198"/>
      <c r="Z924" s="198"/>
      <c r="AA924" s="52"/>
      <c r="AB924" s="52"/>
      <c r="AC924" s="52"/>
      <c r="AD924" s="198"/>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c r="BG924" s="52"/>
      <c r="BH924" s="52"/>
      <c r="BI924" s="52"/>
      <c r="BJ924" s="52"/>
      <c r="BK924" s="52"/>
      <c r="BL924" s="52"/>
      <c r="BM924" s="52"/>
      <c r="BN924" s="52"/>
      <c r="BO924" s="52"/>
      <c r="BP924" s="52"/>
      <c r="BQ924" s="52"/>
      <c r="BR924" s="52"/>
      <c r="BS924" s="52"/>
      <c r="BT924" s="52"/>
      <c r="BU924" s="52"/>
      <c r="BV924" s="52"/>
      <c r="BW924" s="52"/>
      <c r="BX924" s="52"/>
      <c r="BY924" s="52"/>
      <c r="BZ924" s="52"/>
      <c r="CA924" s="52"/>
      <c r="CB924" s="52"/>
      <c r="CC924" s="52"/>
      <c r="CD924" s="52"/>
      <c r="CE924" s="52"/>
      <c r="CF924" s="52"/>
      <c r="CG924" s="52"/>
      <c r="CH924" s="52"/>
      <c r="CI924" s="52"/>
      <c r="CJ924" s="52"/>
      <c r="CK924" s="52"/>
      <c r="CL924" s="52"/>
      <c r="CM924" s="52"/>
      <c r="CN924" s="52"/>
      <c r="CO924" s="52"/>
      <c r="CP924" s="52"/>
      <c r="CQ924" s="52"/>
      <c r="CR924" s="52"/>
      <c r="CS924" s="52"/>
      <c r="CT924" s="52"/>
      <c r="CU924" s="52"/>
      <c r="CV924" s="52"/>
      <c r="CW924" s="52"/>
      <c r="CX924" s="52"/>
      <c r="CY924" s="52"/>
      <c r="CZ924" s="52"/>
      <c r="DA924" s="52"/>
      <c r="DB924" s="52"/>
      <c r="DC924" s="52"/>
      <c r="DD924" s="52"/>
      <c r="DE924" s="52"/>
      <c r="DF924" s="52"/>
      <c r="DG924" s="52"/>
      <c r="DH924" s="52"/>
      <c r="DI924" s="52"/>
      <c r="DJ924" s="52"/>
      <c r="DK924" s="52"/>
      <c r="DL924" s="52"/>
      <c r="DM924" s="52"/>
      <c r="DN924" s="52"/>
      <c r="DO924" s="52"/>
      <c r="DP924" s="52"/>
      <c r="DQ924" s="52"/>
      <c r="DR924" s="52"/>
      <c r="DS924" s="52"/>
      <c r="DT924" s="52"/>
      <c r="DU924" s="52"/>
    </row>
    <row r="925" spans="1:125" ht="16.5" customHeight="1" x14ac:dyDescent="0.3">
      <c r="A925" s="56"/>
      <c r="B925" s="56"/>
      <c r="C925" s="56"/>
      <c r="D925" s="52"/>
      <c r="E925" s="52"/>
      <c r="F925" s="198"/>
      <c r="G925" s="52"/>
      <c r="H925" s="198"/>
      <c r="I925" s="198"/>
      <c r="J925" s="198"/>
      <c r="K925" s="198"/>
      <c r="L925" s="198"/>
      <c r="M925" s="198"/>
      <c r="N925" s="198"/>
      <c r="O925" s="198"/>
      <c r="P925" s="198"/>
      <c r="Q925" s="198"/>
      <c r="R925" s="198"/>
      <c r="S925" s="198"/>
      <c r="T925" s="198"/>
      <c r="U925" s="198"/>
      <c r="V925" s="198"/>
      <c r="W925" s="198"/>
      <c r="X925" s="198"/>
      <c r="Y925" s="198"/>
      <c r="Z925" s="198"/>
      <c r="AA925" s="52"/>
      <c r="AB925" s="52"/>
      <c r="AC925" s="52"/>
      <c r="AD925" s="198"/>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c r="BD925" s="52"/>
      <c r="BE925" s="52"/>
      <c r="BF925" s="52"/>
      <c r="BG925" s="52"/>
      <c r="BH925" s="52"/>
      <c r="BI925" s="52"/>
      <c r="BJ925" s="52"/>
      <c r="BK925" s="52"/>
      <c r="BL925" s="52"/>
      <c r="BM925" s="52"/>
      <c r="BN925" s="52"/>
      <c r="BO925" s="52"/>
      <c r="BP925" s="52"/>
      <c r="BQ925" s="52"/>
      <c r="BR925" s="52"/>
      <c r="BS925" s="52"/>
      <c r="BT925" s="52"/>
      <c r="BU925" s="52"/>
      <c r="BV925" s="52"/>
      <c r="BW925" s="52"/>
      <c r="BX925" s="52"/>
      <c r="BY925" s="52"/>
      <c r="BZ925" s="52"/>
      <c r="CA925" s="52"/>
      <c r="CB925" s="52"/>
      <c r="CC925" s="52"/>
      <c r="CD925" s="52"/>
      <c r="CE925" s="52"/>
      <c r="CF925" s="52"/>
      <c r="CG925" s="52"/>
      <c r="CH925" s="52"/>
      <c r="CI925" s="52"/>
      <c r="CJ925" s="52"/>
      <c r="CK925" s="52"/>
      <c r="CL925" s="52"/>
      <c r="CM925" s="52"/>
      <c r="CN925" s="52"/>
      <c r="CO925" s="52"/>
      <c r="CP925" s="52"/>
      <c r="CQ925" s="52"/>
      <c r="CR925" s="52"/>
      <c r="CS925" s="52"/>
      <c r="CT925" s="52"/>
      <c r="CU925" s="52"/>
      <c r="CV925" s="52"/>
      <c r="CW925" s="52"/>
      <c r="CX925" s="52"/>
      <c r="CY925" s="52"/>
      <c r="CZ925" s="52"/>
      <c r="DA925" s="52"/>
      <c r="DB925" s="52"/>
      <c r="DC925" s="52"/>
      <c r="DD925" s="52"/>
      <c r="DE925" s="52"/>
      <c r="DF925" s="52"/>
      <c r="DG925" s="52"/>
      <c r="DH925" s="52"/>
      <c r="DI925" s="52"/>
      <c r="DJ925" s="52"/>
      <c r="DK925" s="52"/>
      <c r="DL925" s="52"/>
      <c r="DM925" s="52"/>
      <c r="DN925" s="52"/>
      <c r="DO925" s="52"/>
      <c r="DP925" s="52"/>
      <c r="DQ925" s="52"/>
      <c r="DR925" s="52"/>
      <c r="DS925" s="52"/>
      <c r="DT925" s="52"/>
      <c r="DU925" s="52"/>
    </row>
    <row r="926" spans="1:125" ht="16.5" customHeight="1" x14ac:dyDescent="0.3">
      <c r="A926" s="56"/>
      <c r="B926" s="56"/>
      <c r="C926" s="56"/>
      <c r="D926" s="52"/>
      <c r="E926" s="52"/>
      <c r="F926" s="198"/>
      <c r="G926" s="52"/>
      <c r="H926" s="198"/>
      <c r="I926" s="198"/>
      <c r="J926" s="198"/>
      <c r="K926" s="198"/>
      <c r="L926" s="198"/>
      <c r="M926" s="198"/>
      <c r="N926" s="198"/>
      <c r="O926" s="198"/>
      <c r="P926" s="198"/>
      <c r="Q926" s="198"/>
      <c r="R926" s="198"/>
      <c r="S926" s="198"/>
      <c r="T926" s="198"/>
      <c r="U926" s="198"/>
      <c r="V926" s="198"/>
      <c r="W926" s="198"/>
      <c r="X926" s="198"/>
      <c r="Y926" s="198"/>
      <c r="Z926" s="198"/>
      <c r="AA926" s="52"/>
      <c r="AB926" s="52"/>
      <c r="AC926" s="52"/>
      <c r="AD926" s="198"/>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c r="BG926" s="52"/>
      <c r="BH926" s="52"/>
      <c r="BI926" s="52"/>
      <c r="BJ926" s="52"/>
      <c r="BK926" s="52"/>
      <c r="BL926" s="52"/>
      <c r="BM926" s="52"/>
      <c r="BN926" s="52"/>
      <c r="BO926" s="52"/>
      <c r="BP926" s="52"/>
      <c r="BQ926" s="52"/>
      <c r="BR926" s="52"/>
      <c r="BS926" s="52"/>
      <c r="BT926" s="52"/>
      <c r="BU926" s="52"/>
      <c r="BV926" s="52"/>
      <c r="BW926" s="52"/>
      <c r="BX926" s="52"/>
      <c r="BY926" s="52"/>
      <c r="BZ926" s="52"/>
      <c r="CA926" s="52"/>
      <c r="CB926" s="52"/>
      <c r="CC926" s="52"/>
      <c r="CD926" s="52"/>
      <c r="CE926" s="52"/>
      <c r="CF926" s="52"/>
      <c r="CG926" s="52"/>
      <c r="CH926" s="52"/>
      <c r="CI926" s="52"/>
      <c r="CJ926" s="52"/>
      <c r="CK926" s="52"/>
      <c r="CL926" s="52"/>
      <c r="CM926" s="52"/>
      <c r="CN926" s="52"/>
      <c r="CO926" s="52"/>
      <c r="CP926" s="52"/>
      <c r="CQ926" s="52"/>
      <c r="CR926" s="52"/>
      <c r="CS926" s="52"/>
      <c r="CT926" s="52"/>
      <c r="CU926" s="52"/>
      <c r="CV926" s="52"/>
      <c r="CW926" s="52"/>
      <c r="CX926" s="52"/>
      <c r="CY926" s="52"/>
      <c r="CZ926" s="52"/>
      <c r="DA926" s="52"/>
      <c r="DB926" s="52"/>
      <c r="DC926" s="52"/>
      <c r="DD926" s="52"/>
      <c r="DE926" s="52"/>
      <c r="DF926" s="52"/>
      <c r="DG926" s="52"/>
      <c r="DH926" s="52"/>
      <c r="DI926" s="52"/>
      <c r="DJ926" s="52"/>
      <c r="DK926" s="52"/>
      <c r="DL926" s="52"/>
      <c r="DM926" s="52"/>
      <c r="DN926" s="52"/>
      <c r="DO926" s="52"/>
      <c r="DP926" s="52"/>
      <c r="DQ926" s="52"/>
      <c r="DR926" s="52"/>
      <c r="DS926" s="52"/>
      <c r="DT926" s="52"/>
      <c r="DU926" s="52"/>
    </row>
    <row r="927" spans="1:125" ht="16.5" customHeight="1" x14ac:dyDescent="0.3">
      <c r="A927" s="56"/>
      <c r="B927" s="56"/>
      <c r="C927" s="56"/>
      <c r="D927" s="52"/>
      <c r="E927" s="52"/>
      <c r="F927" s="198"/>
      <c r="G927" s="52"/>
      <c r="H927" s="198"/>
      <c r="I927" s="198"/>
      <c r="J927" s="198"/>
      <c r="K927" s="198"/>
      <c r="L927" s="198"/>
      <c r="M927" s="198"/>
      <c r="N927" s="198"/>
      <c r="O927" s="198"/>
      <c r="P927" s="198"/>
      <c r="Q927" s="198"/>
      <c r="R927" s="198"/>
      <c r="S927" s="198"/>
      <c r="T927" s="198"/>
      <c r="U927" s="198"/>
      <c r="V927" s="198"/>
      <c r="W927" s="198"/>
      <c r="X927" s="198"/>
      <c r="Y927" s="198"/>
      <c r="Z927" s="198"/>
      <c r="AA927" s="52"/>
      <c r="AB927" s="52"/>
      <c r="AC927" s="52"/>
      <c r="AD927" s="198"/>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c r="BD927" s="52"/>
      <c r="BE927" s="52"/>
      <c r="BF927" s="52"/>
      <c r="BG927" s="52"/>
      <c r="BH927" s="52"/>
      <c r="BI927" s="52"/>
      <c r="BJ927" s="52"/>
      <c r="BK927" s="52"/>
      <c r="BL927" s="52"/>
      <c r="BM927" s="52"/>
      <c r="BN927" s="52"/>
      <c r="BO927" s="52"/>
      <c r="BP927" s="52"/>
      <c r="BQ927" s="52"/>
      <c r="BR927" s="52"/>
      <c r="BS927" s="52"/>
      <c r="BT927" s="52"/>
      <c r="BU927" s="52"/>
      <c r="BV927" s="52"/>
      <c r="BW927" s="52"/>
      <c r="BX927" s="52"/>
      <c r="BY927" s="52"/>
      <c r="BZ927" s="52"/>
      <c r="CA927" s="52"/>
      <c r="CB927" s="52"/>
      <c r="CC927" s="52"/>
      <c r="CD927" s="52"/>
      <c r="CE927" s="52"/>
      <c r="CF927" s="52"/>
      <c r="CG927" s="52"/>
      <c r="CH927" s="52"/>
      <c r="CI927" s="52"/>
      <c r="CJ927" s="52"/>
      <c r="CK927" s="52"/>
      <c r="CL927" s="52"/>
      <c r="CM927" s="52"/>
      <c r="CN927" s="52"/>
      <c r="CO927" s="52"/>
      <c r="CP927" s="52"/>
      <c r="CQ927" s="52"/>
      <c r="CR927" s="52"/>
      <c r="CS927" s="52"/>
      <c r="CT927" s="52"/>
      <c r="CU927" s="52"/>
      <c r="CV927" s="52"/>
      <c r="CW927" s="52"/>
      <c r="CX927" s="52"/>
      <c r="CY927" s="52"/>
      <c r="CZ927" s="52"/>
      <c r="DA927" s="52"/>
      <c r="DB927" s="52"/>
      <c r="DC927" s="52"/>
      <c r="DD927" s="52"/>
      <c r="DE927" s="52"/>
      <c r="DF927" s="52"/>
      <c r="DG927" s="52"/>
      <c r="DH927" s="52"/>
      <c r="DI927" s="52"/>
      <c r="DJ927" s="52"/>
      <c r="DK927" s="52"/>
      <c r="DL927" s="52"/>
      <c r="DM927" s="52"/>
      <c r="DN927" s="52"/>
      <c r="DO927" s="52"/>
      <c r="DP927" s="52"/>
      <c r="DQ927" s="52"/>
      <c r="DR927" s="52"/>
      <c r="DS927" s="52"/>
      <c r="DT927" s="52"/>
      <c r="DU927" s="52"/>
    </row>
    <row r="928" spans="1:125" ht="16.5" customHeight="1" x14ac:dyDescent="0.3">
      <c r="A928" s="56"/>
      <c r="B928" s="56"/>
      <c r="C928" s="56"/>
      <c r="D928" s="52"/>
      <c r="E928" s="52"/>
      <c r="F928" s="198"/>
      <c r="G928" s="52"/>
      <c r="H928" s="198"/>
      <c r="I928" s="198"/>
      <c r="J928" s="198"/>
      <c r="K928" s="198"/>
      <c r="L928" s="198"/>
      <c r="M928" s="198"/>
      <c r="N928" s="198"/>
      <c r="O928" s="198"/>
      <c r="P928" s="198"/>
      <c r="Q928" s="198"/>
      <c r="R928" s="198"/>
      <c r="S928" s="198"/>
      <c r="T928" s="198"/>
      <c r="U928" s="198"/>
      <c r="V928" s="198"/>
      <c r="W928" s="198"/>
      <c r="X928" s="198"/>
      <c r="Y928" s="198"/>
      <c r="Z928" s="198"/>
      <c r="AA928" s="52"/>
      <c r="AB928" s="52"/>
      <c r="AC928" s="52"/>
      <c r="AD928" s="198"/>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c r="BG928" s="52"/>
      <c r="BH928" s="52"/>
      <c r="BI928" s="52"/>
      <c r="BJ928" s="52"/>
      <c r="BK928" s="52"/>
      <c r="BL928" s="52"/>
      <c r="BM928" s="52"/>
      <c r="BN928" s="52"/>
      <c r="BO928" s="52"/>
      <c r="BP928" s="52"/>
      <c r="BQ928" s="52"/>
      <c r="BR928" s="52"/>
      <c r="BS928" s="52"/>
      <c r="BT928" s="52"/>
      <c r="BU928" s="52"/>
      <c r="BV928" s="52"/>
      <c r="BW928" s="52"/>
      <c r="BX928" s="52"/>
      <c r="BY928" s="52"/>
      <c r="BZ928" s="52"/>
      <c r="CA928" s="52"/>
      <c r="CB928" s="52"/>
      <c r="CC928" s="52"/>
      <c r="CD928" s="52"/>
      <c r="CE928" s="52"/>
      <c r="CF928" s="52"/>
      <c r="CG928" s="52"/>
      <c r="CH928" s="52"/>
      <c r="CI928" s="52"/>
      <c r="CJ928" s="52"/>
      <c r="CK928" s="52"/>
      <c r="CL928" s="52"/>
      <c r="CM928" s="52"/>
      <c r="CN928" s="52"/>
      <c r="CO928" s="52"/>
      <c r="CP928" s="52"/>
      <c r="CQ928" s="52"/>
      <c r="CR928" s="52"/>
      <c r="CS928" s="52"/>
      <c r="CT928" s="52"/>
      <c r="CU928" s="52"/>
      <c r="CV928" s="52"/>
      <c r="CW928" s="52"/>
      <c r="CX928" s="52"/>
      <c r="CY928" s="52"/>
      <c r="CZ928" s="52"/>
      <c r="DA928" s="52"/>
      <c r="DB928" s="52"/>
      <c r="DC928" s="52"/>
      <c r="DD928" s="52"/>
      <c r="DE928" s="52"/>
      <c r="DF928" s="52"/>
      <c r="DG928" s="52"/>
      <c r="DH928" s="52"/>
      <c r="DI928" s="52"/>
      <c r="DJ928" s="52"/>
      <c r="DK928" s="52"/>
      <c r="DL928" s="52"/>
      <c r="DM928" s="52"/>
      <c r="DN928" s="52"/>
      <c r="DO928" s="52"/>
      <c r="DP928" s="52"/>
      <c r="DQ928" s="52"/>
      <c r="DR928" s="52"/>
      <c r="DS928" s="52"/>
      <c r="DT928" s="52"/>
      <c r="DU928" s="52"/>
    </row>
    <row r="929" spans="1:125" ht="16.5" customHeight="1" x14ac:dyDescent="0.3">
      <c r="A929" s="56"/>
      <c r="B929" s="56"/>
      <c r="C929" s="56"/>
      <c r="D929" s="52"/>
      <c r="E929" s="52"/>
      <c r="F929" s="198"/>
      <c r="G929" s="52"/>
      <c r="H929" s="198"/>
      <c r="I929" s="198"/>
      <c r="J929" s="198"/>
      <c r="K929" s="198"/>
      <c r="L929" s="198"/>
      <c r="M929" s="198"/>
      <c r="N929" s="198"/>
      <c r="O929" s="198"/>
      <c r="P929" s="198"/>
      <c r="Q929" s="198"/>
      <c r="R929" s="198"/>
      <c r="S929" s="198"/>
      <c r="T929" s="198"/>
      <c r="U929" s="198"/>
      <c r="V929" s="198"/>
      <c r="W929" s="198"/>
      <c r="X929" s="198"/>
      <c r="Y929" s="198"/>
      <c r="Z929" s="198"/>
      <c r="AA929" s="52"/>
      <c r="AB929" s="52"/>
      <c r="AC929" s="52"/>
      <c r="AD929" s="198"/>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c r="BD929" s="52"/>
      <c r="BE929" s="52"/>
      <c r="BF929" s="52"/>
      <c r="BG929" s="52"/>
      <c r="BH929" s="52"/>
      <c r="BI929" s="52"/>
      <c r="BJ929" s="52"/>
      <c r="BK929" s="52"/>
      <c r="BL929" s="52"/>
      <c r="BM929" s="52"/>
      <c r="BN929" s="52"/>
      <c r="BO929" s="52"/>
      <c r="BP929" s="52"/>
      <c r="BQ929" s="52"/>
      <c r="BR929" s="52"/>
      <c r="BS929" s="52"/>
      <c r="BT929" s="52"/>
      <c r="BU929" s="52"/>
      <c r="BV929" s="52"/>
      <c r="BW929" s="52"/>
      <c r="BX929" s="52"/>
      <c r="BY929" s="52"/>
      <c r="BZ929" s="52"/>
      <c r="CA929" s="52"/>
      <c r="CB929" s="52"/>
      <c r="CC929" s="52"/>
      <c r="CD929" s="52"/>
      <c r="CE929" s="52"/>
      <c r="CF929" s="52"/>
      <c r="CG929" s="52"/>
      <c r="CH929" s="52"/>
      <c r="CI929" s="52"/>
      <c r="CJ929" s="52"/>
      <c r="CK929" s="52"/>
      <c r="CL929" s="52"/>
      <c r="CM929" s="52"/>
      <c r="CN929" s="52"/>
      <c r="CO929" s="52"/>
      <c r="CP929" s="52"/>
      <c r="CQ929" s="52"/>
      <c r="CR929" s="52"/>
      <c r="CS929" s="52"/>
      <c r="CT929" s="52"/>
      <c r="CU929" s="52"/>
      <c r="CV929" s="52"/>
      <c r="CW929" s="52"/>
      <c r="CX929" s="52"/>
      <c r="CY929" s="52"/>
      <c r="CZ929" s="52"/>
      <c r="DA929" s="52"/>
      <c r="DB929" s="52"/>
      <c r="DC929" s="52"/>
      <c r="DD929" s="52"/>
      <c r="DE929" s="52"/>
      <c r="DF929" s="52"/>
      <c r="DG929" s="52"/>
      <c r="DH929" s="52"/>
      <c r="DI929" s="52"/>
      <c r="DJ929" s="52"/>
      <c r="DK929" s="52"/>
      <c r="DL929" s="52"/>
      <c r="DM929" s="52"/>
      <c r="DN929" s="52"/>
      <c r="DO929" s="52"/>
      <c r="DP929" s="52"/>
      <c r="DQ929" s="52"/>
      <c r="DR929" s="52"/>
      <c r="DS929" s="52"/>
      <c r="DT929" s="52"/>
      <c r="DU929" s="52"/>
    </row>
    <row r="930" spans="1:125" ht="16.5" customHeight="1" x14ac:dyDescent="0.3">
      <c r="A930" s="56"/>
      <c r="B930" s="56"/>
      <c r="C930" s="56"/>
      <c r="D930" s="52"/>
      <c r="E930" s="52"/>
      <c r="F930" s="198"/>
      <c r="G930" s="52"/>
      <c r="H930" s="198"/>
      <c r="I930" s="198"/>
      <c r="J930" s="198"/>
      <c r="K930" s="198"/>
      <c r="L930" s="198"/>
      <c r="M930" s="198"/>
      <c r="N930" s="198"/>
      <c r="O930" s="198"/>
      <c r="P930" s="198"/>
      <c r="Q930" s="198"/>
      <c r="R930" s="198"/>
      <c r="S930" s="198"/>
      <c r="T930" s="198"/>
      <c r="U930" s="198"/>
      <c r="V930" s="198"/>
      <c r="W930" s="198"/>
      <c r="X930" s="198"/>
      <c r="Y930" s="198"/>
      <c r="Z930" s="198"/>
      <c r="AA930" s="52"/>
      <c r="AB930" s="52"/>
      <c r="AC930" s="52"/>
      <c r="AD930" s="198"/>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c r="BG930" s="52"/>
      <c r="BH930" s="52"/>
      <c r="BI930" s="52"/>
      <c r="BJ930" s="52"/>
      <c r="BK930" s="52"/>
      <c r="BL930" s="52"/>
      <c r="BM930" s="52"/>
      <c r="BN930" s="52"/>
      <c r="BO930" s="52"/>
      <c r="BP930" s="52"/>
      <c r="BQ930" s="52"/>
      <c r="BR930" s="52"/>
      <c r="BS930" s="52"/>
      <c r="BT930" s="52"/>
      <c r="BU930" s="52"/>
      <c r="BV930" s="52"/>
      <c r="BW930" s="52"/>
      <c r="BX930" s="52"/>
      <c r="BY930" s="52"/>
      <c r="BZ930" s="52"/>
      <c r="CA930" s="52"/>
      <c r="CB930" s="52"/>
      <c r="CC930" s="52"/>
      <c r="CD930" s="52"/>
      <c r="CE930" s="52"/>
      <c r="CF930" s="52"/>
      <c r="CG930" s="52"/>
      <c r="CH930" s="52"/>
      <c r="CI930" s="52"/>
      <c r="CJ930" s="52"/>
      <c r="CK930" s="52"/>
      <c r="CL930" s="52"/>
      <c r="CM930" s="52"/>
      <c r="CN930" s="52"/>
      <c r="CO930" s="52"/>
      <c r="CP930" s="52"/>
      <c r="CQ930" s="52"/>
      <c r="CR930" s="52"/>
      <c r="CS930" s="52"/>
      <c r="CT930" s="52"/>
      <c r="CU930" s="52"/>
      <c r="CV930" s="52"/>
      <c r="CW930" s="52"/>
      <c r="CX930" s="52"/>
      <c r="CY930" s="52"/>
      <c r="CZ930" s="52"/>
      <c r="DA930" s="52"/>
      <c r="DB930" s="52"/>
      <c r="DC930" s="52"/>
      <c r="DD930" s="52"/>
      <c r="DE930" s="52"/>
      <c r="DF930" s="52"/>
      <c r="DG930" s="52"/>
      <c r="DH930" s="52"/>
      <c r="DI930" s="52"/>
      <c r="DJ930" s="52"/>
      <c r="DK930" s="52"/>
      <c r="DL930" s="52"/>
      <c r="DM930" s="52"/>
      <c r="DN930" s="52"/>
      <c r="DO930" s="52"/>
      <c r="DP930" s="52"/>
      <c r="DQ930" s="52"/>
      <c r="DR930" s="52"/>
      <c r="DS930" s="52"/>
      <c r="DT930" s="52"/>
      <c r="DU930" s="52"/>
    </row>
    <row r="931" spans="1:125" ht="16.5" customHeight="1" x14ac:dyDescent="0.3">
      <c r="A931" s="56"/>
      <c r="B931" s="56"/>
      <c r="C931" s="56"/>
      <c r="D931" s="52"/>
      <c r="E931" s="52"/>
      <c r="F931" s="198"/>
      <c r="G931" s="52"/>
      <c r="H931" s="198"/>
      <c r="I931" s="198"/>
      <c r="J931" s="198"/>
      <c r="K931" s="198"/>
      <c r="L931" s="198"/>
      <c r="M931" s="198"/>
      <c r="N931" s="198"/>
      <c r="O931" s="198"/>
      <c r="P931" s="198"/>
      <c r="Q931" s="198"/>
      <c r="R931" s="198"/>
      <c r="S931" s="198"/>
      <c r="T931" s="198"/>
      <c r="U931" s="198"/>
      <c r="V931" s="198"/>
      <c r="W931" s="198"/>
      <c r="X931" s="198"/>
      <c r="Y931" s="198"/>
      <c r="Z931" s="198"/>
      <c r="AA931" s="52"/>
      <c r="AB931" s="52"/>
      <c r="AC931" s="52"/>
      <c r="AD931" s="198"/>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c r="BD931" s="52"/>
      <c r="BE931" s="52"/>
      <c r="BF931" s="52"/>
      <c r="BG931" s="52"/>
      <c r="BH931" s="52"/>
      <c r="BI931" s="52"/>
      <c r="BJ931" s="52"/>
      <c r="BK931" s="52"/>
      <c r="BL931" s="52"/>
      <c r="BM931" s="52"/>
      <c r="BN931" s="52"/>
      <c r="BO931" s="52"/>
      <c r="BP931" s="52"/>
      <c r="BQ931" s="52"/>
      <c r="BR931" s="52"/>
      <c r="BS931" s="52"/>
      <c r="BT931" s="52"/>
      <c r="BU931" s="52"/>
      <c r="BV931" s="52"/>
      <c r="BW931" s="52"/>
      <c r="BX931" s="52"/>
      <c r="BY931" s="52"/>
      <c r="BZ931" s="52"/>
      <c r="CA931" s="52"/>
      <c r="CB931" s="52"/>
      <c r="CC931" s="52"/>
      <c r="CD931" s="52"/>
      <c r="CE931" s="52"/>
      <c r="CF931" s="52"/>
      <c r="CG931" s="52"/>
      <c r="CH931" s="52"/>
      <c r="CI931" s="52"/>
      <c r="CJ931" s="52"/>
      <c r="CK931" s="52"/>
      <c r="CL931" s="52"/>
      <c r="CM931" s="52"/>
      <c r="CN931" s="52"/>
      <c r="CO931" s="52"/>
      <c r="CP931" s="52"/>
      <c r="CQ931" s="52"/>
      <c r="CR931" s="52"/>
      <c r="CS931" s="52"/>
      <c r="CT931" s="52"/>
      <c r="CU931" s="52"/>
      <c r="CV931" s="52"/>
      <c r="CW931" s="52"/>
      <c r="CX931" s="52"/>
      <c r="CY931" s="52"/>
      <c r="CZ931" s="52"/>
      <c r="DA931" s="52"/>
      <c r="DB931" s="52"/>
      <c r="DC931" s="52"/>
      <c r="DD931" s="52"/>
      <c r="DE931" s="52"/>
      <c r="DF931" s="52"/>
      <c r="DG931" s="52"/>
      <c r="DH931" s="52"/>
      <c r="DI931" s="52"/>
      <c r="DJ931" s="52"/>
      <c r="DK931" s="52"/>
      <c r="DL931" s="52"/>
      <c r="DM931" s="52"/>
      <c r="DN931" s="52"/>
      <c r="DO931" s="52"/>
      <c r="DP931" s="52"/>
      <c r="DQ931" s="52"/>
      <c r="DR931" s="52"/>
      <c r="DS931" s="52"/>
      <c r="DT931" s="52"/>
      <c r="DU931" s="52"/>
    </row>
    <row r="932" spans="1:125" ht="16.5" customHeight="1" x14ac:dyDescent="0.3">
      <c r="A932" s="56"/>
      <c r="B932" s="56"/>
      <c r="C932" s="56"/>
      <c r="D932" s="52"/>
      <c r="E932" s="52"/>
      <c r="F932" s="198"/>
      <c r="G932" s="52"/>
      <c r="H932" s="198"/>
      <c r="I932" s="198"/>
      <c r="J932" s="198"/>
      <c r="K932" s="198"/>
      <c r="L932" s="198"/>
      <c r="M932" s="198"/>
      <c r="N932" s="198"/>
      <c r="O932" s="198"/>
      <c r="P932" s="198"/>
      <c r="Q932" s="198"/>
      <c r="R932" s="198"/>
      <c r="S932" s="198"/>
      <c r="T932" s="198"/>
      <c r="U932" s="198"/>
      <c r="V932" s="198"/>
      <c r="W932" s="198"/>
      <c r="X932" s="198"/>
      <c r="Y932" s="198"/>
      <c r="Z932" s="198"/>
      <c r="AA932" s="52"/>
      <c r="AB932" s="52"/>
      <c r="AC932" s="52"/>
      <c r="AD932" s="198"/>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c r="BG932" s="52"/>
      <c r="BH932" s="52"/>
      <c r="BI932" s="52"/>
      <c r="BJ932" s="52"/>
      <c r="BK932" s="52"/>
      <c r="BL932" s="52"/>
      <c r="BM932" s="52"/>
      <c r="BN932" s="52"/>
      <c r="BO932" s="52"/>
      <c r="BP932" s="52"/>
      <c r="BQ932" s="52"/>
      <c r="BR932" s="52"/>
      <c r="BS932" s="52"/>
      <c r="BT932" s="52"/>
      <c r="BU932" s="52"/>
      <c r="BV932" s="52"/>
      <c r="BW932" s="52"/>
      <c r="BX932" s="52"/>
      <c r="BY932" s="52"/>
      <c r="BZ932" s="52"/>
      <c r="CA932" s="52"/>
      <c r="CB932" s="52"/>
      <c r="CC932" s="52"/>
      <c r="CD932" s="52"/>
      <c r="CE932" s="52"/>
      <c r="CF932" s="52"/>
      <c r="CG932" s="52"/>
      <c r="CH932" s="52"/>
      <c r="CI932" s="52"/>
      <c r="CJ932" s="52"/>
      <c r="CK932" s="52"/>
      <c r="CL932" s="52"/>
      <c r="CM932" s="52"/>
      <c r="CN932" s="52"/>
      <c r="CO932" s="52"/>
      <c r="CP932" s="52"/>
      <c r="CQ932" s="52"/>
      <c r="CR932" s="52"/>
      <c r="CS932" s="52"/>
      <c r="CT932" s="52"/>
      <c r="CU932" s="52"/>
      <c r="CV932" s="52"/>
      <c r="CW932" s="52"/>
      <c r="CX932" s="52"/>
      <c r="CY932" s="52"/>
      <c r="CZ932" s="52"/>
      <c r="DA932" s="52"/>
      <c r="DB932" s="52"/>
      <c r="DC932" s="52"/>
      <c r="DD932" s="52"/>
      <c r="DE932" s="52"/>
      <c r="DF932" s="52"/>
      <c r="DG932" s="52"/>
      <c r="DH932" s="52"/>
      <c r="DI932" s="52"/>
      <c r="DJ932" s="52"/>
      <c r="DK932" s="52"/>
      <c r="DL932" s="52"/>
      <c r="DM932" s="52"/>
      <c r="DN932" s="52"/>
      <c r="DO932" s="52"/>
      <c r="DP932" s="52"/>
      <c r="DQ932" s="52"/>
      <c r="DR932" s="52"/>
      <c r="DS932" s="52"/>
      <c r="DT932" s="52"/>
      <c r="DU932" s="52"/>
    </row>
    <row r="933" spans="1:125" ht="16.5" customHeight="1" x14ac:dyDescent="0.3">
      <c r="A933" s="56"/>
      <c r="B933" s="56"/>
      <c r="C933" s="56"/>
      <c r="D933" s="52"/>
      <c r="E933" s="52"/>
      <c r="F933" s="198"/>
      <c r="G933" s="52"/>
      <c r="H933" s="198"/>
      <c r="I933" s="198"/>
      <c r="J933" s="198"/>
      <c r="K933" s="198"/>
      <c r="L933" s="198"/>
      <c r="M933" s="198"/>
      <c r="N933" s="198"/>
      <c r="O933" s="198"/>
      <c r="P933" s="198"/>
      <c r="Q933" s="198"/>
      <c r="R933" s="198"/>
      <c r="S933" s="198"/>
      <c r="T933" s="198"/>
      <c r="U933" s="198"/>
      <c r="V933" s="198"/>
      <c r="W933" s="198"/>
      <c r="X933" s="198"/>
      <c r="Y933" s="198"/>
      <c r="Z933" s="198"/>
      <c r="AA933" s="52"/>
      <c r="AB933" s="52"/>
      <c r="AC933" s="52"/>
      <c r="AD933" s="198"/>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c r="BD933" s="52"/>
      <c r="BE933" s="52"/>
      <c r="BF933" s="52"/>
      <c r="BG933" s="52"/>
      <c r="BH933" s="52"/>
      <c r="BI933" s="52"/>
      <c r="BJ933" s="52"/>
      <c r="BK933" s="52"/>
      <c r="BL933" s="52"/>
      <c r="BM933" s="52"/>
      <c r="BN933" s="52"/>
      <c r="BO933" s="52"/>
      <c r="BP933" s="52"/>
      <c r="BQ933" s="52"/>
      <c r="BR933" s="52"/>
      <c r="BS933" s="52"/>
      <c r="BT933" s="52"/>
      <c r="BU933" s="52"/>
      <c r="BV933" s="52"/>
      <c r="BW933" s="52"/>
      <c r="BX933" s="52"/>
      <c r="BY933" s="52"/>
      <c r="BZ933" s="52"/>
      <c r="CA933" s="52"/>
      <c r="CB933" s="52"/>
      <c r="CC933" s="52"/>
      <c r="CD933" s="52"/>
      <c r="CE933" s="52"/>
      <c r="CF933" s="52"/>
      <c r="CG933" s="52"/>
      <c r="CH933" s="52"/>
      <c r="CI933" s="52"/>
      <c r="CJ933" s="52"/>
      <c r="CK933" s="52"/>
      <c r="CL933" s="52"/>
      <c r="CM933" s="52"/>
      <c r="CN933" s="52"/>
      <c r="CO933" s="52"/>
      <c r="CP933" s="52"/>
      <c r="CQ933" s="52"/>
      <c r="CR933" s="52"/>
      <c r="CS933" s="52"/>
      <c r="CT933" s="52"/>
      <c r="CU933" s="52"/>
      <c r="CV933" s="52"/>
      <c r="CW933" s="52"/>
      <c r="CX933" s="52"/>
      <c r="CY933" s="52"/>
      <c r="CZ933" s="52"/>
      <c r="DA933" s="52"/>
      <c r="DB933" s="52"/>
      <c r="DC933" s="52"/>
      <c r="DD933" s="52"/>
      <c r="DE933" s="52"/>
      <c r="DF933" s="52"/>
      <c r="DG933" s="52"/>
      <c r="DH933" s="52"/>
      <c r="DI933" s="52"/>
      <c r="DJ933" s="52"/>
      <c r="DK933" s="52"/>
      <c r="DL933" s="52"/>
      <c r="DM933" s="52"/>
      <c r="DN933" s="52"/>
      <c r="DO933" s="52"/>
      <c r="DP933" s="52"/>
      <c r="DQ933" s="52"/>
      <c r="DR933" s="52"/>
      <c r="DS933" s="52"/>
      <c r="DT933" s="52"/>
      <c r="DU933" s="52"/>
    </row>
    <row r="934" spans="1:125" ht="16.5" customHeight="1" x14ac:dyDescent="0.3">
      <c r="A934" s="56"/>
      <c r="B934" s="56"/>
      <c r="C934" s="56"/>
      <c r="D934" s="52"/>
      <c r="E934" s="52"/>
      <c r="F934" s="198"/>
      <c r="G934" s="52"/>
      <c r="H934" s="198"/>
      <c r="I934" s="198"/>
      <c r="J934" s="198"/>
      <c r="K934" s="198"/>
      <c r="L934" s="198"/>
      <c r="M934" s="198"/>
      <c r="N934" s="198"/>
      <c r="O934" s="198"/>
      <c r="P934" s="198"/>
      <c r="Q934" s="198"/>
      <c r="R934" s="198"/>
      <c r="S934" s="198"/>
      <c r="T934" s="198"/>
      <c r="U934" s="198"/>
      <c r="V934" s="198"/>
      <c r="W934" s="198"/>
      <c r="X934" s="198"/>
      <c r="Y934" s="198"/>
      <c r="Z934" s="198"/>
      <c r="AA934" s="52"/>
      <c r="AB934" s="52"/>
      <c r="AC934" s="52"/>
      <c r="AD934" s="198"/>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c r="BG934" s="52"/>
      <c r="BH934" s="52"/>
      <c r="BI934" s="52"/>
      <c r="BJ934" s="52"/>
      <c r="BK934" s="52"/>
      <c r="BL934" s="52"/>
      <c r="BM934" s="52"/>
      <c r="BN934" s="52"/>
      <c r="BO934" s="52"/>
      <c r="BP934" s="52"/>
      <c r="BQ934" s="52"/>
      <c r="BR934" s="52"/>
      <c r="BS934" s="52"/>
      <c r="BT934" s="52"/>
      <c r="BU934" s="52"/>
      <c r="BV934" s="52"/>
      <c r="BW934" s="52"/>
      <c r="BX934" s="52"/>
      <c r="BY934" s="52"/>
      <c r="BZ934" s="52"/>
      <c r="CA934" s="52"/>
      <c r="CB934" s="52"/>
      <c r="CC934" s="52"/>
      <c r="CD934" s="52"/>
      <c r="CE934" s="52"/>
      <c r="CF934" s="52"/>
      <c r="CG934" s="52"/>
      <c r="CH934" s="52"/>
      <c r="CI934" s="52"/>
      <c r="CJ934" s="52"/>
      <c r="CK934" s="52"/>
      <c r="CL934" s="52"/>
      <c r="CM934" s="52"/>
      <c r="CN934" s="52"/>
      <c r="CO934" s="52"/>
      <c r="CP934" s="52"/>
      <c r="CQ934" s="52"/>
      <c r="CR934" s="52"/>
      <c r="CS934" s="52"/>
      <c r="CT934" s="52"/>
      <c r="CU934" s="52"/>
      <c r="CV934" s="52"/>
      <c r="CW934" s="52"/>
      <c r="CX934" s="52"/>
      <c r="CY934" s="52"/>
      <c r="CZ934" s="52"/>
      <c r="DA934" s="52"/>
      <c r="DB934" s="52"/>
      <c r="DC934" s="52"/>
      <c r="DD934" s="52"/>
      <c r="DE934" s="52"/>
      <c r="DF934" s="52"/>
      <c r="DG934" s="52"/>
      <c r="DH934" s="52"/>
      <c r="DI934" s="52"/>
      <c r="DJ934" s="52"/>
      <c r="DK934" s="52"/>
      <c r="DL934" s="52"/>
      <c r="DM934" s="52"/>
      <c r="DN934" s="52"/>
      <c r="DO934" s="52"/>
      <c r="DP934" s="52"/>
      <c r="DQ934" s="52"/>
      <c r="DR934" s="52"/>
      <c r="DS934" s="52"/>
      <c r="DT934" s="52"/>
      <c r="DU934" s="52"/>
    </row>
    <row r="935" spans="1:125" ht="16.5" customHeight="1" x14ac:dyDescent="0.3">
      <c r="A935" s="56"/>
      <c r="B935" s="56"/>
      <c r="C935" s="56"/>
      <c r="D935" s="52"/>
      <c r="E935" s="52"/>
      <c r="F935" s="198"/>
      <c r="G935" s="52"/>
      <c r="H935" s="198"/>
      <c r="I935" s="198"/>
      <c r="J935" s="198"/>
      <c r="K935" s="198"/>
      <c r="L935" s="198"/>
      <c r="M935" s="198"/>
      <c r="N935" s="198"/>
      <c r="O935" s="198"/>
      <c r="P935" s="198"/>
      <c r="Q935" s="198"/>
      <c r="R935" s="198"/>
      <c r="S935" s="198"/>
      <c r="T935" s="198"/>
      <c r="U935" s="198"/>
      <c r="V935" s="198"/>
      <c r="W935" s="198"/>
      <c r="X935" s="198"/>
      <c r="Y935" s="198"/>
      <c r="Z935" s="198"/>
      <c r="AA935" s="52"/>
      <c r="AB935" s="52"/>
      <c r="AC935" s="52"/>
      <c r="AD935" s="198"/>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c r="BD935" s="52"/>
      <c r="BE935" s="52"/>
      <c r="BF935" s="52"/>
      <c r="BG935" s="52"/>
      <c r="BH935" s="52"/>
      <c r="BI935" s="52"/>
      <c r="BJ935" s="52"/>
      <c r="BK935" s="52"/>
      <c r="BL935" s="52"/>
      <c r="BM935" s="52"/>
      <c r="BN935" s="52"/>
      <c r="BO935" s="52"/>
      <c r="BP935" s="52"/>
      <c r="BQ935" s="52"/>
      <c r="BR935" s="52"/>
      <c r="BS935" s="52"/>
      <c r="BT935" s="52"/>
      <c r="BU935" s="52"/>
      <c r="BV935" s="52"/>
      <c r="BW935" s="52"/>
      <c r="BX935" s="52"/>
      <c r="BY935" s="52"/>
      <c r="BZ935" s="52"/>
      <c r="CA935" s="52"/>
      <c r="CB935" s="52"/>
      <c r="CC935" s="52"/>
      <c r="CD935" s="52"/>
      <c r="CE935" s="52"/>
      <c r="CF935" s="52"/>
      <c r="CG935" s="52"/>
      <c r="CH935" s="52"/>
      <c r="CI935" s="52"/>
      <c r="CJ935" s="52"/>
      <c r="CK935" s="52"/>
      <c r="CL935" s="52"/>
      <c r="CM935" s="52"/>
      <c r="CN935" s="52"/>
      <c r="CO935" s="52"/>
      <c r="CP935" s="52"/>
      <c r="CQ935" s="52"/>
      <c r="CR935" s="52"/>
      <c r="CS935" s="52"/>
      <c r="CT935" s="52"/>
      <c r="CU935" s="52"/>
      <c r="CV935" s="52"/>
      <c r="CW935" s="52"/>
      <c r="CX935" s="52"/>
      <c r="CY935" s="52"/>
      <c r="CZ935" s="52"/>
      <c r="DA935" s="52"/>
      <c r="DB935" s="52"/>
      <c r="DC935" s="52"/>
      <c r="DD935" s="52"/>
      <c r="DE935" s="52"/>
      <c r="DF935" s="52"/>
      <c r="DG935" s="52"/>
      <c r="DH935" s="52"/>
      <c r="DI935" s="52"/>
      <c r="DJ935" s="52"/>
      <c r="DK935" s="52"/>
      <c r="DL935" s="52"/>
      <c r="DM935" s="52"/>
      <c r="DN935" s="52"/>
      <c r="DO935" s="52"/>
      <c r="DP935" s="52"/>
      <c r="DQ935" s="52"/>
      <c r="DR935" s="52"/>
      <c r="DS935" s="52"/>
      <c r="DT935" s="52"/>
      <c r="DU935" s="52"/>
    </row>
    <row r="936" spans="1:125" ht="16.5" customHeight="1" x14ac:dyDescent="0.3">
      <c r="A936" s="56"/>
      <c r="B936" s="56"/>
      <c r="C936" s="56"/>
      <c r="D936" s="52"/>
      <c r="E936" s="52"/>
      <c r="F936" s="198"/>
      <c r="G936" s="52"/>
      <c r="H936" s="198"/>
      <c r="I936" s="198"/>
      <c r="J936" s="198"/>
      <c r="K936" s="198"/>
      <c r="L936" s="198"/>
      <c r="M936" s="198"/>
      <c r="N936" s="198"/>
      <c r="O936" s="198"/>
      <c r="P936" s="198"/>
      <c r="Q936" s="198"/>
      <c r="R936" s="198"/>
      <c r="S936" s="198"/>
      <c r="T936" s="198"/>
      <c r="U936" s="198"/>
      <c r="V936" s="198"/>
      <c r="W936" s="198"/>
      <c r="X936" s="198"/>
      <c r="Y936" s="198"/>
      <c r="Z936" s="198"/>
      <c r="AA936" s="52"/>
      <c r="AB936" s="52"/>
      <c r="AC936" s="52"/>
      <c r="AD936" s="198"/>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c r="BG936" s="52"/>
      <c r="BH936" s="52"/>
      <c r="BI936" s="52"/>
      <c r="BJ936" s="52"/>
      <c r="BK936" s="52"/>
      <c r="BL936" s="52"/>
      <c r="BM936" s="52"/>
      <c r="BN936" s="52"/>
      <c r="BO936" s="52"/>
      <c r="BP936" s="52"/>
      <c r="BQ936" s="52"/>
      <c r="BR936" s="52"/>
      <c r="BS936" s="52"/>
      <c r="BT936" s="52"/>
      <c r="BU936" s="52"/>
      <c r="BV936" s="52"/>
      <c r="BW936" s="52"/>
      <c r="BX936" s="52"/>
      <c r="BY936" s="52"/>
      <c r="BZ936" s="52"/>
      <c r="CA936" s="52"/>
      <c r="CB936" s="52"/>
      <c r="CC936" s="52"/>
      <c r="CD936" s="52"/>
      <c r="CE936" s="52"/>
      <c r="CF936" s="52"/>
      <c r="CG936" s="52"/>
      <c r="CH936" s="52"/>
      <c r="CI936" s="52"/>
      <c r="CJ936" s="52"/>
      <c r="CK936" s="52"/>
      <c r="CL936" s="52"/>
      <c r="CM936" s="52"/>
      <c r="CN936" s="52"/>
      <c r="CO936" s="52"/>
      <c r="CP936" s="52"/>
      <c r="CQ936" s="52"/>
      <c r="CR936" s="52"/>
      <c r="CS936" s="52"/>
      <c r="CT936" s="52"/>
      <c r="CU936" s="52"/>
      <c r="CV936" s="52"/>
      <c r="CW936" s="52"/>
      <c r="CX936" s="52"/>
      <c r="CY936" s="52"/>
      <c r="CZ936" s="52"/>
      <c r="DA936" s="52"/>
      <c r="DB936" s="52"/>
      <c r="DC936" s="52"/>
      <c r="DD936" s="52"/>
      <c r="DE936" s="52"/>
      <c r="DF936" s="52"/>
      <c r="DG936" s="52"/>
      <c r="DH936" s="52"/>
      <c r="DI936" s="52"/>
      <c r="DJ936" s="52"/>
      <c r="DK936" s="52"/>
      <c r="DL936" s="52"/>
      <c r="DM936" s="52"/>
      <c r="DN936" s="52"/>
      <c r="DO936" s="52"/>
      <c r="DP936" s="52"/>
      <c r="DQ936" s="52"/>
      <c r="DR936" s="52"/>
      <c r="DS936" s="52"/>
      <c r="DT936" s="52"/>
      <c r="DU936" s="52"/>
    </row>
    <row r="937" spans="1:125" ht="16.5" customHeight="1" x14ac:dyDescent="0.3">
      <c r="A937" s="56"/>
      <c r="B937" s="56"/>
      <c r="C937" s="56"/>
      <c r="D937" s="52"/>
      <c r="E937" s="52"/>
      <c r="F937" s="198"/>
      <c r="G937" s="52"/>
      <c r="H937" s="198"/>
      <c r="I937" s="198"/>
      <c r="J937" s="198"/>
      <c r="K937" s="198"/>
      <c r="L937" s="198"/>
      <c r="M937" s="198"/>
      <c r="N937" s="198"/>
      <c r="O937" s="198"/>
      <c r="P937" s="198"/>
      <c r="Q937" s="198"/>
      <c r="R937" s="198"/>
      <c r="S937" s="198"/>
      <c r="T937" s="198"/>
      <c r="U937" s="198"/>
      <c r="V937" s="198"/>
      <c r="W937" s="198"/>
      <c r="X937" s="198"/>
      <c r="Y937" s="198"/>
      <c r="Z937" s="198"/>
      <c r="AA937" s="52"/>
      <c r="AB937" s="52"/>
      <c r="AC937" s="52"/>
      <c r="AD937" s="198"/>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c r="BG937" s="52"/>
      <c r="BH937" s="52"/>
      <c r="BI937" s="52"/>
      <c r="BJ937" s="52"/>
      <c r="BK937" s="52"/>
      <c r="BL937" s="52"/>
      <c r="BM937" s="52"/>
      <c r="BN937" s="52"/>
      <c r="BO937" s="52"/>
      <c r="BP937" s="52"/>
      <c r="BQ937" s="52"/>
      <c r="BR937" s="52"/>
      <c r="BS937" s="52"/>
      <c r="BT937" s="52"/>
      <c r="BU937" s="52"/>
      <c r="BV937" s="52"/>
      <c r="BW937" s="52"/>
      <c r="BX937" s="52"/>
      <c r="BY937" s="52"/>
      <c r="BZ937" s="52"/>
      <c r="CA937" s="52"/>
      <c r="CB937" s="52"/>
      <c r="CC937" s="52"/>
      <c r="CD937" s="52"/>
      <c r="CE937" s="52"/>
      <c r="CF937" s="52"/>
      <c r="CG937" s="52"/>
      <c r="CH937" s="52"/>
      <c r="CI937" s="52"/>
      <c r="CJ937" s="52"/>
      <c r="CK937" s="52"/>
      <c r="CL937" s="52"/>
      <c r="CM937" s="52"/>
      <c r="CN937" s="52"/>
      <c r="CO937" s="52"/>
      <c r="CP937" s="52"/>
      <c r="CQ937" s="52"/>
      <c r="CR937" s="52"/>
      <c r="CS937" s="52"/>
      <c r="CT937" s="52"/>
      <c r="CU937" s="52"/>
      <c r="CV937" s="52"/>
      <c r="CW937" s="52"/>
      <c r="CX937" s="52"/>
      <c r="CY937" s="52"/>
      <c r="CZ937" s="52"/>
      <c r="DA937" s="52"/>
      <c r="DB937" s="52"/>
      <c r="DC937" s="52"/>
      <c r="DD937" s="52"/>
      <c r="DE937" s="52"/>
      <c r="DF937" s="52"/>
      <c r="DG937" s="52"/>
      <c r="DH937" s="52"/>
      <c r="DI937" s="52"/>
      <c r="DJ937" s="52"/>
      <c r="DK937" s="52"/>
      <c r="DL937" s="52"/>
      <c r="DM937" s="52"/>
      <c r="DN937" s="52"/>
      <c r="DO937" s="52"/>
      <c r="DP937" s="52"/>
      <c r="DQ937" s="52"/>
      <c r="DR937" s="52"/>
      <c r="DS937" s="52"/>
      <c r="DT937" s="52"/>
      <c r="DU937" s="52"/>
    </row>
    <row r="938" spans="1:125" ht="16.5" customHeight="1" x14ac:dyDescent="0.3">
      <c r="A938" s="56"/>
      <c r="B938" s="56"/>
      <c r="C938" s="56"/>
      <c r="D938" s="52"/>
      <c r="E938" s="52"/>
      <c r="F938" s="198"/>
      <c r="G938" s="52"/>
      <c r="H938" s="198"/>
      <c r="I938" s="198"/>
      <c r="J938" s="198"/>
      <c r="K938" s="198"/>
      <c r="L938" s="198"/>
      <c r="M938" s="198"/>
      <c r="N938" s="198"/>
      <c r="O938" s="198"/>
      <c r="P938" s="198"/>
      <c r="Q938" s="198"/>
      <c r="R938" s="198"/>
      <c r="S938" s="198"/>
      <c r="T938" s="198"/>
      <c r="U938" s="198"/>
      <c r="V938" s="198"/>
      <c r="W938" s="198"/>
      <c r="X938" s="198"/>
      <c r="Y938" s="198"/>
      <c r="Z938" s="198"/>
      <c r="AA938" s="52"/>
      <c r="AB938" s="52"/>
      <c r="AC938" s="52"/>
      <c r="AD938" s="198"/>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c r="BG938" s="52"/>
      <c r="BH938" s="52"/>
      <c r="BI938" s="52"/>
      <c r="BJ938" s="52"/>
      <c r="BK938" s="52"/>
      <c r="BL938" s="52"/>
      <c r="BM938" s="52"/>
      <c r="BN938" s="52"/>
      <c r="BO938" s="52"/>
      <c r="BP938" s="52"/>
      <c r="BQ938" s="52"/>
      <c r="BR938" s="52"/>
      <c r="BS938" s="52"/>
      <c r="BT938" s="52"/>
      <c r="BU938" s="52"/>
      <c r="BV938" s="52"/>
      <c r="BW938" s="52"/>
      <c r="BX938" s="52"/>
      <c r="BY938" s="52"/>
      <c r="BZ938" s="52"/>
      <c r="CA938" s="52"/>
      <c r="CB938" s="52"/>
      <c r="CC938" s="52"/>
      <c r="CD938" s="52"/>
      <c r="CE938" s="52"/>
      <c r="CF938" s="52"/>
      <c r="CG938" s="52"/>
      <c r="CH938" s="52"/>
      <c r="CI938" s="52"/>
      <c r="CJ938" s="52"/>
      <c r="CK938" s="52"/>
      <c r="CL938" s="52"/>
      <c r="CM938" s="52"/>
      <c r="CN938" s="52"/>
      <c r="CO938" s="52"/>
      <c r="CP938" s="52"/>
      <c r="CQ938" s="52"/>
      <c r="CR938" s="52"/>
      <c r="CS938" s="52"/>
      <c r="CT938" s="52"/>
      <c r="CU938" s="52"/>
      <c r="CV938" s="52"/>
      <c r="CW938" s="52"/>
      <c r="CX938" s="52"/>
      <c r="CY938" s="52"/>
      <c r="CZ938" s="52"/>
      <c r="DA938" s="52"/>
      <c r="DB938" s="52"/>
      <c r="DC938" s="52"/>
      <c r="DD938" s="52"/>
      <c r="DE938" s="52"/>
      <c r="DF938" s="52"/>
      <c r="DG938" s="52"/>
      <c r="DH938" s="52"/>
      <c r="DI938" s="52"/>
      <c r="DJ938" s="52"/>
      <c r="DK938" s="52"/>
      <c r="DL938" s="52"/>
      <c r="DM938" s="52"/>
      <c r="DN938" s="52"/>
      <c r="DO938" s="52"/>
      <c r="DP938" s="52"/>
      <c r="DQ938" s="52"/>
      <c r="DR938" s="52"/>
      <c r="DS938" s="52"/>
      <c r="DT938" s="52"/>
      <c r="DU938" s="52"/>
    </row>
    <row r="939" spans="1:125" ht="16.5" customHeight="1" x14ac:dyDescent="0.3">
      <c r="A939" s="56"/>
      <c r="B939" s="56"/>
      <c r="C939" s="56"/>
      <c r="D939" s="52"/>
      <c r="E939" s="52"/>
      <c r="F939" s="198"/>
      <c r="G939" s="52"/>
      <c r="H939" s="198"/>
      <c r="I939" s="198"/>
      <c r="J939" s="198"/>
      <c r="K939" s="198"/>
      <c r="L939" s="198"/>
      <c r="M939" s="198"/>
      <c r="N939" s="198"/>
      <c r="O939" s="198"/>
      <c r="P939" s="198"/>
      <c r="Q939" s="198"/>
      <c r="R939" s="198"/>
      <c r="S939" s="198"/>
      <c r="T939" s="198"/>
      <c r="U939" s="198"/>
      <c r="V939" s="198"/>
      <c r="W939" s="198"/>
      <c r="X939" s="198"/>
      <c r="Y939" s="198"/>
      <c r="Z939" s="198"/>
      <c r="AA939" s="52"/>
      <c r="AB939" s="52"/>
      <c r="AC939" s="52"/>
      <c r="AD939" s="198"/>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c r="BD939" s="52"/>
      <c r="BE939" s="52"/>
      <c r="BF939" s="52"/>
      <c r="BG939" s="52"/>
      <c r="BH939" s="52"/>
      <c r="BI939" s="52"/>
      <c r="BJ939" s="52"/>
      <c r="BK939" s="52"/>
      <c r="BL939" s="52"/>
      <c r="BM939" s="52"/>
      <c r="BN939" s="52"/>
      <c r="BO939" s="52"/>
      <c r="BP939" s="52"/>
      <c r="BQ939" s="52"/>
      <c r="BR939" s="52"/>
      <c r="BS939" s="52"/>
      <c r="BT939" s="52"/>
      <c r="BU939" s="52"/>
      <c r="BV939" s="52"/>
      <c r="BW939" s="52"/>
      <c r="BX939" s="52"/>
      <c r="BY939" s="52"/>
      <c r="BZ939" s="52"/>
      <c r="CA939" s="52"/>
      <c r="CB939" s="52"/>
      <c r="CC939" s="52"/>
      <c r="CD939" s="52"/>
      <c r="CE939" s="52"/>
      <c r="CF939" s="52"/>
      <c r="CG939" s="52"/>
      <c r="CH939" s="52"/>
      <c r="CI939" s="52"/>
      <c r="CJ939" s="52"/>
      <c r="CK939" s="52"/>
      <c r="CL939" s="52"/>
      <c r="CM939" s="52"/>
      <c r="CN939" s="52"/>
      <c r="CO939" s="52"/>
      <c r="CP939" s="52"/>
      <c r="CQ939" s="52"/>
      <c r="CR939" s="52"/>
      <c r="CS939" s="52"/>
      <c r="CT939" s="52"/>
      <c r="CU939" s="52"/>
      <c r="CV939" s="52"/>
      <c r="CW939" s="52"/>
      <c r="CX939" s="52"/>
      <c r="CY939" s="52"/>
      <c r="CZ939" s="52"/>
      <c r="DA939" s="52"/>
      <c r="DB939" s="52"/>
      <c r="DC939" s="52"/>
      <c r="DD939" s="52"/>
      <c r="DE939" s="52"/>
      <c r="DF939" s="52"/>
      <c r="DG939" s="52"/>
      <c r="DH939" s="52"/>
      <c r="DI939" s="52"/>
      <c r="DJ939" s="52"/>
      <c r="DK939" s="52"/>
      <c r="DL939" s="52"/>
      <c r="DM939" s="52"/>
      <c r="DN939" s="52"/>
      <c r="DO939" s="52"/>
      <c r="DP939" s="52"/>
      <c r="DQ939" s="52"/>
      <c r="DR939" s="52"/>
      <c r="DS939" s="52"/>
      <c r="DT939" s="52"/>
      <c r="DU939" s="52"/>
    </row>
    <row r="940" spans="1:125" ht="16.5" customHeight="1" x14ac:dyDescent="0.3">
      <c r="A940" s="56"/>
      <c r="B940" s="56"/>
      <c r="C940" s="56"/>
      <c r="D940" s="52"/>
      <c r="E940" s="52"/>
      <c r="F940" s="198"/>
      <c r="G940" s="52"/>
      <c r="H940" s="198"/>
      <c r="I940" s="198"/>
      <c r="J940" s="198"/>
      <c r="K940" s="198"/>
      <c r="L940" s="198"/>
      <c r="M940" s="198"/>
      <c r="N940" s="198"/>
      <c r="O940" s="198"/>
      <c r="P940" s="198"/>
      <c r="Q940" s="198"/>
      <c r="R940" s="198"/>
      <c r="S940" s="198"/>
      <c r="T940" s="198"/>
      <c r="U940" s="198"/>
      <c r="V940" s="198"/>
      <c r="W940" s="198"/>
      <c r="X940" s="198"/>
      <c r="Y940" s="198"/>
      <c r="Z940" s="198"/>
      <c r="AA940" s="52"/>
      <c r="AB940" s="52"/>
      <c r="AC940" s="52"/>
      <c r="AD940" s="198"/>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c r="CD940" s="52"/>
      <c r="CE940" s="52"/>
      <c r="CF940" s="52"/>
      <c r="CG940" s="52"/>
      <c r="CH940" s="52"/>
      <c r="CI940" s="52"/>
      <c r="CJ940" s="52"/>
      <c r="CK940" s="52"/>
      <c r="CL940" s="52"/>
      <c r="CM940" s="52"/>
      <c r="CN940" s="52"/>
      <c r="CO940" s="52"/>
      <c r="CP940" s="52"/>
      <c r="CQ940" s="52"/>
      <c r="CR940" s="52"/>
      <c r="CS940" s="52"/>
      <c r="CT940" s="52"/>
      <c r="CU940" s="52"/>
      <c r="CV940" s="52"/>
      <c r="CW940" s="52"/>
      <c r="CX940" s="52"/>
      <c r="CY940" s="52"/>
      <c r="CZ940" s="52"/>
      <c r="DA940" s="52"/>
      <c r="DB940" s="52"/>
      <c r="DC940" s="52"/>
      <c r="DD940" s="52"/>
      <c r="DE940" s="52"/>
      <c r="DF940" s="52"/>
      <c r="DG940" s="52"/>
      <c r="DH940" s="52"/>
      <c r="DI940" s="52"/>
      <c r="DJ940" s="52"/>
      <c r="DK940" s="52"/>
      <c r="DL940" s="52"/>
      <c r="DM940" s="52"/>
      <c r="DN940" s="52"/>
      <c r="DO940" s="52"/>
      <c r="DP940" s="52"/>
      <c r="DQ940" s="52"/>
      <c r="DR940" s="52"/>
      <c r="DS940" s="52"/>
      <c r="DT940" s="52"/>
      <c r="DU940" s="52"/>
    </row>
    <row r="941" spans="1:125" ht="16.5" customHeight="1" x14ac:dyDescent="0.3">
      <c r="A941" s="56"/>
      <c r="B941" s="56"/>
      <c r="C941" s="56"/>
      <c r="D941" s="52"/>
      <c r="E941" s="52"/>
      <c r="F941" s="198"/>
      <c r="G941" s="52"/>
      <c r="H941" s="198"/>
      <c r="I941" s="198"/>
      <c r="J941" s="198"/>
      <c r="K941" s="198"/>
      <c r="L941" s="198"/>
      <c r="M941" s="198"/>
      <c r="N941" s="198"/>
      <c r="O941" s="198"/>
      <c r="P941" s="198"/>
      <c r="Q941" s="198"/>
      <c r="R941" s="198"/>
      <c r="S941" s="198"/>
      <c r="T941" s="198"/>
      <c r="U941" s="198"/>
      <c r="V941" s="198"/>
      <c r="W941" s="198"/>
      <c r="X941" s="198"/>
      <c r="Y941" s="198"/>
      <c r="Z941" s="198"/>
      <c r="AA941" s="52"/>
      <c r="AB941" s="52"/>
      <c r="AC941" s="52"/>
      <c r="AD941" s="198"/>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c r="BG941" s="52"/>
      <c r="BH941" s="52"/>
      <c r="BI941" s="52"/>
      <c r="BJ941" s="52"/>
      <c r="BK941" s="52"/>
      <c r="BL941" s="52"/>
      <c r="BM941" s="52"/>
      <c r="BN941" s="52"/>
      <c r="BO941" s="52"/>
      <c r="BP941" s="52"/>
      <c r="BQ941" s="52"/>
      <c r="BR941" s="52"/>
      <c r="BS941" s="52"/>
      <c r="BT941" s="52"/>
      <c r="BU941" s="52"/>
      <c r="BV941" s="52"/>
      <c r="BW941" s="52"/>
      <c r="BX941" s="52"/>
      <c r="BY941" s="52"/>
      <c r="BZ941" s="52"/>
      <c r="CA941" s="52"/>
      <c r="CB941" s="52"/>
      <c r="CC941" s="52"/>
      <c r="CD941" s="52"/>
      <c r="CE941" s="52"/>
      <c r="CF941" s="52"/>
      <c r="CG941" s="52"/>
      <c r="CH941" s="52"/>
      <c r="CI941" s="52"/>
      <c r="CJ941" s="52"/>
      <c r="CK941" s="52"/>
      <c r="CL941" s="52"/>
      <c r="CM941" s="52"/>
      <c r="CN941" s="52"/>
      <c r="CO941" s="52"/>
      <c r="CP941" s="52"/>
      <c r="CQ941" s="52"/>
      <c r="CR941" s="52"/>
      <c r="CS941" s="52"/>
      <c r="CT941" s="52"/>
      <c r="CU941" s="52"/>
      <c r="CV941" s="52"/>
      <c r="CW941" s="52"/>
      <c r="CX941" s="52"/>
      <c r="CY941" s="52"/>
      <c r="CZ941" s="52"/>
      <c r="DA941" s="52"/>
      <c r="DB941" s="52"/>
      <c r="DC941" s="52"/>
      <c r="DD941" s="52"/>
      <c r="DE941" s="52"/>
      <c r="DF941" s="52"/>
      <c r="DG941" s="52"/>
      <c r="DH941" s="52"/>
      <c r="DI941" s="52"/>
      <c r="DJ941" s="52"/>
      <c r="DK941" s="52"/>
      <c r="DL941" s="52"/>
      <c r="DM941" s="52"/>
      <c r="DN941" s="52"/>
      <c r="DO941" s="52"/>
      <c r="DP941" s="52"/>
      <c r="DQ941" s="52"/>
      <c r="DR941" s="52"/>
      <c r="DS941" s="52"/>
      <c r="DT941" s="52"/>
      <c r="DU941" s="52"/>
    </row>
    <row r="942" spans="1:125" ht="16.5" customHeight="1" x14ac:dyDescent="0.3">
      <c r="A942" s="56"/>
      <c r="B942" s="56"/>
      <c r="C942" s="56"/>
      <c r="D942" s="52"/>
      <c r="E942" s="52"/>
      <c r="F942" s="198"/>
      <c r="G942" s="52"/>
      <c r="H942" s="198"/>
      <c r="I942" s="198"/>
      <c r="J942" s="198"/>
      <c r="K942" s="198"/>
      <c r="L942" s="198"/>
      <c r="M942" s="198"/>
      <c r="N942" s="198"/>
      <c r="O942" s="198"/>
      <c r="P942" s="198"/>
      <c r="Q942" s="198"/>
      <c r="R942" s="198"/>
      <c r="S942" s="198"/>
      <c r="T942" s="198"/>
      <c r="U942" s="198"/>
      <c r="V942" s="198"/>
      <c r="W942" s="198"/>
      <c r="X942" s="198"/>
      <c r="Y942" s="198"/>
      <c r="Z942" s="198"/>
      <c r="AA942" s="52"/>
      <c r="AB942" s="52"/>
      <c r="AC942" s="52"/>
      <c r="AD942" s="198"/>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c r="CD942" s="52"/>
      <c r="CE942" s="52"/>
      <c r="CF942" s="52"/>
      <c r="CG942" s="52"/>
      <c r="CH942" s="52"/>
      <c r="CI942" s="52"/>
      <c r="CJ942" s="52"/>
      <c r="CK942" s="52"/>
      <c r="CL942" s="52"/>
      <c r="CM942" s="52"/>
      <c r="CN942" s="52"/>
      <c r="CO942" s="52"/>
      <c r="CP942" s="52"/>
      <c r="CQ942" s="52"/>
      <c r="CR942" s="52"/>
      <c r="CS942" s="52"/>
      <c r="CT942" s="52"/>
      <c r="CU942" s="52"/>
      <c r="CV942" s="52"/>
      <c r="CW942" s="52"/>
      <c r="CX942" s="52"/>
      <c r="CY942" s="52"/>
      <c r="CZ942" s="52"/>
      <c r="DA942" s="52"/>
      <c r="DB942" s="52"/>
      <c r="DC942" s="52"/>
      <c r="DD942" s="52"/>
      <c r="DE942" s="52"/>
      <c r="DF942" s="52"/>
      <c r="DG942" s="52"/>
      <c r="DH942" s="52"/>
      <c r="DI942" s="52"/>
      <c r="DJ942" s="52"/>
      <c r="DK942" s="52"/>
      <c r="DL942" s="52"/>
      <c r="DM942" s="52"/>
      <c r="DN942" s="52"/>
      <c r="DO942" s="52"/>
      <c r="DP942" s="52"/>
      <c r="DQ942" s="52"/>
      <c r="DR942" s="52"/>
      <c r="DS942" s="52"/>
      <c r="DT942" s="52"/>
      <c r="DU942" s="52"/>
    </row>
    <row r="943" spans="1:125" ht="16.5" customHeight="1" x14ac:dyDescent="0.3">
      <c r="A943" s="56"/>
      <c r="B943" s="56"/>
      <c r="C943" s="56"/>
      <c r="D943" s="52"/>
      <c r="E943" s="52"/>
      <c r="F943" s="198"/>
      <c r="G943" s="52"/>
      <c r="H943" s="198"/>
      <c r="I943" s="198"/>
      <c r="J943" s="198"/>
      <c r="K943" s="198"/>
      <c r="L943" s="198"/>
      <c r="M943" s="198"/>
      <c r="N943" s="198"/>
      <c r="O943" s="198"/>
      <c r="P943" s="198"/>
      <c r="Q943" s="198"/>
      <c r="R943" s="198"/>
      <c r="S943" s="198"/>
      <c r="T943" s="198"/>
      <c r="U943" s="198"/>
      <c r="V943" s="198"/>
      <c r="W943" s="198"/>
      <c r="X943" s="198"/>
      <c r="Y943" s="198"/>
      <c r="Z943" s="198"/>
      <c r="AA943" s="52"/>
      <c r="AB943" s="52"/>
      <c r="AC943" s="52"/>
      <c r="AD943" s="198"/>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c r="BG943" s="52"/>
      <c r="BH943" s="52"/>
      <c r="BI943" s="52"/>
      <c r="BJ943" s="52"/>
      <c r="BK943" s="52"/>
      <c r="BL943" s="52"/>
      <c r="BM943" s="52"/>
      <c r="BN943" s="52"/>
      <c r="BO943" s="52"/>
      <c r="BP943" s="52"/>
      <c r="BQ943" s="52"/>
      <c r="BR943" s="52"/>
      <c r="BS943" s="52"/>
      <c r="BT943" s="52"/>
      <c r="BU943" s="52"/>
      <c r="BV943" s="52"/>
      <c r="BW943" s="52"/>
      <c r="BX943" s="52"/>
      <c r="BY943" s="52"/>
      <c r="BZ943" s="52"/>
      <c r="CA943" s="52"/>
      <c r="CB943" s="52"/>
      <c r="CC943" s="52"/>
      <c r="CD943" s="52"/>
      <c r="CE943" s="52"/>
      <c r="CF943" s="52"/>
      <c r="CG943" s="52"/>
      <c r="CH943" s="52"/>
      <c r="CI943" s="52"/>
      <c r="CJ943" s="52"/>
      <c r="CK943" s="52"/>
      <c r="CL943" s="52"/>
      <c r="CM943" s="52"/>
      <c r="CN943" s="52"/>
      <c r="CO943" s="52"/>
      <c r="CP943" s="52"/>
      <c r="CQ943" s="52"/>
      <c r="CR943" s="52"/>
      <c r="CS943" s="52"/>
      <c r="CT943" s="52"/>
      <c r="CU943" s="52"/>
      <c r="CV943" s="52"/>
      <c r="CW943" s="52"/>
      <c r="CX943" s="52"/>
      <c r="CY943" s="52"/>
      <c r="CZ943" s="52"/>
      <c r="DA943" s="52"/>
      <c r="DB943" s="52"/>
      <c r="DC943" s="52"/>
      <c r="DD943" s="52"/>
      <c r="DE943" s="52"/>
      <c r="DF943" s="52"/>
      <c r="DG943" s="52"/>
      <c r="DH943" s="52"/>
      <c r="DI943" s="52"/>
      <c r="DJ943" s="52"/>
      <c r="DK943" s="52"/>
      <c r="DL943" s="52"/>
      <c r="DM943" s="52"/>
      <c r="DN943" s="52"/>
      <c r="DO943" s="52"/>
      <c r="DP943" s="52"/>
      <c r="DQ943" s="52"/>
      <c r="DR943" s="52"/>
      <c r="DS943" s="52"/>
      <c r="DT943" s="52"/>
      <c r="DU943" s="52"/>
    </row>
    <row r="944" spans="1:125" ht="16.5" customHeight="1" x14ac:dyDescent="0.3">
      <c r="A944" s="56"/>
      <c r="B944" s="56"/>
      <c r="C944" s="56"/>
      <c r="D944" s="52"/>
      <c r="E944" s="52"/>
      <c r="F944" s="198"/>
      <c r="G944" s="52"/>
      <c r="H944" s="198"/>
      <c r="I944" s="198"/>
      <c r="J944" s="198"/>
      <c r="K944" s="198"/>
      <c r="L944" s="198"/>
      <c r="M944" s="198"/>
      <c r="N944" s="198"/>
      <c r="O944" s="198"/>
      <c r="P944" s="198"/>
      <c r="Q944" s="198"/>
      <c r="R944" s="198"/>
      <c r="S944" s="198"/>
      <c r="T944" s="198"/>
      <c r="U944" s="198"/>
      <c r="V944" s="198"/>
      <c r="W944" s="198"/>
      <c r="X944" s="198"/>
      <c r="Y944" s="198"/>
      <c r="Z944" s="198"/>
      <c r="AA944" s="52"/>
      <c r="AB944" s="52"/>
      <c r="AC944" s="52"/>
      <c r="AD944" s="198"/>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c r="CD944" s="52"/>
      <c r="CE944" s="52"/>
      <c r="CF944" s="52"/>
      <c r="CG944" s="52"/>
      <c r="CH944" s="52"/>
      <c r="CI944" s="52"/>
      <c r="CJ944" s="52"/>
      <c r="CK944" s="52"/>
      <c r="CL944" s="52"/>
      <c r="CM944" s="52"/>
      <c r="CN944" s="52"/>
      <c r="CO944" s="52"/>
      <c r="CP944" s="52"/>
      <c r="CQ944" s="52"/>
      <c r="CR944" s="52"/>
      <c r="CS944" s="52"/>
      <c r="CT944" s="52"/>
      <c r="CU944" s="52"/>
      <c r="CV944" s="52"/>
      <c r="CW944" s="52"/>
      <c r="CX944" s="52"/>
      <c r="CY944" s="52"/>
      <c r="CZ944" s="52"/>
      <c r="DA944" s="52"/>
      <c r="DB944" s="52"/>
      <c r="DC944" s="52"/>
      <c r="DD944" s="52"/>
      <c r="DE944" s="52"/>
      <c r="DF944" s="52"/>
      <c r="DG944" s="52"/>
      <c r="DH944" s="52"/>
      <c r="DI944" s="52"/>
      <c r="DJ944" s="52"/>
      <c r="DK944" s="52"/>
      <c r="DL944" s="52"/>
      <c r="DM944" s="52"/>
      <c r="DN944" s="52"/>
      <c r="DO944" s="52"/>
      <c r="DP944" s="52"/>
      <c r="DQ944" s="52"/>
      <c r="DR944" s="52"/>
      <c r="DS944" s="52"/>
      <c r="DT944" s="52"/>
      <c r="DU944" s="52"/>
    </row>
    <row r="945" spans="1:125" ht="16.5" customHeight="1" x14ac:dyDescent="0.3">
      <c r="A945" s="56"/>
      <c r="B945" s="56"/>
      <c r="C945" s="56"/>
      <c r="D945" s="52"/>
      <c r="E945" s="52"/>
      <c r="F945" s="198"/>
      <c r="G945" s="52"/>
      <c r="H945" s="198"/>
      <c r="I945" s="198"/>
      <c r="J945" s="198"/>
      <c r="K945" s="198"/>
      <c r="L945" s="198"/>
      <c r="M945" s="198"/>
      <c r="N945" s="198"/>
      <c r="O945" s="198"/>
      <c r="P945" s="198"/>
      <c r="Q945" s="198"/>
      <c r="R945" s="198"/>
      <c r="S945" s="198"/>
      <c r="T945" s="198"/>
      <c r="U945" s="198"/>
      <c r="V945" s="198"/>
      <c r="W945" s="198"/>
      <c r="X945" s="198"/>
      <c r="Y945" s="198"/>
      <c r="Z945" s="198"/>
      <c r="AA945" s="52"/>
      <c r="AB945" s="52"/>
      <c r="AC945" s="52"/>
      <c r="AD945" s="198"/>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c r="BD945" s="52"/>
      <c r="BE945" s="52"/>
      <c r="BF945" s="52"/>
      <c r="BG945" s="52"/>
      <c r="BH945" s="52"/>
      <c r="BI945" s="52"/>
      <c r="BJ945" s="52"/>
      <c r="BK945" s="52"/>
      <c r="BL945" s="52"/>
      <c r="BM945" s="52"/>
      <c r="BN945" s="52"/>
      <c r="BO945" s="52"/>
      <c r="BP945" s="52"/>
      <c r="BQ945" s="52"/>
      <c r="BR945" s="52"/>
      <c r="BS945" s="52"/>
      <c r="BT945" s="52"/>
      <c r="BU945" s="52"/>
      <c r="BV945" s="52"/>
      <c r="BW945" s="52"/>
      <c r="BX945" s="52"/>
      <c r="BY945" s="52"/>
      <c r="BZ945" s="52"/>
      <c r="CA945" s="52"/>
      <c r="CB945" s="52"/>
      <c r="CC945" s="52"/>
      <c r="CD945" s="52"/>
      <c r="CE945" s="52"/>
      <c r="CF945" s="52"/>
      <c r="CG945" s="52"/>
      <c r="CH945" s="52"/>
      <c r="CI945" s="52"/>
      <c r="CJ945" s="52"/>
      <c r="CK945" s="52"/>
      <c r="CL945" s="52"/>
      <c r="CM945" s="52"/>
      <c r="CN945" s="52"/>
      <c r="CO945" s="52"/>
      <c r="CP945" s="52"/>
      <c r="CQ945" s="52"/>
      <c r="CR945" s="52"/>
      <c r="CS945" s="52"/>
      <c r="CT945" s="52"/>
      <c r="CU945" s="52"/>
      <c r="CV945" s="52"/>
      <c r="CW945" s="52"/>
      <c r="CX945" s="52"/>
      <c r="CY945" s="52"/>
      <c r="CZ945" s="52"/>
      <c r="DA945" s="52"/>
      <c r="DB945" s="52"/>
      <c r="DC945" s="52"/>
      <c r="DD945" s="52"/>
      <c r="DE945" s="52"/>
      <c r="DF945" s="52"/>
      <c r="DG945" s="52"/>
      <c r="DH945" s="52"/>
      <c r="DI945" s="52"/>
      <c r="DJ945" s="52"/>
      <c r="DK945" s="52"/>
      <c r="DL945" s="52"/>
      <c r="DM945" s="52"/>
      <c r="DN945" s="52"/>
      <c r="DO945" s="52"/>
      <c r="DP945" s="52"/>
      <c r="DQ945" s="52"/>
      <c r="DR945" s="52"/>
      <c r="DS945" s="52"/>
      <c r="DT945" s="52"/>
      <c r="DU945" s="52"/>
    </row>
    <row r="946" spans="1:125" ht="16.5" customHeight="1" x14ac:dyDescent="0.3">
      <c r="A946" s="56"/>
      <c r="B946" s="56"/>
      <c r="C946" s="56"/>
      <c r="D946" s="52"/>
      <c r="E946" s="52"/>
      <c r="F946" s="198"/>
      <c r="G946" s="52"/>
      <c r="H946" s="198"/>
      <c r="I946" s="198"/>
      <c r="J946" s="198"/>
      <c r="K946" s="198"/>
      <c r="L946" s="198"/>
      <c r="M946" s="198"/>
      <c r="N946" s="198"/>
      <c r="O946" s="198"/>
      <c r="P946" s="198"/>
      <c r="Q946" s="198"/>
      <c r="R946" s="198"/>
      <c r="S946" s="198"/>
      <c r="T946" s="198"/>
      <c r="U946" s="198"/>
      <c r="V946" s="198"/>
      <c r="W946" s="198"/>
      <c r="X946" s="198"/>
      <c r="Y946" s="198"/>
      <c r="Z946" s="198"/>
      <c r="AA946" s="52"/>
      <c r="AB946" s="52"/>
      <c r="AC946" s="52"/>
      <c r="AD946" s="198"/>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c r="BG946" s="52"/>
      <c r="BH946" s="52"/>
      <c r="BI946" s="52"/>
      <c r="BJ946" s="52"/>
      <c r="BK946" s="52"/>
      <c r="BL946" s="52"/>
      <c r="BM946" s="52"/>
      <c r="BN946" s="52"/>
      <c r="BO946" s="52"/>
      <c r="BP946" s="52"/>
      <c r="BQ946" s="52"/>
      <c r="BR946" s="52"/>
      <c r="BS946" s="52"/>
      <c r="BT946" s="52"/>
      <c r="BU946" s="52"/>
      <c r="BV946" s="52"/>
      <c r="BW946" s="52"/>
      <c r="BX946" s="52"/>
      <c r="BY946" s="52"/>
      <c r="BZ946" s="52"/>
      <c r="CA946" s="52"/>
      <c r="CB946" s="52"/>
      <c r="CC946" s="52"/>
      <c r="CD946" s="52"/>
      <c r="CE946" s="52"/>
      <c r="CF946" s="52"/>
      <c r="CG946" s="52"/>
      <c r="CH946" s="52"/>
      <c r="CI946" s="52"/>
      <c r="CJ946" s="52"/>
      <c r="CK946" s="52"/>
      <c r="CL946" s="52"/>
      <c r="CM946" s="52"/>
      <c r="CN946" s="52"/>
      <c r="CO946" s="52"/>
      <c r="CP946" s="52"/>
      <c r="CQ946" s="52"/>
      <c r="CR946" s="52"/>
      <c r="CS946" s="52"/>
      <c r="CT946" s="52"/>
      <c r="CU946" s="52"/>
      <c r="CV946" s="52"/>
      <c r="CW946" s="52"/>
      <c r="CX946" s="52"/>
      <c r="CY946" s="52"/>
      <c r="CZ946" s="52"/>
      <c r="DA946" s="52"/>
      <c r="DB946" s="52"/>
      <c r="DC946" s="52"/>
      <c r="DD946" s="52"/>
      <c r="DE946" s="52"/>
      <c r="DF946" s="52"/>
      <c r="DG946" s="52"/>
      <c r="DH946" s="52"/>
      <c r="DI946" s="52"/>
      <c r="DJ946" s="52"/>
      <c r="DK946" s="52"/>
      <c r="DL946" s="52"/>
      <c r="DM946" s="52"/>
      <c r="DN946" s="52"/>
      <c r="DO946" s="52"/>
      <c r="DP946" s="52"/>
      <c r="DQ946" s="52"/>
      <c r="DR946" s="52"/>
      <c r="DS946" s="52"/>
      <c r="DT946" s="52"/>
      <c r="DU946" s="52"/>
    </row>
    <row r="947" spans="1:125" ht="16.5" customHeight="1" x14ac:dyDescent="0.3">
      <c r="A947" s="56"/>
      <c r="B947" s="56"/>
      <c r="C947" s="56"/>
      <c r="D947" s="52"/>
      <c r="E947" s="52"/>
      <c r="F947" s="198"/>
      <c r="G947" s="52"/>
      <c r="H947" s="198"/>
      <c r="I947" s="198"/>
      <c r="J947" s="198"/>
      <c r="K947" s="198"/>
      <c r="L947" s="198"/>
      <c r="M947" s="198"/>
      <c r="N947" s="198"/>
      <c r="O947" s="198"/>
      <c r="P947" s="198"/>
      <c r="Q947" s="198"/>
      <c r="R947" s="198"/>
      <c r="S947" s="198"/>
      <c r="T947" s="198"/>
      <c r="U947" s="198"/>
      <c r="V947" s="198"/>
      <c r="W947" s="198"/>
      <c r="X947" s="198"/>
      <c r="Y947" s="198"/>
      <c r="Z947" s="198"/>
      <c r="AA947" s="52"/>
      <c r="AB947" s="52"/>
      <c r="AC947" s="52"/>
      <c r="AD947" s="198"/>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c r="BD947" s="52"/>
      <c r="BE947" s="52"/>
      <c r="BF947" s="52"/>
      <c r="BG947" s="52"/>
      <c r="BH947" s="52"/>
      <c r="BI947" s="52"/>
      <c r="BJ947" s="52"/>
      <c r="BK947" s="52"/>
      <c r="BL947" s="52"/>
      <c r="BM947" s="52"/>
      <c r="BN947" s="52"/>
      <c r="BO947" s="52"/>
      <c r="BP947" s="52"/>
      <c r="BQ947" s="52"/>
      <c r="BR947" s="52"/>
      <c r="BS947" s="52"/>
      <c r="BT947" s="52"/>
      <c r="BU947" s="52"/>
      <c r="BV947" s="52"/>
      <c r="BW947" s="52"/>
      <c r="BX947" s="52"/>
      <c r="BY947" s="52"/>
      <c r="BZ947" s="52"/>
      <c r="CA947" s="52"/>
      <c r="CB947" s="52"/>
      <c r="CC947" s="52"/>
      <c r="CD947" s="52"/>
      <c r="CE947" s="52"/>
      <c r="CF947" s="52"/>
      <c r="CG947" s="52"/>
      <c r="CH947" s="52"/>
      <c r="CI947" s="52"/>
      <c r="CJ947" s="52"/>
      <c r="CK947" s="52"/>
      <c r="CL947" s="52"/>
      <c r="CM947" s="52"/>
      <c r="CN947" s="52"/>
      <c r="CO947" s="52"/>
      <c r="CP947" s="52"/>
      <c r="CQ947" s="52"/>
      <c r="CR947" s="52"/>
      <c r="CS947" s="52"/>
      <c r="CT947" s="52"/>
      <c r="CU947" s="52"/>
      <c r="CV947" s="52"/>
      <c r="CW947" s="52"/>
      <c r="CX947" s="52"/>
      <c r="CY947" s="52"/>
      <c r="CZ947" s="52"/>
      <c r="DA947" s="52"/>
      <c r="DB947" s="52"/>
      <c r="DC947" s="52"/>
      <c r="DD947" s="52"/>
      <c r="DE947" s="52"/>
      <c r="DF947" s="52"/>
      <c r="DG947" s="52"/>
      <c r="DH947" s="52"/>
      <c r="DI947" s="52"/>
      <c r="DJ947" s="52"/>
      <c r="DK947" s="52"/>
      <c r="DL947" s="52"/>
      <c r="DM947" s="52"/>
      <c r="DN947" s="52"/>
      <c r="DO947" s="52"/>
      <c r="DP947" s="52"/>
      <c r="DQ947" s="52"/>
      <c r="DR947" s="52"/>
      <c r="DS947" s="52"/>
      <c r="DT947" s="52"/>
      <c r="DU947" s="52"/>
    </row>
    <row r="948" spans="1:125" ht="16.5" customHeight="1" x14ac:dyDescent="0.3">
      <c r="A948" s="56"/>
      <c r="B948" s="56"/>
      <c r="C948" s="56"/>
      <c r="D948" s="52"/>
      <c r="E948" s="52"/>
      <c r="F948" s="198"/>
      <c r="G948" s="52"/>
      <c r="H948" s="198"/>
      <c r="I948" s="198"/>
      <c r="J948" s="198"/>
      <c r="K948" s="198"/>
      <c r="L948" s="198"/>
      <c r="M948" s="198"/>
      <c r="N948" s="198"/>
      <c r="O948" s="198"/>
      <c r="P948" s="198"/>
      <c r="Q948" s="198"/>
      <c r="R948" s="198"/>
      <c r="S948" s="198"/>
      <c r="T948" s="198"/>
      <c r="U948" s="198"/>
      <c r="V948" s="198"/>
      <c r="W948" s="198"/>
      <c r="X948" s="198"/>
      <c r="Y948" s="198"/>
      <c r="Z948" s="198"/>
      <c r="AA948" s="52"/>
      <c r="AB948" s="52"/>
      <c r="AC948" s="52"/>
      <c r="AD948" s="198"/>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c r="BG948" s="52"/>
      <c r="BH948" s="52"/>
      <c r="BI948" s="52"/>
      <c r="BJ948" s="52"/>
      <c r="BK948" s="52"/>
      <c r="BL948" s="52"/>
      <c r="BM948" s="52"/>
      <c r="BN948" s="52"/>
      <c r="BO948" s="52"/>
      <c r="BP948" s="52"/>
      <c r="BQ948" s="52"/>
      <c r="BR948" s="52"/>
      <c r="BS948" s="52"/>
      <c r="BT948" s="52"/>
      <c r="BU948" s="52"/>
      <c r="BV948" s="52"/>
      <c r="BW948" s="52"/>
      <c r="BX948" s="52"/>
      <c r="BY948" s="52"/>
      <c r="BZ948" s="52"/>
      <c r="CA948" s="52"/>
      <c r="CB948" s="52"/>
      <c r="CC948" s="52"/>
      <c r="CD948" s="52"/>
      <c r="CE948" s="52"/>
      <c r="CF948" s="52"/>
      <c r="CG948" s="52"/>
      <c r="CH948" s="52"/>
      <c r="CI948" s="52"/>
      <c r="CJ948" s="52"/>
      <c r="CK948" s="52"/>
      <c r="CL948" s="52"/>
      <c r="CM948" s="52"/>
      <c r="CN948" s="52"/>
      <c r="CO948" s="52"/>
      <c r="CP948" s="52"/>
      <c r="CQ948" s="52"/>
      <c r="CR948" s="52"/>
      <c r="CS948" s="52"/>
      <c r="CT948" s="52"/>
      <c r="CU948" s="52"/>
      <c r="CV948" s="52"/>
      <c r="CW948" s="52"/>
      <c r="CX948" s="52"/>
      <c r="CY948" s="52"/>
      <c r="CZ948" s="52"/>
      <c r="DA948" s="52"/>
      <c r="DB948" s="52"/>
      <c r="DC948" s="52"/>
      <c r="DD948" s="52"/>
      <c r="DE948" s="52"/>
      <c r="DF948" s="52"/>
      <c r="DG948" s="52"/>
      <c r="DH948" s="52"/>
      <c r="DI948" s="52"/>
      <c r="DJ948" s="52"/>
      <c r="DK948" s="52"/>
      <c r="DL948" s="52"/>
      <c r="DM948" s="52"/>
      <c r="DN948" s="52"/>
      <c r="DO948" s="52"/>
      <c r="DP948" s="52"/>
      <c r="DQ948" s="52"/>
      <c r="DR948" s="52"/>
      <c r="DS948" s="52"/>
      <c r="DT948" s="52"/>
      <c r="DU948" s="52"/>
    </row>
    <row r="949" spans="1:125" ht="16.5" customHeight="1" x14ac:dyDescent="0.3">
      <c r="A949" s="56"/>
      <c r="B949" s="56"/>
      <c r="C949" s="56"/>
      <c r="D949" s="52"/>
      <c r="E949" s="52"/>
      <c r="F949" s="198"/>
      <c r="G949" s="52"/>
      <c r="H949" s="198"/>
      <c r="I949" s="198"/>
      <c r="J949" s="198"/>
      <c r="K949" s="198"/>
      <c r="L949" s="198"/>
      <c r="M949" s="198"/>
      <c r="N949" s="198"/>
      <c r="O949" s="198"/>
      <c r="P949" s="198"/>
      <c r="Q949" s="198"/>
      <c r="R949" s="198"/>
      <c r="S949" s="198"/>
      <c r="T949" s="198"/>
      <c r="U949" s="198"/>
      <c r="V949" s="198"/>
      <c r="W949" s="198"/>
      <c r="X949" s="198"/>
      <c r="Y949" s="198"/>
      <c r="Z949" s="198"/>
      <c r="AA949" s="52"/>
      <c r="AB949" s="52"/>
      <c r="AC949" s="52"/>
      <c r="AD949" s="198"/>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c r="BD949" s="52"/>
      <c r="BE949" s="52"/>
      <c r="BF949" s="52"/>
      <c r="BG949" s="52"/>
      <c r="BH949" s="52"/>
      <c r="BI949" s="52"/>
      <c r="BJ949" s="52"/>
      <c r="BK949" s="52"/>
      <c r="BL949" s="52"/>
      <c r="BM949" s="52"/>
      <c r="BN949" s="52"/>
      <c r="BO949" s="52"/>
      <c r="BP949" s="52"/>
      <c r="BQ949" s="52"/>
      <c r="BR949" s="52"/>
      <c r="BS949" s="52"/>
      <c r="BT949" s="52"/>
      <c r="BU949" s="52"/>
      <c r="BV949" s="52"/>
      <c r="BW949" s="52"/>
      <c r="BX949" s="52"/>
      <c r="BY949" s="52"/>
      <c r="BZ949" s="52"/>
      <c r="CA949" s="52"/>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c r="DC949" s="52"/>
      <c r="DD949" s="52"/>
      <c r="DE949" s="52"/>
      <c r="DF949" s="52"/>
      <c r="DG949" s="52"/>
      <c r="DH949" s="52"/>
      <c r="DI949" s="52"/>
      <c r="DJ949" s="52"/>
      <c r="DK949" s="52"/>
      <c r="DL949" s="52"/>
      <c r="DM949" s="52"/>
      <c r="DN949" s="52"/>
      <c r="DO949" s="52"/>
      <c r="DP949" s="52"/>
      <c r="DQ949" s="52"/>
      <c r="DR949" s="52"/>
      <c r="DS949" s="52"/>
      <c r="DT949" s="52"/>
      <c r="DU949" s="52"/>
    </row>
    <row r="950" spans="1:125" ht="16.5" customHeight="1" x14ac:dyDescent="0.3">
      <c r="A950" s="56"/>
      <c r="B950" s="56"/>
      <c r="C950" s="56"/>
      <c r="D950" s="52"/>
      <c r="E950" s="52"/>
      <c r="F950" s="198"/>
      <c r="G950" s="52"/>
      <c r="H950" s="198"/>
      <c r="I950" s="198"/>
      <c r="J950" s="198"/>
      <c r="K950" s="198"/>
      <c r="L950" s="198"/>
      <c r="M950" s="198"/>
      <c r="N950" s="198"/>
      <c r="O950" s="198"/>
      <c r="P950" s="198"/>
      <c r="Q950" s="198"/>
      <c r="R950" s="198"/>
      <c r="S950" s="198"/>
      <c r="T950" s="198"/>
      <c r="U950" s="198"/>
      <c r="V950" s="198"/>
      <c r="W950" s="198"/>
      <c r="X950" s="198"/>
      <c r="Y950" s="198"/>
      <c r="Z950" s="198"/>
      <c r="AA950" s="52"/>
      <c r="AB950" s="52"/>
      <c r="AC950" s="52"/>
      <c r="AD950" s="198"/>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c r="BG950" s="52"/>
      <c r="BH950" s="52"/>
      <c r="BI950" s="52"/>
      <c r="BJ950" s="52"/>
      <c r="BK950" s="52"/>
      <c r="BL950" s="52"/>
      <c r="BM950" s="52"/>
      <c r="BN950" s="52"/>
      <c r="BO950" s="52"/>
      <c r="BP950" s="52"/>
      <c r="BQ950" s="52"/>
      <c r="BR950" s="52"/>
      <c r="BS950" s="52"/>
      <c r="BT950" s="52"/>
      <c r="BU950" s="52"/>
      <c r="BV950" s="52"/>
      <c r="BW950" s="52"/>
      <c r="BX950" s="52"/>
      <c r="BY950" s="52"/>
      <c r="BZ950" s="52"/>
      <c r="CA950" s="52"/>
      <c r="CB950" s="52"/>
      <c r="CC950" s="52"/>
      <c r="CD950" s="52"/>
      <c r="CE950" s="52"/>
      <c r="CF950" s="52"/>
      <c r="CG950" s="52"/>
      <c r="CH950" s="52"/>
      <c r="CI950" s="52"/>
      <c r="CJ950" s="52"/>
      <c r="CK950" s="52"/>
      <c r="CL950" s="52"/>
      <c r="CM950" s="52"/>
      <c r="CN950" s="52"/>
      <c r="CO950" s="52"/>
      <c r="CP950" s="52"/>
      <c r="CQ950" s="52"/>
      <c r="CR950" s="52"/>
      <c r="CS950" s="52"/>
      <c r="CT950" s="52"/>
      <c r="CU950" s="52"/>
      <c r="CV950" s="52"/>
      <c r="CW950" s="52"/>
      <c r="CX950" s="52"/>
      <c r="CY950" s="52"/>
      <c r="CZ950" s="52"/>
      <c r="DA950" s="52"/>
      <c r="DB950" s="52"/>
      <c r="DC950" s="52"/>
      <c r="DD950" s="52"/>
      <c r="DE950" s="52"/>
      <c r="DF950" s="52"/>
      <c r="DG950" s="52"/>
      <c r="DH950" s="52"/>
      <c r="DI950" s="52"/>
      <c r="DJ950" s="52"/>
      <c r="DK950" s="52"/>
      <c r="DL950" s="52"/>
      <c r="DM950" s="52"/>
      <c r="DN950" s="52"/>
      <c r="DO950" s="52"/>
      <c r="DP950" s="52"/>
      <c r="DQ950" s="52"/>
      <c r="DR950" s="52"/>
      <c r="DS950" s="52"/>
      <c r="DT950" s="52"/>
      <c r="DU950" s="52"/>
    </row>
    <row r="951" spans="1:125" ht="16.5" customHeight="1" x14ac:dyDescent="0.3">
      <c r="A951" s="56"/>
      <c r="B951" s="56"/>
      <c r="C951" s="56"/>
      <c r="D951" s="52"/>
      <c r="E951" s="52"/>
      <c r="F951" s="198"/>
      <c r="G951" s="52"/>
      <c r="H951" s="198"/>
      <c r="I951" s="198"/>
      <c r="J951" s="198"/>
      <c r="K951" s="198"/>
      <c r="L951" s="198"/>
      <c r="M951" s="198"/>
      <c r="N951" s="198"/>
      <c r="O951" s="198"/>
      <c r="P951" s="198"/>
      <c r="Q951" s="198"/>
      <c r="R951" s="198"/>
      <c r="S951" s="198"/>
      <c r="T951" s="198"/>
      <c r="U951" s="198"/>
      <c r="V951" s="198"/>
      <c r="W951" s="198"/>
      <c r="X951" s="198"/>
      <c r="Y951" s="198"/>
      <c r="Z951" s="198"/>
      <c r="AA951" s="52"/>
      <c r="AB951" s="52"/>
      <c r="AC951" s="52"/>
      <c r="AD951" s="198"/>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c r="BD951" s="52"/>
      <c r="BE951" s="52"/>
      <c r="BF951" s="52"/>
      <c r="BG951" s="52"/>
      <c r="BH951" s="52"/>
      <c r="BI951" s="52"/>
      <c r="BJ951" s="52"/>
      <c r="BK951" s="52"/>
      <c r="BL951" s="52"/>
      <c r="BM951" s="52"/>
      <c r="BN951" s="52"/>
      <c r="BO951" s="52"/>
      <c r="BP951" s="52"/>
      <c r="BQ951" s="52"/>
      <c r="BR951" s="52"/>
      <c r="BS951" s="52"/>
      <c r="BT951" s="52"/>
      <c r="BU951" s="52"/>
      <c r="BV951" s="52"/>
      <c r="BW951" s="52"/>
      <c r="BX951" s="52"/>
      <c r="BY951" s="52"/>
      <c r="BZ951" s="52"/>
      <c r="CA951" s="52"/>
      <c r="CB951" s="52"/>
      <c r="CC951" s="52"/>
      <c r="CD951" s="52"/>
      <c r="CE951" s="52"/>
      <c r="CF951" s="52"/>
      <c r="CG951" s="52"/>
      <c r="CH951" s="52"/>
      <c r="CI951" s="52"/>
      <c r="CJ951" s="52"/>
      <c r="CK951" s="52"/>
      <c r="CL951" s="52"/>
      <c r="CM951" s="52"/>
      <c r="CN951" s="52"/>
      <c r="CO951" s="52"/>
      <c r="CP951" s="52"/>
      <c r="CQ951" s="52"/>
      <c r="CR951" s="52"/>
      <c r="CS951" s="52"/>
      <c r="CT951" s="52"/>
      <c r="CU951" s="52"/>
      <c r="CV951" s="52"/>
      <c r="CW951" s="52"/>
      <c r="CX951" s="52"/>
      <c r="CY951" s="52"/>
      <c r="CZ951" s="52"/>
      <c r="DA951" s="52"/>
      <c r="DB951" s="52"/>
      <c r="DC951" s="52"/>
      <c r="DD951" s="52"/>
      <c r="DE951" s="52"/>
      <c r="DF951" s="52"/>
      <c r="DG951" s="52"/>
      <c r="DH951" s="52"/>
      <c r="DI951" s="52"/>
      <c r="DJ951" s="52"/>
      <c r="DK951" s="52"/>
      <c r="DL951" s="52"/>
      <c r="DM951" s="52"/>
      <c r="DN951" s="52"/>
      <c r="DO951" s="52"/>
      <c r="DP951" s="52"/>
      <c r="DQ951" s="52"/>
      <c r="DR951" s="52"/>
      <c r="DS951" s="52"/>
      <c r="DT951" s="52"/>
      <c r="DU951" s="52"/>
    </row>
    <row r="952" spans="1:125" ht="16.5" customHeight="1" x14ac:dyDescent="0.3">
      <c r="A952" s="56"/>
      <c r="B952" s="56"/>
      <c r="C952" s="56"/>
      <c r="D952" s="52"/>
      <c r="E952" s="52"/>
      <c r="F952" s="198"/>
      <c r="G952" s="52"/>
      <c r="H952" s="198"/>
      <c r="I952" s="198"/>
      <c r="J952" s="198"/>
      <c r="K952" s="198"/>
      <c r="L952" s="198"/>
      <c r="M952" s="198"/>
      <c r="N952" s="198"/>
      <c r="O952" s="198"/>
      <c r="P952" s="198"/>
      <c r="Q952" s="198"/>
      <c r="R952" s="198"/>
      <c r="S952" s="198"/>
      <c r="T952" s="198"/>
      <c r="U952" s="198"/>
      <c r="V952" s="198"/>
      <c r="W952" s="198"/>
      <c r="X952" s="198"/>
      <c r="Y952" s="198"/>
      <c r="Z952" s="198"/>
      <c r="AA952" s="52"/>
      <c r="AB952" s="52"/>
      <c r="AC952" s="52"/>
      <c r="AD952" s="198"/>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c r="BG952" s="52"/>
      <c r="BH952" s="52"/>
      <c r="BI952" s="52"/>
      <c r="BJ952" s="52"/>
      <c r="BK952" s="52"/>
      <c r="BL952" s="52"/>
      <c r="BM952" s="52"/>
      <c r="BN952" s="52"/>
      <c r="BO952" s="52"/>
      <c r="BP952" s="52"/>
      <c r="BQ952" s="52"/>
      <c r="BR952" s="52"/>
      <c r="BS952" s="52"/>
      <c r="BT952" s="52"/>
      <c r="BU952" s="52"/>
      <c r="BV952" s="52"/>
      <c r="BW952" s="52"/>
      <c r="BX952" s="52"/>
      <c r="BY952" s="52"/>
      <c r="BZ952" s="52"/>
      <c r="CA952" s="52"/>
      <c r="CB952" s="52"/>
      <c r="CC952" s="52"/>
      <c r="CD952" s="52"/>
      <c r="CE952" s="52"/>
      <c r="CF952" s="52"/>
      <c r="CG952" s="52"/>
      <c r="CH952" s="52"/>
      <c r="CI952" s="52"/>
      <c r="CJ952" s="52"/>
      <c r="CK952" s="52"/>
      <c r="CL952" s="52"/>
      <c r="CM952" s="52"/>
      <c r="CN952" s="52"/>
      <c r="CO952" s="52"/>
      <c r="CP952" s="52"/>
      <c r="CQ952" s="52"/>
      <c r="CR952" s="52"/>
      <c r="CS952" s="52"/>
      <c r="CT952" s="52"/>
      <c r="CU952" s="52"/>
      <c r="CV952" s="52"/>
      <c r="CW952" s="52"/>
      <c r="CX952" s="52"/>
      <c r="CY952" s="52"/>
      <c r="CZ952" s="52"/>
      <c r="DA952" s="52"/>
      <c r="DB952" s="52"/>
      <c r="DC952" s="52"/>
      <c r="DD952" s="52"/>
      <c r="DE952" s="52"/>
      <c r="DF952" s="52"/>
      <c r="DG952" s="52"/>
      <c r="DH952" s="52"/>
      <c r="DI952" s="52"/>
      <c r="DJ952" s="52"/>
      <c r="DK952" s="52"/>
      <c r="DL952" s="52"/>
      <c r="DM952" s="52"/>
      <c r="DN952" s="52"/>
      <c r="DO952" s="52"/>
      <c r="DP952" s="52"/>
      <c r="DQ952" s="52"/>
      <c r="DR952" s="52"/>
      <c r="DS952" s="52"/>
      <c r="DT952" s="52"/>
      <c r="DU952" s="52"/>
    </row>
    <row r="953" spans="1:125" ht="16.5" customHeight="1" x14ac:dyDescent="0.3">
      <c r="A953" s="56"/>
      <c r="B953" s="56"/>
      <c r="C953" s="56"/>
      <c r="D953" s="52"/>
      <c r="E953" s="52"/>
      <c r="F953" s="198"/>
      <c r="G953" s="52"/>
      <c r="H953" s="198"/>
      <c r="I953" s="198"/>
      <c r="J953" s="198"/>
      <c r="K953" s="198"/>
      <c r="L953" s="198"/>
      <c r="M953" s="198"/>
      <c r="N953" s="198"/>
      <c r="O953" s="198"/>
      <c r="P953" s="198"/>
      <c r="Q953" s="198"/>
      <c r="R953" s="198"/>
      <c r="S953" s="198"/>
      <c r="T953" s="198"/>
      <c r="U953" s="198"/>
      <c r="V953" s="198"/>
      <c r="W953" s="198"/>
      <c r="X953" s="198"/>
      <c r="Y953" s="198"/>
      <c r="Z953" s="198"/>
      <c r="AA953" s="52"/>
      <c r="AB953" s="52"/>
      <c r="AC953" s="52"/>
      <c r="AD953" s="198"/>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c r="BD953" s="52"/>
      <c r="BE953" s="52"/>
      <c r="BF953" s="52"/>
      <c r="BG953" s="52"/>
      <c r="BH953" s="52"/>
      <c r="BI953" s="52"/>
      <c r="BJ953" s="52"/>
      <c r="BK953" s="52"/>
      <c r="BL953" s="52"/>
      <c r="BM953" s="52"/>
      <c r="BN953" s="52"/>
      <c r="BO953" s="52"/>
      <c r="BP953" s="52"/>
      <c r="BQ953" s="52"/>
      <c r="BR953" s="52"/>
      <c r="BS953" s="52"/>
      <c r="BT953" s="52"/>
      <c r="BU953" s="52"/>
      <c r="BV953" s="52"/>
      <c r="BW953" s="52"/>
      <c r="BX953" s="52"/>
      <c r="BY953" s="52"/>
      <c r="BZ953" s="52"/>
      <c r="CA953" s="52"/>
      <c r="CB953" s="52"/>
      <c r="CC953" s="52"/>
      <c r="CD953" s="52"/>
      <c r="CE953" s="52"/>
      <c r="CF953" s="52"/>
      <c r="CG953" s="52"/>
      <c r="CH953" s="52"/>
      <c r="CI953" s="52"/>
      <c r="CJ953" s="52"/>
      <c r="CK953" s="52"/>
      <c r="CL953" s="52"/>
      <c r="CM953" s="52"/>
      <c r="CN953" s="52"/>
      <c r="CO953" s="52"/>
      <c r="CP953" s="52"/>
      <c r="CQ953" s="52"/>
      <c r="CR953" s="52"/>
      <c r="CS953" s="52"/>
      <c r="CT953" s="52"/>
      <c r="CU953" s="52"/>
      <c r="CV953" s="52"/>
      <c r="CW953" s="52"/>
      <c r="CX953" s="52"/>
      <c r="CY953" s="52"/>
      <c r="CZ953" s="52"/>
      <c r="DA953" s="52"/>
      <c r="DB953" s="52"/>
      <c r="DC953" s="52"/>
      <c r="DD953" s="52"/>
      <c r="DE953" s="52"/>
      <c r="DF953" s="52"/>
      <c r="DG953" s="52"/>
      <c r="DH953" s="52"/>
      <c r="DI953" s="52"/>
      <c r="DJ953" s="52"/>
      <c r="DK953" s="52"/>
      <c r="DL953" s="52"/>
      <c r="DM953" s="52"/>
      <c r="DN953" s="52"/>
      <c r="DO953" s="52"/>
      <c r="DP953" s="52"/>
      <c r="DQ953" s="52"/>
      <c r="DR953" s="52"/>
      <c r="DS953" s="52"/>
      <c r="DT953" s="52"/>
      <c r="DU953" s="52"/>
    </row>
    <row r="954" spans="1:125" ht="16.5" customHeight="1" x14ac:dyDescent="0.3">
      <c r="A954" s="56"/>
      <c r="B954" s="56"/>
      <c r="C954" s="56"/>
      <c r="D954" s="52"/>
      <c r="E954" s="52"/>
      <c r="F954" s="198"/>
      <c r="G954" s="52"/>
      <c r="H954" s="198"/>
      <c r="I954" s="198"/>
      <c r="J954" s="198"/>
      <c r="K954" s="198"/>
      <c r="L954" s="198"/>
      <c r="M954" s="198"/>
      <c r="N954" s="198"/>
      <c r="O954" s="198"/>
      <c r="P954" s="198"/>
      <c r="Q954" s="198"/>
      <c r="R954" s="198"/>
      <c r="S954" s="198"/>
      <c r="T954" s="198"/>
      <c r="U954" s="198"/>
      <c r="V954" s="198"/>
      <c r="W954" s="198"/>
      <c r="X954" s="198"/>
      <c r="Y954" s="198"/>
      <c r="Z954" s="198"/>
      <c r="AA954" s="52"/>
      <c r="AB954" s="52"/>
      <c r="AC954" s="52"/>
      <c r="AD954" s="198"/>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c r="BG954" s="52"/>
      <c r="BH954" s="52"/>
      <c r="BI954" s="52"/>
      <c r="BJ954" s="52"/>
      <c r="BK954" s="52"/>
      <c r="BL954" s="52"/>
      <c r="BM954" s="52"/>
      <c r="BN954" s="52"/>
      <c r="BO954" s="52"/>
      <c r="BP954" s="52"/>
      <c r="BQ954" s="52"/>
      <c r="BR954" s="52"/>
      <c r="BS954" s="52"/>
      <c r="BT954" s="52"/>
      <c r="BU954" s="52"/>
      <c r="BV954" s="52"/>
      <c r="BW954" s="52"/>
      <c r="BX954" s="52"/>
      <c r="BY954" s="52"/>
      <c r="BZ954" s="52"/>
      <c r="CA954" s="52"/>
      <c r="CB954" s="52"/>
      <c r="CC954" s="52"/>
      <c r="CD954" s="52"/>
      <c r="CE954" s="52"/>
      <c r="CF954" s="52"/>
      <c r="CG954" s="52"/>
      <c r="CH954" s="52"/>
      <c r="CI954" s="52"/>
      <c r="CJ954" s="52"/>
      <c r="CK954" s="52"/>
      <c r="CL954" s="52"/>
      <c r="CM954" s="52"/>
      <c r="CN954" s="52"/>
      <c r="CO954" s="52"/>
      <c r="CP954" s="52"/>
      <c r="CQ954" s="52"/>
      <c r="CR954" s="52"/>
      <c r="CS954" s="52"/>
      <c r="CT954" s="52"/>
      <c r="CU954" s="52"/>
      <c r="CV954" s="52"/>
      <c r="CW954" s="52"/>
      <c r="CX954" s="52"/>
      <c r="CY954" s="52"/>
      <c r="CZ954" s="52"/>
      <c r="DA954" s="52"/>
      <c r="DB954" s="52"/>
      <c r="DC954" s="52"/>
      <c r="DD954" s="52"/>
      <c r="DE954" s="52"/>
      <c r="DF954" s="52"/>
      <c r="DG954" s="52"/>
      <c r="DH954" s="52"/>
      <c r="DI954" s="52"/>
      <c r="DJ954" s="52"/>
      <c r="DK954" s="52"/>
      <c r="DL954" s="52"/>
      <c r="DM954" s="52"/>
      <c r="DN954" s="52"/>
      <c r="DO954" s="52"/>
      <c r="DP954" s="52"/>
      <c r="DQ954" s="52"/>
      <c r="DR954" s="52"/>
      <c r="DS954" s="52"/>
      <c r="DT954" s="52"/>
      <c r="DU954" s="52"/>
    </row>
    <row r="955" spans="1:125" ht="16.5" customHeight="1" x14ac:dyDescent="0.3">
      <c r="A955" s="56"/>
      <c r="B955" s="56"/>
      <c r="C955" s="56"/>
      <c r="D955" s="52"/>
      <c r="E955" s="52"/>
      <c r="F955" s="198"/>
      <c r="G955" s="52"/>
      <c r="H955" s="198"/>
      <c r="I955" s="198"/>
      <c r="J955" s="198"/>
      <c r="K955" s="198"/>
      <c r="L955" s="198"/>
      <c r="M955" s="198"/>
      <c r="N955" s="198"/>
      <c r="O955" s="198"/>
      <c r="P955" s="198"/>
      <c r="Q955" s="198"/>
      <c r="R955" s="198"/>
      <c r="S955" s="198"/>
      <c r="T955" s="198"/>
      <c r="U955" s="198"/>
      <c r="V955" s="198"/>
      <c r="W955" s="198"/>
      <c r="X955" s="198"/>
      <c r="Y955" s="198"/>
      <c r="Z955" s="198"/>
      <c r="AA955" s="52"/>
      <c r="AB955" s="52"/>
      <c r="AC955" s="52"/>
      <c r="AD955" s="198"/>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c r="BD955" s="52"/>
      <c r="BE955" s="52"/>
      <c r="BF955" s="52"/>
      <c r="BG955" s="52"/>
      <c r="BH955" s="52"/>
      <c r="BI955" s="52"/>
      <c r="BJ955" s="52"/>
      <c r="BK955" s="52"/>
      <c r="BL955" s="52"/>
      <c r="BM955" s="52"/>
      <c r="BN955" s="52"/>
      <c r="BO955" s="52"/>
      <c r="BP955" s="52"/>
      <c r="BQ955" s="52"/>
      <c r="BR955" s="52"/>
      <c r="BS955" s="52"/>
      <c r="BT955" s="52"/>
      <c r="BU955" s="52"/>
      <c r="BV955" s="52"/>
      <c r="BW955" s="52"/>
      <c r="BX955" s="52"/>
      <c r="BY955" s="52"/>
      <c r="BZ955" s="52"/>
      <c r="CA955" s="52"/>
      <c r="CB955" s="52"/>
      <c r="CC955" s="52"/>
      <c r="CD955" s="52"/>
      <c r="CE955" s="52"/>
      <c r="CF955" s="52"/>
      <c r="CG955" s="52"/>
      <c r="CH955" s="52"/>
      <c r="CI955" s="52"/>
      <c r="CJ955" s="52"/>
      <c r="CK955" s="52"/>
      <c r="CL955" s="52"/>
      <c r="CM955" s="52"/>
      <c r="CN955" s="52"/>
      <c r="CO955" s="52"/>
      <c r="CP955" s="52"/>
      <c r="CQ955" s="52"/>
      <c r="CR955" s="52"/>
      <c r="CS955" s="52"/>
      <c r="CT955" s="52"/>
      <c r="CU955" s="52"/>
      <c r="CV955" s="52"/>
      <c r="CW955" s="52"/>
      <c r="CX955" s="52"/>
      <c r="CY955" s="52"/>
      <c r="CZ955" s="52"/>
      <c r="DA955" s="52"/>
      <c r="DB955" s="52"/>
      <c r="DC955" s="52"/>
      <c r="DD955" s="52"/>
      <c r="DE955" s="52"/>
      <c r="DF955" s="52"/>
      <c r="DG955" s="52"/>
      <c r="DH955" s="52"/>
      <c r="DI955" s="52"/>
      <c r="DJ955" s="52"/>
      <c r="DK955" s="52"/>
      <c r="DL955" s="52"/>
      <c r="DM955" s="52"/>
      <c r="DN955" s="52"/>
      <c r="DO955" s="52"/>
      <c r="DP955" s="52"/>
      <c r="DQ955" s="52"/>
      <c r="DR955" s="52"/>
      <c r="DS955" s="52"/>
      <c r="DT955" s="52"/>
      <c r="DU955" s="52"/>
    </row>
    <row r="956" spans="1:125" ht="16.5" customHeight="1" x14ac:dyDescent="0.3">
      <c r="A956" s="56"/>
      <c r="B956" s="56"/>
      <c r="C956" s="56"/>
      <c r="D956" s="52"/>
      <c r="E956" s="52"/>
      <c r="F956" s="198"/>
      <c r="G956" s="52"/>
      <c r="H956" s="198"/>
      <c r="I956" s="198"/>
      <c r="J956" s="198"/>
      <c r="K956" s="198"/>
      <c r="L956" s="198"/>
      <c r="M956" s="198"/>
      <c r="N956" s="198"/>
      <c r="O956" s="198"/>
      <c r="P956" s="198"/>
      <c r="Q956" s="198"/>
      <c r="R956" s="198"/>
      <c r="S956" s="198"/>
      <c r="T956" s="198"/>
      <c r="U956" s="198"/>
      <c r="V956" s="198"/>
      <c r="W956" s="198"/>
      <c r="X956" s="198"/>
      <c r="Y956" s="198"/>
      <c r="Z956" s="198"/>
      <c r="AA956" s="52"/>
      <c r="AB956" s="52"/>
      <c r="AC956" s="52"/>
      <c r="AD956" s="198"/>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c r="BG956" s="52"/>
      <c r="BH956" s="52"/>
      <c r="BI956" s="52"/>
      <c r="BJ956" s="52"/>
      <c r="BK956" s="52"/>
      <c r="BL956" s="52"/>
      <c r="BM956" s="52"/>
      <c r="BN956" s="52"/>
      <c r="BO956" s="52"/>
      <c r="BP956" s="52"/>
      <c r="BQ956" s="52"/>
      <c r="BR956" s="52"/>
      <c r="BS956" s="52"/>
      <c r="BT956" s="52"/>
      <c r="BU956" s="52"/>
      <c r="BV956" s="52"/>
      <c r="BW956" s="52"/>
      <c r="BX956" s="52"/>
      <c r="BY956" s="52"/>
      <c r="BZ956" s="52"/>
      <c r="CA956" s="52"/>
      <c r="CB956" s="52"/>
      <c r="CC956" s="52"/>
      <c r="CD956" s="52"/>
      <c r="CE956" s="52"/>
      <c r="CF956" s="52"/>
      <c r="CG956" s="52"/>
      <c r="CH956" s="52"/>
      <c r="CI956" s="52"/>
      <c r="CJ956" s="52"/>
      <c r="CK956" s="52"/>
      <c r="CL956" s="52"/>
      <c r="CM956" s="52"/>
      <c r="CN956" s="52"/>
      <c r="CO956" s="52"/>
      <c r="CP956" s="52"/>
      <c r="CQ956" s="52"/>
      <c r="CR956" s="52"/>
      <c r="CS956" s="52"/>
      <c r="CT956" s="52"/>
      <c r="CU956" s="52"/>
      <c r="CV956" s="52"/>
      <c r="CW956" s="52"/>
      <c r="CX956" s="52"/>
      <c r="CY956" s="52"/>
      <c r="CZ956" s="52"/>
      <c r="DA956" s="52"/>
      <c r="DB956" s="52"/>
      <c r="DC956" s="52"/>
      <c r="DD956" s="52"/>
      <c r="DE956" s="52"/>
      <c r="DF956" s="52"/>
      <c r="DG956" s="52"/>
      <c r="DH956" s="52"/>
      <c r="DI956" s="52"/>
      <c r="DJ956" s="52"/>
      <c r="DK956" s="52"/>
      <c r="DL956" s="52"/>
      <c r="DM956" s="52"/>
      <c r="DN956" s="52"/>
      <c r="DO956" s="52"/>
      <c r="DP956" s="52"/>
      <c r="DQ956" s="52"/>
      <c r="DR956" s="52"/>
      <c r="DS956" s="52"/>
      <c r="DT956" s="52"/>
      <c r="DU956" s="52"/>
    </row>
    <row r="957" spans="1:125" ht="16.5" customHeight="1" x14ac:dyDescent="0.3">
      <c r="A957" s="56"/>
      <c r="B957" s="56"/>
      <c r="C957" s="56"/>
      <c r="D957" s="52"/>
      <c r="E957" s="52"/>
      <c r="F957" s="198"/>
      <c r="G957" s="52"/>
      <c r="H957" s="198"/>
      <c r="I957" s="198"/>
      <c r="J957" s="198"/>
      <c r="K957" s="198"/>
      <c r="L957" s="198"/>
      <c r="M957" s="198"/>
      <c r="N957" s="198"/>
      <c r="O957" s="198"/>
      <c r="P957" s="198"/>
      <c r="Q957" s="198"/>
      <c r="R957" s="198"/>
      <c r="S957" s="198"/>
      <c r="T957" s="198"/>
      <c r="U957" s="198"/>
      <c r="V957" s="198"/>
      <c r="W957" s="198"/>
      <c r="X957" s="198"/>
      <c r="Y957" s="198"/>
      <c r="Z957" s="198"/>
      <c r="AA957" s="52"/>
      <c r="AB957" s="52"/>
      <c r="AC957" s="52"/>
      <c r="AD957" s="198"/>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c r="BD957" s="52"/>
      <c r="BE957" s="52"/>
      <c r="BF957" s="52"/>
      <c r="BG957" s="52"/>
      <c r="BH957" s="52"/>
      <c r="BI957" s="52"/>
      <c r="BJ957" s="52"/>
      <c r="BK957" s="52"/>
      <c r="BL957" s="52"/>
      <c r="BM957" s="52"/>
      <c r="BN957" s="52"/>
      <c r="BO957" s="52"/>
      <c r="BP957" s="52"/>
      <c r="BQ957" s="52"/>
      <c r="BR957" s="52"/>
      <c r="BS957" s="52"/>
      <c r="BT957" s="52"/>
      <c r="BU957" s="52"/>
      <c r="BV957" s="52"/>
      <c r="BW957" s="52"/>
      <c r="BX957" s="52"/>
      <c r="BY957" s="52"/>
      <c r="BZ957" s="52"/>
      <c r="CA957" s="52"/>
      <c r="CB957" s="52"/>
      <c r="CC957" s="52"/>
      <c r="CD957" s="52"/>
      <c r="CE957" s="52"/>
      <c r="CF957" s="52"/>
      <c r="CG957" s="52"/>
      <c r="CH957" s="52"/>
      <c r="CI957" s="52"/>
      <c r="CJ957" s="52"/>
      <c r="CK957" s="52"/>
      <c r="CL957" s="52"/>
      <c r="CM957" s="52"/>
      <c r="CN957" s="52"/>
      <c r="CO957" s="52"/>
      <c r="CP957" s="52"/>
      <c r="CQ957" s="52"/>
      <c r="CR957" s="52"/>
      <c r="CS957" s="52"/>
      <c r="CT957" s="52"/>
      <c r="CU957" s="52"/>
      <c r="CV957" s="52"/>
      <c r="CW957" s="52"/>
      <c r="CX957" s="52"/>
      <c r="CY957" s="52"/>
      <c r="CZ957" s="52"/>
      <c r="DA957" s="52"/>
      <c r="DB957" s="52"/>
      <c r="DC957" s="52"/>
      <c r="DD957" s="52"/>
      <c r="DE957" s="52"/>
      <c r="DF957" s="52"/>
      <c r="DG957" s="52"/>
      <c r="DH957" s="52"/>
      <c r="DI957" s="52"/>
      <c r="DJ957" s="52"/>
      <c r="DK957" s="52"/>
      <c r="DL957" s="52"/>
      <c r="DM957" s="52"/>
      <c r="DN957" s="52"/>
      <c r="DO957" s="52"/>
      <c r="DP957" s="52"/>
      <c r="DQ957" s="52"/>
      <c r="DR957" s="52"/>
      <c r="DS957" s="52"/>
      <c r="DT957" s="52"/>
      <c r="DU957" s="52"/>
    </row>
    <row r="958" spans="1:125" ht="16.5" customHeight="1" x14ac:dyDescent="0.3">
      <c r="A958" s="56"/>
      <c r="B958" s="56"/>
      <c r="C958" s="56"/>
      <c r="D958" s="52"/>
      <c r="E958" s="52"/>
      <c r="F958" s="198"/>
      <c r="G958" s="52"/>
      <c r="H958" s="198"/>
      <c r="I958" s="198"/>
      <c r="J958" s="198"/>
      <c r="K958" s="198"/>
      <c r="L958" s="198"/>
      <c r="M958" s="198"/>
      <c r="N958" s="198"/>
      <c r="O958" s="198"/>
      <c r="P958" s="198"/>
      <c r="Q958" s="198"/>
      <c r="R958" s="198"/>
      <c r="S958" s="198"/>
      <c r="T958" s="198"/>
      <c r="U958" s="198"/>
      <c r="V958" s="198"/>
      <c r="W958" s="198"/>
      <c r="X958" s="198"/>
      <c r="Y958" s="198"/>
      <c r="Z958" s="198"/>
      <c r="AA958" s="52"/>
      <c r="AB958" s="52"/>
      <c r="AC958" s="52"/>
      <c r="AD958" s="198"/>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c r="BG958" s="52"/>
      <c r="BH958" s="52"/>
      <c r="BI958" s="52"/>
      <c r="BJ958" s="52"/>
      <c r="BK958" s="52"/>
      <c r="BL958" s="52"/>
      <c r="BM958" s="52"/>
      <c r="BN958" s="52"/>
      <c r="BO958" s="52"/>
      <c r="BP958" s="52"/>
      <c r="BQ958" s="52"/>
      <c r="BR958" s="52"/>
      <c r="BS958" s="52"/>
      <c r="BT958" s="52"/>
      <c r="BU958" s="52"/>
      <c r="BV958" s="52"/>
      <c r="BW958" s="52"/>
      <c r="BX958" s="52"/>
      <c r="BY958" s="52"/>
      <c r="BZ958" s="52"/>
      <c r="CA958" s="52"/>
      <c r="CB958" s="52"/>
      <c r="CC958" s="52"/>
      <c r="CD958" s="52"/>
      <c r="CE958" s="52"/>
      <c r="CF958" s="52"/>
      <c r="CG958" s="52"/>
      <c r="CH958" s="52"/>
      <c r="CI958" s="52"/>
      <c r="CJ958" s="52"/>
      <c r="CK958" s="52"/>
      <c r="CL958" s="52"/>
      <c r="CM958" s="52"/>
      <c r="CN958" s="52"/>
      <c r="CO958" s="52"/>
      <c r="CP958" s="52"/>
      <c r="CQ958" s="52"/>
      <c r="CR958" s="52"/>
      <c r="CS958" s="52"/>
      <c r="CT958" s="52"/>
      <c r="CU958" s="52"/>
      <c r="CV958" s="52"/>
      <c r="CW958" s="52"/>
      <c r="CX958" s="52"/>
      <c r="CY958" s="52"/>
      <c r="CZ958" s="52"/>
      <c r="DA958" s="52"/>
      <c r="DB958" s="52"/>
      <c r="DC958" s="52"/>
      <c r="DD958" s="52"/>
      <c r="DE958" s="52"/>
      <c r="DF958" s="52"/>
      <c r="DG958" s="52"/>
      <c r="DH958" s="52"/>
      <c r="DI958" s="52"/>
      <c r="DJ958" s="52"/>
      <c r="DK958" s="52"/>
      <c r="DL958" s="52"/>
      <c r="DM958" s="52"/>
      <c r="DN958" s="52"/>
      <c r="DO958" s="52"/>
      <c r="DP958" s="52"/>
      <c r="DQ958" s="52"/>
      <c r="DR958" s="52"/>
      <c r="DS958" s="52"/>
      <c r="DT958" s="52"/>
      <c r="DU958" s="52"/>
    </row>
    <row r="959" spans="1:125" ht="16.5" customHeight="1" x14ac:dyDescent="0.3">
      <c r="A959" s="56"/>
      <c r="B959" s="56"/>
      <c r="C959" s="56"/>
      <c r="D959" s="52"/>
      <c r="E959" s="52"/>
      <c r="F959" s="198"/>
      <c r="G959" s="52"/>
      <c r="H959" s="198"/>
      <c r="I959" s="198"/>
      <c r="J959" s="198"/>
      <c r="K959" s="198"/>
      <c r="L959" s="198"/>
      <c r="M959" s="198"/>
      <c r="N959" s="198"/>
      <c r="O959" s="198"/>
      <c r="P959" s="198"/>
      <c r="Q959" s="198"/>
      <c r="R959" s="198"/>
      <c r="S959" s="198"/>
      <c r="T959" s="198"/>
      <c r="U959" s="198"/>
      <c r="V959" s="198"/>
      <c r="W959" s="198"/>
      <c r="X959" s="198"/>
      <c r="Y959" s="198"/>
      <c r="Z959" s="198"/>
      <c r="AA959" s="52"/>
      <c r="AB959" s="52"/>
      <c r="AC959" s="52"/>
      <c r="AD959" s="198"/>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c r="BD959" s="52"/>
      <c r="BE959" s="52"/>
      <c r="BF959" s="52"/>
      <c r="BG959" s="52"/>
      <c r="BH959" s="52"/>
      <c r="BI959" s="52"/>
      <c r="BJ959" s="52"/>
      <c r="BK959" s="52"/>
      <c r="BL959" s="52"/>
      <c r="BM959" s="52"/>
      <c r="BN959" s="52"/>
      <c r="BO959" s="52"/>
      <c r="BP959" s="52"/>
      <c r="BQ959" s="52"/>
      <c r="BR959" s="52"/>
      <c r="BS959" s="52"/>
      <c r="BT959" s="52"/>
      <c r="BU959" s="52"/>
      <c r="BV959" s="52"/>
      <c r="BW959" s="52"/>
      <c r="BX959" s="52"/>
      <c r="BY959" s="52"/>
      <c r="BZ959" s="52"/>
      <c r="CA959" s="52"/>
      <c r="CB959" s="52"/>
      <c r="CC959" s="52"/>
      <c r="CD959" s="52"/>
      <c r="CE959" s="52"/>
      <c r="CF959" s="52"/>
      <c r="CG959" s="52"/>
      <c r="CH959" s="52"/>
      <c r="CI959" s="52"/>
      <c r="CJ959" s="52"/>
      <c r="CK959" s="52"/>
      <c r="CL959" s="52"/>
      <c r="CM959" s="52"/>
      <c r="CN959" s="52"/>
      <c r="CO959" s="52"/>
      <c r="CP959" s="52"/>
      <c r="CQ959" s="52"/>
      <c r="CR959" s="52"/>
      <c r="CS959" s="52"/>
      <c r="CT959" s="52"/>
      <c r="CU959" s="52"/>
      <c r="CV959" s="52"/>
      <c r="CW959" s="52"/>
      <c r="CX959" s="52"/>
      <c r="CY959" s="52"/>
      <c r="CZ959" s="52"/>
      <c r="DA959" s="52"/>
      <c r="DB959" s="52"/>
      <c r="DC959" s="52"/>
      <c r="DD959" s="52"/>
      <c r="DE959" s="52"/>
      <c r="DF959" s="52"/>
      <c r="DG959" s="52"/>
      <c r="DH959" s="52"/>
      <c r="DI959" s="52"/>
      <c r="DJ959" s="52"/>
      <c r="DK959" s="52"/>
      <c r="DL959" s="52"/>
      <c r="DM959" s="52"/>
      <c r="DN959" s="52"/>
      <c r="DO959" s="52"/>
      <c r="DP959" s="52"/>
      <c r="DQ959" s="52"/>
      <c r="DR959" s="52"/>
      <c r="DS959" s="52"/>
      <c r="DT959" s="52"/>
      <c r="DU959" s="52"/>
    </row>
    <row r="960" spans="1:125" ht="16.5" customHeight="1" x14ac:dyDescent="0.3">
      <c r="A960" s="56"/>
      <c r="B960" s="56"/>
      <c r="C960" s="56"/>
      <c r="D960" s="52"/>
      <c r="E960" s="52"/>
      <c r="F960" s="198"/>
      <c r="G960" s="52"/>
      <c r="H960" s="198"/>
      <c r="I960" s="198"/>
      <c r="J960" s="198"/>
      <c r="K960" s="198"/>
      <c r="L960" s="198"/>
      <c r="M960" s="198"/>
      <c r="N960" s="198"/>
      <c r="O960" s="198"/>
      <c r="P960" s="198"/>
      <c r="Q960" s="198"/>
      <c r="R960" s="198"/>
      <c r="S960" s="198"/>
      <c r="T960" s="198"/>
      <c r="U960" s="198"/>
      <c r="V960" s="198"/>
      <c r="W960" s="198"/>
      <c r="X960" s="198"/>
      <c r="Y960" s="198"/>
      <c r="Z960" s="198"/>
      <c r="AA960" s="52"/>
      <c r="AB960" s="52"/>
      <c r="AC960" s="52"/>
      <c r="AD960" s="198"/>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c r="BG960" s="52"/>
      <c r="BH960" s="52"/>
      <c r="BI960" s="52"/>
      <c r="BJ960" s="52"/>
      <c r="BK960" s="52"/>
      <c r="BL960" s="52"/>
      <c r="BM960" s="52"/>
      <c r="BN960" s="52"/>
      <c r="BO960" s="52"/>
      <c r="BP960" s="52"/>
      <c r="BQ960" s="52"/>
      <c r="BR960" s="52"/>
      <c r="BS960" s="52"/>
      <c r="BT960" s="52"/>
      <c r="BU960" s="52"/>
      <c r="BV960" s="52"/>
      <c r="BW960" s="52"/>
      <c r="BX960" s="52"/>
      <c r="BY960" s="52"/>
      <c r="BZ960" s="52"/>
      <c r="CA960" s="52"/>
      <c r="CB960" s="52"/>
      <c r="CC960" s="52"/>
      <c r="CD960" s="52"/>
      <c r="CE960" s="52"/>
      <c r="CF960" s="52"/>
      <c r="CG960" s="52"/>
      <c r="CH960" s="52"/>
      <c r="CI960" s="52"/>
      <c r="CJ960" s="52"/>
      <c r="CK960" s="52"/>
      <c r="CL960" s="52"/>
      <c r="CM960" s="52"/>
      <c r="CN960" s="52"/>
      <c r="CO960" s="52"/>
      <c r="CP960" s="52"/>
      <c r="CQ960" s="52"/>
      <c r="CR960" s="52"/>
      <c r="CS960" s="52"/>
      <c r="CT960" s="52"/>
      <c r="CU960" s="52"/>
      <c r="CV960" s="52"/>
      <c r="CW960" s="52"/>
      <c r="CX960" s="52"/>
      <c r="CY960" s="52"/>
      <c r="CZ960" s="52"/>
      <c r="DA960" s="52"/>
      <c r="DB960" s="52"/>
      <c r="DC960" s="52"/>
      <c r="DD960" s="52"/>
      <c r="DE960" s="52"/>
      <c r="DF960" s="52"/>
      <c r="DG960" s="52"/>
      <c r="DH960" s="52"/>
      <c r="DI960" s="52"/>
      <c r="DJ960" s="52"/>
      <c r="DK960" s="52"/>
      <c r="DL960" s="52"/>
      <c r="DM960" s="52"/>
      <c r="DN960" s="52"/>
      <c r="DO960" s="52"/>
      <c r="DP960" s="52"/>
      <c r="DQ960" s="52"/>
      <c r="DR960" s="52"/>
      <c r="DS960" s="52"/>
      <c r="DT960" s="52"/>
      <c r="DU960" s="52"/>
    </row>
    <row r="961" spans="1:125" ht="16.5" customHeight="1" x14ac:dyDescent="0.3">
      <c r="A961" s="56"/>
      <c r="B961" s="56"/>
      <c r="C961" s="56"/>
      <c r="D961" s="52"/>
      <c r="E961" s="52"/>
      <c r="F961" s="198"/>
      <c r="G961" s="52"/>
      <c r="H961" s="198"/>
      <c r="I961" s="198"/>
      <c r="J961" s="198"/>
      <c r="K961" s="198"/>
      <c r="L961" s="198"/>
      <c r="M961" s="198"/>
      <c r="N961" s="198"/>
      <c r="O961" s="198"/>
      <c r="P961" s="198"/>
      <c r="Q961" s="198"/>
      <c r="R961" s="198"/>
      <c r="S961" s="198"/>
      <c r="T961" s="198"/>
      <c r="U961" s="198"/>
      <c r="V961" s="198"/>
      <c r="W961" s="198"/>
      <c r="X961" s="198"/>
      <c r="Y961" s="198"/>
      <c r="Z961" s="198"/>
      <c r="AA961" s="52"/>
      <c r="AB961" s="52"/>
      <c r="AC961" s="52"/>
      <c r="AD961" s="198"/>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c r="BD961" s="52"/>
      <c r="BE961" s="52"/>
      <c r="BF961" s="52"/>
      <c r="BG961" s="52"/>
      <c r="BH961" s="52"/>
      <c r="BI961" s="52"/>
      <c r="BJ961" s="52"/>
      <c r="BK961" s="52"/>
      <c r="BL961" s="52"/>
      <c r="BM961" s="52"/>
      <c r="BN961" s="52"/>
      <c r="BO961" s="52"/>
      <c r="BP961" s="52"/>
      <c r="BQ961" s="52"/>
      <c r="BR961" s="52"/>
      <c r="BS961" s="52"/>
      <c r="BT961" s="52"/>
      <c r="BU961" s="52"/>
      <c r="BV961" s="52"/>
      <c r="BW961" s="52"/>
      <c r="BX961" s="52"/>
      <c r="BY961" s="52"/>
      <c r="BZ961" s="52"/>
      <c r="CA961" s="52"/>
      <c r="CB961" s="52"/>
      <c r="CC961" s="52"/>
      <c r="CD961" s="52"/>
      <c r="CE961" s="52"/>
      <c r="CF961" s="52"/>
      <c r="CG961" s="52"/>
      <c r="CH961" s="52"/>
      <c r="CI961" s="52"/>
      <c r="CJ961" s="52"/>
      <c r="CK961" s="52"/>
      <c r="CL961" s="52"/>
      <c r="CM961" s="52"/>
      <c r="CN961" s="52"/>
      <c r="CO961" s="52"/>
      <c r="CP961" s="52"/>
      <c r="CQ961" s="52"/>
      <c r="CR961" s="52"/>
      <c r="CS961" s="52"/>
      <c r="CT961" s="52"/>
      <c r="CU961" s="52"/>
      <c r="CV961" s="52"/>
      <c r="CW961" s="52"/>
      <c r="CX961" s="52"/>
      <c r="CY961" s="52"/>
      <c r="CZ961" s="52"/>
      <c r="DA961" s="52"/>
      <c r="DB961" s="52"/>
      <c r="DC961" s="52"/>
      <c r="DD961" s="52"/>
      <c r="DE961" s="52"/>
      <c r="DF961" s="52"/>
      <c r="DG961" s="52"/>
      <c r="DH961" s="52"/>
      <c r="DI961" s="52"/>
      <c r="DJ961" s="52"/>
      <c r="DK961" s="52"/>
      <c r="DL961" s="52"/>
      <c r="DM961" s="52"/>
      <c r="DN961" s="52"/>
      <c r="DO961" s="52"/>
      <c r="DP961" s="52"/>
      <c r="DQ961" s="52"/>
      <c r="DR961" s="52"/>
      <c r="DS961" s="52"/>
      <c r="DT961" s="52"/>
      <c r="DU961" s="52"/>
    </row>
    <row r="962" spans="1:125" ht="16.5" customHeight="1" x14ac:dyDescent="0.3">
      <c r="A962" s="56"/>
      <c r="B962" s="56"/>
      <c r="C962" s="56"/>
      <c r="D962" s="52"/>
      <c r="E962" s="52"/>
      <c r="F962" s="198"/>
      <c r="G962" s="52"/>
      <c r="H962" s="198"/>
      <c r="I962" s="198"/>
      <c r="J962" s="198"/>
      <c r="K962" s="198"/>
      <c r="L962" s="198"/>
      <c r="M962" s="198"/>
      <c r="N962" s="198"/>
      <c r="O962" s="198"/>
      <c r="P962" s="198"/>
      <c r="Q962" s="198"/>
      <c r="R962" s="198"/>
      <c r="S962" s="198"/>
      <c r="T962" s="198"/>
      <c r="U962" s="198"/>
      <c r="V962" s="198"/>
      <c r="W962" s="198"/>
      <c r="X962" s="198"/>
      <c r="Y962" s="198"/>
      <c r="Z962" s="198"/>
      <c r="AA962" s="52"/>
      <c r="AB962" s="52"/>
      <c r="AC962" s="52"/>
      <c r="AD962" s="198"/>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c r="BG962" s="52"/>
      <c r="BH962" s="52"/>
      <c r="BI962" s="52"/>
      <c r="BJ962" s="52"/>
      <c r="BK962" s="52"/>
      <c r="BL962" s="52"/>
      <c r="BM962" s="52"/>
      <c r="BN962" s="52"/>
      <c r="BO962" s="52"/>
      <c r="BP962" s="52"/>
      <c r="BQ962" s="52"/>
      <c r="BR962" s="52"/>
      <c r="BS962" s="52"/>
      <c r="BT962" s="52"/>
      <c r="BU962" s="52"/>
      <c r="BV962" s="52"/>
      <c r="BW962" s="52"/>
      <c r="BX962" s="52"/>
      <c r="BY962" s="52"/>
      <c r="BZ962" s="52"/>
      <c r="CA962" s="52"/>
      <c r="CB962" s="52"/>
      <c r="CC962" s="52"/>
      <c r="CD962" s="52"/>
      <c r="CE962" s="52"/>
      <c r="CF962" s="52"/>
      <c r="CG962" s="52"/>
      <c r="CH962" s="52"/>
      <c r="CI962" s="52"/>
      <c r="CJ962" s="52"/>
      <c r="CK962" s="52"/>
      <c r="CL962" s="52"/>
      <c r="CM962" s="52"/>
      <c r="CN962" s="52"/>
      <c r="CO962" s="52"/>
      <c r="CP962" s="52"/>
      <c r="CQ962" s="52"/>
      <c r="CR962" s="52"/>
      <c r="CS962" s="52"/>
      <c r="CT962" s="52"/>
      <c r="CU962" s="52"/>
      <c r="CV962" s="52"/>
      <c r="CW962" s="52"/>
      <c r="CX962" s="52"/>
      <c r="CY962" s="52"/>
      <c r="CZ962" s="52"/>
      <c r="DA962" s="52"/>
      <c r="DB962" s="52"/>
      <c r="DC962" s="52"/>
      <c r="DD962" s="52"/>
      <c r="DE962" s="52"/>
      <c r="DF962" s="52"/>
      <c r="DG962" s="52"/>
      <c r="DH962" s="52"/>
      <c r="DI962" s="52"/>
      <c r="DJ962" s="52"/>
      <c r="DK962" s="52"/>
      <c r="DL962" s="52"/>
      <c r="DM962" s="52"/>
      <c r="DN962" s="52"/>
      <c r="DO962" s="52"/>
      <c r="DP962" s="52"/>
      <c r="DQ962" s="52"/>
      <c r="DR962" s="52"/>
      <c r="DS962" s="52"/>
      <c r="DT962" s="52"/>
      <c r="DU962" s="52"/>
    </row>
    <row r="963" spans="1:125" ht="16.5" customHeight="1" x14ac:dyDescent="0.3">
      <c r="A963" s="56"/>
      <c r="B963" s="56"/>
      <c r="C963" s="56"/>
      <c r="D963" s="52"/>
      <c r="E963" s="52"/>
      <c r="F963" s="198"/>
      <c r="G963" s="52"/>
      <c r="H963" s="198"/>
      <c r="I963" s="198"/>
      <c r="J963" s="198"/>
      <c r="K963" s="198"/>
      <c r="L963" s="198"/>
      <c r="M963" s="198"/>
      <c r="N963" s="198"/>
      <c r="O963" s="198"/>
      <c r="P963" s="198"/>
      <c r="Q963" s="198"/>
      <c r="R963" s="198"/>
      <c r="S963" s="198"/>
      <c r="T963" s="198"/>
      <c r="U963" s="198"/>
      <c r="V963" s="198"/>
      <c r="W963" s="198"/>
      <c r="X963" s="198"/>
      <c r="Y963" s="198"/>
      <c r="Z963" s="198"/>
      <c r="AA963" s="52"/>
      <c r="AB963" s="52"/>
      <c r="AC963" s="52"/>
      <c r="AD963" s="198"/>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c r="BD963" s="52"/>
      <c r="BE963" s="52"/>
      <c r="BF963" s="52"/>
      <c r="BG963" s="52"/>
      <c r="BH963" s="52"/>
      <c r="BI963" s="52"/>
      <c r="BJ963" s="52"/>
      <c r="BK963" s="52"/>
      <c r="BL963" s="52"/>
      <c r="BM963" s="52"/>
      <c r="BN963" s="52"/>
      <c r="BO963" s="52"/>
      <c r="BP963" s="52"/>
      <c r="BQ963" s="52"/>
      <c r="BR963" s="52"/>
      <c r="BS963" s="52"/>
      <c r="BT963" s="52"/>
      <c r="BU963" s="52"/>
      <c r="BV963" s="52"/>
      <c r="BW963" s="52"/>
      <c r="BX963" s="52"/>
      <c r="BY963" s="52"/>
      <c r="BZ963" s="52"/>
      <c r="CA963" s="52"/>
      <c r="CB963" s="52"/>
      <c r="CC963" s="52"/>
      <c r="CD963" s="52"/>
      <c r="CE963" s="52"/>
      <c r="CF963" s="52"/>
      <c r="CG963" s="52"/>
      <c r="CH963" s="52"/>
      <c r="CI963" s="52"/>
      <c r="CJ963" s="52"/>
      <c r="CK963" s="52"/>
      <c r="CL963" s="52"/>
      <c r="CM963" s="52"/>
      <c r="CN963" s="52"/>
      <c r="CO963" s="52"/>
      <c r="CP963" s="52"/>
      <c r="CQ963" s="52"/>
      <c r="CR963" s="52"/>
      <c r="CS963" s="52"/>
      <c r="CT963" s="52"/>
      <c r="CU963" s="52"/>
      <c r="CV963" s="52"/>
      <c r="CW963" s="52"/>
      <c r="CX963" s="52"/>
      <c r="CY963" s="52"/>
      <c r="CZ963" s="52"/>
      <c r="DA963" s="52"/>
      <c r="DB963" s="52"/>
      <c r="DC963" s="52"/>
      <c r="DD963" s="52"/>
      <c r="DE963" s="52"/>
      <c r="DF963" s="52"/>
      <c r="DG963" s="52"/>
      <c r="DH963" s="52"/>
      <c r="DI963" s="52"/>
      <c r="DJ963" s="52"/>
      <c r="DK963" s="52"/>
      <c r="DL963" s="52"/>
      <c r="DM963" s="52"/>
      <c r="DN963" s="52"/>
      <c r="DO963" s="52"/>
      <c r="DP963" s="52"/>
      <c r="DQ963" s="52"/>
      <c r="DR963" s="52"/>
      <c r="DS963" s="52"/>
      <c r="DT963" s="52"/>
      <c r="DU963" s="52"/>
    </row>
    <row r="964" spans="1:125" ht="16.5" customHeight="1" x14ac:dyDescent="0.3">
      <c r="A964" s="56"/>
      <c r="B964" s="56"/>
      <c r="C964" s="56"/>
      <c r="D964" s="52"/>
      <c r="E964" s="52"/>
      <c r="F964" s="198"/>
      <c r="G964" s="52"/>
      <c r="H964" s="198"/>
      <c r="I964" s="198"/>
      <c r="J964" s="198"/>
      <c r="K964" s="198"/>
      <c r="L964" s="198"/>
      <c r="M964" s="198"/>
      <c r="N964" s="198"/>
      <c r="O964" s="198"/>
      <c r="P964" s="198"/>
      <c r="Q964" s="198"/>
      <c r="R964" s="198"/>
      <c r="S964" s="198"/>
      <c r="T964" s="198"/>
      <c r="U964" s="198"/>
      <c r="V964" s="198"/>
      <c r="W964" s="198"/>
      <c r="X964" s="198"/>
      <c r="Y964" s="198"/>
      <c r="Z964" s="198"/>
      <c r="AA964" s="52"/>
      <c r="AB964" s="52"/>
      <c r="AC964" s="52"/>
      <c r="AD964" s="198"/>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c r="BG964" s="52"/>
      <c r="BH964" s="52"/>
      <c r="BI964" s="52"/>
      <c r="BJ964" s="52"/>
      <c r="BK964" s="52"/>
      <c r="BL964" s="52"/>
      <c r="BM964" s="52"/>
      <c r="BN964" s="52"/>
      <c r="BO964" s="52"/>
      <c r="BP964" s="52"/>
      <c r="BQ964" s="52"/>
      <c r="BR964" s="52"/>
      <c r="BS964" s="52"/>
      <c r="BT964" s="52"/>
      <c r="BU964" s="52"/>
      <c r="BV964" s="52"/>
      <c r="BW964" s="52"/>
      <c r="BX964" s="52"/>
      <c r="BY964" s="52"/>
      <c r="BZ964" s="52"/>
      <c r="CA964" s="52"/>
      <c r="CB964" s="52"/>
      <c r="CC964" s="52"/>
      <c r="CD964" s="52"/>
      <c r="CE964" s="52"/>
      <c r="CF964" s="52"/>
      <c r="CG964" s="52"/>
      <c r="CH964" s="52"/>
      <c r="CI964" s="52"/>
      <c r="CJ964" s="52"/>
      <c r="CK964" s="52"/>
      <c r="CL964" s="52"/>
      <c r="CM964" s="52"/>
      <c r="CN964" s="52"/>
      <c r="CO964" s="52"/>
      <c r="CP964" s="52"/>
      <c r="CQ964" s="52"/>
      <c r="CR964" s="52"/>
      <c r="CS964" s="52"/>
      <c r="CT964" s="52"/>
      <c r="CU964" s="52"/>
      <c r="CV964" s="52"/>
      <c r="CW964" s="52"/>
      <c r="CX964" s="52"/>
      <c r="CY964" s="52"/>
      <c r="CZ964" s="52"/>
      <c r="DA964" s="52"/>
      <c r="DB964" s="52"/>
      <c r="DC964" s="52"/>
      <c r="DD964" s="52"/>
      <c r="DE964" s="52"/>
      <c r="DF964" s="52"/>
      <c r="DG964" s="52"/>
      <c r="DH964" s="52"/>
      <c r="DI964" s="52"/>
      <c r="DJ964" s="52"/>
      <c r="DK964" s="52"/>
      <c r="DL964" s="52"/>
      <c r="DM964" s="52"/>
      <c r="DN964" s="52"/>
      <c r="DO964" s="52"/>
      <c r="DP964" s="52"/>
      <c r="DQ964" s="52"/>
      <c r="DR964" s="52"/>
      <c r="DS964" s="52"/>
      <c r="DT964" s="52"/>
      <c r="DU964" s="52"/>
    </row>
    <row r="965" spans="1:125" ht="16.5" customHeight="1" x14ac:dyDescent="0.3">
      <c r="A965" s="56"/>
      <c r="B965" s="56"/>
      <c r="C965" s="56"/>
      <c r="D965" s="52"/>
      <c r="E965" s="52"/>
      <c r="F965" s="198"/>
      <c r="G965" s="52"/>
      <c r="H965" s="198"/>
      <c r="I965" s="198"/>
      <c r="J965" s="198"/>
      <c r="K965" s="198"/>
      <c r="L965" s="198"/>
      <c r="M965" s="198"/>
      <c r="N965" s="198"/>
      <c r="O965" s="198"/>
      <c r="P965" s="198"/>
      <c r="Q965" s="198"/>
      <c r="R965" s="198"/>
      <c r="S965" s="198"/>
      <c r="T965" s="198"/>
      <c r="U965" s="198"/>
      <c r="V965" s="198"/>
      <c r="W965" s="198"/>
      <c r="X965" s="198"/>
      <c r="Y965" s="198"/>
      <c r="Z965" s="198"/>
      <c r="AA965" s="52"/>
      <c r="AB965" s="52"/>
      <c r="AC965" s="52"/>
      <c r="AD965" s="198"/>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c r="BD965" s="52"/>
      <c r="BE965" s="52"/>
      <c r="BF965" s="52"/>
      <c r="BG965" s="52"/>
      <c r="BH965" s="52"/>
      <c r="BI965" s="52"/>
      <c r="BJ965" s="52"/>
      <c r="BK965" s="52"/>
      <c r="BL965" s="52"/>
      <c r="BM965" s="52"/>
      <c r="BN965" s="52"/>
      <c r="BO965" s="52"/>
      <c r="BP965" s="52"/>
      <c r="BQ965" s="52"/>
      <c r="BR965" s="52"/>
      <c r="BS965" s="52"/>
      <c r="BT965" s="52"/>
      <c r="BU965" s="52"/>
      <c r="BV965" s="52"/>
      <c r="BW965" s="52"/>
      <c r="BX965" s="52"/>
      <c r="BY965" s="52"/>
      <c r="BZ965" s="52"/>
      <c r="CA965" s="52"/>
      <c r="CB965" s="52"/>
      <c r="CC965" s="52"/>
      <c r="CD965" s="52"/>
      <c r="CE965" s="52"/>
      <c r="CF965" s="52"/>
      <c r="CG965" s="52"/>
      <c r="CH965" s="52"/>
      <c r="CI965" s="52"/>
      <c r="CJ965" s="52"/>
      <c r="CK965" s="52"/>
      <c r="CL965" s="52"/>
      <c r="CM965" s="52"/>
      <c r="CN965" s="52"/>
      <c r="CO965" s="52"/>
      <c r="CP965" s="52"/>
      <c r="CQ965" s="52"/>
      <c r="CR965" s="52"/>
      <c r="CS965" s="52"/>
      <c r="CT965" s="52"/>
      <c r="CU965" s="52"/>
      <c r="CV965" s="52"/>
      <c r="CW965" s="52"/>
      <c r="CX965" s="52"/>
      <c r="CY965" s="52"/>
      <c r="CZ965" s="52"/>
      <c r="DA965" s="52"/>
      <c r="DB965" s="52"/>
      <c r="DC965" s="52"/>
      <c r="DD965" s="52"/>
      <c r="DE965" s="52"/>
      <c r="DF965" s="52"/>
      <c r="DG965" s="52"/>
      <c r="DH965" s="52"/>
      <c r="DI965" s="52"/>
      <c r="DJ965" s="52"/>
      <c r="DK965" s="52"/>
      <c r="DL965" s="52"/>
      <c r="DM965" s="52"/>
      <c r="DN965" s="52"/>
      <c r="DO965" s="52"/>
      <c r="DP965" s="52"/>
      <c r="DQ965" s="52"/>
      <c r="DR965" s="52"/>
      <c r="DS965" s="52"/>
      <c r="DT965" s="52"/>
      <c r="DU965" s="52"/>
    </row>
    <row r="966" spans="1:125" ht="16.5" customHeight="1" x14ac:dyDescent="0.3">
      <c r="A966" s="56"/>
      <c r="B966" s="56"/>
      <c r="C966" s="56"/>
      <c r="D966" s="52"/>
      <c r="E966" s="52"/>
      <c r="F966" s="198"/>
      <c r="G966" s="52"/>
      <c r="H966" s="198"/>
      <c r="I966" s="198"/>
      <c r="J966" s="198"/>
      <c r="K966" s="198"/>
      <c r="L966" s="198"/>
      <c r="M966" s="198"/>
      <c r="N966" s="198"/>
      <c r="O966" s="198"/>
      <c r="P966" s="198"/>
      <c r="Q966" s="198"/>
      <c r="R966" s="198"/>
      <c r="S966" s="198"/>
      <c r="T966" s="198"/>
      <c r="U966" s="198"/>
      <c r="V966" s="198"/>
      <c r="W966" s="198"/>
      <c r="X966" s="198"/>
      <c r="Y966" s="198"/>
      <c r="Z966" s="198"/>
      <c r="AA966" s="52"/>
      <c r="AB966" s="52"/>
      <c r="AC966" s="52"/>
      <c r="AD966" s="198"/>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c r="BG966" s="52"/>
      <c r="BH966" s="52"/>
      <c r="BI966" s="52"/>
      <c r="BJ966" s="52"/>
      <c r="BK966" s="52"/>
      <c r="BL966" s="52"/>
      <c r="BM966" s="52"/>
      <c r="BN966" s="52"/>
      <c r="BO966" s="52"/>
      <c r="BP966" s="52"/>
      <c r="BQ966" s="52"/>
      <c r="BR966" s="52"/>
      <c r="BS966" s="52"/>
      <c r="BT966" s="52"/>
      <c r="BU966" s="52"/>
      <c r="BV966" s="52"/>
      <c r="BW966" s="52"/>
      <c r="BX966" s="52"/>
      <c r="BY966" s="52"/>
      <c r="BZ966" s="52"/>
      <c r="CA966" s="52"/>
      <c r="CB966" s="52"/>
      <c r="CC966" s="52"/>
      <c r="CD966" s="52"/>
      <c r="CE966" s="52"/>
      <c r="CF966" s="52"/>
      <c r="CG966" s="52"/>
      <c r="CH966" s="52"/>
      <c r="CI966" s="52"/>
      <c r="CJ966" s="52"/>
      <c r="CK966" s="52"/>
      <c r="CL966" s="52"/>
      <c r="CM966" s="52"/>
      <c r="CN966" s="52"/>
      <c r="CO966" s="52"/>
      <c r="CP966" s="52"/>
      <c r="CQ966" s="52"/>
      <c r="CR966" s="52"/>
      <c r="CS966" s="52"/>
      <c r="CT966" s="52"/>
      <c r="CU966" s="52"/>
      <c r="CV966" s="52"/>
      <c r="CW966" s="52"/>
      <c r="CX966" s="52"/>
      <c r="CY966" s="52"/>
      <c r="CZ966" s="52"/>
      <c r="DA966" s="52"/>
      <c r="DB966" s="52"/>
      <c r="DC966" s="52"/>
      <c r="DD966" s="52"/>
      <c r="DE966" s="52"/>
      <c r="DF966" s="52"/>
      <c r="DG966" s="52"/>
      <c r="DH966" s="52"/>
      <c r="DI966" s="52"/>
      <c r="DJ966" s="52"/>
      <c r="DK966" s="52"/>
      <c r="DL966" s="52"/>
      <c r="DM966" s="52"/>
      <c r="DN966" s="52"/>
      <c r="DO966" s="52"/>
      <c r="DP966" s="52"/>
      <c r="DQ966" s="52"/>
      <c r="DR966" s="52"/>
      <c r="DS966" s="52"/>
      <c r="DT966" s="52"/>
      <c r="DU966" s="52"/>
    </row>
    <row r="967" spans="1:125" ht="16.5" customHeight="1" x14ac:dyDescent="0.3">
      <c r="A967" s="56"/>
      <c r="B967" s="56"/>
      <c r="C967" s="56"/>
      <c r="D967" s="52"/>
      <c r="E967" s="52"/>
      <c r="F967" s="198"/>
      <c r="G967" s="52"/>
      <c r="H967" s="198"/>
      <c r="I967" s="198"/>
      <c r="J967" s="198"/>
      <c r="K967" s="198"/>
      <c r="L967" s="198"/>
      <c r="M967" s="198"/>
      <c r="N967" s="198"/>
      <c r="O967" s="198"/>
      <c r="P967" s="198"/>
      <c r="Q967" s="198"/>
      <c r="R967" s="198"/>
      <c r="S967" s="198"/>
      <c r="T967" s="198"/>
      <c r="U967" s="198"/>
      <c r="V967" s="198"/>
      <c r="W967" s="198"/>
      <c r="X967" s="198"/>
      <c r="Y967" s="198"/>
      <c r="Z967" s="198"/>
      <c r="AA967" s="52"/>
      <c r="AB967" s="52"/>
      <c r="AC967" s="52"/>
      <c r="AD967" s="198"/>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c r="BD967" s="52"/>
      <c r="BE967" s="52"/>
      <c r="BF967" s="52"/>
      <c r="BG967" s="52"/>
      <c r="BH967" s="52"/>
      <c r="BI967" s="52"/>
      <c r="BJ967" s="52"/>
      <c r="BK967" s="52"/>
      <c r="BL967" s="52"/>
      <c r="BM967" s="52"/>
      <c r="BN967" s="52"/>
      <c r="BO967" s="52"/>
      <c r="BP967" s="52"/>
      <c r="BQ967" s="52"/>
      <c r="BR967" s="52"/>
      <c r="BS967" s="52"/>
      <c r="BT967" s="52"/>
      <c r="BU967" s="52"/>
      <c r="BV967" s="52"/>
      <c r="BW967" s="52"/>
      <c r="BX967" s="52"/>
      <c r="BY967" s="52"/>
      <c r="BZ967" s="52"/>
      <c r="CA967" s="52"/>
      <c r="CB967" s="52"/>
      <c r="CC967" s="52"/>
      <c r="CD967" s="52"/>
      <c r="CE967" s="52"/>
      <c r="CF967" s="52"/>
      <c r="CG967" s="52"/>
      <c r="CH967" s="52"/>
      <c r="CI967" s="52"/>
      <c r="CJ967" s="52"/>
      <c r="CK967" s="52"/>
      <c r="CL967" s="52"/>
      <c r="CM967" s="52"/>
      <c r="CN967" s="52"/>
      <c r="CO967" s="52"/>
      <c r="CP967" s="52"/>
      <c r="CQ967" s="52"/>
      <c r="CR967" s="52"/>
      <c r="CS967" s="52"/>
      <c r="CT967" s="52"/>
      <c r="CU967" s="52"/>
      <c r="CV967" s="52"/>
      <c r="CW967" s="52"/>
      <c r="CX967" s="52"/>
      <c r="CY967" s="52"/>
      <c r="CZ967" s="52"/>
      <c r="DA967" s="52"/>
      <c r="DB967" s="52"/>
      <c r="DC967" s="52"/>
      <c r="DD967" s="52"/>
      <c r="DE967" s="52"/>
      <c r="DF967" s="52"/>
      <c r="DG967" s="52"/>
      <c r="DH967" s="52"/>
      <c r="DI967" s="52"/>
      <c r="DJ967" s="52"/>
      <c r="DK967" s="52"/>
      <c r="DL967" s="52"/>
      <c r="DM967" s="52"/>
      <c r="DN967" s="52"/>
      <c r="DO967" s="52"/>
      <c r="DP967" s="52"/>
      <c r="DQ967" s="52"/>
      <c r="DR967" s="52"/>
      <c r="DS967" s="52"/>
      <c r="DT967" s="52"/>
      <c r="DU967" s="52"/>
    </row>
    <row r="968" spans="1:125" ht="16.5" customHeight="1" x14ac:dyDescent="0.3">
      <c r="A968" s="56"/>
      <c r="B968" s="56"/>
      <c r="C968" s="56"/>
      <c r="D968" s="52"/>
      <c r="E968" s="52"/>
      <c r="F968" s="198"/>
      <c r="G968" s="52"/>
      <c r="H968" s="198"/>
      <c r="I968" s="198"/>
      <c r="J968" s="198"/>
      <c r="K968" s="198"/>
      <c r="L968" s="198"/>
      <c r="M968" s="198"/>
      <c r="N968" s="198"/>
      <c r="O968" s="198"/>
      <c r="P968" s="198"/>
      <c r="Q968" s="198"/>
      <c r="R968" s="198"/>
      <c r="S968" s="198"/>
      <c r="T968" s="198"/>
      <c r="U968" s="198"/>
      <c r="V968" s="198"/>
      <c r="W968" s="198"/>
      <c r="X968" s="198"/>
      <c r="Y968" s="198"/>
      <c r="Z968" s="198"/>
      <c r="AA968" s="52"/>
      <c r="AB968" s="52"/>
      <c r="AC968" s="52"/>
      <c r="AD968" s="198"/>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c r="BU968" s="52"/>
      <c r="BV968" s="52"/>
      <c r="BW968" s="52"/>
      <c r="BX968" s="52"/>
      <c r="BY968" s="52"/>
      <c r="BZ968" s="52"/>
      <c r="CA968" s="52"/>
      <c r="CB968" s="52"/>
      <c r="CC968" s="52"/>
      <c r="CD968" s="52"/>
      <c r="CE968" s="52"/>
      <c r="CF968" s="52"/>
      <c r="CG968" s="52"/>
      <c r="CH968" s="52"/>
      <c r="CI968" s="52"/>
      <c r="CJ968" s="52"/>
      <c r="CK968" s="52"/>
      <c r="CL968" s="52"/>
      <c r="CM968" s="52"/>
      <c r="CN968" s="52"/>
      <c r="CO968" s="52"/>
      <c r="CP968" s="52"/>
      <c r="CQ968" s="52"/>
      <c r="CR968" s="52"/>
      <c r="CS968" s="52"/>
      <c r="CT968" s="52"/>
      <c r="CU968" s="52"/>
      <c r="CV968" s="52"/>
      <c r="CW968" s="52"/>
      <c r="CX968" s="52"/>
      <c r="CY968" s="52"/>
      <c r="CZ968" s="52"/>
      <c r="DA968" s="52"/>
      <c r="DB968" s="52"/>
      <c r="DC968" s="52"/>
      <c r="DD968" s="52"/>
      <c r="DE968" s="52"/>
      <c r="DF968" s="52"/>
      <c r="DG968" s="52"/>
      <c r="DH968" s="52"/>
      <c r="DI968" s="52"/>
      <c r="DJ968" s="52"/>
      <c r="DK968" s="52"/>
      <c r="DL968" s="52"/>
      <c r="DM968" s="52"/>
      <c r="DN968" s="52"/>
      <c r="DO968" s="52"/>
      <c r="DP968" s="52"/>
      <c r="DQ968" s="52"/>
      <c r="DR968" s="52"/>
      <c r="DS968" s="52"/>
      <c r="DT968" s="52"/>
      <c r="DU968" s="52"/>
    </row>
    <row r="969" spans="1:125" ht="16.5" customHeight="1" x14ac:dyDescent="0.3">
      <c r="A969" s="56"/>
      <c r="B969" s="56"/>
      <c r="C969" s="56"/>
      <c r="D969" s="52"/>
      <c r="E969" s="52"/>
      <c r="F969" s="198"/>
      <c r="G969" s="52"/>
      <c r="H969" s="198"/>
      <c r="I969" s="198"/>
      <c r="J969" s="198"/>
      <c r="K969" s="198"/>
      <c r="L969" s="198"/>
      <c r="M969" s="198"/>
      <c r="N969" s="198"/>
      <c r="O969" s="198"/>
      <c r="P969" s="198"/>
      <c r="Q969" s="198"/>
      <c r="R969" s="198"/>
      <c r="S969" s="198"/>
      <c r="T969" s="198"/>
      <c r="U969" s="198"/>
      <c r="V969" s="198"/>
      <c r="W969" s="198"/>
      <c r="X969" s="198"/>
      <c r="Y969" s="198"/>
      <c r="Z969" s="198"/>
      <c r="AA969" s="52"/>
      <c r="AB969" s="52"/>
      <c r="AC969" s="52"/>
      <c r="AD969" s="198"/>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c r="CD969" s="52"/>
      <c r="CE969" s="52"/>
      <c r="CF969" s="52"/>
      <c r="CG969" s="52"/>
      <c r="CH969" s="52"/>
      <c r="CI969" s="52"/>
      <c r="CJ969" s="52"/>
      <c r="CK969" s="52"/>
      <c r="CL969" s="52"/>
      <c r="CM969" s="52"/>
      <c r="CN969" s="52"/>
      <c r="CO969" s="52"/>
      <c r="CP969" s="52"/>
      <c r="CQ969" s="52"/>
      <c r="CR969" s="52"/>
      <c r="CS969" s="52"/>
      <c r="CT969" s="52"/>
      <c r="CU969" s="52"/>
      <c r="CV969" s="52"/>
      <c r="CW969" s="52"/>
      <c r="CX969" s="52"/>
      <c r="CY969" s="52"/>
      <c r="CZ969" s="52"/>
      <c r="DA969" s="52"/>
      <c r="DB969" s="52"/>
      <c r="DC969" s="52"/>
      <c r="DD969" s="52"/>
      <c r="DE969" s="52"/>
      <c r="DF969" s="52"/>
      <c r="DG969" s="52"/>
      <c r="DH969" s="52"/>
      <c r="DI969" s="52"/>
      <c r="DJ969" s="52"/>
      <c r="DK969" s="52"/>
      <c r="DL969" s="52"/>
      <c r="DM969" s="52"/>
      <c r="DN969" s="52"/>
      <c r="DO969" s="52"/>
      <c r="DP969" s="52"/>
      <c r="DQ969" s="52"/>
      <c r="DR969" s="52"/>
      <c r="DS969" s="52"/>
      <c r="DT969" s="52"/>
      <c r="DU969" s="52"/>
    </row>
    <row r="970" spans="1:125" ht="16.5" customHeight="1" x14ac:dyDescent="0.3">
      <c r="A970" s="56"/>
      <c r="B970" s="56"/>
      <c r="C970" s="56"/>
      <c r="D970" s="52"/>
      <c r="E970" s="52"/>
      <c r="F970" s="198"/>
      <c r="G970" s="52"/>
      <c r="H970" s="198"/>
      <c r="I970" s="198"/>
      <c r="J970" s="198"/>
      <c r="K970" s="198"/>
      <c r="L970" s="198"/>
      <c r="M970" s="198"/>
      <c r="N970" s="198"/>
      <c r="O970" s="198"/>
      <c r="P970" s="198"/>
      <c r="Q970" s="198"/>
      <c r="R970" s="198"/>
      <c r="S970" s="198"/>
      <c r="T970" s="198"/>
      <c r="U970" s="198"/>
      <c r="V970" s="198"/>
      <c r="W970" s="198"/>
      <c r="X970" s="198"/>
      <c r="Y970" s="198"/>
      <c r="Z970" s="198"/>
      <c r="AA970" s="52"/>
      <c r="AB970" s="52"/>
      <c r="AC970" s="52"/>
      <c r="AD970" s="198"/>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52"/>
      <c r="CK970" s="52"/>
      <c r="CL970" s="52"/>
      <c r="CM970" s="52"/>
      <c r="CN970" s="52"/>
      <c r="CO970" s="52"/>
      <c r="CP970" s="52"/>
      <c r="CQ970" s="52"/>
      <c r="CR970" s="52"/>
      <c r="CS970" s="52"/>
      <c r="CT970" s="52"/>
      <c r="CU970" s="52"/>
      <c r="CV970" s="52"/>
      <c r="CW970" s="52"/>
      <c r="CX970" s="52"/>
      <c r="CY970" s="52"/>
      <c r="CZ970" s="52"/>
      <c r="DA970" s="52"/>
      <c r="DB970" s="52"/>
      <c r="DC970" s="52"/>
      <c r="DD970" s="52"/>
      <c r="DE970" s="52"/>
      <c r="DF970" s="52"/>
      <c r="DG970" s="52"/>
      <c r="DH970" s="52"/>
      <c r="DI970" s="52"/>
      <c r="DJ970" s="52"/>
      <c r="DK970" s="52"/>
      <c r="DL970" s="52"/>
      <c r="DM970" s="52"/>
      <c r="DN970" s="52"/>
      <c r="DO970" s="52"/>
      <c r="DP970" s="52"/>
      <c r="DQ970" s="52"/>
      <c r="DR970" s="52"/>
      <c r="DS970" s="52"/>
      <c r="DT970" s="52"/>
      <c r="DU970" s="52"/>
    </row>
    <row r="971" spans="1:125" ht="16.5" customHeight="1" x14ac:dyDescent="0.3">
      <c r="A971" s="56"/>
      <c r="B971" s="56"/>
      <c r="C971" s="56"/>
      <c r="D971" s="52"/>
      <c r="E971" s="52"/>
      <c r="F971" s="198"/>
      <c r="G971" s="52"/>
      <c r="H971" s="198"/>
      <c r="I971" s="198"/>
      <c r="J971" s="198"/>
      <c r="K971" s="198"/>
      <c r="L971" s="198"/>
      <c r="M971" s="198"/>
      <c r="N971" s="198"/>
      <c r="O971" s="198"/>
      <c r="P971" s="198"/>
      <c r="Q971" s="198"/>
      <c r="R971" s="198"/>
      <c r="S971" s="198"/>
      <c r="T971" s="198"/>
      <c r="U971" s="198"/>
      <c r="V971" s="198"/>
      <c r="W971" s="198"/>
      <c r="X971" s="198"/>
      <c r="Y971" s="198"/>
      <c r="Z971" s="198"/>
      <c r="AA971" s="52"/>
      <c r="AB971" s="52"/>
      <c r="AC971" s="52"/>
      <c r="AD971" s="198"/>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c r="CD971" s="52"/>
      <c r="CE971" s="52"/>
      <c r="CF971" s="52"/>
      <c r="CG971" s="52"/>
      <c r="CH971" s="52"/>
      <c r="CI971" s="52"/>
      <c r="CJ971" s="52"/>
      <c r="CK971" s="52"/>
      <c r="CL971" s="52"/>
      <c r="CM971" s="52"/>
      <c r="CN971" s="52"/>
      <c r="CO971" s="52"/>
      <c r="CP971" s="52"/>
      <c r="CQ971" s="52"/>
      <c r="CR971" s="52"/>
      <c r="CS971" s="52"/>
      <c r="CT971" s="52"/>
      <c r="CU971" s="52"/>
      <c r="CV971" s="52"/>
      <c r="CW971" s="52"/>
      <c r="CX971" s="52"/>
      <c r="CY971" s="52"/>
      <c r="CZ971" s="52"/>
      <c r="DA971" s="52"/>
      <c r="DB971" s="52"/>
      <c r="DC971" s="52"/>
      <c r="DD971" s="52"/>
      <c r="DE971" s="52"/>
      <c r="DF971" s="52"/>
      <c r="DG971" s="52"/>
      <c r="DH971" s="52"/>
      <c r="DI971" s="52"/>
      <c r="DJ971" s="52"/>
      <c r="DK971" s="52"/>
      <c r="DL971" s="52"/>
      <c r="DM971" s="52"/>
      <c r="DN971" s="52"/>
      <c r="DO971" s="52"/>
      <c r="DP971" s="52"/>
      <c r="DQ971" s="52"/>
      <c r="DR971" s="52"/>
      <c r="DS971" s="52"/>
      <c r="DT971" s="52"/>
      <c r="DU971" s="52"/>
    </row>
    <row r="972" spans="1:125" ht="16.5" customHeight="1" x14ac:dyDescent="0.3">
      <c r="A972" s="56"/>
      <c r="B972" s="56"/>
      <c r="C972" s="56"/>
      <c r="D972" s="52"/>
      <c r="E972" s="52"/>
      <c r="F972" s="198"/>
      <c r="G972" s="52"/>
      <c r="H972" s="198"/>
      <c r="I972" s="198"/>
      <c r="J972" s="198"/>
      <c r="K972" s="198"/>
      <c r="L972" s="198"/>
      <c r="M972" s="198"/>
      <c r="N972" s="198"/>
      <c r="O972" s="198"/>
      <c r="P972" s="198"/>
      <c r="Q972" s="198"/>
      <c r="R972" s="198"/>
      <c r="S972" s="198"/>
      <c r="T972" s="198"/>
      <c r="U972" s="198"/>
      <c r="V972" s="198"/>
      <c r="W972" s="198"/>
      <c r="X972" s="198"/>
      <c r="Y972" s="198"/>
      <c r="Z972" s="198"/>
      <c r="AA972" s="52"/>
      <c r="AB972" s="52"/>
      <c r="AC972" s="52"/>
      <c r="AD972" s="198"/>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52"/>
      <c r="CK972" s="52"/>
      <c r="CL972" s="52"/>
      <c r="CM972" s="52"/>
      <c r="CN972" s="52"/>
      <c r="CO972" s="52"/>
      <c r="CP972" s="52"/>
      <c r="CQ972" s="52"/>
      <c r="CR972" s="52"/>
      <c r="CS972" s="52"/>
      <c r="CT972" s="52"/>
      <c r="CU972" s="52"/>
      <c r="CV972" s="52"/>
      <c r="CW972" s="52"/>
      <c r="CX972" s="52"/>
      <c r="CY972" s="52"/>
      <c r="CZ972" s="52"/>
      <c r="DA972" s="52"/>
      <c r="DB972" s="52"/>
      <c r="DC972" s="52"/>
      <c r="DD972" s="52"/>
      <c r="DE972" s="52"/>
      <c r="DF972" s="52"/>
      <c r="DG972" s="52"/>
      <c r="DH972" s="52"/>
      <c r="DI972" s="52"/>
      <c r="DJ972" s="52"/>
      <c r="DK972" s="52"/>
      <c r="DL972" s="52"/>
      <c r="DM972" s="52"/>
      <c r="DN972" s="52"/>
      <c r="DO972" s="52"/>
      <c r="DP972" s="52"/>
      <c r="DQ972" s="52"/>
      <c r="DR972" s="52"/>
      <c r="DS972" s="52"/>
      <c r="DT972" s="52"/>
      <c r="DU972" s="52"/>
    </row>
    <row r="973" spans="1:125" ht="16.5" customHeight="1" x14ac:dyDescent="0.3">
      <c r="A973" s="56"/>
      <c r="B973" s="56"/>
      <c r="C973" s="56"/>
      <c r="D973" s="52"/>
      <c r="E973" s="52"/>
      <c r="F973" s="198"/>
      <c r="G973" s="52"/>
      <c r="H973" s="198"/>
      <c r="I973" s="198"/>
      <c r="J973" s="198"/>
      <c r="K973" s="198"/>
      <c r="L973" s="198"/>
      <c r="M973" s="198"/>
      <c r="N973" s="198"/>
      <c r="O973" s="198"/>
      <c r="P973" s="198"/>
      <c r="Q973" s="198"/>
      <c r="R973" s="198"/>
      <c r="S973" s="198"/>
      <c r="T973" s="198"/>
      <c r="U973" s="198"/>
      <c r="V973" s="198"/>
      <c r="W973" s="198"/>
      <c r="X973" s="198"/>
      <c r="Y973" s="198"/>
      <c r="Z973" s="198"/>
      <c r="AA973" s="52"/>
      <c r="AB973" s="52"/>
      <c r="AC973" s="52"/>
      <c r="AD973" s="198"/>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c r="BD973" s="52"/>
      <c r="BE973" s="52"/>
      <c r="BF973" s="52"/>
      <c r="BG973" s="52"/>
      <c r="BH973" s="52"/>
      <c r="BI973" s="52"/>
      <c r="BJ973" s="52"/>
      <c r="BK973" s="52"/>
      <c r="BL973" s="52"/>
      <c r="BM973" s="52"/>
      <c r="BN973" s="52"/>
      <c r="BO973" s="52"/>
      <c r="BP973" s="52"/>
      <c r="BQ973" s="52"/>
      <c r="BR973" s="52"/>
      <c r="BS973" s="52"/>
      <c r="BT973" s="52"/>
      <c r="BU973" s="52"/>
      <c r="BV973" s="52"/>
      <c r="BW973" s="52"/>
      <c r="BX973" s="52"/>
      <c r="BY973" s="52"/>
      <c r="BZ973" s="52"/>
      <c r="CA973" s="52"/>
      <c r="CB973" s="52"/>
      <c r="CC973" s="52"/>
      <c r="CD973" s="52"/>
      <c r="CE973" s="52"/>
      <c r="CF973" s="52"/>
      <c r="CG973" s="52"/>
      <c r="CH973" s="52"/>
      <c r="CI973" s="52"/>
      <c r="CJ973" s="52"/>
      <c r="CK973" s="52"/>
      <c r="CL973" s="52"/>
      <c r="CM973" s="52"/>
      <c r="CN973" s="52"/>
      <c r="CO973" s="52"/>
      <c r="CP973" s="52"/>
      <c r="CQ973" s="52"/>
      <c r="CR973" s="52"/>
      <c r="CS973" s="52"/>
      <c r="CT973" s="52"/>
      <c r="CU973" s="52"/>
      <c r="CV973" s="52"/>
      <c r="CW973" s="52"/>
      <c r="CX973" s="52"/>
      <c r="CY973" s="52"/>
      <c r="CZ973" s="52"/>
      <c r="DA973" s="52"/>
      <c r="DB973" s="52"/>
      <c r="DC973" s="52"/>
      <c r="DD973" s="52"/>
      <c r="DE973" s="52"/>
      <c r="DF973" s="52"/>
      <c r="DG973" s="52"/>
      <c r="DH973" s="52"/>
      <c r="DI973" s="52"/>
      <c r="DJ973" s="52"/>
      <c r="DK973" s="52"/>
      <c r="DL973" s="52"/>
      <c r="DM973" s="52"/>
      <c r="DN973" s="52"/>
      <c r="DO973" s="52"/>
      <c r="DP973" s="52"/>
      <c r="DQ973" s="52"/>
      <c r="DR973" s="52"/>
      <c r="DS973" s="52"/>
      <c r="DT973" s="52"/>
      <c r="DU973" s="52"/>
    </row>
    <row r="974" spans="1:125" ht="16.5" customHeight="1" x14ac:dyDescent="0.3">
      <c r="A974" s="56"/>
      <c r="B974" s="56"/>
      <c r="C974" s="56"/>
      <c r="D974" s="52"/>
      <c r="E974" s="52"/>
      <c r="F974" s="198"/>
      <c r="G974" s="52"/>
      <c r="H974" s="198"/>
      <c r="I974" s="198"/>
      <c r="J974" s="198"/>
      <c r="K974" s="198"/>
      <c r="L974" s="198"/>
      <c r="M974" s="198"/>
      <c r="N974" s="198"/>
      <c r="O974" s="198"/>
      <c r="P974" s="198"/>
      <c r="Q974" s="198"/>
      <c r="R974" s="198"/>
      <c r="S974" s="198"/>
      <c r="T974" s="198"/>
      <c r="U974" s="198"/>
      <c r="V974" s="198"/>
      <c r="W974" s="198"/>
      <c r="X974" s="198"/>
      <c r="Y974" s="198"/>
      <c r="Z974" s="198"/>
      <c r="AA974" s="52"/>
      <c r="AB974" s="52"/>
      <c r="AC974" s="52"/>
      <c r="AD974" s="198"/>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c r="BG974" s="52"/>
      <c r="BH974" s="52"/>
      <c r="BI974" s="52"/>
      <c r="BJ974" s="52"/>
      <c r="BK974" s="52"/>
      <c r="BL974" s="52"/>
      <c r="BM974" s="52"/>
      <c r="BN974" s="52"/>
      <c r="BO974" s="52"/>
      <c r="BP974" s="52"/>
      <c r="BQ974" s="52"/>
      <c r="BR974" s="52"/>
      <c r="BS974" s="52"/>
      <c r="BT974" s="52"/>
      <c r="BU974" s="52"/>
      <c r="BV974" s="52"/>
      <c r="BW974" s="52"/>
      <c r="BX974" s="52"/>
      <c r="BY974" s="52"/>
      <c r="BZ974" s="52"/>
      <c r="CA974" s="52"/>
      <c r="CB974" s="52"/>
      <c r="CC974" s="52"/>
      <c r="CD974" s="52"/>
      <c r="CE974" s="52"/>
      <c r="CF974" s="52"/>
      <c r="CG974" s="52"/>
      <c r="CH974" s="52"/>
      <c r="CI974" s="52"/>
      <c r="CJ974" s="52"/>
      <c r="CK974" s="52"/>
      <c r="CL974" s="52"/>
      <c r="CM974" s="52"/>
      <c r="CN974" s="52"/>
      <c r="CO974" s="52"/>
      <c r="CP974" s="52"/>
      <c r="CQ974" s="52"/>
      <c r="CR974" s="52"/>
      <c r="CS974" s="52"/>
      <c r="CT974" s="52"/>
      <c r="CU974" s="52"/>
      <c r="CV974" s="52"/>
      <c r="CW974" s="52"/>
      <c r="CX974" s="52"/>
      <c r="CY974" s="52"/>
      <c r="CZ974" s="52"/>
      <c r="DA974" s="52"/>
      <c r="DB974" s="52"/>
      <c r="DC974" s="52"/>
      <c r="DD974" s="52"/>
      <c r="DE974" s="52"/>
      <c r="DF974" s="52"/>
      <c r="DG974" s="52"/>
      <c r="DH974" s="52"/>
      <c r="DI974" s="52"/>
      <c r="DJ974" s="52"/>
      <c r="DK974" s="52"/>
      <c r="DL974" s="52"/>
      <c r="DM974" s="52"/>
      <c r="DN974" s="52"/>
      <c r="DO974" s="52"/>
      <c r="DP974" s="52"/>
      <c r="DQ974" s="52"/>
      <c r="DR974" s="52"/>
      <c r="DS974" s="52"/>
      <c r="DT974" s="52"/>
      <c r="DU974" s="52"/>
    </row>
    <row r="975" spans="1:125" ht="16.5" customHeight="1" x14ac:dyDescent="0.3">
      <c r="A975" s="56"/>
      <c r="B975" s="56"/>
      <c r="C975" s="56"/>
      <c r="D975" s="52"/>
      <c r="E975" s="52"/>
      <c r="F975" s="198"/>
      <c r="G975" s="52"/>
      <c r="H975" s="198"/>
      <c r="I975" s="198"/>
      <c r="J975" s="198"/>
      <c r="K975" s="198"/>
      <c r="L975" s="198"/>
      <c r="M975" s="198"/>
      <c r="N975" s="198"/>
      <c r="O975" s="198"/>
      <c r="P975" s="198"/>
      <c r="Q975" s="198"/>
      <c r="R975" s="198"/>
      <c r="S975" s="198"/>
      <c r="T975" s="198"/>
      <c r="U975" s="198"/>
      <c r="V975" s="198"/>
      <c r="W975" s="198"/>
      <c r="X975" s="198"/>
      <c r="Y975" s="198"/>
      <c r="Z975" s="198"/>
      <c r="AA975" s="52"/>
      <c r="AB975" s="52"/>
      <c r="AC975" s="52"/>
      <c r="AD975" s="198"/>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c r="BD975" s="52"/>
      <c r="BE975" s="52"/>
      <c r="BF975" s="52"/>
      <c r="BG975" s="52"/>
      <c r="BH975" s="52"/>
      <c r="BI975" s="52"/>
      <c r="BJ975" s="52"/>
      <c r="BK975" s="52"/>
      <c r="BL975" s="52"/>
      <c r="BM975" s="52"/>
      <c r="BN975" s="52"/>
      <c r="BO975" s="52"/>
      <c r="BP975" s="52"/>
      <c r="BQ975" s="52"/>
      <c r="BR975" s="52"/>
      <c r="BS975" s="52"/>
      <c r="BT975" s="52"/>
      <c r="BU975" s="52"/>
      <c r="BV975" s="52"/>
      <c r="BW975" s="52"/>
      <c r="BX975" s="52"/>
      <c r="BY975" s="52"/>
      <c r="BZ975" s="52"/>
      <c r="CA975" s="52"/>
      <c r="CB975" s="52"/>
      <c r="CC975" s="52"/>
      <c r="CD975" s="52"/>
      <c r="CE975" s="52"/>
      <c r="CF975" s="52"/>
      <c r="CG975" s="52"/>
      <c r="CH975" s="52"/>
      <c r="CI975" s="52"/>
      <c r="CJ975" s="52"/>
      <c r="CK975" s="52"/>
      <c r="CL975" s="52"/>
      <c r="CM975" s="52"/>
      <c r="CN975" s="52"/>
      <c r="CO975" s="52"/>
      <c r="CP975" s="52"/>
      <c r="CQ975" s="52"/>
      <c r="CR975" s="52"/>
      <c r="CS975" s="52"/>
      <c r="CT975" s="52"/>
      <c r="CU975" s="52"/>
      <c r="CV975" s="52"/>
      <c r="CW975" s="52"/>
      <c r="CX975" s="52"/>
      <c r="CY975" s="52"/>
      <c r="CZ975" s="52"/>
      <c r="DA975" s="52"/>
      <c r="DB975" s="52"/>
      <c r="DC975" s="52"/>
      <c r="DD975" s="52"/>
      <c r="DE975" s="52"/>
      <c r="DF975" s="52"/>
      <c r="DG975" s="52"/>
      <c r="DH975" s="52"/>
      <c r="DI975" s="52"/>
      <c r="DJ975" s="52"/>
      <c r="DK975" s="52"/>
      <c r="DL975" s="52"/>
      <c r="DM975" s="52"/>
      <c r="DN975" s="52"/>
      <c r="DO975" s="52"/>
      <c r="DP975" s="52"/>
      <c r="DQ975" s="52"/>
      <c r="DR975" s="52"/>
      <c r="DS975" s="52"/>
      <c r="DT975" s="52"/>
      <c r="DU975" s="52"/>
    </row>
    <row r="976" spans="1:125" ht="16.5" customHeight="1" x14ac:dyDescent="0.3">
      <c r="A976" s="56"/>
      <c r="B976" s="56"/>
      <c r="C976" s="56"/>
      <c r="D976" s="52"/>
      <c r="E976" s="52"/>
      <c r="F976" s="198"/>
      <c r="G976" s="52"/>
      <c r="H976" s="198"/>
      <c r="I976" s="198"/>
      <c r="J976" s="198"/>
      <c r="K976" s="198"/>
      <c r="L976" s="198"/>
      <c r="M976" s="198"/>
      <c r="N976" s="198"/>
      <c r="O976" s="198"/>
      <c r="P976" s="198"/>
      <c r="Q976" s="198"/>
      <c r="R976" s="198"/>
      <c r="S976" s="198"/>
      <c r="T976" s="198"/>
      <c r="U976" s="198"/>
      <c r="V976" s="198"/>
      <c r="W976" s="198"/>
      <c r="X976" s="198"/>
      <c r="Y976" s="198"/>
      <c r="Z976" s="198"/>
      <c r="AA976" s="52"/>
      <c r="AB976" s="52"/>
      <c r="AC976" s="52"/>
      <c r="AD976" s="198"/>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c r="BG976" s="52"/>
      <c r="BH976" s="52"/>
      <c r="BI976" s="52"/>
      <c r="BJ976" s="52"/>
      <c r="BK976" s="52"/>
      <c r="BL976" s="52"/>
      <c r="BM976" s="52"/>
      <c r="BN976" s="52"/>
      <c r="BO976" s="52"/>
      <c r="BP976" s="52"/>
      <c r="BQ976" s="52"/>
      <c r="BR976" s="52"/>
      <c r="BS976" s="52"/>
      <c r="BT976" s="52"/>
      <c r="BU976" s="52"/>
      <c r="BV976" s="52"/>
      <c r="BW976" s="52"/>
      <c r="BX976" s="52"/>
      <c r="BY976" s="52"/>
      <c r="BZ976" s="52"/>
      <c r="CA976" s="52"/>
      <c r="CB976" s="52"/>
      <c r="CC976" s="52"/>
      <c r="CD976" s="52"/>
      <c r="CE976" s="52"/>
      <c r="CF976" s="52"/>
      <c r="CG976" s="52"/>
      <c r="CH976" s="52"/>
      <c r="CI976" s="52"/>
      <c r="CJ976" s="52"/>
      <c r="CK976" s="52"/>
      <c r="CL976" s="52"/>
      <c r="CM976" s="52"/>
      <c r="CN976" s="52"/>
      <c r="CO976" s="52"/>
      <c r="CP976" s="52"/>
      <c r="CQ976" s="52"/>
      <c r="CR976" s="52"/>
      <c r="CS976" s="52"/>
      <c r="CT976" s="52"/>
      <c r="CU976" s="52"/>
      <c r="CV976" s="52"/>
      <c r="CW976" s="52"/>
      <c r="CX976" s="52"/>
      <c r="CY976" s="52"/>
      <c r="CZ976" s="52"/>
      <c r="DA976" s="52"/>
      <c r="DB976" s="52"/>
      <c r="DC976" s="52"/>
      <c r="DD976" s="52"/>
      <c r="DE976" s="52"/>
      <c r="DF976" s="52"/>
      <c r="DG976" s="52"/>
      <c r="DH976" s="52"/>
      <c r="DI976" s="52"/>
      <c r="DJ976" s="52"/>
      <c r="DK976" s="52"/>
      <c r="DL976" s="52"/>
      <c r="DM976" s="52"/>
      <c r="DN976" s="52"/>
      <c r="DO976" s="52"/>
      <c r="DP976" s="52"/>
      <c r="DQ976" s="52"/>
      <c r="DR976" s="52"/>
      <c r="DS976" s="52"/>
      <c r="DT976" s="52"/>
      <c r="DU976" s="52"/>
    </row>
    <row r="977" spans="1:125" ht="16.5" customHeight="1" x14ac:dyDescent="0.3">
      <c r="A977" s="56"/>
      <c r="B977" s="56"/>
      <c r="C977" s="56"/>
      <c r="D977" s="52"/>
      <c r="E977" s="52"/>
      <c r="F977" s="198"/>
      <c r="G977" s="52"/>
      <c r="H977" s="198"/>
      <c r="I977" s="198"/>
      <c r="J977" s="198"/>
      <c r="K977" s="198"/>
      <c r="L977" s="198"/>
      <c r="M977" s="198"/>
      <c r="N977" s="198"/>
      <c r="O977" s="198"/>
      <c r="P977" s="198"/>
      <c r="Q977" s="198"/>
      <c r="R977" s="198"/>
      <c r="S977" s="198"/>
      <c r="T977" s="198"/>
      <c r="U977" s="198"/>
      <c r="V977" s="198"/>
      <c r="W977" s="198"/>
      <c r="X977" s="198"/>
      <c r="Y977" s="198"/>
      <c r="Z977" s="198"/>
      <c r="AA977" s="52"/>
      <c r="AB977" s="52"/>
      <c r="AC977" s="52"/>
      <c r="AD977" s="198"/>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c r="BD977" s="52"/>
      <c r="BE977" s="52"/>
      <c r="BF977" s="52"/>
      <c r="BG977" s="52"/>
      <c r="BH977" s="52"/>
      <c r="BI977" s="52"/>
      <c r="BJ977" s="52"/>
      <c r="BK977" s="52"/>
      <c r="BL977" s="52"/>
      <c r="BM977" s="52"/>
      <c r="BN977" s="52"/>
      <c r="BO977" s="52"/>
      <c r="BP977" s="52"/>
      <c r="BQ977" s="52"/>
      <c r="BR977" s="52"/>
      <c r="BS977" s="52"/>
      <c r="BT977" s="52"/>
      <c r="BU977" s="52"/>
      <c r="BV977" s="52"/>
      <c r="BW977" s="52"/>
      <c r="BX977" s="52"/>
      <c r="BY977" s="52"/>
      <c r="BZ977" s="52"/>
      <c r="CA977" s="52"/>
      <c r="CB977" s="52"/>
      <c r="CC977" s="52"/>
      <c r="CD977" s="52"/>
      <c r="CE977" s="52"/>
      <c r="CF977" s="52"/>
      <c r="CG977" s="52"/>
      <c r="CH977" s="52"/>
      <c r="CI977" s="52"/>
      <c r="CJ977" s="52"/>
      <c r="CK977" s="52"/>
      <c r="CL977" s="52"/>
      <c r="CM977" s="52"/>
      <c r="CN977" s="52"/>
      <c r="CO977" s="52"/>
      <c r="CP977" s="52"/>
      <c r="CQ977" s="52"/>
      <c r="CR977" s="52"/>
      <c r="CS977" s="52"/>
      <c r="CT977" s="52"/>
      <c r="CU977" s="52"/>
      <c r="CV977" s="52"/>
      <c r="CW977" s="52"/>
      <c r="CX977" s="52"/>
      <c r="CY977" s="52"/>
      <c r="CZ977" s="52"/>
      <c r="DA977" s="52"/>
      <c r="DB977" s="52"/>
      <c r="DC977" s="52"/>
      <c r="DD977" s="52"/>
      <c r="DE977" s="52"/>
      <c r="DF977" s="52"/>
      <c r="DG977" s="52"/>
      <c r="DH977" s="52"/>
      <c r="DI977" s="52"/>
      <c r="DJ977" s="52"/>
      <c r="DK977" s="52"/>
      <c r="DL977" s="52"/>
      <c r="DM977" s="52"/>
      <c r="DN977" s="52"/>
      <c r="DO977" s="52"/>
      <c r="DP977" s="52"/>
      <c r="DQ977" s="52"/>
      <c r="DR977" s="52"/>
      <c r="DS977" s="52"/>
      <c r="DT977" s="52"/>
      <c r="DU977" s="52"/>
    </row>
    <row r="978" spans="1:125" ht="16.5" customHeight="1" x14ac:dyDescent="0.3">
      <c r="A978" s="56"/>
      <c r="B978" s="56"/>
      <c r="C978" s="56"/>
      <c r="D978" s="52"/>
      <c r="E978" s="52"/>
      <c r="F978" s="198"/>
      <c r="G978" s="52"/>
      <c r="H978" s="198"/>
      <c r="I978" s="198"/>
      <c r="J978" s="198"/>
      <c r="K978" s="198"/>
      <c r="L978" s="198"/>
      <c r="M978" s="198"/>
      <c r="N978" s="198"/>
      <c r="O978" s="198"/>
      <c r="P978" s="198"/>
      <c r="Q978" s="198"/>
      <c r="R978" s="198"/>
      <c r="S978" s="198"/>
      <c r="T978" s="198"/>
      <c r="U978" s="198"/>
      <c r="V978" s="198"/>
      <c r="W978" s="198"/>
      <c r="X978" s="198"/>
      <c r="Y978" s="198"/>
      <c r="Z978" s="198"/>
      <c r="AA978" s="52"/>
      <c r="AB978" s="52"/>
      <c r="AC978" s="52"/>
      <c r="AD978" s="198"/>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c r="BG978" s="52"/>
      <c r="BH978" s="52"/>
      <c r="BI978" s="52"/>
      <c r="BJ978" s="52"/>
      <c r="BK978" s="52"/>
      <c r="BL978" s="52"/>
      <c r="BM978" s="52"/>
      <c r="BN978" s="52"/>
      <c r="BO978" s="52"/>
      <c r="BP978" s="52"/>
      <c r="BQ978" s="52"/>
      <c r="BR978" s="52"/>
      <c r="BS978" s="52"/>
      <c r="BT978" s="52"/>
      <c r="BU978" s="52"/>
      <c r="BV978" s="52"/>
      <c r="BW978" s="52"/>
      <c r="BX978" s="52"/>
      <c r="BY978" s="52"/>
      <c r="BZ978" s="52"/>
      <c r="CA978" s="52"/>
      <c r="CB978" s="52"/>
      <c r="CC978" s="52"/>
      <c r="CD978" s="52"/>
      <c r="CE978" s="52"/>
      <c r="CF978" s="52"/>
      <c r="CG978" s="52"/>
      <c r="CH978" s="52"/>
      <c r="CI978" s="52"/>
      <c r="CJ978" s="52"/>
      <c r="CK978" s="52"/>
      <c r="CL978" s="52"/>
      <c r="CM978" s="52"/>
      <c r="CN978" s="52"/>
      <c r="CO978" s="52"/>
      <c r="CP978" s="52"/>
      <c r="CQ978" s="52"/>
      <c r="CR978" s="52"/>
      <c r="CS978" s="52"/>
      <c r="CT978" s="52"/>
      <c r="CU978" s="52"/>
      <c r="CV978" s="52"/>
      <c r="CW978" s="52"/>
      <c r="CX978" s="52"/>
      <c r="CY978" s="52"/>
      <c r="CZ978" s="52"/>
      <c r="DA978" s="52"/>
      <c r="DB978" s="52"/>
      <c r="DC978" s="52"/>
      <c r="DD978" s="52"/>
      <c r="DE978" s="52"/>
      <c r="DF978" s="52"/>
      <c r="DG978" s="52"/>
      <c r="DH978" s="52"/>
      <c r="DI978" s="52"/>
      <c r="DJ978" s="52"/>
      <c r="DK978" s="52"/>
      <c r="DL978" s="52"/>
      <c r="DM978" s="52"/>
      <c r="DN978" s="52"/>
      <c r="DO978" s="52"/>
      <c r="DP978" s="52"/>
      <c r="DQ978" s="52"/>
      <c r="DR978" s="52"/>
      <c r="DS978" s="52"/>
      <c r="DT978" s="52"/>
      <c r="DU978" s="52"/>
    </row>
    <row r="979" spans="1:125" ht="16.5" customHeight="1" x14ac:dyDescent="0.3">
      <c r="A979" s="56"/>
      <c r="B979" s="56"/>
      <c r="C979" s="56"/>
      <c r="D979" s="52"/>
      <c r="E979" s="52"/>
      <c r="F979" s="198"/>
      <c r="G979" s="52"/>
      <c r="H979" s="198"/>
      <c r="I979" s="198"/>
      <c r="J979" s="198"/>
      <c r="K979" s="198"/>
      <c r="L979" s="198"/>
      <c r="M979" s="198"/>
      <c r="N979" s="198"/>
      <c r="O979" s="198"/>
      <c r="P979" s="198"/>
      <c r="Q979" s="198"/>
      <c r="R979" s="198"/>
      <c r="S979" s="198"/>
      <c r="T979" s="198"/>
      <c r="U979" s="198"/>
      <c r="V979" s="198"/>
      <c r="W979" s="198"/>
      <c r="X979" s="198"/>
      <c r="Y979" s="198"/>
      <c r="Z979" s="198"/>
      <c r="AA979" s="52"/>
      <c r="AB979" s="52"/>
      <c r="AC979" s="52"/>
      <c r="AD979" s="198"/>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c r="BD979" s="52"/>
      <c r="BE979" s="52"/>
      <c r="BF979" s="52"/>
      <c r="BG979" s="52"/>
      <c r="BH979" s="52"/>
      <c r="BI979" s="52"/>
      <c r="BJ979" s="52"/>
      <c r="BK979" s="52"/>
      <c r="BL979" s="52"/>
      <c r="BM979" s="52"/>
      <c r="BN979" s="52"/>
      <c r="BO979" s="52"/>
      <c r="BP979" s="52"/>
      <c r="BQ979" s="52"/>
      <c r="BR979" s="52"/>
      <c r="BS979" s="52"/>
      <c r="BT979" s="52"/>
      <c r="BU979" s="52"/>
      <c r="BV979" s="52"/>
      <c r="BW979" s="52"/>
      <c r="BX979" s="52"/>
      <c r="BY979" s="52"/>
      <c r="BZ979" s="52"/>
      <c r="CA979" s="52"/>
      <c r="CB979" s="52"/>
      <c r="CC979" s="52"/>
      <c r="CD979" s="52"/>
      <c r="CE979" s="52"/>
      <c r="CF979" s="52"/>
      <c r="CG979" s="52"/>
      <c r="CH979" s="52"/>
      <c r="CI979" s="52"/>
      <c r="CJ979" s="52"/>
      <c r="CK979" s="52"/>
      <c r="CL979" s="52"/>
      <c r="CM979" s="52"/>
      <c r="CN979" s="52"/>
      <c r="CO979" s="52"/>
      <c r="CP979" s="52"/>
      <c r="CQ979" s="52"/>
      <c r="CR979" s="52"/>
      <c r="CS979" s="52"/>
      <c r="CT979" s="52"/>
      <c r="CU979" s="52"/>
      <c r="CV979" s="52"/>
      <c r="CW979" s="52"/>
      <c r="CX979" s="52"/>
      <c r="CY979" s="52"/>
      <c r="CZ979" s="52"/>
      <c r="DA979" s="52"/>
      <c r="DB979" s="52"/>
      <c r="DC979" s="52"/>
      <c r="DD979" s="52"/>
      <c r="DE979" s="52"/>
      <c r="DF979" s="52"/>
      <c r="DG979" s="52"/>
      <c r="DH979" s="52"/>
      <c r="DI979" s="52"/>
      <c r="DJ979" s="52"/>
      <c r="DK979" s="52"/>
      <c r="DL979" s="52"/>
      <c r="DM979" s="52"/>
      <c r="DN979" s="52"/>
      <c r="DO979" s="52"/>
      <c r="DP979" s="52"/>
      <c r="DQ979" s="52"/>
      <c r="DR979" s="52"/>
      <c r="DS979" s="52"/>
      <c r="DT979" s="52"/>
      <c r="DU979" s="52"/>
    </row>
    <row r="980" spans="1:125" ht="16.5" customHeight="1" x14ac:dyDescent="0.3">
      <c r="A980" s="56"/>
      <c r="B980" s="56"/>
      <c r="C980" s="56"/>
      <c r="D980" s="52"/>
      <c r="E980" s="52"/>
      <c r="F980" s="198"/>
      <c r="G980" s="52"/>
      <c r="H980" s="198"/>
      <c r="I980" s="198"/>
      <c r="J980" s="198"/>
      <c r="K980" s="198"/>
      <c r="L980" s="198"/>
      <c r="M980" s="198"/>
      <c r="N980" s="198"/>
      <c r="O980" s="198"/>
      <c r="P980" s="198"/>
      <c r="Q980" s="198"/>
      <c r="R980" s="198"/>
      <c r="S980" s="198"/>
      <c r="T980" s="198"/>
      <c r="U980" s="198"/>
      <c r="V980" s="198"/>
      <c r="W980" s="198"/>
      <c r="X980" s="198"/>
      <c r="Y980" s="198"/>
      <c r="Z980" s="198"/>
      <c r="AA980" s="52"/>
      <c r="AB980" s="52"/>
      <c r="AC980" s="52"/>
      <c r="AD980" s="198"/>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c r="BG980" s="52"/>
      <c r="BH980" s="52"/>
      <c r="BI980" s="52"/>
      <c r="BJ980" s="52"/>
      <c r="BK980" s="52"/>
      <c r="BL980" s="52"/>
      <c r="BM980" s="52"/>
      <c r="BN980" s="52"/>
      <c r="BO980" s="52"/>
      <c r="BP980" s="52"/>
      <c r="BQ980" s="52"/>
      <c r="BR980" s="52"/>
      <c r="BS980" s="52"/>
      <c r="BT980" s="52"/>
      <c r="BU980" s="52"/>
      <c r="BV980" s="52"/>
      <c r="BW980" s="52"/>
      <c r="BX980" s="52"/>
      <c r="BY980" s="52"/>
      <c r="BZ980" s="52"/>
      <c r="CA980" s="52"/>
      <c r="CB980" s="52"/>
      <c r="CC980" s="52"/>
      <c r="CD980" s="52"/>
      <c r="CE980" s="52"/>
      <c r="CF980" s="52"/>
      <c r="CG980" s="52"/>
      <c r="CH980" s="52"/>
      <c r="CI980" s="52"/>
      <c r="CJ980" s="52"/>
      <c r="CK980" s="52"/>
      <c r="CL980" s="52"/>
      <c r="CM980" s="52"/>
      <c r="CN980" s="52"/>
      <c r="CO980" s="52"/>
      <c r="CP980" s="52"/>
      <c r="CQ980" s="52"/>
      <c r="CR980" s="52"/>
      <c r="CS980" s="52"/>
      <c r="CT980" s="52"/>
      <c r="CU980" s="52"/>
      <c r="CV980" s="52"/>
      <c r="CW980" s="52"/>
      <c r="CX980" s="52"/>
      <c r="CY980" s="52"/>
      <c r="CZ980" s="52"/>
      <c r="DA980" s="52"/>
      <c r="DB980" s="52"/>
      <c r="DC980" s="52"/>
      <c r="DD980" s="52"/>
      <c r="DE980" s="52"/>
      <c r="DF980" s="52"/>
      <c r="DG980" s="52"/>
      <c r="DH980" s="52"/>
      <c r="DI980" s="52"/>
      <c r="DJ980" s="52"/>
      <c r="DK980" s="52"/>
      <c r="DL980" s="52"/>
      <c r="DM980" s="52"/>
      <c r="DN980" s="52"/>
      <c r="DO980" s="52"/>
      <c r="DP980" s="52"/>
      <c r="DQ980" s="52"/>
      <c r="DR980" s="52"/>
      <c r="DS980" s="52"/>
      <c r="DT980" s="52"/>
      <c r="DU980" s="52"/>
    </row>
    <row r="981" spans="1:125" ht="16.5" customHeight="1" x14ac:dyDescent="0.3">
      <c r="A981" s="56"/>
      <c r="B981" s="56"/>
      <c r="C981" s="56"/>
      <c r="D981" s="52"/>
      <c r="E981" s="52"/>
      <c r="F981" s="198"/>
      <c r="G981" s="52"/>
      <c r="H981" s="198"/>
      <c r="I981" s="198"/>
      <c r="J981" s="198"/>
      <c r="K981" s="198"/>
      <c r="L981" s="198"/>
      <c r="M981" s="198"/>
      <c r="N981" s="198"/>
      <c r="O981" s="198"/>
      <c r="P981" s="198"/>
      <c r="Q981" s="198"/>
      <c r="R981" s="198"/>
      <c r="S981" s="198"/>
      <c r="T981" s="198"/>
      <c r="U981" s="198"/>
      <c r="V981" s="198"/>
      <c r="W981" s="198"/>
      <c r="X981" s="198"/>
      <c r="Y981" s="198"/>
      <c r="Z981" s="198"/>
      <c r="AA981" s="52"/>
      <c r="AB981" s="52"/>
      <c r="AC981" s="52"/>
      <c r="AD981" s="198"/>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c r="BD981" s="52"/>
      <c r="BE981" s="52"/>
      <c r="BF981" s="52"/>
      <c r="BG981" s="52"/>
      <c r="BH981" s="52"/>
      <c r="BI981" s="52"/>
      <c r="BJ981" s="52"/>
      <c r="BK981" s="52"/>
      <c r="BL981" s="52"/>
      <c r="BM981" s="52"/>
      <c r="BN981" s="52"/>
      <c r="BO981" s="52"/>
      <c r="BP981" s="52"/>
      <c r="BQ981" s="52"/>
      <c r="BR981" s="52"/>
      <c r="BS981" s="52"/>
      <c r="BT981" s="52"/>
      <c r="BU981" s="52"/>
      <c r="BV981" s="52"/>
      <c r="BW981" s="52"/>
      <c r="BX981" s="52"/>
      <c r="BY981" s="52"/>
      <c r="BZ981" s="52"/>
      <c r="CA981" s="52"/>
      <c r="CB981" s="52"/>
      <c r="CC981" s="52"/>
      <c r="CD981" s="52"/>
      <c r="CE981" s="52"/>
      <c r="CF981" s="52"/>
      <c r="CG981" s="52"/>
      <c r="CH981" s="52"/>
      <c r="CI981" s="52"/>
      <c r="CJ981" s="52"/>
      <c r="CK981" s="52"/>
      <c r="CL981" s="52"/>
      <c r="CM981" s="52"/>
      <c r="CN981" s="52"/>
      <c r="CO981" s="52"/>
      <c r="CP981" s="52"/>
      <c r="CQ981" s="52"/>
      <c r="CR981" s="52"/>
      <c r="CS981" s="52"/>
      <c r="CT981" s="52"/>
      <c r="CU981" s="52"/>
      <c r="CV981" s="52"/>
      <c r="CW981" s="52"/>
      <c r="CX981" s="52"/>
      <c r="CY981" s="52"/>
      <c r="CZ981" s="52"/>
      <c r="DA981" s="52"/>
      <c r="DB981" s="52"/>
      <c r="DC981" s="52"/>
      <c r="DD981" s="52"/>
      <c r="DE981" s="52"/>
      <c r="DF981" s="52"/>
      <c r="DG981" s="52"/>
      <c r="DH981" s="52"/>
      <c r="DI981" s="52"/>
      <c r="DJ981" s="52"/>
      <c r="DK981" s="52"/>
      <c r="DL981" s="52"/>
      <c r="DM981" s="52"/>
      <c r="DN981" s="52"/>
      <c r="DO981" s="52"/>
      <c r="DP981" s="52"/>
      <c r="DQ981" s="52"/>
      <c r="DR981" s="52"/>
      <c r="DS981" s="52"/>
      <c r="DT981" s="52"/>
      <c r="DU981" s="52"/>
    </row>
    <row r="982" spans="1:125" ht="16.5" customHeight="1" x14ac:dyDescent="0.3">
      <c r="A982" s="56"/>
      <c r="B982" s="56"/>
      <c r="C982" s="56"/>
      <c r="D982" s="52"/>
      <c r="E982" s="52"/>
      <c r="F982" s="198"/>
      <c r="G982" s="52"/>
      <c r="H982" s="198"/>
      <c r="I982" s="198"/>
      <c r="J982" s="198"/>
      <c r="K982" s="198"/>
      <c r="L982" s="198"/>
      <c r="M982" s="198"/>
      <c r="N982" s="198"/>
      <c r="O982" s="198"/>
      <c r="P982" s="198"/>
      <c r="Q982" s="198"/>
      <c r="R982" s="198"/>
      <c r="S982" s="198"/>
      <c r="T982" s="198"/>
      <c r="U982" s="198"/>
      <c r="V982" s="198"/>
      <c r="W982" s="198"/>
      <c r="X982" s="198"/>
      <c r="Y982" s="198"/>
      <c r="Z982" s="198"/>
      <c r="AA982" s="52"/>
      <c r="AB982" s="52"/>
      <c r="AC982" s="52"/>
      <c r="AD982" s="198"/>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c r="BG982" s="52"/>
      <c r="BH982" s="52"/>
      <c r="BI982" s="52"/>
      <c r="BJ982" s="52"/>
      <c r="BK982" s="52"/>
      <c r="BL982" s="52"/>
      <c r="BM982" s="52"/>
      <c r="BN982" s="52"/>
      <c r="BO982" s="52"/>
      <c r="BP982" s="52"/>
      <c r="BQ982" s="52"/>
      <c r="BR982" s="52"/>
      <c r="BS982" s="52"/>
      <c r="BT982" s="52"/>
      <c r="BU982" s="52"/>
      <c r="BV982" s="52"/>
      <c r="BW982" s="52"/>
      <c r="BX982" s="52"/>
      <c r="BY982" s="52"/>
      <c r="BZ982" s="52"/>
      <c r="CA982" s="52"/>
      <c r="CB982" s="52"/>
      <c r="CC982" s="52"/>
      <c r="CD982" s="52"/>
      <c r="CE982" s="52"/>
      <c r="CF982" s="52"/>
      <c r="CG982" s="52"/>
      <c r="CH982" s="52"/>
      <c r="CI982" s="52"/>
      <c r="CJ982" s="52"/>
      <c r="CK982" s="52"/>
      <c r="CL982" s="52"/>
      <c r="CM982" s="52"/>
      <c r="CN982" s="52"/>
      <c r="CO982" s="52"/>
      <c r="CP982" s="52"/>
      <c r="CQ982" s="52"/>
      <c r="CR982" s="52"/>
      <c r="CS982" s="52"/>
      <c r="CT982" s="52"/>
      <c r="CU982" s="52"/>
      <c r="CV982" s="52"/>
      <c r="CW982" s="52"/>
      <c r="CX982" s="52"/>
      <c r="CY982" s="52"/>
      <c r="CZ982" s="52"/>
      <c r="DA982" s="52"/>
      <c r="DB982" s="52"/>
      <c r="DC982" s="52"/>
      <c r="DD982" s="52"/>
      <c r="DE982" s="52"/>
      <c r="DF982" s="52"/>
      <c r="DG982" s="52"/>
      <c r="DH982" s="52"/>
      <c r="DI982" s="52"/>
      <c r="DJ982" s="52"/>
      <c r="DK982" s="52"/>
      <c r="DL982" s="52"/>
      <c r="DM982" s="52"/>
      <c r="DN982" s="52"/>
      <c r="DO982" s="52"/>
      <c r="DP982" s="52"/>
      <c r="DQ982" s="52"/>
      <c r="DR982" s="52"/>
      <c r="DS982" s="52"/>
      <c r="DT982" s="52"/>
      <c r="DU982" s="52"/>
    </row>
    <row r="983" spans="1:125" ht="16.5" customHeight="1" x14ac:dyDescent="0.3">
      <c r="A983" s="56"/>
      <c r="B983" s="56"/>
      <c r="C983" s="56"/>
      <c r="D983" s="52"/>
      <c r="E983" s="52"/>
      <c r="F983" s="198"/>
      <c r="G983" s="52"/>
      <c r="H983" s="198"/>
      <c r="I983" s="198"/>
      <c r="J983" s="198"/>
      <c r="K983" s="198"/>
      <c r="L983" s="198"/>
      <c r="M983" s="198"/>
      <c r="N983" s="198"/>
      <c r="O983" s="198"/>
      <c r="P983" s="198"/>
      <c r="Q983" s="198"/>
      <c r="R983" s="198"/>
      <c r="S983" s="198"/>
      <c r="T983" s="198"/>
      <c r="U983" s="198"/>
      <c r="V983" s="198"/>
      <c r="W983" s="198"/>
      <c r="X983" s="198"/>
      <c r="Y983" s="198"/>
      <c r="Z983" s="198"/>
      <c r="AA983" s="52"/>
      <c r="AB983" s="52"/>
      <c r="AC983" s="52"/>
      <c r="AD983" s="198"/>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c r="BD983" s="52"/>
      <c r="BE983" s="52"/>
      <c r="BF983" s="52"/>
      <c r="BG983" s="52"/>
      <c r="BH983" s="52"/>
      <c r="BI983" s="52"/>
      <c r="BJ983" s="52"/>
      <c r="BK983" s="52"/>
      <c r="BL983" s="52"/>
      <c r="BM983" s="52"/>
      <c r="BN983" s="52"/>
      <c r="BO983" s="52"/>
      <c r="BP983" s="52"/>
      <c r="BQ983" s="52"/>
      <c r="BR983" s="52"/>
      <c r="BS983" s="52"/>
      <c r="BT983" s="52"/>
      <c r="BU983" s="52"/>
      <c r="BV983" s="52"/>
      <c r="BW983" s="52"/>
      <c r="BX983" s="52"/>
      <c r="BY983" s="52"/>
      <c r="BZ983" s="52"/>
      <c r="CA983" s="52"/>
      <c r="CB983" s="52"/>
      <c r="CC983" s="52"/>
      <c r="CD983" s="52"/>
      <c r="CE983" s="52"/>
      <c r="CF983" s="52"/>
      <c r="CG983" s="52"/>
      <c r="CH983" s="52"/>
      <c r="CI983" s="52"/>
      <c r="CJ983" s="52"/>
      <c r="CK983" s="52"/>
      <c r="CL983" s="52"/>
      <c r="CM983" s="52"/>
      <c r="CN983" s="52"/>
      <c r="CO983" s="52"/>
      <c r="CP983" s="52"/>
      <c r="CQ983" s="52"/>
      <c r="CR983" s="52"/>
      <c r="CS983" s="52"/>
      <c r="CT983" s="52"/>
      <c r="CU983" s="52"/>
      <c r="CV983" s="52"/>
      <c r="CW983" s="52"/>
      <c r="CX983" s="52"/>
      <c r="CY983" s="52"/>
      <c r="CZ983" s="52"/>
      <c r="DA983" s="52"/>
      <c r="DB983" s="52"/>
      <c r="DC983" s="52"/>
      <c r="DD983" s="52"/>
      <c r="DE983" s="52"/>
      <c r="DF983" s="52"/>
      <c r="DG983" s="52"/>
      <c r="DH983" s="52"/>
      <c r="DI983" s="52"/>
      <c r="DJ983" s="52"/>
      <c r="DK983" s="52"/>
      <c r="DL983" s="52"/>
      <c r="DM983" s="52"/>
      <c r="DN983" s="52"/>
      <c r="DO983" s="52"/>
      <c r="DP983" s="52"/>
      <c r="DQ983" s="52"/>
      <c r="DR983" s="52"/>
      <c r="DS983" s="52"/>
      <c r="DT983" s="52"/>
      <c r="DU983" s="52"/>
    </row>
    <row r="984" spans="1:125" ht="16.5" customHeight="1" x14ac:dyDescent="0.3">
      <c r="A984" s="56"/>
      <c r="B984" s="56"/>
      <c r="C984" s="56"/>
      <c r="D984" s="52"/>
      <c r="E984" s="52"/>
      <c r="F984" s="198"/>
      <c r="G984" s="52"/>
      <c r="H984" s="198"/>
      <c r="I984" s="198"/>
      <c r="J984" s="198"/>
      <c r="K984" s="198"/>
      <c r="L984" s="198"/>
      <c r="M984" s="198"/>
      <c r="N984" s="198"/>
      <c r="O984" s="198"/>
      <c r="P984" s="198"/>
      <c r="Q984" s="198"/>
      <c r="R984" s="198"/>
      <c r="S984" s="198"/>
      <c r="T984" s="198"/>
      <c r="U984" s="198"/>
      <c r="V984" s="198"/>
      <c r="W984" s="198"/>
      <c r="X984" s="198"/>
      <c r="Y984" s="198"/>
      <c r="Z984" s="198"/>
      <c r="AA984" s="52"/>
      <c r="AB984" s="52"/>
      <c r="AC984" s="52"/>
      <c r="AD984" s="198"/>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c r="BG984" s="52"/>
      <c r="BH984" s="52"/>
      <c r="BI984" s="52"/>
      <c r="BJ984" s="52"/>
      <c r="BK984" s="52"/>
      <c r="BL984" s="52"/>
      <c r="BM984" s="52"/>
      <c r="BN984" s="52"/>
      <c r="BO984" s="52"/>
      <c r="BP984" s="52"/>
      <c r="BQ984" s="52"/>
      <c r="BR984" s="52"/>
      <c r="BS984" s="52"/>
      <c r="BT984" s="52"/>
      <c r="BU984" s="52"/>
      <c r="BV984" s="52"/>
      <c r="BW984" s="52"/>
      <c r="BX984" s="52"/>
      <c r="BY984" s="52"/>
      <c r="BZ984" s="52"/>
      <c r="CA984" s="52"/>
      <c r="CB984" s="52"/>
      <c r="CC984" s="52"/>
      <c r="CD984" s="52"/>
      <c r="CE984" s="52"/>
      <c r="CF984" s="52"/>
      <c r="CG984" s="52"/>
      <c r="CH984" s="52"/>
      <c r="CI984" s="52"/>
      <c r="CJ984" s="52"/>
      <c r="CK984" s="52"/>
      <c r="CL984" s="52"/>
      <c r="CM984" s="52"/>
      <c r="CN984" s="52"/>
      <c r="CO984" s="52"/>
      <c r="CP984" s="52"/>
      <c r="CQ984" s="52"/>
      <c r="CR984" s="52"/>
      <c r="CS984" s="52"/>
      <c r="CT984" s="52"/>
      <c r="CU984" s="52"/>
      <c r="CV984" s="52"/>
      <c r="CW984" s="52"/>
      <c r="CX984" s="52"/>
      <c r="CY984" s="52"/>
      <c r="CZ984" s="52"/>
      <c r="DA984" s="52"/>
      <c r="DB984" s="52"/>
      <c r="DC984" s="52"/>
      <c r="DD984" s="52"/>
      <c r="DE984" s="52"/>
      <c r="DF984" s="52"/>
      <c r="DG984" s="52"/>
      <c r="DH984" s="52"/>
      <c r="DI984" s="52"/>
      <c r="DJ984" s="52"/>
      <c r="DK984" s="52"/>
      <c r="DL984" s="52"/>
      <c r="DM984" s="52"/>
      <c r="DN984" s="52"/>
      <c r="DO984" s="52"/>
      <c r="DP984" s="52"/>
      <c r="DQ984" s="52"/>
      <c r="DR984" s="52"/>
      <c r="DS984" s="52"/>
      <c r="DT984" s="52"/>
      <c r="DU984" s="52"/>
    </row>
    <row r="985" spans="1:125" ht="16.5" customHeight="1" x14ac:dyDescent="0.3">
      <c r="A985" s="56"/>
      <c r="B985" s="56"/>
      <c r="C985" s="56"/>
      <c r="D985" s="52"/>
      <c r="E985" s="52"/>
      <c r="F985" s="198"/>
      <c r="G985" s="52"/>
      <c r="H985" s="198"/>
      <c r="I985" s="198"/>
      <c r="J985" s="198"/>
      <c r="K985" s="198"/>
      <c r="L985" s="198"/>
      <c r="M985" s="198"/>
      <c r="N985" s="198"/>
      <c r="O985" s="198"/>
      <c r="P985" s="198"/>
      <c r="Q985" s="198"/>
      <c r="R985" s="198"/>
      <c r="S985" s="198"/>
      <c r="T985" s="198"/>
      <c r="U985" s="198"/>
      <c r="V985" s="198"/>
      <c r="W985" s="198"/>
      <c r="X985" s="198"/>
      <c r="Y985" s="198"/>
      <c r="Z985" s="198"/>
      <c r="AA985" s="52"/>
      <c r="AB985" s="52"/>
      <c r="AC985" s="52"/>
      <c r="AD985" s="198"/>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c r="BD985" s="52"/>
      <c r="BE985" s="52"/>
      <c r="BF985" s="52"/>
      <c r="BG985" s="52"/>
      <c r="BH985" s="52"/>
      <c r="BI985" s="52"/>
      <c r="BJ985" s="52"/>
      <c r="BK985" s="52"/>
      <c r="BL985" s="52"/>
      <c r="BM985" s="52"/>
      <c r="BN985" s="52"/>
      <c r="BO985" s="52"/>
      <c r="BP985" s="52"/>
      <c r="BQ985" s="52"/>
      <c r="BR985" s="52"/>
      <c r="BS985" s="52"/>
      <c r="BT985" s="52"/>
      <c r="BU985" s="52"/>
      <c r="BV985" s="52"/>
      <c r="BW985" s="52"/>
      <c r="BX985" s="52"/>
      <c r="BY985" s="52"/>
      <c r="BZ985" s="52"/>
      <c r="CA985" s="52"/>
      <c r="CB985" s="52"/>
      <c r="CC985" s="52"/>
      <c r="CD985" s="52"/>
      <c r="CE985" s="52"/>
      <c r="CF985" s="52"/>
      <c r="CG985" s="52"/>
      <c r="CH985" s="52"/>
      <c r="CI985" s="52"/>
      <c r="CJ985" s="52"/>
      <c r="CK985" s="52"/>
      <c r="CL985" s="52"/>
      <c r="CM985" s="52"/>
      <c r="CN985" s="52"/>
      <c r="CO985" s="52"/>
      <c r="CP985" s="52"/>
      <c r="CQ985" s="52"/>
      <c r="CR985" s="52"/>
      <c r="CS985" s="52"/>
      <c r="CT985" s="52"/>
      <c r="CU985" s="52"/>
      <c r="CV985" s="52"/>
      <c r="CW985" s="52"/>
      <c r="CX985" s="52"/>
      <c r="CY985" s="52"/>
      <c r="CZ985" s="52"/>
      <c r="DA985" s="52"/>
      <c r="DB985" s="52"/>
      <c r="DC985" s="52"/>
      <c r="DD985" s="52"/>
      <c r="DE985" s="52"/>
      <c r="DF985" s="52"/>
      <c r="DG985" s="52"/>
      <c r="DH985" s="52"/>
      <c r="DI985" s="52"/>
      <c r="DJ985" s="52"/>
      <c r="DK985" s="52"/>
      <c r="DL985" s="52"/>
      <c r="DM985" s="52"/>
      <c r="DN985" s="52"/>
      <c r="DO985" s="52"/>
      <c r="DP985" s="52"/>
      <c r="DQ985" s="52"/>
      <c r="DR985" s="52"/>
      <c r="DS985" s="52"/>
      <c r="DT985" s="52"/>
      <c r="DU985" s="52"/>
    </row>
    <row r="986" spans="1:125" ht="16.5" customHeight="1" x14ac:dyDescent="0.3">
      <c r="A986" s="56"/>
      <c r="B986" s="56"/>
      <c r="C986" s="56"/>
      <c r="D986" s="52"/>
      <c r="E986" s="52"/>
      <c r="F986" s="198"/>
      <c r="G986" s="52"/>
      <c r="H986" s="198"/>
      <c r="I986" s="198"/>
      <c r="J986" s="198"/>
      <c r="K986" s="198"/>
      <c r="L986" s="198"/>
      <c r="M986" s="198"/>
      <c r="N986" s="198"/>
      <c r="O986" s="198"/>
      <c r="P986" s="198"/>
      <c r="Q986" s="198"/>
      <c r="R986" s="198"/>
      <c r="S986" s="198"/>
      <c r="T986" s="198"/>
      <c r="U986" s="198"/>
      <c r="V986" s="198"/>
      <c r="W986" s="198"/>
      <c r="X986" s="198"/>
      <c r="Y986" s="198"/>
      <c r="Z986" s="198"/>
      <c r="AA986" s="52"/>
      <c r="AB986" s="52"/>
      <c r="AC986" s="52"/>
      <c r="AD986" s="198"/>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c r="BG986" s="52"/>
      <c r="BH986" s="52"/>
      <c r="BI986" s="52"/>
      <c r="BJ986" s="52"/>
      <c r="BK986" s="52"/>
      <c r="BL986" s="52"/>
      <c r="BM986" s="52"/>
      <c r="BN986" s="52"/>
      <c r="BO986" s="52"/>
      <c r="BP986" s="52"/>
      <c r="BQ986" s="52"/>
      <c r="BR986" s="52"/>
      <c r="BS986" s="52"/>
      <c r="BT986" s="52"/>
      <c r="BU986" s="52"/>
      <c r="BV986" s="52"/>
      <c r="BW986" s="52"/>
      <c r="BX986" s="52"/>
      <c r="BY986" s="52"/>
      <c r="BZ986" s="52"/>
      <c r="CA986" s="52"/>
      <c r="CB986" s="52"/>
      <c r="CC986" s="52"/>
      <c r="CD986" s="52"/>
      <c r="CE986" s="52"/>
      <c r="CF986" s="52"/>
      <c r="CG986" s="52"/>
      <c r="CH986" s="52"/>
      <c r="CI986" s="52"/>
      <c r="CJ986" s="52"/>
      <c r="CK986" s="52"/>
      <c r="CL986" s="52"/>
      <c r="CM986" s="52"/>
      <c r="CN986" s="52"/>
      <c r="CO986" s="52"/>
      <c r="CP986" s="52"/>
      <c r="CQ986" s="52"/>
      <c r="CR986" s="52"/>
      <c r="CS986" s="52"/>
      <c r="CT986" s="52"/>
      <c r="CU986" s="52"/>
      <c r="CV986" s="52"/>
      <c r="CW986" s="52"/>
      <c r="CX986" s="52"/>
      <c r="CY986" s="52"/>
      <c r="CZ986" s="52"/>
      <c r="DA986" s="52"/>
      <c r="DB986" s="52"/>
      <c r="DC986" s="52"/>
      <c r="DD986" s="52"/>
      <c r="DE986" s="52"/>
      <c r="DF986" s="52"/>
      <c r="DG986" s="52"/>
      <c r="DH986" s="52"/>
      <c r="DI986" s="52"/>
      <c r="DJ986" s="52"/>
      <c r="DK986" s="52"/>
      <c r="DL986" s="52"/>
      <c r="DM986" s="52"/>
      <c r="DN986" s="52"/>
      <c r="DO986" s="52"/>
      <c r="DP986" s="52"/>
      <c r="DQ986" s="52"/>
      <c r="DR986" s="52"/>
      <c r="DS986" s="52"/>
      <c r="DT986" s="52"/>
      <c r="DU986" s="52"/>
    </row>
    <row r="987" spans="1:125" ht="16.5" customHeight="1" x14ac:dyDescent="0.3">
      <c r="A987" s="56"/>
      <c r="B987" s="56"/>
      <c r="C987" s="56"/>
      <c r="D987" s="52"/>
      <c r="E987" s="52"/>
      <c r="F987" s="198"/>
      <c r="G987" s="52"/>
      <c r="H987" s="198"/>
      <c r="I987" s="198"/>
      <c r="J987" s="198"/>
      <c r="K987" s="198"/>
      <c r="L987" s="198"/>
      <c r="M987" s="198"/>
      <c r="N987" s="198"/>
      <c r="O987" s="198"/>
      <c r="P987" s="198"/>
      <c r="Q987" s="198"/>
      <c r="R987" s="198"/>
      <c r="S987" s="198"/>
      <c r="T987" s="198"/>
      <c r="U987" s="198"/>
      <c r="V987" s="198"/>
      <c r="W987" s="198"/>
      <c r="X987" s="198"/>
      <c r="Y987" s="198"/>
      <c r="Z987" s="198"/>
      <c r="AA987" s="52"/>
      <c r="AB987" s="52"/>
      <c r="AC987" s="52"/>
      <c r="AD987" s="198"/>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c r="BD987" s="52"/>
      <c r="BE987" s="52"/>
      <c r="BF987" s="52"/>
      <c r="BG987" s="52"/>
      <c r="BH987" s="52"/>
      <c r="BI987" s="52"/>
      <c r="BJ987" s="52"/>
      <c r="BK987" s="52"/>
      <c r="BL987" s="52"/>
      <c r="BM987" s="52"/>
      <c r="BN987" s="52"/>
      <c r="BO987" s="52"/>
      <c r="BP987" s="52"/>
      <c r="BQ987" s="52"/>
      <c r="BR987" s="52"/>
      <c r="BS987" s="52"/>
      <c r="BT987" s="52"/>
      <c r="BU987" s="52"/>
      <c r="BV987" s="52"/>
      <c r="BW987" s="52"/>
      <c r="BX987" s="52"/>
      <c r="BY987" s="52"/>
      <c r="BZ987" s="52"/>
      <c r="CA987" s="52"/>
      <c r="CB987" s="52"/>
      <c r="CC987" s="52"/>
      <c r="CD987" s="52"/>
      <c r="CE987" s="52"/>
      <c r="CF987" s="52"/>
      <c r="CG987" s="52"/>
      <c r="CH987" s="52"/>
      <c r="CI987" s="52"/>
      <c r="CJ987" s="52"/>
      <c r="CK987" s="52"/>
      <c r="CL987" s="52"/>
      <c r="CM987" s="52"/>
      <c r="CN987" s="52"/>
      <c r="CO987" s="52"/>
      <c r="CP987" s="52"/>
      <c r="CQ987" s="52"/>
      <c r="CR987" s="52"/>
      <c r="CS987" s="52"/>
      <c r="CT987" s="52"/>
      <c r="CU987" s="52"/>
      <c r="CV987" s="52"/>
      <c r="CW987" s="52"/>
      <c r="CX987" s="52"/>
      <c r="CY987" s="52"/>
      <c r="CZ987" s="52"/>
      <c r="DA987" s="52"/>
      <c r="DB987" s="52"/>
      <c r="DC987" s="52"/>
      <c r="DD987" s="52"/>
      <c r="DE987" s="52"/>
      <c r="DF987" s="52"/>
      <c r="DG987" s="52"/>
      <c r="DH987" s="52"/>
      <c r="DI987" s="52"/>
      <c r="DJ987" s="52"/>
      <c r="DK987" s="52"/>
      <c r="DL987" s="52"/>
      <c r="DM987" s="52"/>
      <c r="DN987" s="52"/>
      <c r="DO987" s="52"/>
      <c r="DP987" s="52"/>
      <c r="DQ987" s="52"/>
      <c r="DR987" s="52"/>
      <c r="DS987" s="52"/>
      <c r="DT987" s="52"/>
      <c r="DU987" s="52"/>
    </row>
    <row r="988" spans="1:125" ht="16.5" customHeight="1" x14ac:dyDescent="0.3">
      <c r="A988" s="56"/>
      <c r="B988" s="56"/>
      <c r="C988" s="56"/>
      <c r="D988" s="52"/>
      <c r="E988" s="52"/>
      <c r="F988" s="198"/>
      <c r="G988" s="52"/>
      <c r="H988" s="198"/>
      <c r="I988" s="198"/>
      <c r="J988" s="198"/>
      <c r="K988" s="198"/>
      <c r="L988" s="198"/>
      <c r="M988" s="198"/>
      <c r="N988" s="198"/>
      <c r="O988" s="198"/>
      <c r="P988" s="198"/>
      <c r="Q988" s="198"/>
      <c r="R988" s="198"/>
      <c r="S988" s="198"/>
      <c r="T988" s="198"/>
      <c r="U988" s="198"/>
      <c r="V988" s="198"/>
      <c r="W988" s="198"/>
      <c r="X988" s="198"/>
      <c r="Y988" s="198"/>
      <c r="Z988" s="198"/>
      <c r="AA988" s="52"/>
      <c r="AB988" s="52"/>
      <c r="AC988" s="52"/>
      <c r="AD988" s="198"/>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c r="BG988" s="52"/>
      <c r="BH988" s="52"/>
      <c r="BI988" s="52"/>
      <c r="BJ988" s="52"/>
      <c r="BK988" s="52"/>
      <c r="BL988" s="52"/>
      <c r="BM988" s="52"/>
      <c r="BN988" s="52"/>
      <c r="BO988" s="52"/>
      <c r="BP988" s="52"/>
      <c r="BQ988" s="52"/>
      <c r="BR988" s="52"/>
      <c r="BS988" s="52"/>
      <c r="BT988" s="52"/>
      <c r="BU988" s="52"/>
      <c r="BV988" s="52"/>
      <c r="BW988" s="52"/>
      <c r="BX988" s="52"/>
      <c r="BY988" s="52"/>
      <c r="BZ988" s="52"/>
      <c r="CA988" s="52"/>
      <c r="CB988" s="52"/>
      <c r="CC988" s="52"/>
      <c r="CD988" s="52"/>
      <c r="CE988" s="52"/>
      <c r="CF988" s="52"/>
      <c r="CG988" s="52"/>
      <c r="CH988" s="52"/>
      <c r="CI988" s="52"/>
      <c r="CJ988" s="52"/>
      <c r="CK988" s="52"/>
      <c r="CL988" s="52"/>
      <c r="CM988" s="52"/>
      <c r="CN988" s="52"/>
      <c r="CO988" s="52"/>
      <c r="CP988" s="52"/>
      <c r="CQ988" s="52"/>
      <c r="CR988" s="52"/>
      <c r="CS988" s="52"/>
      <c r="CT988" s="52"/>
      <c r="CU988" s="52"/>
      <c r="CV988" s="52"/>
      <c r="CW988" s="52"/>
      <c r="CX988" s="52"/>
      <c r="CY988" s="52"/>
      <c r="CZ988" s="52"/>
      <c r="DA988" s="52"/>
      <c r="DB988" s="52"/>
      <c r="DC988" s="52"/>
      <c r="DD988" s="52"/>
      <c r="DE988" s="52"/>
      <c r="DF988" s="52"/>
      <c r="DG988" s="52"/>
      <c r="DH988" s="52"/>
      <c r="DI988" s="52"/>
      <c r="DJ988" s="52"/>
      <c r="DK988" s="52"/>
      <c r="DL988" s="52"/>
      <c r="DM988" s="52"/>
      <c r="DN988" s="52"/>
      <c r="DO988" s="52"/>
      <c r="DP988" s="52"/>
      <c r="DQ988" s="52"/>
      <c r="DR988" s="52"/>
      <c r="DS988" s="52"/>
      <c r="DT988" s="52"/>
      <c r="DU988" s="52"/>
    </row>
    <row r="989" spans="1:125" ht="16.5" customHeight="1" x14ac:dyDescent="0.3">
      <c r="A989" s="56"/>
      <c r="B989" s="56"/>
      <c r="C989" s="56"/>
      <c r="D989" s="52"/>
      <c r="E989" s="52"/>
      <c r="F989" s="198"/>
      <c r="G989" s="52"/>
      <c r="H989" s="198"/>
      <c r="I989" s="198"/>
      <c r="J989" s="198"/>
      <c r="K989" s="198"/>
      <c r="L989" s="198"/>
      <c r="M989" s="198"/>
      <c r="N989" s="198"/>
      <c r="O989" s="198"/>
      <c r="P989" s="198"/>
      <c r="Q989" s="198"/>
      <c r="R989" s="198"/>
      <c r="S989" s="198"/>
      <c r="T989" s="198"/>
      <c r="U989" s="198"/>
      <c r="V989" s="198"/>
      <c r="W989" s="198"/>
      <c r="X989" s="198"/>
      <c r="Y989" s="198"/>
      <c r="Z989" s="198"/>
      <c r="AA989" s="52"/>
      <c r="AB989" s="52"/>
      <c r="AC989" s="52"/>
      <c r="AD989" s="198"/>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c r="BD989" s="52"/>
      <c r="BE989" s="52"/>
      <c r="BF989" s="52"/>
      <c r="BG989" s="52"/>
      <c r="BH989" s="52"/>
      <c r="BI989" s="52"/>
      <c r="BJ989" s="52"/>
      <c r="BK989" s="52"/>
      <c r="BL989" s="52"/>
      <c r="BM989" s="52"/>
      <c r="BN989" s="52"/>
      <c r="BO989" s="52"/>
      <c r="BP989" s="52"/>
      <c r="BQ989" s="52"/>
      <c r="BR989" s="52"/>
      <c r="BS989" s="52"/>
      <c r="BT989" s="52"/>
      <c r="BU989" s="52"/>
      <c r="BV989" s="52"/>
      <c r="BW989" s="52"/>
      <c r="BX989" s="52"/>
      <c r="BY989" s="52"/>
      <c r="BZ989" s="52"/>
      <c r="CA989" s="52"/>
      <c r="CB989" s="52"/>
      <c r="CC989" s="52"/>
      <c r="CD989" s="52"/>
      <c r="CE989" s="52"/>
      <c r="CF989" s="52"/>
      <c r="CG989" s="52"/>
      <c r="CH989" s="52"/>
      <c r="CI989" s="52"/>
      <c r="CJ989" s="52"/>
      <c r="CK989" s="52"/>
      <c r="CL989" s="52"/>
      <c r="CM989" s="52"/>
      <c r="CN989" s="52"/>
      <c r="CO989" s="52"/>
      <c r="CP989" s="52"/>
      <c r="CQ989" s="52"/>
      <c r="CR989" s="52"/>
      <c r="CS989" s="52"/>
      <c r="CT989" s="52"/>
      <c r="CU989" s="52"/>
      <c r="CV989" s="52"/>
      <c r="CW989" s="52"/>
      <c r="CX989" s="52"/>
      <c r="CY989" s="52"/>
      <c r="CZ989" s="52"/>
      <c r="DA989" s="52"/>
      <c r="DB989" s="52"/>
      <c r="DC989" s="52"/>
      <c r="DD989" s="52"/>
      <c r="DE989" s="52"/>
      <c r="DF989" s="52"/>
      <c r="DG989" s="52"/>
      <c r="DH989" s="52"/>
      <c r="DI989" s="52"/>
      <c r="DJ989" s="52"/>
      <c r="DK989" s="52"/>
      <c r="DL989" s="52"/>
      <c r="DM989" s="52"/>
      <c r="DN989" s="52"/>
      <c r="DO989" s="52"/>
      <c r="DP989" s="52"/>
      <c r="DQ989" s="52"/>
      <c r="DR989" s="52"/>
      <c r="DS989" s="52"/>
      <c r="DT989" s="52"/>
      <c r="DU989" s="52"/>
    </row>
    <row r="990" spans="1:125" ht="16.5" customHeight="1" x14ac:dyDescent="0.3">
      <c r="A990" s="56"/>
      <c r="B990" s="56"/>
      <c r="C990" s="56"/>
      <c r="D990" s="52"/>
      <c r="E990" s="52"/>
      <c r="F990" s="198"/>
      <c r="G990" s="52"/>
      <c r="H990" s="198"/>
      <c r="I990" s="198"/>
      <c r="J990" s="198"/>
      <c r="K990" s="198"/>
      <c r="L990" s="198"/>
      <c r="M990" s="198"/>
      <c r="N990" s="198"/>
      <c r="O990" s="198"/>
      <c r="P990" s="198"/>
      <c r="Q990" s="198"/>
      <c r="R990" s="198"/>
      <c r="S990" s="198"/>
      <c r="T990" s="198"/>
      <c r="U990" s="198"/>
      <c r="V990" s="198"/>
      <c r="W990" s="198"/>
      <c r="X990" s="198"/>
      <c r="Y990" s="198"/>
      <c r="Z990" s="198"/>
      <c r="AA990" s="52"/>
      <c r="AB990" s="52"/>
      <c r="AC990" s="52"/>
      <c r="AD990" s="198"/>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c r="BG990" s="52"/>
      <c r="BH990" s="52"/>
      <c r="BI990" s="52"/>
      <c r="BJ990" s="52"/>
      <c r="BK990" s="52"/>
      <c r="BL990" s="52"/>
      <c r="BM990" s="52"/>
      <c r="BN990" s="52"/>
      <c r="BO990" s="52"/>
      <c r="BP990" s="52"/>
      <c r="BQ990" s="52"/>
      <c r="BR990" s="52"/>
      <c r="BS990" s="52"/>
      <c r="BT990" s="52"/>
      <c r="BU990" s="52"/>
      <c r="BV990" s="52"/>
      <c r="BW990" s="52"/>
      <c r="BX990" s="52"/>
      <c r="BY990" s="52"/>
      <c r="BZ990" s="52"/>
      <c r="CA990" s="52"/>
      <c r="CB990" s="52"/>
      <c r="CC990" s="52"/>
      <c r="CD990" s="52"/>
      <c r="CE990" s="52"/>
      <c r="CF990" s="52"/>
      <c r="CG990" s="52"/>
      <c r="CH990" s="52"/>
      <c r="CI990" s="52"/>
      <c r="CJ990" s="52"/>
      <c r="CK990" s="52"/>
      <c r="CL990" s="52"/>
      <c r="CM990" s="52"/>
      <c r="CN990" s="52"/>
      <c r="CO990" s="52"/>
      <c r="CP990" s="52"/>
      <c r="CQ990" s="52"/>
      <c r="CR990" s="52"/>
      <c r="CS990" s="52"/>
      <c r="CT990" s="52"/>
      <c r="CU990" s="52"/>
      <c r="CV990" s="52"/>
      <c r="CW990" s="52"/>
      <c r="CX990" s="52"/>
      <c r="CY990" s="52"/>
      <c r="CZ990" s="52"/>
      <c r="DA990" s="52"/>
      <c r="DB990" s="52"/>
      <c r="DC990" s="52"/>
      <c r="DD990" s="52"/>
      <c r="DE990" s="52"/>
      <c r="DF990" s="52"/>
      <c r="DG990" s="52"/>
      <c r="DH990" s="52"/>
      <c r="DI990" s="52"/>
      <c r="DJ990" s="52"/>
      <c r="DK990" s="52"/>
      <c r="DL990" s="52"/>
      <c r="DM990" s="52"/>
      <c r="DN990" s="52"/>
      <c r="DO990" s="52"/>
      <c r="DP990" s="52"/>
      <c r="DQ990" s="52"/>
      <c r="DR990" s="52"/>
      <c r="DS990" s="52"/>
      <c r="DT990" s="52"/>
      <c r="DU990" s="52"/>
    </row>
    <row r="991" spans="1:125" ht="16.5" customHeight="1" x14ac:dyDescent="0.3">
      <c r="A991" s="56"/>
      <c r="B991" s="56"/>
      <c r="C991" s="56"/>
      <c r="D991" s="52"/>
      <c r="E991" s="52"/>
      <c r="F991" s="198"/>
      <c r="G991" s="52"/>
      <c r="H991" s="198"/>
      <c r="I991" s="198"/>
      <c r="J991" s="198"/>
      <c r="K991" s="198"/>
      <c r="L991" s="198"/>
      <c r="M991" s="198"/>
      <c r="N991" s="198"/>
      <c r="O991" s="198"/>
      <c r="P991" s="198"/>
      <c r="Q991" s="198"/>
      <c r="R991" s="198"/>
      <c r="S991" s="198"/>
      <c r="T991" s="198"/>
      <c r="U991" s="198"/>
      <c r="V991" s="198"/>
      <c r="W991" s="198"/>
      <c r="X991" s="198"/>
      <c r="Y991" s="198"/>
      <c r="Z991" s="198"/>
      <c r="AA991" s="52"/>
      <c r="AB991" s="52"/>
      <c r="AC991" s="52"/>
      <c r="AD991" s="198"/>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c r="BD991" s="52"/>
      <c r="BE991" s="52"/>
      <c r="BF991" s="52"/>
      <c r="BG991" s="52"/>
      <c r="BH991" s="52"/>
      <c r="BI991" s="52"/>
      <c r="BJ991" s="52"/>
      <c r="BK991" s="52"/>
      <c r="BL991" s="52"/>
      <c r="BM991" s="52"/>
      <c r="BN991" s="52"/>
      <c r="BO991" s="52"/>
      <c r="BP991" s="52"/>
      <c r="BQ991" s="52"/>
      <c r="BR991" s="52"/>
      <c r="BS991" s="52"/>
      <c r="BT991" s="52"/>
      <c r="BU991" s="52"/>
      <c r="BV991" s="52"/>
      <c r="BW991" s="52"/>
      <c r="BX991" s="52"/>
      <c r="BY991" s="52"/>
      <c r="BZ991" s="52"/>
      <c r="CA991" s="52"/>
      <c r="CB991" s="52"/>
      <c r="CC991" s="52"/>
      <c r="CD991" s="52"/>
      <c r="CE991" s="52"/>
      <c r="CF991" s="52"/>
      <c r="CG991" s="52"/>
      <c r="CH991" s="52"/>
      <c r="CI991" s="52"/>
      <c r="CJ991" s="52"/>
      <c r="CK991" s="52"/>
      <c r="CL991" s="52"/>
      <c r="CM991" s="52"/>
      <c r="CN991" s="52"/>
      <c r="CO991" s="52"/>
      <c r="CP991" s="52"/>
      <c r="CQ991" s="52"/>
      <c r="CR991" s="52"/>
      <c r="CS991" s="52"/>
      <c r="CT991" s="52"/>
      <c r="CU991" s="52"/>
      <c r="CV991" s="52"/>
      <c r="CW991" s="52"/>
      <c r="CX991" s="52"/>
      <c r="CY991" s="52"/>
      <c r="CZ991" s="52"/>
      <c r="DA991" s="52"/>
      <c r="DB991" s="52"/>
      <c r="DC991" s="52"/>
      <c r="DD991" s="52"/>
      <c r="DE991" s="52"/>
      <c r="DF991" s="52"/>
      <c r="DG991" s="52"/>
      <c r="DH991" s="52"/>
      <c r="DI991" s="52"/>
      <c r="DJ991" s="52"/>
      <c r="DK991" s="52"/>
      <c r="DL991" s="52"/>
      <c r="DM991" s="52"/>
      <c r="DN991" s="52"/>
      <c r="DO991" s="52"/>
      <c r="DP991" s="52"/>
      <c r="DQ991" s="52"/>
      <c r="DR991" s="52"/>
      <c r="DS991" s="52"/>
      <c r="DT991" s="52"/>
      <c r="DU991" s="52"/>
    </row>
    <row r="992" spans="1:125" ht="16.5" customHeight="1" x14ac:dyDescent="0.3">
      <c r="A992" s="56"/>
      <c r="B992" s="56"/>
      <c r="C992" s="56"/>
      <c r="D992" s="52"/>
      <c r="E992" s="52"/>
      <c r="F992" s="198"/>
      <c r="G992" s="52"/>
      <c r="H992" s="198"/>
      <c r="I992" s="198"/>
      <c r="J992" s="198"/>
      <c r="K992" s="198"/>
      <c r="L992" s="198"/>
      <c r="M992" s="198"/>
      <c r="N992" s="198"/>
      <c r="O992" s="198"/>
      <c r="P992" s="198"/>
      <c r="Q992" s="198"/>
      <c r="R992" s="198"/>
      <c r="S992" s="198"/>
      <c r="T992" s="198"/>
      <c r="U992" s="198"/>
      <c r="V992" s="198"/>
      <c r="W992" s="198"/>
      <c r="X992" s="198"/>
      <c r="Y992" s="198"/>
      <c r="Z992" s="198"/>
      <c r="AA992" s="52"/>
      <c r="AB992" s="52"/>
      <c r="AC992" s="52"/>
      <c r="AD992" s="198"/>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c r="BG992" s="52"/>
      <c r="BH992" s="52"/>
      <c r="BI992" s="52"/>
      <c r="BJ992" s="52"/>
      <c r="BK992" s="52"/>
      <c r="BL992" s="52"/>
      <c r="BM992" s="52"/>
      <c r="BN992" s="52"/>
      <c r="BO992" s="52"/>
      <c r="BP992" s="52"/>
      <c r="BQ992" s="52"/>
      <c r="BR992" s="52"/>
      <c r="BS992" s="52"/>
      <c r="BT992" s="52"/>
      <c r="BU992" s="52"/>
      <c r="BV992" s="52"/>
      <c r="BW992" s="52"/>
      <c r="BX992" s="52"/>
      <c r="BY992" s="52"/>
      <c r="BZ992" s="52"/>
      <c r="CA992" s="52"/>
      <c r="CB992" s="52"/>
      <c r="CC992" s="52"/>
      <c r="CD992" s="52"/>
      <c r="CE992" s="52"/>
      <c r="CF992" s="52"/>
      <c r="CG992" s="52"/>
      <c r="CH992" s="52"/>
      <c r="CI992" s="52"/>
      <c r="CJ992" s="52"/>
      <c r="CK992" s="52"/>
      <c r="CL992" s="52"/>
      <c r="CM992" s="52"/>
      <c r="CN992" s="52"/>
      <c r="CO992" s="52"/>
      <c r="CP992" s="52"/>
      <c r="CQ992" s="52"/>
      <c r="CR992" s="52"/>
      <c r="CS992" s="52"/>
      <c r="CT992" s="52"/>
      <c r="CU992" s="52"/>
      <c r="CV992" s="52"/>
      <c r="CW992" s="52"/>
      <c r="CX992" s="52"/>
      <c r="CY992" s="52"/>
      <c r="CZ992" s="52"/>
      <c r="DA992" s="52"/>
      <c r="DB992" s="52"/>
      <c r="DC992" s="52"/>
      <c r="DD992" s="52"/>
      <c r="DE992" s="52"/>
      <c r="DF992" s="52"/>
      <c r="DG992" s="52"/>
      <c r="DH992" s="52"/>
      <c r="DI992" s="52"/>
      <c r="DJ992" s="52"/>
      <c r="DK992" s="52"/>
      <c r="DL992" s="52"/>
      <c r="DM992" s="52"/>
      <c r="DN992" s="52"/>
      <c r="DO992" s="52"/>
      <c r="DP992" s="52"/>
      <c r="DQ992" s="52"/>
      <c r="DR992" s="52"/>
      <c r="DS992" s="52"/>
      <c r="DT992" s="52"/>
      <c r="DU992" s="52"/>
    </row>
    <row r="993" spans="1:125" ht="16.5" customHeight="1" x14ac:dyDescent="0.3">
      <c r="A993" s="56"/>
      <c r="B993" s="56"/>
      <c r="C993" s="56"/>
      <c r="D993" s="52"/>
      <c r="E993" s="52"/>
      <c r="F993" s="198"/>
      <c r="G993" s="52"/>
      <c r="H993" s="198"/>
      <c r="I993" s="198"/>
      <c r="J993" s="198"/>
      <c r="K993" s="198"/>
      <c r="L993" s="198"/>
      <c r="M993" s="198"/>
      <c r="N993" s="198"/>
      <c r="O993" s="198"/>
      <c r="P993" s="198"/>
      <c r="Q993" s="198"/>
      <c r="R993" s="198"/>
      <c r="S993" s="198"/>
      <c r="T993" s="198"/>
      <c r="U993" s="198"/>
      <c r="V993" s="198"/>
      <c r="W993" s="198"/>
      <c r="X993" s="198"/>
      <c r="Y993" s="198"/>
      <c r="Z993" s="198"/>
      <c r="AA993" s="52"/>
      <c r="AB993" s="52"/>
      <c r="AC993" s="52"/>
      <c r="AD993" s="198"/>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c r="BG993" s="52"/>
      <c r="BH993" s="52"/>
      <c r="BI993" s="52"/>
      <c r="BJ993" s="52"/>
      <c r="BK993" s="52"/>
      <c r="BL993" s="52"/>
      <c r="BM993" s="52"/>
      <c r="BN993" s="52"/>
      <c r="BO993" s="52"/>
      <c r="BP993" s="52"/>
      <c r="BQ993" s="52"/>
      <c r="BR993" s="52"/>
      <c r="BS993" s="52"/>
      <c r="BT993" s="52"/>
      <c r="BU993" s="52"/>
      <c r="BV993" s="52"/>
      <c r="BW993" s="52"/>
      <c r="BX993" s="52"/>
      <c r="BY993" s="52"/>
      <c r="BZ993" s="52"/>
      <c r="CA993" s="52"/>
      <c r="CB993" s="52"/>
      <c r="CC993" s="52"/>
      <c r="CD993" s="52"/>
      <c r="CE993" s="52"/>
      <c r="CF993" s="52"/>
      <c r="CG993" s="52"/>
      <c r="CH993" s="52"/>
      <c r="CI993" s="52"/>
      <c r="CJ993" s="52"/>
      <c r="CK993" s="52"/>
      <c r="CL993" s="52"/>
      <c r="CM993" s="52"/>
      <c r="CN993" s="52"/>
      <c r="CO993" s="52"/>
      <c r="CP993" s="52"/>
      <c r="CQ993" s="52"/>
      <c r="CR993" s="52"/>
      <c r="CS993" s="52"/>
      <c r="CT993" s="52"/>
      <c r="CU993" s="52"/>
      <c r="CV993" s="52"/>
      <c r="CW993" s="52"/>
      <c r="CX993" s="52"/>
      <c r="CY993" s="52"/>
      <c r="CZ993" s="52"/>
      <c r="DA993" s="52"/>
      <c r="DB993" s="52"/>
      <c r="DC993" s="52"/>
      <c r="DD993" s="52"/>
      <c r="DE993" s="52"/>
      <c r="DF993" s="52"/>
      <c r="DG993" s="52"/>
      <c r="DH993" s="52"/>
      <c r="DI993" s="52"/>
      <c r="DJ993" s="52"/>
      <c r="DK993" s="52"/>
      <c r="DL993" s="52"/>
      <c r="DM993" s="52"/>
      <c r="DN993" s="52"/>
      <c r="DO993" s="52"/>
      <c r="DP993" s="52"/>
      <c r="DQ993" s="52"/>
      <c r="DR993" s="52"/>
      <c r="DS993" s="52"/>
      <c r="DT993" s="52"/>
      <c r="DU993" s="52"/>
    </row>
    <row r="994" spans="1:125" ht="16.5" customHeight="1" x14ac:dyDescent="0.3">
      <c r="A994" s="56"/>
      <c r="B994" s="56"/>
      <c r="C994" s="56"/>
      <c r="D994" s="52"/>
      <c r="E994" s="52"/>
      <c r="F994" s="198"/>
      <c r="G994" s="52"/>
      <c r="H994" s="198"/>
      <c r="I994" s="198"/>
      <c r="J994" s="198"/>
      <c r="K994" s="198"/>
      <c r="L994" s="198"/>
      <c r="M994" s="198"/>
      <c r="N994" s="198"/>
      <c r="O994" s="198"/>
      <c r="P994" s="198"/>
      <c r="Q994" s="198"/>
      <c r="R994" s="198"/>
      <c r="S994" s="198"/>
      <c r="T994" s="198"/>
      <c r="U994" s="198"/>
      <c r="V994" s="198"/>
      <c r="W994" s="198"/>
      <c r="X994" s="198"/>
      <c r="Y994" s="198"/>
      <c r="Z994" s="198"/>
      <c r="AA994" s="52"/>
      <c r="AB994" s="52"/>
      <c r="AC994" s="52"/>
      <c r="AD994" s="198"/>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c r="BG994" s="52"/>
      <c r="BH994" s="52"/>
      <c r="BI994" s="52"/>
      <c r="BJ994" s="52"/>
      <c r="BK994" s="52"/>
      <c r="BL994" s="52"/>
      <c r="BM994" s="52"/>
      <c r="BN994" s="52"/>
      <c r="BO994" s="52"/>
      <c r="BP994" s="52"/>
      <c r="BQ994" s="52"/>
      <c r="BR994" s="52"/>
      <c r="BS994" s="52"/>
      <c r="BT994" s="52"/>
      <c r="BU994" s="52"/>
      <c r="BV994" s="52"/>
      <c r="BW994" s="52"/>
      <c r="BX994" s="52"/>
      <c r="BY994" s="52"/>
      <c r="BZ994" s="52"/>
      <c r="CA994" s="52"/>
      <c r="CB994" s="52"/>
      <c r="CC994" s="52"/>
      <c r="CD994" s="52"/>
      <c r="CE994" s="52"/>
      <c r="CF994" s="52"/>
      <c r="CG994" s="52"/>
      <c r="CH994" s="52"/>
      <c r="CI994" s="52"/>
      <c r="CJ994" s="52"/>
      <c r="CK994" s="52"/>
      <c r="CL994" s="52"/>
      <c r="CM994" s="52"/>
      <c r="CN994" s="52"/>
      <c r="CO994" s="52"/>
      <c r="CP994" s="52"/>
      <c r="CQ994" s="52"/>
      <c r="CR994" s="52"/>
      <c r="CS994" s="52"/>
      <c r="CT994" s="52"/>
      <c r="CU994" s="52"/>
      <c r="CV994" s="52"/>
      <c r="CW994" s="52"/>
      <c r="CX994" s="52"/>
      <c r="CY994" s="52"/>
      <c r="CZ994" s="52"/>
      <c r="DA994" s="52"/>
      <c r="DB994" s="52"/>
      <c r="DC994" s="52"/>
      <c r="DD994" s="52"/>
      <c r="DE994" s="52"/>
      <c r="DF994" s="52"/>
      <c r="DG994" s="52"/>
      <c r="DH994" s="52"/>
      <c r="DI994" s="52"/>
      <c r="DJ994" s="52"/>
      <c r="DK994" s="52"/>
      <c r="DL994" s="52"/>
      <c r="DM994" s="52"/>
      <c r="DN994" s="52"/>
      <c r="DO994" s="52"/>
      <c r="DP994" s="52"/>
      <c r="DQ994" s="52"/>
      <c r="DR994" s="52"/>
      <c r="DS994" s="52"/>
      <c r="DT994" s="52"/>
      <c r="DU994" s="52"/>
    </row>
    <row r="995" spans="1:125" ht="16.5" customHeight="1" x14ac:dyDescent="0.3">
      <c r="A995" s="56"/>
      <c r="B995" s="56"/>
      <c r="C995" s="56"/>
      <c r="D995" s="52"/>
      <c r="E995" s="52"/>
      <c r="F995" s="198"/>
      <c r="G995" s="52"/>
      <c r="H995" s="198"/>
      <c r="I995" s="198"/>
      <c r="J995" s="198"/>
      <c r="K995" s="198"/>
      <c r="L995" s="198"/>
      <c r="M995" s="198"/>
      <c r="N995" s="198"/>
      <c r="O995" s="198"/>
      <c r="P995" s="198"/>
      <c r="Q995" s="198"/>
      <c r="R995" s="198"/>
      <c r="S995" s="198"/>
      <c r="T995" s="198"/>
      <c r="U995" s="198"/>
      <c r="V995" s="198"/>
      <c r="W995" s="198"/>
      <c r="X995" s="198"/>
      <c r="Y995" s="198"/>
      <c r="Z995" s="198"/>
      <c r="AA995" s="52"/>
      <c r="AB995" s="52"/>
      <c r="AC995" s="52"/>
      <c r="AD995" s="198"/>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c r="BD995" s="52"/>
      <c r="BE995" s="52"/>
      <c r="BF995" s="52"/>
      <c r="BG995" s="52"/>
      <c r="BH995" s="52"/>
      <c r="BI995" s="52"/>
      <c r="BJ995" s="52"/>
      <c r="BK995" s="52"/>
      <c r="BL995" s="52"/>
      <c r="BM995" s="52"/>
      <c r="BN995" s="52"/>
      <c r="BO995" s="52"/>
      <c r="BP995" s="52"/>
      <c r="BQ995" s="52"/>
      <c r="BR995" s="52"/>
      <c r="BS995" s="52"/>
      <c r="BT995" s="52"/>
      <c r="BU995" s="52"/>
      <c r="BV995" s="52"/>
      <c r="BW995" s="52"/>
      <c r="BX995" s="52"/>
      <c r="BY995" s="52"/>
      <c r="BZ995" s="52"/>
      <c r="CA995" s="52"/>
      <c r="CB995" s="52"/>
      <c r="CC995" s="52"/>
      <c r="CD995" s="52"/>
      <c r="CE995" s="52"/>
      <c r="CF995" s="52"/>
      <c r="CG995" s="52"/>
      <c r="CH995" s="52"/>
      <c r="CI995" s="52"/>
      <c r="CJ995" s="52"/>
      <c r="CK995" s="52"/>
      <c r="CL995" s="52"/>
      <c r="CM995" s="52"/>
      <c r="CN995" s="52"/>
      <c r="CO995" s="52"/>
      <c r="CP995" s="52"/>
      <c r="CQ995" s="52"/>
      <c r="CR995" s="52"/>
      <c r="CS995" s="52"/>
      <c r="CT995" s="52"/>
      <c r="CU995" s="52"/>
      <c r="CV995" s="52"/>
      <c r="CW995" s="52"/>
      <c r="CX995" s="52"/>
      <c r="CY995" s="52"/>
      <c r="CZ995" s="52"/>
      <c r="DA995" s="52"/>
      <c r="DB995" s="52"/>
      <c r="DC995" s="52"/>
      <c r="DD995" s="52"/>
      <c r="DE995" s="52"/>
      <c r="DF995" s="52"/>
      <c r="DG995" s="52"/>
      <c r="DH995" s="52"/>
      <c r="DI995" s="52"/>
      <c r="DJ995" s="52"/>
      <c r="DK995" s="52"/>
      <c r="DL995" s="52"/>
      <c r="DM995" s="52"/>
      <c r="DN995" s="52"/>
      <c r="DO995" s="52"/>
      <c r="DP995" s="52"/>
      <c r="DQ995" s="52"/>
      <c r="DR995" s="52"/>
      <c r="DS995" s="52"/>
      <c r="DT995" s="52"/>
      <c r="DU995" s="52"/>
    </row>
    <row r="996" spans="1:125" ht="16.5" customHeight="1" x14ac:dyDescent="0.3">
      <c r="A996" s="56"/>
      <c r="B996" s="56"/>
      <c r="C996" s="56"/>
      <c r="D996" s="52"/>
      <c r="E996" s="52"/>
      <c r="F996" s="198"/>
      <c r="G996" s="52"/>
      <c r="H996" s="198"/>
      <c r="I996" s="198"/>
      <c r="J996" s="198"/>
      <c r="K996" s="198"/>
      <c r="L996" s="198"/>
      <c r="M996" s="198"/>
      <c r="N996" s="198"/>
      <c r="O996" s="198"/>
      <c r="P996" s="198"/>
      <c r="Q996" s="198"/>
      <c r="R996" s="198"/>
      <c r="S996" s="198"/>
      <c r="T996" s="198"/>
      <c r="U996" s="198"/>
      <c r="V996" s="198"/>
      <c r="W996" s="198"/>
      <c r="X996" s="198"/>
      <c r="Y996" s="198"/>
      <c r="Z996" s="198"/>
      <c r="AA996" s="52"/>
      <c r="AB996" s="52"/>
      <c r="AC996" s="52"/>
      <c r="AD996" s="198"/>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c r="BG996" s="52"/>
      <c r="BH996" s="52"/>
      <c r="BI996" s="52"/>
      <c r="BJ996" s="52"/>
      <c r="BK996" s="52"/>
      <c r="BL996" s="52"/>
      <c r="BM996" s="52"/>
      <c r="BN996" s="52"/>
      <c r="BO996" s="52"/>
      <c r="BP996" s="52"/>
      <c r="BQ996" s="52"/>
      <c r="BR996" s="52"/>
      <c r="BS996" s="52"/>
      <c r="BT996" s="52"/>
      <c r="BU996" s="52"/>
      <c r="BV996" s="52"/>
      <c r="BW996" s="52"/>
      <c r="BX996" s="52"/>
      <c r="BY996" s="52"/>
      <c r="BZ996" s="52"/>
      <c r="CA996" s="52"/>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2"/>
      <c r="DE996" s="52"/>
      <c r="DF996" s="52"/>
      <c r="DG996" s="52"/>
      <c r="DH996" s="52"/>
      <c r="DI996" s="52"/>
      <c r="DJ996" s="52"/>
      <c r="DK996" s="52"/>
      <c r="DL996" s="52"/>
      <c r="DM996" s="52"/>
      <c r="DN996" s="52"/>
      <c r="DO996" s="52"/>
      <c r="DP996" s="52"/>
      <c r="DQ996" s="52"/>
      <c r="DR996" s="52"/>
      <c r="DS996" s="52"/>
      <c r="DT996" s="52"/>
      <c r="DU996" s="52"/>
    </row>
    <row r="997" spans="1:125" ht="16.5" customHeight="1" x14ac:dyDescent="0.3">
      <c r="A997" s="56"/>
      <c r="B997" s="56"/>
      <c r="C997" s="56"/>
      <c r="D997" s="52"/>
      <c r="E997" s="52"/>
      <c r="F997" s="198"/>
      <c r="G997" s="52"/>
      <c r="H997" s="198"/>
      <c r="I997" s="198"/>
      <c r="J997" s="198"/>
      <c r="K997" s="198"/>
      <c r="L997" s="198"/>
      <c r="M997" s="198"/>
      <c r="N997" s="198"/>
      <c r="O997" s="198"/>
      <c r="P997" s="198"/>
      <c r="Q997" s="198"/>
      <c r="R997" s="198"/>
      <c r="S997" s="198"/>
      <c r="T997" s="198"/>
      <c r="U997" s="198"/>
      <c r="V997" s="198"/>
      <c r="W997" s="198"/>
      <c r="X997" s="198"/>
      <c r="Y997" s="198"/>
      <c r="Z997" s="198"/>
      <c r="AA997" s="52"/>
      <c r="AB997" s="52"/>
      <c r="AC997" s="52"/>
      <c r="AD997" s="198"/>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c r="BD997" s="52"/>
      <c r="BE997" s="52"/>
      <c r="BF997" s="52"/>
      <c r="BG997" s="52"/>
      <c r="BH997" s="52"/>
      <c r="BI997" s="52"/>
      <c r="BJ997" s="52"/>
      <c r="BK997" s="52"/>
      <c r="BL997" s="52"/>
      <c r="BM997" s="52"/>
      <c r="BN997" s="52"/>
      <c r="BO997" s="52"/>
      <c r="BP997" s="52"/>
      <c r="BQ997" s="52"/>
      <c r="BR997" s="52"/>
      <c r="BS997" s="52"/>
      <c r="BT997" s="52"/>
      <c r="BU997" s="52"/>
      <c r="BV997" s="52"/>
      <c r="BW997" s="52"/>
      <c r="BX997" s="52"/>
      <c r="BY997" s="52"/>
      <c r="BZ997" s="52"/>
      <c r="CA997" s="52"/>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c r="DC997" s="52"/>
      <c r="DD997" s="52"/>
      <c r="DE997" s="52"/>
      <c r="DF997" s="52"/>
      <c r="DG997" s="52"/>
      <c r="DH997" s="52"/>
      <c r="DI997" s="52"/>
      <c r="DJ997" s="52"/>
      <c r="DK997" s="52"/>
      <c r="DL997" s="52"/>
      <c r="DM997" s="52"/>
      <c r="DN997" s="52"/>
      <c r="DO997" s="52"/>
      <c r="DP997" s="52"/>
      <c r="DQ997" s="52"/>
      <c r="DR997" s="52"/>
      <c r="DS997" s="52"/>
      <c r="DT997" s="52"/>
      <c r="DU997" s="52"/>
    </row>
  </sheetData>
  <autoFilter ref="A7:DU7"/>
  <mergeCells count="75">
    <mergeCell ref="CJ5:CR5"/>
    <mergeCell ref="CJ4:DB4"/>
    <mergeCell ref="DC4:DU4"/>
    <mergeCell ref="DC5:DK5"/>
    <mergeCell ref="DL5:DR5"/>
    <mergeCell ref="DS5:DU5"/>
    <mergeCell ref="CS5:CY5"/>
    <mergeCell ref="CZ5:DB5"/>
    <mergeCell ref="A1:BP2"/>
    <mergeCell ref="A4:D4"/>
    <mergeCell ref="AF4:BC4"/>
    <mergeCell ref="BD4:BE4"/>
    <mergeCell ref="F5:G6"/>
    <mergeCell ref="AJ5:BC5"/>
    <mergeCell ref="H6:Z6"/>
    <mergeCell ref="BG4:BJ4"/>
    <mergeCell ref="BK4:BP5"/>
    <mergeCell ref="BQ6:BR6"/>
    <mergeCell ref="E4:AD4"/>
    <mergeCell ref="H5:Z5"/>
    <mergeCell ref="BQ4:CI4"/>
    <mergeCell ref="CB6:CC6"/>
    <mergeCell ref="CE6:CF6"/>
    <mergeCell ref="BS6:BV6"/>
    <mergeCell ref="BX6:BY6"/>
    <mergeCell ref="BZ6:CA6"/>
    <mergeCell ref="BQ5:BY5"/>
    <mergeCell ref="BZ5:CF5"/>
    <mergeCell ref="CG5:CI5"/>
    <mergeCell ref="DQ6:DR6"/>
    <mergeCell ref="CJ6:CK6"/>
    <mergeCell ref="CL6:CO6"/>
    <mergeCell ref="CQ6:CR6"/>
    <mergeCell ref="CS6:CT6"/>
    <mergeCell ref="CU6:CV6"/>
    <mergeCell ref="CX6:CY6"/>
    <mergeCell ref="DC6:DD6"/>
    <mergeCell ref="DJ6:DK6"/>
    <mergeCell ref="DL6:DM6"/>
    <mergeCell ref="DN6:DO6"/>
    <mergeCell ref="DE6:DH6"/>
    <mergeCell ref="BE21:BE22"/>
    <mergeCell ref="T21:T22"/>
    <mergeCell ref="U21:U22"/>
    <mergeCell ref="V21:V22"/>
    <mergeCell ref="W21:W22"/>
    <mergeCell ref="X21:X22"/>
    <mergeCell ref="Y21:Y22"/>
    <mergeCell ref="Z21:Z22"/>
    <mergeCell ref="AC21:AC22"/>
    <mergeCell ref="AD21:AD22"/>
    <mergeCell ref="AA21:AA22"/>
    <mergeCell ref="AB21:AB22"/>
    <mergeCell ref="BA21:BA22"/>
    <mergeCell ref="BB21:BB22"/>
    <mergeCell ref="BD21:BD22"/>
    <mergeCell ref="S21:S22"/>
    <mergeCell ref="A21:A22"/>
    <mergeCell ref="B21:B22"/>
    <mergeCell ref="C21:C22"/>
    <mergeCell ref="D21:D22"/>
    <mergeCell ref="E21:E22"/>
    <mergeCell ref="O21:O22"/>
    <mergeCell ref="P21:P22"/>
    <mergeCell ref="M21:M22"/>
    <mergeCell ref="N21:N22"/>
    <mergeCell ref="F21:F22"/>
    <mergeCell ref="G21:G22"/>
    <mergeCell ref="H21:H22"/>
    <mergeCell ref="I21:I22"/>
    <mergeCell ref="J21:J22"/>
    <mergeCell ref="K21:K22"/>
    <mergeCell ref="L21:L22"/>
    <mergeCell ref="Q21:Q22"/>
    <mergeCell ref="R21:R22"/>
  </mergeCells>
  <conditionalFormatting sqref="AD8:AE11 AD14:AE21 AD23:AE64 AE22">
    <cfRule type="containsText" dxfId="70" priority="33" operator="containsText" text="Bajo">
      <formula>NOT(ISERROR(SEARCH(("Bajo"),(AD8))))</formula>
    </cfRule>
  </conditionalFormatting>
  <conditionalFormatting sqref="AD8:AE11 AD14:AE21 AD23:AE64 AE22">
    <cfRule type="containsText" dxfId="69" priority="34" operator="containsText" text="Moderado">
      <formula>NOT(ISERROR(SEARCH(("Moderado"),(AD8))))</formula>
    </cfRule>
  </conditionalFormatting>
  <conditionalFormatting sqref="AD8:AE11 AD14:AE21 AD23:AE64 AE22">
    <cfRule type="containsText" dxfId="68" priority="35" operator="containsText" text="Alto">
      <formula>NOT(ISERROR(SEARCH(("Alto"),(AD8))))</formula>
    </cfRule>
  </conditionalFormatting>
  <conditionalFormatting sqref="AD8:AE11 AD14:AE21 AD23:AE64 AE22">
    <cfRule type="cellIs" dxfId="67" priority="36" operator="equal">
      <formula>"Extremo"</formula>
    </cfRule>
  </conditionalFormatting>
  <conditionalFormatting sqref="BD8:BD11 BD14:BD21 BD23:BD64">
    <cfRule type="containsText" dxfId="66" priority="37" operator="containsText" text="Bajo">
      <formula>NOT(ISERROR(SEARCH(("Bajo"),(BD8))))</formula>
    </cfRule>
  </conditionalFormatting>
  <conditionalFormatting sqref="BD8:BD11 BD14:BD21 BD23:BD64">
    <cfRule type="containsText" dxfId="65" priority="38" operator="containsText" text="Moderado">
      <formula>NOT(ISERROR(SEARCH(("Moderado"),(BD8))))</formula>
    </cfRule>
  </conditionalFormatting>
  <conditionalFormatting sqref="BD8:BD11 BD14:BD21 BD23:BD64">
    <cfRule type="containsText" dxfId="64" priority="39" operator="containsText" text="Alto">
      <formula>NOT(ISERROR(SEARCH(("Alto"),(BD8))))</formula>
    </cfRule>
  </conditionalFormatting>
  <conditionalFormatting sqref="BD8:BD11 BD14:BD21 BD23:BD64">
    <cfRule type="cellIs" dxfId="63" priority="40" operator="equal">
      <formula>"Extremo"</formula>
    </cfRule>
  </conditionalFormatting>
  <conditionalFormatting sqref="AB8">
    <cfRule type="cellIs" dxfId="62" priority="41" operator="equal">
      <formula>"Catastrófico"</formula>
    </cfRule>
  </conditionalFormatting>
  <conditionalFormatting sqref="AB8">
    <cfRule type="cellIs" dxfId="61" priority="42" operator="equal">
      <formula>"Mayor"</formula>
    </cfRule>
  </conditionalFormatting>
  <conditionalFormatting sqref="AB8">
    <cfRule type="cellIs" dxfId="60" priority="43" operator="equal">
      <formula>"Moderado"</formula>
    </cfRule>
  </conditionalFormatting>
  <conditionalFormatting sqref="AB8">
    <cfRule type="cellIs" dxfId="59" priority="44" operator="equal">
      <formula>"Menor"</formula>
    </cfRule>
  </conditionalFormatting>
  <conditionalFormatting sqref="AB8">
    <cfRule type="cellIs" dxfId="58" priority="45" operator="equal">
      <formula>"Leve"</formula>
    </cfRule>
  </conditionalFormatting>
  <conditionalFormatting sqref="AB9:AB11 AB14:AB21 AB23:AB64">
    <cfRule type="cellIs" dxfId="57" priority="46" operator="equal">
      <formula>"Catastrófico"</formula>
    </cfRule>
  </conditionalFormatting>
  <conditionalFormatting sqref="AB9:AB11 AB14:AB21 AB23:AB64">
    <cfRule type="cellIs" dxfId="56" priority="47" operator="equal">
      <formula>"Mayor"</formula>
    </cfRule>
  </conditionalFormatting>
  <conditionalFormatting sqref="AB9:AB11 AB14:AB21 AB23:AB64">
    <cfRule type="cellIs" dxfId="55" priority="48" operator="equal">
      <formula>"Moderado"</formula>
    </cfRule>
  </conditionalFormatting>
  <conditionalFormatting sqref="AB9:AB11 AB14:AB21 AB23:AB64">
    <cfRule type="cellIs" dxfId="54" priority="49" operator="equal">
      <formula>"Menor"</formula>
    </cfRule>
  </conditionalFormatting>
  <conditionalFormatting sqref="AB9:AB11 AB14:AB21 AB23:AB64">
    <cfRule type="cellIs" dxfId="53" priority="50" operator="equal">
      <formula>"Leve"</formula>
    </cfRule>
  </conditionalFormatting>
  <conditionalFormatting sqref="BW8:BW11 BW14:BW65 CP14:CP65 DI14:DI65">
    <cfRule type="cellIs" dxfId="52" priority="51" operator="equal">
      <formula>"sí"</formula>
    </cfRule>
  </conditionalFormatting>
  <conditionalFormatting sqref="CP8:CP11">
    <cfRule type="cellIs" dxfId="51" priority="52" operator="equal">
      <formula>"sí"</formula>
    </cfRule>
  </conditionalFormatting>
  <conditionalFormatting sqref="DI8:DI11">
    <cfRule type="cellIs" dxfId="50" priority="53" operator="equal">
      <formula>"sí"</formula>
    </cfRule>
  </conditionalFormatting>
  <conditionalFormatting sqref="AD12:AE12">
    <cfRule type="containsText" dxfId="49" priority="17" operator="containsText" text="Bajo">
      <formula>NOT(ISERROR(SEARCH(("Bajo"),(AD12))))</formula>
    </cfRule>
  </conditionalFormatting>
  <conditionalFormatting sqref="AD12:AE12">
    <cfRule type="containsText" dxfId="48" priority="18" operator="containsText" text="Moderado">
      <formula>NOT(ISERROR(SEARCH(("Moderado"),(AD12))))</formula>
    </cfRule>
  </conditionalFormatting>
  <conditionalFormatting sqref="AD12:AE12">
    <cfRule type="containsText" dxfId="47" priority="19" operator="containsText" text="Alto">
      <formula>NOT(ISERROR(SEARCH(("Alto"),(AD12))))</formula>
    </cfRule>
  </conditionalFormatting>
  <conditionalFormatting sqref="AD12:AE12">
    <cfRule type="cellIs" dxfId="46" priority="20" operator="equal">
      <formula>"Extremo"</formula>
    </cfRule>
  </conditionalFormatting>
  <conditionalFormatting sqref="BD12">
    <cfRule type="containsText" dxfId="45" priority="21" operator="containsText" text="Bajo">
      <formula>NOT(ISERROR(SEARCH(("Bajo"),(BD12))))</formula>
    </cfRule>
  </conditionalFormatting>
  <conditionalFormatting sqref="BD12">
    <cfRule type="containsText" dxfId="44" priority="22" operator="containsText" text="Moderado">
      <formula>NOT(ISERROR(SEARCH(("Moderado"),(BD12))))</formula>
    </cfRule>
  </conditionalFormatting>
  <conditionalFormatting sqref="BD12">
    <cfRule type="containsText" dxfId="43" priority="23" operator="containsText" text="Alto">
      <formula>NOT(ISERROR(SEARCH(("Alto"),(BD12))))</formula>
    </cfRule>
  </conditionalFormatting>
  <conditionalFormatting sqref="BD12">
    <cfRule type="cellIs" dxfId="42" priority="24" operator="equal">
      <formula>"Extremo"</formula>
    </cfRule>
  </conditionalFormatting>
  <conditionalFormatting sqref="AB12">
    <cfRule type="cellIs" dxfId="41" priority="25" operator="equal">
      <formula>"Catastrófico"</formula>
    </cfRule>
  </conditionalFormatting>
  <conditionalFormatting sqref="AB12">
    <cfRule type="cellIs" dxfId="40" priority="26" operator="equal">
      <formula>"Mayor"</formula>
    </cfRule>
  </conditionalFormatting>
  <conditionalFormatting sqref="AB12">
    <cfRule type="cellIs" dxfId="39" priority="27" operator="equal">
      <formula>"Moderado"</formula>
    </cfRule>
  </conditionalFormatting>
  <conditionalFormatting sqref="AB12">
    <cfRule type="cellIs" dxfId="38" priority="28" operator="equal">
      <formula>"Menor"</formula>
    </cfRule>
  </conditionalFormatting>
  <conditionalFormatting sqref="AB12">
    <cfRule type="cellIs" dxfId="37" priority="29" operator="equal">
      <formula>"Leve"</formula>
    </cfRule>
  </conditionalFormatting>
  <conditionalFormatting sqref="BW12">
    <cfRule type="cellIs" dxfId="36" priority="30" operator="equal">
      <formula>"sí"</formula>
    </cfRule>
  </conditionalFormatting>
  <conditionalFormatting sqref="CP12">
    <cfRule type="cellIs" dxfId="35" priority="31" operator="equal">
      <formula>"sí"</formula>
    </cfRule>
  </conditionalFormatting>
  <conditionalFormatting sqref="DI12">
    <cfRule type="cellIs" dxfId="34" priority="32" operator="equal">
      <formula>"sí"</formula>
    </cfRule>
  </conditionalFormatting>
  <conditionalFormatting sqref="AB13">
    <cfRule type="cellIs" dxfId="33" priority="4" operator="equal">
      <formula>"Catastrófico"</formula>
    </cfRule>
    <cfRule type="cellIs" dxfId="32" priority="5" operator="equal">
      <formula>"Mayor"</formula>
    </cfRule>
    <cfRule type="cellIs" dxfId="31" priority="6" operator="equal">
      <formula>"Moderado"</formula>
    </cfRule>
    <cfRule type="cellIs" dxfId="30" priority="7" operator="equal">
      <formula>"Menor"</formula>
    </cfRule>
    <cfRule type="cellIs" dxfId="29" priority="8" operator="equal">
      <formula>"Leve"</formula>
    </cfRule>
  </conditionalFormatting>
  <conditionalFormatting sqref="AD13:AE13">
    <cfRule type="containsText" dxfId="28" priority="13" operator="containsText" text="Bajo">
      <formula>NOT(ISERROR(SEARCH("Bajo",AD13)))</formula>
    </cfRule>
    <cfRule type="containsText" dxfId="27" priority="14" operator="containsText" text="Moderado">
      <formula>NOT(ISERROR(SEARCH("Moderado",AD13)))</formula>
    </cfRule>
    <cfRule type="containsText" dxfId="26" priority="15" operator="containsText" text="Alto">
      <formula>NOT(ISERROR(SEARCH("Alto",AD13)))</formula>
    </cfRule>
    <cfRule type="cellIs" dxfId="25" priority="16" operator="equal">
      <formula>"Extremo"</formula>
    </cfRule>
  </conditionalFormatting>
  <conditionalFormatting sqref="BD13">
    <cfRule type="containsText" dxfId="24" priority="9" operator="containsText" text="Bajo">
      <formula>NOT(ISERROR(SEARCH("Bajo",BD13)))</formula>
    </cfRule>
    <cfRule type="containsText" dxfId="23" priority="10" operator="containsText" text="Moderado">
      <formula>NOT(ISERROR(SEARCH("Moderado",BD13)))</formula>
    </cfRule>
    <cfRule type="containsText" dxfId="22" priority="11" operator="containsText" text="Alto">
      <formula>NOT(ISERROR(SEARCH("Alto",BD13)))</formula>
    </cfRule>
    <cfRule type="cellIs" dxfId="21" priority="12" operator="equal">
      <formula>"Extremo"</formula>
    </cfRule>
  </conditionalFormatting>
  <conditionalFormatting sqref="BW13">
    <cfRule type="cellIs" dxfId="20" priority="3" operator="equal">
      <formula>"sí"</formula>
    </cfRule>
  </conditionalFormatting>
  <conditionalFormatting sqref="CP13">
    <cfRule type="cellIs" dxfId="19" priority="2" operator="equal">
      <formula>"sí"</formula>
    </cfRule>
  </conditionalFormatting>
  <conditionalFormatting sqref="DI13">
    <cfRule type="cellIs" dxfId="18" priority="1" operator="equal">
      <formula>"sí"</formula>
    </cfRule>
  </conditionalFormatting>
  <pageMargins left="0.70866141732283472" right="0.70866141732283472" top="0.74803149606299213" bottom="0.74803149606299213"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15">
        <x14:dataValidation type="list" allowBlank="1" showErrorMessage="1">
          <x14:formula1>
            <xm:f>'Tabla Valoración controles'!$D$4:$D$6</xm:f>
          </x14:formula1>
          <xm:sqref>AJ8:AJ12 AJ14:AJ64</xm:sqref>
        </x14:dataValidation>
        <x14:dataValidation type="list" allowBlank="1" showErrorMessage="1">
          <x14:formula1>
            <xm:f>'Opciones Tratamiento'!$B$2:$B$5</xm:f>
          </x14:formula1>
          <xm:sqref>BE8:BE11 BE23:BE64 BE15:BE21 BE14</xm:sqref>
        </x14:dataValidation>
        <x14:dataValidation type="list" allowBlank="1" showErrorMessage="1">
          <x14:formula1>
            <xm:f>'Listas y tablas'!$AC$2:$AC$7</xm:f>
          </x14:formula1>
          <xm:sqref>F8:F11 F23:F64 F15:F21 F14</xm:sqref>
        </x14:dataValidation>
        <x14:dataValidation type="list" allowBlank="1" showErrorMessage="1">
          <x14:formula1>
            <xm:f>'Listas y tablas'!$V$3:$V$10</xm:f>
          </x14:formula1>
          <xm:sqref>DO8:DO12 CV8:CV12 CC8:CC12 CC14:CC65 DO14:DO65 CV14:CV65</xm:sqref>
        </x14:dataValidation>
        <x14:dataValidation type="list" allowBlank="1" showErrorMessage="1">
          <x14:formula1>
            <xm:f>'Listas y tablas'!$T$3:$T$8</xm:f>
          </x14:formula1>
          <xm:sqref>DM8:DM12 CT8:CT12 CA8:CA12 CA14:CA65 DM14:DM65 CT14:CT65</xm:sqref>
        </x14:dataValidation>
        <x14:dataValidation type="list" allowBlank="1" showErrorMessage="1">
          <x14:formula1>
            <xm:f>'Opciones Tratamiento'!$B$13:$B$19</xm:f>
          </x14:formula1>
          <xm:sqref>E8:E11 E23:E64 E15:E21 E14</xm:sqref>
        </x14:dataValidation>
        <x14:dataValidation type="list" allowBlank="1" showErrorMessage="1">
          <x14:formula1>
            <xm:f>'Listas y tablas'!$Z$3:$Z$4</xm:f>
          </x14:formula1>
          <xm:sqref>H8:Z11 H23:Z64 DU8:DU12 DP8:DQ12 DI8:DJ12 DB8:DB12 CW8:CX12 CP8:CQ12 CI8:CI12 CD8:CE12 BW8:BX12 AW8:AW12 AU8:AU12 AS8:AS12 AQ8:AQ12 AO8:AO12 AM8:AM12 AK8:AK12 H14:Z21 DU14:DU65 DP14:DQ65 DI14:DJ65 DB14:DB65 CW14:CX65 CP14:CQ65 CI14:CI65 CD14:CE65 BW14:BX65 AW14:AW64 AU14:AU64 AS14:AS64 AQ14:AQ64 AO14:AO64 AM14:AM64 AK14:AK64</xm:sqref>
        </x14:dataValidation>
        <x14:dataValidation type="list" allowBlank="1" showInputMessage="1" showErrorMessage="1">
          <x14:formula1>
            <xm:f>'C:\Users\carlos.santos\Desktop\Riesgos 2024 Matrices\[11. Matriz_riesgos_admónbienes_2024.xlsx]Listas y tablas'!#REF!</xm:f>
          </x14:formula1>
          <xm:sqref>CI13</xm:sqref>
        </x14:dataValidation>
        <x14:dataValidation type="list" allowBlank="1" showInputMessage="1" showErrorMessage="1">
          <x14:formula1>
            <xm:f>'C:\Users\carlos.santos\Desktop\Riesgos 2024 Matrices\[11. Matriz_riesgos_admónbienes_2024.xlsx]Listas y tablas'!#REF!</xm:f>
          </x14:formula1>
          <xm:sqref>DM13 CT13 CA13</xm:sqref>
        </x14:dataValidation>
        <x14:dataValidation type="list" allowBlank="1" showInputMessage="1" showErrorMessage="1">
          <x14:formula1>
            <xm:f>'C:\Users\carlos.santos\Desktop\Riesgos 2024 Matrices\[11. Matriz_riesgos_admónbienes_2024.xlsx]Listas y tablas'!#REF!</xm:f>
          </x14:formula1>
          <xm:sqref>DO13 CV13 CC13</xm:sqref>
        </x14:dataValidation>
        <x14:dataValidation type="list" allowBlank="1" showInputMessage="1" showErrorMessage="1">
          <x14:formula1>
            <xm:f>'C:\Users\carlos.santos\Desktop\Riesgos 2024 Matrices\[11. Matriz_riesgos_admónbienes_2024.xlsx]Listas y tablas'!#REF!</xm:f>
          </x14:formula1>
          <xm:sqref>AU13 AQ13 AM13 AK13 AO13 AS13 H13:Z13 AW13 CD13:CE13 CW13:CX13 CP13:CQ13 DP13:DQ13 DI13:DJ13 DU13 BW13:BX13 DB13</xm:sqref>
        </x14:dataValidation>
        <x14:dataValidation type="list" allowBlank="1" showInputMessage="1" showErrorMessage="1">
          <x14:formula1>
            <xm:f>'C:\Users\carlos.santos\Desktop\Riesgos 2024 Matrices\[11. Matriz_riesgos_admónbienes_2024.xlsx]Listas y tablas'!#REF!</xm:f>
          </x14:formula1>
          <xm:sqref>F13</xm:sqref>
        </x14:dataValidation>
        <x14:dataValidation type="list" allowBlank="1" showInputMessage="1" showErrorMessage="1">
          <x14:formula1>
            <xm:f>'C:\Users\carlos.santos\Desktop\Riesgos 2024 Matrices\[11. Matriz_riesgos_admónbienes_2024.xlsx]Opciones Tratamiento'!#REF!</xm:f>
          </x14:formula1>
          <xm:sqref>E13</xm:sqref>
        </x14:dataValidation>
        <x14:dataValidation type="list" allowBlank="1" showInputMessage="1" showErrorMessage="1">
          <x14:formula1>
            <xm:f>'C:\Users\carlos.santos\Desktop\Riesgos 2024 Matrices\[11. Matriz_riesgos_admónbienes_2024.xlsx]Opciones Tratamiento'!#REF!</xm:f>
          </x14:formula1>
          <xm:sqref>BE13</xm:sqref>
        </x14:dataValidation>
        <x14:dataValidation type="list" allowBlank="1" showInputMessage="1" showErrorMessage="1">
          <x14:formula1>
            <xm:f>'C:\Users\carlos.santos\Desktop\Riesgos 2024 Matrices\[11. Matriz_riesgos_admónbienes_2024.xlsx]Tabla Valoración controles'!#REF!</xm:f>
          </x14:formula1>
          <xm:sqref>AJ13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F4:G5"/>
  <sheetViews>
    <sheetView topLeftCell="A19" workbookViewId="0">
      <selection activeCell="G13" sqref="G13"/>
    </sheetView>
  </sheetViews>
  <sheetFormatPr baseColWidth="10" defaultRowHeight="15" x14ac:dyDescent="0.25"/>
  <sheetData>
    <row r="4" spans="6:7" x14ac:dyDescent="0.25">
      <c r="F4" s="390" t="s">
        <v>593</v>
      </c>
      <c r="G4" s="390" t="s">
        <v>594</v>
      </c>
    </row>
    <row r="5" spans="6:7" x14ac:dyDescent="0.25">
      <c r="F5" s="390" t="s">
        <v>595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A1000"/>
  <sheetViews>
    <sheetView workbookViewId="0"/>
  </sheetViews>
  <sheetFormatPr baseColWidth="10" defaultColWidth="14.42578125" defaultRowHeight="15" customHeight="1" x14ac:dyDescent="0.25"/>
  <cols>
    <col min="1" max="1" width="4" customWidth="1"/>
    <col min="2" max="3" width="25.28515625" customWidth="1"/>
    <col min="4" max="4" width="29.7109375" customWidth="1"/>
    <col min="5" max="6" width="32.42578125" customWidth="1"/>
    <col min="7" max="7" width="5.85546875" customWidth="1"/>
    <col min="8" max="8" width="31" customWidth="1"/>
    <col min="9" max="10" width="25.7109375" customWidth="1"/>
    <col min="11" max="11" width="22" customWidth="1"/>
    <col min="12" max="12" width="12.42578125" customWidth="1"/>
    <col min="13" max="13" width="20" customWidth="1"/>
    <col min="14" max="14" width="16.7109375" customWidth="1"/>
    <col min="15" max="15" width="17.42578125" customWidth="1"/>
    <col min="16" max="16" width="17.7109375" customWidth="1"/>
    <col min="17" max="22" width="18.7109375" customWidth="1"/>
    <col min="23" max="23" width="26.28515625" customWidth="1"/>
    <col min="24" max="26" width="21" customWidth="1"/>
    <col min="27" max="27" width="28.7109375" customWidth="1"/>
    <col min="28" max="28" width="23.140625" customWidth="1"/>
    <col min="29" max="31" width="18.7109375" customWidth="1"/>
    <col min="32" max="32" width="28.7109375" customWidth="1"/>
    <col min="33" max="33" width="18.7109375" customWidth="1"/>
    <col min="34" max="34" width="28.7109375" customWidth="1"/>
    <col min="35" max="38" width="18.7109375" customWidth="1"/>
    <col min="39" max="40" width="28.7109375" customWidth="1"/>
    <col min="41" max="41" width="18.7109375" customWidth="1"/>
    <col min="42" max="42" width="26.28515625" customWidth="1"/>
    <col min="43" max="45" width="21" customWidth="1"/>
    <col min="46" max="46" width="28.7109375" customWidth="1"/>
    <col min="47" max="47" width="23.140625" customWidth="1"/>
    <col min="48" max="50" width="18.7109375" customWidth="1"/>
    <col min="51" max="51" width="28.7109375" customWidth="1"/>
    <col min="52" max="52" width="18.7109375" customWidth="1"/>
    <col min="53" max="53" width="28.7109375" customWidth="1"/>
    <col min="54" max="57" width="18.7109375" customWidth="1"/>
    <col min="58" max="59" width="28.7109375" customWidth="1"/>
    <col min="60" max="60" width="18.7109375" customWidth="1"/>
    <col min="61" max="61" width="26.28515625" customWidth="1"/>
    <col min="62" max="64" width="21" customWidth="1"/>
    <col min="65" max="65" width="28.7109375" customWidth="1"/>
    <col min="66" max="66" width="23.140625" customWidth="1"/>
    <col min="67" max="69" width="18.7109375" customWidth="1"/>
    <col min="70" max="70" width="28.7109375" customWidth="1"/>
    <col min="71" max="71" width="18.7109375" customWidth="1"/>
    <col min="72" max="72" width="28.7109375" customWidth="1"/>
    <col min="73" max="76" width="18.7109375" customWidth="1"/>
    <col min="77" max="78" width="28.7109375" customWidth="1"/>
    <col min="79" max="79" width="18.7109375" customWidth="1"/>
  </cols>
  <sheetData>
    <row r="1" spans="1:79" ht="16.5" customHeight="1" x14ac:dyDescent="0.25">
      <c r="A1" s="649" t="s">
        <v>408</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1"/>
    </row>
    <row r="2" spans="1:79" ht="24" customHeight="1" x14ac:dyDescent="0.25">
      <c r="A2" s="552"/>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c r="BU2" s="553"/>
      <c r="BV2" s="553"/>
      <c r="BW2" s="553"/>
      <c r="BX2" s="553"/>
      <c r="BY2" s="553"/>
      <c r="BZ2" s="553"/>
      <c r="CA2" s="554"/>
    </row>
    <row r="3" spans="1:79" ht="16.5" customHeight="1" x14ac:dyDescent="0.3">
      <c r="A3" s="199"/>
      <c r="B3" s="199"/>
      <c r="C3" s="199"/>
      <c r="D3" s="199"/>
      <c r="E3" s="200"/>
      <c r="F3" s="200"/>
      <c r="G3" s="200"/>
      <c r="H3" s="200"/>
      <c r="I3" s="200"/>
      <c r="J3" s="200"/>
      <c r="K3" s="200"/>
      <c r="L3" s="200"/>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row>
    <row r="4" spans="1:79" ht="36.75" customHeight="1" x14ac:dyDescent="0.25">
      <c r="A4" s="650" t="s">
        <v>89</v>
      </c>
      <c r="B4" s="550"/>
      <c r="C4" s="550"/>
      <c r="D4" s="550"/>
      <c r="E4" s="550"/>
      <c r="F4" s="551"/>
      <c r="G4" s="555" t="s">
        <v>165</v>
      </c>
      <c r="H4" s="551"/>
      <c r="I4" s="650" t="s">
        <v>166</v>
      </c>
      <c r="J4" s="550"/>
      <c r="K4" s="550"/>
      <c r="L4" s="551"/>
      <c r="M4" s="650" t="s">
        <v>168</v>
      </c>
      <c r="N4" s="550"/>
      <c r="O4" s="550"/>
      <c r="P4" s="551"/>
      <c r="Q4" s="644" t="s">
        <v>169</v>
      </c>
      <c r="R4" s="550"/>
      <c r="S4" s="550"/>
      <c r="T4" s="550"/>
      <c r="U4" s="550"/>
      <c r="V4" s="560"/>
      <c r="W4" s="620" t="s">
        <v>170</v>
      </c>
      <c r="X4" s="621"/>
      <c r="Y4" s="621"/>
      <c r="Z4" s="621"/>
      <c r="AA4" s="621"/>
      <c r="AB4" s="621"/>
      <c r="AC4" s="621"/>
      <c r="AD4" s="621"/>
      <c r="AE4" s="621"/>
      <c r="AF4" s="621"/>
      <c r="AG4" s="621"/>
      <c r="AH4" s="621"/>
      <c r="AI4" s="621"/>
      <c r="AJ4" s="621"/>
      <c r="AK4" s="621"/>
      <c r="AL4" s="621"/>
      <c r="AM4" s="621"/>
      <c r="AN4" s="621"/>
      <c r="AO4" s="622"/>
      <c r="AP4" s="632" t="s">
        <v>171</v>
      </c>
      <c r="AQ4" s="633"/>
      <c r="AR4" s="633"/>
      <c r="AS4" s="633"/>
      <c r="AT4" s="633"/>
      <c r="AU4" s="633"/>
      <c r="AV4" s="633"/>
      <c r="AW4" s="633"/>
      <c r="AX4" s="633"/>
      <c r="AY4" s="633"/>
      <c r="AZ4" s="633"/>
      <c r="BA4" s="633"/>
      <c r="BB4" s="633"/>
      <c r="BC4" s="633"/>
      <c r="BD4" s="633"/>
      <c r="BE4" s="633"/>
      <c r="BF4" s="633"/>
      <c r="BG4" s="633"/>
      <c r="BH4" s="605"/>
      <c r="BI4" s="634" t="s">
        <v>172</v>
      </c>
      <c r="BJ4" s="635"/>
      <c r="BK4" s="635"/>
      <c r="BL4" s="635"/>
      <c r="BM4" s="635"/>
      <c r="BN4" s="635"/>
      <c r="BO4" s="635"/>
      <c r="BP4" s="635"/>
      <c r="BQ4" s="635"/>
      <c r="BR4" s="635"/>
      <c r="BS4" s="635"/>
      <c r="BT4" s="635"/>
      <c r="BU4" s="635"/>
      <c r="BV4" s="635"/>
      <c r="BW4" s="635"/>
      <c r="BX4" s="635"/>
      <c r="BY4" s="635"/>
      <c r="BZ4" s="635"/>
      <c r="CA4" s="636"/>
    </row>
    <row r="5" spans="1:79" ht="21.75" customHeight="1" x14ac:dyDescent="0.25">
      <c r="A5" s="556"/>
      <c r="B5" s="516"/>
      <c r="C5" s="516"/>
      <c r="D5" s="516"/>
      <c r="E5" s="516"/>
      <c r="F5" s="557"/>
      <c r="G5" s="556"/>
      <c r="H5" s="557"/>
      <c r="I5" s="556"/>
      <c r="J5" s="516"/>
      <c r="K5" s="516"/>
      <c r="L5" s="557"/>
      <c r="M5" s="556"/>
      <c r="N5" s="516"/>
      <c r="O5" s="516"/>
      <c r="P5" s="557"/>
      <c r="Q5" s="556"/>
      <c r="R5" s="516"/>
      <c r="S5" s="516"/>
      <c r="T5" s="516"/>
      <c r="U5" s="516"/>
      <c r="V5" s="645"/>
      <c r="W5" s="619" t="s">
        <v>174</v>
      </c>
      <c r="X5" s="546"/>
      <c r="Y5" s="546"/>
      <c r="Z5" s="546"/>
      <c r="AA5" s="546"/>
      <c r="AB5" s="546"/>
      <c r="AC5" s="546"/>
      <c r="AD5" s="546"/>
      <c r="AE5" s="548"/>
      <c r="AF5" s="619" t="s">
        <v>175</v>
      </c>
      <c r="AG5" s="546"/>
      <c r="AH5" s="546"/>
      <c r="AI5" s="546"/>
      <c r="AJ5" s="546"/>
      <c r="AK5" s="546"/>
      <c r="AL5" s="548"/>
      <c r="AM5" s="630" t="s">
        <v>176</v>
      </c>
      <c r="AN5" s="546"/>
      <c r="AO5" s="631"/>
      <c r="AP5" s="632" t="s">
        <v>174</v>
      </c>
      <c r="AQ5" s="633"/>
      <c r="AR5" s="633"/>
      <c r="AS5" s="633"/>
      <c r="AT5" s="633"/>
      <c r="AU5" s="633"/>
      <c r="AV5" s="633"/>
      <c r="AW5" s="633"/>
      <c r="AX5" s="605"/>
      <c r="AY5" s="632" t="s">
        <v>175</v>
      </c>
      <c r="AZ5" s="633"/>
      <c r="BA5" s="633"/>
      <c r="BB5" s="633"/>
      <c r="BC5" s="633"/>
      <c r="BD5" s="633"/>
      <c r="BE5" s="605"/>
      <c r="BF5" s="641" t="s">
        <v>176</v>
      </c>
      <c r="BG5" s="633"/>
      <c r="BH5" s="605"/>
      <c r="BI5" s="637" t="s">
        <v>174</v>
      </c>
      <c r="BJ5" s="638"/>
      <c r="BK5" s="638"/>
      <c r="BL5" s="638"/>
      <c r="BM5" s="638"/>
      <c r="BN5" s="638"/>
      <c r="BO5" s="638"/>
      <c r="BP5" s="638"/>
      <c r="BQ5" s="639"/>
      <c r="BR5" s="637" t="s">
        <v>175</v>
      </c>
      <c r="BS5" s="638"/>
      <c r="BT5" s="638"/>
      <c r="BU5" s="638"/>
      <c r="BV5" s="638"/>
      <c r="BW5" s="638"/>
      <c r="BX5" s="639"/>
      <c r="BY5" s="640" t="s">
        <v>176</v>
      </c>
      <c r="BZ5" s="638"/>
      <c r="CA5" s="639"/>
    </row>
    <row r="6" spans="1:79" ht="36.75" customHeight="1" x14ac:dyDescent="0.25">
      <c r="A6" s="552"/>
      <c r="B6" s="553"/>
      <c r="C6" s="553"/>
      <c r="D6" s="553"/>
      <c r="E6" s="553"/>
      <c r="F6" s="554"/>
      <c r="G6" s="552"/>
      <c r="H6" s="554"/>
      <c r="I6" s="552"/>
      <c r="J6" s="553"/>
      <c r="K6" s="553"/>
      <c r="L6" s="554"/>
      <c r="M6" s="552"/>
      <c r="N6" s="553"/>
      <c r="O6" s="553"/>
      <c r="P6" s="554"/>
      <c r="Q6" s="552"/>
      <c r="R6" s="553"/>
      <c r="S6" s="553"/>
      <c r="T6" s="553"/>
      <c r="U6" s="553"/>
      <c r="V6" s="561"/>
      <c r="W6" s="619" t="s">
        <v>167</v>
      </c>
      <c r="X6" s="548"/>
      <c r="Y6" s="627" t="s">
        <v>168</v>
      </c>
      <c r="Z6" s="628"/>
      <c r="AA6" s="628"/>
      <c r="AB6" s="626"/>
      <c r="AC6" s="70" t="s">
        <v>177</v>
      </c>
      <c r="AD6" s="629" t="s">
        <v>169</v>
      </c>
      <c r="AE6" s="626"/>
      <c r="AF6" s="627" t="s">
        <v>167</v>
      </c>
      <c r="AG6" s="626"/>
      <c r="AH6" s="623" t="s">
        <v>168</v>
      </c>
      <c r="AI6" s="624"/>
      <c r="AJ6" s="71" t="s">
        <v>177</v>
      </c>
      <c r="AK6" s="625" t="s">
        <v>169</v>
      </c>
      <c r="AL6" s="626"/>
      <c r="AM6" s="646" t="s">
        <v>178</v>
      </c>
      <c r="AN6" s="646" t="s">
        <v>179</v>
      </c>
      <c r="AO6" s="647" t="s">
        <v>180</v>
      </c>
      <c r="AP6" s="604" t="s">
        <v>167</v>
      </c>
      <c r="AQ6" s="605"/>
      <c r="AR6" s="606" t="s">
        <v>168</v>
      </c>
      <c r="AS6" s="607"/>
      <c r="AT6" s="607"/>
      <c r="AU6" s="608"/>
      <c r="AV6" s="74" t="s">
        <v>177</v>
      </c>
      <c r="AW6" s="609" t="s">
        <v>169</v>
      </c>
      <c r="AX6" s="608"/>
      <c r="AY6" s="610" t="s">
        <v>167</v>
      </c>
      <c r="AZ6" s="608"/>
      <c r="BA6" s="611" t="s">
        <v>168</v>
      </c>
      <c r="BB6" s="608"/>
      <c r="BC6" s="75" t="s">
        <v>177</v>
      </c>
      <c r="BD6" s="612" t="s">
        <v>169</v>
      </c>
      <c r="BE6" s="608"/>
      <c r="BF6" s="651" t="s">
        <v>181</v>
      </c>
      <c r="BG6" s="653" t="s">
        <v>182</v>
      </c>
      <c r="BH6" s="653" t="s">
        <v>183</v>
      </c>
      <c r="BI6" s="613" t="s">
        <v>167</v>
      </c>
      <c r="BJ6" s="603"/>
      <c r="BK6" s="617" t="s">
        <v>168</v>
      </c>
      <c r="BL6" s="618"/>
      <c r="BM6" s="618"/>
      <c r="BN6" s="603"/>
      <c r="BO6" s="79" t="s">
        <v>177</v>
      </c>
      <c r="BP6" s="614" t="s">
        <v>169</v>
      </c>
      <c r="BQ6" s="603"/>
      <c r="BR6" s="615" t="s">
        <v>167</v>
      </c>
      <c r="BS6" s="603"/>
      <c r="BT6" s="616" t="s">
        <v>168</v>
      </c>
      <c r="BU6" s="603"/>
      <c r="BV6" s="80" t="s">
        <v>177</v>
      </c>
      <c r="BW6" s="602" t="s">
        <v>169</v>
      </c>
      <c r="BX6" s="603"/>
      <c r="BY6" s="642" t="s">
        <v>184</v>
      </c>
      <c r="BZ6" s="642" t="s">
        <v>185</v>
      </c>
      <c r="CA6" s="642" t="s">
        <v>186</v>
      </c>
    </row>
    <row r="7" spans="1:79" ht="112.5" customHeight="1" x14ac:dyDescent="0.25">
      <c r="A7" s="202" t="s">
        <v>333</v>
      </c>
      <c r="B7" s="203" t="s">
        <v>7</v>
      </c>
      <c r="C7" s="203" t="s">
        <v>92</v>
      </c>
      <c r="D7" s="204" t="s">
        <v>19</v>
      </c>
      <c r="E7" s="203" t="s">
        <v>21</v>
      </c>
      <c r="F7" s="205" t="s">
        <v>409</v>
      </c>
      <c r="G7" s="206" t="s">
        <v>195</v>
      </c>
      <c r="H7" s="207" t="s">
        <v>31</v>
      </c>
      <c r="I7" s="208" t="s">
        <v>410</v>
      </c>
      <c r="J7" s="204" t="s">
        <v>411</v>
      </c>
      <c r="K7" s="204" t="s">
        <v>50</v>
      </c>
      <c r="L7" s="207" t="s">
        <v>208</v>
      </c>
      <c r="M7" s="92" t="s">
        <v>211</v>
      </c>
      <c r="N7" s="39" t="s">
        <v>213</v>
      </c>
      <c r="O7" s="39" t="s">
        <v>214</v>
      </c>
      <c r="P7" s="209" t="s">
        <v>215</v>
      </c>
      <c r="Q7" s="210" t="s">
        <v>216</v>
      </c>
      <c r="R7" s="86" t="s">
        <v>217</v>
      </c>
      <c r="S7" s="86" t="s">
        <v>213</v>
      </c>
      <c r="T7" s="86" t="s">
        <v>218</v>
      </c>
      <c r="U7" s="86" t="s">
        <v>219</v>
      </c>
      <c r="V7" s="211" t="s">
        <v>220</v>
      </c>
      <c r="W7" s="87" t="s">
        <v>221</v>
      </c>
      <c r="X7" s="88" t="s">
        <v>222</v>
      </c>
      <c r="Y7" s="40" t="s">
        <v>223</v>
      </c>
      <c r="Z7" s="40" t="s">
        <v>224</v>
      </c>
      <c r="AA7" s="40" t="s">
        <v>225</v>
      </c>
      <c r="AB7" s="40" t="s">
        <v>226</v>
      </c>
      <c r="AC7" s="89" t="s">
        <v>227</v>
      </c>
      <c r="AD7" s="90" t="s">
        <v>228</v>
      </c>
      <c r="AE7" s="91" t="s">
        <v>229</v>
      </c>
      <c r="AF7" s="92" t="s">
        <v>230</v>
      </c>
      <c r="AG7" s="39" t="s">
        <v>231</v>
      </c>
      <c r="AH7" s="93" t="s">
        <v>232</v>
      </c>
      <c r="AI7" s="94" t="s">
        <v>233</v>
      </c>
      <c r="AJ7" s="95" t="s">
        <v>234</v>
      </c>
      <c r="AK7" s="96" t="s">
        <v>228</v>
      </c>
      <c r="AL7" s="97" t="s">
        <v>229</v>
      </c>
      <c r="AM7" s="596"/>
      <c r="AN7" s="596"/>
      <c r="AO7" s="648"/>
      <c r="AP7" s="99" t="s">
        <v>235</v>
      </c>
      <c r="AQ7" s="99" t="s">
        <v>236</v>
      </c>
      <c r="AR7" s="100" t="s">
        <v>223</v>
      </c>
      <c r="AS7" s="100" t="s">
        <v>224</v>
      </c>
      <c r="AT7" s="100" t="s">
        <v>237</v>
      </c>
      <c r="AU7" s="100" t="s">
        <v>238</v>
      </c>
      <c r="AV7" s="101" t="s">
        <v>227</v>
      </c>
      <c r="AW7" s="102" t="s">
        <v>239</v>
      </c>
      <c r="AX7" s="103" t="s">
        <v>240</v>
      </c>
      <c r="AY7" s="104" t="s">
        <v>241</v>
      </c>
      <c r="AZ7" s="105" t="s">
        <v>242</v>
      </c>
      <c r="BA7" s="106" t="s">
        <v>243</v>
      </c>
      <c r="BB7" s="106" t="s">
        <v>244</v>
      </c>
      <c r="BC7" s="107" t="s">
        <v>234</v>
      </c>
      <c r="BD7" s="108" t="s">
        <v>239</v>
      </c>
      <c r="BE7" s="109" t="s">
        <v>240</v>
      </c>
      <c r="BF7" s="652"/>
      <c r="BG7" s="654"/>
      <c r="BH7" s="654"/>
      <c r="BI7" s="112" t="s">
        <v>245</v>
      </c>
      <c r="BJ7" s="112" t="s">
        <v>246</v>
      </c>
      <c r="BK7" s="113" t="s">
        <v>223</v>
      </c>
      <c r="BL7" s="113" t="s">
        <v>224</v>
      </c>
      <c r="BM7" s="113" t="s">
        <v>247</v>
      </c>
      <c r="BN7" s="113" t="s">
        <v>248</v>
      </c>
      <c r="BO7" s="79" t="s">
        <v>227</v>
      </c>
      <c r="BP7" s="114" t="s">
        <v>249</v>
      </c>
      <c r="BQ7" s="115" t="s">
        <v>250</v>
      </c>
      <c r="BR7" s="81" t="s">
        <v>251</v>
      </c>
      <c r="BS7" s="82" t="s">
        <v>252</v>
      </c>
      <c r="BT7" s="116" t="s">
        <v>253</v>
      </c>
      <c r="BU7" s="116" t="s">
        <v>254</v>
      </c>
      <c r="BV7" s="80" t="s">
        <v>234</v>
      </c>
      <c r="BW7" s="117" t="s">
        <v>249</v>
      </c>
      <c r="BX7" s="118" t="s">
        <v>250</v>
      </c>
      <c r="BY7" s="643"/>
      <c r="BZ7" s="643"/>
      <c r="CA7" s="643"/>
    </row>
    <row r="8" spans="1:79" ht="167.25" customHeight="1" x14ac:dyDescent="0.3">
      <c r="A8" s="212" t="str">
        <f t="array" ref="A8">IFERROR(INDEX(Riesgos!$A$7:$M$84,MATCH(E8,INDEX(Riesgos!$A$7:$M$84,,MATCH(E$7,Riesgos!$A$6:$M$6,0)),0),MATCH(A$7,Riesgos!$A$6:$M$6,0)),"")</f>
        <v/>
      </c>
      <c r="B8" s="213" t="str">
        <f t="array" ref="B8">IFERROR(INDEX(Riesgos!$A$7:$M$84,MATCH(E8,INDEX(Riesgos!$A$7:$M$84,,MATCH(E$7,Riesgos!$A$6:$M$6,0)),0),MATCH(B$7,Riesgos!$A$6:$M$6,0)),"")</f>
        <v/>
      </c>
      <c r="C8" s="213"/>
      <c r="D8" s="214" t="str">
        <f t="array" ref="D8">IFERROR(INDEX(Riesgos!$A$7:$M$84,MATCH(E8,INDEX(Riesgos!$A$7:$M$84,,MATCH(E$7,Riesgos!$A$6:$M$6,0)),0),MATCH(D$7,Riesgos!$A$6:$M$6,0)),"")</f>
        <v/>
      </c>
      <c r="E8" s="215"/>
      <c r="F8" s="215"/>
      <c r="G8" s="216" t="str">
        <f>IF(ISTEXT(E8),1,"")</f>
        <v/>
      </c>
      <c r="H8" s="217"/>
      <c r="I8" s="218" t="str">
        <f>IFERROR(IF(#REF!="Probabilidad",(#REF!-(+#REF!*#REF!)),IF(#REF!="Impacto",#REF!,"")),"")</f>
        <v/>
      </c>
      <c r="J8" s="161" t="str">
        <f>IFERROR(IF(I8="","",IF(I8&lt;='Listas y tablas'!$L$3,"Muy Baja",IF(I8&lt;='Listas y tablas'!$L$4,"Baja",IF(I8&lt;='Listas y tablas'!$L$5,"Media",IF(I8&lt;='Listas y tablas'!$L$6,"Alta","Muy Alta"))))),"")</f>
        <v/>
      </c>
      <c r="K8" s="219"/>
      <c r="L8" s="220"/>
      <c r="M8" s="133"/>
      <c r="N8" s="221"/>
      <c r="O8" s="221"/>
      <c r="P8" s="222"/>
      <c r="Q8" s="223"/>
      <c r="R8" s="134"/>
      <c r="S8" s="134"/>
      <c r="T8" s="134"/>
      <c r="U8" s="134"/>
      <c r="V8" s="224"/>
      <c r="W8" s="133"/>
      <c r="X8" s="134"/>
      <c r="Y8" s="134"/>
      <c r="Z8" s="134"/>
      <c r="AA8" s="134"/>
      <c r="AB8" s="134"/>
      <c r="AC8" s="134"/>
      <c r="AD8" s="134"/>
      <c r="AE8" s="135"/>
      <c r="AF8" s="136"/>
      <c r="AG8" s="137"/>
      <c r="AH8" s="137"/>
      <c r="AI8" s="138"/>
      <c r="AJ8" s="137"/>
      <c r="AK8" s="137"/>
      <c r="AL8" s="139"/>
      <c r="AM8" s="136"/>
      <c r="AN8" s="140"/>
      <c r="AO8" s="141"/>
      <c r="AP8" s="142"/>
      <c r="AQ8" s="143"/>
      <c r="AR8" s="143"/>
      <c r="AS8" s="143"/>
      <c r="AT8" s="143"/>
      <c r="AU8" s="143"/>
      <c r="AV8" s="143"/>
      <c r="AW8" s="143"/>
      <c r="AX8" s="144"/>
      <c r="AY8" s="145"/>
      <c r="AZ8" s="146"/>
      <c r="BA8" s="146"/>
      <c r="BB8" s="146"/>
      <c r="BC8" s="146"/>
      <c r="BD8" s="146"/>
      <c r="BE8" s="147"/>
      <c r="BF8" s="148"/>
      <c r="BG8" s="146"/>
      <c r="BH8" s="147"/>
      <c r="BI8" s="149"/>
      <c r="BJ8" s="150"/>
      <c r="BK8" s="150"/>
      <c r="BL8" s="150"/>
      <c r="BM8" s="150"/>
      <c r="BN8" s="150"/>
      <c r="BO8" s="150"/>
      <c r="BP8" s="150"/>
      <c r="BQ8" s="151"/>
      <c r="BR8" s="152"/>
      <c r="BS8" s="153"/>
      <c r="BT8" s="153"/>
      <c r="BU8" s="153"/>
      <c r="BV8" s="153"/>
      <c r="BW8" s="153"/>
      <c r="BX8" s="154"/>
      <c r="BY8" s="152"/>
      <c r="BZ8" s="153"/>
      <c r="CA8" s="154"/>
    </row>
    <row r="9" spans="1:79" ht="151.5" customHeight="1" x14ac:dyDescent="0.3">
      <c r="A9" s="225" t="str">
        <f t="array" ref="A9">IFERROR(INDEX(Riesgos!$A$7:$M$84,MATCH(E9,INDEX(Riesgos!$A$7:$M$84,,MATCH(E$7,Riesgos!$A$6:$M$6,0)),0),MATCH(A$7,Riesgos!$A$6:$M$6,0)),"")</f>
        <v/>
      </c>
      <c r="B9" s="226" t="str">
        <f t="array" ref="B9">IFERROR(INDEX(Riesgos!$A$7:$M$84,MATCH(E9,INDEX(Riesgos!$A$7:$M$84,,MATCH(E$7,Riesgos!$A$6:$M$6,0)),0),MATCH(B$7,Riesgos!$A$6:$M$6,0)),"")</f>
        <v/>
      </c>
      <c r="C9" s="226"/>
      <c r="D9" s="44" t="str">
        <f t="array" ref="D9">IFERROR(INDEX(Riesgos!$A$7:$M$84,MATCH(E9,INDEX(Riesgos!$A$7:$M$84,,MATCH(E$7,Riesgos!$A$6:$M$6,0)),0),MATCH(D$7,Riesgos!$A$6:$M$6,0)),"")</f>
        <v/>
      </c>
      <c r="E9" s="191"/>
      <c r="F9" s="191"/>
      <c r="G9" s="227" t="str">
        <f t="shared" ref="G9:G251" si="0">IF(ISTEXT(E9),1+G8,"")</f>
        <v/>
      </c>
      <c r="H9" s="228"/>
      <c r="I9" s="229" t="str">
        <f t="shared" ref="I9:I251" si="1">IF(A8=A9,IFERROR(IF(AND(#REF!="Probabilidad",#REF!="Probabilidad"),(#REF!-(+#REF!*#REF!)),IF(#REF!="Probabilidad",(#REF!-(+#REF!*#REF!)),IF(#REF!="Impacto",#REF!,""))),""),IFERROR(IF(#REF!="Probabilidad",(#REF!-(+#REF!*#REF!)),IF(#REF!="Impacto",#REF!,"")),""))</f>
        <v/>
      </c>
      <c r="J9" s="166" t="str">
        <f>IFERROR(IF(I9="","",IF(I9&lt;='Listas y tablas'!$L$3,"Muy Baja",IF(I9&lt;='Listas y tablas'!$L$4,"Baja",IF(I9&lt;='Listas y tablas'!$L$5,"Media",IF(I9&lt;='Listas y tablas'!$L$6,"Alta","Muy Alta"))))),"")</f>
        <v/>
      </c>
      <c r="K9" s="230"/>
      <c r="L9" s="231"/>
      <c r="M9" s="133"/>
      <c r="N9" s="221"/>
      <c r="O9" s="221"/>
      <c r="P9" s="222"/>
      <c r="Q9" s="223"/>
      <c r="R9" s="221"/>
      <c r="S9" s="221"/>
      <c r="T9" s="221"/>
      <c r="U9" s="221"/>
      <c r="V9" s="232"/>
      <c r="W9" s="133"/>
      <c r="X9" s="221"/>
      <c r="Y9" s="221"/>
      <c r="Z9" s="221"/>
      <c r="AA9" s="221"/>
      <c r="AB9" s="221"/>
      <c r="AC9" s="134"/>
      <c r="AD9" s="221"/>
      <c r="AE9" s="222"/>
      <c r="AF9" s="233"/>
      <c r="AG9" s="234"/>
      <c r="AH9" s="234"/>
      <c r="AI9" s="235"/>
      <c r="AJ9" s="137"/>
      <c r="AK9" s="137"/>
      <c r="AL9" s="139"/>
      <c r="AM9" s="233"/>
      <c r="AN9" s="236"/>
      <c r="AO9" s="237"/>
      <c r="AP9" s="142"/>
      <c r="AQ9" s="142"/>
      <c r="AR9" s="142"/>
      <c r="AS9" s="142"/>
      <c r="AT9" s="142"/>
      <c r="AU9" s="142"/>
      <c r="AV9" s="143"/>
      <c r="AW9" s="142"/>
      <c r="AX9" s="238"/>
      <c r="AY9" s="239"/>
      <c r="AZ9" s="240"/>
      <c r="BA9" s="240"/>
      <c r="BB9" s="240"/>
      <c r="BC9" s="146"/>
      <c r="BD9" s="146"/>
      <c r="BE9" s="147"/>
      <c r="BF9" s="241"/>
      <c r="BG9" s="240"/>
      <c r="BH9" s="242"/>
      <c r="BI9" s="149"/>
      <c r="BJ9" s="149"/>
      <c r="BK9" s="149"/>
      <c r="BL9" s="149"/>
      <c r="BM9" s="149"/>
      <c r="BN9" s="149"/>
      <c r="BO9" s="150"/>
      <c r="BP9" s="149"/>
      <c r="BQ9" s="243"/>
      <c r="BR9" s="244"/>
      <c r="BS9" s="245"/>
      <c r="BT9" s="245"/>
      <c r="BU9" s="245"/>
      <c r="BV9" s="153"/>
      <c r="BW9" s="153"/>
      <c r="BX9" s="154"/>
      <c r="BY9" s="244"/>
      <c r="BZ9" s="245"/>
      <c r="CA9" s="246"/>
    </row>
    <row r="10" spans="1:79" ht="151.5" customHeight="1" x14ac:dyDescent="0.3">
      <c r="A10" s="225" t="str">
        <f t="array" ref="A10">IFERROR(INDEX(Riesgos!$A$7:$M$84,MATCH(E10,INDEX(Riesgos!$A$7:$M$84,,MATCH(E$7,Riesgos!$A$6:$M$6,0)),0),MATCH(A$7,Riesgos!$A$6:$M$6,0)),"")</f>
        <v/>
      </c>
      <c r="B10" s="226" t="str">
        <f t="array" ref="B10">IFERROR(INDEX(Riesgos!$A$7:$M$84,MATCH(E10,INDEX(Riesgos!$A$7:$M$84,,MATCH(E$7,Riesgos!$A$6:$M$6,0)),0),MATCH(B$7,Riesgos!$A$6:$M$6,0)),"")</f>
        <v/>
      </c>
      <c r="C10" s="226"/>
      <c r="D10" s="44" t="str">
        <f t="array" ref="D10">IFERROR(INDEX(Riesgos!$A$7:$M$84,MATCH(E10,INDEX(Riesgos!$A$7:$M$84,,MATCH(E$7,Riesgos!$A$6:$M$6,0)),0),MATCH(D$7,Riesgos!$A$6:$M$6,0)),"")</f>
        <v/>
      </c>
      <c r="E10" s="191"/>
      <c r="F10" s="191"/>
      <c r="G10" s="227" t="str">
        <f t="shared" si="0"/>
        <v/>
      </c>
      <c r="H10" s="247"/>
      <c r="I10" s="229" t="str">
        <f t="shared" si="1"/>
        <v/>
      </c>
      <c r="J10" s="166" t="str">
        <f>IFERROR(IF(I10="","",IF(I10&lt;='Listas y tablas'!$L$3,"Muy Baja",IF(I10&lt;='Listas y tablas'!$L$4,"Baja",IF(I10&lt;='Listas y tablas'!$L$5,"Media",IF(I10&lt;='Listas y tablas'!$L$6,"Alta","Muy Alta"))))),"")</f>
        <v/>
      </c>
      <c r="K10" s="230"/>
      <c r="L10" s="231"/>
      <c r="M10" s="133"/>
      <c r="N10" s="221"/>
      <c r="O10" s="221"/>
      <c r="P10" s="222"/>
      <c r="Q10" s="223"/>
      <c r="R10" s="221"/>
      <c r="S10" s="221"/>
      <c r="T10" s="221"/>
      <c r="U10" s="221"/>
      <c r="V10" s="232"/>
      <c r="W10" s="133"/>
      <c r="X10" s="221"/>
      <c r="Y10" s="221"/>
      <c r="Z10" s="221"/>
      <c r="AA10" s="221"/>
      <c r="AB10" s="221"/>
      <c r="AC10" s="134"/>
      <c r="AD10" s="221"/>
      <c r="AE10" s="222"/>
      <c r="AF10" s="233"/>
      <c r="AG10" s="234"/>
      <c r="AH10" s="234"/>
      <c r="AI10" s="235"/>
      <c r="AJ10" s="137"/>
      <c r="AK10" s="137"/>
      <c r="AL10" s="139"/>
      <c r="AM10" s="233"/>
      <c r="AN10" s="236"/>
      <c r="AO10" s="237"/>
      <c r="AP10" s="142"/>
      <c r="AQ10" s="142"/>
      <c r="AR10" s="142"/>
      <c r="AS10" s="142"/>
      <c r="AT10" s="142"/>
      <c r="AU10" s="142"/>
      <c r="AV10" s="143"/>
      <c r="AW10" s="142"/>
      <c r="AX10" s="238"/>
      <c r="AY10" s="239"/>
      <c r="AZ10" s="240"/>
      <c r="BA10" s="240"/>
      <c r="BB10" s="240"/>
      <c r="BC10" s="146"/>
      <c r="BD10" s="146"/>
      <c r="BE10" s="147"/>
      <c r="BF10" s="241"/>
      <c r="BG10" s="240"/>
      <c r="BH10" s="242"/>
      <c r="BI10" s="149"/>
      <c r="BJ10" s="149"/>
      <c r="BK10" s="149"/>
      <c r="BL10" s="149"/>
      <c r="BM10" s="149"/>
      <c r="BN10" s="149"/>
      <c r="BO10" s="150"/>
      <c r="BP10" s="149"/>
      <c r="BQ10" s="243"/>
      <c r="BR10" s="244"/>
      <c r="BS10" s="245"/>
      <c r="BT10" s="245"/>
      <c r="BU10" s="245"/>
      <c r="BV10" s="153"/>
      <c r="BW10" s="153"/>
      <c r="BX10" s="154"/>
      <c r="BY10" s="244"/>
      <c r="BZ10" s="245"/>
      <c r="CA10" s="246"/>
    </row>
    <row r="11" spans="1:79" ht="151.5" customHeight="1" x14ac:dyDescent="0.3">
      <c r="A11" s="225" t="str">
        <f t="array" ref="A11">IFERROR(INDEX(Riesgos!$A$7:$M$84,MATCH(E11,INDEX(Riesgos!$A$7:$M$84,,MATCH(E$7,Riesgos!$A$6:$M$6,0)),0),MATCH(A$7,Riesgos!$A$6:$M$6,0)),"")</f>
        <v/>
      </c>
      <c r="B11" s="226" t="str">
        <f t="array" ref="B11">IFERROR(INDEX(Riesgos!$A$7:$M$84,MATCH(E11,INDEX(Riesgos!$A$7:$M$84,,MATCH(E$7,Riesgos!$A$6:$M$6,0)),0),MATCH(B$7,Riesgos!$A$6:$M$6,0)),"")</f>
        <v/>
      </c>
      <c r="C11" s="226"/>
      <c r="D11" s="44" t="str">
        <f t="array" ref="D11">IFERROR(INDEX(Riesgos!$A$7:$M$84,MATCH(E11,INDEX(Riesgos!$A$7:$M$84,,MATCH(E$7,Riesgos!$A$6:$M$6,0)),0),MATCH(D$7,Riesgos!$A$6:$M$6,0)),"")</f>
        <v/>
      </c>
      <c r="E11" s="191"/>
      <c r="F11" s="191"/>
      <c r="G11" s="227" t="str">
        <f t="shared" si="0"/>
        <v/>
      </c>
      <c r="H11" s="228"/>
      <c r="I11" s="229" t="str">
        <f t="shared" si="1"/>
        <v/>
      </c>
      <c r="J11" s="166" t="str">
        <f>IFERROR(IF(I11="","",IF(I11&lt;='Listas y tablas'!$L$3,"Muy Baja",IF(I11&lt;='Listas y tablas'!$L$4,"Baja",IF(I11&lt;='Listas y tablas'!$L$5,"Media",IF(I11&lt;='Listas y tablas'!$L$6,"Alta","Muy Alta"))))),"")</f>
        <v/>
      </c>
      <c r="K11" s="230"/>
      <c r="L11" s="231"/>
      <c r="M11" s="133"/>
      <c r="N11" s="221"/>
      <c r="O11" s="221"/>
      <c r="P11" s="222"/>
      <c r="Q11" s="223"/>
      <c r="R11" s="221"/>
      <c r="S11" s="221"/>
      <c r="T11" s="221"/>
      <c r="U11" s="221"/>
      <c r="V11" s="232"/>
      <c r="W11" s="133"/>
      <c r="X11" s="221"/>
      <c r="Y11" s="221"/>
      <c r="Z11" s="221"/>
      <c r="AA11" s="221"/>
      <c r="AB11" s="221"/>
      <c r="AC11" s="134"/>
      <c r="AD11" s="221"/>
      <c r="AE11" s="222"/>
      <c r="AF11" s="233"/>
      <c r="AG11" s="234"/>
      <c r="AH11" s="234"/>
      <c r="AI11" s="235"/>
      <c r="AJ11" s="137"/>
      <c r="AK11" s="137"/>
      <c r="AL11" s="139"/>
      <c r="AM11" s="233"/>
      <c r="AN11" s="236"/>
      <c r="AO11" s="237"/>
      <c r="AP11" s="142"/>
      <c r="AQ11" s="142"/>
      <c r="AR11" s="142"/>
      <c r="AS11" s="142"/>
      <c r="AT11" s="142"/>
      <c r="AU11" s="142"/>
      <c r="AV11" s="143"/>
      <c r="AW11" s="142"/>
      <c r="AX11" s="238"/>
      <c r="AY11" s="239"/>
      <c r="AZ11" s="240"/>
      <c r="BA11" s="240"/>
      <c r="BB11" s="240"/>
      <c r="BC11" s="146"/>
      <c r="BD11" s="146"/>
      <c r="BE11" s="147"/>
      <c r="BF11" s="241"/>
      <c r="BG11" s="240"/>
      <c r="BH11" s="242"/>
      <c r="BI11" s="149"/>
      <c r="BJ11" s="149"/>
      <c r="BK11" s="149"/>
      <c r="BL11" s="149"/>
      <c r="BM11" s="149"/>
      <c r="BN11" s="149"/>
      <c r="BO11" s="150"/>
      <c r="BP11" s="149"/>
      <c r="BQ11" s="243"/>
      <c r="BR11" s="244"/>
      <c r="BS11" s="245"/>
      <c r="BT11" s="245"/>
      <c r="BU11" s="245"/>
      <c r="BV11" s="153"/>
      <c r="BW11" s="153"/>
      <c r="BX11" s="154"/>
      <c r="BY11" s="244"/>
      <c r="BZ11" s="245"/>
      <c r="CA11" s="246"/>
    </row>
    <row r="12" spans="1:79" ht="151.5" customHeight="1" x14ac:dyDescent="0.3">
      <c r="A12" s="225" t="str">
        <f t="array" ref="A12">IFERROR(INDEX(Riesgos!$A$7:$M$84,MATCH(E12,INDEX(Riesgos!$A$7:$M$84,,MATCH(E$7,Riesgos!$A$6:$M$6,0)),0),MATCH(A$7,Riesgos!$A$6:$M$6,0)),"")</f>
        <v/>
      </c>
      <c r="B12" s="226" t="str">
        <f t="array" ref="B12">IFERROR(INDEX(Riesgos!$A$7:$M$84,MATCH(E12,INDEX(Riesgos!$A$7:$M$84,,MATCH(E$7,Riesgos!$A$6:$M$6,0)),0),MATCH(B$7,Riesgos!$A$6:$M$6,0)),"")</f>
        <v/>
      </c>
      <c r="C12" s="226"/>
      <c r="D12" s="44" t="str">
        <f t="array" ref="D12">IFERROR(INDEX(Riesgos!$A$7:$M$84,MATCH(E12,INDEX(Riesgos!$A$7:$M$84,,MATCH(E$7,Riesgos!$A$6:$M$6,0)),0),MATCH(D$7,Riesgos!$A$6:$M$6,0)),"")</f>
        <v/>
      </c>
      <c r="E12" s="191"/>
      <c r="F12" s="191"/>
      <c r="G12" s="227" t="str">
        <f t="shared" si="0"/>
        <v/>
      </c>
      <c r="H12" s="228"/>
      <c r="I12" s="229" t="str">
        <f t="shared" si="1"/>
        <v/>
      </c>
      <c r="J12" s="166" t="str">
        <f>IFERROR(IF(I12="","",IF(I12&lt;='Listas y tablas'!$L$3,"Muy Baja",IF(I12&lt;='Listas y tablas'!$L$4,"Baja",IF(I12&lt;='Listas y tablas'!$L$5,"Media",IF(I12&lt;='Listas y tablas'!$L$6,"Alta","Muy Alta"))))),"")</f>
        <v/>
      </c>
      <c r="K12" s="230"/>
      <c r="L12" s="231"/>
      <c r="M12" s="133"/>
      <c r="N12" s="221"/>
      <c r="O12" s="221"/>
      <c r="P12" s="222"/>
      <c r="Q12" s="223"/>
      <c r="R12" s="221"/>
      <c r="S12" s="221"/>
      <c r="T12" s="221"/>
      <c r="U12" s="221"/>
      <c r="V12" s="232"/>
      <c r="W12" s="133"/>
      <c r="X12" s="221"/>
      <c r="Y12" s="221"/>
      <c r="Z12" s="221"/>
      <c r="AA12" s="221"/>
      <c r="AB12" s="221"/>
      <c r="AC12" s="134"/>
      <c r="AD12" s="221"/>
      <c r="AE12" s="222"/>
      <c r="AF12" s="233"/>
      <c r="AG12" s="234"/>
      <c r="AH12" s="234"/>
      <c r="AI12" s="235"/>
      <c r="AJ12" s="137"/>
      <c r="AK12" s="137"/>
      <c r="AL12" s="139"/>
      <c r="AM12" s="233"/>
      <c r="AN12" s="236"/>
      <c r="AO12" s="237"/>
      <c r="AP12" s="142"/>
      <c r="AQ12" s="142"/>
      <c r="AR12" s="142"/>
      <c r="AS12" s="142"/>
      <c r="AT12" s="142"/>
      <c r="AU12" s="142"/>
      <c r="AV12" s="143"/>
      <c r="AW12" s="142"/>
      <c r="AX12" s="238"/>
      <c r="AY12" s="239"/>
      <c r="AZ12" s="240"/>
      <c r="BA12" s="240"/>
      <c r="BB12" s="240"/>
      <c r="BC12" s="146"/>
      <c r="BD12" s="146"/>
      <c r="BE12" s="147"/>
      <c r="BF12" s="241"/>
      <c r="BG12" s="240"/>
      <c r="BH12" s="242"/>
      <c r="BI12" s="149"/>
      <c r="BJ12" s="149"/>
      <c r="BK12" s="149"/>
      <c r="BL12" s="149"/>
      <c r="BM12" s="149"/>
      <c r="BN12" s="149"/>
      <c r="BO12" s="150"/>
      <c r="BP12" s="149"/>
      <c r="BQ12" s="243"/>
      <c r="BR12" s="244"/>
      <c r="BS12" s="245"/>
      <c r="BT12" s="245"/>
      <c r="BU12" s="245"/>
      <c r="BV12" s="153"/>
      <c r="BW12" s="153"/>
      <c r="BX12" s="154"/>
      <c r="BY12" s="244"/>
      <c r="BZ12" s="245"/>
      <c r="CA12" s="246"/>
    </row>
    <row r="13" spans="1:79" ht="151.5" customHeight="1" x14ac:dyDescent="0.3">
      <c r="A13" s="225" t="str">
        <f t="array" ref="A13">IFERROR(INDEX(Riesgos!$A$7:$M$84,MATCH(E13,INDEX(Riesgos!$A$7:$M$84,,MATCH(E$7,Riesgos!$A$6:$M$6,0)),0),MATCH(A$7,Riesgos!$A$6:$M$6,0)),"")</f>
        <v/>
      </c>
      <c r="B13" s="226" t="str">
        <f t="array" ref="B13">IFERROR(INDEX(Riesgos!$A$7:$M$84,MATCH(E13,INDEX(Riesgos!$A$7:$M$84,,MATCH(E$7,Riesgos!$A$6:$M$6,0)),0),MATCH(B$7,Riesgos!$A$6:$M$6,0)),"")</f>
        <v/>
      </c>
      <c r="C13" s="226"/>
      <c r="D13" s="44" t="str">
        <f t="array" ref="D13">IFERROR(INDEX(Riesgos!$A$7:$M$84,MATCH(E13,INDEX(Riesgos!$A$7:$M$84,,MATCH(E$7,Riesgos!$A$6:$M$6,0)),0),MATCH(D$7,Riesgos!$A$6:$M$6,0)),"")</f>
        <v/>
      </c>
      <c r="E13" s="191"/>
      <c r="F13" s="191"/>
      <c r="G13" s="227" t="str">
        <f t="shared" si="0"/>
        <v/>
      </c>
      <c r="H13" s="228"/>
      <c r="I13" s="229" t="str">
        <f t="shared" si="1"/>
        <v/>
      </c>
      <c r="J13" s="166" t="str">
        <f>IFERROR(IF(I13="","",IF(I13&lt;='Listas y tablas'!$L$3,"Muy Baja",IF(I13&lt;='Listas y tablas'!$L$4,"Baja",IF(I13&lt;='Listas y tablas'!$L$5,"Media",IF(I13&lt;='Listas y tablas'!$L$6,"Alta","Muy Alta"))))),"")</f>
        <v/>
      </c>
      <c r="K13" s="230"/>
      <c r="L13" s="231"/>
      <c r="M13" s="133"/>
      <c r="N13" s="221"/>
      <c r="O13" s="221"/>
      <c r="P13" s="222"/>
      <c r="Q13" s="223"/>
      <c r="R13" s="221"/>
      <c r="S13" s="221"/>
      <c r="T13" s="221"/>
      <c r="U13" s="221"/>
      <c r="V13" s="232"/>
      <c r="W13" s="133"/>
      <c r="X13" s="221"/>
      <c r="Y13" s="221"/>
      <c r="Z13" s="221"/>
      <c r="AA13" s="221"/>
      <c r="AB13" s="221"/>
      <c r="AC13" s="134"/>
      <c r="AD13" s="221"/>
      <c r="AE13" s="222"/>
      <c r="AF13" s="233"/>
      <c r="AG13" s="234"/>
      <c r="AH13" s="234"/>
      <c r="AI13" s="235"/>
      <c r="AJ13" s="137"/>
      <c r="AK13" s="137"/>
      <c r="AL13" s="139"/>
      <c r="AM13" s="233"/>
      <c r="AN13" s="236"/>
      <c r="AO13" s="237"/>
      <c r="AP13" s="142"/>
      <c r="AQ13" s="142"/>
      <c r="AR13" s="142"/>
      <c r="AS13" s="142"/>
      <c r="AT13" s="142"/>
      <c r="AU13" s="142"/>
      <c r="AV13" s="143"/>
      <c r="AW13" s="142"/>
      <c r="AX13" s="238"/>
      <c r="AY13" s="239"/>
      <c r="AZ13" s="240"/>
      <c r="BA13" s="240"/>
      <c r="BB13" s="240"/>
      <c r="BC13" s="146"/>
      <c r="BD13" s="146"/>
      <c r="BE13" s="147"/>
      <c r="BF13" s="241"/>
      <c r="BG13" s="240"/>
      <c r="BH13" s="242"/>
      <c r="BI13" s="149"/>
      <c r="BJ13" s="149"/>
      <c r="BK13" s="149"/>
      <c r="BL13" s="149"/>
      <c r="BM13" s="149"/>
      <c r="BN13" s="149"/>
      <c r="BO13" s="150"/>
      <c r="BP13" s="149"/>
      <c r="BQ13" s="243"/>
      <c r="BR13" s="244"/>
      <c r="BS13" s="245"/>
      <c r="BT13" s="245"/>
      <c r="BU13" s="245"/>
      <c r="BV13" s="153"/>
      <c r="BW13" s="153"/>
      <c r="BX13" s="154"/>
      <c r="BY13" s="244"/>
      <c r="BZ13" s="245"/>
      <c r="CA13" s="246"/>
    </row>
    <row r="14" spans="1:79" ht="151.5" customHeight="1" x14ac:dyDescent="0.3">
      <c r="A14" s="225" t="str">
        <f t="array" ref="A14">IFERROR(INDEX(Riesgos!$A$7:$M$84,MATCH(E14,INDEX(Riesgos!$A$7:$M$84,,MATCH(E$7,Riesgos!$A$6:$M$6,0)),0),MATCH(A$7,Riesgos!$A$6:$M$6,0)),"")</f>
        <v/>
      </c>
      <c r="B14" s="226" t="str">
        <f t="array" ref="B14">IFERROR(INDEX(Riesgos!$A$7:$M$84,MATCH(E14,INDEX(Riesgos!$A$7:$M$84,,MATCH(E$7,Riesgos!$A$6:$M$6,0)),0),MATCH(B$7,Riesgos!$A$6:$M$6,0)),"")</f>
        <v/>
      </c>
      <c r="C14" s="226"/>
      <c r="D14" s="44" t="str">
        <f t="array" ref="D14">IFERROR(INDEX(Riesgos!$A$7:$M$84,MATCH(E14,INDEX(Riesgos!$A$7:$M$84,,MATCH(E$7,Riesgos!$A$6:$M$6,0)),0),MATCH(D$7,Riesgos!$A$6:$M$6,0)),"")</f>
        <v/>
      </c>
      <c r="E14" s="191"/>
      <c r="F14" s="191"/>
      <c r="G14" s="227" t="str">
        <f t="shared" si="0"/>
        <v/>
      </c>
      <c r="H14" s="228"/>
      <c r="I14" s="229" t="str">
        <f t="shared" si="1"/>
        <v/>
      </c>
      <c r="J14" s="166" t="str">
        <f>IFERROR(IF(I14="","",IF(I14&lt;='Listas y tablas'!$L$3,"Muy Baja",IF(I14&lt;='Listas y tablas'!$L$4,"Baja",IF(I14&lt;='Listas y tablas'!$L$5,"Media",IF(I14&lt;='Listas y tablas'!$L$6,"Alta","Muy Alta"))))),"")</f>
        <v/>
      </c>
      <c r="K14" s="230"/>
      <c r="L14" s="231"/>
      <c r="M14" s="133"/>
      <c r="N14" s="221"/>
      <c r="O14" s="221"/>
      <c r="P14" s="222"/>
      <c r="Q14" s="223"/>
      <c r="R14" s="221"/>
      <c r="S14" s="221"/>
      <c r="T14" s="221"/>
      <c r="U14" s="221"/>
      <c r="V14" s="232"/>
      <c r="W14" s="133"/>
      <c r="X14" s="221"/>
      <c r="Y14" s="221"/>
      <c r="Z14" s="221"/>
      <c r="AA14" s="221"/>
      <c r="AB14" s="221"/>
      <c r="AC14" s="134"/>
      <c r="AD14" s="221"/>
      <c r="AE14" s="222"/>
      <c r="AF14" s="233"/>
      <c r="AG14" s="234"/>
      <c r="AH14" s="234"/>
      <c r="AI14" s="235"/>
      <c r="AJ14" s="137"/>
      <c r="AK14" s="137"/>
      <c r="AL14" s="139"/>
      <c r="AM14" s="233"/>
      <c r="AN14" s="236"/>
      <c r="AO14" s="237"/>
      <c r="AP14" s="142"/>
      <c r="AQ14" s="142"/>
      <c r="AR14" s="142"/>
      <c r="AS14" s="142"/>
      <c r="AT14" s="142"/>
      <c r="AU14" s="142"/>
      <c r="AV14" s="143"/>
      <c r="AW14" s="142"/>
      <c r="AX14" s="238"/>
      <c r="AY14" s="239"/>
      <c r="AZ14" s="240"/>
      <c r="BA14" s="240"/>
      <c r="BB14" s="240"/>
      <c r="BC14" s="146"/>
      <c r="BD14" s="146"/>
      <c r="BE14" s="147"/>
      <c r="BF14" s="241"/>
      <c r="BG14" s="240"/>
      <c r="BH14" s="242"/>
      <c r="BI14" s="149"/>
      <c r="BJ14" s="149"/>
      <c r="BK14" s="149"/>
      <c r="BL14" s="149"/>
      <c r="BM14" s="149"/>
      <c r="BN14" s="149"/>
      <c r="BO14" s="150"/>
      <c r="BP14" s="149"/>
      <c r="BQ14" s="243"/>
      <c r="BR14" s="244"/>
      <c r="BS14" s="245"/>
      <c r="BT14" s="245"/>
      <c r="BU14" s="245"/>
      <c r="BV14" s="153"/>
      <c r="BW14" s="153"/>
      <c r="BX14" s="154"/>
      <c r="BY14" s="244"/>
      <c r="BZ14" s="245"/>
      <c r="CA14" s="246"/>
    </row>
    <row r="15" spans="1:79" ht="151.5" customHeight="1" x14ac:dyDescent="0.3">
      <c r="A15" s="225" t="str">
        <f t="array" ref="A15">IFERROR(INDEX(Riesgos!$A$7:$M$84,MATCH(E15,INDEX(Riesgos!$A$7:$M$84,,MATCH(E$7,Riesgos!$A$6:$M$6,0)),0),MATCH(A$7,Riesgos!$A$6:$M$6,0)),"")</f>
        <v/>
      </c>
      <c r="B15" s="226" t="str">
        <f t="array" ref="B15">IFERROR(INDEX(Riesgos!$A$7:$M$84,MATCH(E15,INDEX(Riesgos!$A$7:$M$84,,MATCH(E$7,Riesgos!$A$6:$M$6,0)),0),MATCH(B$7,Riesgos!$A$6:$M$6,0)),"")</f>
        <v/>
      </c>
      <c r="C15" s="226"/>
      <c r="D15" s="44" t="str">
        <f t="array" ref="D15">IFERROR(INDEX(Riesgos!$A$7:$M$84,MATCH(E15,INDEX(Riesgos!$A$7:$M$84,,MATCH(E$7,Riesgos!$A$6:$M$6,0)),0),MATCH(D$7,Riesgos!$A$6:$M$6,0)),"")</f>
        <v/>
      </c>
      <c r="E15" s="191"/>
      <c r="F15" s="191"/>
      <c r="G15" s="227" t="str">
        <f t="shared" si="0"/>
        <v/>
      </c>
      <c r="H15" s="228"/>
      <c r="I15" s="229" t="str">
        <f t="shared" si="1"/>
        <v/>
      </c>
      <c r="J15" s="166" t="str">
        <f>IFERROR(IF(I15="","",IF(I15&lt;='Listas y tablas'!$L$3,"Muy Baja",IF(I15&lt;='Listas y tablas'!$L$4,"Baja",IF(I15&lt;='Listas y tablas'!$L$5,"Media",IF(I15&lt;='Listas y tablas'!$L$6,"Alta","Muy Alta"))))),"")</f>
        <v/>
      </c>
      <c r="K15" s="230"/>
      <c r="L15" s="231"/>
      <c r="M15" s="133"/>
      <c r="N15" s="221"/>
      <c r="O15" s="221"/>
      <c r="P15" s="222"/>
      <c r="Q15" s="223"/>
      <c r="R15" s="221"/>
      <c r="S15" s="221"/>
      <c r="T15" s="221"/>
      <c r="U15" s="221"/>
      <c r="V15" s="232"/>
      <c r="W15" s="133"/>
      <c r="X15" s="221"/>
      <c r="Y15" s="221"/>
      <c r="Z15" s="221"/>
      <c r="AA15" s="221"/>
      <c r="AB15" s="221"/>
      <c r="AC15" s="134"/>
      <c r="AD15" s="221"/>
      <c r="AE15" s="222"/>
      <c r="AF15" s="233"/>
      <c r="AG15" s="234"/>
      <c r="AH15" s="234"/>
      <c r="AI15" s="235"/>
      <c r="AJ15" s="137"/>
      <c r="AK15" s="137"/>
      <c r="AL15" s="139"/>
      <c r="AM15" s="233"/>
      <c r="AN15" s="236"/>
      <c r="AO15" s="237"/>
      <c r="AP15" s="142"/>
      <c r="AQ15" s="142"/>
      <c r="AR15" s="142"/>
      <c r="AS15" s="142"/>
      <c r="AT15" s="142"/>
      <c r="AU15" s="142"/>
      <c r="AV15" s="143"/>
      <c r="AW15" s="142"/>
      <c r="AX15" s="238"/>
      <c r="AY15" s="239"/>
      <c r="AZ15" s="240"/>
      <c r="BA15" s="240"/>
      <c r="BB15" s="240"/>
      <c r="BC15" s="146"/>
      <c r="BD15" s="146"/>
      <c r="BE15" s="147"/>
      <c r="BF15" s="241"/>
      <c r="BG15" s="240"/>
      <c r="BH15" s="242"/>
      <c r="BI15" s="149"/>
      <c r="BJ15" s="149"/>
      <c r="BK15" s="149"/>
      <c r="BL15" s="149"/>
      <c r="BM15" s="149"/>
      <c r="BN15" s="149"/>
      <c r="BO15" s="150"/>
      <c r="BP15" s="149"/>
      <c r="BQ15" s="243"/>
      <c r="BR15" s="244"/>
      <c r="BS15" s="245"/>
      <c r="BT15" s="245"/>
      <c r="BU15" s="245"/>
      <c r="BV15" s="153"/>
      <c r="BW15" s="153"/>
      <c r="BX15" s="154"/>
      <c r="BY15" s="244"/>
      <c r="BZ15" s="245"/>
      <c r="CA15" s="246"/>
    </row>
    <row r="16" spans="1:79" ht="151.5" customHeight="1" x14ac:dyDescent="0.3">
      <c r="A16" s="225" t="str">
        <f t="array" ref="A16">IFERROR(INDEX(Riesgos!$A$7:$M$84,MATCH(E16,INDEX(Riesgos!$A$7:$M$84,,MATCH(E$7,Riesgos!$A$6:$M$6,0)),0),MATCH(A$7,Riesgos!$A$6:$M$6,0)),"")</f>
        <v/>
      </c>
      <c r="B16" s="226" t="str">
        <f t="array" ref="B16">IFERROR(INDEX(Riesgos!$A$7:$M$84,MATCH(E16,INDEX(Riesgos!$A$7:$M$84,,MATCH(E$7,Riesgos!$A$6:$M$6,0)),0),MATCH(B$7,Riesgos!$A$6:$M$6,0)),"")</f>
        <v/>
      </c>
      <c r="C16" s="226"/>
      <c r="D16" s="44" t="str">
        <f t="array" ref="D16">IFERROR(INDEX(Riesgos!$A$7:$M$84,MATCH(E16,INDEX(Riesgos!$A$7:$M$84,,MATCH(E$7,Riesgos!$A$6:$M$6,0)),0),MATCH(D$7,Riesgos!$A$6:$M$6,0)),"")</f>
        <v/>
      </c>
      <c r="E16" s="191"/>
      <c r="F16" s="191"/>
      <c r="G16" s="227" t="str">
        <f t="shared" si="0"/>
        <v/>
      </c>
      <c r="H16" s="247"/>
      <c r="I16" s="229" t="str">
        <f t="shared" si="1"/>
        <v/>
      </c>
      <c r="J16" s="166" t="str">
        <f>IFERROR(IF(I16="","",IF(I16&lt;='Listas y tablas'!$L$3,"Muy Baja",IF(I16&lt;='Listas y tablas'!$L$4,"Baja",IF(I16&lt;='Listas y tablas'!$L$5,"Media",IF(I16&lt;='Listas y tablas'!$L$6,"Alta","Muy Alta"))))),"")</f>
        <v/>
      </c>
      <c r="K16" s="230"/>
      <c r="L16" s="231"/>
      <c r="M16" s="133"/>
      <c r="N16" s="221"/>
      <c r="O16" s="221"/>
      <c r="P16" s="222"/>
      <c r="Q16" s="223"/>
      <c r="R16" s="221"/>
      <c r="S16" s="221"/>
      <c r="T16" s="221"/>
      <c r="U16" s="221"/>
      <c r="V16" s="232"/>
      <c r="W16" s="133"/>
      <c r="X16" s="221"/>
      <c r="Y16" s="221"/>
      <c r="Z16" s="221"/>
      <c r="AA16" s="221"/>
      <c r="AB16" s="221"/>
      <c r="AC16" s="134"/>
      <c r="AD16" s="221"/>
      <c r="AE16" s="222"/>
      <c r="AF16" s="233"/>
      <c r="AG16" s="234"/>
      <c r="AH16" s="234"/>
      <c r="AI16" s="235"/>
      <c r="AJ16" s="137"/>
      <c r="AK16" s="137"/>
      <c r="AL16" s="139"/>
      <c r="AM16" s="233"/>
      <c r="AN16" s="236"/>
      <c r="AO16" s="237"/>
      <c r="AP16" s="142"/>
      <c r="AQ16" s="142"/>
      <c r="AR16" s="142"/>
      <c r="AS16" s="142"/>
      <c r="AT16" s="142"/>
      <c r="AU16" s="142"/>
      <c r="AV16" s="143"/>
      <c r="AW16" s="142"/>
      <c r="AX16" s="238"/>
      <c r="AY16" s="239"/>
      <c r="AZ16" s="240"/>
      <c r="BA16" s="240"/>
      <c r="BB16" s="240"/>
      <c r="BC16" s="146"/>
      <c r="BD16" s="146"/>
      <c r="BE16" s="147"/>
      <c r="BF16" s="241"/>
      <c r="BG16" s="240"/>
      <c r="BH16" s="242"/>
      <c r="BI16" s="149"/>
      <c r="BJ16" s="149"/>
      <c r="BK16" s="149"/>
      <c r="BL16" s="149"/>
      <c r="BM16" s="149"/>
      <c r="BN16" s="149"/>
      <c r="BO16" s="150"/>
      <c r="BP16" s="149"/>
      <c r="BQ16" s="243"/>
      <c r="BR16" s="244"/>
      <c r="BS16" s="245"/>
      <c r="BT16" s="245"/>
      <c r="BU16" s="245"/>
      <c r="BV16" s="153"/>
      <c r="BW16" s="153"/>
      <c r="BX16" s="154"/>
      <c r="BY16" s="244"/>
      <c r="BZ16" s="245"/>
      <c r="CA16" s="246"/>
    </row>
    <row r="17" spans="1:79" ht="151.5" customHeight="1" x14ac:dyDescent="0.3">
      <c r="A17" s="225" t="str">
        <f t="array" ref="A17">IFERROR(INDEX(Riesgos!$A$7:$M$84,MATCH(E17,INDEX(Riesgos!$A$7:$M$84,,MATCH(E$7,Riesgos!$A$6:$M$6,0)),0),MATCH(A$7,Riesgos!$A$6:$M$6,0)),"")</f>
        <v/>
      </c>
      <c r="B17" s="226" t="str">
        <f t="array" ref="B17">IFERROR(INDEX(Riesgos!$A$7:$M$84,MATCH(E17,INDEX(Riesgos!$A$7:$M$84,,MATCH(E$7,Riesgos!$A$6:$M$6,0)),0),MATCH(B$7,Riesgos!$A$6:$M$6,0)),"")</f>
        <v/>
      </c>
      <c r="C17" s="226"/>
      <c r="D17" s="44" t="str">
        <f t="array" ref="D17">IFERROR(INDEX(Riesgos!$A$7:$M$84,MATCH(E17,INDEX(Riesgos!$A$7:$M$84,,MATCH(E$7,Riesgos!$A$6:$M$6,0)),0),MATCH(D$7,Riesgos!$A$6:$M$6,0)),"")</f>
        <v/>
      </c>
      <c r="E17" s="191"/>
      <c r="F17" s="191"/>
      <c r="G17" s="227" t="str">
        <f t="shared" si="0"/>
        <v/>
      </c>
      <c r="H17" s="228"/>
      <c r="I17" s="229" t="str">
        <f t="shared" si="1"/>
        <v/>
      </c>
      <c r="J17" s="166" t="str">
        <f>IFERROR(IF(I17="","",IF(I17&lt;='Listas y tablas'!$L$3,"Muy Baja",IF(I17&lt;='Listas y tablas'!$L$4,"Baja",IF(I17&lt;='Listas y tablas'!$L$5,"Media",IF(I17&lt;='Listas y tablas'!$L$6,"Alta","Muy Alta"))))),"")</f>
        <v/>
      </c>
      <c r="K17" s="230"/>
      <c r="L17" s="231"/>
      <c r="M17" s="133"/>
      <c r="N17" s="221"/>
      <c r="O17" s="221"/>
      <c r="P17" s="222"/>
      <c r="Q17" s="223"/>
      <c r="R17" s="221"/>
      <c r="S17" s="221"/>
      <c r="T17" s="221"/>
      <c r="U17" s="221"/>
      <c r="V17" s="232"/>
      <c r="W17" s="133"/>
      <c r="X17" s="221"/>
      <c r="Y17" s="221"/>
      <c r="Z17" s="221"/>
      <c r="AA17" s="221"/>
      <c r="AB17" s="221"/>
      <c r="AC17" s="134"/>
      <c r="AD17" s="221"/>
      <c r="AE17" s="222"/>
      <c r="AF17" s="233"/>
      <c r="AG17" s="234"/>
      <c r="AH17" s="234"/>
      <c r="AI17" s="235"/>
      <c r="AJ17" s="137"/>
      <c r="AK17" s="137"/>
      <c r="AL17" s="139"/>
      <c r="AM17" s="233"/>
      <c r="AN17" s="236"/>
      <c r="AO17" s="237"/>
      <c r="AP17" s="142"/>
      <c r="AQ17" s="142"/>
      <c r="AR17" s="142"/>
      <c r="AS17" s="142"/>
      <c r="AT17" s="142"/>
      <c r="AU17" s="142"/>
      <c r="AV17" s="143"/>
      <c r="AW17" s="142"/>
      <c r="AX17" s="238"/>
      <c r="AY17" s="239"/>
      <c r="AZ17" s="240"/>
      <c r="BA17" s="240"/>
      <c r="BB17" s="240"/>
      <c r="BC17" s="146"/>
      <c r="BD17" s="146"/>
      <c r="BE17" s="147"/>
      <c r="BF17" s="241"/>
      <c r="BG17" s="240"/>
      <c r="BH17" s="242"/>
      <c r="BI17" s="149"/>
      <c r="BJ17" s="149"/>
      <c r="BK17" s="149"/>
      <c r="BL17" s="149"/>
      <c r="BM17" s="149"/>
      <c r="BN17" s="149"/>
      <c r="BO17" s="150"/>
      <c r="BP17" s="149"/>
      <c r="BQ17" s="243"/>
      <c r="BR17" s="244"/>
      <c r="BS17" s="245"/>
      <c r="BT17" s="245"/>
      <c r="BU17" s="245"/>
      <c r="BV17" s="153"/>
      <c r="BW17" s="153"/>
      <c r="BX17" s="154"/>
      <c r="BY17" s="244"/>
      <c r="BZ17" s="245"/>
      <c r="CA17" s="246"/>
    </row>
    <row r="18" spans="1:79" ht="151.5" customHeight="1" x14ac:dyDescent="0.3">
      <c r="A18" s="225" t="str">
        <f t="array" ref="A18">IFERROR(INDEX(Riesgos!$A$7:$M$84,MATCH(E18,INDEX(Riesgos!$A$7:$M$84,,MATCH(E$7,Riesgos!$A$6:$M$6,0)),0),MATCH(A$7,Riesgos!$A$6:$M$6,0)),"")</f>
        <v/>
      </c>
      <c r="B18" s="226" t="str">
        <f t="array" ref="B18">IFERROR(INDEX(Riesgos!$A$7:$M$84,MATCH(E18,INDEX(Riesgos!$A$7:$M$84,,MATCH(E$7,Riesgos!$A$6:$M$6,0)),0),MATCH(B$7,Riesgos!$A$6:$M$6,0)),"")</f>
        <v/>
      </c>
      <c r="C18" s="226"/>
      <c r="D18" s="44" t="str">
        <f t="array" ref="D18">IFERROR(INDEX(Riesgos!$A$7:$M$84,MATCH(E18,INDEX(Riesgos!$A$7:$M$84,,MATCH(E$7,Riesgos!$A$6:$M$6,0)),0),MATCH(D$7,Riesgos!$A$6:$M$6,0)),"")</f>
        <v/>
      </c>
      <c r="E18" s="191"/>
      <c r="F18" s="191"/>
      <c r="G18" s="227" t="str">
        <f t="shared" si="0"/>
        <v/>
      </c>
      <c r="H18" s="228"/>
      <c r="I18" s="229" t="str">
        <f t="shared" si="1"/>
        <v/>
      </c>
      <c r="J18" s="166" t="str">
        <f>IFERROR(IF(I18="","",IF(I18&lt;='Listas y tablas'!$L$3,"Muy Baja",IF(I18&lt;='Listas y tablas'!$L$4,"Baja",IF(I18&lt;='Listas y tablas'!$L$5,"Media",IF(I18&lt;='Listas y tablas'!$L$6,"Alta","Muy Alta"))))),"")</f>
        <v/>
      </c>
      <c r="K18" s="230"/>
      <c r="L18" s="231"/>
      <c r="M18" s="133"/>
      <c r="N18" s="221"/>
      <c r="O18" s="221"/>
      <c r="P18" s="222"/>
      <c r="Q18" s="223"/>
      <c r="R18" s="221"/>
      <c r="S18" s="221"/>
      <c r="T18" s="221"/>
      <c r="U18" s="221"/>
      <c r="V18" s="232"/>
      <c r="W18" s="133"/>
      <c r="X18" s="221"/>
      <c r="Y18" s="221"/>
      <c r="Z18" s="221"/>
      <c r="AA18" s="221"/>
      <c r="AB18" s="221"/>
      <c r="AC18" s="134"/>
      <c r="AD18" s="221"/>
      <c r="AE18" s="222"/>
      <c r="AF18" s="233"/>
      <c r="AG18" s="234"/>
      <c r="AH18" s="234"/>
      <c r="AI18" s="235"/>
      <c r="AJ18" s="137"/>
      <c r="AK18" s="137"/>
      <c r="AL18" s="139"/>
      <c r="AM18" s="233"/>
      <c r="AN18" s="236"/>
      <c r="AO18" s="237"/>
      <c r="AP18" s="142"/>
      <c r="AQ18" s="142"/>
      <c r="AR18" s="142"/>
      <c r="AS18" s="142"/>
      <c r="AT18" s="142"/>
      <c r="AU18" s="142"/>
      <c r="AV18" s="143"/>
      <c r="AW18" s="142"/>
      <c r="AX18" s="238"/>
      <c r="AY18" s="239"/>
      <c r="AZ18" s="240"/>
      <c r="BA18" s="240"/>
      <c r="BB18" s="240"/>
      <c r="BC18" s="146"/>
      <c r="BD18" s="146"/>
      <c r="BE18" s="147"/>
      <c r="BF18" s="241"/>
      <c r="BG18" s="240"/>
      <c r="BH18" s="242"/>
      <c r="BI18" s="149"/>
      <c r="BJ18" s="149"/>
      <c r="BK18" s="149"/>
      <c r="BL18" s="149"/>
      <c r="BM18" s="149"/>
      <c r="BN18" s="149"/>
      <c r="BO18" s="150"/>
      <c r="BP18" s="149"/>
      <c r="BQ18" s="243"/>
      <c r="BR18" s="244"/>
      <c r="BS18" s="245"/>
      <c r="BT18" s="245"/>
      <c r="BU18" s="245"/>
      <c r="BV18" s="153"/>
      <c r="BW18" s="153"/>
      <c r="BX18" s="154"/>
      <c r="BY18" s="244"/>
      <c r="BZ18" s="245"/>
      <c r="CA18" s="246"/>
    </row>
    <row r="19" spans="1:79" ht="151.5" customHeight="1" x14ac:dyDescent="0.3">
      <c r="A19" s="225" t="str">
        <f t="array" ref="A19">IFERROR(INDEX(Riesgos!$A$7:$M$84,MATCH(E19,INDEX(Riesgos!$A$7:$M$84,,MATCH(E$7,Riesgos!$A$6:$M$6,0)),0),MATCH(A$7,Riesgos!$A$6:$M$6,0)),"")</f>
        <v/>
      </c>
      <c r="B19" s="226" t="str">
        <f t="array" ref="B19">IFERROR(INDEX(Riesgos!$A$7:$M$84,MATCH(E19,INDEX(Riesgos!$A$7:$M$84,,MATCH(E$7,Riesgos!$A$6:$M$6,0)),0),MATCH(B$7,Riesgos!$A$6:$M$6,0)),"")</f>
        <v/>
      </c>
      <c r="C19" s="226"/>
      <c r="D19" s="44" t="str">
        <f t="array" ref="D19">IFERROR(INDEX(Riesgos!$A$7:$M$84,MATCH(E19,INDEX(Riesgos!$A$7:$M$84,,MATCH(E$7,Riesgos!$A$6:$M$6,0)),0),MATCH(D$7,Riesgos!$A$6:$M$6,0)),"")</f>
        <v/>
      </c>
      <c r="E19" s="191"/>
      <c r="F19" s="191"/>
      <c r="G19" s="227" t="str">
        <f t="shared" si="0"/>
        <v/>
      </c>
      <c r="H19" s="228"/>
      <c r="I19" s="229" t="str">
        <f t="shared" si="1"/>
        <v/>
      </c>
      <c r="J19" s="166" t="str">
        <f>IFERROR(IF(I19="","",IF(I19&lt;='Listas y tablas'!$L$3,"Muy Baja",IF(I19&lt;='Listas y tablas'!$L$4,"Baja",IF(I19&lt;='Listas y tablas'!$L$5,"Media",IF(I19&lt;='Listas y tablas'!$L$6,"Alta","Muy Alta"))))),"")</f>
        <v/>
      </c>
      <c r="K19" s="230"/>
      <c r="L19" s="231"/>
      <c r="M19" s="133"/>
      <c r="N19" s="221"/>
      <c r="O19" s="221"/>
      <c r="P19" s="222"/>
      <c r="Q19" s="223"/>
      <c r="R19" s="221"/>
      <c r="S19" s="221"/>
      <c r="T19" s="221"/>
      <c r="U19" s="221"/>
      <c r="V19" s="232"/>
      <c r="W19" s="133"/>
      <c r="X19" s="221"/>
      <c r="Y19" s="221"/>
      <c r="Z19" s="221"/>
      <c r="AA19" s="221"/>
      <c r="AB19" s="221"/>
      <c r="AC19" s="134"/>
      <c r="AD19" s="221"/>
      <c r="AE19" s="222"/>
      <c r="AF19" s="233"/>
      <c r="AG19" s="234"/>
      <c r="AH19" s="234"/>
      <c r="AI19" s="235"/>
      <c r="AJ19" s="137"/>
      <c r="AK19" s="137"/>
      <c r="AL19" s="139"/>
      <c r="AM19" s="233"/>
      <c r="AN19" s="236"/>
      <c r="AO19" s="237"/>
      <c r="AP19" s="142"/>
      <c r="AQ19" s="142"/>
      <c r="AR19" s="142"/>
      <c r="AS19" s="142"/>
      <c r="AT19" s="142"/>
      <c r="AU19" s="142"/>
      <c r="AV19" s="143"/>
      <c r="AW19" s="142"/>
      <c r="AX19" s="238"/>
      <c r="AY19" s="239"/>
      <c r="AZ19" s="240"/>
      <c r="BA19" s="240"/>
      <c r="BB19" s="240"/>
      <c r="BC19" s="146"/>
      <c r="BD19" s="146"/>
      <c r="BE19" s="147"/>
      <c r="BF19" s="241"/>
      <c r="BG19" s="240"/>
      <c r="BH19" s="242"/>
      <c r="BI19" s="149"/>
      <c r="BJ19" s="149"/>
      <c r="BK19" s="149"/>
      <c r="BL19" s="149"/>
      <c r="BM19" s="149"/>
      <c r="BN19" s="149"/>
      <c r="BO19" s="150"/>
      <c r="BP19" s="149"/>
      <c r="BQ19" s="243"/>
      <c r="BR19" s="244"/>
      <c r="BS19" s="245"/>
      <c r="BT19" s="245"/>
      <c r="BU19" s="245"/>
      <c r="BV19" s="153"/>
      <c r="BW19" s="153"/>
      <c r="BX19" s="154"/>
      <c r="BY19" s="244"/>
      <c r="BZ19" s="245"/>
      <c r="CA19" s="246"/>
    </row>
    <row r="20" spans="1:79" ht="151.5" customHeight="1" x14ac:dyDescent="0.3">
      <c r="A20" s="225" t="str">
        <f t="array" ref="A20">IFERROR(INDEX(Riesgos!$A$7:$M$84,MATCH(E20,INDEX(Riesgos!$A$7:$M$84,,MATCH(E$7,Riesgos!$A$6:$M$6,0)),0),MATCH(A$7,Riesgos!$A$6:$M$6,0)),"")</f>
        <v/>
      </c>
      <c r="B20" s="226" t="str">
        <f t="array" ref="B20">IFERROR(INDEX(Riesgos!$A$7:$M$84,MATCH(E20,INDEX(Riesgos!$A$7:$M$84,,MATCH(E$7,Riesgos!$A$6:$M$6,0)),0),MATCH(B$7,Riesgos!$A$6:$M$6,0)),"")</f>
        <v/>
      </c>
      <c r="C20" s="226"/>
      <c r="D20" s="44" t="str">
        <f t="array" ref="D20">IFERROR(INDEX(Riesgos!$A$7:$M$84,MATCH(E20,INDEX(Riesgos!$A$7:$M$84,,MATCH(E$7,Riesgos!$A$6:$M$6,0)),0),MATCH(D$7,Riesgos!$A$6:$M$6,0)),"")</f>
        <v/>
      </c>
      <c r="E20" s="191"/>
      <c r="F20" s="191"/>
      <c r="G20" s="227" t="str">
        <f t="shared" si="0"/>
        <v/>
      </c>
      <c r="H20" s="228"/>
      <c r="I20" s="229" t="str">
        <f t="shared" si="1"/>
        <v/>
      </c>
      <c r="J20" s="166" t="str">
        <f>IFERROR(IF(I20="","",IF(I20&lt;='Listas y tablas'!$L$3,"Muy Baja",IF(I20&lt;='Listas y tablas'!$L$4,"Baja",IF(I20&lt;='Listas y tablas'!$L$5,"Media",IF(I20&lt;='Listas y tablas'!$L$6,"Alta","Muy Alta"))))),"")</f>
        <v/>
      </c>
      <c r="K20" s="230"/>
      <c r="L20" s="231"/>
      <c r="M20" s="133"/>
      <c r="N20" s="221"/>
      <c r="O20" s="221"/>
      <c r="P20" s="222"/>
      <c r="Q20" s="223"/>
      <c r="R20" s="221"/>
      <c r="S20" s="221"/>
      <c r="T20" s="221"/>
      <c r="U20" s="221"/>
      <c r="V20" s="232"/>
      <c r="W20" s="133"/>
      <c r="X20" s="221"/>
      <c r="Y20" s="221"/>
      <c r="Z20" s="221"/>
      <c r="AA20" s="221"/>
      <c r="AB20" s="221"/>
      <c r="AC20" s="134"/>
      <c r="AD20" s="221"/>
      <c r="AE20" s="222"/>
      <c r="AF20" s="233"/>
      <c r="AG20" s="234"/>
      <c r="AH20" s="234"/>
      <c r="AI20" s="235"/>
      <c r="AJ20" s="137"/>
      <c r="AK20" s="137"/>
      <c r="AL20" s="139"/>
      <c r="AM20" s="233"/>
      <c r="AN20" s="236"/>
      <c r="AO20" s="237"/>
      <c r="AP20" s="142"/>
      <c r="AQ20" s="142"/>
      <c r="AR20" s="142"/>
      <c r="AS20" s="142"/>
      <c r="AT20" s="142"/>
      <c r="AU20" s="142"/>
      <c r="AV20" s="143"/>
      <c r="AW20" s="142"/>
      <c r="AX20" s="238"/>
      <c r="AY20" s="239"/>
      <c r="AZ20" s="240"/>
      <c r="BA20" s="240"/>
      <c r="BB20" s="240"/>
      <c r="BC20" s="146"/>
      <c r="BD20" s="146"/>
      <c r="BE20" s="147"/>
      <c r="BF20" s="241"/>
      <c r="BG20" s="240"/>
      <c r="BH20" s="242"/>
      <c r="BI20" s="149"/>
      <c r="BJ20" s="149"/>
      <c r="BK20" s="149"/>
      <c r="BL20" s="149"/>
      <c r="BM20" s="149"/>
      <c r="BN20" s="149"/>
      <c r="BO20" s="150"/>
      <c r="BP20" s="149"/>
      <c r="BQ20" s="243"/>
      <c r="BR20" s="244"/>
      <c r="BS20" s="245"/>
      <c r="BT20" s="245"/>
      <c r="BU20" s="245"/>
      <c r="BV20" s="153"/>
      <c r="BW20" s="153"/>
      <c r="BX20" s="154"/>
      <c r="BY20" s="244"/>
      <c r="BZ20" s="245"/>
      <c r="CA20" s="246"/>
    </row>
    <row r="21" spans="1:79" ht="151.5" customHeight="1" x14ac:dyDescent="0.3">
      <c r="A21" s="225" t="str">
        <f t="array" ref="A21">IFERROR(INDEX(Riesgos!$A$7:$M$84,MATCH(E21,INDEX(Riesgos!$A$7:$M$84,,MATCH(E$7,Riesgos!$A$6:$M$6,0)),0),MATCH(A$7,Riesgos!$A$6:$M$6,0)),"")</f>
        <v/>
      </c>
      <c r="B21" s="226" t="str">
        <f t="array" ref="B21">IFERROR(INDEX(Riesgos!$A$7:$M$84,MATCH(E21,INDEX(Riesgos!$A$7:$M$84,,MATCH(E$7,Riesgos!$A$6:$M$6,0)),0),MATCH(B$7,Riesgos!$A$6:$M$6,0)),"")</f>
        <v/>
      </c>
      <c r="C21" s="226"/>
      <c r="D21" s="44" t="str">
        <f t="array" ref="D21">IFERROR(INDEX(Riesgos!$A$7:$M$84,MATCH(E21,INDEX(Riesgos!$A$7:$M$84,,MATCH(E$7,Riesgos!$A$6:$M$6,0)),0),MATCH(D$7,Riesgos!$A$6:$M$6,0)),"")</f>
        <v/>
      </c>
      <c r="E21" s="191"/>
      <c r="F21" s="191"/>
      <c r="G21" s="227" t="str">
        <f t="shared" si="0"/>
        <v/>
      </c>
      <c r="H21" s="228"/>
      <c r="I21" s="229" t="str">
        <f t="shared" si="1"/>
        <v/>
      </c>
      <c r="J21" s="166" t="str">
        <f>IFERROR(IF(I21="","",IF(I21&lt;='Listas y tablas'!$L$3,"Muy Baja",IF(I21&lt;='Listas y tablas'!$L$4,"Baja",IF(I21&lt;='Listas y tablas'!$L$5,"Media",IF(I21&lt;='Listas y tablas'!$L$6,"Alta","Muy Alta"))))),"")</f>
        <v/>
      </c>
      <c r="K21" s="230"/>
      <c r="L21" s="231"/>
      <c r="M21" s="133"/>
      <c r="N21" s="221"/>
      <c r="O21" s="221"/>
      <c r="P21" s="222"/>
      <c r="Q21" s="223"/>
      <c r="R21" s="221"/>
      <c r="S21" s="221"/>
      <c r="T21" s="221"/>
      <c r="U21" s="221"/>
      <c r="V21" s="232"/>
      <c r="W21" s="133"/>
      <c r="X21" s="221"/>
      <c r="Y21" s="221"/>
      <c r="Z21" s="221"/>
      <c r="AA21" s="221"/>
      <c r="AB21" s="221"/>
      <c r="AC21" s="134"/>
      <c r="AD21" s="221"/>
      <c r="AE21" s="222"/>
      <c r="AF21" s="233"/>
      <c r="AG21" s="234"/>
      <c r="AH21" s="234"/>
      <c r="AI21" s="235"/>
      <c r="AJ21" s="137"/>
      <c r="AK21" s="137"/>
      <c r="AL21" s="139"/>
      <c r="AM21" s="233"/>
      <c r="AN21" s="236"/>
      <c r="AO21" s="237"/>
      <c r="AP21" s="142"/>
      <c r="AQ21" s="142"/>
      <c r="AR21" s="142"/>
      <c r="AS21" s="142"/>
      <c r="AT21" s="142"/>
      <c r="AU21" s="142"/>
      <c r="AV21" s="143"/>
      <c r="AW21" s="142"/>
      <c r="AX21" s="238"/>
      <c r="AY21" s="239"/>
      <c r="AZ21" s="240"/>
      <c r="BA21" s="240"/>
      <c r="BB21" s="240"/>
      <c r="BC21" s="146"/>
      <c r="BD21" s="146"/>
      <c r="BE21" s="147"/>
      <c r="BF21" s="241"/>
      <c r="BG21" s="240"/>
      <c r="BH21" s="242"/>
      <c r="BI21" s="149"/>
      <c r="BJ21" s="149"/>
      <c r="BK21" s="149"/>
      <c r="BL21" s="149"/>
      <c r="BM21" s="149"/>
      <c r="BN21" s="149"/>
      <c r="BO21" s="150"/>
      <c r="BP21" s="149"/>
      <c r="BQ21" s="243"/>
      <c r="BR21" s="244"/>
      <c r="BS21" s="245"/>
      <c r="BT21" s="245"/>
      <c r="BU21" s="245"/>
      <c r="BV21" s="153"/>
      <c r="BW21" s="153"/>
      <c r="BX21" s="154"/>
      <c r="BY21" s="244"/>
      <c r="BZ21" s="245"/>
      <c r="CA21" s="246"/>
    </row>
    <row r="22" spans="1:79" ht="151.5" customHeight="1" x14ac:dyDescent="0.3">
      <c r="A22" s="225" t="str">
        <f t="array" ref="A22">IFERROR(INDEX(Riesgos!$A$7:$M$84,MATCH(E22,INDEX(Riesgos!$A$7:$M$84,,MATCH(E$7,Riesgos!$A$6:$M$6,0)),0),MATCH(A$7,Riesgos!$A$6:$M$6,0)),"")</f>
        <v/>
      </c>
      <c r="B22" s="226" t="str">
        <f t="array" ref="B22">IFERROR(INDEX(Riesgos!$A$7:$M$84,MATCH(E22,INDEX(Riesgos!$A$7:$M$84,,MATCH(E$7,Riesgos!$A$6:$M$6,0)),0),MATCH(B$7,Riesgos!$A$6:$M$6,0)),"")</f>
        <v/>
      </c>
      <c r="C22" s="226"/>
      <c r="D22" s="44" t="str">
        <f t="array" ref="D22">IFERROR(INDEX(Riesgos!$A$7:$M$84,MATCH(E22,INDEX(Riesgos!$A$7:$M$84,,MATCH(E$7,Riesgos!$A$6:$M$6,0)),0),MATCH(D$7,Riesgos!$A$6:$M$6,0)),"")</f>
        <v/>
      </c>
      <c r="E22" s="191"/>
      <c r="F22" s="191"/>
      <c r="G22" s="227" t="str">
        <f t="shared" si="0"/>
        <v/>
      </c>
      <c r="H22" s="247"/>
      <c r="I22" s="229" t="str">
        <f t="shared" si="1"/>
        <v/>
      </c>
      <c r="J22" s="166" t="str">
        <f>IFERROR(IF(I22="","",IF(I22&lt;='Listas y tablas'!$L$3,"Muy Baja",IF(I22&lt;='Listas y tablas'!$L$4,"Baja",IF(I22&lt;='Listas y tablas'!$L$5,"Media",IF(I22&lt;='Listas y tablas'!$L$6,"Alta","Muy Alta"))))),"")</f>
        <v/>
      </c>
      <c r="K22" s="230"/>
      <c r="L22" s="231"/>
      <c r="M22" s="133"/>
      <c r="N22" s="221"/>
      <c r="O22" s="221"/>
      <c r="P22" s="222"/>
      <c r="Q22" s="223"/>
      <c r="R22" s="221"/>
      <c r="S22" s="221"/>
      <c r="T22" s="221"/>
      <c r="U22" s="221"/>
      <c r="V22" s="232"/>
      <c r="W22" s="133"/>
      <c r="X22" s="221"/>
      <c r="Y22" s="221"/>
      <c r="Z22" s="221"/>
      <c r="AA22" s="221"/>
      <c r="AB22" s="221"/>
      <c r="AC22" s="134"/>
      <c r="AD22" s="221"/>
      <c r="AE22" s="222"/>
      <c r="AF22" s="233"/>
      <c r="AG22" s="234"/>
      <c r="AH22" s="234"/>
      <c r="AI22" s="235"/>
      <c r="AJ22" s="137"/>
      <c r="AK22" s="137"/>
      <c r="AL22" s="139"/>
      <c r="AM22" s="233"/>
      <c r="AN22" s="236"/>
      <c r="AO22" s="237"/>
      <c r="AP22" s="142"/>
      <c r="AQ22" s="142"/>
      <c r="AR22" s="142"/>
      <c r="AS22" s="142"/>
      <c r="AT22" s="142"/>
      <c r="AU22" s="142"/>
      <c r="AV22" s="143"/>
      <c r="AW22" s="142"/>
      <c r="AX22" s="238"/>
      <c r="AY22" s="239"/>
      <c r="AZ22" s="240"/>
      <c r="BA22" s="240"/>
      <c r="BB22" s="240"/>
      <c r="BC22" s="146"/>
      <c r="BD22" s="146"/>
      <c r="BE22" s="147"/>
      <c r="BF22" s="241"/>
      <c r="BG22" s="240"/>
      <c r="BH22" s="242"/>
      <c r="BI22" s="149"/>
      <c r="BJ22" s="149"/>
      <c r="BK22" s="149"/>
      <c r="BL22" s="149"/>
      <c r="BM22" s="149"/>
      <c r="BN22" s="149"/>
      <c r="BO22" s="150"/>
      <c r="BP22" s="149"/>
      <c r="BQ22" s="243"/>
      <c r="BR22" s="244"/>
      <c r="BS22" s="245"/>
      <c r="BT22" s="245"/>
      <c r="BU22" s="245"/>
      <c r="BV22" s="153"/>
      <c r="BW22" s="153"/>
      <c r="BX22" s="154"/>
      <c r="BY22" s="244"/>
      <c r="BZ22" s="245"/>
      <c r="CA22" s="246"/>
    </row>
    <row r="23" spans="1:79" ht="151.5" customHeight="1" x14ac:dyDescent="0.3">
      <c r="A23" s="225" t="str">
        <f t="array" ref="A23">IFERROR(INDEX(Riesgos!$A$7:$M$84,MATCH(E23,INDEX(Riesgos!$A$7:$M$84,,MATCH(E$7,Riesgos!$A$6:$M$6,0)),0),MATCH(A$7,Riesgos!$A$6:$M$6,0)),"")</f>
        <v/>
      </c>
      <c r="B23" s="226" t="str">
        <f t="array" ref="B23">IFERROR(INDEX(Riesgos!$A$7:$M$84,MATCH(E23,INDEX(Riesgos!$A$7:$M$84,,MATCH(E$7,Riesgos!$A$6:$M$6,0)),0),MATCH(B$7,Riesgos!$A$6:$M$6,0)),"")</f>
        <v/>
      </c>
      <c r="C23" s="226"/>
      <c r="D23" s="44" t="str">
        <f t="array" ref="D23">IFERROR(INDEX(Riesgos!$A$7:$M$84,MATCH(E23,INDEX(Riesgos!$A$7:$M$84,,MATCH(E$7,Riesgos!$A$6:$M$6,0)),0),MATCH(D$7,Riesgos!$A$6:$M$6,0)),"")</f>
        <v/>
      </c>
      <c r="E23" s="191"/>
      <c r="F23" s="191"/>
      <c r="G23" s="227" t="str">
        <f t="shared" si="0"/>
        <v/>
      </c>
      <c r="H23" s="228"/>
      <c r="I23" s="229" t="str">
        <f t="shared" si="1"/>
        <v/>
      </c>
      <c r="J23" s="166" t="str">
        <f>IFERROR(IF(I23="","",IF(I23&lt;='Listas y tablas'!$L$3,"Muy Baja",IF(I23&lt;='Listas y tablas'!$L$4,"Baja",IF(I23&lt;='Listas y tablas'!$L$5,"Media",IF(I23&lt;='Listas y tablas'!$L$6,"Alta","Muy Alta"))))),"")</f>
        <v/>
      </c>
      <c r="K23" s="230"/>
      <c r="L23" s="231"/>
      <c r="M23" s="133"/>
      <c r="N23" s="221"/>
      <c r="O23" s="221"/>
      <c r="P23" s="222"/>
      <c r="Q23" s="223"/>
      <c r="R23" s="221"/>
      <c r="S23" s="221"/>
      <c r="T23" s="221"/>
      <c r="U23" s="221"/>
      <c r="V23" s="232"/>
      <c r="W23" s="133"/>
      <c r="X23" s="221"/>
      <c r="Y23" s="221"/>
      <c r="Z23" s="221"/>
      <c r="AA23" s="221"/>
      <c r="AB23" s="221"/>
      <c r="AC23" s="134"/>
      <c r="AD23" s="221"/>
      <c r="AE23" s="222"/>
      <c r="AF23" s="233"/>
      <c r="AG23" s="234"/>
      <c r="AH23" s="234"/>
      <c r="AI23" s="235"/>
      <c r="AJ23" s="137"/>
      <c r="AK23" s="137"/>
      <c r="AL23" s="139"/>
      <c r="AM23" s="233"/>
      <c r="AN23" s="236"/>
      <c r="AO23" s="237"/>
      <c r="AP23" s="142"/>
      <c r="AQ23" s="142"/>
      <c r="AR23" s="142"/>
      <c r="AS23" s="142"/>
      <c r="AT23" s="142"/>
      <c r="AU23" s="142"/>
      <c r="AV23" s="143"/>
      <c r="AW23" s="142"/>
      <c r="AX23" s="238"/>
      <c r="AY23" s="239"/>
      <c r="AZ23" s="240"/>
      <c r="BA23" s="240"/>
      <c r="BB23" s="240"/>
      <c r="BC23" s="146"/>
      <c r="BD23" s="146"/>
      <c r="BE23" s="147"/>
      <c r="BF23" s="241"/>
      <c r="BG23" s="240"/>
      <c r="BH23" s="242"/>
      <c r="BI23" s="149"/>
      <c r="BJ23" s="149"/>
      <c r="BK23" s="149"/>
      <c r="BL23" s="149"/>
      <c r="BM23" s="149"/>
      <c r="BN23" s="149"/>
      <c r="BO23" s="150"/>
      <c r="BP23" s="149"/>
      <c r="BQ23" s="243"/>
      <c r="BR23" s="244"/>
      <c r="BS23" s="245"/>
      <c r="BT23" s="245"/>
      <c r="BU23" s="245"/>
      <c r="BV23" s="153"/>
      <c r="BW23" s="153"/>
      <c r="BX23" s="154"/>
      <c r="BY23" s="244"/>
      <c r="BZ23" s="245"/>
      <c r="CA23" s="246"/>
    </row>
    <row r="24" spans="1:79" ht="151.5" customHeight="1" x14ac:dyDescent="0.3">
      <c r="A24" s="225" t="str">
        <f t="array" ref="A24">IFERROR(INDEX(Riesgos!$A$7:$M$84,MATCH(E24,INDEX(Riesgos!$A$7:$M$84,,MATCH(E$7,Riesgos!$A$6:$M$6,0)),0),MATCH(A$7,Riesgos!$A$6:$M$6,0)),"")</f>
        <v/>
      </c>
      <c r="B24" s="226" t="str">
        <f t="array" ref="B24">IFERROR(INDEX(Riesgos!$A$7:$M$84,MATCH(E24,INDEX(Riesgos!$A$7:$M$84,,MATCH(E$7,Riesgos!$A$6:$M$6,0)),0),MATCH(B$7,Riesgos!$A$6:$M$6,0)),"")</f>
        <v/>
      </c>
      <c r="C24" s="226"/>
      <c r="D24" s="44" t="str">
        <f t="array" ref="D24">IFERROR(INDEX(Riesgos!$A$7:$M$84,MATCH(E24,INDEX(Riesgos!$A$7:$M$84,,MATCH(E$7,Riesgos!$A$6:$M$6,0)),0),MATCH(D$7,Riesgos!$A$6:$M$6,0)),"")</f>
        <v/>
      </c>
      <c r="E24" s="191"/>
      <c r="F24" s="191"/>
      <c r="G24" s="227" t="str">
        <f t="shared" si="0"/>
        <v/>
      </c>
      <c r="H24" s="228"/>
      <c r="I24" s="229" t="str">
        <f t="shared" si="1"/>
        <v/>
      </c>
      <c r="J24" s="166" t="str">
        <f>IFERROR(IF(I24="","",IF(I24&lt;='Listas y tablas'!$L$3,"Muy Baja",IF(I24&lt;='Listas y tablas'!$L$4,"Baja",IF(I24&lt;='Listas y tablas'!$L$5,"Media",IF(I24&lt;='Listas y tablas'!$L$6,"Alta","Muy Alta"))))),"")</f>
        <v/>
      </c>
      <c r="K24" s="230"/>
      <c r="L24" s="231"/>
      <c r="M24" s="133"/>
      <c r="N24" s="221"/>
      <c r="O24" s="221"/>
      <c r="P24" s="222"/>
      <c r="Q24" s="223"/>
      <c r="R24" s="221"/>
      <c r="S24" s="221"/>
      <c r="T24" s="221"/>
      <c r="U24" s="221"/>
      <c r="V24" s="232"/>
      <c r="W24" s="133"/>
      <c r="X24" s="221"/>
      <c r="Y24" s="221"/>
      <c r="Z24" s="221"/>
      <c r="AA24" s="221"/>
      <c r="AB24" s="221"/>
      <c r="AC24" s="134"/>
      <c r="AD24" s="221"/>
      <c r="AE24" s="222"/>
      <c r="AF24" s="233"/>
      <c r="AG24" s="234"/>
      <c r="AH24" s="234"/>
      <c r="AI24" s="235"/>
      <c r="AJ24" s="137"/>
      <c r="AK24" s="137"/>
      <c r="AL24" s="139"/>
      <c r="AM24" s="233"/>
      <c r="AN24" s="236"/>
      <c r="AO24" s="237"/>
      <c r="AP24" s="142"/>
      <c r="AQ24" s="142"/>
      <c r="AR24" s="142"/>
      <c r="AS24" s="142"/>
      <c r="AT24" s="142"/>
      <c r="AU24" s="142"/>
      <c r="AV24" s="143"/>
      <c r="AW24" s="142"/>
      <c r="AX24" s="238"/>
      <c r="AY24" s="239"/>
      <c r="AZ24" s="240"/>
      <c r="BA24" s="240"/>
      <c r="BB24" s="240"/>
      <c r="BC24" s="146"/>
      <c r="BD24" s="146"/>
      <c r="BE24" s="147"/>
      <c r="BF24" s="241"/>
      <c r="BG24" s="240"/>
      <c r="BH24" s="242"/>
      <c r="BI24" s="149"/>
      <c r="BJ24" s="149"/>
      <c r="BK24" s="149"/>
      <c r="BL24" s="149"/>
      <c r="BM24" s="149"/>
      <c r="BN24" s="149"/>
      <c r="BO24" s="150"/>
      <c r="BP24" s="149"/>
      <c r="BQ24" s="243"/>
      <c r="BR24" s="244"/>
      <c r="BS24" s="245"/>
      <c r="BT24" s="245"/>
      <c r="BU24" s="245"/>
      <c r="BV24" s="153"/>
      <c r="BW24" s="153"/>
      <c r="BX24" s="154"/>
      <c r="BY24" s="244"/>
      <c r="BZ24" s="245"/>
      <c r="CA24" s="246"/>
    </row>
    <row r="25" spans="1:79" ht="151.5" customHeight="1" x14ac:dyDescent="0.3">
      <c r="A25" s="225" t="str">
        <f t="array" ref="A25">IFERROR(INDEX(Riesgos!$A$7:$M$84,MATCH(E25,INDEX(Riesgos!$A$7:$M$84,,MATCH(E$7,Riesgos!$A$6:$M$6,0)),0),MATCH(A$7,Riesgos!$A$6:$M$6,0)),"")</f>
        <v/>
      </c>
      <c r="B25" s="226" t="str">
        <f t="array" ref="B25">IFERROR(INDEX(Riesgos!$A$7:$M$84,MATCH(E25,INDEX(Riesgos!$A$7:$M$84,,MATCH(E$7,Riesgos!$A$6:$M$6,0)),0),MATCH(B$7,Riesgos!$A$6:$M$6,0)),"")</f>
        <v/>
      </c>
      <c r="C25" s="226"/>
      <c r="D25" s="44" t="str">
        <f t="array" ref="D25">IFERROR(INDEX(Riesgos!$A$7:$M$84,MATCH(E25,INDEX(Riesgos!$A$7:$M$84,,MATCH(E$7,Riesgos!$A$6:$M$6,0)),0),MATCH(D$7,Riesgos!$A$6:$M$6,0)),"")</f>
        <v/>
      </c>
      <c r="E25" s="191"/>
      <c r="F25" s="191"/>
      <c r="G25" s="227" t="str">
        <f t="shared" si="0"/>
        <v/>
      </c>
      <c r="H25" s="228"/>
      <c r="I25" s="229" t="str">
        <f t="shared" si="1"/>
        <v/>
      </c>
      <c r="J25" s="166" t="str">
        <f>IFERROR(IF(I25="","",IF(I25&lt;='Listas y tablas'!$L$3,"Muy Baja",IF(I25&lt;='Listas y tablas'!$L$4,"Baja",IF(I25&lt;='Listas y tablas'!$L$5,"Media",IF(I25&lt;='Listas y tablas'!$L$6,"Alta","Muy Alta"))))),"")</f>
        <v/>
      </c>
      <c r="K25" s="230"/>
      <c r="L25" s="231"/>
      <c r="M25" s="133"/>
      <c r="N25" s="221"/>
      <c r="O25" s="221"/>
      <c r="P25" s="222"/>
      <c r="Q25" s="223"/>
      <c r="R25" s="221"/>
      <c r="S25" s="221"/>
      <c r="T25" s="221"/>
      <c r="U25" s="221"/>
      <c r="V25" s="232"/>
      <c r="W25" s="133"/>
      <c r="X25" s="221"/>
      <c r="Y25" s="221"/>
      <c r="Z25" s="221"/>
      <c r="AA25" s="221"/>
      <c r="AB25" s="221"/>
      <c r="AC25" s="134"/>
      <c r="AD25" s="221"/>
      <c r="AE25" s="222"/>
      <c r="AF25" s="233"/>
      <c r="AG25" s="234"/>
      <c r="AH25" s="234"/>
      <c r="AI25" s="235"/>
      <c r="AJ25" s="137"/>
      <c r="AK25" s="137"/>
      <c r="AL25" s="139"/>
      <c r="AM25" s="233"/>
      <c r="AN25" s="236"/>
      <c r="AO25" s="237"/>
      <c r="AP25" s="142"/>
      <c r="AQ25" s="142"/>
      <c r="AR25" s="142"/>
      <c r="AS25" s="142"/>
      <c r="AT25" s="142"/>
      <c r="AU25" s="142"/>
      <c r="AV25" s="143"/>
      <c r="AW25" s="142"/>
      <c r="AX25" s="238"/>
      <c r="AY25" s="239"/>
      <c r="AZ25" s="240"/>
      <c r="BA25" s="240"/>
      <c r="BB25" s="240"/>
      <c r="BC25" s="146"/>
      <c r="BD25" s="146"/>
      <c r="BE25" s="147"/>
      <c r="BF25" s="241"/>
      <c r="BG25" s="240"/>
      <c r="BH25" s="242"/>
      <c r="BI25" s="149"/>
      <c r="BJ25" s="149"/>
      <c r="BK25" s="149"/>
      <c r="BL25" s="149"/>
      <c r="BM25" s="149"/>
      <c r="BN25" s="149"/>
      <c r="BO25" s="150"/>
      <c r="BP25" s="149"/>
      <c r="BQ25" s="243"/>
      <c r="BR25" s="244"/>
      <c r="BS25" s="245"/>
      <c r="BT25" s="245"/>
      <c r="BU25" s="245"/>
      <c r="BV25" s="153"/>
      <c r="BW25" s="153"/>
      <c r="BX25" s="154"/>
      <c r="BY25" s="244"/>
      <c r="BZ25" s="245"/>
      <c r="CA25" s="246"/>
    </row>
    <row r="26" spans="1:79" ht="151.5" customHeight="1" x14ac:dyDescent="0.3">
      <c r="A26" s="225" t="str">
        <f t="array" ref="A26">IFERROR(INDEX(Riesgos!$A$7:$M$84,MATCH(E26,INDEX(Riesgos!$A$7:$M$84,,MATCH(E$7,Riesgos!$A$6:$M$6,0)),0),MATCH(A$7,Riesgos!$A$6:$M$6,0)),"")</f>
        <v/>
      </c>
      <c r="B26" s="226" t="str">
        <f t="array" ref="B26">IFERROR(INDEX(Riesgos!$A$7:$M$84,MATCH(E26,INDEX(Riesgos!$A$7:$M$84,,MATCH(E$7,Riesgos!$A$6:$M$6,0)),0),MATCH(B$7,Riesgos!$A$6:$M$6,0)),"")</f>
        <v/>
      </c>
      <c r="C26" s="226"/>
      <c r="D26" s="44" t="str">
        <f t="array" ref="D26">IFERROR(INDEX(Riesgos!$A$7:$M$84,MATCH(E26,INDEX(Riesgos!$A$7:$M$84,,MATCH(E$7,Riesgos!$A$6:$M$6,0)),0),MATCH(D$7,Riesgos!$A$6:$M$6,0)),"")</f>
        <v/>
      </c>
      <c r="E26" s="191"/>
      <c r="F26" s="191"/>
      <c r="G26" s="227" t="str">
        <f t="shared" si="0"/>
        <v/>
      </c>
      <c r="H26" s="228"/>
      <c r="I26" s="229" t="str">
        <f t="shared" si="1"/>
        <v/>
      </c>
      <c r="J26" s="166" t="str">
        <f>IFERROR(IF(I26="","",IF(I26&lt;='Listas y tablas'!$L$3,"Muy Baja",IF(I26&lt;='Listas y tablas'!$L$4,"Baja",IF(I26&lt;='Listas y tablas'!$L$5,"Media",IF(I26&lt;='Listas y tablas'!$L$6,"Alta","Muy Alta"))))),"")</f>
        <v/>
      </c>
      <c r="K26" s="230"/>
      <c r="L26" s="231"/>
      <c r="M26" s="133"/>
      <c r="N26" s="221"/>
      <c r="O26" s="221"/>
      <c r="P26" s="222"/>
      <c r="Q26" s="223"/>
      <c r="R26" s="221"/>
      <c r="S26" s="221"/>
      <c r="T26" s="221"/>
      <c r="U26" s="221"/>
      <c r="V26" s="232"/>
      <c r="W26" s="133"/>
      <c r="X26" s="221"/>
      <c r="Y26" s="221"/>
      <c r="Z26" s="221"/>
      <c r="AA26" s="221"/>
      <c r="AB26" s="221"/>
      <c r="AC26" s="134"/>
      <c r="AD26" s="221"/>
      <c r="AE26" s="222"/>
      <c r="AF26" s="233"/>
      <c r="AG26" s="234"/>
      <c r="AH26" s="234"/>
      <c r="AI26" s="235"/>
      <c r="AJ26" s="137"/>
      <c r="AK26" s="137"/>
      <c r="AL26" s="139"/>
      <c r="AM26" s="233"/>
      <c r="AN26" s="236"/>
      <c r="AO26" s="237"/>
      <c r="AP26" s="142"/>
      <c r="AQ26" s="142"/>
      <c r="AR26" s="142"/>
      <c r="AS26" s="142"/>
      <c r="AT26" s="142"/>
      <c r="AU26" s="142"/>
      <c r="AV26" s="143"/>
      <c r="AW26" s="142"/>
      <c r="AX26" s="238"/>
      <c r="AY26" s="239"/>
      <c r="AZ26" s="240"/>
      <c r="BA26" s="240"/>
      <c r="BB26" s="240"/>
      <c r="BC26" s="146"/>
      <c r="BD26" s="146"/>
      <c r="BE26" s="147"/>
      <c r="BF26" s="241"/>
      <c r="BG26" s="240"/>
      <c r="BH26" s="242"/>
      <c r="BI26" s="149"/>
      <c r="BJ26" s="149"/>
      <c r="BK26" s="149"/>
      <c r="BL26" s="149"/>
      <c r="BM26" s="149"/>
      <c r="BN26" s="149"/>
      <c r="BO26" s="150"/>
      <c r="BP26" s="149"/>
      <c r="BQ26" s="243"/>
      <c r="BR26" s="244"/>
      <c r="BS26" s="245"/>
      <c r="BT26" s="245"/>
      <c r="BU26" s="245"/>
      <c r="BV26" s="153"/>
      <c r="BW26" s="153"/>
      <c r="BX26" s="154"/>
      <c r="BY26" s="244"/>
      <c r="BZ26" s="245"/>
      <c r="CA26" s="246"/>
    </row>
    <row r="27" spans="1:79" ht="151.5" customHeight="1" x14ac:dyDescent="0.3">
      <c r="A27" s="225" t="str">
        <f t="array" ref="A27">IFERROR(INDEX(Riesgos!$A$7:$M$84,MATCH(E27,INDEX(Riesgos!$A$7:$M$84,,MATCH(E$7,Riesgos!$A$6:$M$6,0)),0),MATCH(A$7,Riesgos!$A$6:$M$6,0)),"")</f>
        <v/>
      </c>
      <c r="B27" s="226" t="str">
        <f t="array" ref="B27">IFERROR(INDEX(Riesgos!$A$7:$M$84,MATCH(E27,INDEX(Riesgos!$A$7:$M$84,,MATCH(E$7,Riesgos!$A$6:$M$6,0)),0),MATCH(B$7,Riesgos!$A$6:$M$6,0)),"")</f>
        <v/>
      </c>
      <c r="C27" s="226"/>
      <c r="D27" s="44" t="str">
        <f t="array" ref="D27">IFERROR(INDEX(Riesgos!$A$7:$M$84,MATCH(E27,INDEX(Riesgos!$A$7:$M$84,,MATCH(E$7,Riesgos!$A$6:$M$6,0)),0),MATCH(D$7,Riesgos!$A$6:$M$6,0)),"")</f>
        <v/>
      </c>
      <c r="E27" s="191"/>
      <c r="F27" s="191"/>
      <c r="G27" s="227" t="str">
        <f t="shared" si="0"/>
        <v/>
      </c>
      <c r="H27" s="228"/>
      <c r="I27" s="229" t="str">
        <f t="shared" si="1"/>
        <v/>
      </c>
      <c r="J27" s="166" t="str">
        <f>IFERROR(IF(I27="","",IF(I27&lt;='Listas y tablas'!$L$3,"Muy Baja",IF(I27&lt;='Listas y tablas'!$L$4,"Baja",IF(I27&lt;='Listas y tablas'!$L$5,"Media",IF(I27&lt;='Listas y tablas'!$L$6,"Alta","Muy Alta"))))),"")</f>
        <v/>
      </c>
      <c r="K27" s="230"/>
      <c r="L27" s="231"/>
      <c r="M27" s="133"/>
      <c r="N27" s="221"/>
      <c r="O27" s="221"/>
      <c r="P27" s="222"/>
      <c r="Q27" s="223"/>
      <c r="R27" s="221"/>
      <c r="S27" s="221"/>
      <c r="T27" s="221"/>
      <c r="U27" s="221"/>
      <c r="V27" s="232"/>
      <c r="W27" s="133"/>
      <c r="X27" s="221"/>
      <c r="Y27" s="221"/>
      <c r="Z27" s="221"/>
      <c r="AA27" s="221"/>
      <c r="AB27" s="221"/>
      <c r="AC27" s="134"/>
      <c r="AD27" s="221"/>
      <c r="AE27" s="222"/>
      <c r="AF27" s="233"/>
      <c r="AG27" s="234"/>
      <c r="AH27" s="234"/>
      <c r="AI27" s="235"/>
      <c r="AJ27" s="137"/>
      <c r="AK27" s="137"/>
      <c r="AL27" s="139"/>
      <c r="AM27" s="233"/>
      <c r="AN27" s="236"/>
      <c r="AO27" s="237"/>
      <c r="AP27" s="142"/>
      <c r="AQ27" s="142"/>
      <c r="AR27" s="142"/>
      <c r="AS27" s="142"/>
      <c r="AT27" s="142"/>
      <c r="AU27" s="142"/>
      <c r="AV27" s="143"/>
      <c r="AW27" s="142"/>
      <c r="AX27" s="238"/>
      <c r="AY27" s="239"/>
      <c r="AZ27" s="240"/>
      <c r="BA27" s="240"/>
      <c r="BB27" s="240"/>
      <c r="BC27" s="146"/>
      <c r="BD27" s="146"/>
      <c r="BE27" s="147"/>
      <c r="BF27" s="241"/>
      <c r="BG27" s="240"/>
      <c r="BH27" s="242"/>
      <c r="BI27" s="149"/>
      <c r="BJ27" s="149"/>
      <c r="BK27" s="149"/>
      <c r="BL27" s="149"/>
      <c r="BM27" s="149"/>
      <c r="BN27" s="149"/>
      <c r="BO27" s="150"/>
      <c r="BP27" s="149"/>
      <c r="BQ27" s="243"/>
      <c r="BR27" s="244"/>
      <c r="BS27" s="245"/>
      <c r="BT27" s="245"/>
      <c r="BU27" s="245"/>
      <c r="BV27" s="153"/>
      <c r="BW27" s="153"/>
      <c r="BX27" s="154"/>
      <c r="BY27" s="244"/>
      <c r="BZ27" s="245"/>
      <c r="CA27" s="246"/>
    </row>
    <row r="28" spans="1:79" ht="151.5" customHeight="1" x14ac:dyDescent="0.3">
      <c r="A28" s="225" t="str">
        <f t="array" ref="A28">IFERROR(INDEX(Riesgos!$A$7:$M$84,MATCH(E28,INDEX(Riesgos!$A$7:$M$84,,MATCH(E$7,Riesgos!$A$6:$M$6,0)),0),MATCH(A$7,Riesgos!$A$6:$M$6,0)),"")</f>
        <v/>
      </c>
      <c r="B28" s="226" t="str">
        <f t="array" ref="B28">IFERROR(INDEX(Riesgos!$A$7:$M$84,MATCH(E28,INDEX(Riesgos!$A$7:$M$84,,MATCH(E$7,Riesgos!$A$6:$M$6,0)),0),MATCH(B$7,Riesgos!$A$6:$M$6,0)),"")</f>
        <v/>
      </c>
      <c r="C28" s="226"/>
      <c r="D28" s="44" t="str">
        <f t="array" ref="D28">IFERROR(INDEX(Riesgos!$A$7:$M$84,MATCH(E28,INDEX(Riesgos!$A$7:$M$84,,MATCH(E$7,Riesgos!$A$6:$M$6,0)),0),MATCH(D$7,Riesgos!$A$6:$M$6,0)),"")</f>
        <v/>
      </c>
      <c r="E28" s="191"/>
      <c r="F28" s="191"/>
      <c r="G28" s="227" t="str">
        <f t="shared" si="0"/>
        <v/>
      </c>
      <c r="H28" s="247"/>
      <c r="I28" s="229" t="str">
        <f t="shared" si="1"/>
        <v/>
      </c>
      <c r="J28" s="166" t="str">
        <f>IFERROR(IF(I28="","",IF(I28&lt;='Listas y tablas'!$L$3,"Muy Baja",IF(I28&lt;='Listas y tablas'!$L$4,"Baja",IF(I28&lt;='Listas y tablas'!$L$5,"Media",IF(I28&lt;='Listas y tablas'!$L$6,"Alta","Muy Alta"))))),"")</f>
        <v/>
      </c>
      <c r="K28" s="230"/>
      <c r="L28" s="231"/>
      <c r="M28" s="133"/>
      <c r="N28" s="221"/>
      <c r="O28" s="221"/>
      <c r="P28" s="222"/>
      <c r="Q28" s="223"/>
      <c r="R28" s="221"/>
      <c r="S28" s="221"/>
      <c r="T28" s="221"/>
      <c r="U28" s="221"/>
      <c r="V28" s="232"/>
      <c r="W28" s="133"/>
      <c r="X28" s="221"/>
      <c r="Y28" s="221"/>
      <c r="Z28" s="221"/>
      <c r="AA28" s="221"/>
      <c r="AB28" s="221"/>
      <c r="AC28" s="134"/>
      <c r="AD28" s="221"/>
      <c r="AE28" s="222"/>
      <c r="AF28" s="233"/>
      <c r="AG28" s="234"/>
      <c r="AH28" s="234"/>
      <c r="AI28" s="235"/>
      <c r="AJ28" s="137"/>
      <c r="AK28" s="137"/>
      <c r="AL28" s="139"/>
      <c r="AM28" s="233"/>
      <c r="AN28" s="236"/>
      <c r="AO28" s="237"/>
      <c r="AP28" s="142"/>
      <c r="AQ28" s="142"/>
      <c r="AR28" s="142"/>
      <c r="AS28" s="142"/>
      <c r="AT28" s="142"/>
      <c r="AU28" s="142"/>
      <c r="AV28" s="143"/>
      <c r="AW28" s="142"/>
      <c r="AX28" s="238"/>
      <c r="AY28" s="239"/>
      <c r="AZ28" s="240"/>
      <c r="BA28" s="240"/>
      <c r="BB28" s="240"/>
      <c r="BC28" s="146"/>
      <c r="BD28" s="146"/>
      <c r="BE28" s="147"/>
      <c r="BF28" s="241"/>
      <c r="BG28" s="240"/>
      <c r="BH28" s="242"/>
      <c r="BI28" s="149"/>
      <c r="BJ28" s="149"/>
      <c r="BK28" s="149"/>
      <c r="BL28" s="149"/>
      <c r="BM28" s="149"/>
      <c r="BN28" s="149"/>
      <c r="BO28" s="150"/>
      <c r="BP28" s="149"/>
      <c r="BQ28" s="243"/>
      <c r="BR28" s="244"/>
      <c r="BS28" s="245"/>
      <c r="BT28" s="245"/>
      <c r="BU28" s="245"/>
      <c r="BV28" s="153"/>
      <c r="BW28" s="153"/>
      <c r="BX28" s="154"/>
      <c r="BY28" s="244"/>
      <c r="BZ28" s="245"/>
      <c r="CA28" s="246"/>
    </row>
    <row r="29" spans="1:79" ht="151.5" customHeight="1" x14ac:dyDescent="0.3">
      <c r="A29" s="225" t="str">
        <f t="array" ref="A29">IFERROR(INDEX(Riesgos!$A$7:$M$84,MATCH(E29,INDEX(Riesgos!$A$7:$M$84,,MATCH(E$7,Riesgos!$A$6:$M$6,0)),0),MATCH(A$7,Riesgos!$A$6:$M$6,0)),"")</f>
        <v/>
      </c>
      <c r="B29" s="226" t="str">
        <f t="array" ref="B29">IFERROR(INDEX(Riesgos!$A$7:$M$84,MATCH(E29,INDEX(Riesgos!$A$7:$M$84,,MATCH(E$7,Riesgos!$A$6:$M$6,0)),0),MATCH(B$7,Riesgos!$A$6:$M$6,0)),"")</f>
        <v/>
      </c>
      <c r="C29" s="226"/>
      <c r="D29" s="44" t="str">
        <f t="array" ref="D29">IFERROR(INDEX(Riesgos!$A$7:$M$84,MATCH(E29,INDEX(Riesgos!$A$7:$M$84,,MATCH(E$7,Riesgos!$A$6:$M$6,0)),0),MATCH(D$7,Riesgos!$A$6:$M$6,0)),"")</f>
        <v/>
      </c>
      <c r="E29" s="191"/>
      <c r="F29" s="191"/>
      <c r="G29" s="227" t="str">
        <f t="shared" si="0"/>
        <v/>
      </c>
      <c r="H29" s="228"/>
      <c r="I29" s="229" t="str">
        <f t="shared" si="1"/>
        <v/>
      </c>
      <c r="J29" s="166" t="str">
        <f>IFERROR(IF(I29="","",IF(I29&lt;='Listas y tablas'!$L$3,"Muy Baja",IF(I29&lt;='Listas y tablas'!$L$4,"Baja",IF(I29&lt;='Listas y tablas'!$L$5,"Media",IF(I29&lt;='Listas y tablas'!$L$6,"Alta","Muy Alta"))))),"")</f>
        <v/>
      </c>
      <c r="K29" s="230"/>
      <c r="L29" s="231"/>
      <c r="M29" s="133"/>
      <c r="N29" s="221"/>
      <c r="O29" s="221"/>
      <c r="P29" s="222"/>
      <c r="Q29" s="223"/>
      <c r="R29" s="221"/>
      <c r="S29" s="221"/>
      <c r="T29" s="221"/>
      <c r="U29" s="221"/>
      <c r="V29" s="232"/>
      <c r="W29" s="133"/>
      <c r="X29" s="221"/>
      <c r="Y29" s="221"/>
      <c r="Z29" s="221"/>
      <c r="AA29" s="221"/>
      <c r="AB29" s="221"/>
      <c r="AC29" s="134"/>
      <c r="AD29" s="221"/>
      <c r="AE29" s="222"/>
      <c r="AF29" s="233"/>
      <c r="AG29" s="234"/>
      <c r="AH29" s="234"/>
      <c r="AI29" s="235"/>
      <c r="AJ29" s="137"/>
      <c r="AK29" s="137"/>
      <c r="AL29" s="139"/>
      <c r="AM29" s="233"/>
      <c r="AN29" s="236"/>
      <c r="AO29" s="237"/>
      <c r="AP29" s="142"/>
      <c r="AQ29" s="142"/>
      <c r="AR29" s="142"/>
      <c r="AS29" s="142"/>
      <c r="AT29" s="142"/>
      <c r="AU29" s="142"/>
      <c r="AV29" s="143"/>
      <c r="AW29" s="142"/>
      <c r="AX29" s="238"/>
      <c r="AY29" s="239"/>
      <c r="AZ29" s="240"/>
      <c r="BA29" s="240"/>
      <c r="BB29" s="240"/>
      <c r="BC29" s="146"/>
      <c r="BD29" s="146"/>
      <c r="BE29" s="147"/>
      <c r="BF29" s="241"/>
      <c r="BG29" s="240"/>
      <c r="BH29" s="242"/>
      <c r="BI29" s="149"/>
      <c r="BJ29" s="149"/>
      <c r="BK29" s="149"/>
      <c r="BL29" s="149"/>
      <c r="BM29" s="149"/>
      <c r="BN29" s="149"/>
      <c r="BO29" s="150"/>
      <c r="BP29" s="149"/>
      <c r="BQ29" s="243"/>
      <c r="BR29" s="244"/>
      <c r="BS29" s="245"/>
      <c r="BT29" s="245"/>
      <c r="BU29" s="245"/>
      <c r="BV29" s="153"/>
      <c r="BW29" s="153"/>
      <c r="BX29" s="154"/>
      <c r="BY29" s="244"/>
      <c r="BZ29" s="245"/>
      <c r="CA29" s="246"/>
    </row>
    <row r="30" spans="1:79" ht="151.5" customHeight="1" x14ac:dyDescent="0.3">
      <c r="A30" s="225" t="str">
        <f t="array" ref="A30">IFERROR(INDEX(Riesgos!$A$7:$M$84,MATCH(E30,INDEX(Riesgos!$A$7:$M$84,,MATCH(E$7,Riesgos!$A$6:$M$6,0)),0),MATCH(A$7,Riesgos!$A$6:$M$6,0)),"")</f>
        <v/>
      </c>
      <c r="B30" s="226" t="str">
        <f t="array" ref="B30">IFERROR(INDEX(Riesgos!$A$7:$M$84,MATCH(E30,INDEX(Riesgos!$A$7:$M$84,,MATCH(E$7,Riesgos!$A$6:$M$6,0)),0),MATCH(B$7,Riesgos!$A$6:$M$6,0)),"")</f>
        <v/>
      </c>
      <c r="C30" s="226"/>
      <c r="D30" s="44" t="str">
        <f t="array" ref="D30">IFERROR(INDEX(Riesgos!$A$7:$M$84,MATCH(E30,INDEX(Riesgos!$A$7:$M$84,,MATCH(E$7,Riesgos!$A$6:$M$6,0)),0),MATCH(D$7,Riesgos!$A$6:$M$6,0)),"")</f>
        <v/>
      </c>
      <c r="E30" s="191"/>
      <c r="F30" s="191"/>
      <c r="G30" s="227" t="str">
        <f t="shared" si="0"/>
        <v/>
      </c>
      <c r="H30" s="228"/>
      <c r="I30" s="229" t="str">
        <f t="shared" si="1"/>
        <v/>
      </c>
      <c r="J30" s="166" t="str">
        <f>IFERROR(IF(I30="","",IF(I30&lt;='Listas y tablas'!$L$3,"Muy Baja",IF(I30&lt;='Listas y tablas'!$L$4,"Baja",IF(I30&lt;='Listas y tablas'!$L$5,"Media",IF(I30&lt;='Listas y tablas'!$L$6,"Alta","Muy Alta"))))),"")</f>
        <v/>
      </c>
      <c r="K30" s="230"/>
      <c r="L30" s="231"/>
      <c r="M30" s="133"/>
      <c r="N30" s="221"/>
      <c r="O30" s="221"/>
      <c r="P30" s="222"/>
      <c r="Q30" s="223"/>
      <c r="R30" s="221"/>
      <c r="S30" s="221"/>
      <c r="T30" s="221"/>
      <c r="U30" s="221"/>
      <c r="V30" s="232"/>
      <c r="W30" s="133"/>
      <c r="X30" s="221"/>
      <c r="Y30" s="221"/>
      <c r="Z30" s="221"/>
      <c r="AA30" s="221"/>
      <c r="AB30" s="221"/>
      <c r="AC30" s="134"/>
      <c r="AD30" s="221"/>
      <c r="AE30" s="222"/>
      <c r="AF30" s="233"/>
      <c r="AG30" s="234"/>
      <c r="AH30" s="234"/>
      <c r="AI30" s="235"/>
      <c r="AJ30" s="137"/>
      <c r="AK30" s="137"/>
      <c r="AL30" s="139"/>
      <c r="AM30" s="233"/>
      <c r="AN30" s="236"/>
      <c r="AO30" s="237"/>
      <c r="AP30" s="142"/>
      <c r="AQ30" s="142"/>
      <c r="AR30" s="142"/>
      <c r="AS30" s="142"/>
      <c r="AT30" s="142"/>
      <c r="AU30" s="142"/>
      <c r="AV30" s="143"/>
      <c r="AW30" s="142"/>
      <c r="AX30" s="238"/>
      <c r="AY30" s="239"/>
      <c r="AZ30" s="240"/>
      <c r="BA30" s="240"/>
      <c r="BB30" s="240"/>
      <c r="BC30" s="146"/>
      <c r="BD30" s="146"/>
      <c r="BE30" s="147"/>
      <c r="BF30" s="241"/>
      <c r="BG30" s="240"/>
      <c r="BH30" s="242"/>
      <c r="BI30" s="149"/>
      <c r="BJ30" s="149"/>
      <c r="BK30" s="149"/>
      <c r="BL30" s="149"/>
      <c r="BM30" s="149"/>
      <c r="BN30" s="149"/>
      <c r="BO30" s="150"/>
      <c r="BP30" s="149"/>
      <c r="BQ30" s="243"/>
      <c r="BR30" s="244"/>
      <c r="BS30" s="245"/>
      <c r="BT30" s="245"/>
      <c r="BU30" s="245"/>
      <c r="BV30" s="153"/>
      <c r="BW30" s="153"/>
      <c r="BX30" s="154"/>
      <c r="BY30" s="244"/>
      <c r="BZ30" s="245"/>
      <c r="CA30" s="246"/>
    </row>
    <row r="31" spans="1:79" ht="151.5" customHeight="1" x14ac:dyDescent="0.3">
      <c r="A31" s="225" t="str">
        <f t="array" ref="A31">IFERROR(INDEX(Riesgos!$A$7:$M$84,MATCH(E31,INDEX(Riesgos!$A$7:$M$84,,MATCH(E$7,Riesgos!$A$6:$M$6,0)),0),MATCH(A$7,Riesgos!$A$6:$M$6,0)),"")</f>
        <v/>
      </c>
      <c r="B31" s="226" t="str">
        <f t="array" ref="B31">IFERROR(INDEX(Riesgos!$A$7:$M$84,MATCH(E31,INDEX(Riesgos!$A$7:$M$84,,MATCH(E$7,Riesgos!$A$6:$M$6,0)),0),MATCH(B$7,Riesgos!$A$6:$M$6,0)),"")</f>
        <v/>
      </c>
      <c r="C31" s="226"/>
      <c r="D31" s="44" t="str">
        <f t="array" ref="D31">IFERROR(INDEX(Riesgos!$A$7:$M$84,MATCH(E31,INDEX(Riesgos!$A$7:$M$84,,MATCH(E$7,Riesgos!$A$6:$M$6,0)),0),MATCH(D$7,Riesgos!$A$6:$M$6,0)),"")</f>
        <v/>
      </c>
      <c r="E31" s="191"/>
      <c r="F31" s="191"/>
      <c r="G31" s="227" t="str">
        <f t="shared" si="0"/>
        <v/>
      </c>
      <c r="H31" s="228"/>
      <c r="I31" s="229" t="str">
        <f t="shared" si="1"/>
        <v/>
      </c>
      <c r="J31" s="166" t="str">
        <f>IFERROR(IF(I31="","",IF(I31&lt;='Listas y tablas'!$L$3,"Muy Baja",IF(I31&lt;='Listas y tablas'!$L$4,"Baja",IF(I31&lt;='Listas y tablas'!$L$5,"Media",IF(I31&lt;='Listas y tablas'!$L$6,"Alta","Muy Alta"))))),"")</f>
        <v/>
      </c>
      <c r="K31" s="230"/>
      <c r="L31" s="231"/>
      <c r="M31" s="133"/>
      <c r="N31" s="221"/>
      <c r="O31" s="221"/>
      <c r="P31" s="222"/>
      <c r="Q31" s="223"/>
      <c r="R31" s="221"/>
      <c r="S31" s="221"/>
      <c r="T31" s="221"/>
      <c r="U31" s="221"/>
      <c r="V31" s="232"/>
      <c r="W31" s="133"/>
      <c r="X31" s="221"/>
      <c r="Y31" s="221"/>
      <c r="Z31" s="221"/>
      <c r="AA31" s="221"/>
      <c r="AB31" s="221"/>
      <c r="AC31" s="134"/>
      <c r="AD31" s="221"/>
      <c r="AE31" s="222"/>
      <c r="AF31" s="233"/>
      <c r="AG31" s="234"/>
      <c r="AH31" s="234"/>
      <c r="AI31" s="235"/>
      <c r="AJ31" s="137"/>
      <c r="AK31" s="137"/>
      <c r="AL31" s="139"/>
      <c r="AM31" s="233"/>
      <c r="AN31" s="236"/>
      <c r="AO31" s="237"/>
      <c r="AP31" s="142"/>
      <c r="AQ31" s="142"/>
      <c r="AR31" s="142"/>
      <c r="AS31" s="142"/>
      <c r="AT31" s="142"/>
      <c r="AU31" s="142"/>
      <c r="AV31" s="143"/>
      <c r="AW31" s="142"/>
      <c r="AX31" s="238"/>
      <c r="AY31" s="239"/>
      <c r="AZ31" s="240"/>
      <c r="BA31" s="240"/>
      <c r="BB31" s="240"/>
      <c r="BC31" s="146"/>
      <c r="BD31" s="146"/>
      <c r="BE31" s="147"/>
      <c r="BF31" s="241"/>
      <c r="BG31" s="240"/>
      <c r="BH31" s="242"/>
      <c r="BI31" s="149"/>
      <c r="BJ31" s="149"/>
      <c r="BK31" s="149"/>
      <c r="BL31" s="149"/>
      <c r="BM31" s="149"/>
      <c r="BN31" s="149"/>
      <c r="BO31" s="150"/>
      <c r="BP31" s="149"/>
      <c r="BQ31" s="243"/>
      <c r="BR31" s="244"/>
      <c r="BS31" s="245"/>
      <c r="BT31" s="245"/>
      <c r="BU31" s="245"/>
      <c r="BV31" s="153"/>
      <c r="BW31" s="153"/>
      <c r="BX31" s="154"/>
      <c r="BY31" s="244"/>
      <c r="BZ31" s="245"/>
      <c r="CA31" s="246"/>
    </row>
    <row r="32" spans="1:79" ht="151.5" customHeight="1" x14ac:dyDescent="0.3">
      <c r="A32" s="225" t="str">
        <f t="array" ref="A32">IFERROR(INDEX(Riesgos!$A$7:$M$84,MATCH(E32,INDEX(Riesgos!$A$7:$M$84,,MATCH(E$7,Riesgos!$A$6:$M$6,0)),0),MATCH(A$7,Riesgos!$A$6:$M$6,0)),"")</f>
        <v/>
      </c>
      <c r="B32" s="226" t="str">
        <f t="array" ref="B32">IFERROR(INDEX(Riesgos!$A$7:$M$84,MATCH(E32,INDEX(Riesgos!$A$7:$M$84,,MATCH(E$7,Riesgos!$A$6:$M$6,0)),0),MATCH(B$7,Riesgos!$A$6:$M$6,0)),"")</f>
        <v/>
      </c>
      <c r="C32" s="226"/>
      <c r="D32" s="44" t="str">
        <f t="array" ref="D32">IFERROR(INDEX(Riesgos!$A$7:$M$84,MATCH(E32,INDEX(Riesgos!$A$7:$M$84,,MATCH(E$7,Riesgos!$A$6:$M$6,0)),0),MATCH(D$7,Riesgos!$A$6:$M$6,0)),"")</f>
        <v/>
      </c>
      <c r="E32" s="191"/>
      <c r="F32" s="191"/>
      <c r="G32" s="227" t="str">
        <f t="shared" si="0"/>
        <v/>
      </c>
      <c r="H32" s="228"/>
      <c r="I32" s="229" t="str">
        <f t="shared" si="1"/>
        <v/>
      </c>
      <c r="J32" s="166" t="str">
        <f>IFERROR(IF(I32="","",IF(I32&lt;='Listas y tablas'!$L$3,"Muy Baja",IF(I32&lt;='Listas y tablas'!$L$4,"Baja",IF(I32&lt;='Listas y tablas'!$L$5,"Media",IF(I32&lt;='Listas y tablas'!$L$6,"Alta","Muy Alta"))))),"")</f>
        <v/>
      </c>
      <c r="K32" s="230"/>
      <c r="L32" s="231"/>
      <c r="M32" s="133"/>
      <c r="N32" s="221"/>
      <c r="O32" s="221"/>
      <c r="P32" s="222"/>
      <c r="Q32" s="223"/>
      <c r="R32" s="221"/>
      <c r="S32" s="221"/>
      <c r="T32" s="221"/>
      <c r="U32" s="221"/>
      <c r="V32" s="232"/>
      <c r="W32" s="133"/>
      <c r="X32" s="221"/>
      <c r="Y32" s="221"/>
      <c r="Z32" s="221"/>
      <c r="AA32" s="221"/>
      <c r="AB32" s="221"/>
      <c r="AC32" s="134"/>
      <c r="AD32" s="221"/>
      <c r="AE32" s="222"/>
      <c r="AF32" s="233"/>
      <c r="AG32" s="234"/>
      <c r="AH32" s="234"/>
      <c r="AI32" s="235"/>
      <c r="AJ32" s="137"/>
      <c r="AK32" s="137"/>
      <c r="AL32" s="139"/>
      <c r="AM32" s="233"/>
      <c r="AN32" s="236"/>
      <c r="AO32" s="237"/>
      <c r="AP32" s="142"/>
      <c r="AQ32" s="142"/>
      <c r="AR32" s="142"/>
      <c r="AS32" s="142"/>
      <c r="AT32" s="142"/>
      <c r="AU32" s="142"/>
      <c r="AV32" s="143"/>
      <c r="AW32" s="142"/>
      <c r="AX32" s="238"/>
      <c r="AY32" s="239"/>
      <c r="AZ32" s="240"/>
      <c r="BA32" s="240"/>
      <c r="BB32" s="240"/>
      <c r="BC32" s="146"/>
      <c r="BD32" s="146"/>
      <c r="BE32" s="147"/>
      <c r="BF32" s="241"/>
      <c r="BG32" s="240"/>
      <c r="BH32" s="242"/>
      <c r="BI32" s="149"/>
      <c r="BJ32" s="149"/>
      <c r="BK32" s="149"/>
      <c r="BL32" s="149"/>
      <c r="BM32" s="149"/>
      <c r="BN32" s="149"/>
      <c r="BO32" s="150"/>
      <c r="BP32" s="149"/>
      <c r="BQ32" s="243"/>
      <c r="BR32" s="244"/>
      <c r="BS32" s="245"/>
      <c r="BT32" s="245"/>
      <c r="BU32" s="245"/>
      <c r="BV32" s="153"/>
      <c r="BW32" s="153"/>
      <c r="BX32" s="154"/>
      <c r="BY32" s="244"/>
      <c r="BZ32" s="245"/>
      <c r="CA32" s="246"/>
    </row>
    <row r="33" spans="1:79" ht="151.5" customHeight="1" x14ac:dyDescent="0.3">
      <c r="A33" s="225" t="str">
        <f t="array" ref="A33">IFERROR(INDEX(Riesgos!$A$7:$M$84,MATCH(E33,INDEX(Riesgos!$A$7:$M$84,,MATCH(E$7,Riesgos!$A$6:$M$6,0)),0),MATCH(A$7,Riesgos!$A$6:$M$6,0)),"")</f>
        <v/>
      </c>
      <c r="B33" s="226" t="str">
        <f t="array" ref="B33">IFERROR(INDEX(Riesgos!$A$7:$M$84,MATCH(E33,INDEX(Riesgos!$A$7:$M$84,,MATCH(E$7,Riesgos!$A$6:$M$6,0)),0),MATCH(B$7,Riesgos!$A$6:$M$6,0)),"")</f>
        <v/>
      </c>
      <c r="C33" s="226"/>
      <c r="D33" s="44" t="str">
        <f t="array" ref="D33">IFERROR(INDEX(Riesgos!$A$7:$M$84,MATCH(E33,INDEX(Riesgos!$A$7:$M$84,,MATCH(E$7,Riesgos!$A$6:$M$6,0)),0),MATCH(D$7,Riesgos!$A$6:$M$6,0)),"")</f>
        <v/>
      </c>
      <c r="E33" s="191"/>
      <c r="F33" s="191"/>
      <c r="G33" s="227" t="str">
        <f t="shared" si="0"/>
        <v/>
      </c>
      <c r="H33" s="228"/>
      <c r="I33" s="229" t="str">
        <f t="shared" si="1"/>
        <v/>
      </c>
      <c r="J33" s="166" t="str">
        <f>IFERROR(IF(I33="","",IF(I33&lt;='Listas y tablas'!$L$3,"Muy Baja",IF(I33&lt;='Listas y tablas'!$L$4,"Baja",IF(I33&lt;='Listas y tablas'!$L$5,"Media",IF(I33&lt;='Listas y tablas'!$L$6,"Alta","Muy Alta"))))),"")</f>
        <v/>
      </c>
      <c r="K33" s="230"/>
      <c r="L33" s="231"/>
      <c r="M33" s="133"/>
      <c r="N33" s="221"/>
      <c r="O33" s="221"/>
      <c r="P33" s="222"/>
      <c r="Q33" s="223"/>
      <c r="R33" s="221"/>
      <c r="S33" s="221"/>
      <c r="T33" s="221"/>
      <c r="U33" s="221"/>
      <c r="V33" s="232"/>
      <c r="W33" s="133"/>
      <c r="X33" s="221"/>
      <c r="Y33" s="221"/>
      <c r="Z33" s="221"/>
      <c r="AA33" s="221"/>
      <c r="AB33" s="221"/>
      <c r="AC33" s="134"/>
      <c r="AD33" s="221"/>
      <c r="AE33" s="222"/>
      <c r="AF33" s="233"/>
      <c r="AG33" s="234"/>
      <c r="AH33" s="234"/>
      <c r="AI33" s="235"/>
      <c r="AJ33" s="137"/>
      <c r="AK33" s="137"/>
      <c r="AL33" s="139"/>
      <c r="AM33" s="233"/>
      <c r="AN33" s="236"/>
      <c r="AO33" s="237"/>
      <c r="AP33" s="142"/>
      <c r="AQ33" s="142"/>
      <c r="AR33" s="142"/>
      <c r="AS33" s="142"/>
      <c r="AT33" s="142"/>
      <c r="AU33" s="142"/>
      <c r="AV33" s="143"/>
      <c r="AW33" s="142"/>
      <c r="AX33" s="238"/>
      <c r="AY33" s="239"/>
      <c r="AZ33" s="240"/>
      <c r="BA33" s="240"/>
      <c r="BB33" s="240"/>
      <c r="BC33" s="146"/>
      <c r="BD33" s="146"/>
      <c r="BE33" s="147"/>
      <c r="BF33" s="241"/>
      <c r="BG33" s="240"/>
      <c r="BH33" s="242"/>
      <c r="BI33" s="149"/>
      <c r="BJ33" s="149"/>
      <c r="BK33" s="149"/>
      <c r="BL33" s="149"/>
      <c r="BM33" s="149"/>
      <c r="BN33" s="149"/>
      <c r="BO33" s="150"/>
      <c r="BP33" s="149"/>
      <c r="BQ33" s="243"/>
      <c r="BR33" s="244"/>
      <c r="BS33" s="245"/>
      <c r="BT33" s="245"/>
      <c r="BU33" s="245"/>
      <c r="BV33" s="153"/>
      <c r="BW33" s="153"/>
      <c r="BX33" s="154"/>
      <c r="BY33" s="244"/>
      <c r="BZ33" s="245"/>
      <c r="CA33" s="246"/>
    </row>
    <row r="34" spans="1:79" ht="151.5" customHeight="1" x14ac:dyDescent="0.3">
      <c r="A34" s="225" t="str">
        <f t="array" ref="A34">IFERROR(INDEX(Riesgos!$A$7:$M$84,MATCH(E34,INDEX(Riesgos!$A$7:$M$84,,MATCH(E$7,Riesgos!$A$6:$M$6,0)),0),MATCH(A$7,Riesgos!$A$6:$M$6,0)),"")</f>
        <v/>
      </c>
      <c r="B34" s="226" t="str">
        <f t="array" ref="B34">IFERROR(INDEX(Riesgos!$A$7:$M$84,MATCH(E34,INDEX(Riesgos!$A$7:$M$84,,MATCH(E$7,Riesgos!$A$6:$M$6,0)),0),MATCH(B$7,Riesgos!$A$6:$M$6,0)),"")</f>
        <v/>
      </c>
      <c r="C34" s="226"/>
      <c r="D34" s="44" t="str">
        <f t="array" ref="D34">IFERROR(INDEX(Riesgos!$A$7:$M$84,MATCH(E34,INDEX(Riesgos!$A$7:$M$84,,MATCH(E$7,Riesgos!$A$6:$M$6,0)),0),MATCH(D$7,Riesgos!$A$6:$M$6,0)),"")</f>
        <v/>
      </c>
      <c r="E34" s="191"/>
      <c r="F34" s="191"/>
      <c r="G34" s="227" t="str">
        <f t="shared" si="0"/>
        <v/>
      </c>
      <c r="H34" s="247"/>
      <c r="I34" s="229" t="str">
        <f t="shared" si="1"/>
        <v/>
      </c>
      <c r="J34" s="166" t="str">
        <f>IFERROR(IF(I34="","",IF(I34&lt;='Listas y tablas'!$L$3,"Muy Baja",IF(I34&lt;='Listas y tablas'!$L$4,"Baja",IF(I34&lt;='Listas y tablas'!$L$5,"Media",IF(I34&lt;='Listas y tablas'!$L$6,"Alta","Muy Alta"))))),"")</f>
        <v/>
      </c>
      <c r="K34" s="230"/>
      <c r="L34" s="231"/>
      <c r="M34" s="133"/>
      <c r="N34" s="221"/>
      <c r="O34" s="221"/>
      <c r="P34" s="222"/>
      <c r="Q34" s="223"/>
      <c r="R34" s="221"/>
      <c r="S34" s="221"/>
      <c r="T34" s="221"/>
      <c r="U34" s="221"/>
      <c r="V34" s="232"/>
      <c r="W34" s="133"/>
      <c r="X34" s="221"/>
      <c r="Y34" s="221"/>
      <c r="Z34" s="221"/>
      <c r="AA34" s="221"/>
      <c r="AB34" s="221"/>
      <c r="AC34" s="134"/>
      <c r="AD34" s="221"/>
      <c r="AE34" s="222"/>
      <c r="AF34" s="233"/>
      <c r="AG34" s="234"/>
      <c r="AH34" s="234"/>
      <c r="AI34" s="235"/>
      <c r="AJ34" s="137"/>
      <c r="AK34" s="137"/>
      <c r="AL34" s="139"/>
      <c r="AM34" s="233"/>
      <c r="AN34" s="236"/>
      <c r="AO34" s="237"/>
      <c r="AP34" s="142"/>
      <c r="AQ34" s="142"/>
      <c r="AR34" s="142"/>
      <c r="AS34" s="142"/>
      <c r="AT34" s="142"/>
      <c r="AU34" s="142"/>
      <c r="AV34" s="143"/>
      <c r="AW34" s="142"/>
      <c r="AX34" s="238"/>
      <c r="AY34" s="239"/>
      <c r="AZ34" s="240"/>
      <c r="BA34" s="240"/>
      <c r="BB34" s="240"/>
      <c r="BC34" s="146"/>
      <c r="BD34" s="146"/>
      <c r="BE34" s="147"/>
      <c r="BF34" s="241"/>
      <c r="BG34" s="240"/>
      <c r="BH34" s="242"/>
      <c r="BI34" s="149"/>
      <c r="BJ34" s="149"/>
      <c r="BK34" s="149"/>
      <c r="BL34" s="149"/>
      <c r="BM34" s="149"/>
      <c r="BN34" s="149"/>
      <c r="BO34" s="150"/>
      <c r="BP34" s="149"/>
      <c r="BQ34" s="243"/>
      <c r="BR34" s="244"/>
      <c r="BS34" s="245"/>
      <c r="BT34" s="245"/>
      <c r="BU34" s="245"/>
      <c r="BV34" s="153"/>
      <c r="BW34" s="153"/>
      <c r="BX34" s="154"/>
      <c r="BY34" s="244"/>
      <c r="BZ34" s="245"/>
      <c r="CA34" s="246"/>
    </row>
    <row r="35" spans="1:79" ht="151.5" customHeight="1" x14ac:dyDescent="0.3">
      <c r="A35" s="225" t="str">
        <f t="array" ref="A35">IFERROR(INDEX(Riesgos!$A$7:$M$84,MATCH(E35,INDEX(Riesgos!$A$7:$M$84,,MATCH(E$7,Riesgos!$A$6:$M$6,0)),0),MATCH(A$7,Riesgos!$A$6:$M$6,0)),"")</f>
        <v/>
      </c>
      <c r="B35" s="226" t="str">
        <f t="array" ref="B35">IFERROR(INDEX(Riesgos!$A$7:$M$84,MATCH(E35,INDEX(Riesgos!$A$7:$M$84,,MATCH(E$7,Riesgos!$A$6:$M$6,0)),0),MATCH(B$7,Riesgos!$A$6:$M$6,0)),"")</f>
        <v/>
      </c>
      <c r="C35" s="226"/>
      <c r="D35" s="44" t="str">
        <f t="array" ref="D35">IFERROR(INDEX(Riesgos!$A$7:$M$84,MATCH(E35,INDEX(Riesgos!$A$7:$M$84,,MATCH(E$7,Riesgos!$A$6:$M$6,0)),0),MATCH(D$7,Riesgos!$A$6:$M$6,0)),"")</f>
        <v/>
      </c>
      <c r="E35" s="191"/>
      <c r="F35" s="191"/>
      <c r="G35" s="227" t="str">
        <f t="shared" si="0"/>
        <v/>
      </c>
      <c r="H35" s="228"/>
      <c r="I35" s="229" t="str">
        <f t="shared" si="1"/>
        <v/>
      </c>
      <c r="J35" s="166" t="str">
        <f>IFERROR(IF(I35="","",IF(I35&lt;='Listas y tablas'!$L$3,"Muy Baja",IF(I35&lt;='Listas y tablas'!$L$4,"Baja",IF(I35&lt;='Listas y tablas'!$L$5,"Media",IF(I35&lt;='Listas y tablas'!$L$6,"Alta","Muy Alta"))))),"")</f>
        <v/>
      </c>
      <c r="K35" s="230"/>
      <c r="L35" s="231"/>
      <c r="M35" s="133"/>
      <c r="N35" s="221"/>
      <c r="O35" s="221"/>
      <c r="P35" s="222"/>
      <c r="Q35" s="223"/>
      <c r="R35" s="221"/>
      <c r="S35" s="221"/>
      <c r="T35" s="221"/>
      <c r="U35" s="221"/>
      <c r="V35" s="232"/>
      <c r="W35" s="133"/>
      <c r="X35" s="221"/>
      <c r="Y35" s="221"/>
      <c r="Z35" s="221"/>
      <c r="AA35" s="221"/>
      <c r="AB35" s="221"/>
      <c r="AC35" s="134"/>
      <c r="AD35" s="221"/>
      <c r="AE35" s="222"/>
      <c r="AF35" s="233"/>
      <c r="AG35" s="234"/>
      <c r="AH35" s="234"/>
      <c r="AI35" s="235"/>
      <c r="AJ35" s="137"/>
      <c r="AK35" s="137"/>
      <c r="AL35" s="139"/>
      <c r="AM35" s="233"/>
      <c r="AN35" s="236"/>
      <c r="AO35" s="237"/>
      <c r="AP35" s="142"/>
      <c r="AQ35" s="142"/>
      <c r="AR35" s="142"/>
      <c r="AS35" s="142"/>
      <c r="AT35" s="142"/>
      <c r="AU35" s="142"/>
      <c r="AV35" s="143"/>
      <c r="AW35" s="142"/>
      <c r="AX35" s="238"/>
      <c r="AY35" s="239"/>
      <c r="AZ35" s="240"/>
      <c r="BA35" s="240"/>
      <c r="BB35" s="240"/>
      <c r="BC35" s="146"/>
      <c r="BD35" s="146"/>
      <c r="BE35" s="147"/>
      <c r="BF35" s="241"/>
      <c r="BG35" s="240"/>
      <c r="BH35" s="242"/>
      <c r="BI35" s="149"/>
      <c r="BJ35" s="149"/>
      <c r="BK35" s="149"/>
      <c r="BL35" s="149"/>
      <c r="BM35" s="149"/>
      <c r="BN35" s="149"/>
      <c r="BO35" s="150"/>
      <c r="BP35" s="149"/>
      <c r="BQ35" s="243"/>
      <c r="BR35" s="244"/>
      <c r="BS35" s="245"/>
      <c r="BT35" s="245"/>
      <c r="BU35" s="245"/>
      <c r="BV35" s="153"/>
      <c r="BW35" s="153"/>
      <c r="BX35" s="154"/>
      <c r="BY35" s="244"/>
      <c r="BZ35" s="245"/>
      <c r="CA35" s="246"/>
    </row>
    <row r="36" spans="1:79" ht="151.5" customHeight="1" x14ac:dyDescent="0.3">
      <c r="A36" s="225" t="str">
        <f t="array" ref="A36">IFERROR(INDEX(Riesgos!$A$7:$M$84,MATCH(E36,INDEX(Riesgos!$A$7:$M$84,,MATCH(E$7,Riesgos!$A$6:$M$6,0)),0),MATCH(A$7,Riesgos!$A$6:$M$6,0)),"")</f>
        <v/>
      </c>
      <c r="B36" s="226" t="str">
        <f t="array" ref="B36">IFERROR(INDEX(Riesgos!$A$7:$M$84,MATCH(E36,INDEX(Riesgos!$A$7:$M$84,,MATCH(E$7,Riesgos!$A$6:$M$6,0)),0),MATCH(B$7,Riesgos!$A$6:$M$6,0)),"")</f>
        <v/>
      </c>
      <c r="C36" s="226"/>
      <c r="D36" s="44" t="str">
        <f t="array" ref="D36">IFERROR(INDEX(Riesgos!$A$7:$M$84,MATCH(E36,INDEX(Riesgos!$A$7:$M$84,,MATCH(E$7,Riesgos!$A$6:$M$6,0)),0),MATCH(D$7,Riesgos!$A$6:$M$6,0)),"")</f>
        <v/>
      </c>
      <c r="E36" s="191"/>
      <c r="F36" s="191"/>
      <c r="G36" s="227" t="str">
        <f t="shared" si="0"/>
        <v/>
      </c>
      <c r="H36" s="228"/>
      <c r="I36" s="229" t="str">
        <f t="shared" si="1"/>
        <v/>
      </c>
      <c r="J36" s="166" t="str">
        <f>IFERROR(IF(I36="","",IF(I36&lt;='Listas y tablas'!$L$3,"Muy Baja",IF(I36&lt;='Listas y tablas'!$L$4,"Baja",IF(I36&lt;='Listas y tablas'!$L$5,"Media",IF(I36&lt;='Listas y tablas'!$L$6,"Alta","Muy Alta"))))),"")</f>
        <v/>
      </c>
      <c r="K36" s="230"/>
      <c r="L36" s="231"/>
      <c r="M36" s="133"/>
      <c r="N36" s="221"/>
      <c r="O36" s="221"/>
      <c r="P36" s="222"/>
      <c r="Q36" s="223"/>
      <c r="R36" s="221"/>
      <c r="S36" s="221"/>
      <c r="T36" s="221"/>
      <c r="U36" s="221"/>
      <c r="V36" s="232"/>
      <c r="W36" s="133"/>
      <c r="X36" s="221"/>
      <c r="Y36" s="221"/>
      <c r="Z36" s="221"/>
      <c r="AA36" s="221"/>
      <c r="AB36" s="221"/>
      <c r="AC36" s="134"/>
      <c r="AD36" s="221"/>
      <c r="AE36" s="222"/>
      <c r="AF36" s="233"/>
      <c r="AG36" s="234"/>
      <c r="AH36" s="234"/>
      <c r="AI36" s="235"/>
      <c r="AJ36" s="137"/>
      <c r="AK36" s="137"/>
      <c r="AL36" s="139"/>
      <c r="AM36" s="233"/>
      <c r="AN36" s="236"/>
      <c r="AO36" s="237"/>
      <c r="AP36" s="142"/>
      <c r="AQ36" s="142"/>
      <c r="AR36" s="142"/>
      <c r="AS36" s="142"/>
      <c r="AT36" s="142"/>
      <c r="AU36" s="142"/>
      <c r="AV36" s="143"/>
      <c r="AW36" s="142"/>
      <c r="AX36" s="238"/>
      <c r="AY36" s="239"/>
      <c r="AZ36" s="240"/>
      <c r="BA36" s="240"/>
      <c r="BB36" s="240"/>
      <c r="BC36" s="146"/>
      <c r="BD36" s="146"/>
      <c r="BE36" s="147"/>
      <c r="BF36" s="241"/>
      <c r="BG36" s="240"/>
      <c r="BH36" s="242"/>
      <c r="BI36" s="149"/>
      <c r="BJ36" s="149"/>
      <c r="BK36" s="149"/>
      <c r="BL36" s="149"/>
      <c r="BM36" s="149"/>
      <c r="BN36" s="149"/>
      <c r="BO36" s="150"/>
      <c r="BP36" s="149"/>
      <c r="BQ36" s="243"/>
      <c r="BR36" s="244"/>
      <c r="BS36" s="245"/>
      <c r="BT36" s="245"/>
      <c r="BU36" s="245"/>
      <c r="BV36" s="153"/>
      <c r="BW36" s="153"/>
      <c r="BX36" s="154"/>
      <c r="BY36" s="244"/>
      <c r="BZ36" s="245"/>
      <c r="CA36" s="246"/>
    </row>
    <row r="37" spans="1:79" ht="151.5" customHeight="1" x14ac:dyDescent="0.3">
      <c r="A37" s="225" t="str">
        <f t="array" ref="A37">IFERROR(INDEX(Riesgos!$A$7:$M$84,MATCH(E37,INDEX(Riesgos!$A$7:$M$84,,MATCH(E$7,Riesgos!$A$6:$M$6,0)),0),MATCH(A$7,Riesgos!$A$6:$M$6,0)),"")</f>
        <v/>
      </c>
      <c r="B37" s="226" t="str">
        <f t="array" ref="B37">IFERROR(INDEX(Riesgos!$A$7:$M$84,MATCH(E37,INDEX(Riesgos!$A$7:$M$84,,MATCH(E$7,Riesgos!$A$6:$M$6,0)),0),MATCH(B$7,Riesgos!$A$6:$M$6,0)),"")</f>
        <v/>
      </c>
      <c r="C37" s="226"/>
      <c r="D37" s="44" t="str">
        <f t="array" ref="D37">IFERROR(INDEX(Riesgos!$A$7:$M$84,MATCH(E37,INDEX(Riesgos!$A$7:$M$84,,MATCH(E$7,Riesgos!$A$6:$M$6,0)),0),MATCH(D$7,Riesgos!$A$6:$M$6,0)),"")</f>
        <v/>
      </c>
      <c r="E37" s="191"/>
      <c r="F37" s="191"/>
      <c r="G37" s="227" t="str">
        <f t="shared" si="0"/>
        <v/>
      </c>
      <c r="H37" s="228"/>
      <c r="I37" s="229" t="str">
        <f t="shared" si="1"/>
        <v/>
      </c>
      <c r="J37" s="166" t="str">
        <f>IFERROR(IF(I37="","",IF(I37&lt;='Listas y tablas'!$L$3,"Muy Baja",IF(I37&lt;='Listas y tablas'!$L$4,"Baja",IF(I37&lt;='Listas y tablas'!$L$5,"Media",IF(I37&lt;='Listas y tablas'!$L$6,"Alta","Muy Alta"))))),"")</f>
        <v/>
      </c>
      <c r="K37" s="230"/>
      <c r="L37" s="231"/>
      <c r="M37" s="133"/>
      <c r="N37" s="221"/>
      <c r="O37" s="221"/>
      <c r="P37" s="222"/>
      <c r="Q37" s="223"/>
      <c r="R37" s="221"/>
      <c r="S37" s="221"/>
      <c r="T37" s="221"/>
      <c r="U37" s="221"/>
      <c r="V37" s="232"/>
      <c r="W37" s="133"/>
      <c r="X37" s="221"/>
      <c r="Y37" s="221"/>
      <c r="Z37" s="221"/>
      <c r="AA37" s="221"/>
      <c r="AB37" s="221"/>
      <c r="AC37" s="134"/>
      <c r="AD37" s="221"/>
      <c r="AE37" s="222"/>
      <c r="AF37" s="233"/>
      <c r="AG37" s="234"/>
      <c r="AH37" s="234"/>
      <c r="AI37" s="235"/>
      <c r="AJ37" s="137"/>
      <c r="AK37" s="137"/>
      <c r="AL37" s="139"/>
      <c r="AM37" s="233"/>
      <c r="AN37" s="236"/>
      <c r="AO37" s="237"/>
      <c r="AP37" s="142"/>
      <c r="AQ37" s="142"/>
      <c r="AR37" s="142"/>
      <c r="AS37" s="142"/>
      <c r="AT37" s="142"/>
      <c r="AU37" s="142"/>
      <c r="AV37" s="143"/>
      <c r="AW37" s="142"/>
      <c r="AX37" s="238"/>
      <c r="AY37" s="239"/>
      <c r="AZ37" s="240"/>
      <c r="BA37" s="240"/>
      <c r="BB37" s="240"/>
      <c r="BC37" s="146"/>
      <c r="BD37" s="146"/>
      <c r="BE37" s="147"/>
      <c r="BF37" s="241"/>
      <c r="BG37" s="240"/>
      <c r="BH37" s="242"/>
      <c r="BI37" s="149"/>
      <c r="BJ37" s="149"/>
      <c r="BK37" s="149"/>
      <c r="BL37" s="149"/>
      <c r="BM37" s="149"/>
      <c r="BN37" s="149"/>
      <c r="BO37" s="150"/>
      <c r="BP37" s="149"/>
      <c r="BQ37" s="243"/>
      <c r="BR37" s="244"/>
      <c r="BS37" s="245"/>
      <c r="BT37" s="245"/>
      <c r="BU37" s="245"/>
      <c r="BV37" s="153"/>
      <c r="BW37" s="153"/>
      <c r="BX37" s="154"/>
      <c r="BY37" s="244"/>
      <c r="BZ37" s="245"/>
      <c r="CA37" s="246"/>
    </row>
    <row r="38" spans="1:79" ht="151.5" customHeight="1" x14ac:dyDescent="0.3">
      <c r="A38" s="225" t="str">
        <f t="array" ref="A38">IFERROR(INDEX(Riesgos!$A$7:$M$84,MATCH(E38,INDEX(Riesgos!$A$7:$M$84,,MATCH(E$7,Riesgos!$A$6:$M$6,0)),0),MATCH(A$7,Riesgos!$A$6:$M$6,0)),"")</f>
        <v/>
      </c>
      <c r="B38" s="226" t="str">
        <f t="array" ref="B38">IFERROR(INDEX(Riesgos!$A$7:$M$84,MATCH(E38,INDEX(Riesgos!$A$7:$M$84,,MATCH(E$7,Riesgos!$A$6:$M$6,0)),0),MATCH(B$7,Riesgos!$A$6:$M$6,0)),"")</f>
        <v/>
      </c>
      <c r="C38" s="226"/>
      <c r="D38" s="44" t="str">
        <f t="array" ref="D38">IFERROR(INDEX(Riesgos!$A$7:$M$84,MATCH(E38,INDEX(Riesgos!$A$7:$M$84,,MATCH(E$7,Riesgos!$A$6:$M$6,0)),0),MATCH(D$7,Riesgos!$A$6:$M$6,0)),"")</f>
        <v/>
      </c>
      <c r="E38" s="191"/>
      <c r="F38" s="191"/>
      <c r="G38" s="227" t="str">
        <f t="shared" si="0"/>
        <v/>
      </c>
      <c r="H38" s="228"/>
      <c r="I38" s="229" t="str">
        <f t="shared" si="1"/>
        <v/>
      </c>
      <c r="J38" s="166" t="str">
        <f>IFERROR(IF(I38="","",IF(I38&lt;='Listas y tablas'!$L$3,"Muy Baja",IF(I38&lt;='Listas y tablas'!$L$4,"Baja",IF(I38&lt;='Listas y tablas'!$L$5,"Media",IF(I38&lt;='Listas y tablas'!$L$6,"Alta","Muy Alta"))))),"")</f>
        <v/>
      </c>
      <c r="K38" s="230"/>
      <c r="L38" s="231"/>
      <c r="M38" s="133"/>
      <c r="N38" s="221"/>
      <c r="O38" s="221"/>
      <c r="P38" s="222"/>
      <c r="Q38" s="223"/>
      <c r="R38" s="221"/>
      <c r="S38" s="221"/>
      <c r="T38" s="221"/>
      <c r="U38" s="221"/>
      <c r="V38" s="232"/>
      <c r="W38" s="133"/>
      <c r="X38" s="221"/>
      <c r="Y38" s="221"/>
      <c r="Z38" s="221"/>
      <c r="AA38" s="221"/>
      <c r="AB38" s="221"/>
      <c r="AC38" s="134"/>
      <c r="AD38" s="221"/>
      <c r="AE38" s="222"/>
      <c r="AF38" s="233"/>
      <c r="AG38" s="234"/>
      <c r="AH38" s="234"/>
      <c r="AI38" s="235"/>
      <c r="AJ38" s="137"/>
      <c r="AK38" s="137"/>
      <c r="AL38" s="139"/>
      <c r="AM38" s="233"/>
      <c r="AN38" s="236"/>
      <c r="AO38" s="237"/>
      <c r="AP38" s="142"/>
      <c r="AQ38" s="142"/>
      <c r="AR38" s="142"/>
      <c r="AS38" s="142"/>
      <c r="AT38" s="142"/>
      <c r="AU38" s="142"/>
      <c r="AV38" s="143"/>
      <c r="AW38" s="142"/>
      <c r="AX38" s="238"/>
      <c r="AY38" s="239"/>
      <c r="AZ38" s="240"/>
      <c r="BA38" s="240"/>
      <c r="BB38" s="240"/>
      <c r="BC38" s="146"/>
      <c r="BD38" s="146"/>
      <c r="BE38" s="147"/>
      <c r="BF38" s="241"/>
      <c r="BG38" s="240"/>
      <c r="BH38" s="242"/>
      <c r="BI38" s="149"/>
      <c r="BJ38" s="149"/>
      <c r="BK38" s="149"/>
      <c r="BL38" s="149"/>
      <c r="BM38" s="149"/>
      <c r="BN38" s="149"/>
      <c r="BO38" s="150"/>
      <c r="BP38" s="149"/>
      <c r="BQ38" s="243"/>
      <c r="BR38" s="244"/>
      <c r="BS38" s="245"/>
      <c r="BT38" s="245"/>
      <c r="BU38" s="245"/>
      <c r="BV38" s="153"/>
      <c r="BW38" s="153"/>
      <c r="BX38" s="154"/>
      <c r="BY38" s="244"/>
      <c r="BZ38" s="245"/>
      <c r="CA38" s="246"/>
    </row>
    <row r="39" spans="1:79" ht="151.5" customHeight="1" x14ac:dyDescent="0.3">
      <c r="A39" s="225" t="str">
        <f t="array" ref="A39">IFERROR(INDEX(Riesgos!$A$7:$M$84,MATCH(E39,INDEX(Riesgos!$A$7:$M$84,,MATCH(E$7,Riesgos!$A$6:$M$6,0)),0),MATCH(A$7,Riesgos!$A$6:$M$6,0)),"")</f>
        <v/>
      </c>
      <c r="B39" s="226" t="str">
        <f t="array" ref="B39">IFERROR(INDEX(Riesgos!$A$7:$M$84,MATCH(E39,INDEX(Riesgos!$A$7:$M$84,,MATCH(E$7,Riesgos!$A$6:$M$6,0)),0),MATCH(B$7,Riesgos!$A$6:$M$6,0)),"")</f>
        <v/>
      </c>
      <c r="C39" s="226"/>
      <c r="D39" s="44" t="str">
        <f t="array" ref="D39">IFERROR(INDEX(Riesgos!$A$7:$M$84,MATCH(E39,INDEX(Riesgos!$A$7:$M$84,,MATCH(E$7,Riesgos!$A$6:$M$6,0)),0),MATCH(D$7,Riesgos!$A$6:$M$6,0)),"")</f>
        <v/>
      </c>
      <c r="E39" s="191"/>
      <c r="F39" s="191"/>
      <c r="G39" s="227" t="str">
        <f t="shared" si="0"/>
        <v/>
      </c>
      <c r="H39" s="228"/>
      <c r="I39" s="229" t="str">
        <f t="shared" si="1"/>
        <v/>
      </c>
      <c r="J39" s="166" t="str">
        <f>IFERROR(IF(I39="","",IF(I39&lt;='Listas y tablas'!$L$3,"Muy Baja",IF(I39&lt;='Listas y tablas'!$L$4,"Baja",IF(I39&lt;='Listas y tablas'!$L$5,"Media",IF(I39&lt;='Listas y tablas'!$L$6,"Alta","Muy Alta"))))),"")</f>
        <v/>
      </c>
      <c r="K39" s="230"/>
      <c r="L39" s="231"/>
      <c r="M39" s="133"/>
      <c r="N39" s="221"/>
      <c r="O39" s="221"/>
      <c r="P39" s="222"/>
      <c r="Q39" s="223"/>
      <c r="R39" s="221"/>
      <c r="S39" s="221"/>
      <c r="T39" s="221"/>
      <c r="U39" s="221"/>
      <c r="V39" s="232"/>
      <c r="W39" s="133"/>
      <c r="X39" s="221"/>
      <c r="Y39" s="221"/>
      <c r="Z39" s="221"/>
      <c r="AA39" s="221"/>
      <c r="AB39" s="221"/>
      <c r="AC39" s="134"/>
      <c r="AD39" s="221"/>
      <c r="AE39" s="222"/>
      <c r="AF39" s="233"/>
      <c r="AG39" s="234"/>
      <c r="AH39" s="234"/>
      <c r="AI39" s="235"/>
      <c r="AJ39" s="137"/>
      <c r="AK39" s="137"/>
      <c r="AL39" s="139"/>
      <c r="AM39" s="233"/>
      <c r="AN39" s="236"/>
      <c r="AO39" s="237"/>
      <c r="AP39" s="142"/>
      <c r="AQ39" s="142"/>
      <c r="AR39" s="142"/>
      <c r="AS39" s="142"/>
      <c r="AT39" s="142"/>
      <c r="AU39" s="142"/>
      <c r="AV39" s="143"/>
      <c r="AW39" s="142"/>
      <c r="AX39" s="238"/>
      <c r="AY39" s="239"/>
      <c r="AZ39" s="240"/>
      <c r="BA39" s="240"/>
      <c r="BB39" s="240"/>
      <c r="BC39" s="146"/>
      <c r="BD39" s="146"/>
      <c r="BE39" s="147"/>
      <c r="BF39" s="241"/>
      <c r="BG39" s="240"/>
      <c r="BH39" s="242"/>
      <c r="BI39" s="149"/>
      <c r="BJ39" s="149"/>
      <c r="BK39" s="149"/>
      <c r="BL39" s="149"/>
      <c r="BM39" s="149"/>
      <c r="BN39" s="149"/>
      <c r="BO39" s="150"/>
      <c r="BP39" s="149"/>
      <c r="BQ39" s="243"/>
      <c r="BR39" s="244"/>
      <c r="BS39" s="245"/>
      <c r="BT39" s="245"/>
      <c r="BU39" s="245"/>
      <c r="BV39" s="153"/>
      <c r="BW39" s="153"/>
      <c r="BX39" s="154"/>
      <c r="BY39" s="244"/>
      <c r="BZ39" s="245"/>
      <c r="CA39" s="246"/>
    </row>
    <row r="40" spans="1:79" ht="151.5" customHeight="1" x14ac:dyDescent="0.3">
      <c r="A40" s="225" t="str">
        <f t="array" ref="A40">IFERROR(INDEX(Riesgos!$A$7:$M$84,MATCH(E40,INDEX(Riesgos!$A$7:$M$84,,MATCH(E$7,Riesgos!$A$6:$M$6,0)),0),MATCH(A$7,Riesgos!$A$6:$M$6,0)),"")</f>
        <v/>
      </c>
      <c r="B40" s="226" t="str">
        <f t="array" ref="B40">IFERROR(INDEX(Riesgos!$A$7:$M$84,MATCH(E40,INDEX(Riesgos!$A$7:$M$84,,MATCH(E$7,Riesgos!$A$6:$M$6,0)),0),MATCH(B$7,Riesgos!$A$6:$M$6,0)),"")</f>
        <v/>
      </c>
      <c r="C40" s="226"/>
      <c r="D40" s="44" t="str">
        <f t="array" ref="D40">IFERROR(INDEX(Riesgos!$A$7:$M$84,MATCH(E40,INDEX(Riesgos!$A$7:$M$84,,MATCH(E$7,Riesgos!$A$6:$M$6,0)),0),MATCH(D$7,Riesgos!$A$6:$M$6,0)),"")</f>
        <v/>
      </c>
      <c r="E40" s="191"/>
      <c r="F40" s="191"/>
      <c r="G40" s="227" t="str">
        <f t="shared" si="0"/>
        <v/>
      </c>
      <c r="H40" s="247"/>
      <c r="I40" s="229" t="str">
        <f t="shared" si="1"/>
        <v/>
      </c>
      <c r="J40" s="166" t="str">
        <f>IFERROR(IF(I40="","",IF(I40&lt;='Listas y tablas'!$L$3,"Muy Baja",IF(I40&lt;='Listas y tablas'!$L$4,"Baja",IF(I40&lt;='Listas y tablas'!$L$5,"Media",IF(I40&lt;='Listas y tablas'!$L$6,"Alta","Muy Alta"))))),"")</f>
        <v/>
      </c>
      <c r="K40" s="230"/>
      <c r="L40" s="231"/>
      <c r="M40" s="133"/>
      <c r="N40" s="221"/>
      <c r="O40" s="221"/>
      <c r="P40" s="222"/>
      <c r="Q40" s="223"/>
      <c r="R40" s="221"/>
      <c r="S40" s="221"/>
      <c r="T40" s="221"/>
      <c r="U40" s="221"/>
      <c r="V40" s="232"/>
      <c r="W40" s="133"/>
      <c r="X40" s="221"/>
      <c r="Y40" s="221"/>
      <c r="Z40" s="221"/>
      <c r="AA40" s="221"/>
      <c r="AB40" s="221"/>
      <c r="AC40" s="134"/>
      <c r="AD40" s="221"/>
      <c r="AE40" s="222"/>
      <c r="AF40" s="233"/>
      <c r="AG40" s="234"/>
      <c r="AH40" s="234"/>
      <c r="AI40" s="235"/>
      <c r="AJ40" s="137"/>
      <c r="AK40" s="137"/>
      <c r="AL40" s="139"/>
      <c r="AM40" s="233"/>
      <c r="AN40" s="236"/>
      <c r="AO40" s="237"/>
      <c r="AP40" s="142"/>
      <c r="AQ40" s="142"/>
      <c r="AR40" s="142"/>
      <c r="AS40" s="142"/>
      <c r="AT40" s="142"/>
      <c r="AU40" s="142"/>
      <c r="AV40" s="143"/>
      <c r="AW40" s="142"/>
      <c r="AX40" s="238"/>
      <c r="AY40" s="239"/>
      <c r="AZ40" s="240"/>
      <c r="BA40" s="240"/>
      <c r="BB40" s="240"/>
      <c r="BC40" s="146"/>
      <c r="BD40" s="146"/>
      <c r="BE40" s="147"/>
      <c r="BF40" s="241"/>
      <c r="BG40" s="240"/>
      <c r="BH40" s="242"/>
      <c r="BI40" s="149"/>
      <c r="BJ40" s="149"/>
      <c r="BK40" s="149"/>
      <c r="BL40" s="149"/>
      <c r="BM40" s="149"/>
      <c r="BN40" s="149"/>
      <c r="BO40" s="150"/>
      <c r="BP40" s="149"/>
      <c r="BQ40" s="243"/>
      <c r="BR40" s="244"/>
      <c r="BS40" s="245"/>
      <c r="BT40" s="245"/>
      <c r="BU40" s="245"/>
      <c r="BV40" s="153"/>
      <c r="BW40" s="153"/>
      <c r="BX40" s="154"/>
      <c r="BY40" s="244"/>
      <c r="BZ40" s="245"/>
      <c r="CA40" s="246"/>
    </row>
    <row r="41" spans="1:79" ht="151.5" customHeight="1" x14ac:dyDescent="0.3">
      <c r="A41" s="225" t="str">
        <f t="array" ref="A41">IFERROR(INDEX(Riesgos!$A$7:$M$84,MATCH(E41,INDEX(Riesgos!$A$7:$M$84,,MATCH(E$7,Riesgos!$A$6:$M$6,0)),0),MATCH(A$7,Riesgos!$A$6:$M$6,0)),"")</f>
        <v/>
      </c>
      <c r="B41" s="226" t="str">
        <f t="array" ref="B41">IFERROR(INDEX(Riesgos!$A$7:$M$84,MATCH(E41,INDEX(Riesgos!$A$7:$M$84,,MATCH(E$7,Riesgos!$A$6:$M$6,0)),0),MATCH(B$7,Riesgos!$A$6:$M$6,0)),"")</f>
        <v/>
      </c>
      <c r="C41" s="226"/>
      <c r="D41" s="44" t="str">
        <f t="array" ref="D41">IFERROR(INDEX(Riesgos!$A$7:$M$84,MATCH(E41,INDEX(Riesgos!$A$7:$M$84,,MATCH(E$7,Riesgos!$A$6:$M$6,0)),0),MATCH(D$7,Riesgos!$A$6:$M$6,0)),"")</f>
        <v/>
      </c>
      <c r="E41" s="191"/>
      <c r="F41" s="191"/>
      <c r="G41" s="227" t="str">
        <f t="shared" si="0"/>
        <v/>
      </c>
      <c r="H41" s="228"/>
      <c r="I41" s="229" t="str">
        <f t="shared" si="1"/>
        <v/>
      </c>
      <c r="J41" s="166" t="str">
        <f>IFERROR(IF(I41="","",IF(I41&lt;='Listas y tablas'!$L$3,"Muy Baja",IF(I41&lt;='Listas y tablas'!$L$4,"Baja",IF(I41&lt;='Listas y tablas'!$L$5,"Media",IF(I41&lt;='Listas y tablas'!$L$6,"Alta","Muy Alta"))))),"")</f>
        <v/>
      </c>
      <c r="K41" s="230"/>
      <c r="L41" s="231"/>
      <c r="M41" s="133"/>
      <c r="N41" s="221"/>
      <c r="O41" s="221"/>
      <c r="P41" s="222"/>
      <c r="Q41" s="223"/>
      <c r="R41" s="221"/>
      <c r="S41" s="221"/>
      <c r="T41" s="221"/>
      <c r="U41" s="221"/>
      <c r="V41" s="232"/>
      <c r="W41" s="133"/>
      <c r="X41" s="221"/>
      <c r="Y41" s="221"/>
      <c r="Z41" s="221"/>
      <c r="AA41" s="221"/>
      <c r="AB41" s="221"/>
      <c r="AC41" s="134"/>
      <c r="AD41" s="221"/>
      <c r="AE41" s="222"/>
      <c r="AF41" s="233"/>
      <c r="AG41" s="234"/>
      <c r="AH41" s="234"/>
      <c r="AI41" s="235"/>
      <c r="AJ41" s="137"/>
      <c r="AK41" s="137"/>
      <c r="AL41" s="139"/>
      <c r="AM41" s="233"/>
      <c r="AN41" s="236"/>
      <c r="AO41" s="237"/>
      <c r="AP41" s="142"/>
      <c r="AQ41" s="142"/>
      <c r="AR41" s="142"/>
      <c r="AS41" s="142"/>
      <c r="AT41" s="142"/>
      <c r="AU41" s="142"/>
      <c r="AV41" s="143"/>
      <c r="AW41" s="142"/>
      <c r="AX41" s="238"/>
      <c r="AY41" s="239"/>
      <c r="AZ41" s="240"/>
      <c r="BA41" s="240"/>
      <c r="BB41" s="240"/>
      <c r="BC41" s="146"/>
      <c r="BD41" s="146"/>
      <c r="BE41" s="147"/>
      <c r="BF41" s="241"/>
      <c r="BG41" s="240"/>
      <c r="BH41" s="242"/>
      <c r="BI41" s="149"/>
      <c r="BJ41" s="149"/>
      <c r="BK41" s="149"/>
      <c r="BL41" s="149"/>
      <c r="BM41" s="149"/>
      <c r="BN41" s="149"/>
      <c r="BO41" s="150"/>
      <c r="BP41" s="149"/>
      <c r="BQ41" s="243"/>
      <c r="BR41" s="244"/>
      <c r="BS41" s="245"/>
      <c r="BT41" s="245"/>
      <c r="BU41" s="245"/>
      <c r="BV41" s="153"/>
      <c r="BW41" s="153"/>
      <c r="BX41" s="154"/>
      <c r="BY41" s="244"/>
      <c r="BZ41" s="245"/>
      <c r="CA41" s="246"/>
    </row>
    <row r="42" spans="1:79" ht="151.5" customHeight="1" x14ac:dyDescent="0.3">
      <c r="A42" s="225" t="str">
        <f t="array" ref="A42">IFERROR(INDEX(Riesgos!$A$7:$M$84,MATCH(E42,INDEX(Riesgos!$A$7:$M$84,,MATCH(E$7,Riesgos!$A$6:$M$6,0)),0),MATCH(A$7,Riesgos!$A$6:$M$6,0)),"")</f>
        <v/>
      </c>
      <c r="B42" s="226" t="str">
        <f t="array" ref="B42">IFERROR(INDEX(Riesgos!$A$7:$M$84,MATCH(E42,INDEX(Riesgos!$A$7:$M$84,,MATCH(E$7,Riesgos!$A$6:$M$6,0)),0),MATCH(B$7,Riesgos!$A$6:$M$6,0)),"")</f>
        <v/>
      </c>
      <c r="C42" s="226"/>
      <c r="D42" s="44" t="str">
        <f t="array" ref="D42">IFERROR(INDEX(Riesgos!$A$7:$M$84,MATCH(E42,INDEX(Riesgos!$A$7:$M$84,,MATCH(E$7,Riesgos!$A$6:$M$6,0)),0),MATCH(D$7,Riesgos!$A$6:$M$6,0)),"")</f>
        <v/>
      </c>
      <c r="E42" s="191"/>
      <c r="F42" s="191"/>
      <c r="G42" s="227" t="str">
        <f t="shared" si="0"/>
        <v/>
      </c>
      <c r="H42" s="228"/>
      <c r="I42" s="229" t="str">
        <f t="shared" si="1"/>
        <v/>
      </c>
      <c r="J42" s="166" t="str">
        <f>IFERROR(IF(I42="","",IF(I42&lt;='Listas y tablas'!$L$3,"Muy Baja",IF(I42&lt;='Listas y tablas'!$L$4,"Baja",IF(I42&lt;='Listas y tablas'!$L$5,"Media",IF(I42&lt;='Listas y tablas'!$L$6,"Alta","Muy Alta"))))),"")</f>
        <v/>
      </c>
      <c r="K42" s="230"/>
      <c r="L42" s="231"/>
      <c r="M42" s="133"/>
      <c r="N42" s="221"/>
      <c r="O42" s="221"/>
      <c r="P42" s="222"/>
      <c r="Q42" s="223"/>
      <c r="R42" s="221"/>
      <c r="S42" s="221"/>
      <c r="T42" s="221"/>
      <c r="U42" s="221"/>
      <c r="V42" s="232"/>
      <c r="W42" s="133"/>
      <c r="X42" s="221"/>
      <c r="Y42" s="221"/>
      <c r="Z42" s="221"/>
      <c r="AA42" s="221"/>
      <c r="AB42" s="221"/>
      <c r="AC42" s="134"/>
      <c r="AD42" s="221"/>
      <c r="AE42" s="222"/>
      <c r="AF42" s="233"/>
      <c r="AG42" s="234"/>
      <c r="AH42" s="234"/>
      <c r="AI42" s="235"/>
      <c r="AJ42" s="137"/>
      <c r="AK42" s="137"/>
      <c r="AL42" s="139"/>
      <c r="AM42" s="233"/>
      <c r="AN42" s="236"/>
      <c r="AO42" s="237"/>
      <c r="AP42" s="142"/>
      <c r="AQ42" s="142"/>
      <c r="AR42" s="142"/>
      <c r="AS42" s="142"/>
      <c r="AT42" s="142"/>
      <c r="AU42" s="142"/>
      <c r="AV42" s="143"/>
      <c r="AW42" s="142"/>
      <c r="AX42" s="238"/>
      <c r="AY42" s="239"/>
      <c r="AZ42" s="240"/>
      <c r="BA42" s="240"/>
      <c r="BB42" s="240"/>
      <c r="BC42" s="146"/>
      <c r="BD42" s="146"/>
      <c r="BE42" s="147"/>
      <c r="BF42" s="241"/>
      <c r="BG42" s="240"/>
      <c r="BH42" s="242"/>
      <c r="BI42" s="149"/>
      <c r="BJ42" s="149"/>
      <c r="BK42" s="149"/>
      <c r="BL42" s="149"/>
      <c r="BM42" s="149"/>
      <c r="BN42" s="149"/>
      <c r="BO42" s="150"/>
      <c r="BP42" s="149"/>
      <c r="BQ42" s="243"/>
      <c r="BR42" s="244"/>
      <c r="BS42" s="245"/>
      <c r="BT42" s="245"/>
      <c r="BU42" s="245"/>
      <c r="BV42" s="153"/>
      <c r="BW42" s="153"/>
      <c r="BX42" s="154"/>
      <c r="BY42" s="244"/>
      <c r="BZ42" s="245"/>
      <c r="CA42" s="246"/>
    </row>
    <row r="43" spans="1:79" ht="151.5" customHeight="1" x14ac:dyDescent="0.3">
      <c r="A43" s="225" t="str">
        <f t="array" ref="A43">IFERROR(INDEX(Riesgos!$A$7:$M$84,MATCH(E43,INDEX(Riesgos!$A$7:$M$84,,MATCH(E$7,Riesgos!$A$6:$M$6,0)),0),MATCH(A$7,Riesgos!$A$6:$M$6,0)),"")</f>
        <v/>
      </c>
      <c r="B43" s="226" t="str">
        <f t="array" ref="B43">IFERROR(INDEX(Riesgos!$A$7:$M$84,MATCH(E43,INDEX(Riesgos!$A$7:$M$84,,MATCH(E$7,Riesgos!$A$6:$M$6,0)),0),MATCH(B$7,Riesgos!$A$6:$M$6,0)),"")</f>
        <v/>
      </c>
      <c r="C43" s="226"/>
      <c r="D43" s="44" t="str">
        <f t="array" ref="D43">IFERROR(INDEX(Riesgos!$A$7:$M$84,MATCH(E43,INDEX(Riesgos!$A$7:$M$84,,MATCH(E$7,Riesgos!$A$6:$M$6,0)),0),MATCH(D$7,Riesgos!$A$6:$M$6,0)),"")</f>
        <v/>
      </c>
      <c r="E43" s="191"/>
      <c r="F43" s="191"/>
      <c r="G43" s="227" t="str">
        <f t="shared" si="0"/>
        <v/>
      </c>
      <c r="H43" s="228"/>
      <c r="I43" s="229" t="str">
        <f t="shared" si="1"/>
        <v/>
      </c>
      <c r="J43" s="166" t="str">
        <f>IFERROR(IF(I43="","",IF(I43&lt;='Listas y tablas'!$L$3,"Muy Baja",IF(I43&lt;='Listas y tablas'!$L$4,"Baja",IF(I43&lt;='Listas y tablas'!$L$5,"Media",IF(I43&lt;='Listas y tablas'!$L$6,"Alta","Muy Alta"))))),"")</f>
        <v/>
      </c>
      <c r="K43" s="230"/>
      <c r="L43" s="231"/>
      <c r="M43" s="133"/>
      <c r="N43" s="221"/>
      <c r="O43" s="221"/>
      <c r="P43" s="222"/>
      <c r="Q43" s="223"/>
      <c r="R43" s="221"/>
      <c r="S43" s="221"/>
      <c r="T43" s="221"/>
      <c r="U43" s="221"/>
      <c r="V43" s="232"/>
      <c r="W43" s="133"/>
      <c r="X43" s="221"/>
      <c r="Y43" s="221"/>
      <c r="Z43" s="221"/>
      <c r="AA43" s="221"/>
      <c r="AB43" s="221"/>
      <c r="AC43" s="134"/>
      <c r="AD43" s="221"/>
      <c r="AE43" s="222"/>
      <c r="AF43" s="233"/>
      <c r="AG43" s="234"/>
      <c r="AH43" s="234"/>
      <c r="AI43" s="235"/>
      <c r="AJ43" s="137"/>
      <c r="AK43" s="137"/>
      <c r="AL43" s="139"/>
      <c r="AM43" s="233"/>
      <c r="AN43" s="236"/>
      <c r="AO43" s="237"/>
      <c r="AP43" s="142"/>
      <c r="AQ43" s="142"/>
      <c r="AR43" s="142"/>
      <c r="AS43" s="142"/>
      <c r="AT43" s="142"/>
      <c r="AU43" s="142"/>
      <c r="AV43" s="143"/>
      <c r="AW43" s="142"/>
      <c r="AX43" s="238"/>
      <c r="AY43" s="239"/>
      <c r="AZ43" s="240"/>
      <c r="BA43" s="240"/>
      <c r="BB43" s="240"/>
      <c r="BC43" s="146"/>
      <c r="BD43" s="146"/>
      <c r="BE43" s="147"/>
      <c r="BF43" s="241"/>
      <c r="BG43" s="240"/>
      <c r="BH43" s="242"/>
      <c r="BI43" s="149"/>
      <c r="BJ43" s="149"/>
      <c r="BK43" s="149"/>
      <c r="BL43" s="149"/>
      <c r="BM43" s="149"/>
      <c r="BN43" s="149"/>
      <c r="BO43" s="150"/>
      <c r="BP43" s="149"/>
      <c r="BQ43" s="243"/>
      <c r="BR43" s="244"/>
      <c r="BS43" s="245"/>
      <c r="BT43" s="245"/>
      <c r="BU43" s="245"/>
      <c r="BV43" s="153"/>
      <c r="BW43" s="153"/>
      <c r="BX43" s="154"/>
      <c r="BY43" s="244"/>
      <c r="BZ43" s="245"/>
      <c r="CA43" s="246"/>
    </row>
    <row r="44" spans="1:79" ht="151.5" customHeight="1" x14ac:dyDescent="0.3">
      <c r="A44" s="225" t="str">
        <f t="array" ref="A44">IFERROR(INDEX(Riesgos!$A$7:$M$84,MATCH(E44,INDEX(Riesgos!$A$7:$M$84,,MATCH(E$7,Riesgos!$A$6:$M$6,0)),0),MATCH(A$7,Riesgos!$A$6:$M$6,0)),"")</f>
        <v/>
      </c>
      <c r="B44" s="226" t="str">
        <f t="array" ref="B44">IFERROR(INDEX(Riesgos!$A$7:$M$84,MATCH(E44,INDEX(Riesgos!$A$7:$M$84,,MATCH(E$7,Riesgos!$A$6:$M$6,0)),0),MATCH(B$7,Riesgos!$A$6:$M$6,0)),"")</f>
        <v/>
      </c>
      <c r="C44" s="226"/>
      <c r="D44" s="44" t="str">
        <f t="array" ref="D44">IFERROR(INDEX(Riesgos!$A$7:$M$84,MATCH(E44,INDEX(Riesgos!$A$7:$M$84,,MATCH(E$7,Riesgos!$A$6:$M$6,0)),0),MATCH(D$7,Riesgos!$A$6:$M$6,0)),"")</f>
        <v/>
      </c>
      <c r="E44" s="191"/>
      <c r="F44" s="191"/>
      <c r="G44" s="227" t="str">
        <f t="shared" si="0"/>
        <v/>
      </c>
      <c r="H44" s="228"/>
      <c r="I44" s="229" t="str">
        <f t="shared" si="1"/>
        <v/>
      </c>
      <c r="J44" s="166" t="str">
        <f>IFERROR(IF(I44="","",IF(I44&lt;='Listas y tablas'!$L$3,"Muy Baja",IF(I44&lt;='Listas y tablas'!$L$4,"Baja",IF(I44&lt;='Listas y tablas'!$L$5,"Media",IF(I44&lt;='Listas y tablas'!$L$6,"Alta","Muy Alta"))))),"")</f>
        <v/>
      </c>
      <c r="K44" s="230"/>
      <c r="L44" s="231"/>
      <c r="M44" s="133"/>
      <c r="N44" s="221"/>
      <c r="O44" s="221"/>
      <c r="P44" s="222"/>
      <c r="Q44" s="223"/>
      <c r="R44" s="221"/>
      <c r="S44" s="221"/>
      <c r="T44" s="221"/>
      <c r="U44" s="221"/>
      <c r="V44" s="232"/>
      <c r="W44" s="133"/>
      <c r="X44" s="221"/>
      <c r="Y44" s="221"/>
      <c r="Z44" s="221"/>
      <c r="AA44" s="221"/>
      <c r="AB44" s="221"/>
      <c r="AC44" s="134"/>
      <c r="AD44" s="221"/>
      <c r="AE44" s="222"/>
      <c r="AF44" s="233"/>
      <c r="AG44" s="234"/>
      <c r="AH44" s="234"/>
      <c r="AI44" s="235"/>
      <c r="AJ44" s="137"/>
      <c r="AK44" s="137"/>
      <c r="AL44" s="139"/>
      <c r="AM44" s="233"/>
      <c r="AN44" s="236"/>
      <c r="AO44" s="237"/>
      <c r="AP44" s="142"/>
      <c r="AQ44" s="142"/>
      <c r="AR44" s="142"/>
      <c r="AS44" s="142"/>
      <c r="AT44" s="142"/>
      <c r="AU44" s="142"/>
      <c r="AV44" s="143"/>
      <c r="AW44" s="142"/>
      <c r="AX44" s="238"/>
      <c r="AY44" s="239"/>
      <c r="AZ44" s="240"/>
      <c r="BA44" s="240"/>
      <c r="BB44" s="240"/>
      <c r="BC44" s="146"/>
      <c r="BD44" s="146"/>
      <c r="BE44" s="147"/>
      <c r="BF44" s="241"/>
      <c r="BG44" s="240"/>
      <c r="BH44" s="242"/>
      <c r="BI44" s="149"/>
      <c r="BJ44" s="149"/>
      <c r="BK44" s="149"/>
      <c r="BL44" s="149"/>
      <c r="BM44" s="149"/>
      <c r="BN44" s="149"/>
      <c r="BO44" s="150"/>
      <c r="BP44" s="149"/>
      <c r="BQ44" s="243"/>
      <c r="BR44" s="244"/>
      <c r="BS44" s="245"/>
      <c r="BT44" s="245"/>
      <c r="BU44" s="245"/>
      <c r="BV44" s="153"/>
      <c r="BW44" s="153"/>
      <c r="BX44" s="154"/>
      <c r="BY44" s="244"/>
      <c r="BZ44" s="245"/>
      <c r="CA44" s="246"/>
    </row>
    <row r="45" spans="1:79" ht="151.5" customHeight="1" x14ac:dyDescent="0.3">
      <c r="A45" s="225" t="str">
        <f t="array" ref="A45">IFERROR(INDEX(Riesgos!$A$7:$M$84,MATCH(E45,INDEX(Riesgos!$A$7:$M$84,,MATCH(E$7,Riesgos!$A$6:$M$6,0)),0),MATCH(A$7,Riesgos!$A$6:$M$6,0)),"")</f>
        <v/>
      </c>
      <c r="B45" s="226" t="str">
        <f t="array" ref="B45">IFERROR(INDEX(Riesgos!$A$7:$M$84,MATCH(E45,INDEX(Riesgos!$A$7:$M$84,,MATCH(E$7,Riesgos!$A$6:$M$6,0)),0),MATCH(B$7,Riesgos!$A$6:$M$6,0)),"")</f>
        <v/>
      </c>
      <c r="C45" s="226"/>
      <c r="D45" s="44" t="str">
        <f t="array" ref="D45">IFERROR(INDEX(Riesgos!$A$7:$M$84,MATCH(E45,INDEX(Riesgos!$A$7:$M$84,,MATCH(E$7,Riesgos!$A$6:$M$6,0)),0),MATCH(D$7,Riesgos!$A$6:$M$6,0)),"")</f>
        <v/>
      </c>
      <c r="E45" s="191"/>
      <c r="F45" s="191"/>
      <c r="G45" s="227" t="str">
        <f t="shared" si="0"/>
        <v/>
      </c>
      <c r="H45" s="228"/>
      <c r="I45" s="229" t="str">
        <f t="shared" si="1"/>
        <v/>
      </c>
      <c r="J45" s="166" t="str">
        <f>IFERROR(IF(I45="","",IF(I45&lt;='Listas y tablas'!$L$3,"Muy Baja",IF(I45&lt;='Listas y tablas'!$L$4,"Baja",IF(I45&lt;='Listas y tablas'!$L$5,"Media",IF(I45&lt;='Listas y tablas'!$L$6,"Alta","Muy Alta"))))),"")</f>
        <v/>
      </c>
      <c r="K45" s="230"/>
      <c r="L45" s="231"/>
      <c r="M45" s="133"/>
      <c r="N45" s="221"/>
      <c r="O45" s="221"/>
      <c r="P45" s="222"/>
      <c r="Q45" s="223"/>
      <c r="R45" s="221"/>
      <c r="S45" s="221"/>
      <c r="T45" s="221"/>
      <c r="U45" s="221"/>
      <c r="V45" s="232"/>
      <c r="W45" s="133"/>
      <c r="X45" s="221"/>
      <c r="Y45" s="221"/>
      <c r="Z45" s="221"/>
      <c r="AA45" s="221"/>
      <c r="AB45" s="221"/>
      <c r="AC45" s="134"/>
      <c r="AD45" s="221"/>
      <c r="AE45" s="222"/>
      <c r="AF45" s="233"/>
      <c r="AG45" s="234"/>
      <c r="AH45" s="234"/>
      <c r="AI45" s="235"/>
      <c r="AJ45" s="137"/>
      <c r="AK45" s="137"/>
      <c r="AL45" s="139"/>
      <c r="AM45" s="233"/>
      <c r="AN45" s="236"/>
      <c r="AO45" s="237"/>
      <c r="AP45" s="142"/>
      <c r="AQ45" s="142"/>
      <c r="AR45" s="142"/>
      <c r="AS45" s="142"/>
      <c r="AT45" s="142"/>
      <c r="AU45" s="142"/>
      <c r="AV45" s="143"/>
      <c r="AW45" s="142"/>
      <c r="AX45" s="238"/>
      <c r="AY45" s="239"/>
      <c r="AZ45" s="240"/>
      <c r="BA45" s="240"/>
      <c r="BB45" s="240"/>
      <c r="BC45" s="146"/>
      <c r="BD45" s="146"/>
      <c r="BE45" s="147"/>
      <c r="BF45" s="241"/>
      <c r="BG45" s="240"/>
      <c r="BH45" s="242"/>
      <c r="BI45" s="149"/>
      <c r="BJ45" s="149"/>
      <c r="BK45" s="149"/>
      <c r="BL45" s="149"/>
      <c r="BM45" s="149"/>
      <c r="BN45" s="149"/>
      <c r="BO45" s="150"/>
      <c r="BP45" s="149"/>
      <c r="BQ45" s="243"/>
      <c r="BR45" s="244"/>
      <c r="BS45" s="245"/>
      <c r="BT45" s="245"/>
      <c r="BU45" s="245"/>
      <c r="BV45" s="153"/>
      <c r="BW45" s="153"/>
      <c r="BX45" s="154"/>
      <c r="BY45" s="244"/>
      <c r="BZ45" s="245"/>
      <c r="CA45" s="246"/>
    </row>
    <row r="46" spans="1:79" ht="151.5" customHeight="1" x14ac:dyDescent="0.3">
      <c r="A46" s="225" t="str">
        <f t="array" ref="A46">IFERROR(INDEX(Riesgos!$A$7:$M$84,MATCH(E46,INDEX(Riesgos!$A$7:$M$84,,MATCH(E$7,Riesgos!$A$6:$M$6,0)),0),MATCH(A$7,Riesgos!$A$6:$M$6,0)),"")</f>
        <v/>
      </c>
      <c r="B46" s="226" t="str">
        <f t="array" ref="B46">IFERROR(INDEX(Riesgos!$A$7:$M$84,MATCH(E46,INDEX(Riesgos!$A$7:$M$84,,MATCH(E$7,Riesgos!$A$6:$M$6,0)),0),MATCH(B$7,Riesgos!$A$6:$M$6,0)),"")</f>
        <v/>
      </c>
      <c r="C46" s="226"/>
      <c r="D46" s="44" t="str">
        <f t="array" ref="D46">IFERROR(INDEX(Riesgos!$A$7:$M$84,MATCH(E46,INDEX(Riesgos!$A$7:$M$84,,MATCH(E$7,Riesgos!$A$6:$M$6,0)),0),MATCH(D$7,Riesgos!$A$6:$M$6,0)),"")</f>
        <v/>
      </c>
      <c r="E46" s="191"/>
      <c r="F46" s="191"/>
      <c r="G46" s="227" t="str">
        <f t="shared" si="0"/>
        <v/>
      </c>
      <c r="H46" s="247"/>
      <c r="I46" s="229" t="str">
        <f t="shared" si="1"/>
        <v/>
      </c>
      <c r="J46" s="166" t="str">
        <f>IFERROR(IF(I46="","",IF(I46&lt;='Listas y tablas'!$L$3,"Muy Baja",IF(I46&lt;='Listas y tablas'!$L$4,"Baja",IF(I46&lt;='Listas y tablas'!$L$5,"Media",IF(I46&lt;='Listas y tablas'!$L$6,"Alta","Muy Alta"))))),"")</f>
        <v/>
      </c>
      <c r="K46" s="230"/>
      <c r="L46" s="231"/>
      <c r="M46" s="133"/>
      <c r="N46" s="221"/>
      <c r="O46" s="221"/>
      <c r="P46" s="222"/>
      <c r="Q46" s="223"/>
      <c r="R46" s="221"/>
      <c r="S46" s="221"/>
      <c r="T46" s="221"/>
      <c r="U46" s="221"/>
      <c r="V46" s="232"/>
      <c r="W46" s="133"/>
      <c r="X46" s="221"/>
      <c r="Y46" s="221"/>
      <c r="Z46" s="221"/>
      <c r="AA46" s="221"/>
      <c r="AB46" s="221"/>
      <c r="AC46" s="134"/>
      <c r="AD46" s="221"/>
      <c r="AE46" s="222"/>
      <c r="AF46" s="233"/>
      <c r="AG46" s="234"/>
      <c r="AH46" s="234"/>
      <c r="AI46" s="235"/>
      <c r="AJ46" s="137"/>
      <c r="AK46" s="137"/>
      <c r="AL46" s="139"/>
      <c r="AM46" s="233"/>
      <c r="AN46" s="236"/>
      <c r="AO46" s="237"/>
      <c r="AP46" s="142"/>
      <c r="AQ46" s="142"/>
      <c r="AR46" s="142"/>
      <c r="AS46" s="142"/>
      <c r="AT46" s="142"/>
      <c r="AU46" s="142"/>
      <c r="AV46" s="143"/>
      <c r="AW46" s="142"/>
      <c r="AX46" s="238"/>
      <c r="AY46" s="239"/>
      <c r="AZ46" s="240"/>
      <c r="BA46" s="240"/>
      <c r="BB46" s="240"/>
      <c r="BC46" s="146"/>
      <c r="BD46" s="146"/>
      <c r="BE46" s="147"/>
      <c r="BF46" s="241"/>
      <c r="BG46" s="240"/>
      <c r="BH46" s="242"/>
      <c r="BI46" s="149"/>
      <c r="BJ46" s="149"/>
      <c r="BK46" s="149"/>
      <c r="BL46" s="149"/>
      <c r="BM46" s="149"/>
      <c r="BN46" s="149"/>
      <c r="BO46" s="150"/>
      <c r="BP46" s="149"/>
      <c r="BQ46" s="243"/>
      <c r="BR46" s="244"/>
      <c r="BS46" s="245"/>
      <c r="BT46" s="245"/>
      <c r="BU46" s="245"/>
      <c r="BV46" s="153"/>
      <c r="BW46" s="153"/>
      <c r="BX46" s="154"/>
      <c r="BY46" s="244"/>
      <c r="BZ46" s="245"/>
      <c r="CA46" s="246"/>
    </row>
    <row r="47" spans="1:79" ht="151.5" customHeight="1" x14ac:dyDescent="0.3">
      <c r="A47" s="225" t="str">
        <f t="array" ref="A47">IFERROR(INDEX(Riesgos!$A$7:$M$84,MATCH(E47,INDEX(Riesgos!$A$7:$M$84,,MATCH(E$7,Riesgos!$A$6:$M$6,0)),0),MATCH(A$7,Riesgos!$A$6:$M$6,0)),"")</f>
        <v/>
      </c>
      <c r="B47" s="226" t="str">
        <f t="array" ref="B47">IFERROR(INDEX(Riesgos!$A$7:$M$84,MATCH(E47,INDEX(Riesgos!$A$7:$M$84,,MATCH(E$7,Riesgos!$A$6:$M$6,0)),0),MATCH(B$7,Riesgos!$A$6:$M$6,0)),"")</f>
        <v/>
      </c>
      <c r="C47" s="226"/>
      <c r="D47" s="44" t="str">
        <f t="array" ref="D47">IFERROR(INDEX(Riesgos!$A$7:$M$84,MATCH(E47,INDEX(Riesgos!$A$7:$M$84,,MATCH(E$7,Riesgos!$A$6:$M$6,0)),0),MATCH(D$7,Riesgos!$A$6:$M$6,0)),"")</f>
        <v/>
      </c>
      <c r="E47" s="191"/>
      <c r="F47" s="191"/>
      <c r="G47" s="227" t="str">
        <f t="shared" si="0"/>
        <v/>
      </c>
      <c r="H47" s="228"/>
      <c r="I47" s="229" t="str">
        <f t="shared" si="1"/>
        <v/>
      </c>
      <c r="J47" s="166" t="str">
        <f>IFERROR(IF(I47="","",IF(I47&lt;='Listas y tablas'!$L$3,"Muy Baja",IF(I47&lt;='Listas y tablas'!$L$4,"Baja",IF(I47&lt;='Listas y tablas'!$L$5,"Media",IF(I47&lt;='Listas y tablas'!$L$6,"Alta","Muy Alta"))))),"")</f>
        <v/>
      </c>
      <c r="K47" s="230"/>
      <c r="L47" s="231"/>
      <c r="M47" s="133"/>
      <c r="N47" s="221"/>
      <c r="O47" s="221"/>
      <c r="P47" s="222"/>
      <c r="Q47" s="223"/>
      <c r="R47" s="221"/>
      <c r="S47" s="221"/>
      <c r="T47" s="221"/>
      <c r="U47" s="221"/>
      <c r="V47" s="232"/>
      <c r="W47" s="133"/>
      <c r="X47" s="221"/>
      <c r="Y47" s="221"/>
      <c r="Z47" s="221"/>
      <c r="AA47" s="221"/>
      <c r="AB47" s="221"/>
      <c r="AC47" s="134"/>
      <c r="AD47" s="221"/>
      <c r="AE47" s="222"/>
      <c r="AF47" s="233"/>
      <c r="AG47" s="234"/>
      <c r="AH47" s="234"/>
      <c r="AI47" s="235"/>
      <c r="AJ47" s="137"/>
      <c r="AK47" s="137"/>
      <c r="AL47" s="139"/>
      <c r="AM47" s="233"/>
      <c r="AN47" s="236"/>
      <c r="AO47" s="237"/>
      <c r="AP47" s="142"/>
      <c r="AQ47" s="142"/>
      <c r="AR47" s="142"/>
      <c r="AS47" s="142"/>
      <c r="AT47" s="142"/>
      <c r="AU47" s="142"/>
      <c r="AV47" s="143"/>
      <c r="AW47" s="142"/>
      <c r="AX47" s="238"/>
      <c r="AY47" s="239"/>
      <c r="AZ47" s="240"/>
      <c r="BA47" s="240"/>
      <c r="BB47" s="240"/>
      <c r="BC47" s="146"/>
      <c r="BD47" s="146"/>
      <c r="BE47" s="147"/>
      <c r="BF47" s="241"/>
      <c r="BG47" s="240"/>
      <c r="BH47" s="242"/>
      <c r="BI47" s="149"/>
      <c r="BJ47" s="149"/>
      <c r="BK47" s="149"/>
      <c r="BL47" s="149"/>
      <c r="BM47" s="149"/>
      <c r="BN47" s="149"/>
      <c r="BO47" s="150"/>
      <c r="BP47" s="149"/>
      <c r="BQ47" s="243"/>
      <c r="BR47" s="244"/>
      <c r="BS47" s="245"/>
      <c r="BT47" s="245"/>
      <c r="BU47" s="245"/>
      <c r="BV47" s="153"/>
      <c r="BW47" s="153"/>
      <c r="BX47" s="154"/>
      <c r="BY47" s="244"/>
      <c r="BZ47" s="245"/>
      <c r="CA47" s="246"/>
    </row>
    <row r="48" spans="1:79" ht="151.5" customHeight="1" x14ac:dyDescent="0.3">
      <c r="A48" s="225" t="str">
        <f t="array" ref="A48">IFERROR(INDEX(Riesgos!$A$7:$M$84,MATCH(E48,INDEX(Riesgos!$A$7:$M$84,,MATCH(E$7,Riesgos!$A$6:$M$6,0)),0),MATCH(A$7,Riesgos!$A$6:$M$6,0)),"")</f>
        <v/>
      </c>
      <c r="B48" s="226" t="str">
        <f t="array" ref="B48">IFERROR(INDEX(Riesgos!$A$7:$M$84,MATCH(E48,INDEX(Riesgos!$A$7:$M$84,,MATCH(E$7,Riesgos!$A$6:$M$6,0)),0),MATCH(B$7,Riesgos!$A$6:$M$6,0)),"")</f>
        <v/>
      </c>
      <c r="C48" s="226"/>
      <c r="D48" s="44" t="str">
        <f t="array" ref="D48">IFERROR(INDEX(Riesgos!$A$7:$M$84,MATCH(E48,INDEX(Riesgos!$A$7:$M$84,,MATCH(E$7,Riesgos!$A$6:$M$6,0)),0),MATCH(D$7,Riesgos!$A$6:$M$6,0)),"")</f>
        <v/>
      </c>
      <c r="E48" s="191"/>
      <c r="F48" s="191"/>
      <c r="G48" s="227" t="str">
        <f t="shared" si="0"/>
        <v/>
      </c>
      <c r="H48" s="228"/>
      <c r="I48" s="229" t="str">
        <f t="shared" si="1"/>
        <v/>
      </c>
      <c r="J48" s="166" t="str">
        <f>IFERROR(IF(I48="","",IF(I48&lt;='Listas y tablas'!$L$3,"Muy Baja",IF(I48&lt;='Listas y tablas'!$L$4,"Baja",IF(I48&lt;='Listas y tablas'!$L$5,"Media",IF(I48&lt;='Listas y tablas'!$L$6,"Alta","Muy Alta"))))),"")</f>
        <v/>
      </c>
      <c r="K48" s="230"/>
      <c r="L48" s="231"/>
      <c r="M48" s="133"/>
      <c r="N48" s="221"/>
      <c r="O48" s="221"/>
      <c r="P48" s="222"/>
      <c r="Q48" s="223"/>
      <c r="R48" s="221"/>
      <c r="S48" s="221"/>
      <c r="T48" s="221"/>
      <c r="U48" s="221"/>
      <c r="V48" s="232"/>
      <c r="W48" s="133"/>
      <c r="X48" s="221"/>
      <c r="Y48" s="221"/>
      <c r="Z48" s="221"/>
      <c r="AA48" s="221"/>
      <c r="AB48" s="221"/>
      <c r="AC48" s="134"/>
      <c r="AD48" s="221"/>
      <c r="AE48" s="222"/>
      <c r="AF48" s="233"/>
      <c r="AG48" s="234"/>
      <c r="AH48" s="234"/>
      <c r="AI48" s="235"/>
      <c r="AJ48" s="137"/>
      <c r="AK48" s="137"/>
      <c r="AL48" s="139"/>
      <c r="AM48" s="233"/>
      <c r="AN48" s="236"/>
      <c r="AO48" s="237"/>
      <c r="AP48" s="142"/>
      <c r="AQ48" s="142"/>
      <c r="AR48" s="142"/>
      <c r="AS48" s="142"/>
      <c r="AT48" s="142"/>
      <c r="AU48" s="142"/>
      <c r="AV48" s="143"/>
      <c r="AW48" s="142"/>
      <c r="AX48" s="238"/>
      <c r="AY48" s="239"/>
      <c r="AZ48" s="240"/>
      <c r="BA48" s="240"/>
      <c r="BB48" s="240"/>
      <c r="BC48" s="146"/>
      <c r="BD48" s="146"/>
      <c r="BE48" s="147"/>
      <c r="BF48" s="241"/>
      <c r="BG48" s="240"/>
      <c r="BH48" s="242"/>
      <c r="BI48" s="149"/>
      <c r="BJ48" s="149"/>
      <c r="BK48" s="149"/>
      <c r="BL48" s="149"/>
      <c r="BM48" s="149"/>
      <c r="BN48" s="149"/>
      <c r="BO48" s="150"/>
      <c r="BP48" s="149"/>
      <c r="BQ48" s="243"/>
      <c r="BR48" s="244"/>
      <c r="BS48" s="245"/>
      <c r="BT48" s="245"/>
      <c r="BU48" s="245"/>
      <c r="BV48" s="153"/>
      <c r="BW48" s="153"/>
      <c r="BX48" s="154"/>
      <c r="BY48" s="244"/>
      <c r="BZ48" s="245"/>
      <c r="CA48" s="246"/>
    </row>
    <row r="49" spans="1:79" ht="151.5" customHeight="1" x14ac:dyDescent="0.3">
      <c r="A49" s="225" t="str">
        <f t="array" ref="A49">IFERROR(INDEX(Riesgos!$A$7:$M$84,MATCH(E49,INDEX(Riesgos!$A$7:$M$84,,MATCH(E$7,Riesgos!$A$6:$M$6,0)),0),MATCH(A$7,Riesgos!$A$6:$M$6,0)),"")</f>
        <v/>
      </c>
      <c r="B49" s="226" t="str">
        <f t="array" ref="B49">IFERROR(INDEX(Riesgos!$A$7:$M$84,MATCH(E49,INDEX(Riesgos!$A$7:$M$84,,MATCH(E$7,Riesgos!$A$6:$M$6,0)),0),MATCH(B$7,Riesgos!$A$6:$M$6,0)),"")</f>
        <v/>
      </c>
      <c r="C49" s="226"/>
      <c r="D49" s="44" t="str">
        <f t="array" ref="D49">IFERROR(INDEX(Riesgos!$A$7:$M$84,MATCH(E49,INDEX(Riesgos!$A$7:$M$84,,MATCH(E$7,Riesgos!$A$6:$M$6,0)),0),MATCH(D$7,Riesgos!$A$6:$M$6,0)),"")</f>
        <v/>
      </c>
      <c r="E49" s="191"/>
      <c r="F49" s="191"/>
      <c r="G49" s="227" t="str">
        <f t="shared" si="0"/>
        <v/>
      </c>
      <c r="H49" s="228"/>
      <c r="I49" s="229" t="str">
        <f t="shared" si="1"/>
        <v/>
      </c>
      <c r="J49" s="166" t="str">
        <f>IFERROR(IF(I49="","",IF(I49&lt;='Listas y tablas'!$L$3,"Muy Baja",IF(I49&lt;='Listas y tablas'!$L$4,"Baja",IF(I49&lt;='Listas y tablas'!$L$5,"Media",IF(I49&lt;='Listas y tablas'!$L$6,"Alta","Muy Alta"))))),"")</f>
        <v/>
      </c>
      <c r="K49" s="230"/>
      <c r="L49" s="231"/>
      <c r="M49" s="133"/>
      <c r="N49" s="221"/>
      <c r="O49" s="221"/>
      <c r="P49" s="222"/>
      <c r="Q49" s="223"/>
      <c r="R49" s="221"/>
      <c r="S49" s="221"/>
      <c r="T49" s="221"/>
      <c r="U49" s="221"/>
      <c r="V49" s="232"/>
      <c r="W49" s="133"/>
      <c r="X49" s="221"/>
      <c r="Y49" s="221"/>
      <c r="Z49" s="221"/>
      <c r="AA49" s="221"/>
      <c r="AB49" s="221"/>
      <c r="AC49" s="134"/>
      <c r="AD49" s="221"/>
      <c r="AE49" s="222"/>
      <c r="AF49" s="233"/>
      <c r="AG49" s="234"/>
      <c r="AH49" s="234"/>
      <c r="AI49" s="235"/>
      <c r="AJ49" s="137"/>
      <c r="AK49" s="137"/>
      <c r="AL49" s="139"/>
      <c r="AM49" s="233"/>
      <c r="AN49" s="236"/>
      <c r="AO49" s="237"/>
      <c r="AP49" s="142"/>
      <c r="AQ49" s="142"/>
      <c r="AR49" s="142"/>
      <c r="AS49" s="142"/>
      <c r="AT49" s="142"/>
      <c r="AU49" s="142"/>
      <c r="AV49" s="143"/>
      <c r="AW49" s="142"/>
      <c r="AX49" s="238"/>
      <c r="AY49" s="239"/>
      <c r="AZ49" s="240"/>
      <c r="BA49" s="240"/>
      <c r="BB49" s="240"/>
      <c r="BC49" s="146"/>
      <c r="BD49" s="146"/>
      <c r="BE49" s="147"/>
      <c r="BF49" s="241"/>
      <c r="BG49" s="240"/>
      <c r="BH49" s="242"/>
      <c r="BI49" s="149"/>
      <c r="BJ49" s="149"/>
      <c r="BK49" s="149"/>
      <c r="BL49" s="149"/>
      <c r="BM49" s="149"/>
      <c r="BN49" s="149"/>
      <c r="BO49" s="150"/>
      <c r="BP49" s="149"/>
      <c r="BQ49" s="243"/>
      <c r="BR49" s="244"/>
      <c r="BS49" s="245"/>
      <c r="BT49" s="245"/>
      <c r="BU49" s="245"/>
      <c r="BV49" s="153"/>
      <c r="BW49" s="153"/>
      <c r="BX49" s="154"/>
      <c r="BY49" s="244"/>
      <c r="BZ49" s="245"/>
      <c r="CA49" s="246"/>
    </row>
    <row r="50" spans="1:79" ht="151.5" customHeight="1" x14ac:dyDescent="0.3">
      <c r="A50" s="225" t="str">
        <f t="array" ref="A50">IFERROR(INDEX(Riesgos!$A$7:$M$84,MATCH(E50,INDEX(Riesgos!$A$7:$M$84,,MATCH(E$7,Riesgos!$A$6:$M$6,0)),0),MATCH(A$7,Riesgos!$A$6:$M$6,0)),"")</f>
        <v/>
      </c>
      <c r="B50" s="226" t="str">
        <f t="array" ref="B50">IFERROR(INDEX(Riesgos!$A$7:$M$84,MATCH(E50,INDEX(Riesgos!$A$7:$M$84,,MATCH(E$7,Riesgos!$A$6:$M$6,0)),0),MATCH(B$7,Riesgos!$A$6:$M$6,0)),"")</f>
        <v/>
      </c>
      <c r="C50" s="226"/>
      <c r="D50" s="44" t="str">
        <f t="array" ref="D50">IFERROR(INDEX(Riesgos!$A$7:$M$84,MATCH(E50,INDEX(Riesgos!$A$7:$M$84,,MATCH(E$7,Riesgos!$A$6:$M$6,0)),0),MATCH(D$7,Riesgos!$A$6:$M$6,0)),"")</f>
        <v/>
      </c>
      <c r="E50" s="191"/>
      <c r="F50" s="191"/>
      <c r="G50" s="227" t="str">
        <f t="shared" si="0"/>
        <v/>
      </c>
      <c r="H50" s="228"/>
      <c r="I50" s="229" t="str">
        <f t="shared" si="1"/>
        <v/>
      </c>
      <c r="J50" s="166" t="str">
        <f>IFERROR(IF(I50="","",IF(I50&lt;='Listas y tablas'!$L$3,"Muy Baja",IF(I50&lt;='Listas y tablas'!$L$4,"Baja",IF(I50&lt;='Listas y tablas'!$L$5,"Media",IF(I50&lt;='Listas y tablas'!$L$6,"Alta","Muy Alta"))))),"")</f>
        <v/>
      </c>
      <c r="K50" s="230"/>
      <c r="L50" s="231"/>
      <c r="M50" s="133"/>
      <c r="N50" s="221"/>
      <c r="O50" s="221"/>
      <c r="P50" s="222"/>
      <c r="Q50" s="223"/>
      <c r="R50" s="221"/>
      <c r="S50" s="221"/>
      <c r="T50" s="221"/>
      <c r="U50" s="221"/>
      <c r="V50" s="232"/>
      <c r="W50" s="133"/>
      <c r="X50" s="221"/>
      <c r="Y50" s="221"/>
      <c r="Z50" s="221"/>
      <c r="AA50" s="221"/>
      <c r="AB50" s="221"/>
      <c r="AC50" s="134"/>
      <c r="AD50" s="221"/>
      <c r="AE50" s="222"/>
      <c r="AF50" s="233"/>
      <c r="AG50" s="234"/>
      <c r="AH50" s="234"/>
      <c r="AI50" s="235"/>
      <c r="AJ50" s="137"/>
      <c r="AK50" s="137"/>
      <c r="AL50" s="139"/>
      <c r="AM50" s="233"/>
      <c r="AN50" s="236"/>
      <c r="AO50" s="237"/>
      <c r="AP50" s="142"/>
      <c r="AQ50" s="142"/>
      <c r="AR50" s="142"/>
      <c r="AS50" s="142"/>
      <c r="AT50" s="142"/>
      <c r="AU50" s="142"/>
      <c r="AV50" s="143"/>
      <c r="AW50" s="142"/>
      <c r="AX50" s="238"/>
      <c r="AY50" s="239"/>
      <c r="AZ50" s="240"/>
      <c r="BA50" s="240"/>
      <c r="BB50" s="240"/>
      <c r="BC50" s="146"/>
      <c r="BD50" s="146"/>
      <c r="BE50" s="147"/>
      <c r="BF50" s="241"/>
      <c r="BG50" s="240"/>
      <c r="BH50" s="242"/>
      <c r="BI50" s="149"/>
      <c r="BJ50" s="149"/>
      <c r="BK50" s="149"/>
      <c r="BL50" s="149"/>
      <c r="BM50" s="149"/>
      <c r="BN50" s="149"/>
      <c r="BO50" s="150"/>
      <c r="BP50" s="149"/>
      <c r="BQ50" s="243"/>
      <c r="BR50" s="244"/>
      <c r="BS50" s="245"/>
      <c r="BT50" s="245"/>
      <c r="BU50" s="245"/>
      <c r="BV50" s="153"/>
      <c r="BW50" s="153"/>
      <c r="BX50" s="154"/>
      <c r="BY50" s="244"/>
      <c r="BZ50" s="245"/>
      <c r="CA50" s="246"/>
    </row>
    <row r="51" spans="1:79" ht="151.5" customHeight="1" x14ac:dyDescent="0.3">
      <c r="A51" s="225" t="str">
        <f t="array" ref="A51">IFERROR(INDEX(Riesgos!$A$7:$M$84,MATCH(E51,INDEX(Riesgos!$A$7:$M$84,,MATCH(E$7,Riesgos!$A$6:$M$6,0)),0),MATCH(A$7,Riesgos!$A$6:$M$6,0)),"")</f>
        <v/>
      </c>
      <c r="B51" s="226" t="str">
        <f t="array" ref="B51">IFERROR(INDEX(Riesgos!$A$7:$M$84,MATCH(E51,INDEX(Riesgos!$A$7:$M$84,,MATCH(E$7,Riesgos!$A$6:$M$6,0)),0),MATCH(B$7,Riesgos!$A$6:$M$6,0)),"")</f>
        <v/>
      </c>
      <c r="C51" s="226"/>
      <c r="D51" s="44" t="str">
        <f t="array" ref="D51">IFERROR(INDEX(Riesgos!$A$7:$M$84,MATCH(E51,INDEX(Riesgos!$A$7:$M$84,,MATCH(E$7,Riesgos!$A$6:$M$6,0)),0),MATCH(D$7,Riesgos!$A$6:$M$6,0)),"")</f>
        <v/>
      </c>
      <c r="E51" s="191"/>
      <c r="F51" s="191"/>
      <c r="G51" s="227" t="str">
        <f t="shared" si="0"/>
        <v/>
      </c>
      <c r="H51" s="228"/>
      <c r="I51" s="229" t="str">
        <f t="shared" si="1"/>
        <v/>
      </c>
      <c r="J51" s="166" t="str">
        <f>IFERROR(IF(I51="","",IF(I51&lt;='Listas y tablas'!$L$3,"Muy Baja",IF(I51&lt;='Listas y tablas'!$L$4,"Baja",IF(I51&lt;='Listas y tablas'!$L$5,"Media",IF(I51&lt;='Listas y tablas'!$L$6,"Alta","Muy Alta"))))),"")</f>
        <v/>
      </c>
      <c r="K51" s="230"/>
      <c r="L51" s="231"/>
      <c r="M51" s="133"/>
      <c r="N51" s="221"/>
      <c r="O51" s="221"/>
      <c r="P51" s="222"/>
      <c r="Q51" s="223"/>
      <c r="R51" s="221"/>
      <c r="S51" s="221"/>
      <c r="T51" s="221"/>
      <c r="U51" s="221"/>
      <c r="V51" s="232"/>
      <c r="W51" s="133"/>
      <c r="X51" s="221"/>
      <c r="Y51" s="221"/>
      <c r="Z51" s="221"/>
      <c r="AA51" s="221"/>
      <c r="AB51" s="221"/>
      <c r="AC51" s="134"/>
      <c r="AD51" s="221"/>
      <c r="AE51" s="222"/>
      <c r="AF51" s="233"/>
      <c r="AG51" s="234"/>
      <c r="AH51" s="234"/>
      <c r="AI51" s="235"/>
      <c r="AJ51" s="137"/>
      <c r="AK51" s="137"/>
      <c r="AL51" s="139"/>
      <c r="AM51" s="233"/>
      <c r="AN51" s="236"/>
      <c r="AO51" s="237"/>
      <c r="AP51" s="142"/>
      <c r="AQ51" s="142"/>
      <c r="AR51" s="142"/>
      <c r="AS51" s="142"/>
      <c r="AT51" s="142"/>
      <c r="AU51" s="142"/>
      <c r="AV51" s="143"/>
      <c r="AW51" s="142"/>
      <c r="AX51" s="238"/>
      <c r="AY51" s="239"/>
      <c r="AZ51" s="240"/>
      <c r="BA51" s="240"/>
      <c r="BB51" s="240"/>
      <c r="BC51" s="146"/>
      <c r="BD51" s="146"/>
      <c r="BE51" s="147"/>
      <c r="BF51" s="241"/>
      <c r="BG51" s="240"/>
      <c r="BH51" s="242"/>
      <c r="BI51" s="149"/>
      <c r="BJ51" s="149"/>
      <c r="BK51" s="149"/>
      <c r="BL51" s="149"/>
      <c r="BM51" s="149"/>
      <c r="BN51" s="149"/>
      <c r="BO51" s="150"/>
      <c r="BP51" s="149"/>
      <c r="BQ51" s="243"/>
      <c r="BR51" s="244"/>
      <c r="BS51" s="245"/>
      <c r="BT51" s="245"/>
      <c r="BU51" s="245"/>
      <c r="BV51" s="153"/>
      <c r="BW51" s="153"/>
      <c r="BX51" s="154"/>
      <c r="BY51" s="244"/>
      <c r="BZ51" s="245"/>
      <c r="CA51" s="246"/>
    </row>
    <row r="52" spans="1:79" ht="151.5" customHeight="1" x14ac:dyDescent="0.3">
      <c r="A52" s="225" t="str">
        <f t="array" ref="A52">IFERROR(INDEX(Riesgos!$A$7:$M$84,MATCH(E52,INDEX(Riesgos!$A$7:$M$84,,MATCH(E$7,Riesgos!$A$6:$M$6,0)),0),MATCH(A$7,Riesgos!$A$6:$M$6,0)),"")</f>
        <v/>
      </c>
      <c r="B52" s="226" t="str">
        <f t="array" ref="B52">IFERROR(INDEX(Riesgos!$A$7:$M$84,MATCH(E52,INDEX(Riesgos!$A$7:$M$84,,MATCH(E$7,Riesgos!$A$6:$M$6,0)),0),MATCH(B$7,Riesgos!$A$6:$M$6,0)),"")</f>
        <v/>
      </c>
      <c r="C52" s="226"/>
      <c r="D52" s="44" t="str">
        <f t="array" ref="D52">IFERROR(INDEX(Riesgos!$A$7:$M$84,MATCH(E52,INDEX(Riesgos!$A$7:$M$84,,MATCH(E$7,Riesgos!$A$6:$M$6,0)),0),MATCH(D$7,Riesgos!$A$6:$M$6,0)),"")</f>
        <v/>
      </c>
      <c r="E52" s="191"/>
      <c r="F52" s="191"/>
      <c r="G52" s="227" t="str">
        <f t="shared" si="0"/>
        <v/>
      </c>
      <c r="H52" s="247"/>
      <c r="I52" s="229" t="str">
        <f t="shared" si="1"/>
        <v/>
      </c>
      <c r="J52" s="166" t="str">
        <f>IFERROR(IF(I52="","",IF(I52&lt;='Listas y tablas'!$L$3,"Muy Baja",IF(I52&lt;='Listas y tablas'!$L$4,"Baja",IF(I52&lt;='Listas y tablas'!$L$5,"Media",IF(I52&lt;='Listas y tablas'!$L$6,"Alta","Muy Alta"))))),"")</f>
        <v/>
      </c>
      <c r="K52" s="230"/>
      <c r="L52" s="231"/>
      <c r="M52" s="133"/>
      <c r="N52" s="221"/>
      <c r="O52" s="221"/>
      <c r="P52" s="222"/>
      <c r="Q52" s="223"/>
      <c r="R52" s="221"/>
      <c r="S52" s="221"/>
      <c r="T52" s="221"/>
      <c r="U52" s="221"/>
      <c r="V52" s="232"/>
      <c r="W52" s="133"/>
      <c r="X52" s="221"/>
      <c r="Y52" s="221"/>
      <c r="Z52" s="221"/>
      <c r="AA52" s="221"/>
      <c r="AB52" s="221"/>
      <c r="AC52" s="134"/>
      <c r="AD52" s="221"/>
      <c r="AE52" s="222"/>
      <c r="AF52" s="233"/>
      <c r="AG52" s="234"/>
      <c r="AH52" s="234"/>
      <c r="AI52" s="235"/>
      <c r="AJ52" s="137"/>
      <c r="AK52" s="137"/>
      <c r="AL52" s="139"/>
      <c r="AM52" s="233"/>
      <c r="AN52" s="236"/>
      <c r="AO52" s="237"/>
      <c r="AP52" s="142"/>
      <c r="AQ52" s="142"/>
      <c r="AR52" s="142"/>
      <c r="AS52" s="142"/>
      <c r="AT52" s="142"/>
      <c r="AU52" s="142"/>
      <c r="AV52" s="143"/>
      <c r="AW52" s="142"/>
      <c r="AX52" s="238"/>
      <c r="AY52" s="239"/>
      <c r="AZ52" s="240"/>
      <c r="BA52" s="240"/>
      <c r="BB52" s="240"/>
      <c r="BC52" s="146"/>
      <c r="BD52" s="146"/>
      <c r="BE52" s="147"/>
      <c r="BF52" s="241"/>
      <c r="BG52" s="240"/>
      <c r="BH52" s="242"/>
      <c r="BI52" s="149"/>
      <c r="BJ52" s="149"/>
      <c r="BK52" s="149"/>
      <c r="BL52" s="149"/>
      <c r="BM52" s="149"/>
      <c r="BN52" s="149"/>
      <c r="BO52" s="150"/>
      <c r="BP52" s="149"/>
      <c r="BQ52" s="243"/>
      <c r="BR52" s="244"/>
      <c r="BS52" s="245"/>
      <c r="BT52" s="245"/>
      <c r="BU52" s="245"/>
      <c r="BV52" s="153"/>
      <c r="BW52" s="153"/>
      <c r="BX52" s="154"/>
      <c r="BY52" s="244"/>
      <c r="BZ52" s="245"/>
      <c r="CA52" s="246"/>
    </row>
    <row r="53" spans="1:79" ht="151.5" customHeight="1" x14ac:dyDescent="0.3">
      <c r="A53" s="225" t="str">
        <f t="array" ref="A53">IFERROR(INDEX(Riesgos!$A$7:$M$84,MATCH(E53,INDEX(Riesgos!$A$7:$M$84,,MATCH(E$7,Riesgos!$A$6:$M$6,0)),0),MATCH(A$7,Riesgos!$A$6:$M$6,0)),"")</f>
        <v/>
      </c>
      <c r="B53" s="226" t="str">
        <f t="array" ref="B53">IFERROR(INDEX(Riesgos!$A$7:$M$84,MATCH(E53,INDEX(Riesgos!$A$7:$M$84,,MATCH(E$7,Riesgos!$A$6:$M$6,0)),0),MATCH(B$7,Riesgos!$A$6:$M$6,0)),"")</f>
        <v/>
      </c>
      <c r="C53" s="226"/>
      <c r="D53" s="44" t="str">
        <f t="array" ref="D53">IFERROR(INDEX(Riesgos!$A$7:$M$84,MATCH(E53,INDEX(Riesgos!$A$7:$M$84,,MATCH(E$7,Riesgos!$A$6:$M$6,0)),0),MATCH(D$7,Riesgos!$A$6:$M$6,0)),"")</f>
        <v/>
      </c>
      <c r="E53" s="191"/>
      <c r="F53" s="191"/>
      <c r="G53" s="227" t="str">
        <f t="shared" si="0"/>
        <v/>
      </c>
      <c r="H53" s="228"/>
      <c r="I53" s="229" t="str">
        <f t="shared" si="1"/>
        <v/>
      </c>
      <c r="J53" s="166" t="str">
        <f>IFERROR(IF(I53="","",IF(I53&lt;='Listas y tablas'!$L$3,"Muy Baja",IF(I53&lt;='Listas y tablas'!$L$4,"Baja",IF(I53&lt;='Listas y tablas'!$L$5,"Media",IF(I53&lt;='Listas y tablas'!$L$6,"Alta","Muy Alta"))))),"")</f>
        <v/>
      </c>
      <c r="K53" s="230"/>
      <c r="L53" s="231"/>
      <c r="M53" s="133"/>
      <c r="N53" s="221"/>
      <c r="O53" s="221"/>
      <c r="P53" s="222"/>
      <c r="Q53" s="223"/>
      <c r="R53" s="221"/>
      <c r="S53" s="221"/>
      <c r="T53" s="221"/>
      <c r="U53" s="221"/>
      <c r="V53" s="232"/>
      <c r="W53" s="133"/>
      <c r="X53" s="221"/>
      <c r="Y53" s="221"/>
      <c r="Z53" s="221"/>
      <c r="AA53" s="221"/>
      <c r="AB53" s="221"/>
      <c r="AC53" s="134"/>
      <c r="AD53" s="221"/>
      <c r="AE53" s="222"/>
      <c r="AF53" s="233"/>
      <c r="AG53" s="234"/>
      <c r="AH53" s="234"/>
      <c r="AI53" s="235"/>
      <c r="AJ53" s="137"/>
      <c r="AK53" s="137"/>
      <c r="AL53" s="139"/>
      <c r="AM53" s="233"/>
      <c r="AN53" s="236"/>
      <c r="AO53" s="237"/>
      <c r="AP53" s="142"/>
      <c r="AQ53" s="142"/>
      <c r="AR53" s="142"/>
      <c r="AS53" s="142"/>
      <c r="AT53" s="142"/>
      <c r="AU53" s="142"/>
      <c r="AV53" s="143"/>
      <c r="AW53" s="142"/>
      <c r="AX53" s="238"/>
      <c r="AY53" s="239"/>
      <c r="AZ53" s="240"/>
      <c r="BA53" s="240"/>
      <c r="BB53" s="240"/>
      <c r="BC53" s="146"/>
      <c r="BD53" s="146"/>
      <c r="BE53" s="147"/>
      <c r="BF53" s="241"/>
      <c r="BG53" s="240"/>
      <c r="BH53" s="242"/>
      <c r="BI53" s="149"/>
      <c r="BJ53" s="149"/>
      <c r="BK53" s="149"/>
      <c r="BL53" s="149"/>
      <c r="BM53" s="149"/>
      <c r="BN53" s="149"/>
      <c r="BO53" s="150"/>
      <c r="BP53" s="149"/>
      <c r="BQ53" s="243"/>
      <c r="BR53" s="244"/>
      <c r="BS53" s="245"/>
      <c r="BT53" s="245"/>
      <c r="BU53" s="245"/>
      <c r="BV53" s="153"/>
      <c r="BW53" s="153"/>
      <c r="BX53" s="154"/>
      <c r="BY53" s="244"/>
      <c r="BZ53" s="245"/>
      <c r="CA53" s="246"/>
    </row>
    <row r="54" spans="1:79" ht="151.5" customHeight="1" x14ac:dyDescent="0.3">
      <c r="A54" s="225" t="str">
        <f t="array" ref="A54">IFERROR(INDEX(Riesgos!$A$7:$M$84,MATCH(E54,INDEX(Riesgos!$A$7:$M$84,,MATCH(E$7,Riesgos!$A$6:$M$6,0)),0),MATCH(A$7,Riesgos!$A$6:$M$6,0)),"")</f>
        <v/>
      </c>
      <c r="B54" s="226" t="str">
        <f t="array" ref="B54">IFERROR(INDEX(Riesgos!$A$7:$M$84,MATCH(E54,INDEX(Riesgos!$A$7:$M$84,,MATCH(E$7,Riesgos!$A$6:$M$6,0)),0),MATCH(B$7,Riesgos!$A$6:$M$6,0)),"")</f>
        <v/>
      </c>
      <c r="C54" s="226"/>
      <c r="D54" s="44" t="str">
        <f t="array" ref="D54">IFERROR(INDEX(Riesgos!$A$7:$M$84,MATCH(E54,INDEX(Riesgos!$A$7:$M$84,,MATCH(E$7,Riesgos!$A$6:$M$6,0)),0),MATCH(D$7,Riesgos!$A$6:$M$6,0)),"")</f>
        <v/>
      </c>
      <c r="E54" s="191"/>
      <c r="F54" s="191"/>
      <c r="G54" s="227" t="str">
        <f t="shared" si="0"/>
        <v/>
      </c>
      <c r="H54" s="228"/>
      <c r="I54" s="229" t="str">
        <f t="shared" si="1"/>
        <v/>
      </c>
      <c r="J54" s="166" t="str">
        <f>IFERROR(IF(I54="","",IF(I54&lt;='Listas y tablas'!$L$3,"Muy Baja",IF(I54&lt;='Listas y tablas'!$L$4,"Baja",IF(I54&lt;='Listas y tablas'!$L$5,"Media",IF(I54&lt;='Listas y tablas'!$L$6,"Alta","Muy Alta"))))),"")</f>
        <v/>
      </c>
      <c r="K54" s="230"/>
      <c r="L54" s="231"/>
      <c r="M54" s="133"/>
      <c r="N54" s="221"/>
      <c r="O54" s="221"/>
      <c r="P54" s="222"/>
      <c r="Q54" s="223"/>
      <c r="R54" s="221"/>
      <c r="S54" s="221"/>
      <c r="T54" s="221"/>
      <c r="U54" s="221"/>
      <c r="V54" s="232"/>
      <c r="W54" s="133"/>
      <c r="X54" s="221"/>
      <c r="Y54" s="221"/>
      <c r="Z54" s="221"/>
      <c r="AA54" s="221"/>
      <c r="AB54" s="221"/>
      <c r="AC54" s="134"/>
      <c r="AD54" s="221"/>
      <c r="AE54" s="222"/>
      <c r="AF54" s="233"/>
      <c r="AG54" s="234"/>
      <c r="AH54" s="234"/>
      <c r="AI54" s="235"/>
      <c r="AJ54" s="137"/>
      <c r="AK54" s="137"/>
      <c r="AL54" s="139"/>
      <c r="AM54" s="233"/>
      <c r="AN54" s="236"/>
      <c r="AO54" s="237"/>
      <c r="AP54" s="142"/>
      <c r="AQ54" s="142"/>
      <c r="AR54" s="142"/>
      <c r="AS54" s="142"/>
      <c r="AT54" s="142"/>
      <c r="AU54" s="142"/>
      <c r="AV54" s="143"/>
      <c r="AW54" s="142"/>
      <c r="AX54" s="238"/>
      <c r="AY54" s="239"/>
      <c r="AZ54" s="240"/>
      <c r="BA54" s="240"/>
      <c r="BB54" s="240"/>
      <c r="BC54" s="146"/>
      <c r="BD54" s="146"/>
      <c r="BE54" s="147"/>
      <c r="BF54" s="241"/>
      <c r="BG54" s="240"/>
      <c r="BH54" s="242"/>
      <c r="BI54" s="149"/>
      <c r="BJ54" s="149"/>
      <c r="BK54" s="149"/>
      <c r="BL54" s="149"/>
      <c r="BM54" s="149"/>
      <c r="BN54" s="149"/>
      <c r="BO54" s="150"/>
      <c r="BP54" s="149"/>
      <c r="BQ54" s="243"/>
      <c r="BR54" s="244"/>
      <c r="BS54" s="245"/>
      <c r="BT54" s="245"/>
      <c r="BU54" s="245"/>
      <c r="BV54" s="153"/>
      <c r="BW54" s="153"/>
      <c r="BX54" s="154"/>
      <c r="BY54" s="244"/>
      <c r="BZ54" s="245"/>
      <c r="CA54" s="246"/>
    </row>
    <row r="55" spans="1:79" ht="151.5" customHeight="1" x14ac:dyDescent="0.3">
      <c r="A55" s="225" t="str">
        <f t="array" ref="A55">IFERROR(INDEX(Riesgos!$A$7:$M$84,MATCH(E55,INDEX(Riesgos!$A$7:$M$84,,MATCH(E$7,Riesgos!$A$6:$M$6,0)),0),MATCH(A$7,Riesgos!$A$6:$M$6,0)),"")</f>
        <v/>
      </c>
      <c r="B55" s="226" t="str">
        <f t="array" ref="B55">IFERROR(INDEX(Riesgos!$A$7:$M$84,MATCH(E55,INDEX(Riesgos!$A$7:$M$84,,MATCH(E$7,Riesgos!$A$6:$M$6,0)),0),MATCH(B$7,Riesgos!$A$6:$M$6,0)),"")</f>
        <v/>
      </c>
      <c r="C55" s="226"/>
      <c r="D55" s="44" t="str">
        <f t="array" ref="D55">IFERROR(INDEX(Riesgos!$A$7:$M$84,MATCH(E55,INDEX(Riesgos!$A$7:$M$84,,MATCH(E$7,Riesgos!$A$6:$M$6,0)),0),MATCH(D$7,Riesgos!$A$6:$M$6,0)),"")</f>
        <v/>
      </c>
      <c r="E55" s="191"/>
      <c r="F55" s="191"/>
      <c r="G55" s="227" t="str">
        <f t="shared" si="0"/>
        <v/>
      </c>
      <c r="H55" s="228"/>
      <c r="I55" s="229" t="str">
        <f t="shared" si="1"/>
        <v/>
      </c>
      <c r="J55" s="166" t="str">
        <f>IFERROR(IF(I55="","",IF(I55&lt;='Listas y tablas'!$L$3,"Muy Baja",IF(I55&lt;='Listas y tablas'!$L$4,"Baja",IF(I55&lt;='Listas y tablas'!$L$5,"Media",IF(I55&lt;='Listas y tablas'!$L$6,"Alta","Muy Alta"))))),"")</f>
        <v/>
      </c>
      <c r="K55" s="230"/>
      <c r="L55" s="231"/>
      <c r="M55" s="133"/>
      <c r="N55" s="221"/>
      <c r="O55" s="221"/>
      <c r="P55" s="222"/>
      <c r="Q55" s="223"/>
      <c r="R55" s="221"/>
      <c r="S55" s="221"/>
      <c r="T55" s="221"/>
      <c r="U55" s="221"/>
      <c r="V55" s="232"/>
      <c r="W55" s="133"/>
      <c r="X55" s="221"/>
      <c r="Y55" s="221"/>
      <c r="Z55" s="221"/>
      <c r="AA55" s="221"/>
      <c r="AB55" s="221"/>
      <c r="AC55" s="134"/>
      <c r="AD55" s="221"/>
      <c r="AE55" s="222"/>
      <c r="AF55" s="233"/>
      <c r="AG55" s="234"/>
      <c r="AH55" s="234"/>
      <c r="AI55" s="235"/>
      <c r="AJ55" s="137"/>
      <c r="AK55" s="137"/>
      <c r="AL55" s="139"/>
      <c r="AM55" s="233"/>
      <c r="AN55" s="236"/>
      <c r="AO55" s="237"/>
      <c r="AP55" s="142"/>
      <c r="AQ55" s="142"/>
      <c r="AR55" s="142"/>
      <c r="AS55" s="142"/>
      <c r="AT55" s="142"/>
      <c r="AU55" s="142"/>
      <c r="AV55" s="143"/>
      <c r="AW55" s="142"/>
      <c r="AX55" s="238"/>
      <c r="AY55" s="239"/>
      <c r="AZ55" s="240"/>
      <c r="BA55" s="240"/>
      <c r="BB55" s="240"/>
      <c r="BC55" s="146"/>
      <c r="BD55" s="146"/>
      <c r="BE55" s="147"/>
      <c r="BF55" s="241"/>
      <c r="BG55" s="240"/>
      <c r="BH55" s="242"/>
      <c r="BI55" s="149"/>
      <c r="BJ55" s="149"/>
      <c r="BK55" s="149"/>
      <c r="BL55" s="149"/>
      <c r="BM55" s="149"/>
      <c r="BN55" s="149"/>
      <c r="BO55" s="150"/>
      <c r="BP55" s="149"/>
      <c r="BQ55" s="243"/>
      <c r="BR55" s="244"/>
      <c r="BS55" s="245"/>
      <c r="BT55" s="245"/>
      <c r="BU55" s="245"/>
      <c r="BV55" s="153"/>
      <c r="BW55" s="153"/>
      <c r="BX55" s="154"/>
      <c r="BY55" s="244"/>
      <c r="BZ55" s="245"/>
      <c r="CA55" s="246"/>
    </row>
    <row r="56" spans="1:79" ht="151.5" customHeight="1" x14ac:dyDescent="0.3">
      <c r="A56" s="225" t="str">
        <f t="array" ref="A56">IFERROR(INDEX(Riesgos!$A$7:$M$84,MATCH(E56,INDEX(Riesgos!$A$7:$M$84,,MATCH(E$7,Riesgos!$A$6:$M$6,0)),0),MATCH(A$7,Riesgos!$A$6:$M$6,0)),"")</f>
        <v/>
      </c>
      <c r="B56" s="226" t="str">
        <f t="array" ref="B56">IFERROR(INDEX(Riesgos!$A$7:$M$84,MATCH(E56,INDEX(Riesgos!$A$7:$M$84,,MATCH(E$7,Riesgos!$A$6:$M$6,0)),0),MATCH(B$7,Riesgos!$A$6:$M$6,0)),"")</f>
        <v/>
      </c>
      <c r="C56" s="226"/>
      <c r="D56" s="44" t="str">
        <f t="array" ref="D56">IFERROR(INDEX(Riesgos!$A$7:$M$84,MATCH(E56,INDEX(Riesgos!$A$7:$M$84,,MATCH(E$7,Riesgos!$A$6:$M$6,0)),0),MATCH(D$7,Riesgos!$A$6:$M$6,0)),"")</f>
        <v/>
      </c>
      <c r="E56" s="191"/>
      <c r="F56" s="191"/>
      <c r="G56" s="227" t="str">
        <f t="shared" si="0"/>
        <v/>
      </c>
      <c r="H56" s="228"/>
      <c r="I56" s="229" t="str">
        <f t="shared" si="1"/>
        <v/>
      </c>
      <c r="J56" s="166" t="str">
        <f>IFERROR(IF(I56="","",IF(I56&lt;='Listas y tablas'!$L$3,"Muy Baja",IF(I56&lt;='Listas y tablas'!$L$4,"Baja",IF(I56&lt;='Listas y tablas'!$L$5,"Media",IF(I56&lt;='Listas y tablas'!$L$6,"Alta","Muy Alta"))))),"")</f>
        <v/>
      </c>
      <c r="K56" s="230"/>
      <c r="L56" s="231"/>
      <c r="M56" s="133"/>
      <c r="N56" s="221"/>
      <c r="O56" s="221"/>
      <c r="P56" s="222"/>
      <c r="Q56" s="223"/>
      <c r="R56" s="221"/>
      <c r="S56" s="221"/>
      <c r="T56" s="221"/>
      <c r="U56" s="221"/>
      <c r="V56" s="232"/>
      <c r="W56" s="133"/>
      <c r="X56" s="221"/>
      <c r="Y56" s="221"/>
      <c r="Z56" s="221"/>
      <c r="AA56" s="221"/>
      <c r="AB56" s="221"/>
      <c r="AC56" s="134"/>
      <c r="AD56" s="221"/>
      <c r="AE56" s="222"/>
      <c r="AF56" s="233"/>
      <c r="AG56" s="234"/>
      <c r="AH56" s="234"/>
      <c r="AI56" s="235"/>
      <c r="AJ56" s="137"/>
      <c r="AK56" s="137"/>
      <c r="AL56" s="139"/>
      <c r="AM56" s="233"/>
      <c r="AN56" s="236"/>
      <c r="AO56" s="237"/>
      <c r="AP56" s="142"/>
      <c r="AQ56" s="142"/>
      <c r="AR56" s="142"/>
      <c r="AS56" s="142"/>
      <c r="AT56" s="142"/>
      <c r="AU56" s="142"/>
      <c r="AV56" s="143"/>
      <c r="AW56" s="142"/>
      <c r="AX56" s="238"/>
      <c r="AY56" s="239"/>
      <c r="AZ56" s="240"/>
      <c r="BA56" s="240"/>
      <c r="BB56" s="240"/>
      <c r="BC56" s="146"/>
      <c r="BD56" s="146"/>
      <c r="BE56" s="147"/>
      <c r="BF56" s="241"/>
      <c r="BG56" s="240"/>
      <c r="BH56" s="242"/>
      <c r="BI56" s="149"/>
      <c r="BJ56" s="149"/>
      <c r="BK56" s="149"/>
      <c r="BL56" s="149"/>
      <c r="BM56" s="149"/>
      <c r="BN56" s="149"/>
      <c r="BO56" s="150"/>
      <c r="BP56" s="149"/>
      <c r="BQ56" s="243"/>
      <c r="BR56" s="244"/>
      <c r="BS56" s="245"/>
      <c r="BT56" s="245"/>
      <c r="BU56" s="245"/>
      <c r="BV56" s="153"/>
      <c r="BW56" s="153"/>
      <c r="BX56" s="154"/>
      <c r="BY56" s="244"/>
      <c r="BZ56" s="245"/>
      <c r="CA56" s="246"/>
    </row>
    <row r="57" spans="1:79" ht="151.5" customHeight="1" x14ac:dyDescent="0.3">
      <c r="A57" s="225" t="str">
        <f t="array" ref="A57">IFERROR(INDEX(Riesgos!$A$7:$M$84,MATCH(E57,INDEX(Riesgos!$A$7:$M$84,,MATCH(E$7,Riesgos!$A$6:$M$6,0)),0),MATCH(A$7,Riesgos!$A$6:$M$6,0)),"")</f>
        <v/>
      </c>
      <c r="B57" s="226" t="str">
        <f t="array" ref="B57">IFERROR(INDEX(Riesgos!$A$7:$M$84,MATCH(E57,INDEX(Riesgos!$A$7:$M$84,,MATCH(E$7,Riesgos!$A$6:$M$6,0)),0),MATCH(B$7,Riesgos!$A$6:$M$6,0)),"")</f>
        <v/>
      </c>
      <c r="C57" s="226"/>
      <c r="D57" s="44" t="str">
        <f t="array" ref="D57">IFERROR(INDEX(Riesgos!$A$7:$M$84,MATCH(E57,INDEX(Riesgos!$A$7:$M$84,,MATCH(E$7,Riesgos!$A$6:$M$6,0)),0),MATCH(D$7,Riesgos!$A$6:$M$6,0)),"")</f>
        <v/>
      </c>
      <c r="E57" s="191"/>
      <c r="F57" s="191"/>
      <c r="G57" s="227" t="str">
        <f t="shared" si="0"/>
        <v/>
      </c>
      <c r="H57" s="228"/>
      <c r="I57" s="229" t="str">
        <f t="shared" si="1"/>
        <v/>
      </c>
      <c r="J57" s="166" t="str">
        <f>IFERROR(IF(I57="","",IF(I57&lt;='Listas y tablas'!$L$3,"Muy Baja",IF(I57&lt;='Listas y tablas'!$L$4,"Baja",IF(I57&lt;='Listas y tablas'!$L$5,"Media",IF(I57&lt;='Listas y tablas'!$L$6,"Alta","Muy Alta"))))),"")</f>
        <v/>
      </c>
      <c r="K57" s="230"/>
      <c r="L57" s="231"/>
      <c r="M57" s="133"/>
      <c r="N57" s="221"/>
      <c r="O57" s="221"/>
      <c r="P57" s="222"/>
      <c r="Q57" s="223"/>
      <c r="R57" s="221"/>
      <c r="S57" s="221"/>
      <c r="T57" s="221"/>
      <c r="U57" s="221"/>
      <c r="V57" s="232"/>
      <c r="W57" s="133"/>
      <c r="X57" s="221"/>
      <c r="Y57" s="221"/>
      <c r="Z57" s="221"/>
      <c r="AA57" s="221"/>
      <c r="AB57" s="221"/>
      <c r="AC57" s="134"/>
      <c r="AD57" s="221"/>
      <c r="AE57" s="222"/>
      <c r="AF57" s="233"/>
      <c r="AG57" s="234"/>
      <c r="AH57" s="234"/>
      <c r="AI57" s="235"/>
      <c r="AJ57" s="137"/>
      <c r="AK57" s="137"/>
      <c r="AL57" s="139"/>
      <c r="AM57" s="233"/>
      <c r="AN57" s="236"/>
      <c r="AO57" s="237"/>
      <c r="AP57" s="142"/>
      <c r="AQ57" s="142"/>
      <c r="AR57" s="142"/>
      <c r="AS57" s="142"/>
      <c r="AT57" s="142"/>
      <c r="AU57" s="142"/>
      <c r="AV57" s="143"/>
      <c r="AW57" s="142"/>
      <c r="AX57" s="238"/>
      <c r="AY57" s="239"/>
      <c r="AZ57" s="240"/>
      <c r="BA57" s="240"/>
      <c r="BB57" s="240"/>
      <c r="BC57" s="146"/>
      <c r="BD57" s="146"/>
      <c r="BE57" s="147"/>
      <c r="BF57" s="241"/>
      <c r="BG57" s="240"/>
      <c r="BH57" s="242"/>
      <c r="BI57" s="149"/>
      <c r="BJ57" s="149"/>
      <c r="BK57" s="149"/>
      <c r="BL57" s="149"/>
      <c r="BM57" s="149"/>
      <c r="BN57" s="149"/>
      <c r="BO57" s="150"/>
      <c r="BP57" s="149"/>
      <c r="BQ57" s="243"/>
      <c r="BR57" s="244"/>
      <c r="BS57" s="245"/>
      <c r="BT57" s="245"/>
      <c r="BU57" s="245"/>
      <c r="BV57" s="153"/>
      <c r="BW57" s="153"/>
      <c r="BX57" s="154"/>
      <c r="BY57" s="244"/>
      <c r="BZ57" s="245"/>
      <c r="CA57" s="246"/>
    </row>
    <row r="58" spans="1:79" ht="151.5" customHeight="1" x14ac:dyDescent="0.3">
      <c r="A58" s="225" t="str">
        <f t="array" ref="A58">IFERROR(INDEX(Riesgos!$A$7:$M$84,MATCH(E58,INDEX(Riesgos!$A$7:$M$84,,MATCH(E$7,Riesgos!$A$6:$M$6,0)),0),MATCH(A$7,Riesgos!$A$6:$M$6,0)),"")</f>
        <v/>
      </c>
      <c r="B58" s="226" t="str">
        <f t="array" ref="B58">IFERROR(INDEX(Riesgos!$A$7:$M$84,MATCH(E58,INDEX(Riesgos!$A$7:$M$84,,MATCH(E$7,Riesgos!$A$6:$M$6,0)),0),MATCH(B$7,Riesgos!$A$6:$M$6,0)),"")</f>
        <v/>
      </c>
      <c r="C58" s="226"/>
      <c r="D58" s="44" t="str">
        <f t="array" ref="D58">IFERROR(INDEX(Riesgos!$A$7:$M$84,MATCH(E58,INDEX(Riesgos!$A$7:$M$84,,MATCH(E$7,Riesgos!$A$6:$M$6,0)),0),MATCH(D$7,Riesgos!$A$6:$M$6,0)),"")</f>
        <v/>
      </c>
      <c r="E58" s="191"/>
      <c r="F58" s="191"/>
      <c r="G58" s="227" t="str">
        <f t="shared" si="0"/>
        <v/>
      </c>
      <c r="H58" s="247"/>
      <c r="I58" s="229" t="str">
        <f t="shared" si="1"/>
        <v/>
      </c>
      <c r="J58" s="166" t="str">
        <f>IFERROR(IF(I58="","",IF(I58&lt;='Listas y tablas'!$L$3,"Muy Baja",IF(I58&lt;='Listas y tablas'!$L$4,"Baja",IF(I58&lt;='Listas y tablas'!$L$5,"Media",IF(I58&lt;='Listas y tablas'!$L$6,"Alta","Muy Alta"))))),"")</f>
        <v/>
      </c>
      <c r="K58" s="230"/>
      <c r="L58" s="231"/>
      <c r="M58" s="133"/>
      <c r="N58" s="221"/>
      <c r="O58" s="221"/>
      <c r="P58" s="222"/>
      <c r="Q58" s="223"/>
      <c r="R58" s="221"/>
      <c r="S58" s="221"/>
      <c r="T58" s="221"/>
      <c r="U58" s="221"/>
      <c r="V58" s="232"/>
      <c r="W58" s="133"/>
      <c r="X58" s="221"/>
      <c r="Y58" s="221"/>
      <c r="Z58" s="221"/>
      <c r="AA58" s="221"/>
      <c r="AB58" s="221"/>
      <c r="AC58" s="134"/>
      <c r="AD58" s="221"/>
      <c r="AE58" s="222"/>
      <c r="AF58" s="233"/>
      <c r="AG58" s="234"/>
      <c r="AH58" s="234"/>
      <c r="AI58" s="235"/>
      <c r="AJ58" s="137"/>
      <c r="AK58" s="137"/>
      <c r="AL58" s="139"/>
      <c r="AM58" s="233"/>
      <c r="AN58" s="236"/>
      <c r="AO58" s="237"/>
      <c r="AP58" s="142"/>
      <c r="AQ58" s="142"/>
      <c r="AR58" s="142"/>
      <c r="AS58" s="142"/>
      <c r="AT58" s="142"/>
      <c r="AU58" s="142"/>
      <c r="AV58" s="143"/>
      <c r="AW58" s="142"/>
      <c r="AX58" s="238"/>
      <c r="AY58" s="239"/>
      <c r="AZ58" s="240"/>
      <c r="BA58" s="240"/>
      <c r="BB58" s="240"/>
      <c r="BC58" s="146"/>
      <c r="BD58" s="146"/>
      <c r="BE58" s="147"/>
      <c r="BF58" s="241"/>
      <c r="BG58" s="240"/>
      <c r="BH58" s="242"/>
      <c r="BI58" s="149"/>
      <c r="BJ58" s="149"/>
      <c r="BK58" s="149"/>
      <c r="BL58" s="149"/>
      <c r="BM58" s="149"/>
      <c r="BN58" s="149"/>
      <c r="BO58" s="150"/>
      <c r="BP58" s="149"/>
      <c r="BQ58" s="243"/>
      <c r="BR58" s="244"/>
      <c r="BS58" s="245"/>
      <c r="BT58" s="245"/>
      <c r="BU58" s="245"/>
      <c r="BV58" s="153"/>
      <c r="BW58" s="153"/>
      <c r="BX58" s="154"/>
      <c r="BY58" s="244"/>
      <c r="BZ58" s="245"/>
      <c r="CA58" s="246"/>
    </row>
    <row r="59" spans="1:79" ht="151.5" customHeight="1" x14ac:dyDescent="0.3">
      <c r="A59" s="225" t="str">
        <f t="array" ref="A59">IFERROR(INDEX(Riesgos!$A$7:$M$84,MATCH(E59,INDEX(Riesgos!$A$7:$M$84,,MATCH(E$7,Riesgos!$A$6:$M$6,0)),0),MATCH(A$7,Riesgos!$A$6:$M$6,0)),"")</f>
        <v/>
      </c>
      <c r="B59" s="226" t="str">
        <f t="array" ref="B59">IFERROR(INDEX(Riesgos!$A$7:$M$84,MATCH(E59,INDEX(Riesgos!$A$7:$M$84,,MATCH(E$7,Riesgos!$A$6:$M$6,0)),0),MATCH(B$7,Riesgos!$A$6:$M$6,0)),"")</f>
        <v/>
      </c>
      <c r="C59" s="226"/>
      <c r="D59" s="44" t="str">
        <f t="array" ref="D59">IFERROR(INDEX(Riesgos!$A$7:$M$84,MATCH(E59,INDEX(Riesgos!$A$7:$M$84,,MATCH(E$7,Riesgos!$A$6:$M$6,0)),0),MATCH(D$7,Riesgos!$A$6:$M$6,0)),"")</f>
        <v/>
      </c>
      <c r="E59" s="191"/>
      <c r="F59" s="191"/>
      <c r="G59" s="227" t="str">
        <f t="shared" si="0"/>
        <v/>
      </c>
      <c r="H59" s="228"/>
      <c r="I59" s="229" t="str">
        <f t="shared" si="1"/>
        <v/>
      </c>
      <c r="J59" s="166" t="str">
        <f>IFERROR(IF(I59="","",IF(I59&lt;='Listas y tablas'!$L$3,"Muy Baja",IF(I59&lt;='Listas y tablas'!$L$4,"Baja",IF(I59&lt;='Listas y tablas'!$L$5,"Media",IF(I59&lt;='Listas y tablas'!$L$6,"Alta","Muy Alta"))))),"")</f>
        <v/>
      </c>
      <c r="K59" s="230"/>
      <c r="L59" s="231"/>
      <c r="M59" s="133"/>
      <c r="N59" s="221"/>
      <c r="O59" s="221"/>
      <c r="P59" s="222"/>
      <c r="Q59" s="223"/>
      <c r="R59" s="221"/>
      <c r="S59" s="221"/>
      <c r="T59" s="221"/>
      <c r="U59" s="221"/>
      <c r="V59" s="232"/>
      <c r="W59" s="133"/>
      <c r="X59" s="221"/>
      <c r="Y59" s="221"/>
      <c r="Z59" s="221"/>
      <c r="AA59" s="221"/>
      <c r="AB59" s="221"/>
      <c r="AC59" s="134"/>
      <c r="AD59" s="221"/>
      <c r="AE59" s="222"/>
      <c r="AF59" s="233"/>
      <c r="AG59" s="234"/>
      <c r="AH59" s="234"/>
      <c r="AI59" s="235"/>
      <c r="AJ59" s="137"/>
      <c r="AK59" s="137"/>
      <c r="AL59" s="139"/>
      <c r="AM59" s="233"/>
      <c r="AN59" s="236"/>
      <c r="AO59" s="237"/>
      <c r="AP59" s="142"/>
      <c r="AQ59" s="142"/>
      <c r="AR59" s="142"/>
      <c r="AS59" s="142"/>
      <c r="AT59" s="142"/>
      <c r="AU59" s="142"/>
      <c r="AV59" s="143"/>
      <c r="AW59" s="142"/>
      <c r="AX59" s="238"/>
      <c r="AY59" s="239"/>
      <c r="AZ59" s="240"/>
      <c r="BA59" s="240"/>
      <c r="BB59" s="240"/>
      <c r="BC59" s="146"/>
      <c r="BD59" s="146"/>
      <c r="BE59" s="147"/>
      <c r="BF59" s="241"/>
      <c r="BG59" s="240"/>
      <c r="BH59" s="242"/>
      <c r="BI59" s="149"/>
      <c r="BJ59" s="149"/>
      <c r="BK59" s="149"/>
      <c r="BL59" s="149"/>
      <c r="BM59" s="149"/>
      <c r="BN59" s="149"/>
      <c r="BO59" s="150"/>
      <c r="BP59" s="149"/>
      <c r="BQ59" s="243"/>
      <c r="BR59" s="244"/>
      <c r="BS59" s="245"/>
      <c r="BT59" s="245"/>
      <c r="BU59" s="245"/>
      <c r="BV59" s="153"/>
      <c r="BW59" s="153"/>
      <c r="BX59" s="154"/>
      <c r="BY59" s="244"/>
      <c r="BZ59" s="245"/>
      <c r="CA59" s="246"/>
    </row>
    <row r="60" spans="1:79" ht="151.5" customHeight="1" x14ac:dyDescent="0.3">
      <c r="A60" s="225" t="str">
        <f t="array" ref="A60">IFERROR(INDEX(Riesgos!$A$7:$M$84,MATCH(E60,INDEX(Riesgos!$A$7:$M$84,,MATCH(E$7,Riesgos!$A$6:$M$6,0)),0),MATCH(A$7,Riesgos!$A$6:$M$6,0)),"")</f>
        <v/>
      </c>
      <c r="B60" s="226" t="str">
        <f t="array" ref="B60">IFERROR(INDEX(Riesgos!$A$7:$M$84,MATCH(E60,INDEX(Riesgos!$A$7:$M$84,,MATCH(E$7,Riesgos!$A$6:$M$6,0)),0),MATCH(B$7,Riesgos!$A$6:$M$6,0)),"")</f>
        <v/>
      </c>
      <c r="C60" s="226"/>
      <c r="D60" s="44" t="str">
        <f t="array" ref="D60">IFERROR(INDEX(Riesgos!$A$7:$M$84,MATCH(E60,INDEX(Riesgos!$A$7:$M$84,,MATCH(E$7,Riesgos!$A$6:$M$6,0)),0),MATCH(D$7,Riesgos!$A$6:$M$6,0)),"")</f>
        <v/>
      </c>
      <c r="E60" s="191"/>
      <c r="F60" s="191"/>
      <c r="G60" s="227" t="str">
        <f t="shared" si="0"/>
        <v/>
      </c>
      <c r="H60" s="228"/>
      <c r="I60" s="229" t="str">
        <f t="shared" si="1"/>
        <v/>
      </c>
      <c r="J60" s="166" t="str">
        <f>IFERROR(IF(I60="","",IF(I60&lt;='Listas y tablas'!$L$3,"Muy Baja",IF(I60&lt;='Listas y tablas'!$L$4,"Baja",IF(I60&lt;='Listas y tablas'!$L$5,"Media",IF(I60&lt;='Listas y tablas'!$L$6,"Alta","Muy Alta"))))),"")</f>
        <v/>
      </c>
      <c r="K60" s="230"/>
      <c r="L60" s="231"/>
      <c r="M60" s="133"/>
      <c r="N60" s="221"/>
      <c r="O60" s="221"/>
      <c r="P60" s="222"/>
      <c r="Q60" s="223"/>
      <c r="R60" s="221"/>
      <c r="S60" s="221"/>
      <c r="T60" s="221"/>
      <c r="U60" s="221"/>
      <c r="V60" s="232"/>
      <c r="W60" s="133"/>
      <c r="X60" s="221"/>
      <c r="Y60" s="221"/>
      <c r="Z60" s="221"/>
      <c r="AA60" s="221"/>
      <c r="AB60" s="221"/>
      <c r="AC60" s="134"/>
      <c r="AD60" s="221"/>
      <c r="AE60" s="222"/>
      <c r="AF60" s="233"/>
      <c r="AG60" s="234"/>
      <c r="AH60" s="234"/>
      <c r="AI60" s="235"/>
      <c r="AJ60" s="137"/>
      <c r="AK60" s="137"/>
      <c r="AL60" s="139"/>
      <c r="AM60" s="233"/>
      <c r="AN60" s="236"/>
      <c r="AO60" s="237"/>
      <c r="AP60" s="142"/>
      <c r="AQ60" s="142"/>
      <c r="AR60" s="142"/>
      <c r="AS60" s="142"/>
      <c r="AT60" s="142"/>
      <c r="AU60" s="142"/>
      <c r="AV60" s="143"/>
      <c r="AW60" s="142"/>
      <c r="AX60" s="238"/>
      <c r="AY60" s="239"/>
      <c r="AZ60" s="240"/>
      <c r="BA60" s="240"/>
      <c r="BB60" s="240"/>
      <c r="BC60" s="146"/>
      <c r="BD60" s="146"/>
      <c r="BE60" s="147"/>
      <c r="BF60" s="241"/>
      <c r="BG60" s="240"/>
      <c r="BH60" s="242"/>
      <c r="BI60" s="149"/>
      <c r="BJ60" s="149"/>
      <c r="BK60" s="149"/>
      <c r="BL60" s="149"/>
      <c r="BM60" s="149"/>
      <c r="BN60" s="149"/>
      <c r="BO60" s="150"/>
      <c r="BP60" s="149"/>
      <c r="BQ60" s="243"/>
      <c r="BR60" s="244"/>
      <c r="BS60" s="245"/>
      <c r="BT60" s="245"/>
      <c r="BU60" s="245"/>
      <c r="BV60" s="153"/>
      <c r="BW60" s="153"/>
      <c r="BX60" s="154"/>
      <c r="BY60" s="244"/>
      <c r="BZ60" s="245"/>
      <c r="CA60" s="246"/>
    </row>
    <row r="61" spans="1:79" ht="151.5" customHeight="1" x14ac:dyDescent="0.3">
      <c r="A61" s="225" t="str">
        <f t="array" ref="A61">IFERROR(INDEX(Riesgos!$A$7:$M$84,MATCH(E61,INDEX(Riesgos!$A$7:$M$84,,MATCH(E$7,Riesgos!$A$6:$M$6,0)),0),MATCH(A$7,Riesgos!$A$6:$M$6,0)),"")</f>
        <v/>
      </c>
      <c r="B61" s="226" t="str">
        <f t="array" ref="B61">IFERROR(INDEX(Riesgos!$A$7:$M$84,MATCH(E61,INDEX(Riesgos!$A$7:$M$84,,MATCH(E$7,Riesgos!$A$6:$M$6,0)),0),MATCH(B$7,Riesgos!$A$6:$M$6,0)),"")</f>
        <v/>
      </c>
      <c r="C61" s="226"/>
      <c r="D61" s="44" t="str">
        <f t="array" ref="D61">IFERROR(INDEX(Riesgos!$A$7:$M$84,MATCH(E61,INDEX(Riesgos!$A$7:$M$84,,MATCH(E$7,Riesgos!$A$6:$M$6,0)),0),MATCH(D$7,Riesgos!$A$6:$M$6,0)),"")</f>
        <v/>
      </c>
      <c r="E61" s="191"/>
      <c r="F61" s="191"/>
      <c r="G61" s="227" t="str">
        <f t="shared" si="0"/>
        <v/>
      </c>
      <c r="H61" s="228"/>
      <c r="I61" s="229" t="str">
        <f t="shared" si="1"/>
        <v/>
      </c>
      <c r="J61" s="166" t="str">
        <f>IFERROR(IF(I61="","",IF(I61&lt;='Listas y tablas'!$L$3,"Muy Baja",IF(I61&lt;='Listas y tablas'!$L$4,"Baja",IF(I61&lt;='Listas y tablas'!$L$5,"Media",IF(I61&lt;='Listas y tablas'!$L$6,"Alta","Muy Alta"))))),"")</f>
        <v/>
      </c>
      <c r="K61" s="230"/>
      <c r="L61" s="231"/>
      <c r="M61" s="133"/>
      <c r="N61" s="221"/>
      <c r="O61" s="221"/>
      <c r="P61" s="222"/>
      <c r="Q61" s="223"/>
      <c r="R61" s="221"/>
      <c r="S61" s="221"/>
      <c r="T61" s="221"/>
      <c r="U61" s="221"/>
      <c r="V61" s="232"/>
      <c r="W61" s="133"/>
      <c r="X61" s="221"/>
      <c r="Y61" s="221"/>
      <c r="Z61" s="221"/>
      <c r="AA61" s="221"/>
      <c r="AB61" s="221"/>
      <c r="AC61" s="134"/>
      <c r="AD61" s="221"/>
      <c r="AE61" s="222"/>
      <c r="AF61" s="233"/>
      <c r="AG61" s="234"/>
      <c r="AH61" s="234"/>
      <c r="AI61" s="235"/>
      <c r="AJ61" s="137"/>
      <c r="AK61" s="137"/>
      <c r="AL61" s="139"/>
      <c r="AM61" s="233"/>
      <c r="AN61" s="236"/>
      <c r="AO61" s="237"/>
      <c r="AP61" s="142"/>
      <c r="AQ61" s="142"/>
      <c r="AR61" s="142"/>
      <c r="AS61" s="142"/>
      <c r="AT61" s="142"/>
      <c r="AU61" s="142"/>
      <c r="AV61" s="143"/>
      <c r="AW61" s="142"/>
      <c r="AX61" s="238"/>
      <c r="AY61" s="239"/>
      <c r="AZ61" s="240"/>
      <c r="BA61" s="240"/>
      <c r="BB61" s="240"/>
      <c r="BC61" s="146"/>
      <c r="BD61" s="146"/>
      <c r="BE61" s="147"/>
      <c r="BF61" s="241"/>
      <c r="BG61" s="240"/>
      <c r="BH61" s="242"/>
      <c r="BI61" s="149"/>
      <c r="BJ61" s="149"/>
      <c r="BK61" s="149"/>
      <c r="BL61" s="149"/>
      <c r="BM61" s="149"/>
      <c r="BN61" s="149"/>
      <c r="BO61" s="150"/>
      <c r="BP61" s="149"/>
      <c r="BQ61" s="243"/>
      <c r="BR61" s="244"/>
      <c r="BS61" s="245"/>
      <c r="BT61" s="245"/>
      <c r="BU61" s="245"/>
      <c r="BV61" s="153"/>
      <c r="BW61" s="153"/>
      <c r="BX61" s="154"/>
      <c r="BY61" s="244"/>
      <c r="BZ61" s="245"/>
      <c r="CA61" s="246"/>
    </row>
    <row r="62" spans="1:79" ht="151.5" customHeight="1" x14ac:dyDescent="0.3">
      <c r="A62" s="225" t="str">
        <f t="array" ref="A62">IFERROR(INDEX(Riesgos!$A$7:$M$84,MATCH(E62,INDEX(Riesgos!$A$7:$M$84,,MATCH(E$7,Riesgos!$A$6:$M$6,0)),0),MATCH(A$7,Riesgos!$A$6:$M$6,0)),"")</f>
        <v/>
      </c>
      <c r="B62" s="226" t="str">
        <f t="array" ref="B62">IFERROR(INDEX(Riesgos!$A$7:$M$84,MATCH(E62,INDEX(Riesgos!$A$7:$M$84,,MATCH(E$7,Riesgos!$A$6:$M$6,0)),0),MATCH(B$7,Riesgos!$A$6:$M$6,0)),"")</f>
        <v/>
      </c>
      <c r="C62" s="226"/>
      <c r="D62" s="44" t="str">
        <f t="array" ref="D62">IFERROR(INDEX(Riesgos!$A$7:$M$84,MATCH(E62,INDEX(Riesgos!$A$7:$M$84,,MATCH(E$7,Riesgos!$A$6:$M$6,0)),0),MATCH(D$7,Riesgos!$A$6:$M$6,0)),"")</f>
        <v/>
      </c>
      <c r="E62" s="191"/>
      <c r="F62" s="191"/>
      <c r="G62" s="227" t="str">
        <f t="shared" si="0"/>
        <v/>
      </c>
      <c r="H62" s="228"/>
      <c r="I62" s="229" t="str">
        <f t="shared" si="1"/>
        <v/>
      </c>
      <c r="J62" s="166" t="str">
        <f>IFERROR(IF(I62="","",IF(I62&lt;='Listas y tablas'!$L$3,"Muy Baja",IF(I62&lt;='Listas y tablas'!$L$4,"Baja",IF(I62&lt;='Listas y tablas'!$L$5,"Media",IF(I62&lt;='Listas y tablas'!$L$6,"Alta","Muy Alta"))))),"")</f>
        <v/>
      </c>
      <c r="K62" s="230"/>
      <c r="L62" s="231"/>
      <c r="M62" s="133"/>
      <c r="N62" s="221"/>
      <c r="O62" s="221"/>
      <c r="P62" s="222"/>
      <c r="Q62" s="223"/>
      <c r="R62" s="221"/>
      <c r="S62" s="221"/>
      <c r="T62" s="221"/>
      <c r="U62" s="221"/>
      <c r="V62" s="232"/>
      <c r="W62" s="133"/>
      <c r="X62" s="221"/>
      <c r="Y62" s="221"/>
      <c r="Z62" s="221"/>
      <c r="AA62" s="221"/>
      <c r="AB62" s="221"/>
      <c r="AC62" s="134"/>
      <c r="AD62" s="221"/>
      <c r="AE62" s="222"/>
      <c r="AF62" s="233"/>
      <c r="AG62" s="234"/>
      <c r="AH62" s="234"/>
      <c r="AI62" s="235"/>
      <c r="AJ62" s="137"/>
      <c r="AK62" s="137"/>
      <c r="AL62" s="139"/>
      <c r="AM62" s="233"/>
      <c r="AN62" s="236"/>
      <c r="AO62" s="237"/>
      <c r="AP62" s="142"/>
      <c r="AQ62" s="142"/>
      <c r="AR62" s="142"/>
      <c r="AS62" s="142"/>
      <c r="AT62" s="142"/>
      <c r="AU62" s="142"/>
      <c r="AV62" s="143"/>
      <c r="AW62" s="142"/>
      <c r="AX62" s="238"/>
      <c r="AY62" s="239"/>
      <c r="AZ62" s="240"/>
      <c r="BA62" s="240"/>
      <c r="BB62" s="240"/>
      <c r="BC62" s="146"/>
      <c r="BD62" s="146"/>
      <c r="BE62" s="147"/>
      <c r="BF62" s="241"/>
      <c r="BG62" s="240"/>
      <c r="BH62" s="242"/>
      <c r="BI62" s="149"/>
      <c r="BJ62" s="149"/>
      <c r="BK62" s="149"/>
      <c r="BL62" s="149"/>
      <c r="BM62" s="149"/>
      <c r="BN62" s="149"/>
      <c r="BO62" s="150"/>
      <c r="BP62" s="149"/>
      <c r="BQ62" s="243"/>
      <c r="BR62" s="244"/>
      <c r="BS62" s="245"/>
      <c r="BT62" s="245"/>
      <c r="BU62" s="245"/>
      <c r="BV62" s="153"/>
      <c r="BW62" s="153"/>
      <c r="BX62" s="154"/>
      <c r="BY62" s="244"/>
      <c r="BZ62" s="245"/>
      <c r="CA62" s="246"/>
    </row>
    <row r="63" spans="1:79" ht="151.5" customHeight="1" x14ac:dyDescent="0.3">
      <c r="A63" s="225" t="str">
        <f t="array" ref="A63">IFERROR(INDEX(Riesgos!$A$7:$M$84,MATCH(E63,INDEX(Riesgos!$A$7:$M$84,,MATCH(E$7,Riesgos!$A$6:$M$6,0)),0),MATCH(A$7,Riesgos!$A$6:$M$6,0)),"")</f>
        <v/>
      </c>
      <c r="B63" s="226" t="str">
        <f t="array" ref="B63">IFERROR(INDEX(Riesgos!$A$7:$M$84,MATCH(E63,INDEX(Riesgos!$A$7:$M$84,,MATCH(E$7,Riesgos!$A$6:$M$6,0)),0),MATCH(B$7,Riesgos!$A$6:$M$6,0)),"")</f>
        <v/>
      </c>
      <c r="C63" s="226"/>
      <c r="D63" s="44" t="str">
        <f t="array" ref="D63">IFERROR(INDEX(Riesgos!$A$7:$M$84,MATCH(E63,INDEX(Riesgos!$A$7:$M$84,,MATCH(E$7,Riesgos!$A$6:$M$6,0)),0),MATCH(D$7,Riesgos!$A$6:$M$6,0)),"")</f>
        <v/>
      </c>
      <c r="E63" s="191"/>
      <c r="F63" s="191"/>
      <c r="G63" s="227" t="str">
        <f t="shared" si="0"/>
        <v/>
      </c>
      <c r="H63" s="228"/>
      <c r="I63" s="229" t="str">
        <f t="shared" si="1"/>
        <v/>
      </c>
      <c r="J63" s="166" t="str">
        <f>IFERROR(IF(I63="","",IF(I63&lt;='Listas y tablas'!$L$3,"Muy Baja",IF(I63&lt;='Listas y tablas'!$L$4,"Baja",IF(I63&lt;='Listas y tablas'!$L$5,"Media",IF(I63&lt;='Listas y tablas'!$L$6,"Alta","Muy Alta"))))),"")</f>
        <v/>
      </c>
      <c r="K63" s="230"/>
      <c r="L63" s="231"/>
      <c r="M63" s="133"/>
      <c r="N63" s="221"/>
      <c r="O63" s="221"/>
      <c r="P63" s="222"/>
      <c r="Q63" s="223"/>
      <c r="R63" s="221"/>
      <c r="S63" s="221"/>
      <c r="T63" s="221"/>
      <c r="U63" s="221"/>
      <c r="V63" s="232"/>
      <c r="W63" s="133"/>
      <c r="X63" s="221"/>
      <c r="Y63" s="221"/>
      <c r="Z63" s="221"/>
      <c r="AA63" s="221"/>
      <c r="AB63" s="221"/>
      <c r="AC63" s="134"/>
      <c r="AD63" s="221"/>
      <c r="AE63" s="222"/>
      <c r="AF63" s="233"/>
      <c r="AG63" s="234"/>
      <c r="AH63" s="234"/>
      <c r="AI63" s="235"/>
      <c r="AJ63" s="137"/>
      <c r="AK63" s="137"/>
      <c r="AL63" s="139"/>
      <c r="AM63" s="233"/>
      <c r="AN63" s="236"/>
      <c r="AO63" s="237"/>
      <c r="AP63" s="142"/>
      <c r="AQ63" s="142"/>
      <c r="AR63" s="142"/>
      <c r="AS63" s="142"/>
      <c r="AT63" s="142"/>
      <c r="AU63" s="142"/>
      <c r="AV63" s="143"/>
      <c r="AW63" s="142"/>
      <c r="AX63" s="238"/>
      <c r="AY63" s="239"/>
      <c r="AZ63" s="240"/>
      <c r="BA63" s="240"/>
      <c r="BB63" s="240"/>
      <c r="BC63" s="146"/>
      <c r="BD63" s="146"/>
      <c r="BE63" s="147"/>
      <c r="BF63" s="241"/>
      <c r="BG63" s="240"/>
      <c r="BH63" s="242"/>
      <c r="BI63" s="149"/>
      <c r="BJ63" s="149"/>
      <c r="BK63" s="149"/>
      <c r="BL63" s="149"/>
      <c r="BM63" s="149"/>
      <c r="BN63" s="149"/>
      <c r="BO63" s="150"/>
      <c r="BP63" s="149"/>
      <c r="BQ63" s="243"/>
      <c r="BR63" s="244"/>
      <c r="BS63" s="245"/>
      <c r="BT63" s="245"/>
      <c r="BU63" s="245"/>
      <c r="BV63" s="153"/>
      <c r="BW63" s="153"/>
      <c r="BX63" s="154"/>
      <c r="BY63" s="244"/>
      <c r="BZ63" s="245"/>
      <c r="CA63" s="246"/>
    </row>
    <row r="64" spans="1:79" ht="151.5" customHeight="1" x14ac:dyDescent="0.3">
      <c r="A64" s="225" t="str">
        <f t="array" ref="A64">IFERROR(INDEX(Riesgos!$A$7:$M$84,MATCH(E64,INDEX(Riesgos!$A$7:$M$84,,MATCH(E$7,Riesgos!$A$6:$M$6,0)),0),MATCH(A$7,Riesgos!$A$6:$M$6,0)),"")</f>
        <v/>
      </c>
      <c r="B64" s="226" t="str">
        <f t="array" ref="B64">IFERROR(INDEX(Riesgos!$A$7:$M$84,MATCH(E64,INDEX(Riesgos!$A$7:$M$84,,MATCH(E$7,Riesgos!$A$6:$M$6,0)),0),MATCH(B$7,Riesgos!$A$6:$M$6,0)),"")</f>
        <v/>
      </c>
      <c r="C64" s="226"/>
      <c r="D64" s="44" t="str">
        <f t="array" ref="D64">IFERROR(INDEX(Riesgos!$A$7:$M$84,MATCH(E64,INDEX(Riesgos!$A$7:$M$84,,MATCH(E$7,Riesgos!$A$6:$M$6,0)),0),MATCH(D$7,Riesgos!$A$6:$M$6,0)),"")</f>
        <v/>
      </c>
      <c r="E64" s="191"/>
      <c r="F64" s="191"/>
      <c r="G64" s="227" t="str">
        <f t="shared" si="0"/>
        <v/>
      </c>
      <c r="H64" s="247"/>
      <c r="I64" s="229" t="str">
        <f t="shared" si="1"/>
        <v/>
      </c>
      <c r="J64" s="166" t="str">
        <f>IFERROR(IF(I64="","",IF(I64&lt;='Listas y tablas'!$L$3,"Muy Baja",IF(I64&lt;='Listas y tablas'!$L$4,"Baja",IF(I64&lt;='Listas y tablas'!$L$5,"Media",IF(I64&lt;='Listas y tablas'!$L$6,"Alta","Muy Alta"))))),"")</f>
        <v/>
      </c>
      <c r="K64" s="230"/>
      <c r="L64" s="231"/>
      <c r="M64" s="133"/>
      <c r="N64" s="221"/>
      <c r="O64" s="221"/>
      <c r="P64" s="222"/>
      <c r="Q64" s="223"/>
      <c r="R64" s="221"/>
      <c r="S64" s="221"/>
      <c r="T64" s="221"/>
      <c r="U64" s="221"/>
      <c r="V64" s="232"/>
      <c r="W64" s="133"/>
      <c r="X64" s="221"/>
      <c r="Y64" s="221"/>
      <c r="Z64" s="221"/>
      <c r="AA64" s="221"/>
      <c r="AB64" s="221"/>
      <c r="AC64" s="134"/>
      <c r="AD64" s="221"/>
      <c r="AE64" s="222"/>
      <c r="AF64" s="233"/>
      <c r="AG64" s="234"/>
      <c r="AH64" s="234"/>
      <c r="AI64" s="235"/>
      <c r="AJ64" s="137"/>
      <c r="AK64" s="137"/>
      <c r="AL64" s="139"/>
      <c r="AM64" s="233"/>
      <c r="AN64" s="236"/>
      <c r="AO64" s="237"/>
      <c r="AP64" s="142"/>
      <c r="AQ64" s="142"/>
      <c r="AR64" s="142"/>
      <c r="AS64" s="142"/>
      <c r="AT64" s="142"/>
      <c r="AU64" s="142"/>
      <c r="AV64" s="143"/>
      <c r="AW64" s="142"/>
      <c r="AX64" s="238"/>
      <c r="AY64" s="239"/>
      <c r="AZ64" s="240"/>
      <c r="BA64" s="240"/>
      <c r="BB64" s="240"/>
      <c r="BC64" s="146"/>
      <c r="BD64" s="146"/>
      <c r="BE64" s="147"/>
      <c r="BF64" s="241"/>
      <c r="BG64" s="240"/>
      <c r="BH64" s="242"/>
      <c r="BI64" s="149"/>
      <c r="BJ64" s="149"/>
      <c r="BK64" s="149"/>
      <c r="BL64" s="149"/>
      <c r="BM64" s="149"/>
      <c r="BN64" s="149"/>
      <c r="BO64" s="150"/>
      <c r="BP64" s="149"/>
      <c r="BQ64" s="243"/>
      <c r="BR64" s="244"/>
      <c r="BS64" s="245"/>
      <c r="BT64" s="245"/>
      <c r="BU64" s="245"/>
      <c r="BV64" s="153"/>
      <c r="BW64" s="153"/>
      <c r="BX64" s="154"/>
      <c r="BY64" s="244"/>
      <c r="BZ64" s="245"/>
      <c r="CA64" s="246"/>
    </row>
    <row r="65" spans="1:79" ht="151.5" customHeight="1" x14ac:dyDescent="0.3">
      <c r="A65" s="225" t="str">
        <f t="array" ref="A65">IFERROR(INDEX(Riesgos!$A$7:$M$84,MATCH(E65,INDEX(Riesgos!$A$7:$M$84,,MATCH(E$7,Riesgos!$A$6:$M$6,0)),0),MATCH(A$7,Riesgos!$A$6:$M$6,0)),"")</f>
        <v/>
      </c>
      <c r="B65" s="226" t="str">
        <f t="array" ref="B65">IFERROR(INDEX(Riesgos!$A$7:$M$84,MATCH(E65,INDEX(Riesgos!$A$7:$M$84,,MATCH(E$7,Riesgos!$A$6:$M$6,0)),0),MATCH(B$7,Riesgos!$A$6:$M$6,0)),"")</f>
        <v/>
      </c>
      <c r="C65" s="226"/>
      <c r="D65" s="44" t="str">
        <f t="array" ref="D65">IFERROR(INDEX(Riesgos!$A$7:$M$84,MATCH(E65,INDEX(Riesgos!$A$7:$M$84,,MATCH(E$7,Riesgos!$A$6:$M$6,0)),0),MATCH(D$7,Riesgos!$A$6:$M$6,0)),"")</f>
        <v/>
      </c>
      <c r="E65" s="191"/>
      <c r="F65" s="191"/>
      <c r="G65" s="227" t="str">
        <f t="shared" si="0"/>
        <v/>
      </c>
      <c r="H65" s="228"/>
      <c r="I65" s="229" t="str">
        <f t="shared" si="1"/>
        <v/>
      </c>
      <c r="J65" s="166" t="str">
        <f>IFERROR(IF(I65="","",IF(I65&lt;='Listas y tablas'!$L$3,"Muy Baja",IF(I65&lt;='Listas y tablas'!$L$4,"Baja",IF(I65&lt;='Listas y tablas'!$L$5,"Media",IF(I65&lt;='Listas y tablas'!$L$6,"Alta","Muy Alta"))))),"")</f>
        <v/>
      </c>
      <c r="K65" s="230"/>
      <c r="L65" s="231"/>
      <c r="M65" s="133"/>
      <c r="N65" s="221"/>
      <c r="O65" s="221"/>
      <c r="P65" s="222"/>
      <c r="Q65" s="223"/>
      <c r="R65" s="221"/>
      <c r="S65" s="221"/>
      <c r="T65" s="221"/>
      <c r="U65" s="221"/>
      <c r="V65" s="232"/>
      <c r="W65" s="133"/>
      <c r="X65" s="221"/>
      <c r="Y65" s="221"/>
      <c r="Z65" s="221"/>
      <c r="AA65" s="221"/>
      <c r="AB65" s="221"/>
      <c r="AC65" s="134"/>
      <c r="AD65" s="221"/>
      <c r="AE65" s="222"/>
      <c r="AF65" s="233"/>
      <c r="AG65" s="234"/>
      <c r="AH65" s="234"/>
      <c r="AI65" s="235"/>
      <c r="AJ65" s="137"/>
      <c r="AK65" s="137"/>
      <c r="AL65" s="139"/>
      <c r="AM65" s="233"/>
      <c r="AN65" s="236"/>
      <c r="AO65" s="237"/>
      <c r="AP65" s="142"/>
      <c r="AQ65" s="142"/>
      <c r="AR65" s="142"/>
      <c r="AS65" s="142"/>
      <c r="AT65" s="142"/>
      <c r="AU65" s="142"/>
      <c r="AV65" s="143"/>
      <c r="AW65" s="142"/>
      <c r="AX65" s="238"/>
      <c r="AY65" s="239"/>
      <c r="AZ65" s="240"/>
      <c r="BA65" s="240"/>
      <c r="BB65" s="240"/>
      <c r="BC65" s="146"/>
      <c r="BD65" s="146"/>
      <c r="BE65" s="147"/>
      <c r="BF65" s="241"/>
      <c r="BG65" s="240"/>
      <c r="BH65" s="242"/>
      <c r="BI65" s="149"/>
      <c r="BJ65" s="149"/>
      <c r="BK65" s="149"/>
      <c r="BL65" s="149"/>
      <c r="BM65" s="149"/>
      <c r="BN65" s="149"/>
      <c r="BO65" s="150"/>
      <c r="BP65" s="149"/>
      <c r="BQ65" s="243"/>
      <c r="BR65" s="244"/>
      <c r="BS65" s="245"/>
      <c r="BT65" s="245"/>
      <c r="BU65" s="245"/>
      <c r="BV65" s="153"/>
      <c r="BW65" s="153"/>
      <c r="BX65" s="154"/>
      <c r="BY65" s="244"/>
      <c r="BZ65" s="245"/>
      <c r="CA65" s="246"/>
    </row>
    <row r="66" spans="1:79" ht="151.5" customHeight="1" x14ac:dyDescent="0.3">
      <c r="A66" s="225" t="str">
        <f t="array" ref="A66">IFERROR(INDEX(Riesgos!$A$7:$M$84,MATCH(E66,INDEX(Riesgos!$A$7:$M$84,,MATCH(E$7,Riesgos!$A$6:$M$6,0)),0),MATCH(A$7,Riesgos!$A$6:$M$6,0)),"")</f>
        <v/>
      </c>
      <c r="B66" s="226" t="str">
        <f t="array" ref="B66">IFERROR(INDEX(Riesgos!$A$7:$M$84,MATCH(E66,INDEX(Riesgos!$A$7:$M$84,,MATCH(E$7,Riesgos!$A$6:$M$6,0)),0),MATCH(B$7,Riesgos!$A$6:$M$6,0)),"")</f>
        <v/>
      </c>
      <c r="C66" s="226"/>
      <c r="D66" s="44" t="str">
        <f t="array" ref="D66">IFERROR(INDEX(Riesgos!$A$7:$M$84,MATCH(E66,INDEX(Riesgos!$A$7:$M$84,,MATCH(E$7,Riesgos!$A$6:$M$6,0)),0),MATCH(D$7,Riesgos!$A$6:$M$6,0)),"")</f>
        <v/>
      </c>
      <c r="E66" s="191"/>
      <c r="F66" s="191"/>
      <c r="G66" s="227" t="str">
        <f t="shared" si="0"/>
        <v/>
      </c>
      <c r="H66" s="228"/>
      <c r="I66" s="229" t="str">
        <f t="shared" si="1"/>
        <v/>
      </c>
      <c r="J66" s="166" t="str">
        <f>IFERROR(IF(I66="","",IF(I66&lt;='Listas y tablas'!$L$3,"Muy Baja",IF(I66&lt;='Listas y tablas'!$L$4,"Baja",IF(I66&lt;='Listas y tablas'!$L$5,"Media",IF(I66&lt;='Listas y tablas'!$L$6,"Alta","Muy Alta"))))),"")</f>
        <v/>
      </c>
      <c r="K66" s="230"/>
      <c r="L66" s="231"/>
      <c r="M66" s="133"/>
      <c r="N66" s="221"/>
      <c r="O66" s="221"/>
      <c r="P66" s="222"/>
      <c r="Q66" s="223"/>
      <c r="R66" s="221"/>
      <c r="S66" s="221"/>
      <c r="T66" s="221"/>
      <c r="U66" s="221"/>
      <c r="V66" s="232"/>
      <c r="W66" s="133"/>
      <c r="X66" s="221"/>
      <c r="Y66" s="221"/>
      <c r="Z66" s="221"/>
      <c r="AA66" s="221"/>
      <c r="AB66" s="221"/>
      <c r="AC66" s="134"/>
      <c r="AD66" s="221"/>
      <c r="AE66" s="222"/>
      <c r="AF66" s="233"/>
      <c r="AG66" s="234"/>
      <c r="AH66" s="234"/>
      <c r="AI66" s="235"/>
      <c r="AJ66" s="137"/>
      <c r="AK66" s="137"/>
      <c r="AL66" s="139"/>
      <c r="AM66" s="233"/>
      <c r="AN66" s="236"/>
      <c r="AO66" s="237"/>
      <c r="AP66" s="142"/>
      <c r="AQ66" s="142"/>
      <c r="AR66" s="142"/>
      <c r="AS66" s="142"/>
      <c r="AT66" s="142"/>
      <c r="AU66" s="142"/>
      <c r="AV66" s="143"/>
      <c r="AW66" s="142"/>
      <c r="AX66" s="238"/>
      <c r="AY66" s="239"/>
      <c r="AZ66" s="240"/>
      <c r="BA66" s="240"/>
      <c r="BB66" s="240"/>
      <c r="BC66" s="146"/>
      <c r="BD66" s="146"/>
      <c r="BE66" s="147"/>
      <c r="BF66" s="241"/>
      <c r="BG66" s="240"/>
      <c r="BH66" s="242"/>
      <c r="BI66" s="149"/>
      <c r="BJ66" s="149"/>
      <c r="BK66" s="149"/>
      <c r="BL66" s="149"/>
      <c r="BM66" s="149"/>
      <c r="BN66" s="149"/>
      <c r="BO66" s="150"/>
      <c r="BP66" s="149"/>
      <c r="BQ66" s="243"/>
      <c r="BR66" s="244"/>
      <c r="BS66" s="245"/>
      <c r="BT66" s="245"/>
      <c r="BU66" s="245"/>
      <c r="BV66" s="153"/>
      <c r="BW66" s="153"/>
      <c r="BX66" s="154"/>
      <c r="BY66" s="244"/>
      <c r="BZ66" s="245"/>
      <c r="CA66" s="246"/>
    </row>
    <row r="67" spans="1:79" ht="151.5" customHeight="1" x14ac:dyDescent="0.3">
      <c r="A67" s="225" t="str">
        <f t="array" ref="A67">IFERROR(INDEX(Riesgos!$A$7:$M$84,MATCH(E67,INDEX(Riesgos!$A$7:$M$84,,MATCH(E$7,Riesgos!$A$6:$M$6,0)),0),MATCH(A$7,Riesgos!$A$6:$M$6,0)),"")</f>
        <v/>
      </c>
      <c r="B67" s="226" t="str">
        <f t="array" ref="B67">IFERROR(INDEX(Riesgos!$A$7:$M$84,MATCH(E67,INDEX(Riesgos!$A$7:$M$84,,MATCH(E$7,Riesgos!$A$6:$M$6,0)),0),MATCH(B$7,Riesgos!$A$6:$M$6,0)),"")</f>
        <v/>
      </c>
      <c r="C67" s="226"/>
      <c r="D67" s="44" t="str">
        <f t="array" ref="D67">IFERROR(INDEX(Riesgos!$A$7:$M$84,MATCH(E67,INDEX(Riesgos!$A$7:$M$84,,MATCH(E$7,Riesgos!$A$6:$M$6,0)),0),MATCH(D$7,Riesgos!$A$6:$M$6,0)),"")</f>
        <v/>
      </c>
      <c r="E67" s="191"/>
      <c r="F67" s="191"/>
      <c r="G67" s="227" t="str">
        <f t="shared" si="0"/>
        <v/>
      </c>
      <c r="H67" s="228"/>
      <c r="I67" s="229" t="str">
        <f t="shared" si="1"/>
        <v/>
      </c>
      <c r="J67" s="166" t="str">
        <f>IFERROR(IF(I67="","",IF(I67&lt;='Listas y tablas'!$L$3,"Muy Baja",IF(I67&lt;='Listas y tablas'!$L$4,"Baja",IF(I67&lt;='Listas y tablas'!$L$5,"Media",IF(I67&lt;='Listas y tablas'!$L$6,"Alta","Muy Alta"))))),"")</f>
        <v/>
      </c>
      <c r="K67" s="230"/>
      <c r="L67" s="231"/>
      <c r="M67" s="133"/>
      <c r="N67" s="221"/>
      <c r="O67" s="221"/>
      <c r="P67" s="222"/>
      <c r="Q67" s="223"/>
      <c r="R67" s="221"/>
      <c r="S67" s="221"/>
      <c r="T67" s="221"/>
      <c r="U67" s="221"/>
      <c r="V67" s="232"/>
      <c r="W67" s="133"/>
      <c r="X67" s="221"/>
      <c r="Y67" s="221"/>
      <c r="Z67" s="221"/>
      <c r="AA67" s="221"/>
      <c r="AB67" s="221"/>
      <c r="AC67" s="134"/>
      <c r="AD67" s="221"/>
      <c r="AE67" s="222"/>
      <c r="AF67" s="233"/>
      <c r="AG67" s="234"/>
      <c r="AH67" s="234"/>
      <c r="AI67" s="235"/>
      <c r="AJ67" s="137"/>
      <c r="AK67" s="137"/>
      <c r="AL67" s="139"/>
      <c r="AM67" s="233"/>
      <c r="AN67" s="236"/>
      <c r="AO67" s="237"/>
      <c r="AP67" s="142"/>
      <c r="AQ67" s="142"/>
      <c r="AR67" s="142"/>
      <c r="AS67" s="142"/>
      <c r="AT67" s="142"/>
      <c r="AU67" s="142"/>
      <c r="AV67" s="143"/>
      <c r="AW67" s="142"/>
      <c r="AX67" s="238"/>
      <c r="AY67" s="239"/>
      <c r="AZ67" s="240"/>
      <c r="BA67" s="240"/>
      <c r="BB67" s="240"/>
      <c r="BC67" s="146"/>
      <c r="BD67" s="146"/>
      <c r="BE67" s="147"/>
      <c r="BF67" s="241"/>
      <c r="BG67" s="240"/>
      <c r="BH67" s="242"/>
      <c r="BI67" s="149"/>
      <c r="BJ67" s="149"/>
      <c r="BK67" s="149"/>
      <c r="BL67" s="149"/>
      <c r="BM67" s="149"/>
      <c r="BN67" s="149"/>
      <c r="BO67" s="150"/>
      <c r="BP67" s="149"/>
      <c r="BQ67" s="243"/>
      <c r="BR67" s="244"/>
      <c r="BS67" s="245"/>
      <c r="BT67" s="245"/>
      <c r="BU67" s="245"/>
      <c r="BV67" s="153"/>
      <c r="BW67" s="153"/>
      <c r="BX67" s="154"/>
      <c r="BY67" s="244"/>
      <c r="BZ67" s="245"/>
      <c r="CA67" s="246"/>
    </row>
    <row r="68" spans="1:79" ht="151.5" customHeight="1" x14ac:dyDescent="0.3">
      <c r="A68" s="225" t="str">
        <f t="array" ref="A68">IFERROR(INDEX(Riesgos!$A$7:$M$84,MATCH(E68,INDEX(Riesgos!$A$7:$M$84,,MATCH(E$7,Riesgos!$A$6:$M$6,0)),0),MATCH(A$7,Riesgos!$A$6:$M$6,0)),"")</f>
        <v/>
      </c>
      <c r="B68" s="226" t="str">
        <f t="array" ref="B68">IFERROR(INDEX(Riesgos!$A$7:$M$84,MATCH(E68,INDEX(Riesgos!$A$7:$M$84,,MATCH(E$7,Riesgos!$A$6:$M$6,0)),0),MATCH(B$7,Riesgos!$A$6:$M$6,0)),"")</f>
        <v/>
      </c>
      <c r="C68" s="226"/>
      <c r="D68" s="44" t="str">
        <f t="array" ref="D68">IFERROR(INDEX(Riesgos!$A$7:$M$84,MATCH(E68,INDEX(Riesgos!$A$7:$M$84,,MATCH(E$7,Riesgos!$A$6:$M$6,0)),0),MATCH(D$7,Riesgos!$A$6:$M$6,0)),"")</f>
        <v/>
      </c>
      <c r="E68" s="191"/>
      <c r="F68" s="191"/>
      <c r="G68" s="227" t="str">
        <f t="shared" si="0"/>
        <v/>
      </c>
      <c r="H68" s="228"/>
      <c r="I68" s="229" t="str">
        <f t="shared" si="1"/>
        <v/>
      </c>
      <c r="J68" s="166" t="str">
        <f>IFERROR(IF(I68="","",IF(I68&lt;='Listas y tablas'!$L$3,"Muy Baja",IF(I68&lt;='Listas y tablas'!$L$4,"Baja",IF(I68&lt;='Listas y tablas'!$L$5,"Media",IF(I68&lt;='Listas y tablas'!$L$6,"Alta","Muy Alta"))))),"")</f>
        <v/>
      </c>
      <c r="K68" s="230"/>
      <c r="L68" s="231"/>
      <c r="M68" s="133"/>
      <c r="N68" s="221"/>
      <c r="O68" s="221"/>
      <c r="P68" s="222"/>
      <c r="Q68" s="223"/>
      <c r="R68" s="221"/>
      <c r="S68" s="221"/>
      <c r="T68" s="221"/>
      <c r="U68" s="221"/>
      <c r="V68" s="232"/>
      <c r="W68" s="133"/>
      <c r="X68" s="221"/>
      <c r="Y68" s="221"/>
      <c r="Z68" s="221"/>
      <c r="AA68" s="221"/>
      <c r="AB68" s="221"/>
      <c r="AC68" s="134"/>
      <c r="AD68" s="221"/>
      <c r="AE68" s="222"/>
      <c r="AF68" s="233"/>
      <c r="AG68" s="234"/>
      <c r="AH68" s="234"/>
      <c r="AI68" s="235"/>
      <c r="AJ68" s="137"/>
      <c r="AK68" s="137"/>
      <c r="AL68" s="139"/>
      <c r="AM68" s="233"/>
      <c r="AN68" s="236"/>
      <c r="AO68" s="237"/>
      <c r="AP68" s="142"/>
      <c r="AQ68" s="142"/>
      <c r="AR68" s="142"/>
      <c r="AS68" s="142"/>
      <c r="AT68" s="142"/>
      <c r="AU68" s="142"/>
      <c r="AV68" s="143"/>
      <c r="AW68" s="142"/>
      <c r="AX68" s="238"/>
      <c r="AY68" s="239"/>
      <c r="AZ68" s="240"/>
      <c r="BA68" s="240"/>
      <c r="BB68" s="240"/>
      <c r="BC68" s="146"/>
      <c r="BD68" s="146"/>
      <c r="BE68" s="147"/>
      <c r="BF68" s="241"/>
      <c r="BG68" s="240"/>
      <c r="BH68" s="242"/>
      <c r="BI68" s="149"/>
      <c r="BJ68" s="149"/>
      <c r="BK68" s="149"/>
      <c r="BL68" s="149"/>
      <c r="BM68" s="149"/>
      <c r="BN68" s="149"/>
      <c r="BO68" s="150"/>
      <c r="BP68" s="149"/>
      <c r="BQ68" s="243"/>
      <c r="BR68" s="244"/>
      <c r="BS68" s="245"/>
      <c r="BT68" s="245"/>
      <c r="BU68" s="245"/>
      <c r="BV68" s="153"/>
      <c r="BW68" s="153"/>
      <c r="BX68" s="154"/>
      <c r="BY68" s="244"/>
      <c r="BZ68" s="245"/>
      <c r="CA68" s="246"/>
    </row>
    <row r="69" spans="1:79" ht="151.5" customHeight="1" x14ac:dyDescent="0.3">
      <c r="A69" s="225" t="str">
        <f t="array" ref="A69">IFERROR(INDEX(Riesgos!$A$7:$M$84,MATCH(E69,INDEX(Riesgos!$A$7:$M$84,,MATCH(E$7,Riesgos!$A$6:$M$6,0)),0),MATCH(A$7,Riesgos!$A$6:$M$6,0)),"")</f>
        <v/>
      </c>
      <c r="B69" s="226" t="str">
        <f t="array" ref="B69">IFERROR(INDEX(Riesgos!$A$7:$M$84,MATCH(E69,INDEX(Riesgos!$A$7:$M$84,,MATCH(E$7,Riesgos!$A$6:$M$6,0)),0),MATCH(B$7,Riesgos!$A$6:$M$6,0)),"")</f>
        <v/>
      </c>
      <c r="C69" s="226"/>
      <c r="D69" s="44" t="str">
        <f t="array" ref="D69">IFERROR(INDEX(Riesgos!$A$7:$M$84,MATCH(E69,INDEX(Riesgos!$A$7:$M$84,,MATCH(E$7,Riesgos!$A$6:$M$6,0)),0),MATCH(D$7,Riesgos!$A$6:$M$6,0)),"")</f>
        <v/>
      </c>
      <c r="E69" s="191"/>
      <c r="F69" s="191"/>
      <c r="G69" s="227" t="str">
        <f t="shared" si="0"/>
        <v/>
      </c>
      <c r="H69" s="228"/>
      <c r="I69" s="229" t="str">
        <f t="shared" si="1"/>
        <v/>
      </c>
      <c r="J69" s="166" t="str">
        <f>IFERROR(IF(I69="","",IF(I69&lt;='Listas y tablas'!$L$3,"Muy Baja",IF(I69&lt;='Listas y tablas'!$L$4,"Baja",IF(I69&lt;='Listas y tablas'!$L$5,"Media",IF(I69&lt;='Listas y tablas'!$L$6,"Alta","Muy Alta"))))),"")</f>
        <v/>
      </c>
      <c r="K69" s="230"/>
      <c r="L69" s="231"/>
      <c r="M69" s="133"/>
      <c r="N69" s="221"/>
      <c r="O69" s="221"/>
      <c r="P69" s="222"/>
      <c r="Q69" s="223"/>
      <c r="R69" s="221"/>
      <c r="S69" s="221"/>
      <c r="T69" s="221"/>
      <c r="U69" s="221"/>
      <c r="V69" s="232"/>
      <c r="W69" s="133"/>
      <c r="X69" s="221"/>
      <c r="Y69" s="221"/>
      <c r="Z69" s="221"/>
      <c r="AA69" s="221"/>
      <c r="AB69" s="221"/>
      <c r="AC69" s="134"/>
      <c r="AD69" s="221"/>
      <c r="AE69" s="222"/>
      <c r="AF69" s="233"/>
      <c r="AG69" s="234"/>
      <c r="AH69" s="234"/>
      <c r="AI69" s="235"/>
      <c r="AJ69" s="137"/>
      <c r="AK69" s="137"/>
      <c r="AL69" s="139"/>
      <c r="AM69" s="233"/>
      <c r="AN69" s="236"/>
      <c r="AO69" s="237"/>
      <c r="AP69" s="142"/>
      <c r="AQ69" s="142"/>
      <c r="AR69" s="142"/>
      <c r="AS69" s="142"/>
      <c r="AT69" s="142"/>
      <c r="AU69" s="142"/>
      <c r="AV69" s="143"/>
      <c r="AW69" s="142"/>
      <c r="AX69" s="238"/>
      <c r="AY69" s="239"/>
      <c r="AZ69" s="240"/>
      <c r="BA69" s="240"/>
      <c r="BB69" s="240"/>
      <c r="BC69" s="146"/>
      <c r="BD69" s="146"/>
      <c r="BE69" s="147"/>
      <c r="BF69" s="241"/>
      <c r="BG69" s="240"/>
      <c r="BH69" s="242"/>
      <c r="BI69" s="149"/>
      <c r="BJ69" s="149"/>
      <c r="BK69" s="149"/>
      <c r="BL69" s="149"/>
      <c r="BM69" s="149"/>
      <c r="BN69" s="149"/>
      <c r="BO69" s="150"/>
      <c r="BP69" s="149"/>
      <c r="BQ69" s="243"/>
      <c r="BR69" s="244"/>
      <c r="BS69" s="245"/>
      <c r="BT69" s="245"/>
      <c r="BU69" s="245"/>
      <c r="BV69" s="153"/>
      <c r="BW69" s="153"/>
      <c r="BX69" s="154"/>
      <c r="BY69" s="244"/>
      <c r="BZ69" s="245"/>
      <c r="CA69" s="246"/>
    </row>
    <row r="70" spans="1:79" ht="151.5" customHeight="1" x14ac:dyDescent="0.3">
      <c r="A70" s="225" t="str">
        <f t="array" ref="A70">IFERROR(INDEX(Riesgos!$A$7:$M$84,MATCH(E70,INDEX(Riesgos!$A$7:$M$84,,MATCH(E$7,Riesgos!$A$6:$M$6,0)),0),MATCH(A$7,Riesgos!$A$6:$M$6,0)),"")</f>
        <v/>
      </c>
      <c r="B70" s="226" t="str">
        <f t="array" ref="B70">IFERROR(INDEX(Riesgos!$A$7:$M$84,MATCH(E70,INDEX(Riesgos!$A$7:$M$84,,MATCH(E$7,Riesgos!$A$6:$M$6,0)),0),MATCH(B$7,Riesgos!$A$6:$M$6,0)),"")</f>
        <v/>
      </c>
      <c r="C70" s="226"/>
      <c r="D70" s="44" t="str">
        <f t="array" ref="D70">IFERROR(INDEX(Riesgos!$A$7:$M$84,MATCH(E70,INDEX(Riesgos!$A$7:$M$84,,MATCH(E$7,Riesgos!$A$6:$M$6,0)),0),MATCH(D$7,Riesgos!$A$6:$M$6,0)),"")</f>
        <v/>
      </c>
      <c r="E70" s="191"/>
      <c r="F70" s="191"/>
      <c r="G70" s="227" t="str">
        <f t="shared" si="0"/>
        <v/>
      </c>
      <c r="H70" s="228"/>
      <c r="I70" s="229" t="str">
        <f t="shared" si="1"/>
        <v/>
      </c>
      <c r="J70" s="166" t="str">
        <f>IFERROR(IF(I70="","",IF(I70&lt;='Listas y tablas'!$L$3,"Muy Baja",IF(I70&lt;='Listas y tablas'!$L$4,"Baja",IF(I70&lt;='Listas y tablas'!$L$5,"Media",IF(I70&lt;='Listas y tablas'!$L$6,"Alta","Muy Alta"))))),"")</f>
        <v/>
      </c>
      <c r="K70" s="230"/>
      <c r="L70" s="231"/>
      <c r="M70" s="133"/>
      <c r="N70" s="221"/>
      <c r="O70" s="221"/>
      <c r="P70" s="222"/>
      <c r="Q70" s="223"/>
      <c r="R70" s="221"/>
      <c r="S70" s="221"/>
      <c r="T70" s="221"/>
      <c r="U70" s="221"/>
      <c r="V70" s="232"/>
      <c r="W70" s="133"/>
      <c r="X70" s="221"/>
      <c r="Y70" s="221"/>
      <c r="Z70" s="221"/>
      <c r="AA70" s="221"/>
      <c r="AB70" s="221"/>
      <c r="AC70" s="134"/>
      <c r="AD70" s="221"/>
      <c r="AE70" s="222"/>
      <c r="AF70" s="233"/>
      <c r="AG70" s="234"/>
      <c r="AH70" s="234"/>
      <c r="AI70" s="235"/>
      <c r="AJ70" s="137"/>
      <c r="AK70" s="137"/>
      <c r="AL70" s="139"/>
      <c r="AM70" s="233"/>
      <c r="AN70" s="236"/>
      <c r="AO70" s="237"/>
      <c r="AP70" s="142"/>
      <c r="AQ70" s="142"/>
      <c r="AR70" s="142"/>
      <c r="AS70" s="142"/>
      <c r="AT70" s="142"/>
      <c r="AU70" s="142"/>
      <c r="AV70" s="143"/>
      <c r="AW70" s="142"/>
      <c r="AX70" s="238"/>
      <c r="AY70" s="239"/>
      <c r="AZ70" s="240"/>
      <c r="BA70" s="240"/>
      <c r="BB70" s="240"/>
      <c r="BC70" s="146"/>
      <c r="BD70" s="146"/>
      <c r="BE70" s="147"/>
      <c r="BF70" s="241"/>
      <c r="BG70" s="240"/>
      <c r="BH70" s="242"/>
      <c r="BI70" s="149"/>
      <c r="BJ70" s="149"/>
      <c r="BK70" s="149"/>
      <c r="BL70" s="149"/>
      <c r="BM70" s="149"/>
      <c r="BN70" s="149"/>
      <c r="BO70" s="150"/>
      <c r="BP70" s="149"/>
      <c r="BQ70" s="243"/>
      <c r="BR70" s="244"/>
      <c r="BS70" s="245"/>
      <c r="BT70" s="245"/>
      <c r="BU70" s="245"/>
      <c r="BV70" s="153"/>
      <c r="BW70" s="153"/>
      <c r="BX70" s="154"/>
      <c r="BY70" s="244"/>
      <c r="BZ70" s="245"/>
      <c r="CA70" s="246"/>
    </row>
    <row r="71" spans="1:79" ht="151.5" customHeight="1" x14ac:dyDescent="0.3">
      <c r="A71" s="225" t="str">
        <f t="array" ref="A71">IFERROR(INDEX(Riesgos!$A$7:$M$84,MATCH(E71,INDEX(Riesgos!$A$7:$M$84,,MATCH(E$7,Riesgos!$A$6:$M$6,0)),0),MATCH(A$7,Riesgos!$A$6:$M$6,0)),"")</f>
        <v/>
      </c>
      <c r="B71" s="226" t="str">
        <f t="array" ref="B71">IFERROR(INDEX(Riesgos!$A$7:$M$84,MATCH(E71,INDEX(Riesgos!$A$7:$M$84,,MATCH(E$7,Riesgos!$A$6:$M$6,0)),0),MATCH(B$7,Riesgos!$A$6:$M$6,0)),"")</f>
        <v/>
      </c>
      <c r="C71" s="226"/>
      <c r="D71" s="44" t="str">
        <f t="array" ref="D71">IFERROR(INDEX(Riesgos!$A$7:$M$84,MATCH(E71,INDEX(Riesgos!$A$7:$M$84,,MATCH(E$7,Riesgos!$A$6:$M$6,0)),0),MATCH(D$7,Riesgos!$A$6:$M$6,0)),"")</f>
        <v/>
      </c>
      <c r="E71" s="191"/>
      <c r="F71" s="191"/>
      <c r="G71" s="227" t="str">
        <f t="shared" si="0"/>
        <v/>
      </c>
      <c r="H71" s="228"/>
      <c r="I71" s="229" t="str">
        <f t="shared" si="1"/>
        <v/>
      </c>
      <c r="J71" s="166" t="str">
        <f>IFERROR(IF(I71="","",IF(I71&lt;='Listas y tablas'!$L$3,"Muy Baja",IF(I71&lt;='Listas y tablas'!$L$4,"Baja",IF(I71&lt;='Listas y tablas'!$L$5,"Media",IF(I71&lt;='Listas y tablas'!$L$6,"Alta","Muy Alta"))))),"")</f>
        <v/>
      </c>
      <c r="K71" s="230"/>
      <c r="L71" s="231"/>
      <c r="M71" s="133"/>
      <c r="N71" s="221"/>
      <c r="O71" s="221"/>
      <c r="P71" s="222"/>
      <c r="Q71" s="223"/>
      <c r="R71" s="221"/>
      <c r="S71" s="221"/>
      <c r="T71" s="221"/>
      <c r="U71" s="221"/>
      <c r="V71" s="232"/>
      <c r="W71" s="133"/>
      <c r="X71" s="221"/>
      <c r="Y71" s="221"/>
      <c r="Z71" s="221"/>
      <c r="AA71" s="221"/>
      <c r="AB71" s="221"/>
      <c r="AC71" s="134"/>
      <c r="AD71" s="221"/>
      <c r="AE71" s="222"/>
      <c r="AF71" s="233"/>
      <c r="AG71" s="234"/>
      <c r="AH71" s="234"/>
      <c r="AI71" s="235"/>
      <c r="AJ71" s="137"/>
      <c r="AK71" s="137"/>
      <c r="AL71" s="139"/>
      <c r="AM71" s="233"/>
      <c r="AN71" s="236"/>
      <c r="AO71" s="237"/>
      <c r="AP71" s="142"/>
      <c r="AQ71" s="142"/>
      <c r="AR71" s="142"/>
      <c r="AS71" s="142"/>
      <c r="AT71" s="142"/>
      <c r="AU71" s="142"/>
      <c r="AV71" s="143"/>
      <c r="AW71" s="142"/>
      <c r="AX71" s="238"/>
      <c r="AY71" s="239"/>
      <c r="AZ71" s="240"/>
      <c r="BA71" s="240"/>
      <c r="BB71" s="240"/>
      <c r="BC71" s="146"/>
      <c r="BD71" s="146"/>
      <c r="BE71" s="147"/>
      <c r="BF71" s="241"/>
      <c r="BG71" s="240"/>
      <c r="BH71" s="242"/>
      <c r="BI71" s="149"/>
      <c r="BJ71" s="149"/>
      <c r="BK71" s="149"/>
      <c r="BL71" s="149"/>
      <c r="BM71" s="149"/>
      <c r="BN71" s="149"/>
      <c r="BO71" s="150"/>
      <c r="BP71" s="149"/>
      <c r="BQ71" s="243"/>
      <c r="BR71" s="244"/>
      <c r="BS71" s="245"/>
      <c r="BT71" s="245"/>
      <c r="BU71" s="245"/>
      <c r="BV71" s="153"/>
      <c r="BW71" s="153"/>
      <c r="BX71" s="154"/>
      <c r="BY71" s="244"/>
      <c r="BZ71" s="245"/>
      <c r="CA71" s="246"/>
    </row>
    <row r="72" spans="1:79" ht="151.5" customHeight="1" x14ac:dyDescent="0.3">
      <c r="A72" s="225" t="str">
        <f t="array" ref="A72">IFERROR(INDEX(Riesgos!$A$7:$M$84,MATCH(E72,INDEX(Riesgos!$A$7:$M$84,,MATCH(E$7,Riesgos!$A$6:$M$6,0)),0),MATCH(A$7,Riesgos!$A$6:$M$6,0)),"")</f>
        <v/>
      </c>
      <c r="B72" s="226" t="str">
        <f t="array" ref="B72">IFERROR(INDEX(Riesgos!$A$7:$M$84,MATCH(E72,INDEX(Riesgos!$A$7:$M$84,,MATCH(E$7,Riesgos!$A$6:$M$6,0)),0),MATCH(B$7,Riesgos!$A$6:$M$6,0)),"")</f>
        <v/>
      </c>
      <c r="C72" s="226"/>
      <c r="D72" s="44" t="str">
        <f t="array" ref="D72">IFERROR(INDEX(Riesgos!$A$7:$M$84,MATCH(E72,INDEX(Riesgos!$A$7:$M$84,,MATCH(E$7,Riesgos!$A$6:$M$6,0)),0),MATCH(D$7,Riesgos!$A$6:$M$6,0)),"")</f>
        <v/>
      </c>
      <c r="E72" s="191"/>
      <c r="F72" s="191"/>
      <c r="G72" s="227" t="str">
        <f t="shared" si="0"/>
        <v/>
      </c>
      <c r="H72" s="228"/>
      <c r="I72" s="229" t="str">
        <f t="shared" si="1"/>
        <v/>
      </c>
      <c r="J72" s="166" t="str">
        <f>IFERROR(IF(I72="","",IF(I72&lt;='Listas y tablas'!$L$3,"Muy Baja",IF(I72&lt;='Listas y tablas'!$L$4,"Baja",IF(I72&lt;='Listas y tablas'!$L$5,"Media",IF(I72&lt;='Listas y tablas'!$L$6,"Alta","Muy Alta"))))),"")</f>
        <v/>
      </c>
      <c r="K72" s="230"/>
      <c r="L72" s="231"/>
      <c r="M72" s="133"/>
      <c r="N72" s="221"/>
      <c r="O72" s="221"/>
      <c r="P72" s="222"/>
      <c r="Q72" s="223"/>
      <c r="R72" s="221"/>
      <c r="S72" s="221"/>
      <c r="T72" s="221"/>
      <c r="U72" s="221"/>
      <c r="V72" s="232"/>
      <c r="W72" s="133"/>
      <c r="X72" s="221"/>
      <c r="Y72" s="221"/>
      <c r="Z72" s="221"/>
      <c r="AA72" s="221"/>
      <c r="AB72" s="221"/>
      <c r="AC72" s="134"/>
      <c r="AD72" s="221"/>
      <c r="AE72" s="222"/>
      <c r="AF72" s="233"/>
      <c r="AG72" s="234"/>
      <c r="AH72" s="234"/>
      <c r="AI72" s="235"/>
      <c r="AJ72" s="137"/>
      <c r="AK72" s="137"/>
      <c r="AL72" s="139"/>
      <c r="AM72" s="233"/>
      <c r="AN72" s="236"/>
      <c r="AO72" s="237"/>
      <c r="AP72" s="142"/>
      <c r="AQ72" s="142"/>
      <c r="AR72" s="142"/>
      <c r="AS72" s="142"/>
      <c r="AT72" s="142"/>
      <c r="AU72" s="142"/>
      <c r="AV72" s="143"/>
      <c r="AW72" s="142"/>
      <c r="AX72" s="238"/>
      <c r="AY72" s="239"/>
      <c r="AZ72" s="240"/>
      <c r="BA72" s="240"/>
      <c r="BB72" s="240"/>
      <c r="BC72" s="146"/>
      <c r="BD72" s="146"/>
      <c r="BE72" s="147"/>
      <c r="BF72" s="241"/>
      <c r="BG72" s="240"/>
      <c r="BH72" s="242"/>
      <c r="BI72" s="149"/>
      <c r="BJ72" s="149"/>
      <c r="BK72" s="149"/>
      <c r="BL72" s="149"/>
      <c r="BM72" s="149"/>
      <c r="BN72" s="149"/>
      <c r="BO72" s="150"/>
      <c r="BP72" s="149"/>
      <c r="BQ72" s="243"/>
      <c r="BR72" s="244"/>
      <c r="BS72" s="245"/>
      <c r="BT72" s="245"/>
      <c r="BU72" s="245"/>
      <c r="BV72" s="153"/>
      <c r="BW72" s="153"/>
      <c r="BX72" s="154"/>
      <c r="BY72" s="244"/>
      <c r="BZ72" s="245"/>
      <c r="CA72" s="246"/>
    </row>
    <row r="73" spans="1:79" ht="151.5" customHeight="1" x14ac:dyDescent="0.3">
      <c r="A73" s="225" t="str">
        <f t="array" ref="A73">IFERROR(INDEX(Riesgos!$A$7:$M$84,MATCH(E73,INDEX(Riesgos!$A$7:$M$84,,MATCH(E$7,Riesgos!$A$6:$M$6,0)),0),MATCH(A$7,Riesgos!$A$6:$M$6,0)),"")</f>
        <v/>
      </c>
      <c r="B73" s="226" t="str">
        <f t="array" ref="B73">IFERROR(INDEX(Riesgos!$A$7:$M$84,MATCH(E73,INDEX(Riesgos!$A$7:$M$84,,MATCH(E$7,Riesgos!$A$6:$M$6,0)),0),MATCH(B$7,Riesgos!$A$6:$M$6,0)),"")</f>
        <v/>
      </c>
      <c r="C73" s="226"/>
      <c r="D73" s="44" t="str">
        <f t="array" ref="D73">IFERROR(INDEX(Riesgos!$A$7:$M$84,MATCH(E73,INDEX(Riesgos!$A$7:$M$84,,MATCH(E$7,Riesgos!$A$6:$M$6,0)),0),MATCH(D$7,Riesgos!$A$6:$M$6,0)),"")</f>
        <v/>
      </c>
      <c r="E73" s="191"/>
      <c r="F73" s="191"/>
      <c r="G73" s="227" t="str">
        <f t="shared" si="0"/>
        <v/>
      </c>
      <c r="H73" s="228"/>
      <c r="I73" s="229" t="str">
        <f t="shared" si="1"/>
        <v/>
      </c>
      <c r="J73" s="166" t="str">
        <f>IFERROR(IF(I73="","",IF(I73&lt;='Listas y tablas'!$L$3,"Muy Baja",IF(I73&lt;='Listas y tablas'!$L$4,"Baja",IF(I73&lt;='Listas y tablas'!$L$5,"Media",IF(I73&lt;='Listas y tablas'!$L$6,"Alta","Muy Alta"))))),"")</f>
        <v/>
      </c>
      <c r="K73" s="230"/>
      <c r="L73" s="231"/>
      <c r="M73" s="133"/>
      <c r="N73" s="221"/>
      <c r="O73" s="221"/>
      <c r="P73" s="222"/>
      <c r="Q73" s="223"/>
      <c r="R73" s="221"/>
      <c r="S73" s="221"/>
      <c r="T73" s="221"/>
      <c r="U73" s="221"/>
      <c r="V73" s="232"/>
      <c r="W73" s="133"/>
      <c r="X73" s="221"/>
      <c r="Y73" s="221"/>
      <c r="Z73" s="221"/>
      <c r="AA73" s="221"/>
      <c r="AB73" s="221"/>
      <c r="AC73" s="134"/>
      <c r="AD73" s="221"/>
      <c r="AE73" s="222"/>
      <c r="AF73" s="233"/>
      <c r="AG73" s="234"/>
      <c r="AH73" s="234"/>
      <c r="AI73" s="235"/>
      <c r="AJ73" s="137"/>
      <c r="AK73" s="137"/>
      <c r="AL73" s="139"/>
      <c r="AM73" s="233"/>
      <c r="AN73" s="236"/>
      <c r="AO73" s="237"/>
      <c r="AP73" s="142"/>
      <c r="AQ73" s="142"/>
      <c r="AR73" s="142"/>
      <c r="AS73" s="142"/>
      <c r="AT73" s="142"/>
      <c r="AU73" s="142"/>
      <c r="AV73" s="143"/>
      <c r="AW73" s="142"/>
      <c r="AX73" s="238"/>
      <c r="AY73" s="239"/>
      <c r="AZ73" s="240"/>
      <c r="BA73" s="240"/>
      <c r="BB73" s="240"/>
      <c r="BC73" s="146"/>
      <c r="BD73" s="146"/>
      <c r="BE73" s="147"/>
      <c r="BF73" s="241"/>
      <c r="BG73" s="240"/>
      <c r="BH73" s="242"/>
      <c r="BI73" s="149"/>
      <c r="BJ73" s="149"/>
      <c r="BK73" s="149"/>
      <c r="BL73" s="149"/>
      <c r="BM73" s="149"/>
      <c r="BN73" s="149"/>
      <c r="BO73" s="150"/>
      <c r="BP73" s="149"/>
      <c r="BQ73" s="243"/>
      <c r="BR73" s="244"/>
      <c r="BS73" s="245"/>
      <c r="BT73" s="245"/>
      <c r="BU73" s="245"/>
      <c r="BV73" s="153"/>
      <c r="BW73" s="153"/>
      <c r="BX73" s="154"/>
      <c r="BY73" s="244"/>
      <c r="BZ73" s="245"/>
      <c r="CA73" s="246"/>
    </row>
    <row r="74" spans="1:79" ht="151.5" customHeight="1" x14ac:dyDescent="0.3">
      <c r="A74" s="225" t="str">
        <f t="array" ref="A74">IFERROR(INDEX(Riesgos!$A$7:$M$84,MATCH(E74,INDEX(Riesgos!$A$7:$M$84,,MATCH(E$7,Riesgos!$A$6:$M$6,0)),0),MATCH(A$7,Riesgos!$A$6:$M$6,0)),"")</f>
        <v/>
      </c>
      <c r="B74" s="226" t="str">
        <f t="array" ref="B74">IFERROR(INDEX(Riesgos!$A$7:$M$84,MATCH(E74,INDEX(Riesgos!$A$7:$M$84,,MATCH(E$7,Riesgos!$A$6:$M$6,0)),0),MATCH(B$7,Riesgos!$A$6:$M$6,0)),"")</f>
        <v/>
      </c>
      <c r="C74" s="226"/>
      <c r="D74" s="44" t="str">
        <f t="array" ref="D74">IFERROR(INDEX(Riesgos!$A$7:$M$84,MATCH(E74,INDEX(Riesgos!$A$7:$M$84,,MATCH(E$7,Riesgos!$A$6:$M$6,0)),0),MATCH(D$7,Riesgos!$A$6:$M$6,0)),"")</f>
        <v/>
      </c>
      <c r="E74" s="191"/>
      <c r="F74" s="191"/>
      <c r="G74" s="227" t="str">
        <f t="shared" si="0"/>
        <v/>
      </c>
      <c r="H74" s="228"/>
      <c r="I74" s="229" t="str">
        <f t="shared" si="1"/>
        <v/>
      </c>
      <c r="J74" s="166" t="str">
        <f>IFERROR(IF(I74="","",IF(I74&lt;='Listas y tablas'!$L$3,"Muy Baja",IF(I74&lt;='Listas y tablas'!$L$4,"Baja",IF(I74&lt;='Listas y tablas'!$L$5,"Media",IF(I74&lt;='Listas y tablas'!$L$6,"Alta","Muy Alta"))))),"")</f>
        <v/>
      </c>
      <c r="K74" s="230"/>
      <c r="L74" s="231"/>
      <c r="M74" s="133"/>
      <c r="N74" s="221"/>
      <c r="O74" s="221"/>
      <c r="P74" s="222"/>
      <c r="Q74" s="223"/>
      <c r="R74" s="221"/>
      <c r="S74" s="221"/>
      <c r="T74" s="221"/>
      <c r="U74" s="221"/>
      <c r="V74" s="232"/>
      <c r="W74" s="133"/>
      <c r="X74" s="221"/>
      <c r="Y74" s="221"/>
      <c r="Z74" s="221"/>
      <c r="AA74" s="221"/>
      <c r="AB74" s="221"/>
      <c r="AC74" s="134"/>
      <c r="AD74" s="221"/>
      <c r="AE74" s="222"/>
      <c r="AF74" s="233"/>
      <c r="AG74" s="234"/>
      <c r="AH74" s="234"/>
      <c r="AI74" s="235"/>
      <c r="AJ74" s="137"/>
      <c r="AK74" s="137"/>
      <c r="AL74" s="139"/>
      <c r="AM74" s="233"/>
      <c r="AN74" s="236"/>
      <c r="AO74" s="237"/>
      <c r="AP74" s="142"/>
      <c r="AQ74" s="142"/>
      <c r="AR74" s="142"/>
      <c r="AS74" s="142"/>
      <c r="AT74" s="142"/>
      <c r="AU74" s="142"/>
      <c r="AV74" s="143"/>
      <c r="AW74" s="142"/>
      <c r="AX74" s="238"/>
      <c r="AY74" s="239"/>
      <c r="AZ74" s="240"/>
      <c r="BA74" s="240"/>
      <c r="BB74" s="240"/>
      <c r="BC74" s="146"/>
      <c r="BD74" s="146"/>
      <c r="BE74" s="147"/>
      <c r="BF74" s="241"/>
      <c r="BG74" s="240"/>
      <c r="BH74" s="242"/>
      <c r="BI74" s="149"/>
      <c r="BJ74" s="149"/>
      <c r="BK74" s="149"/>
      <c r="BL74" s="149"/>
      <c r="BM74" s="149"/>
      <c r="BN74" s="149"/>
      <c r="BO74" s="150"/>
      <c r="BP74" s="149"/>
      <c r="BQ74" s="243"/>
      <c r="BR74" s="244"/>
      <c r="BS74" s="245"/>
      <c r="BT74" s="245"/>
      <c r="BU74" s="245"/>
      <c r="BV74" s="153"/>
      <c r="BW74" s="153"/>
      <c r="BX74" s="154"/>
      <c r="BY74" s="244"/>
      <c r="BZ74" s="245"/>
      <c r="CA74" s="246"/>
    </row>
    <row r="75" spans="1:79" ht="151.5" customHeight="1" x14ac:dyDescent="0.3">
      <c r="A75" s="225" t="str">
        <f t="array" ref="A75">IFERROR(INDEX(Riesgos!$A$7:$M$84,MATCH(E75,INDEX(Riesgos!$A$7:$M$84,,MATCH(E$7,Riesgos!$A$6:$M$6,0)),0),MATCH(A$7,Riesgos!$A$6:$M$6,0)),"")</f>
        <v/>
      </c>
      <c r="B75" s="226" t="str">
        <f t="array" ref="B75">IFERROR(INDEX(Riesgos!$A$7:$M$84,MATCH(E75,INDEX(Riesgos!$A$7:$M$84,,MATCH(E$7,Riesgos!$A$6:$M$6,0)),0),MATCH(B$7,Riesgos!$A$6:$M$6,0)),"")</f>
        <v/>
      </c>
      <c r="C75" s="226"/>
      <c r="D75" s="44" t="str">
        <f t="array" ref="D75">IFERROR(INDEX(Riesgos!$A$7:$M$84,MATCH(E75,INDEX(Riesgos!$A$7:$M$84,,MATCH(E$7,Riesgos!$A$6:$M$6,0)),0),MATCH(D$7,Riesgos!$A$6:$M$6,0)),"")</f>
        <v/>
      </c>
      <c r="E75" s="191"/>
      <c r="F75" s="191"/>
      <c r="G75" s="227" t="str">
        <f t="shared" si="0"/>
        <v/>
      </c>
      <c r="H75" s="228"/>
      <c r="I75" s="229" t="str">
        <f t="shared" si="1"/>
        <v/>
      </c>
      <c r="J75" s="166" t="str">
        <f>IFERROR(IF(I75="","",IF(I75&lt;='Listas y tablas'!$L$3,"Muy Baja",IF(I75&lt;='Listas y tablas'!$L$4,"Baja",IF(I75&lt;='Listas y tablas'!$L$5,"Media",IF(I75&lt;='Listas y tablas'!$L$6,"Alta","Muy Alta"))))),"")</f>
        <v/>
      </c>
      <c r="K75" s="230"/>
      <c r="L75" s="231"/>
      <c r="M75" s="133"/>
      <c r="N75" s="221"/>
      <c r="O75" s="221"/>
      <c r="P75" s="222"/>
      <c r="Q75" s="223"/>
      <c r="R75" s="221"/>
      <c r="S75" s="221"/>
      <c r="T75" s="221"/>
      <c r="U75" s="221"/>
      <c r="V75" s="232"/>
      <c r="W75" s="133"/>
      <c r="X75" s="221"/>
      <c r="Y75" s="221"/>
      <c r="Z75" s="221"/>
      <c r="AA75" s="221"/>
      <c r="AB75" s="221"/>
      <c r="AC75" s="134"/>
      <c r="AD75" s="221"/>
      <c r="AE75" s="222"/>
      <c r="AF75" s="233"/>
      <c r="AG75" s="234"/>
      <c r="AH75" s="234"/>
      <c r="AI75" s="235"/>
      <c r="AJ75" s="137"/>
      <c r="AK75" s="137"/>
      <c r="AL75" s="139"/>
      <c r="AM75" s="233"/>
      <c r="AN75" s="236"/>
      <c r="AO75" s="237"/>
      <c r="AP75" s="142"/>
      <c r="AQ75" s="142"/>
      <c r="AR75" s="142"/>
      <c r="AS75" s="142"/>
      <c r="AT75" s="142"/>
      <c r="AU75" s="142"/>
      <c r="AV75" s="143"/>
      <c r="AW75" s="142"/>
      <c r="AX75" s="238"/>
      <c r="AY75" s="239"/>
      <c r="AZ75" s="240"/>
      <c r="BA75" s="240"/>
      <c r="BB75" s="240"/>
      <c r="BC75" s="146"/>
      <c r="BD75" s="146"/>
      <c r="BE75" s="147"/>
      <c r="BF75" s="241"/>
      <c r="BG75" s="240"/>
      <c r="BH75" s="242"/>
      <c r="BI75" s="149"/>
      <c r="BJ75" s="149"/>
      <c r="BK75" s="149"/>
      <c r="BL75" s="149"/>
      <c r="BM75" s="149"/>
      <c r="BN75" s="149"/>
      <c r="BO75" s="150"/>
      <c r="BP75" s="149"/>
      <c r="BQ75" s="243"/>
      <c r="BR75" s="244"/>
      <c r="BS75" s="245"/>
      <c r="BT75" s="245"/>
      <c r="BU75" s="245"/>
      <c r="BV75" s="153"/>
      <c r="BW75" s="153"/>
      <c r="BX75" s="154"/>
      <c r="BY75" s="244"/>
      <c r="BZ75" s="245"/>
      <c r="CA75" s="246"/>
    </row>
    <row r="76" spans="1:79" ht="151.5" customHeight="1" x14ac:dyDescent="0.3">
      <c r="A76" s="225" t="str">
        <f t="array" ref="A76">IFERROR(INDEX(Riesgos!$A$7:$M$84,MATCH(E76,INDEX(Riesgos!$A$7:$M$84,,MATCH(E$7,Riesgos!$A$6:$M$6,0)),0),MATCH(A$7,Riesgos!$A$6:$M$6,0)),"")</f>
        <v/>
      </c>
      <c r="B76" s="226" t="str">
        <f t="array" ref="B76">IFERROR(INDEX(Riesgos!$A$7:$M$84,MATCH(E76,INDEX(Riesgos!$A$7:$M$84,,MATCH(E$7,Riesgos!$A$6:$M$6,0)),0),MATCH(B$7,Riesgos!$A$6:$M$6,0)),"")</f>
        <v/>
      </c>
      <c r="C76" s="226"/>
      <c r="D76" s="44" t="str">
        <f t="array" ref="D76">IFERROR(INDEX(Riesgos!$A$7:$M$84,MATCH(E76,INDEX(Riesgos!$A$7:$M$84,,MATCH(E$7,Riesgos!$A$6:$M$6,0)),0),MATCH(D$7,Riesgos!$A$6:$M$6,0)),"")</f>
        <v/>
      </c>
      <c r="E76" s="191"/>
      <c r="F76" s="191"/>
      <c r="G76" s="227" t="str">
        <f t="shared" si="0"/>
        <v/>
      </c>
      <c r="H76" s="228"/>
      <c r="I76" s="229" t="str">
        <f t="shared" si="1"/>
        <v/>
      </c>
      <c r="J76" s="166" t="str">
        <f>IFERROR(IF(I76="","",IF(I76&lt;='Listas y tablas'!$L$3,"Muy Baja",IF(I76&lt;='Listas y tablas'!$L$4,"Baja",IF(I76&lt;='Listas y tablas'!$L$5,"Media",IF(I76&lt;='Listas y tablas'!$L$6,"Alta","Muy Alta"))))),"")</f>
        <v/>
      </c>
      <c r="K76" s="230"/>
      <c r="L76" s="231"/>
      <c r="M76" s="133"/>
      <c r="N76" s="221"/>
      <c r="O76" s="221"/>
      <c r="P76" s="222"/>
      <c r="Q76" s="223"/>
      <c r="R76" s="221"/>
      <c r="S76" s="221"/>
      <c r="T76" s="221"/>
      <c r="U76" s="221"/>
      <c r="V76" s="232"/>
      <c r="W76" s="133"/>
      <c r="X76" s="221"/>
      <c r="Y76" s="221"/>
      <c r="Z76" s="221"/>
      <c r="AA76" s="221"/>
      <c r="AB76" s="221"/>
      <c r="AC76" s="134"/>
      <c r="AD76" s="221"/>
      <c r="AE76" s="222"/>
      <c r="AF76" s="233"/>
      <c r="AG76" s="234"/>
      <c r="AH76" s="234"/>
      <c r="AI76" s="235"/>
      <c r="AJ76" s="137"/>
      <c r="AK76" s="137"/>
      <c r="AL76" s="139"/>
      <c r="AM76" s="233"/>
      <c r="AN76" s="236"/>
      <c r="AO76" s="237"/>
      <c r="AP76" s="142"/>
      <c r="AQ76" s="142"/>
      <c r="AR76" s="142"/>
      <c r="AS76" s="142"/>
      <c r="AT76" s="142"/>
      <c r="AU76" s="142"/>
      <c r="AV76" s="143"/>
      <c r="AW76" s="142"/>
      <c r="AX76" s="238"/>
      <c r="AY76" s="239"/>
      <c r="AZ76" s="240"/>
      <c r="BA76" s="240"/>
      <c r="BB76" s="240"/>
      <c r="BC76" s="146"/>
      <c r="BD76" s="146"/>
      <c r="BE76" s="147"/>
      <c r="BF76" s="241"/>
      <c r="BG76" s="240"/>
      <c r="BH76" s="242"/>
      <c r="BI76" s="149"/>
      <c r="BJ76" s="149"/>
      <c r="BK76" s="149"/>
      <c r="BL76" s="149"/>
      <c r="BM76" s="149"/>
      <c r="BN76" s="149"/>
      <c r="BO76" s="150"/>
      <c r="BP76" s="149"/>
      <c r="BQ76" s="243"/>
      <c r="BR76" s="244"/>
      <c r="BS76" s="245"/>
      <c r="BT76" s="245"/>
      <c r="BU76" s="245"/>
      <c r="BV76" s="153"/>
      <c r="BW76" s="153"/>
      <c r="BX76" s="154"/>
      <c r="BY76" s="244"/>
      <c r="BZ76" s="245"/>
      <c r="CA76" s="246"/>
    </row>
    <row r="77" spans="1:79" ht="151.5" customHeight="1" x14ac:dyDescent="0.3">
      <c r="A77" s="225" t="str">
        <f t="array" ref="A77">IFERROR(INDEX(Riesgos!$A$7:$M$84,MATCH(E77,INDEX(Riesgos!$A$7:$M$84,,MATCH(E$7,Riesgos!$A$6:$M$6,0)),0),MATCH(A$7,Riesgos!$A$6:$M$6,0)),"")</f>
        <v/>
      </c>
      <c r="B77" s="226" t="str">
        <f t="array" ref="B77">IFERROR(INDEX(Riesgos!$A$7:$M$84,MATCH(E77,INDEX(Riesgos!$A$7:$M$84,,MATCH(E$7,Riesgos!$A$6:$M$6,0)),0),MATCH(B$7,Riesgos!$A$6:$M$6,0)),"")</f>
        <v/>
      </c>
      <c r="C77" s="226"/>
      <c r="D77" s="44" t="str">
        <f t="array" ref="D77">IFERROR(INDEX(Riesgos!$A$7:$M$84,MATCH(E77,INDEX(Riesgos!$A$7:$M$84,,MATCH(E$7,Riesgos!$A$6:$M$6,0)),0),MATCH(D$7,Riesgos!$A$6:$M$6,0)),"")</f>
        <v/>
      </c>
      <c r="E77" s="191"/>
      <c r="F77" s="191"/>
      <c r="G77" s="227" t="str">
        <f t="shared" si="0"/>
        <v/>
      </c>
      <c r="H77" s="228"/>
      <c r="I77" s="229" t="str">
        <f t="shared" si="1"/>
        <v/>
      </c>
      <c r="J77" s="166" t="str">
        <f>IFERROR(IF(I77="","",IF(I77&lt;='Listas y tablas'!$L$3,"Muy Baja",IF(I77&lt;='Listas y tablas'!$L$4,"Baja",IF(I77&lt;='Listas y tablas'!$L$5,"Media",IF(I77&lt;='Listas y tablas'!$L$6,"Alta","Muy Alta"))))),"")</f>
        <v/>
      </c>
      <c r="K77" s="230"/>
      <c r="L77" s="231"/>
      <c r="M77" s="133"/>
      <c r="N77" s="221"/>
      <c r="O77" s="221"/>
      <c r="P77" s="222"/>
      <c r="Q77" s="223"/>
      <c r="R77" s="221"/>
      <c r="S77" s="221"/>
      <c r="T77" s="221"/>
      <c r="U77" s="221"/>
      <c r="V77" s="232"/>
      <c r="W77" s="133"/>
      <c r="X77" s="221"/>
      <c r="Y77" s="221"/>
      <c r="Z77" s="221"/>
      <c r="AA77" s="221"/>
      <c r="AB77" s="221"/>
      <c r="AC77" s="134"/>
      <c r="AD77" s="221"/>
      <c r="AE77" s="222"/>
      <c r="AF77" s="233"/>
      <c r="AG77" s="234"/>
      <c r="AH77" s="234"/>
      <c r="AI77" s="235"/>
      <c r="AJ77" s="137"/>
      <c r="AK77" s="137"/>
      <c r="AL77" s="139"/>
      <c r="AM77" s="233"/>
      <c r="AN77" s="236"/>
      <c r="AO77" s="237"/>
      <c r="AP77" s="142"/>
      <c r="AQ77" s="142"/>
      <c r="AR77" s="142"/>
      <c r="AS77" s="142"/>
      <c r="AT77" s="142"/>
      <c r="AU77" s="142"/>
      <c r="AV77" s="143"/>
      <c r="AW77" s="142"/>
      <c r="AX77" s="238"/>
      <c r="AY77" s="239"/>
      <c r="AZ77" s="240"/>
      <c r="BA77" s="240"/>
      <c r="BB77" s="240"/>
      <c r="BC77" s="146"/>
      <c r="BD77" s="146"/>
      <c r="BE77" s="147"/>
      <c r="BF77" s="241"/>
      <c r="BG77" s="240"/>
      <c r="BH77" s="242"/>
      <c r="BI77" s="149"/>
      <c r="BJ77" s="149"/>
      <c r="BK77" s="149"/>
      <c r="BL77" s="149"/>
      <c r="BM77" s="149"/>
      <c r="BN77" s="149"/>
      <c r="BO77" s="150"/>
      <c r="BP77" s="149"/>
      <c r="BQ77" s="243"/>
      <c r="BR77" s="244"/>
      <c r="BS77" s="245"/>
      <c r="BT77" s="245"/>
      <c r="BU77" s="245"/>
      <c r="BV77" s="153"/>
      <c r="BW77" s="153"/>
      <c r="BX77" s="154"/>
      <c r="BY77" s="244"/>
      <c r="BZ77" s="245"/>
      <c r="CA77" s="246"/>
    </row>
    <row r="78" spans="1:79" ht="151.5" customHeight="1" x14ac:dyDescent="0.3">
      <c r="A78" s="225" t="str">
        <f t="array" ref="A78">IFERROR(INDEX(Riesgos!$A$7:$M$84,MATCH(E78,INDEX(Riesgos!$A$7:$M$84,,MATCH(E$7,Riesgos!$A$6:$M$6,0)),0),MATCH(A$7,Riesgos!$A$6:$M$6,0)),"")</f>
        <v/>
      </c>
      <c r="B78" s="226" t="str">
        <f t="array" ref="B78">IFERROR(INDEX(Riesgos!$A$7:$M$84,MATCH(E78,INDEX(Riesgos!$A$7:$M$84,,MATCH(E$7,Riesgos!$A$6:$M$6,0)),0),MATCH(B$7,Riesgos!$A$6:$M$6,0)),"")</f>
        <v/>
      </c>
      <c r="C78" s="226"/>
      <c r="D78" s="44" t="str">
        <f t="array" ref="D78">IFERROR(INDEX(Riesgos!$A$7:$M$84,MATCH(E78,INDEX(Riesgos!$A$7:$M$84,,MATCH(E$7,Riesgos!$A$6:$M$6,0)),0),MATCH(D$7,Riesgos!$A$6:$M$6,0)),"")</f>
        <v/>
      </c>
      <c r="E78" s="191"/>
      <c r="F78" s="191"/>
      <c r="G78" s="227" t="str">
        <f t="shared" si="0"/>
        <v/>
      </c>
      <c r="H78" s="228"/>
      <c r="I78" s="229" t="str">
        <f t="shared" si="1"/>
        <v/>
      </c>
      <c r="J78" s="166" t="str">
        <f>IFERROR(IF(I78="","",IF(I78&lt;='Listas y tablas'!$L$3,"Muy Baja",IF(I78&lt;='Listas y tablas'!$L$4,"Baja",IF(I78&lt;='Listas y tablas'!$L$5,"Media",IF(I78&lt;='Listas y tablas'!$L$6,"Alta","Muy Alta"))))),"")</f>
        <v/>
      </c>
      <c r="K78" s="230"/>
      <c r="L78" s="231"/>
      <c r="M78" s="133"/>
      <c r="N78" s="221"/>
      <c r="O78" s="221"/>
      <c r="P78" s="222"/>
      <c r="Q78" s="223"/>
      <c r="R78" s="221"/>
      <c r="S78" s="221"/>
      <c r="T78" s="221"/>
      <c r="U78" s="221"/>
      <c r="V78" s="232"/>
      <c r="W78" s="133"/>
      <c r="X78" s="221"/>
      <c r="Y78" s="221"/>
      <c r="Z78" s="221"/>
      <c r="AA78" s="221"/>
      <c r="AB78" s="221"/>
      <c r="AC78" s="134"/>
      <c r="AD78" s="221"/>
      <c r="AE78" s="222"/>
      <c r="AF78" s="233"/>
      <c r="AG78" s="234"/>
      <c r="AH78" s="234"/>
      <c r="AI78" s="235"/>
      <c r="AJ78" s="137"/>
      <c r="AK78" s="137"/>
      <c r="AL78" s="139"/>
      <c r="AM78" s="233"/>
      <c r="AN78" s="236"/>
      <c r="AO78" s="237"/>
      <c r="AP78" s="142"/>
      <c r="AQ78" s="142"/>
      <c r="AR78" s="142"/>
      <c r="AS78" s="142"/>
      <c r="AT78" s="142"/>
      <c r="AU78" s="142"/>
      <c r="AV78" s="143"/>
      <c r="AW78" s="142"/>
      <c r="AX78" s="238"/>
      <c r="AY78" s="239"/>
      <c r="AZ78" s="240"/>
      <c r="BA78" s="240"/>
      <c r="BB78" s="240"/>
      <c r="BC78" s="146"/>
      <c r="BD78" s="146"/>
      <c r="BE78" s="147"/>
      <c r="BF78" s="241"/>
      <c r="BG78" s="240"/>
      <c r="BH78" s="242"/>
      <c r="BI78" s="149"/>
      <c r="BJ78" s="149"/>
      <c r="BK78" s="149"/>
      <c r="BL78" s="149"/>
      <c r="BM78" s="149"/>
      <c r="BN78" s="149"/>
      <c r="BO78" s="150"/>
      <c r="BP78" s="149"/>
      <c r="BQ78" s="243"/>
      <c r="BR78" s="244"/>
      <c r="BS78" s="245"/>
      <c r="BT78" s="245"/>
      <c r="BU78" s="245"/>
      <c r="BV78" s="153"/>
      <c r="BW78" s="153"/>
      <c r="BX78" s="154"/>
      <c r="BY78" s="244"/>
      <c r="BZ78" s="245"/>
      <c r="CA78" s="246"/>
    </row>
    <row r="79" spans="1:79" ht="151.5" customHeight="1" x14ac:dyDescent="0.3">
      <c r="A79" s="225" t="str">
        <f t="array" ref="A79">IFERROR(INDEX(Riesgos!$A$7:$M$84,MATCH(E79,INDEX(Riesgos!$A$7:$M$84,,MATCH(E$7,Riesgos!$A$6:$M$6,0)),0),MATCH(A$7,Riesgos!$A$6:$M$6,0)),"")</f>
        <v/>
      </c>
      <c r="B79" s="226" t="str">
        <f t="array" ref="B79">IFERROR(INDEX(Riesgos!$A$7:$M$84,MATCH(E79,INDEX(Riesgos!$A$7:$M$84,,MATCH(E$7,Riesgos!$A$6:$M$6,0)),0),MATCH(B$7,Riesgos!$A$6:$M$6,0)),"")</f>
        <v/>
      </c>
      <c r="C79" s="226"/>
      <c r="D79" s="44" t="str">
        <f t="array" ref="D79">IFERROR(INDEX(Riesgos!$A$7:$M$84,MATCH(E79,INDEX(Riesgos!$A$7:$M$84,,MATCH(E$7,Riesgos!$A$6:$M$6,0)),0),MATCH(D$7,Riesgos!$A$6:$M$6,0)),"")</f>
        <v/>
      </c>
      <c r="E79" s="191"/>
      <c r="F79" s="191"/>
      <c r="G79" s="227" t="str">
        <f t="shared" si="0"/>
        <v/>
      </c>
      <c r="H79" s="228"/>
      <c r="I79" s="229" t="str">
        <f t="shared" si="1"/>
        <v/>
      </c>
      <c r="J79" s="166" t="str">
        <f>IFERROR(IF(I79="","",IF(I79&lt;='Listas y tablas'!$L$3,"Muy Baja",IF(I79&lt;='Listas y tablas'!$L$4,"Baja",IF(I79&lt;='Listas y tablas'!$L$5,"Media",IF(I79&lt;='Listas y tablas'!$L$6,"Alta","Muy Alta"))))),"")</f>
        <v/>
      </c>
      <c r="K79" s="230"/>
      <c r="L79" s="231"/>
      <c r="M79" s="133"/>
      <c r="N79" s="221"/>
      <c r="O79" s="221"/>
      <c r="P79" s="222"/>
      <c r="Q79" s="223"/>
      <c r="R79" s="221"/>
      <c r="S79" s="221"/>
      <c r="T79" s="221"/>
      <c r="U79" s="221"/>
      <c r="V79" s="232"/>
      <c r="W79" s="133"/>
      <c r="X79" s="221"/>
      <c r="Y79" s="221"/>
      <c r="Z79" s="221"/>
      <c r="AA79" s="221"/>
      <c r="AB79" s="221"/>
      <c r="AC79" s="134"/>
      <c r="AD79" s="221"/>
      <c r="AE79" s="222"/>
      <c r="AF79" s="233"/>
      <c r="AG79" s="234"/>
      <c r="AH79" s="234"/>
      <c r="AI79" s="235"/>
      <c r="AJ79" s="137"/>
      <c r="AK79" s="137"/>
      <c r="AL79" s="139"/>
      <c r="AM79" s="233"/>
      <c r="AN79" s="236"/>
      <c r="AO79" s="237"/>
      <c r="AP79" s="142"/>
      <c r="AQ79" s="142"/>
      <c r="AR79" s="142"/>
      <c r="AS79" s="142"/>
      <c r="AT79" s="142"/>
      <c r="AU79" s="142"/>
      <c r="AV79" s="143"/>
      <c r="AW79" s="142"/>
      <c r="AX79" s="238"/>
      <c r="AY79" s="239"/>
      <c r="AZ79" s="240"/>
      <c r="BA79" s="240"/>
      <c r="BB79" s="240"/>
      <c r="BC79" s="146"/>
      <c r="BD79" s="146"/>
      <c r="BE79" s="147"/>
      <c r="BF79" s="241"/>
      <c r="BG79" s="240"/>
      <c r="BH79" s="242"/>
      <c r="BI79" s="149"/>
      <c r="BJ79" s="149"/>
      <c r="BK79" s="149"/>
      <c r="BL79" s="149"/>
      <c r="BM79" s="149"/>
      <c r="BN79" s="149"/>
      <c r="BO79" s="150"/>
      <c r="BP79" s="149"/>
      <c r="BQ79" s="243"/>
      <c r="BR79" s="244"/>
      <c r="BS79" s="245"/>
      <c r="BT79" s="245"/>
      <c r="BU79" s="245"/>
      <c r="BV79" s="153"/>
      <c r="BW79" s="153"/>
      <c r="BX79" s="154"/>
      <c r="BY79" s="244"/>
      <c r="BZ79" s="245"/>
      <c r="CA79" s="246"/>
    </row>
    <row r="80" spans="1:79" ht="151.5" customHeight="1" x14ac:dyDescent="0.3">
      <c r="A80" s="225" t="str">
        <f t="array" ref="A80">IFERROR(INDEX(Riesgos!$A$7:$M$84,MATCH(E80,INDEX(Riesgos!$A$7:$M$84,,MATCH(E$7,Riesgos!$A$6:$M$6,0)),0),MATCH(A$7,Riesgos!$A$6:$M$6,0)),"")</f>
        <v/>
      </c>
      <c r="B80" s="226" t="str">
        <f t="array" ref="B80">IFERROR(INDEX(Riesgos!$A$7:$M$84,MATCH(E80,INDEX(Riesgos!$A$7:$M$84,,MATCH(E$7,Riesgos!$A$6:$M$6,0)),0),MATCH(B$7,Riesgos!$A$6:$M$6,0)),"")</f>
        <v/>
      </c>
      <c r="C80" s="226"/>
      <c r="D80" s="44" t="str">
        <f t="array" ref="D80">IFERROR(INDEX(Riesgos!$A$7:$M$84,MATCH(E80,INDEX(Riesgos!$A$7:$M$84,,MATCH(E$7,Riesgos!$A$6:$M$6,0)),0),MATCH(D$7,Riesgos!$A$6:$M$6,0)),"")</f>
        <v/>
      </c>
      <c r="E80" s="191"/>
      <c r="F80" s="191"/>
      <c r="G80" s="227" t="str">
        <f t="shared" si="0"/>
        <v/>
      </c>
      <c r="H80" s="228"/>
      <c r="I80" s="229" t="str">
        <f t="shared" si="1"/>
        <v/>
      </c>
      <c r="J80" s="166" t="str">
        <f>IFERROR(IF(I80="","",IF(I80&lt;='Listas y tablas'!$L$3,"Muy Baja",IF(I80&lt;='Listas y tablas'!$L$4,"Baja",IF(I80&lt;='Listas y tablas'!$L$5,"Media",IF(I80&lt;='Listas y tablas'!$L$6,"Alta","Muy Alta"))))),"")</f>
        <v/>
      </c>
      <c r="K80" s="230"/>
      <c r="L80" s="231"/>
      <c r="M80" s="133"/>
      <c r="N80" s="221"/>
      <c r="O80" s="221"/>
      <c r="P80" s="222"/>
      <c r="Q80" s="223"/>
      <c r="R80" s="221"/>
      <c r="S80" s="221"/>
      <c r="T80" s="221"/>
      <c r="U80" s="221"/>
      <c r="V80" s="232"/>
      <c r="W80" s="133"/>
      <c r="X80" s="221"/>
      <c r="Y80" s="221"/>
      <c r="Z80" s="221"/>
      <c r="AA80" s="221"/>
      <c r="AB80" s="221"/>
      <c r="AC80" s="134"/>
      <c r="AD80" s="221"/>
      <c r="AE80" s="222"/>
      <c r="AF80" s="233"/>
      <c r="AG80" s="234"/>
      <c r="AH80" s="234"/>
      <c r="AI80" s="235"/>
      <c r="AJ80" s="137"/>
      <c r="AK80" s="137"/>
      <c r="AL80" s="139"/>
      <c r="AM80" s="233"/>
      <c r="AN80" s="236"/>
      <c r="AO80" s="237"/>
      <c r="AP80" s="142"/>
      <c r="AQ80" s="142"/>
      <c r="AR80" s="142"/>
      <c r="AS80" s="142"/>
      <c r="AT80" s="142"/>
      <c r="AU80" s="142"/>
      <c r="AV80" s="143"/>
      <c r="AW80" s="142"/>
      <c r="AX80" s="238"/>
      <c r="AY80" s="239"/>
      <c r="AZ80" s="240"/>
      <c r="BA80" s="240"/>
      <c r="BB80" s="240"/>
      <c r="BC80" s="146"/>
      <c r="BD80" s="146"/>
      <c r="BE80" s="147"/>
      <c r="BF80" s="241"/>
      <c r="BG80" s="240"/>
      <c r="BH80" s="242"/>
      <c r="BI80" s="149"/>
      <c r="BJ80" s="149"/>
      <c r="BK80" s="149"/>
      <c r="BL80" s="149"/>
      <c r="BM80" s="149"/>
      <c r="BN80" s="149"/>
      <c r="BO80" s="150"/>
      <c r="BP80" s="149"/>
      <c r="BQ80" s="243"/>
      <c r="BR80" s="244"/>
      <c r="BS80" s="245"/>
      <c r="BT80" s="245"/>
      <c r="BU80" s="245"/>
      <c r="BV80" s="153"/>
      <c r="BW80" s="153"/>
      <c r="BX80" s="154"/>
      <c r="BY80" s="244"/>
      <c r="BZ80" s="245"/>
      <c r="CA80" s="246"/>
    </row>
    <row r="81" spans="1:79" ht="151.5" customHeight="1" x14ac:dyDescent="0.3">
      <c r="A81" s="225" t="str">
        <f t="array" ref="A81">IFERROR(INDEX(Riesgos!$A$7:$M$84,MATCH(E81,INDEX(Riesgos!$A$7:$M$84,,MATCH(E$7,Riesgos!$A$6:$M$6,0)),0),MATCH(A$7,Riesgos!$A$6:$M$6,0)),"")</f>
        <v/>
      </c>
      <c r="B81" s="226" t="str">
        <f t="array" ref="B81">IFERROR(INDEX(Riesgos!$A$7:$M$84,MATCH(E81,INDEX(Riesgos!$A$7:$M$84,,MATCH(E$7,Riesgos!$A$6:$M$6,0)),0),MATCH(B$7,Riesgos!$A$6:$M$6,0)),"")</f>
        <v/>
      </c>
      <c r="C81" s="226"/>
      <c r="D81" s="44" t="str">
        <f t="array" ref="D81">IFERROR(INDEX(Riesgos!$A$7:$M$84,MATCH(E81,INDEX(Riesgos!$A$7:$M$84,,MATCH(E$7,Riesgos!$A$6:$M$6,0)),0),MATCH(D$7,Riesgos!$A$6:$M$6,0)),"")</f>
        <v/>
      </c>
      <c r="E81" s="191"/>
      <c r="F81" s="191"/>
      <c r="G81" s="227" t="str">
        <f t="shared" si="0"/>
        <v/>
      </c>
      <c r="H81" s="228"/>
      <c r="I81" s="229" t="str">
        <f t="shared" si="1"/>
        <v/>
      </c>
      <c r="J81" s="166" t="str">
        <f>IFERROR(IF(I81="","",IF(I81&lt;='Listas y tablas'!$L$3,"Muy Baja",IF(I81&lt;='Listas y tablas'!$L$4,"Baja",IF(I81&lt;='Listas y tablas'!$L$5,"Media",IF(I81&lt;='Listas y tablas'!$L$6,"Alta","Muy Alta"))))),"")</f>
        <v/>
      </c>
      <c r="K81" s="230"/>
      <c r="L81" s="231"/>
      <c r="M81" s="133"/>
      <c r="N81" s="221"/>
      <c r="O81" s="221"/>
      <c r="P81" s="222"/>
      <c r="Q81" s="223"/>
      <c r="R81" s="221"/>
      <c r="S81" s="221"/>
      <c r="T81" s="221"/>
      <c r="U81" s="221"/>
      <c r="V81" s="232"/>
      <c r="W81" s="133"/>
      <c r="X81" s="221"/>
      <c r="Y81" s="221"/>
      <c r="Z81" s="221"/>
      <c r="AA81" s="221"/>
      <c r="AB81" s="221"/>
      <c r="AC81" s="134"/>
      <c r="AD81" s="221"/>
      <c r="AE81" s="222"/>
      <c r="AF81" s="233"/>
      <c r="AG81" s="234"/>
      <c r="AH81" s="234"/>
      <c r="AI81" s="235"/>
      <c r="AJ81" s="137"/>
      <c r="AK81" s="137"/>
      <c r="AL81" s="139"/>
      <c r="AM81" s="233"/>
      <c r="AN81" s="236"/>
      <c r="AO81" s="237"/>
      <c r="AP81" s="142"/>
      <c r="AQ81" s="142"/>
      <c r="AR81" s="142"/>
      <c r="AS81" s="142"/>
      <c r="AT81" s="142"/>
      <c r="AU81" s="142"/>
      <c r="AV81" s="143"/>
      <c r="AW81" s="142"/>
      <c r="AX81" s="238"/>
      <c r="AY81" s="239"/>
      <c r="AZ81" s="240"/>
      <c r="BA81" s="240"/>
      <c r="BB81" s="240"/>
      <c r="BC81" s="146"/>
      <c r="BD81" s="146"/>
      <c r="BE81" s="147"/>
      <c r="BF81" s="241"/>
      <c r="BG81" s="240"/>
      <c r="BH81" s="242"/>
      <c r="BI81" s="149"/>
      <c r="BJ81" s="149"/>
      <c r="BK81" s="149"/>
      <c r="BL81" s="149"/>
      <c r="BM81" s="149"/>
      <c r="BN81" s="149"/>
      <c r="BO81" s="150"/>
      <c r="BP81" s="149"/>
      <c r="BQ81" s="243"/>
      <c r="BR81" s="244"/>
      <c r="BS81" s="245"/>
      <c r="BT81" s="245"/>
      <c r="BU81" s="245"/>
      <c r="BV81" s="153"/>
      <c r="BW81" s="153"/>
      <c r="BX81" s="154"/>
      <c r="BY81" s="244"/>
      <c r="BZ81" s="245"/>
      <c r="CA81" s="246"/>
    </row>
    <row r="82" spans="1:79" ht="151.5" customHeight="1" x14ac:dyDescent="0.3">
      <c r="A82" s="225" t="str">
        <f t="array" ref="A82">IFERROR(INDEX(Riesgos!$A$7:$M$84,MATCH(E82,INDEX(Riesgos!$A$7:$M$84,,MATCH(E$7,Riesgos!$A$6:$M$6,0)),0),MATCH(A$7,Riesgos!$A$6:$M$6,0)),"")</f>
        <v/>
      </c>
      <c r="B82" s="226" t="str">
        <f t="array" ref="B82">IFERROR(INDEX(Riesgos!$A$7:$M$84,MATCH(E82,INDEX(Riesgos!$A$7:$M$84,,MATCH(E$7,Riesgos!$A$6:$M$6,0)),0),MATCH(B$7,Riesgos!$A$6:$M$6,0)),"")</f>
        <v/>
      </c>
      <c r="C82" s="226"/>
      <c r="D82" s="44" t="str">
        <f t="array" ref="D82">IFERROR(INDEX(Riesgos!$A$7:$M$84,MATCH(E82,INDEX(Riesgos!$A$7:$M$84,,MATCH(E$7,Riesgos!$A$6:$M$6,0)),0),MATCH(D$7,Riesgos!$A$6:$M$6,0)),"")</f>
        <v/>
      </c>
      <c r="E82" s="191"/>
      <c r="F82" s="191"/>
      <c r="G82" s="227" t="str">
        <f t="shared" si="0"/>
        <v/>
      </c>
      <c r="H82" s="228"/>
      <c r="I82" s="229" t="str">
        <f t="shared" si="1"/>
        <v/>
      </c>
      <c r="J82" s="166" t="str">
        <f>IFERROR(IF(I82="","",IF(I82&lt;='Listas y tablas'!$L$3,"Muy Baja",IF(I82&lt;='Listas y tablas'!$L$4,"Baja",IF(I82&lt;='Listas y tablas'!$L$5,"Media",IF(I82&lt;='Listas y tablas'!$L$6,"Alta","Muy Alta"))))),"")</f>
        <v/>
      </c>
      <c r="K82" s="230"/>
      <c r="L82" s="231"/>
      <c r="M82" s="133"/>
      <c r="N82" s="221"/>
      <c r="O82" s="221"/>
      <c r="P82" s="222"/>
      <c r="Q82" s="223"/>
      <c r="R82" s="221"/>
      <c r="S82" s="221"/>
      <c r="T82" s="221"/>
      <c r="U82" s="221"/>
      <c r="V82" s="232"/>
      <c r="W82" s="133"/>
      <c r="X82" s="221"/>
      <c r="Y82" s="221"/>
      <c r="Z82" s="221"/>
      <c r="AA82" s="221"/>
      <c r="AB82" s="221"/>
      <c r="AC82" s="134"/>
      <c r="AD82" s="221"/>
      <c r="AE82" s="222"/>
      <c r="AF82" s="233"/>
      <c r="AG82" s="234"/>
      <c r="AH82" s="234"/>
      <c r="AI82" s="235"/>
      <c r="AJ82" s="137"/>
      <c r="AK82" s="137"/>
      <c r="AL82" s="139"/>
      <c r="AM82" s="233"/>
      <c r="AN82" s="236"/>
      <c r="AO82" s="237"/>
      <c r="AP82" s="142"/>
      <c r="AQ82" s="142"/>
      <c r="AR82" s="142"/>
      <c r="AS82" s="142"/>
      <c r="AT82" s="142"/>
      <c r="AU82" s="142"/>
      <c r="AV82" s="143"/>
      <c r="AW82" s="142"/>
      <c r="AX82" s="238"/>
      <c r="AY82" s="239"/>
      <c r="AZ82" s="240"/>
      <c r="BA82" s="240"/>
      <c r="BB82" s="240"/>
      <c r="BC82" s="146"/>
      <c r="BD82" s="146"/>
      <c r="BE82" s="147"/>
      <c r="BF82" s="241"/>
      <c r="BG82" s="240"/>
      <c r="BH82" s="242"/>
      <c r="BI82" s="149"/>
      <c r="BJ82" s="149"/>
      <c r="BK82" s="149"/>
      <c r="BL82" s="149"/>
      <c r="BM82" s="149"/>
      <c r="BN82" s="149"/>
      <c r="BO82" s="150"/>
      <c r="BP82" s="149"/>
      <c r="BQ82" s="243"/>
      <c r="BR82" s="244"/>
      <c r="BS82" s="245"/>
      <c r="BT82" s="245"/>
      <c r="BU82" s="245"/>
      <c r="BV82" s="153"/>
      <c r="BW82" s="153"/>
      <c r="BX82" s="154"/>
      <c r="BY82" s="244"/>
      <c r="BZ82" s="245"/>
      <c r="CA82" s="246"/>
    </row>
    <row r="83" spans="1:79" ht="151.5" customHeight="1" x14ac:dyDescent="0.3">
      <c r="A83" s="225" t="str">
        <f t="array" ref="A83">IFERROR(INDEX(Riesgos!$A$7:$M$84,MATCH(E83,INDEX(Riesgos!$A$7:$M$84,,MATCH(E$7,Riesgos!$A$6:$M$6,0)),0),MATCH(A$7,Riesgos!$A$6:$M$6,0)),"")</f>
        <v/>
      </c>
      <c r="B83" s="226" t="str">
        <f t="array" ref="B83">IFERROR(INDEX(Riesgos!$A$7:$M$84,MATCH(E83,INDEX(Riesgos!$A$7:$M$84,,MATCH(E$7,Riesgos!$A$6:$M$6,0)),0),MATCH(B$7,Riesgos!$A$6:$M$6,0)),"")</f>
        <v/>
      </c>
      <c r="C83" s="226"/>
      <c r="D83" s="44" t="str">
        <f t="array" ref="D83">IFERROR(INDEX(Riesgos!$A$7:$M$84,MATCH(E83,INDEX(Riesgos!$A$7:$M$84,,MATCH(E$7,Riesgos!$A$6:$M$6,0)),0),MATCH(D$7,Riesgos!$A$6:$M$6,0)),"")</f>
        <v/>
      </c>
      <c r="E83" s="191"/>
      <c r="F83" s="191"/>
      <c r="G83" s="227" t="str">
        <f t="shared" si="0"/>
        <v/>
      </c>
      <c r="H83" s="228"/>
      <c r="I83" s="229" t="str">
        <f t="shared" si="1"/>
        <v/>
      </c>
      <c r="J83" s="166" t="str">
        <f>IFERROR(IF(I83="","",IF(I83&lt;='Listas y tablas'!$L$3,"Muy Baja",IF(I83&lt;='Listas y tablas'!$L$4,"Baja",IF(I83&lt;='Listas y tablas'!$L$5,"Media",IF(I83&lt;='Listas y tablas'!$L$6,"Alta","Muy Alta"))))),"")</f>
        <v/>
      </c>
      <c r="K83" s="230"/>
      <c r="L83" s="231"/>
      <c r="M83" s="133"/>
      <c r="N83" s="221"/>
      <c r="O83" s="221"/>
      <c r="P83" s="222"/>
      <c r="Q83" s="223"/>
      <c r="R83" s="221"/>
      <c r="S83" s="221"/>
      <c r="T83" s="221"/>
      <c r="U83" s="221"/>
      <c r="V83" s="232"/>
      <c r="W83" s="133"/>
      <c r="X83" s="221"/>
      <c r="Y83" s="221"/>
      <c r="Z83" s="221"/>
      <c r="AA83" s="221"/>
      <c r="AB83" s="221"/>
      <c r="AC83" s="134"/>
      <c r="AD83" s="221"/>
      <c r="AE83" s="222"/>
      <c r="AF83" s="233"/>
      <c r="AG83" s="234"/>
      <c r="AH83" s="234"/>
      <c r="AI83" s="235"/>
      <c r="AJ83" s="137"/>
      <c r="AK83" s="137"/>
      <c r="AL83" s="139"/>
      <c r="AM83" s="233"/>
      <c r="AN83" s="236"/>
      <c r="AO83" s="237"/>
      <c r="AP83" s="142"/>
      <c r="AQ83" s="142"/>
      <c r="AR83" s="142"/>
      <c r="AS83" s="142"/>
      <c r="AT83" s="142"/>
      <c r="AU83" s="142"/>
      <c r="AV83" s="143"/>
      <c r="AW83" s="142"/>
      <c r="AX83" s="238"/>
      <c r="AY83" s="239"/>
      <c r="AZ83" s="240"/>
      <c r="BA83" s="240"/>
      <c r="BB83" s="240"/>
      <c r="BC83" s="146"/>
      <c r="BD83" s="146"/>
      <c r="BE83" s="147"/>
      <c r="BF83" s="241"/>
      <c r="BG83" s="240"/>
      <c r="BH83" s="242"/>
      <c r="BI83" s="149"/>
      <c r="BJ83" s="149"/>
      <c r="BK83" s="149"/>
      <c r="BL83" s="149"/>
      <c r="BM83" s="149"/>
      <c r="BN83" s="149"/>
      <c r="BO83" s="150"/>
      <c r="BP83" s="149"/>
      <c r="BQ83" s="243"/>
      <c r="BR83" s="244"/>
      <c r="BS83" s="245"/>
      <c r="BT83" s="245"/>
      <c r="BU83" s="245"/>
      <c r="BV83" s="153"/>
      <c r="BW83" s="153"/>
      <c r="BX83" s="154"/>
      <c r="BY83" s="244"/>
      <c r="BZ83" s="245"/>
      <c r="CA83" s="246"/>
    </row>
    <row r="84" spans="1:79" ht="151.5" customHeight="1" x14ac:dyDescent="0.3">
      <c r="A84" s="225" t="str">
        <f t="array" ref="A84">IFERROR(INDEX(Riesgos!$A$7:$M$84,MATCH(E84,INDEX(Riesgos!$A$7:$M$84,,MATCH(E$7,Riesgos!$A$6:$M$6,0)),0),MATCH(A$7,Riesgos!$A$6:$M$6,0)),"")</f>
        <v/>
      </c>
      <c r="B84" s="226" t="str">
        <f t="array" ref="B84">IFERROR(INDEX(Riesgos!$A$7:$M$84,MATCH(E84,INDEX(Riesgos!$A$7:$M$84,,MATCH(E$7,Riesgos!$A$6:$M$6,0)),0),MATCH(B$7,Riesgos!$A$6:$M$6,0)),"")</f>
        <v/>
      </c>
      <c r="C84" s="226"/>
      <c r="D84" s="44" t="str">
        <f t="array" ref="D84">IFERROR(INDEX(Riesgos!$A$7:$M$84,MATCH(E84,INDEX(Riesgos!$A$7:$M$84,,MATCH(E$7,Riesgos!$A$6:$M$6,0)),0),MATCH(D$7,Riesgos!$A$6:$M$6,0)),"")</f>
        <v/>
      </c>
      <c r="E84" s="191"/>
      <c r="F84" s="191"/>
      <c r="G84" s="227" t="str">
        <f t="shared" si="0"/>
        <v/>
      </c>
      <c r="H84" s="228"/>
      <c r="I84" s="229" t="str">
        <f t="shared" si="1"/>
        <v/>
      </c>
      <c r="J84" s="166" t="str">
        <f>IFERROR(IF(I84="","",IF(I84&lt;='Listas y tablas'!$L$3,"Muy Baja",IF(I84&lt;='Listas y tablas'!$L$4,"Baja",IF(I84&lt;='Listas y tablas'!$L$5,"Media",IF(I84&lt;='Listas y tablas'!$L$6,"Alta","Muy Alta"))))),"")</f>
        <v/>
      </c>
      <c r="K84" s="230"/>
      <c r="L84" s="231"/>
      <c r="M84" s="133"/>
      <c r="N84" s="221"/>
      <c r="O84" s="221"/>
      <c r="P84" s="222"/>
      <c r="Q84" s="223"/>
      <c r="R84" s="221"/>
      <c r="S84" s="221"/>
      <c r="T84" s="221"/>
      <c r="U84" s="221"/>
      <c r="V84" s="232"/>
      <c r="W84" s="133"/>
      <c r="X84" s="221"/>
      <c r="Y84" s="221"/>
      <c r="Z84" s="221"/>
      <c r="AA84" s="221"/>
      <c r="AB84" s="221"/>
      <c r="AC84" s="134"/>
      <c r="AD84" s="221"/>
      <c r="AE84" s="222"/>
      <c r="AF84" s="233"/>
      <c r="AG84" s="234"/>
      <c r="AH84" s="234"/>
      <c r="AI84" s="235"/>
      <c r="AJ84" s="137"/>
      <c r="AK84" s="137"/>
      <c r="AL84" s="139"/>
      <c r="AM84" s="233"/>
      <c r="AN84" s="236"/>
      <c r="AO84" s="237"/>
      <c r="AP84" s="142"/>
      <c r="AQ84" s="142"/>
      <c r="AR84" s="142"/>
      <c r="AS84" s="142"/>
      <c r="AT84" s="142"/>
      <c r="AU84" s="142"/>
      <c r="AV84" s="143"/>
      <c r="AW84" s="142"/>
      <c r="AX84" s="238"/>
      <c r="AY84" s="239"/>
      <c r="AZ84" s="240"/>
      <c r="BA84" s="240"/>
      <c r="BB84" s="240"/>
      <c r="BC84" s="146"/>
      <c r="BD84" s="146"/>
      <c r="BE84" s="147"/>
      <c r="BF84" s="241"/>
      <c r="BG84" s="240"/>
      <c r="BH84" s="242"/>
      <c r="BI84" s="149"/>
      <c r="BJ84" s="149"/>
      <c r="BK84" s="149"/>
      <c r="BL84" s="149"/>
      <c r="BM84" s="149"/>
      <c r="BN84" s="149"/>
      <c r="BO84" s="150"/>
      <c r="BP84" s="149"/>
      <c r="BQ84" s="243"/>
      <c r="BR84" s="244"/>
      <c r="BS84" s="245"/>
      <c r="BT84" s="245"/>
      <c r="BU84" s="245"/>
      <c r="BV84" s="153"/>
      <c r="BW84" s="153"/>
      <c r="BX84" s="154"/>
      <c r="BY84" s="244"/>
      <c r="BZ84" s="245"/>
      <c r="CA84" s="246"/>
    </row>
    <row r="85" spans="1:79" ht="151.5" customHeight="1" x14ac:dyDescent="0.3">
      <c r="A85" s="225" t="str">
        <f t="array" ref="A85">IFERROR(INDEX(Riesgos!$A$7:$M$84,MATCH(E85,INDEX(Riesgos!$A$7:$M$84,,MATCH(E$7,Riesgos!$A$6:$M$6,0)),0),MATCH(A$7,Riesgos!$A$6:$M$6,0)),"")</f>
        <v/>
      </c>
      <c r="B85" s="226" t="str">
        <f t="array" ref="B85">IFERROR(INDEX(Riesgos!$A$7:$M$84,MATCH(E85,INDEX(Riesgos!$A$7:$M$84,,MATCH(E$7,Riesgos!$A$6:$M$6,0)),0),MATCH(B$7,Riesgos!$A$6:$M$6,0)),"")</f>
        <v/>
      </c>
      <c r="C85" s="226"/>
      <c r="D85" s="44" t="str">
        <f t="array" ref="D85">IFERROR(INDEX(Riesgos!$A$7:$M$84,MATCH(E85,INDEX(Riesgos!$A$7:$M$84,,MATCH(E$7,Riesgos!$A$6:$M$6,0)),0),MATCH(D$7,Riesgos!$A$6:$M$6,0)),"")</f>
        <v/>
      </c>
      <c r="E85" s="191"/>
      <c r="F85" s="191"/>
      <c r="G85" s="227" t="str">
        <f t="shared" si="0"/>
        <v/>
      </c>
      <c r="H85" s="228"/>
      <c r="I85" s="229" t="str">
        <f t="shared" si="1"/>
        <v/>
      </c>
      <c r="J85" s="166" t="str">
        <f>IFERROR(IF(I85="","",IF(I85&lt;='Listas y tablas'!$L$3,"Muy Baja",IF(I85&lt;='Listas y tablas'!$L$4,"Baja",IF(I85&lt;='Listas y tablas'!$L$5,"Media",IF(I85&lt;='Listas y tablas'!$L$6,"Alta","Muy Alta"))))),"")</f>
        <v/>
      </c>
      <c r="K85" s="230"/>
      <c r="L85" s="231"/>
      <c r="M85" s="133"/>
      <c r="N85" s="221"/>
      <c r="O85" s="221"/>
      <c r="P85" s="222"/>
      <c r="Q85" s="223"/>
      <c r="R85" s="221"/>
      <c r="S85" s="221"/>
      <c r="T85" s="221"/>
      <c r="U85" s="221"/>
      <c r="V85" s="232"/>
      <c r="W85" s="133"/>
      <c r="X85" s="221"/>
      <c r="Y85" s="221"/>
      <c r="Z85" s="221"/>
      <c r="AA85" s="221"/>
      <c r="AB85" s="221"/>
      <c r="AC85" s="134"/>
      <c r="AD85" s="221"/>
      <c r="AE85" s="222"/>
      <c r="AF85" s="233"/>
      <c r="AG85" s="234"/>
      <c r="AH85" s="234"/>
      <c r="AI85" s="235"/>
      <c r="AJ85" s="137"/>
      <c r="AK85" s="137"/>
      <c r="AL85" s="139"/>
      <c r="AM85" s="233"/>
      <c r="AN85" s="236"/>
      <c r="AO85" s="237"/>
      <c r="AP85" s="142"/>
      <c r="AQ85" s="142"/>
      <c r="AR85" s="142"/>
      <c r="AS85" s="142"/>
      <c r="AT85" s="142"/>
      <c r="AU85" s="142"/>
      <c r="AV85" s="143"/>
      <c r="AW85" s="142"/>
      <c r="AX85" s="238"/>
      <c r="AY85" s="239"/>
      <c r="AZ85" s="240"/>
      <c r="BA85" s="240"/>
      <c r="BB85" s="240"/>
      <c r="BC85" s="146"/>
      <c r="BD85" s="146"/>
      <c r="BE85" s="147"/>
      <c r="BF85" s="241"/>
      <c r="BG85" s="240"/>
      <c r="BH85" s="242"/>
      <c r="BI85" s="149"/>
      <c r="BJ85" s="149"/>
      <c r="BK85" s="149"/>
      <c r="BL85" s="149"/>
      <c r="BM85" s="149"/>
      <c r="BN85" s="149"/>
      <c r="BO85" s="150"/>
      <c r="BP85" s="149"/>
      <c r="BQ85" s="243"/>
      <c r="BR85" s="244"/>
      <c r="BS85" s="245"/>
      <c r="BT85" s="245"/>
      <c r="BU85" s="245"/>
      <c r="BV85" s="153"/>
      <c r="BW85" s="153"/>
      <c r="BX85" s="154"/>
      <c r="BY85" s="244"/>
      <c r="BZ85" s="245"/>
      <c r="CA85" s="246"/>
    </row>
    <row r="86" spans="1:79" ht="151.5" customHeight="1" x14ac:dyDescent="0.3">
      <c r="A86" s="225" t="str">
        <f t="array" ref="A86">IFERROR(INDEX(Riesgos!$A$7:$M$84,MATCH(E86,INDEX(Riesgos!$A$7:$M$84,,MATCH(E$7,Riesgos!$A$6:$M$6,0)),0),MATCH(A$7,Riesgos!$A$6:$M$6,0)),"")</f>
        <v/>
      </c>
      <c r="B86" s="226" t="str">
        <f t="array" ref="B86">IFERROR(INDEX(Riesgos!$A$7:$M$84,MATCH(E86,INDEX(Riesgos!$A$7:$M$84,,MATCH(E$7,Riesgos!$A$6:$M$6,0)),0),MATCH(B$7,Riesgos!$A$6:$M$6,0)),"")</f>
        <v/>
      </c>
      <c r="C86" s="226"/>
      <c r="D86" s="44" t="str">
        <f t="array" ref="D86">IFERROR(INDEX(Riesgos!$A$7:$M$84,MATCH(E86,INDEX(Riesgos!$A$7:$M$84,,MATCH(E$7,Riesgos!$A$6:$M$6,0)),0),MATCH(D$7,Riesgos!$A$6:$M$6,0)),"")</f>
        <v/>
      </c>
      <c r="E86" s="191"/>
      <c r="F86" s="191"/>
      <c r="G86" s="227" t="str">
        <f t="shared" si="0"/>
        <v/>
      </c>
      <c r="H86" s="228"/>
      <c r="I86" s="229" t="str">
        <f t="shared" si="1"/>
        <v/>
      </c>
      <c r="J86" s="166" t="str">
        <f>IFERROR(IF(I86="","",IF(I86&lt;='Listas y tablas'!$L$3,"Muy Baja",IF(I86&lt;='Listas y tablas'!$L$4,"Baja",IF(I86&lt;='Listas y tablas'!$L$5,"Media",IF(I86&lt;='Listas y tablas'!$L$6,"Alta","Muy Alta"))))),"")</f>
        <v/>
      </c>
      <c r="K86" s="230"/>
      <c r="L86" s="231"/>
      <c r="M86" s="133"/>
      <c r="N86" s="221"/>
      <c r="O86" s="221"/>
      <c r="P86" s="222"/>
      <c r="Q86" s="223"/>
      <c r="R86" s="221"/>
      <c r="S86" s="221"/>
      <c r="T86" s="221"/>
      <c r="U86" s="221"/>
      <c r="V86" s="232"/>
      <c r="W86" s="133"/>
      <c r="X86" s="221"/>
      <c r="Y86" s="221"/>
      <c r="Z86" s="221"/>
      <c r="AA86" s="221"/>
      <c r="AB86" s="221"/>
      <c r="AC86" s="134"/>
      <c r="AD86" s="221"/>
      <c r="AE86" s="222"/>
      <c r="AF86" s="233"/>
      <c r="AG86" s="234"/>
      <c r="AH86" s="234"/>
      <c r="AI86" s="235"/>
      <c r="AJ86" s="137"/>
      <c r="AK86" s="137"/>
      <c r="AL86" s="139"/>
      <c r="AM86" s="233"/>
      <c r="AN86" s="236"/>
      <c r="AO86" s="237"/>
      <c r="AP86" s="142"/>
      <c r="AQ86" s="142"/>
      <c r="AR86" s="142"/>
      <c r="AS86" s="142"/>
      <c r="AT86" s="142"/>
      <c r="AU86" s="142"/>
      <c r="AV86" s="143"/>
      <c r="AW86" s="142"/>
      <c r="AX86" s="238"/>
      <c r="AY86" s="239"/>
      <c r="AZ86" s="240"/>
      <c r="BA86" s="240"/>
      <c r="BB86" s="240"/>
      <c r="BC86" s="146"/>
      <c r="BD86" s="146"/>
      <c r="BE86" s="147"/>
      <c r="BF86" s="241"/>
      <c r="BG86" s="240"/>
      <c r="BH86" s="242"/>
      <c r="BI86" s="149"/>
      <c r="BJ86" s="149"/>
      <c r="BK86" s="149"/>
      <c r="BL86" s="149"/>
      <c r="BM86" s="149"/>
      <c r="BN86" s="149"/>
      <c r="BO86" s="150"/>
      <c r="BP86" s="149"/>
      <c r="BQ86" s="243"/>
      <c r="BR86" s="244"/>
      <c r="BS86" s="245"/>
      <c r="BT86" s="245"/>
      <c r="BU86" s="245"/>
      <c r="BV86" s="153"/>
      <c r="BW86" s="153"/>
      <c r="BX86" s="154"/>
      <c r="BY86" s="244"/>
      <c r="BZ86" s="245"/>
      <c r="CA86" s="246"/>
    </row>
    <row r="87" spans="1:79" ht="151.5" customHeight="1" x14ac:dyDescent="0.3">
      <c r="A87" s="225" t="str">
        <f t="array" ref="A87">IFERROR(INDEX(Riesgos!$A$7:$M$84,MATCH(E87,INDEX(Riesgos!$A$7:$M$84,,MATCH(E$7,Riesgos!$A$6:$M$6,0)),0),MATCH(A$7,Riesgos!$A$6:$M$6,0)),"")</f>
        <v/>
      </c>
      <c r="B87" s="226" t="str">
        <f t="array" ref="B87">IFERROR(INDEX(Riesgos!$A$7:$M$84,MATCH(E87,INDEX(Riesgos!$A$7:$M$84,,MATCH(E$7,Riesgos!$A$6:$M$6,0)),0),MATCH(B$7,Riesgos!$A$6:$M$6,0)),"")</f>
        <v/>
      </c>
      <c r="C87" s="226"/>
      <c r="D87" s="44" t="str">
        <f t="array" ref="D87">IFERROR(INDEX(Riesgos!$A$7:$M$84,MATCH(E87,INDEX(Riesgos!$A$7:$M$84,,MATCH(E$7,Riesgos!$A$6:$M$6,0)),0),MATCH(D$7,Riesgos!$A$6:$M$6,0)),"")</f>
        <v/>
      </c>
      <c r="E87" s="191"/>
      <c r="F87" s="191"/>
      <c r="G87" s="227" t="str">
        <f t="shared" si="0"/>
        <v/>
      </c>
      <c r="H87" s="228"/>
      <c r="I87" s="229" t="str">
        <f t="shared" si="1"/>
        <v/>
      </c>
      <c r="J87" s="166" t="str">
        <f>IFERROR(IF(I87="","",IF(I87&lt;='Listas y tablas'!$L$3,"Muy Baja",IF(I87&lt;='Listas y tablas'!$L$4,"Baja",IF(I87&lt;='Listas y tablas'!$L$5,"Media",IF(I87&lt;='Listas y tablas'!$L$6,"Alta","Muy Alta"))))),"")</f>
        <v/>
      </c>
      <c r="K87" s="230"/>
      <c r="L87" s="231"/>
      <c r="M87" s="133"/>
      <c r="N87" s="221"/>
      <c r="O87" s="221"/>
      <c r="P87" s="222"/>
      <c r="Q87" s="223"/>
      <c r="R87" s="221"/>
      <c r="S87" s="221"/>
      <c r="T87" s="221"/>
      <c r="U87" s="221"/>
      <c r="V87" s="232"/>
      <c r="W87" s="133"/>
      <c r="X87" s="221"/>
      <c r="Y87" s="221"/>
      <c r="Z87" s="221"/>
      <c r="AA87" s="221"/>
      <c r="AB87" s="221"/>
      <c r="AC87" s="134"/>
      <c r="AD87" s="221"/>
      <c r="AE87" s="222"/>
      <c r="AF87" s="233"/>
      <c r="AG87" s="234"/>
      <c r="AH87" s="234"/>
      <c r="AI87" s="235"/>
      <c r="AJ87" s="137"/>
      <c r="AK87" s="137"/>
      <c r="AL87" s="139"/>
      <c r="AM87" s="233"/>
      <c r="AN87" s="236"/>
      <c r="AO87" s="237"/>
      <c r="AP87" s="142"/>
      <c r="AQ87" s="142"/>
      <c r="AR87" s="142"/>
      <c r="AS87" s="142"/>
      <c r="AT87" s="142"/>
      <c r="AU87" s="142"/>
      <c r="AV87" s="143"/>
      <c r="AW87" s="142"/>
      <c r="AX87" s="238"/>
      <c r="AY87" s="239"/>
      <c r="AZ87" s="240"/>
      <c r="BA87" s="240"/>
      <c r="BB87" s="240"/>
      <c r="BC87" s="146"/>
      <c r="BD87" s="146"/>
      <c r="BE87" s="147"/>
      <c r="BF87" s="241"/>
      <c r="BG87" s="240"/>
      <c r="BH87" s="242"/>
      <c r="BI87" s="149"/>
      <c r="BJ87" s="149"/>
      <c r="BK87" s="149"/>
      <c r="BL87" s="149"/>
      <c r="BM87" s="149"/>
      <c r="BN87" s="149"/>
      <c r="BO87" s="150"/>
      <c r="BP87" s="149"/>
      <c r="BQ87" s="243"/>
      <c r="BR87" s="244"/>
      <c r="BS87" s="245"/>
      <c r="BT87" s="245"/>
      <c r="BU87" s="245"/>
      <c r="BV87" s="153"/>
      <c r="BW87" s="153"/>
      <c r="BX87" s="154"/>
      <c r="BY87" s="244"/>
      <c r="BZ87" s="245"/>
      <c r="CA87" s="246"/>
    </row>
    <row r="88" spans="1:79" ht="151.5" customHeight="1" x14ac:dyDescent="0.3">
      <c r="A88" s="225" t="str">
        <f t="array" ref="A88">IFERROR(INDEX(Riesgos!$A$7:$M$84,MATCH(E88,INDEX(Riesgos!$A$7:$M$84,,MATCH(E$7,Riesgos!$A$6:$M$6,0)),0),MATCH(A$7,Riesgos!$A$6:$M$6,0)),"")</f>
        <v/>
      </c>
      <c r="B88" s="226" t="str">
        <f t="array" ref="B88">IFERROR(INDEX(Riesgos!$A$7:$M$84,MATCH(E88,INDEX(Riesgos!$A$7:$M$84,,MATCH(E$7,Riesgos!$A$6:$M$6,0)),0),MATCH(B$7,Riesgos!$A$6:$M$6,0)),"")</f>
        <v/>
      </c>
      <c r="C88" s="226"/>
      <c r="D88" s="44" t="str">
        <f t="array" ref="D88">IFERROR(INDEX(Riesgos!$A$7:$M$84,MATCH(E88,INDEX(Riesgos!$A$7:$M$84,,MATCH(E$7,Riesgos!$A$6:$M$6,0)),0),MATCH(D$7,Riesgos!$A$6:$M$6,0)),"")</f>
        <v/>
      </c>
      <c r="E88" s="191"/>
      <c r="F88" s="191"/>
      <c r="G88" s="227" t="str">
        <f t="shared" si="0"/>
        <v/>
      </c>
      <c r="H88" s="228"/>
      <c r="I88" s="229" t="str">
        <f t="shared" si="1"/>
        <v/>
      </c>
      <c r="J88" s="166" t="str">
        <f>IFERROR(IF(I88="","",IF(I88&lt;='Listas y tablas'!$L$3,"Muy Baja",IF(I88&lt;='Listas y tablas'!$L$4,"Baja",IF(I88&lt;='Listas y tablas'!$L$5,"Media",IF(I88&lt;='Listas y tablas'!$L$6,"Alta","Muy Alta"))))),"")</f>
        <v/>
      </c>
      <c r="K88" s="230"/>
      <c r="L88" s="231"/>
      <c r="M88" s="133"/>
      <c r="N88" s="221"/>
      <c r="O88" s="221"/>
      <c r="P88" s="222"/>
      <c r="Q88" s="223"/>
      <c r="R88" s="221"/>
      <c r="S88" s="221"/>
      <c r="T88" s="221"/>
      <c r="U88" s="221"/>
      <c r="V88" s="232"/>
      <c r="W88" s="133"/>
      <c r="X88" s="221"/>
      <c r="Y88" s="221"/>
      <c r="Z88" s="221"/>
      <c r="AA88" s="221"/>
      <c r="AB88" s="221"/>
      <c r="AC88" s="134"/>
      <c r="AD88" s="221"/>
      <c r="AE88" s="222"/>
      <c r="AF88" s="233"/>
      <c r="AG88" s="234"/>
      <c r="AH88" s="234"/>
      <c r="AI88" s="235"/>
      <c r="AJ88" s="137"/>
      <c r="AK88" s="137"/>
      <c r="AL88" s="139"/>
      <c r="AM88" s="233"/>
      <c r="AN88" s="236"/>
      <c r="AO88" s="237"/>
      <c r="AP88" s="142"/>
      <c r="AQ88" s="142"/>
      <c r="AR88" s="142"/>
      <c r="AS88" s="142"/>
      <c r="AT88" s="142"/>
      <c r="AU88" s="142"/>
      <c r="AV88" s="143"/>
      <c r="AW88" s="142"/>
      <c r="AX88" s="238"/>
      <c r="AY88" s="239"/>
      <c r="AZ88" s="240"/>
      <c r="BA88" s="240"/>
      <c r="BB88" s="240"/>
      <c r="BC88" s="146"/>
      <c r="BD88" s="146"/>
      <c r="BE88" s="147"/>
      <c r="BF88" s="241"/>
      <c r="BG88" s="240"/>
      <c r="BH88" s="242"/>
      <c r="BI88" s="149"/>
      <c r="BJ88" s="149"/>
      <c r="BK88" s="149"/>
      <c r="BL88" s="149"/>
      <c r="BM88" s="149"/>
      <c r="BN88" s="149"/>
      <c r="BO88" s="150"/>
      <c r="BP88" s="149"/>
      <c r="BQ88" s="243"/>
      <c r="BR88" s="244"/>
      <c r="BS88" s="245"/>
      <c r="BT88" s="245"/>
      <c r="BU88" s="245"/>
      <c r="BV88" s="153"/>
      <c r="BW88" s="153"/>
      <c r="BX88" s="154"/>
      <c r="BY88" s="244"/>
      <c r="BZ88" s="245"/>
      <c r="CA88" s="246"/>
    </row>
    <row r="89" spans="1:79" ht="151.5" customHeight="1" x14ac:dyDescent="0.3">
      <c r="A89" s="225" t="str">
        <f t="array" ref="A89">IFERROR(INDEX(Riesgos!$A$7:$M$84,MATCH(E89,INDEX(Riesgos!$A$7:$M$84,,MATCH(E$7,Riesgos!$A$6:$M$6,0)),0),MATCH(A$7,Riesgos!$A$6:$M$6,0)),"")</f>
        <v/>
      </c>
      <c r="B89" s="226" t="str">
        <f t="array" ref="B89">IFERROR(INDEX(Riesgos!$A$7:$M$84,MATCH(E89,INDEX(Riesgos!$A$7:$M$84,,MATCH(E$7,Riesgos!$A$6:$M$6,0)),0),MATCH(B$7,Riesgos!$A$6:$M$6,0)),"")</f>
        <v/>
      </c>
      <c r="C89" s="226"/>
      <c r="D89" s="44" t="str">
        <f t="array" ref="D89">IFERROR(INDEX(Riesgos!$A$7:$M$84,MATCH(E89,INDEX(Riesgos!$A$7:$M$84,,MATCH(E$7,Riesgos!$A$6:$M$6,0)),0),MATCH(D$7,Riesgos!$A$6:$M$6,0)),"")</f>
        <v/>
      </c>
      <c r="E89" s="191"/>
      <c r="F89" s="191"/>
      <c r="G89" s="227" t="str">
        <f t="shared" si="0"/>
        <v/>
      </c>
      <c r="H89" s="228"/>
      <c r="I89" s="229" t="str">
        <f t="shared" si="1"/>
        <v/>
      </c>
      <c r="J89" s="166" t="str">
        <f>IFERROR(IF(I89="","",IF(I89&lt;='Listas y tablas'!$L$3,"Muy Baja",IF(I89&lt;='Listas y tablas'!$L$4,"Baja",IF(I89&lt;='Listas y tablas'!$L$5,"Media",IF(I89&lt;='Listas y tablas'!$L$6,"Alta","Muy Alta"))))),"")</f>
        <v/>
      </c>
      <c r="K89" s="230"/>
      <c r="L89" s="231"/>
      <c r="M89" s="133"/>
      <c r="N89" s="221"/>
      <c r="O89" s="221"/>
      <c r="P89" s="222"/>
      <c r="Q89" s="223"/>
      <c r="R89" s="221"/>
      <c r="S89" s="221"/>
      <c r="T89" s="221"/>
      <c r="U89" s="221"/>
      <c r="V89" s="232"/>
      <c r="W89" s="133"/>
      <c r="X89" s="221"/>
      <c r="Y89" s="221"/>
      <c r="Z89" s="221"/>
      <c r="AA89" s="221"/>
      <c r="AB89" s="221"/>
      <c r="AC89" s="134"/>
      <c r="AD89" s="221"/>
      <c r="AE89" s="222"/>
      <c r="AF89" s="233"/>
      <c r="AG89" s="234"/>
      <c r="AH89" s="234"/>
      <c r="AI89" s="235"/>
      <c r="AJ89" s="137"/>
      <c r="AK89" s="137"/>
      <c r="AL89" s="139"/>
      <c r="AM89" s="233"/>
      <c r="AN89" s="236"/>
      <c r="AO89" s="237"/>
      <c r="AP89" s="142"/>
      <c r="AQ89" s="142"/>
      <c r="AR89" s="142"/>
      <c r="AS89" s="142"/>
      <c r="AT89" s="142"/>
      <c r="AU89" s="142"/>
      <c r="AV89" s="143"/>
      <c r="AW89" s="142"/>
      <c r="AX89" s="238"/>
      <c r="AY89" s="239"/>
      <c r="AZ89" s="240"/>
      <c r="BA89" s="240"/>
      <c r="BB89" s="240"/>
      <c r="BC89" s="146"/>
      <c r="BD89" s="146"/>
      <c r="BE89" s="147"/>
      <c r="BF89" s="241"/>
      <c r="BG89" s="240"/>
      <c r="BH89" s="242"/>
      <c r="BI89" s="149"/>
      <c r="BJ89" s="149"/>
      <c r="BK89" s="149"/>
      <c r="BL89" s="149"/>
      <c r="BM89" s="149"/>
      <c r="BN89" s="149"/>
      <c r="BO89" s="150"/>
      <c r="BP89" s="149"/>
      <c r="BQ89" s="243"/>
      <c r="BR89" s="244"/>
      <c r="BS89" s="245"/>
      <c r="BT89" s="245"/>
      <c r="BU89" s="245"/>
      <c r="BV89" s="153"/>
      <c r="BW89" s="153"/>
      <c r="BX89" s="154"/>
      <c r="BY89" s="244"/>
      <c r="BZ89" s="245"/>
      <c r="CA89" s="246"/>
    </row>
    <row r="90" spans="1:79" ht="151.5" customHeight="1" x14ac:dyDescent="0.3">
      <c r="A90" s="225" t="str">
        <f t="array" ref="A90">IFERROR(INDEX(Riesgos!$A$7:$M$84,MATCH(E90,INDEX(Riesgos!$A$7:$M$84,,MATCH(E$7,Riesgos!$A$6:$M$6,0)),0),MATCH(A$7,Riesgos!$A$6:$M$6,0)),"")</f>
        <v/>
      </c>
      <c r="B90" s="226" t="str">
        <f t="array" ref="B90">IFERROR(INDEX(Riesgos!$A$7:$M$84,MATCH(E90,INDEX(Riesgos!$A$7:$M$84,,MATCH(E$7,Riesgos!$A$6:$M$6,0)),0),MATCH(B$7,Riesgos!$A$6:$M$6,0)),"")</f>
        <v/>
      </c>
      <c r="C90" s="226"/>
      <c r="D90" s="44" t="str">
        <f t="array" ref="D90">IFERROR(INDEX(Riesgos!$A$7:$M$84,MATCH(E90,INDEX(Riesgos!$A$7:$M$84,,MATCH(E$7,Riesgos!$A$6:$M$6,0)),0),MATCH(D$7,Riesgos!$A$6:$M$6,0)),"")</f>
        <v/>
      </c>
      <c r="E90" s="191"/>
      <c r="F90" s="191"/>
      <c r="G90" s="227" t="str">
        <f t="shared" si="0"/>
        <v/>
      </c>
      <c r="H90" s="228"/>
      <c r="I90" s="229" t="str">
        <f t="shared" si="1"/>
        <v/>
      </c>
      <c r="J90" s="166" t="str">
        <f>IFERROR(IF(I90="","",IF(I90&lt;='Listas y tablas'!$L$3,"Muy Baja",IF(I90&lt;='Listas y tablas'!$L$4,"Baja",IF(I90&lt;='Listas y tablas'!$L$5,"Media",IF(I90&lt;='Listas y tablas'!$L$6,"Alta","Muy Alta"))))),"")</f>
        <v/>
      </c>
      <c r="K90" s="230"/>
      <c r="L90" s="231"/>
      <c r="M90" s="133"/>
      <c r="N90" s="221"/>
      <c r="O90" s="221"/>
      <c r="P90" s="222"/>
      <c r="Q90" s="223"/>
      <c r="R90" s="221"/>
      <c r="S90" s="221"/>
      <c r="T90" s="221"/>
      <c r="U90" s="221"/>
      <c r="V90" s="232"/>
      <c r="W90" s="133"/>
      <c r="X90" s="221"/>
      <c r="Y90" s="221"/>
      <c r="Z90" s="221"/>
      <c r="AA90" s="221"/>
      <c r="AB90" s="221"/>
      <c r="AC90" s="134"/>
      <c r="AD90" s="221"/>
      <c r="AE90" s="222"/>
      <c r="AF90" s="233"/>
      <c r="AG90" s="234"/>
      <c r="AH90" s="234"/>
      <c r="AI90" s="235"/>
      <c r="AJ90" s="137"/>
      <c r="AK90" s="137"/>
      <c r="AL90" s="139"/>
      <c r="AM90" s="233"/>
      <c r="AN90" s="236"/>
      <c r="AO90" s="237"/>
      <c r="AP90" s="142"/>
      <c r="AQ90" s="142"/>
      <c r="AR90" s="142"/>
      <c r="AS90" s="142"/>
      <c r="AT90" s="142"/>
      <c r="AU90" s="142"/>
      <c r="AV90" s="143"/>
      <c r="AW90" s="142"/>
      <c r="AX90" s="238"/>
      <c r="AY90" s="239"/>
      <c r="AZ90" s="240"/>
      <c r="BA90" s="240"/>
      <c r="BB90" s="240"/>
      <c r="BC90" s="146"/>
      <c r="BD90" s="146"/>
      <c r="BE90" s="147"/>
      <c r="BF90" s="241"/>
      <c r="BG90" s="240"/>
      <c r="BH90" s="242"/>
      <c r="BI90" s="149"/>
      <c r="BJ90" s="149"/>
      <c r="BK90" s="149"/>
      <c r="BL90" s="149"/>
      <c r="BM90" s="149"/>
      <c r="BN90" s="149"/>
      <c r="BO90" s="150"/>
      <c r="BP90" s="149"/>
      <c r="BQ90" s="243"/>
      <c r="BR90" s="244"/>
      <c r="BS90" s="245"/>
      <c r="BT90" s="245"/>
      <c r="BU90" s="245"/>
      <c r="BV90" s="153"/>
      <c r="BW90" s="153"/>
      <c r="BX90" s="154"/>
      <c r="BY90" s="244"/>
      <c r="BZ90" s="245"/>
      <c r="CA90" s="246"/>
    </row>
    <row r="91" spans="1:79" ht="151.5" customHeight="1" x14ac:dyDescent="0.3">
      <c r="A91" s="225" t="str">
        <f t="array" ref="A91">IFERROR(INDEX(Riesgos!$A$7:$M$84,MATCH(E91,INDEX(Riesgos!$A$7:$M$84,,MATCH(E$7,Riesgos!$A$6:$M$6,0)),0),MATCH(A$7,Riesgos!$A$6:$M$6,0)),"")</f>
        <v/>
      </c>
      <c r="B91" s="226" t="str">
        <f t="array" ref="B91">IFERROR(INDEX(Riesgos!$A$7:$M$84,MATCH(E91,INDEX(Riesgos!$A$7:$M$84,,MATCH(E$7,Riesgos!$A$6:$M$6,0)),0),MATCH(B$7,Riesgos!$A$6:$M$6,0)),"")</f>
        <v/>
      </c>
      <c r="C91" s="226"/>
      <c r="D91" s="44" t="str">
        <f t="array" ref="D91">IFERROR(INDEX(Riesgos!$A$7:$M$84,MATCH(E91,INDEX(Riesgos!$A$7:$M$84,,MATCH(E$7,Riesgos!$A$6:$M$6,0)),0),MATCH(D$7,Riesgos!$A$6:$M$6,0)),"")</f>
        <v/>
      </c>
      <c r="E91" s="191"/>
      <c r="F91" s="191"/>
      <c r="G91" s="227" t="str">
        <f t="shared" si="0"/>
        <v/>
      </c>
      <c r="H91" s="228"/>
      <c r="I91" s="229" t="str">
        <f t="shared" si="1"/>
        <v/>
      </c>
      <c r="J91" s="166" t="str">
        <f>IFERROR(IF(I91="","",IF(I91&lt;='Listas y tablas'!$L$3,"Muy Baja",IF(I91&lt;='Listas y tablas'!$L$4,"Baja",IF(I91&lt;='Listas y tablas'!$L$5,"Media",IF(I91&lt;='Listas y tablas'!$L$6,"Alta","Muy Alta"))))),"")</f>
        <v/>
      </c>
      <c r="K91" s="230"/>
      <c r="L91" s="231"/>
      <c r="M91" s="133"/>
      <c r="N91" s="221"/>
      <c r="O91" s="221"/>
      <c r="P91" s="222"/>
      <c r="Q91" s="223"/>
      <c r="R91" s="221"/>
      <c r="S91" s="221"/>
      <c r="T91" s="221"/>
      <c r="U91" s="221"/>
      <c r="V91" s="232"/>
      <c r="W91" s="133"/>
      <c r="X91" s="221"/>
      <c r="Y91" s="221"/>
      <c r="Z91" s="221"/>
      <c r="AA91" s="221"/>
      <c r="AB91" s="221"/>
      <c r="AC91" s="134"/>
      <c r="AD91" s="221"/>
      <c r="AE91" s="222"/>
      <c r="AF91" s="233"/>
      <c r="AG91" s="234"/>
      <c r="AH91" s="234"/>
      <c r="AI91" s="235"/>
      <c r="AJ91" s="137"/>
      <c r="AK91" s="137"/>
      <c r="AL91" s="139"/>
      <c r="AM91" s="233"/>
      <c r="AN91" s="236"/>
      <c r="AO91" s="237"/>
      <c r="AP91" s="142"/>
      <c r="AQ91" s="142"/>
      <c r="AR91" s="142"/>
      <c r="AS91" s="142"/>
      <c r="AT91" s="142"/>
      <c r="AU91" s="142"/>
      <c r="AV91" s="143"/>
      <c r="AW91" s="142"/>
      <c r="AX91" s="238"/>
      <c r="AY91" s="239"/>
      <c r="AZ91" s="240"/>
      <c r="BA91" s="240"/>
      <c r="BB91" s="240"/>
      <c r="BC91" s="146"/>
      <c r="BD91" s="146"/>
      <c r="BE91" s="147"/>
      <c r="BF91" s="241"/>
      <c r="BG91" s="240"/>
      <c r="BH91" s="242"/>
      <c r="BI91" s="149"/>
      <c r="BJ91" s="149"/>
      <c r="BK91" s="149"/>
      <c r="BL91" s="149"/>
      <c r="BM91" s="149"/>
      <c r="BN91" s="149"/>
      <c r="BO91" s="150"/>
      <c r="BP91" s="149"/>
      <c r="BQ91" s="243"/>
      <c r="BR91" s="244"/>
      <c r="BS91" s="245"/>
      <c r="BT91" s="245"/>
      <c r="BU91" s="245"/>
      <c r="BV91" s="153"/>
      <c r="BW91" s="153"/>
      <c r="BX91" s="154"/>
      <c r="BY91" s="244"/>
      <c r="BZ91" s="245"/>
      <c r="CA91" s="246"/>
    </row>
    <row r="92" spans="1:79" ht="151.5" customHeight="1" x14ac:dyDescent="0.3">
      <c r="A92" s="225" t="str">
        <f t="array" ref="A92">IFERROR(INDEX(Riesgos!$A$7:$M$84,MATCH(E92,INDEX(Riesgos!$A$7:$M$84,,MATCH(E$7,Riesgos!$A$6:$M$6,0)),0),MATCH(A$7,Riesgos!$A$6:$M$6,0)),"")</f>
        <v/>
      </c>
      <c r="B92" s="226" t="str">
        <f t="array" ref="B92">IFERROR(INDEX(Riesgos!$A$7:$M$84,MATCH(E92,INDEX(Riesgos!$A$7:$M$84,,MATCH(E$7,Riesgos!$A$6:$M$6,0)),0),MATCH(B$7,Riesgos!$A$6:$M$6,0)),"")</f>
        <v/>
      </c>
      <c r="C92" s="226"/>
      <c r="D92" s="44" t="str">
        <f t="array" ref="D92">IFERROR(INDEX(Riesgos!$A$7:$M$84,MATCH(E92,INDEX(Riesgos!$A$7:$M$84,,MATCH(E$7,Riesgos!$A$6:$M$6,0)),0),MATCH(D$7,Riesgos!$A$6:$M$6,0)),"")</f>
        <v/>
      </c>
      <c r="E92" s="191"/>
      <c r="F92" s="191"/>
      <c r="G92" s="227" t="str">
        <f t="shared" si="0"/>
        <v/>
      </c>
      <c r="H92" s="228"/>
      <c r="I92" s="229" t="str">
        <f t="shared" si="1"/>
        <v/>
      </c>
      <c r="J92" s="166" t="str">
        <f>IFERROR(IF(I92="","",IF(I92&lt;='Listas y tablas'!$L$3,"Muy Baja",IF(I92&lt;='Listas y tablas'!$L$4,"Baja",IF(I92&lt;='Listas y tablas'!$L$5,"Media",IF(I92&lt;='Listas y tablas'!$L$6,"Alta","Muy Alta"))))),"")</f>
        <v/>
      </c>
      <c r="K92" s="230"/>
      <c r="L92" s="231"/>
      <c r="M92" s="133"/>
      <c r="N92" s="221"/>
      <c r="O92" s="221"/>
      <c r="P92" s="222"/>
      <c r="Q92" s="223"/>
      <c r="R92" s="221"/>
      <c r="S92" s="221"/>
      <c r="T92" s="221"/>
      <c r="U92" s="221"/>
      <c r="V92" s="232"/>
      <c r="W92" s="133"/>
      <c r="X92" s="221"/>
      <c r="Y92" s="221"/>
      <c r="Z92" s="221"/>
      <c r="AA92" s="221"/>
      <c r="AB92" s="221"/>
      <c r="AC92" s="134"/>
      <c r="AD92" s="221"/>
      <c r="AE92" s="222"/>
      <c r="AF92" s="233"/>
      <c r="AG92" s="234"/>
      <c r="AH92" s="234"/>
      <c r="AI92" s="235"/>
      <c r="AJ92" s="137"/>
      <c r="AK92" s="137"/>
      <c r="AL92" s="139"/>
      <c r="AM92" s="233"/>
      <c r="AN92" s="236"/>
      <c r="AO92" s="237"/>
      <c r="AP92" s="142"/>
      <c r="AQ92" s="142"/>
      <c r="AR92" s="142"/>
      <c r="AS92" s="142"/>
      <c r="AT92" s="142"/>
      <c r="AU92" s="142"/>
      <c r="AV92" s="143"/>
      <c r="AW92" s="142"/>
      <c r="AX92" s="238"/>
      <c r="AY92" s="239"/>
      <c r="AZ92" s="240"/>
      <c r="BA92" s="240"/>
      <c r="BB92" s="240"/>
      <c r="BC92" s="146"/>
      <c r="BD92" s="146"/>
      <c r="BE92" s="147"/>
      <c r="BF92" s="241"/>
      <c r="BG92" s="240"/>
      <c r="BH92" s="242"/>
      <c r="BI92" s="149"/>
      <c r="BJ92" s="149"/>
      <c r="BK92" s="149"/>
      <c r="BL92" s="149"/>
      <c r="BM92" s="149"/>
      <c r="BN92" s="149"/>
      <c r="BO92" s="150"/>
      <c r="BP92" s="149"/>
      <c r="BQ92" s="243"/>
      <c r="BR92" s="244"/>
      <c r="BS92" s="245"/>
      <c r="BT92" s="245"/>
      <c r="BU92" s="245"/>
      <c r="BV92" s="153"/>
      <c r="BW92" s="153"/>
      <c r="BX92" s="154"/>
      <c r="BY92" s="244"/>
      <c r="BZ92" s="245"/>
      <c r="CA92" s="246"/>
    </row>
    <row r="93" spans="1:79" ht="151.5" customHeight="1" x14ac:dyDescent="0.3">
      <c r="A93" s="225" t="str">
        <f t="array" ref="A93">IFERROR(INDEX(Riesgos!$A$7:$M$84,MATCH(E93,INDEX(Riesgos!$A$7:$M$84,,MATCH(E$7,Riesgos!$A$6:$M$6,0)),0),MATCH(A$7,Riesgos!$A$6:$M$6,0)),"")</f>
        <v/>
      </c>
      <c r="B93" s="226" t="str">
        <f t="array" ref="B93">IFERROR(INDEX(Riesgos!$A$7:$M$84,MATCH(E93,INDEX(Riesgos!$A$7:$M$84,,MATCH(E$7,Riesgos!$A$6:$M$6,0)),0),MATCH(B$7,Riesgos!$A$6:$M$6,0)),"")</f>
        <v/>
      </c>
      <c r="C93" s="226"/>
      <c r="D93" s="44" t="str">
        <f t="array" ref="D93">IFERROR(INDEX(Riesgos!$A$7:$M$84,MATCH(E93,INDEX(Riesgos!$A$7:$M$84,,MATCH(E$7,Riesgos!$A$6:$M$6,0)),0),MATCH(D$7,Riesgos!$A$6:$M$6,0)),"")</f>
        <v/>
      </c>
      <c r="E93" s="191"/>
      <c r="F93" s="191"/>
      <c r="G93" s="227" t="str">
        <f t="shared" si="0"/>
        <v/>
      </c>
      <c r="H93" s="228"/>
      <c r="I93" s="229" t="str">
        <f t="shared" si="1"/>
        <v/>
      </c>
      <c r="J93" s="166" t="str">
        <f>IFERROR(IF(I93="","",IF(I93&lt;='Listas y tablas'!$L$3,"Muy Baja",IF(I93&lt;='Listas y tablas'!$L$4,"Baja",IF(I93&lt;='Listas y tablas'!$L$5,"Media",IF(I93&lt;='Listas y tablas'!$L$6,"Alta","Muy Alta"))))),"")</f>
        <v/>
      </c>
      <c r="K93" s="230"/>
      <c r="L93" s="231"/>
      <c r="M93" s="133"/>
      <c r="N93" s="221"/>
      <c r="O93" s="221"/>
      <c r="P93" s="222"/>
      <c r="Q93" s="223"/>
      <c r="R93" s="221"/>
      <c r="S93" s="221"/>
      <c r="T93" s="221"/>
      <c r="U93" s="221"/>
      <c r="V93" s="232"/>
      <c r="W93" s="133"/>
      <c r="X93" s="221"/>
      <c r="Y93" s="221"/>
      <c r="Z93" s="221"/>
      <c r="AA93" s="221"/>
      <c r="AB93" s="221"/>
      <c r="AC93" s="134"/>
      <c r="AD93" s="221"/>
      <c r="AE93" s="222"/>
      <c r="AF93" s="233"/>
      <c r="AG93" s="234"/>
      <c r="AH93" s="234"/>
      <c r="AI93" s="235"/>
      <c r="AJ93" s="137"/>
      <c r="AK93" s="137"/>
      <c r="AL93" s="139"/>
      <c r="AM93" s="233"/>
      <c r="AN93" s="236"/>
      <c r="AO93" s="237"/>
      <c r="AP93" s="142"/>
      <c r="AQ93" s="142"/>
      <c r="AR93" s="142"/>
      <c r="AS93" s="142"/>
      <c r="AT93" s="142"/>
      <c r="AU93" s="142"/>
      <c r="AV93" s="143"/>
      <c r="AW93" s="142"/>
      <c r="AX93" s="238"/>
      <c r="AY93" s="239"/>
      <c r="AZ93" s="240"/>
      <c r="BA93" s="240"/>
      <c r="BB93" s="240"/>
      <c r="BC93" s="146"/>
      <c r="BD93" s="146"/>
      <c r="BE93" s="147"/>
      <c r="BF93" s="241"/>
      <c r="BG93" s="240"/>
      <c r="BH93" s="242"/>
      <c r="BI93" s="149"/>
      <c r="BJ93" s="149"/>
      <c r="BK93" s="149"/>
      <c r="BL93" s="149"/>
      <c r="BM93" s="149"/>
      <c r="BN93" s="149"/>
      <c r="BO93" s="150"/>
      <c r="BP93" s="149"/>
      <c r="BQ93" s="243"/>
      <c r="BR93" s="244"/>
      <c r="BS93" s="245"/>
      <c r="BT93" s="245"/>
      <c r="BU93" s="245"/>
      <c r="BV93" s="153"/>
      <c r="BW93" s="153"/>
      <c r="BX93" s="154"/>
      <c r="BY93" s="244"/>
      <c r="BZ93" s="245"/>
      <c r="CA93" s="246"/>
    </row>
    <row r="94" spans="1:79" ht="151.5" customHeight="1" x14ac:dyDescent="0.3">
      <c r="A94" s="225" t="str">
        <f t="array" ref="A94">IFERROR(INDEX(Riesgos!$A$7:$M$84,MATCH(E94,INDEX(Riesgos!$A$7:$M$84,,MATCH(E$7,Riesgos!$A$6:$M$6,0)),0),MATCH(A$7,Riesgos!$A$6:$M$6,0)),"")</f>
        <v/>
      </c>
      <c r="B94" s="226" t="str">
        <f t="array" ref="B94">IFERROR(INDEX(Riesgos!$A$7:$M$84,MATCH(E94,INDEX(Riesgos!$A$7:$M$84,,MATCH(E$7,Riesgos!$A$6:$M$6,0)),0),MATCH(B$7,Riesgos!$A$6:$M$6,0)),"")</f>
        <v/>
      </c>
      <c r="C94" s="226"/>
      <c r="D94" s="44" t="str">
        <f t="array" ref="D94">IFERROR(INDEX(Riesgos!$A$7:$M$84,MATCH(E94,INDEX(Riesgos!$A$7:$M$84,,MATCH(E$7,Riesgos!$A$6:$M$6,0)),0),MATCH(D$7,Riesgos!$A$6:$M$6,0)),"")</f>
        <v/>
      </c>
      <c r="E94" s="191"/>
      <c r="F94" s="191"/>
      <c r="G94" s="227" t="str">
        <f t="shared" si="0"/>
        <v/>
      </c>
      <c r="H94" s="228"/>
      <c r="I94" s="229" t="str">
        <f t="shared" si="1"/>
        <v/>
      </c>
      <c r="J94" s="166" t="str">
        <f>IFERROR(IF(I94="","",IF(I94&lt;='Listas y tablas'!$L$3,"Muy Baja",IF(I94&lt;='Listas y tablas'!$L$4,"Baja",IF(I94&lt;='Listas y tablas'!$L$5,"Media",IF(I94&lt;='Listas y tablas'!$L$6,"Alta","Muy Alta"))))),"")</f>
        <v/>
      </c>
      <c r="K94" s="230"/>
      <c r="L94" s="231"/>
      <c r="M94" s="133"/>
      <c r="N94" s="221"/>
      <c r="O94" s="221"/>
      <c r="P94" s="222"/>
      <c r="Q94" s="223"/>
      <c r="R94" s="221"/>
      <c r="S94" s="221"/>
      <c r="T94" s="221"/>
      <c r="U94" s="221"/>
      <c r="V94" s="232"/>
      <c r="W94" s="133"/>
      <c r="X94" s="221"/>
      <c r="Y94" s="221"/>
      <c r="Z94" s="221"/>
      <c r="AA94" s="221"/>
      <c r="AB94" s="221"/>
      <c r="AC94" s="134"/>
      <c r="AD94" s="221"/>
      <c r="AE94" s="222"/>
      <c r="AF94" s="233"/>
      <c r="AG94" s="234"/>
      <c r="AH94" s="234"/>
      <c r="AI94" s="235"/>
      <c r="AJ94" s="137"/>
      <c r="AK94" s="137"/>
      <c r="AL94" s="139"/>
      <c r="AM94" s="233"/>
      <c r="AN94" s="236"/>
      <c r="AO94" s="237"/>
      <c r="AP94" s="142"/>
      <c r="AQ94" s="142"/>
      <c r="AR94" s="142"/>
      <c r="AS94" s="142"/>
      <c r="AT94" s="142"/>
      <c r="AU94" s="142"/>
      <c r="AV94" s="143"/>
      <c r="AW94" s="142"/>
      <c r="AX94" s="238"/>
      <c r="AY94" s="239"/>
      <c r="AZ94" s="240"/>
      <c r="BA94" s="240"/>
      <c r="BB94" s="240"/>
      <c r="BC94" s="146"/>
      <c r="BD94" s="146"/>
      <c r="BE94" s="147"/>
      <c r="BF94" s="241"/>
      <c r="BG94" s="240"/>
      <c r="BH94" s="242"/>
      <c r="BI94" s="149"/>
      <c r="BJ94" s="149"/>
      <c r="BK94" s="149"/>
      <c r="BL94" s="149"/>
      <c r="BM94" s="149"/>
      <c r="BN94" s="149"/>
      <c r="BO94" s="150"/>
      <c r="BP94" s="149"/>
      <c r="BQ94" s="243"/>
      <c r="BR94" s="244"/>
      <c r="BS94" s="245"/>
      <c r="BT94" s="245"/>
      <c r="BU94" s="245"/>
      <c r="BV94" s="153"/>
      <c r="BW94" s="153"/>
      <c r="BX94" s="154"/>
      <c r="BY94" s="244"/>
      <c r="BZ94" s="245"/>
      <c r="CA94" s="246"/>
    </row>
    <row r="95" spans="1:79" ht="151.5" customHeight="1" x14ac:dyDescent="0.3">
      <c r="A95" s="225" t="str">
        <f t="array" ref="A95">IFERROR(INDEX(Riesgos!$A$7:$M$84,MATCH(E95,INDEX(Riesgos!$A$7:$M$84,,MATCH(E$7,Riesgos!$A$6:$M$6,0)),0),MATCH(A$7,Riesgos!$A$6:$M$6,0)),"")</f>
        <v/>
      </c>
      <c r="B95" s="226" t="str">
        <f t="array" ref="B95">IFERROR(INDEX(Riesgos!$A$7:$M$84,MATCH(E95,INDEX(Riesgos!$A$7:$M$84,,MATCH(E$7,Riesgos!$A$6:$M$6,0)),0),MATCH(B$7,Riesgos!$A$6:$M$6,0)),"")</f>
        <v/>
      </c>
      <c r="C95" s="226"/>
      <c r="D95" s="44" t="str">
        <f t="array" ref="D95">IFERROR(INDEX(Riesgos!$A$7:$M$84,MATCH(E95,INDEX(Riesgos!$A$7:$M$84,,MATCH(E$7,Riesgos!$A$6:$M$6,0)),0),MATCH(D$7,Riesgos!$A$6:$M$6,0)),"")</f>
        <v/>
      </c>
      <c r="E95" s="191"/>
      <c r="F95" s="191"/>
      <c r="G95" s="227" t="str">
        <f t="shared" si="0"/>
        <v/>
      </c>
      <c r="H95" s="228"/>
      <c r="I95" s="229" t="str">
        <f t="shared" si="1"/>
        <v/>
      </c>
      <c r="J95" s="166" t="str">
        <f>IFERROR(IF(I95="","",IF(I95&lt;='Listas y tablas'!$L$3,"Muy Baja",IF(I95&lt;='Listas y tablas'!$L$4,"Baja",IF(I95&lt;='Listas y tablas'!$L$5,"Media",IF(I95&lt;='Listas y tablas'!$L$6,"Alta","Muy Alta"))))),"")</f>
        <v/>
      </c>
      <c r="K95" s="230"/>
      <c r="L95" s="231"/>
      <c r="M95" s="133"/>
      <c r="N95" s="221"/>
      <c r="O95" s="221"/>
      <c r="P95" s="222"/>
      <c r="Q95" s="223"/>
      <c r="R95" s="221"/>
      <c r="S95" s="221"/>
      <c r="T95" s="221"/>
      <c r="U95" s="221"/>
      <c r="V95" s="232"/>
      <c r="W95" s="133"/>
      <c r="X95" s="221"/>
      <c r="Y95" s="221"/>
      <c r="Z95" s="221"/>
      <c r="AA95" s="221"/>
      <c r="AB95" s="221"/>
      <c r="AC95" s="134"/>
      <c r="AD95" s="221"/>
      <c r="AE95" s="222"/>
      <c r="AF95" s="233"/>
      <c r="AG95" s="234"/>
      <c r="AH95" s="234"/>
      <c r="AI95" s="235"/>
      <c r="AJ95" s="137"/>
      <c r="AK95" s="137"/>
      <c r="AL95" s="139"/>
      <c r="AM95" s="233"/>
      <c r="AN95" s="236"/>
      <c r="AO95" s="237"/>
      <c r="AP95" s="142"/>
      <c r="AQ95" s="142"/>
      <c r="AR95" s="142"/>
      <c r="AS95" s="142"/>
      <c r="AT95" s="142"/>
      <c r="AU95" s="142"/>
      <c r="AV95" s="143"/>
      <c r="AW95" s="142"/>
      <c r="AX95" s="238"/>
      <c r="AY95" s="239"/>
      <c r="AZ95" s="240"/>
      <c r="BA95" s="240"/>
      <c r="BB95" s="240"/>
      <c r="BC95" s="146"/>
      <c r="BD95" s="146"/>
      <c r="BE95" s="147"/>
      <c r="BF95" s="241"/>
      <c r="BG95" s="240"/>
      <c r="BH95" s="242"/>
      <c r="BI95" s="149"/>
      <c r="BJ95" s="149"/>
      <c r="BK95" s="149"/>
      <c r="BL95" s="149"/>
      <c r="BM95" s="149"/>
      <c r="BN95" s="149"/>
      <c r="BO95" s="150"/>
      <c r="BP95" s="149"/>
      <c r="BQ95" s="243"/>
      <c r="BR95" s="244"/>
      <c r="BS95" s="245"/>
      <c r="BT95" s="245"/>
      <c r="BU95" s="245"/>
      <c r="BV95" s="153"/>
      <c r="BW95" s="153"/>
      <c r="BX95" s="154"/>
      <c r="BY95" s="244"/>
      <c r="BZ95" s="245"/>
      <c r="CA95" s="246"/>
    </row>
    <row r="96" spans="1:79" ht="151.5" customHeight="1" x14ac:dyDescent="0.3">
      <c r="A96" s="225" t="str">
        <f t="array" ref="A96">IFERROR(INDEX(Riesgos!$A$7:$M$84,MATCH(E96,INDEX(Riesgos!$A$7:$M$84,,MATCH(E$7,Riesgos!$A$6:$M$6,0)),0),MATCH(A$7,Riesgos!$A$6:$M$6,0)),"")</f>
        <v/>
      </c>
      <c r="B96" s="226" t="str">
        <f t="array" ref="B96">IFERROR(INDEX(Riesgos!$A$7:$M$84,MATCH(E96,INDEX(Riesgos!$A$7:$M$84,,MATCH(E$7,Riesgos!$A$6:$M$6,0)),0),MATCH(B$7,Riesgos!$A$6:$M$6,0)),"")</f>
        <v/>
      </c>
      <c r="C96" s="226"/>
      <c r="D96" s="44" t="str">
        <f t="array" ref="D96">IFERROR(INDEX(Riesgos!$A$7:$M$84,MATCH(E96,INDEX(Riesgos!$A$7:$M$84,,MATCH(E$7,Riesgos!$A$6:$M$6,0)),0),MATCH(D$7,Riesgos!$A$6:$M$6,0)),"")</f>
        <v/>
      </c>
      <c r="E96" s="191"/>
      <c r="F96" s="191"/>
      <c r="G96" s="227" t="str">
        <f t="shared" si="0"/>
        <v/>
      </c>
      <c r="H96" s="228"/>
      <c r="I96" s="229" t="str">
        <f t="shared" si="1"/>
        <v/>
      </c>
      <c r="J96" s="166" t="str">
        <f>IFERROR(IF(I96="","",IF(I96&lt;='Listas y tablas'!$L$3,"Muy Baja",IF(I96&lt;='Listas y tablas'!$L$4,"Baja",IF(I96&lt;='Listas y tablas'!$L$5,"Media",IF(I96&lt;='Listas y tablas'!$L$6,"Alta","Muy Alta"))))),"")</f>
        <v/>
      </c>
      <c r="K96" s="230"/>
      <c r="L96" s="231"/>
      <c r="M96" s="133"/>
      <c r="N96" s="221"/>
      <c r="O96" s="221"/>
      <c r="P96" s="222"/>
      <c r="Q96" s="223"/>
      <c r="R96" s="221"/>
      <c r="S96" s="221"/>
      <c r="T96" s="221"/>
      <c r="U96" s="221"/>
      <c r="V96" s="232"/>
      <c r="W96" s="133"/>
      <c r="X96" s="221"/>
      <c r="Y96" s="221"/>
      <c r="Z96" s="221"/>
      <c r="AA96" s="221"/>
      <c r="AB96" s="221"/>
      <c r="AC96" s="134"/>
      <c r="AD96" s="221"/>
      <c r="AE96" s="222"/>
      <c r="AF96" s="233"/>
      <c r="AG96" s="234"/>
      <c r="AH96" s="234"/>
      <c r="AI96" s="235"/>
      <c r="AJ96" s="137"/>
      <c r="AK96" s="137"/>
      <c r="AL96" s="139"/>
      <c r="AM96" s="233"/>
      <c r="AN96" s="236"/>
      <c r="AO96" s="237"/>
      <c r="AP96" s="142"/>
      <c r="AQ96" s="142"/>
      <c r="AR96" s="142"/>
      <c r="AS96" s="142"/>
      <c r="AT96" s="142"/>
      <c r="AU96" s="142"/>
      <c r="AV96" s="143"/>
      <c r="AW96" s="142"/>
      <c r="AX96" s="238"/>
      <c r="AY96" s="239"/>
      <c r="AZ96" s="240"/>
      <c r="BA96" s="240"/>
      <c r="BB96" s="240"/>
      <c r="BC96" s="146"/>
      <c r="BD96" s="146"/>
      <c r="BE96" s="147"/>
      <c r="BF96" s="241"/>
      <c r="BG96" s="240"/>
      <c r="BH96" s="242"/>
      <c r="BI96" s="149"/>
      <c r="BJ96" s="149"/>
      <c r="BK96" s="149"/>
      <c r="BL96" s="149"/>
      <c r="BM96" s="149"/>
      <c r="BN96" s="149"/>
      <c r="BO96" s="150"/>
      <c r="BP96" s="149"/>
      <c r="BQ96" s="243"/>
      <c r="BR96" s="244"/>
      <c r="BS96" s="245"/>
      <c r="BT96" s="245"/>
      <c r="BU96" s="245"/>
      <c r="BV96" s="153"/>
      <c r="BW96" s="153"/>
      <c r="BX96" s="154"/>
      <c r="BY96" s="244"/>
      <c r="BZ96" s="245"/>
      <c r="CA96" s="246"/>
    </row>
    <row r="97" spans="1:79" ht="151.5" customHeight="1" x14ac:dyDescent="0.3">
      <c r="A97" s="225" t="str">
        <f t="array" ref="A97">IFERROR(INDEX(Riesgos!$A$7:$M$84,MATCH(E97,INDEX(Riesgos!$A$7:$M$84,,MATCH(E$7,Riesgos!$A$6:$M$6,0)),0),MATCH(A$7,Riesgos!$A$6:$M$6,0)),"")</f>
        <v/>
      </c>
      <c r="B97" s="226" t="str">
        <f t="array" ref="B97">IFERROR(INDEX(Riesgos!$A$7:$M$84,MATCH(E97,INDEX(Riesgos!$A$7:$M$84,,MATCH(E$7,Riesgos!$A$6:$M$6,0)),0),MATCH(B$7,Riesgos!$A$6:$M$6,0)),"")</f>
        <v/>
      </c>
      <c r="C97" s="226"/>
      <c r="D97" s="44" t="str">
        <f t="array" ref="D97">IFERROR(INDEX(Riesgos!$A$7:$M$84,MATCH(E97,INDEX(Riesgos!$A$7:$M$84,,MATCH(E$7,Riesgos!$A$6:$M$6,0)),0),MATCH(D$7,Riesgos!$A$6:$M$6,0)),"")</f>
        <v/>
      </c>
      <c r="E97" s="191"/>
      <c r="F97" s="191"/>
      <c r="G97" s="227" t="str">
        <f t="shared" si="0"/>
        <v/>
      </c>
      <c r="H97" s="228"/>
      <c r="I97" s="229" t="str">
        <f t="shared" si="1"/>
        <v/>
      </c>
      <c r="J97" s="166" t="str">
        <f>IFERROR(IF(I97="","",IF(I97&lt;='Listas y tablas'!$L$3,"Muy Baja",IF(I97&lt;='Listas y tablas'!$L$4,"Baja",IF(I97&lt;='Listas y tablas'!$L$5,"Media",IF(I97&lt;='Listas y tablas'!$L$6,"Alta","Muy Alta"))))),"")</f>
        <v/>
      </c>
      <c r="K97" s="230"/>
      <c r="L97" s="231"/>
      <c r="M97" s="133"/>
      <c r="N97" s="221"/>
      <c r="O97" s="221"/>
      <c r="P97" s="222"/>
      <c r="Q97" s="223"/>
      <c r="R97" s="221"/>
      <c r="S97" s="221"/>
      <c r="T97" s="221"/>
      <c r="U97" s="221"/>
      <c r="V97" s="232"/>
      <c r="W97" s="133"/>
      <c r="X97" s="221"/>
      <c r="Y97" s="221"/>
      <c r="Z97" s="221"/>
      <c r="AA97" s="221"/>
      <c r="AB97" s="221"/>
      <c r="AC97" s="134"/>
      <c r="AD97" s="221"/>
      <c r="AE97" s="222"/>
      <c r="AF97" s="233"/>
      <c r="AG97" s="234"/>
      <c r="AH97" s="234"/>
      <c r="AI97" s="235"/>
      <c r="AJ97" s="137"/>
      <c r="AK97" s="137"/>
      <c r="AL97" s="139"/>
      <c r="AM97" s="233"/>
      <c r="AN97" s="236"/>
      <c r="AO97" s="237"/>
      <c r="AP97" s="142"/>
      <c r="AQ97" s="142"/>
      <c r="AR97" s="142"/>
      <c r="AS97" s="142"/>
      <c r="AT97" s="142"/>
      <c r="AU97" s="142"/>
      <c r="AV97" s="143"/>
      <c r="AW97" s="142"/>
      <c r="AX97" s="238"/>
      <c r="AY97" s="239"/>
      <c r="AZ97" s="240"/>
      <c r="BA97" s="240"/>
      <c r="BB97" s="240"/>
      <c r="BC97" s="146"/>
      <c r="BD97" s="146"/>
      <c r="BE97" s="147"/>
      <c r="BF97" s="241"/>
      <c r="BG97" s="240"/>
      <c r="BH97" s="242"/>
      <c r="BI97" s="149"/>
      <c r="BJ97" s="149"/>
      <c r="BK97" s="149"/>
      <c r="BL97" s="149"/>
      <c r="BM97" s="149"/>
      <c r="BN97" s="149"/>
      <c r="BO97" s="150"/>
      <c r="BP97" s="149"/>
      <c r="BQ97" s="243"/>
      <c r="BR97" s="244"/>
      <c r="BS97" s="245"/>
      <c r="BT97" s="245"/>
      <c r="BU97" s="245"/>
      <c r="BV97" s="153"/>
      <c r="BW97" s="153"/>
      <c r="BX97" s="154"/>
      <c r="BY97" s="244"/>
      <c r="BZ97" s="245"/>
      <c r="CA97" s="246"/>
    </row>
    <row r="98" spans="1:79" ht="151.5" customHeight="1" x14ac:dyDescent="0.3">
      <c r="A98" s="225" t="str">
        <f t="array" ref="A98">IFERROR(INDEX(Riesgos!$A$7:$M$84,MATCH(E98,INDEX(Riesgos!$A$7:$M$84,,MATCH(E$7,Riesgos!$A$6:$M$6,0)),0),MATCH(A$7,Riesgos!$A$6:$M$6,0)),"")</f>
        <v/>
      </c>
      <c r="B98" s="226" t="str">
        <f t="array" ref="B98">IFERROR(INDEX(Riesgos!$A$7:$M$84,MATCH(E98,INDEX(Riesgos!$A$7:$M$84,,MATCH(E$7,Riesgos!$A$6:$M$6,0)),0),MATCH(B$7,Riesgos!$A$6:$M$6,0)),"")</f>
        <v/>
      </c>
      <c r="C98" s="226"/>
      <c r="D98" s="44" t="str">
        <f t="array" ref="D98">IFERROR(INDEX(Riesgos!$A$7:$M$84,MATCH(E98,INDEX(Riesgos!$A$7:$M$84,,MATCH(E$7,Riesgos!$A$6:$M$6,0)),0),MATCH(D$7,Riesgos!$A$6:$M$6,0)),"")</f>
        <v/>
      </c>
      <c r="E98" s="191"/>
      <c r="F98" s="191"/>
      <c r="G98" s="227" t="str">
        <f t="shared" si="0"/>
        <v/>
      </c>
      <c r="H98" s="228"/>
      <c r="I98" s="229" t="str">
        <f t="shared" si="1"/>
        <v/>
      </c>
      <c r="J98" s="166" t="str">
        <f>IFERROR(IF(I98="","",IF(I98&lt;='Listas y tablas'!$L$3,"Muy Baja",IF(I98&lt;='Listas y tablas'!$L$4,"Baja",IF(I98&lt;='Listas y tablas'!$L$5,"Media",IF(I98&lt;='Listas y tablas'!$L$6,"Alta","Muy Alta"))))),"")</f>
        <v/>
      </c>
      <c r="K98" s="230"/>
      <c r="L98" s="231"/>
      <c r="M98" s="133"/>
      <c r="N98" s="221"/>
      <c r="O98" s="221"/>
      <c r="P98" s="222"/>
      <c r="Q98" s="223"/>
      <c r="R98" s="221"/>
      <c r="S98" s="221"/>
      <c r="T98" s="221"/>
      <c r="U98" s="221"/>
      <c r="V98" s="232"/>
      <c r="W98" s="133"/>
      <c r="X98" s="221"/>
      <c r="Y98" s="221"/>
      <c r="Z98" s="221"/>
      <c r="AA98" s="221"/>
      <c r="AB98" s="221"/>
      <c r="AC98" s="134"/>
      <c r="AD98" s="221"/>
      <c r="AE98" s="222"/>
      <c r="AF98" s="233"/>
      <c r="AG98" s="234"/>
      <c r="AH98" s="234"/>
      <c r="AI98" s="235"/>
      <c r="AJ98" s="137"/>
      <c r="AK98" s="137"/>
      <c r="AL98" s="139"/>
      <c r="AM98" s="233"/>
      <c r="AN98" s="236"/>
      <c r="AO98" s="237"/>
      <c r="AP98" s="142"/>
      <c r="AQ98" s="142"/>
      <c r="AR98" s="142"/>
      <c r="AS98" s="142"/>
      <c r="AT98" s="142"/>
      <c r="AU98" s="142"/>
      <c r="AV98" s="143"/>
      <c r="AW98" s="142"/>
      <c r="AX98" s="238"/>
      <c r="AY98" s="239"/>
      <c r="AZ98" s="240"/>
      <c r="BA98" s="240"/>
      <c r="BB98" s="240"/>
      <c r="BC98" s="146"/>
      <c r="BD98" s="146"/>
      <c r="BE98" s="147"/>
      <c r="BF98" s="241"/>
      <c r="BG98" s="240"/>
      <c r="BH98" s="242"/>
      <c r="BI98" s="149"/>
      <c r="BJ98" s="149"/>
      <c r="BK98" s="149"/>
      <c r="BL98" s="149"/>
      <c r="BM98" s="149"/>
      <c r="BN98" s="149"/>
      <c r="BO98" s="150"/>
      <c r="BP98" s="149"/>
      <c r="BQ98" s="243"/>
      <c r="BR98" s="244"/>
      <c r="BS98" s="245"/>
      <c r="BT98" s="245"/>
      <c r="BU98" s="245"/>
      <c r="BV98" s="153"/>
      <c r="BW98" s="153"/>
      <c r="BX98" s="154"/>
      <c r="BY98" s="244"/>
      <c r="BZ98" s="245"/>
      <c r="CA98" s="246"/>
    </row>
    <row r="99" spans="1:79" ht="151.5" customHeight="1" x14ac:dyDescent="0.3">
      <c r="A99" s="225" t="str">
        <f t="array" ref="A99">IFERROR(INDEX(Riesgos!$A$7:$M$84,MATCH(E99,INDEX(Riesgos!$A$7:$M$84,,MATCH(E$7,Riesgos!$A$6:$M$6,0)),0),MATCH(A$7,Riesgos!$A$6:$M$6,0)),"")</f>
        <v/>
      </c>
      <c r="B99" s="226" t="str">
        <f t="array" ref="B99">IFERROR(INDEX(Riesgos!$A$7:$M$84,MATCH(E99,INDEX(Riesgos!$A$7:$M$84,,MATCH(E$7,Riesgos!$A$6:$M$6,0)),0),MATCH(B$7,Riesgos!$A$6:$M$6,0)),"")</f>
        <v/>
      </c>
      <c r="C99" s="226"/>
      <c r="D99" s="44" t="str">
        <f t="array" ref="D99">IFERROR(INDEX(Riesgos!$A$7:$M$84,MATCH(E99,INDEX(Riesgos!$A$7:$M$84,,MATCH(E$7,Riesgos!$A$6:$M$6,0)),0),MATCH(D$7,Riesgos!$A$6:$M$6,0)),"")</f>
        <v/>
      </c>
      <c r="E99" s="191"/>
      <c r="F99" s="191"/>
      <c r="G99" s="227" t="str">
        <f t="shared" si="0"/>
        <v/>
      </c>
      <c r="H99" s="228"/>
      <c r="I99" s="229" t="str">
        <f t="shared" si="1"/>
        <v/>
      </c>
      <c r="J99" s="166" t="str">
        <f>IFERROR(IF(I99="","",IF(I99&lt;='Listas y tablas'!$L$3,"Muy Baja",IF(I99&lt;='Listas y tablas'!$L$4,"Baja",IF(I99&lt;='Listas y tablas'!$L$5,"Media",IF(I99&lt;='Listas y tablas'!$L$6,"Alta","Muy Alta"))))),"")</f>
        <v/>
      </c>
      <c r="K99" s="230"/>
      <c r="L99" s="231"/>
      <c r="M99" s="133"/>
      <c r="N99" s="221"/>
      <c r="O99" s="221"/>
      <c r="P99" s="222"/>
      <c r="Q99" s="223"/>
      <c r="R99" s="221"/>
      <c r="S99" s="221"/>
      <c r="T99" s="221"/>
      <c r="U99" s="221"/>
      <c r="V99" s="232"/>
      <c r="W99" s="133"/>
      <c r="X99" s="221"/>
      <c r="Y99" s="221"/>
      <c r="Z99" s="221"/>
      <c r="AA99" s="221"/>
      <c r="AB99" s="221"/>
      <c r="AC99" s="134"/>
      <c r="AD99" s="221"/>
      <c r="AE99" s="222"/>
      <c r="AF99" s="233"/>
      <c r="AG99" s="234"/>
      <c r="AH99" s="234"/>
      <c r="AI99" s="235"/>
      <c r="AJ99" s="137"/>
      <c r="AK99" s="137"/>
      <c r="AL99" s="139"/>
      <c r="AM99" s="233"/>
      <c r="AN99" s="236"/>
      <c r="AO99" s="237"/>
      <c r="AP99" s="142"/>
      <c r="AQ99" s="142"/>
      <c r="AR99" s="142"/>
      <c r="AS99" s="142"/>
      <c r="AT99" s="142"/>
      <c r="AU99" s="142"/>
      <c r="AV99" s="143"/>
      <c r="AW99" s="142"/>
      <c r="AX99" s="238"/>
      <c r="AY99" s="239"/>
      <c r="AZ99" s="240"/>
      <c r="BA99" s="240"/>
      <c r="BB99" s="240"/>
      <c r="BC99" s="146"/>
      <c r="BD99" s="146"/>
      <c r="BE99" s="147"/>
      <c r="BF99" s="241"/>
      <c r="BG99" s="240"/>
      <c r="BH99" s="242"/>
      <c r="BI99" s="149"/>
      <c r="BJ99" s="149"/>
      <c r="BK99" s="149"/>
      <c r="BL99" s="149"/>
      <c r="BM99" s="149"/>
      <c r="BN99" s="149"/>
      <c r="BO99" s="150"/>
      <c r="BP99" s="149"/>
      <c r="BQ99" s="243"/>
      <c r="BR99" s="244"/>
      <c r="BS99" s="245"/>
      <c r="BT99" s="245"/>
      <c r="BU99" s="245"/>
      <c r="BV99" s="153"/>
      <c r="BW99" s="153"/>
      <c r="BX99" s="154"/>
      <c r="BY99" s="244"/>
      <c r="BZ99" s="245"/>
      <c r="CA99" s="246"/>
    </row>
    <row r="100" spans="1:79" ht="151.5" customHeight="1" x14ac:dyDescent="0.3">
      <c r="A100" s="225" t="str">
        <f t="array" ref="A100">IFERROR(INDEX(Riesgos!$A$7:$M$84,MATCH(E100,INDEX(Riesgos!$A$7:$M$84,,MATCH(E$7,Riesgos!$A$6:$M$6,0)),0),MATCH(A$7,Riesgos!$A$6:$M$6,0)),"")</f>
        <v/>
      </c>
      <c r="B100" s="226" t="str">
        <f t="array" ref="B100">IFERROR(INDEX(Riesgos!$A$7:$M$84,MATCH(E100,INDEX(Riesgos!$A$7:$M$84,,MATCH(E$7,Riesgos!$A$6:$M$6,0)),0),MATCH(B$7,Riesgos!$A$6:$M$6,0)),"")</f>
        <v/>
      </c>
      <c r="C100" s="226"/>
      <c r="D100" s="44" t="str">
        <f t="array" ref="D100">IFERROR(INDEX(Riesgos!$A$7:$M$84,MATCH(E100,INDEX(Riesgos!$A$7:$M$84,,MATCH(E$7,Riesgos!$A$6:$M$6,0)),0),MATCH(D$7,Riesgos!$A$6:$M$6,0)),"")</f>
        <v/>
      </c>
      <c r="E100" s="191"/>
      <c r="F100" s="191"/>
      <c r="G100" s="227" t="str">
        <f t="shared" si="0"/>
        <v/>
      </c>
      <c r="H100" s="228"/>
      <c r="I100" s="229" t="str">
        <f t="shared" si="1"/>
        <v/>
      </c>
      <c r="J100" s="166" t="str">
        <f>IFERROR(IF(I100="","",IF(I100&lt;='Listas y tablas'!$L$3,"Muy Baja",IF(I100&lt;='Listas y tablas'!$L$4,"Baja",IF(I100&lt;='Listas y tablas'!$L$5,"Media",IF(I100&lt;='Listas y tablas'!$L$6,"Alta","Muy Alta"))))),"")</f>
        <v/>
      </c>
      <c r="K100" s="230"/>
      <c r="L100" s="231"/>
      <c r="M100" s="133"/>
      <c r="N100" s="221"/>
      <c r="O100" s="221"/>
      <c r="P100" s="222"/>
      <c r="Q100" s="223"/>
      <c r="R100" s="221"/>
      <c r="S100" s="221"/>
      <c r="T100" s="221"/>
      <c r="U100" s="221"/>
      <c r="V100" s="232"/>
      <c r="W100" s="133"/>
      <c r="X100" s="221"/>
      <c r="Y100" s="221"/>
      <c r="Z100" s="221"/>
      <c r="AA100" s="221"/>
      <c r="AB100" s="221"/>
      <c r="AC100" s="134"/>
      <c r="AD100" s="221"/>
      <c r="AE100" s="222"/>
      <c r="AF100" s="233"/>
      <c r="AG100" s="234"/>
      <c r="AH100" s="234"/>
      <c r="AI100" s="235"/>
      <c r="AJ100" s="137"/>
      <c r="AK100" s="137"/>
      <c r="AL100" s="139"/>
      <c r="AM100" s="233"/>
      <c r="AN100" s="236"/>
      <c r="AO100" s="237"/>
      <c r="AP100" s="142"/>
      <c r="AQ100" s="142"/>
      <c r="AR100" s="142"/>
      <c r="AS100" s="142"/>
      <c r="AT100" s="142"/>
      <c r="AU100" s="142"/>
      <c r="AV100" s="143"/>
      <c r="AW100" s="142"/>
      <c r="AX100" s="238"/>
      <c r="AY100" s="239"/>
      <c r="AZ100" s="240"/>
      <c r="BA100" s="240"/>
      <c r="BB100" s="240"/>
      <c r="BC100" s="146"/>
      <c r="BD100" s="146"/>
      <c r="BE100" s="147"/>
      <c r="BF100" s="241"/>
      <c r="BG100" s="240"/>
      <c r="BH100" s="242"/>
      <c r="BI100" s="149"/>
      <c r="BJ100" s="149"/>
      <c r="BK100" s="149"/>
      <c r="BL100" s="149"/>
      <c r="BM100" s="149"/>
      <c r="BN100" s="149"/>
      <c r="BO100" s="150"/>
      <c r="BP100" s="149"/>
      <c r="BQ100" s="243"/>
      <c r="BR100" s="244"/>
      <c r="BS100" s="245"/>
      <c r="BT100" s="245"/>
      <c r="BU100" s="245"/>
      <c r="BV100" s="153"/>
      <c r="BW100" s="153"/>
      <c r="BX100" s="154"/>
      <c r="BY100" s="244"/>
      <c r="BZ100" s="245"/>
      <c r="CA100" s="246"/>
    </row>
    <row r="101" spans="1:79" ht="151.5" customHeight="1" x14ac:dyDescent="0.3">
      <c r="A101" s="225" t="str">
        <f t="array" ref="A101">IFERROR(INDEX(Riesgos!$A$7:$M$84,MATCH(E101,INDEX(Riesgos!$A$7:$M$84,,MATCH(E$7,Riesgos!$A$6:$M$6,0)),0),MATCH(A$7,Riesgos!$A$6:$M$6,0)),"")</f>
        <v/>
      </c>
      <c r="B101" s="226" t="str">
        <f t="array" ref="B101">IFERROR(INDEX(Riesgos!$A$7:$M$84,MATCH(E101,INDEX(Riesgos!$A$7:$M$84,,MATCH(E$7,Riesgos!$A$6:$M$6,0)),0),MATCH(B$7,Riesgos!$A$6:$M$6,0)),"")</f>
        <v/>
      </c>
      <c r="C101" s="226"/>
      <c r="D101" s="44" t="str">
        <f t="array" ref="D101">IFERROR(INDEX(Riesgos!$A$7:$M$84,MATCH(E101,INDEX(Riesgos!$A$7:$M$84,,MATCH(E$7,Riesgos!$A$6:$M$6,0)),0),MATCH(D$7,Riesgos!$A$6:$M$6,0)),"")</f>
        <v/>
      </c>
      <c r="E101" s="191"/>
      <c r="F101" s="191"/>
      <c r="G101" s="227" t="str">
        <f t="shared" si="0"/>
        <v/>
      </c>
      <c r="H101" s="228"/>
      <c r="I101" s="229" t="str">
        <f t="shared" si="1"/>
        <v/>
      </c>
      <c r="J101" s="166" t="str">
        <f>IFERROR(IF(I101="","",IF(I101&lt;='Listas y tablas'!$L$3,"Muy Baja",IF(I101&lt;='Listas y tablas'!$L$4,"Baja",IF(I101&lt;='Listas y tablas'!$L$5,"Media",IF(I101&lt;='Listas y tablas'!$L$6,"Alta","Muy Alta"))))),"")</f>
        <v/>
      </c>
      <c r="K101" s="230"/>
      <c r="L101" s="231"/>
      <c r="M101" s="133"/>
      <c r="N101" s="221"/>
      <c r="O101" s="221"/>
      <c r="P101" s="222"/>
      <c r="Q101" s="223"/>
      <c r="R101" s="221"/>
      <c r="S101" s="221"/>
      <c r="T101" s="221"/>
      <c r="U101" s="221"/>
      <c r="V101" s="232"/>
      <c r="W101" s="133"/>
      <c r="X101" s="221"/>
      <c r="Y101" s="221"/>
      <c r="Z101" s="221"/>
      <c r="AA101" s="221"/>
      <c r="AB101" s="221"/>
      <c r="AC101" s="134"/>
      <c r="AD101" s="221"/>
      <c r="AE101" s="222"/>
      <c r="AF101" s="233"/>
      <c r="AG101" s="234"/>
      <c r="AH101" s="234"/>
      <c r="AI101" s="235"/>
      <c r="AJ101" s="137"/>
      <c r="AK101" s="137"/>
      <c r="AL101" s="139"/>
      <c r="AM101" s="233"/>
      <c r="AN101" s="236"/>
      <c r="AO101" s="237"/>
      <c r="AP101" s="142"/>
      <c r="AQ101" s="142"/>
      <c r="AR101" s="142"/>
      <c r="AS101" s="142"/>
      <c r="AT101" s="142"/>
      <c r="AU101" s="142"/>
      <c r="AV101" s="143"/>
      <c r="AW101" s="142"/>
      <c r="AX101" s="238"/>
      <c r="AY101" s="239"/>
      <c r="AZ101" s="240"/>
      <c r="BA101" s="240"/>
      <c r="BB101" s="240"/>
      <c r="BC101" s="146"/>
      <c r="BD101" s="146"/>
      <c r="BE101" s="147"/>
      <c r="BF101" s="241"/>
      <c r="BG101" s="240"/>
      <c r="BH101" s="242"/>
      <c r="BI101" s="149"/>
      <c r="BJ101" s="149"/>
      <c r="BK101" s="149"/>
      <c r="BL101" s="149"/>
      <c r="BM101" s="149"/>
      <c r="BN101" s="149"/>
      <c r="BO101" s="150"/>
      <c r="BP101" s="149"/>
      <c r="BQ101" s="243"/>
      <c r="BR101" s="244"/>
      <c r="BS101" s="245"/>
      <c r="BT101" s="245"/>
      <c r="BU101" s="245"/>
      <c r="BV101" s="153"/>
      <c r="BW101" s="153"/>
      <c r="BX101" s="154"/>
      <c r="BY101" s="244"/>
      <c r="BZ101" s="245"/>
      <c r="CA101" s="246"/>
    </row>
    <row r="102" spans="1:79" ht="151.5" customHeight="1" x14ac:dyDescent="0.3">
      <c r="A102" s="225" t="str">
        <f t="array" ref="A102">IFERROR(INDEX(Riesgos!$A$7:$M$84,MATCH(E102,INDEX(Riesgos!$A$7:$M$84,,MATCH(E$7,Riesgos!$A$6:$M$6,0)),0),MATCH(A$7,Riesgos!$A$6:$M$6,0)),"")</f>
        <v/>
      </c>
      <c r="B102" s="226" t="str">
        <f t="array" ref="B102">IFERROR(INDEX(Riesgos!$A$7:$M$84,MATCH(E102,INDEX(Riesgos!$A$7:$M$84,,MATCH(E$7,Riesgos!$A$6:$M$6,0)),0),MATCH(B$7,Riesgos!$A$6:$M$6,0)),"")</f>
        <v/>
      </c>
      <c r="C102" s="226"/>
      <c r="D102" s="44" t="str">
        <f t="array" ref="D102">IFERROR(INDEX(Riesgos!$A$7:$M$84,MATCH(E102,INDEX(Riesgos!$A$7:$M$84,,MATCH(E$7,Riesgos!$A$6:$M$6,0)),0),MATCH(D$7,Riesgos!$A$6:$M$6,0)),"")</f>
        <v/>
      </c>
      <c r="E102" s="191"/>
      <c r="F102" s="191"/>
      <c r="G102" s="227" t="str">
        <f t="shared" si="0"/>
        <v/>
      </c>
      <c r="H102" s="228"/>
      <c r="I102" s="229" t="str">
        <f t="shared" si="1"/>
        <v/>
      </c>
      <c r="J102" s="166" t="str">
        <f>IFERROR(IF(I102="","",IF(I102&lt;='Listas y tablas'!$L$3,"Muy Baja",IF(I102&lt;='Listas y tablas'!$L$4,"Baja",IF(I102&lt;='Listas y tablas'!$L$5,"Media",IF(I102&lt;='Listas y tablas'!$L$6,"Alta","Muy Alta"))))),"")</f>
        <v/>
      </c>
      <c r="K102" s="230"/>
      <c r="L102" s="231"/>
      <c r="M102" s="133"/>
      <c r="N102" s="221"/>
      <c r="O102" s="221"/>
      <c r="P102" s="222"/>
      <c r="Q102" s="223"/>
      <c r="R102" s="221"/>
      <c r="S102" s="221"/>
      <c r="T102" s="221"/>
      <c r="U102" s="221"/>
      <c r="V102" s="232"/>
      <c r="W102" s="133"/>
      <c r="X102" s="221"/>
      <c r="Y102" s="221"/>
      <c r="Z102" s="221"/>
      <c r="AA102" s="221"/>
      <c r="AB102" s="221"/>
      <c r="AC102" s="134"/>
      <c r="AD102" s="221"/>
      <c r="AE102" s="222"/>
      <c r="AF102" s="233"/>
      <c r="AG102" s="234"/>
      <c r="AH102" s="234"/>
      <c r="AI102" s="235"/>
      <c r="AJ102" s="137"/>
      <c r="AK102" s="137"/>
      <c r="AL102" s="139"/>
      <c r="AM102" s="233"/>
      <c r="AN102" s="236"/>
      <c r="AO102" s="237"/>
      <c r="AP102" s="142"/>
      <c r="AQ102" s="142"/>
      <c r="AR102" s="142"/>
      <c r="AS102" s="142"/>
      <c r="AT102" s="142"/>
      <c r="AU102" s="142"/>
      <c r="AV102" s="143"/>
      <c r="AW102" s="142"/>
      <c r="AX102" s="238"/>
      <c r="AY102" s="239"/>
      <c r="AZ102" s="240"/>
      <c r="BA102" s="240"/>
      <c r="BB102" s="240"/>
      <c r="BC102" s="146"/>
      <c r="BD102" s="146"/>
      <c r="BE102" s="147"/>
      <c r="BF102" s="241"/>
      <c r="BG102" s="240"/>
      <c r="BH102" s="242"/>
      <c r="BI102" s="149"/>
      <c r="BJ102" s="149"/>
      <c r="BK102" s="149"/>
      <c r="BL102" s="149"/>
      <c r="BM102" s="149"/>
      <c r="BN102" s="149"/>
      <c r="BO102" s="150"/>
      <c r="BP102" s="149"/>
      <c r="BQ102" s="243"/>
      <c r="BR102" s="244"/>
      <c r="BS102" s="245"/>
      <c r="BT102" s="245"/>
      <c r="BU102" s="245"/>
      <c r="BV102" s="153"/>
      <c r="BW102" s="153"/>
      <c r="BX102" s="154"/>
      <c r="BY102" s="244"/>
      <c r="BZ102" s="245"/>
      <c r="CA102" s="246"/>
    </row>
    <row r="103" spans="1:79" ht="151.5" customHeight="1" x14ac:dyDescent="0.3">
      <c r="A103" s="225" t="str">
        <f t="array" ref="A103">IFERROR(INDEX(Riesgos!$A$7:$M$84,MATCH(E103,INDEX(Riesgos!$A$7:$M$84,,MATCH(E$7,Riesgos!$A$6:$M$6,0)),0),MATCH(A$7,Riesgos!$A$6:$M$6,0)),"")</f>
        <v/>
      </c>
      <c r="B103" s="226" t="str">
        <f t="array" ref="B103">IFERROR(INDEX(Riesgos!$A$7:$M$84,MATCH(E103,INDEX(Riesgos!$A$7:$M$84,,MATCH(E$7,Riesgos!$A$6:$M$6,0)),0),MATCH(B$7,Riesgos!$A$6:$M$6,0)),"")</f>
        <v/>
      </c>
      <c r="C103" s="226"/>
      <c r="D103" s="44" t="str">
        <f t="array" ref="D103">IFERROR(INDEX(Riesgos!$A$7:$M$84,MATCH(E103,INDEX(Riesgos!$A$7:$M$84,,MATCH(E$7,Riesgos!$A$6:$M$6,0)),0),MATCH(D$7,Riesgos!$A$6:$M$6,0)),"")</f>
        <v/>
      </c>
      <c r="E103" s="191"/>
      <c r="F103" s="191"/>
      <c r="G103" s="227" t="str">
        <f t="shared" si="0"/>
        <v/>
      </c>
      <c r="H103" s="228"/>
      <c r="I103" s="229" t="str">
        <f t="shared" si="1"/>
        <v/>
      </c>
      <c r="J103" s="166" t="str">
        <f>IFERROR(IF(I103="","",IF(I103&lt;='Listas y tablas'!$L$3,"Muy Baja",IF(I103&lt;='Listas y tablas'!$L$4,"Baja",IF(I103&lt;='Listas y tablas'!$L$5,"Media",IF(I103&lt;='Listas y tablas'!$L$6,"Alta","Muy Alta"))))),"")</f>
        <v/>
      </c>
      <c r="K103" s="230"/>
      <c r="L103" s="231"/>
      <c r="M103" s="133"/>
      <c r="N103" s="221"/>
      <c r="O103" s="221"/>
      <c r="P103" s="222"/>
      <c r="Q103" s="223"/>
      <c r="R103" s="221"/>
      <c r="S103" s="221"/>
      <c r="T103" s="221"/>
      <c r="U103" s="221"/>
      <c r="V103" s="232"/>
      <c r="W103" s="133"/>
      <c r="X103" s="221"/>
      <c r="Y103" s="221"/>
      <c r="Z103" s="221"/>
      <c r="AA103" s="221"/>
      <c r="AB103" s="221"/>
      <c r="AC103" s="134"/>
      <c r="AD103" s="221"/>
      <c r="AE103" s="222"/>
      <c r="AF103" s="233"/>
      <c r="AG103" s="234"/>
      <c r="AH103" s="234"/>
      <c r="AI103" s="235"/>
      <c r="AJ103" s="137"/>
      <c r="AK103" s="137"/>
      <c r="AL103" s="139"/>
      <c r="AM103" s="233"/>
      <c r="AN103" s="236"/>
      <c r="AO103" s="237"/>
      <c r="AP103" s="142"/>
      <c r="AQ103" s="142"/>
      <c r="AR103" s="142"/>
      <c r="AS103" s="142"/>
      <c r="AT103" s="142"/>
      <c r="AU103" s="142"/>
      <c r="AV103" s="143"/>
      <c r="AW103" s="142"/>
      <c r="AX103" s="238"/>
      <c r="AY103" s="239"/>
      <c r="AZ103" s="240"/>
      <c r="BA103" s="240"/>
      <c r="BB103" s="240"/>
      <c r="BC103" s="146"/>
      <c r="BD103" s="146"/>
      <c r="BE103" s="147"/>
      <c r="BF103" s="241"/>
      <c r="BG103" s="240"/>
      <c r="BH103" s="242"/>
      <c r="BI103" s="149"/>
      <c r="BJ103" s="149"/>
      <c r="BK103" s="149"/>
      <c r="BL103" s="149"/>
      <c r="BM103" s="149"/>
      <c r="BN103" s="149"/>
      <c r="BO103" s="150"/>
      <c r="BP103" s="149"/>
      <c r="BQ103" s="243"/>
      <c r="BR103" s="244"/>
      <c r="BS103" s="245"/>
      <c r="BT103" s="245"/>
      <c r="BU103" s="245"/>
      <c r="BV103" s="153"/>
      <c r="BW103" s="153"/>
      <c r="BX103" s="154"/>
      <c r="BY103" s="244"/>
      <c r="BZ103" s="245"/>
      <c r="CA103" s="246"/>
    </row>
    <row r="104" spans="1:79" ht="151.5" customHeight="1" x14ac:dyDescent="0.3">
      <c r="A104" s="225" t="str">
        <f t="array" ref="A104">IFERROR(INDEX(Riesgos!$A$7:$M$84,MATCH(E104,INDEX(Riesgos!$A$7:$M$84,,MATCH(E$7,Riesgos!$A$6:$M$6,0)),0),MATCH(A$7,Riesgos!$A$6:$M$6,0)),"")</f>
        <v/>
      </c>
      <c r="B104" s="226" t="str">
        <f t="array" ref="B104">IFERROR(INDEX(Riesgos!$A$7:$M$84,MATCH(E104,INDEX(Riesgos!$A$7:$M$84,,MATCH(E$7,Riesgos!$A$6:$M$6,0)),0),MATCH(B$7,Riesgos!$A$6:$M$6,0)),"")</f>
        <v/>
      </c>
      <c r="C104" s="226"/>
      <c r="D104" s="44" t="str">
        <f t="array" ref="D104">IFERROR(INDEX(Riesgos!$A$7:$M$84,MATCH(E104,INDEX(Riesgos!$A$7:$M$84,,MATCH(E$7,Riesgos!$A$6:$M$6,0)),0),MATCH(D$7,Riesgos!$A$6:$M$6,0)),"")</f>
        <v/>
      </c>
      <c r="E104" s="191"/>
      <c r="F104" s="191"/>
      <c r="G104" s="227" t="str">
        <f t="shared" si="0"/>
        <v/>
      </c>
      <c r="H104" s="228"/>
      <c r="I104" s="229" t="str">
        <f t="shared" si="1"/>
        <v/>
      </c>
      <c r="J104" s="166" t="str">
        <f>IFERROR(IF(I104="","",IF(I104&lt;='Listas y tablas'!$L$3,"Muy Baja",IF(I104&lt;='Listas y tablas'!$L$4,"Baja",IF(I104&lt;='Listas y tablas'!$L$5,"Media",IF(I104&lt;='Listas y tablas'!$L$6,"Alta","Muy Alta"))))),"")</f>
        <v/>
      </c>
      <c r="K104" s="230"/>
      <c r="L104" s="231"/>
      <c r="M104" s="133"/>
      <c r="N104" s="221"/>
      <c r="O104" s="221"/>
      <c r="P104" s="222"/>
      <c r="Q104" s="223"/>
      <c r="R104" s="221"/>
      <c r="S104" s="221"/>
      <c r="T104" s="221"/>
      <c r="U104" s="221"/>
      <c r="V104" s="232"/>
      <c r="W104" s="133"/>
      <c r="X104" s="221"/>
      <c r="Y104" s="221"/>
      <c r="Z104" s="221"/>
      <c r="AA104" s="221"/>
      <c r="AB104" s="221"/>
      <c r="AC104" s="134"/>
      <c r="AD104" s="221"/>
      <c r="AE104" s="222"/>
      <c r="AF104" s="233"/>
      <c r="AG104" s="234"/>
      <c r="AH104" s="234"/>
      <c r="AI104" s="235"/>
      <c r="AJ104" s="137"/>
      <c r="AK104" s="137"/>
      <c r="AL104" s="139"/>
      <c r="AM104" s="233"/>
      <c r="AN104" s="236"/>
      <c r="AO104" s="237"/>
      <c r="AP104" s="142"/>
      <c r="AQ104" s="142"/>
      <c r="AR104" s="142"/>
      <c r="AS104" s="142"/>
      <c r="AT104" s="142"/>
      <c r="AU104" s="142"/>
      <c r="AV104" s="143"/>
      <c r="AW104" s="142"/>
      <c r="AX104" s="238"/>
      <c r="AY104" s="239"/>
      <c r="AZ104" s="240"/>
      <c r="BA104" s="240"/>
      <c r="BB104" s="240"/>
      <c r="BC104" s="146"/>
      <c r="BD104" s="146"/>
      <c r="BE104" s="147"/>
      <c r="BF104" s="241"/>
      <c r="BG104" s="240"/>
      <c r="BH104" s="242"/>
      <c r="BI104" s="149"/>
      <c r="BJ104" s="149"/>
      <c r="BK104" s="149"/>
      <c r="BL104" s="149"/>
      <c r="BM104" s="149"/>
      <c r="BN104" s="149"/>
      <c r="BO104" s="150"/>
      <c r="BP104" s="149"/>
      <c r="BQ104" s="243"/>
      <c r="BR104" s="244"/>
      <c r="BS104" s="245"/>
      <c r="BT104" s="245"/>
      <c r="BU104" s="245"/>
      <c r="BV104" s="153"/>
      <c r="BW104" s="153"/>
      <c r="BX104" s="154"/>
      <c r="BY104" s="244"/>
      <c r="BZ104" s="245"/>
      <c r="CA104" s="246"/>
    </row>
    <row r="105" spans="1:79" ht="151.5" customHeight="1" x14ac:dyDescent="0.3">
      <c r="A105" s="225" t="str">
        <f t="array" ref="A105">IFERROR(INDEX(Riesgos!$A$7:$M$84,MATCH(E105,INDEX(Riesgos!$A$7:$M$84,,MATCH(E$7,Riesgos!$A$6:$M$6,0)),0),MATCH(A$7,Riesgos!$A$6:$M$6,0)),"")</f>
        <v/>
      </c>
      <c r="B105" s="226" t="str">
        <f t="array" ref="B105">IFERROR(INDEX(Riesgos!$A$7:$M$84,MATCH(E105,INDEX(Riesgos!$A$7:$M$84,,MATCH(E$7,Riesgos!$A$6:$M$6,0)),0),MATCH(B$7,Riesgos!$A$6:$M$6,0)),"")</f>
        <v/>
      </c>
      <c r="C105" s="226"/>
      <c r="D105" s="44" t="str">
        <f t="array" ref="D105">IFERROR(INDEX(Riesgos!$A$7:$M$84,MATCH(E105,INDEX(Riesgos!$A$7:$M$84,,MATCH(E$7,Riesgos!$A$6:$M$6,0)),0),MATCH(D$7,Riesgos!$A$6:$M$6,0)),"")</f>
        <v/>
      </c>
      <c r="E105" s="191"/>
      <c r="F105" s="191"/>
      <c r="G105" s="227" t="str">
        <f t="shared" si="0"/>
        <v/>
      </c>
      <c r="H105" s="228"/>
      <c r="I105" s="229" t="str">
        <f t="shared" si="1"/>
        <v/>
      </c>
      <c r="J105" s="166" t="str">
        <f>IFERROR(IF(I105="","",IF(I105&lt;='Listas y tablas'!$L$3,"Muy Baja",IF(I105&lt;='Listas y tablas'!$L$4,"Baja",IF(I105&lt;='Listas y tablas'!$L$5,"Media",IF(I105&lt;='Listas y tablas'!$L$6,"Alta","Muy Alta"))))),"")</f>
        <v/>
      </c>
      <c r="K105" s="230"/>
      <c r="L105" s="231"/>
      <c r="M105" s="133"/>
      <c r="N105" s="221"/>
      <c r="O105" s="221"/>
      <c r="P105" s="222"/>
      <c r="Q105" s="223"/>
      <c r="R105" s="221"/>
      <c r="S105" s="221"/>
      <c r="T105" s="221"/>
      <c r="U105" s="221"/>
      <c r="V105" s="232"/>
      <c r="W105" s="133"/>
      <c r="X105" s="221"/>
      <c r="Y105" s="221"/>
      <c r="Z105" s="221"/>
      <c r="AA105" s="221"/>
      <c r="AB105" s="221"/>
      <c r="AC105" s="134"/>
      <c r="AD105" s="221"/>
      <c r="AE105" s="222"/>
      <c r="AF105" s="233"/>
      <c r="AG105" s="234"/>
      <c r="AH105" s="234"/>
      <c r="AI105" s="235"/>
      <c r="AJ105" s="137"/>
      <c r="AK105" s="137"/>
      <c r="AL105" s="139"/>
      <c r="AM105" s="233"/>
      <c r="AN105" s="236"/>
      <c r="AO105" s="237"/>
      <c r="AP105" s="142"/>
      <c r="AQ105" s="142"/>
      <c r="AR105" s="142"/>
      <c r="AS105" s="142"/>
      <c r="AT105" s="142"/>
      <c r="AU105" s="142"/>
      <c r="AV105" s="143"/>
      <c r="AW105" s="142"/>
      <c r="AX105" s="238"/>
      <c r="AY105" s="239"/>
      <c r="AZ105" s="240"/>
      <c r="BA105" s="240"/>
      <c r="BB105" s="240"/>
      <c r="BC105" s="146"/>
      <c r="BD105" s="146"/>
      <c r="BE105" s="147"/>
      <c r="BF105" s="241"/>
      <c r="BG105" s="240"/>
      <c r="BH105" s="242"/>
      <c r="BI105" s="149"/>
      <c r="BJ105" s="149"/>
      <c r="BK105" s="149"/>
      <c r="BL105" s="149"/>
      <c r="BM105" s="149"/>
      <c r="BN105" s="149"/>
      <c r="BO105" s="150"/>
      <c r="BP105" s="149"/>
      <c r="BQ105" s="243"/>
      <c r="BR105" s="244"/>
      <c r="BS105" s="245"/>
      <c r="BT105" s="245"/>
      <c r="BU105" s="245"/>
      <c r="BV105" s="153"/>
      <c r="BW105" s="153"/>
      <c r="BX105" s="154"/>
      <c r="BY105" s="244"/>
      <c r="BZ105" s="245"/>
      <c r="CA105" s="246"/>
    </row>
    <row r="106" spans="1:79" ht="151.5" customHeight="1" x14ac:dyDescent="0.3">
      <c r="A106" s="225" t="str">
        <f t="array" ref="A106">IFERROR(INDEX(Riesgos!$A$7:$M$84,MATCH(E106,INDEX(Riesgos!$A$7:$M$84,,MATCH(E$7,Riesgos!$A$6:$M$6,0)),0),MATCH(A$7,Riesgos!$A$6:$M$6,0)),"")</f>
        <v/>
      </c>
      <c r="B106" s="226" t="str">
        <f t="array" ref="B106">IFERROR(INDEX(Riesgos!$A$7:$M$84,MATCH(E106,INDEX(Riesgos!$A$7:$M$84,,MATCH(E$7,Riesgos!$A$6:$M$6,0)),0),MATCH(B$7,Riesgos!$A$6:$M$6,0)),"")</f>
        <v/>
      </c>
      <c r="C106" s="226"/>
      <c r="D106" s="44" t="str">
        <f t="array" ref="D106">IFERROR(INDEX(Riesgos!$A$7:$M$84,MATCH(E106,INDEX(Riesgos!$A$7:$M$84,,MATCH(E$7,Riesgos!$A$6:$M$6,0)),0),MATCH(D$7,Riesgos!$A$6:$M$6,0)),"")</f>
        <v/>
      </c>
      <c r="E106" s="191"/>
      <c r="F106" s="191"/>
      <c r="G106" s="227" t="str">
        <f t="shared" si="0"/>
        <v/>
      </c>
      <c r="H106" s="228"/>
      <c r="I106" s="229" t="str">
        <f t="shared" si="1"/>
        <v/>
      </c>
      <c r="J106" s="166" t="str">
        <f>IFERROR(IF(I106="","",IF(I106&lt;='Listas y tablas'!$L$3,"Muy Baja",IF(I106&lt;='Listas y tablas'!$L$4,"Baja",IF(I106&lt;='Listas y tablas'!$L$5,"Media",IF(I106&lt;='Listas y tablas'!$L$6,"Alta","Muy Alta"))))),"")</f>
        <v/>
      </c>
      <c r="K106" s="230"/>
      <c r="L106" s="231"/>
      <c r="M106" s="133"/>
      <c r="N106" s="221"/>
      <c r="O106" s="221"/>
      <c r="P106" s="222"/>
      <c r="Q106" s="223"/>
      <c r="R106" s="221"/>
      <c r="S106" s="221"/>
      <c r="T106" s="221"/>
      <c r="U106" s="221"/>
      <c r="V106" s="232"/>
      <c r="W106" s="133"/>
      <c r="X106" s="221"/>
      <c r="Y106" s="221"/>
      <c r="Z106" s="221"/>
      <c r="AA106" s="221"/>
      <c r="AB106" s="221"/>
      <c r="AC106" s="134"/>
      <c r="AD106" s="221"/>
      <c r="AE106" s="222"/>
      <c r="AF106" s="233"/>
      <c r="AG106" s="234"/>
      <c r="AH106" s="234"/>
      <c r="AI106" s="235"/>
      <c r="AJ106" s="137"/>
      <c r="AK106" s="137"/>
      <c r="AL106" s="139"/>
      <c r="AM106" s="233"/>
      <c r="AN106" s="236"/>
      <c r="AO106" s="237"/>
      <c r="AP106" s="142"/>
      <c r="AQ106" s="142"/>
      <c r="AR106" s="142"/>
      <c r="AS106" s="142"/>
      <c r="AT106" s="142"/>
      <c r="AU106" s="142"/>
      <c r="AV106" s="143"/>
      <c r="AW106" s="142"/>
      <c r="AX106" s="238"/>
      <c r="AY106" s="239"/>
      <c r="AZ106" s="240"/>
      <c r="BA106" s="240"/>
      <c r="BB106" s="240"/>
      <c r="BC106" s="146"/>
      <c r="BD106" s="146"/>
      <c r="BE106" s="147"/>
      <c r="BF106" s="241"/>
      <c r="BG106" s="240"/>
      <c r="BH106" s="242"/>
      <c r="BI106" s="149"/>
      <c r="BJ106" s="149"/>
      <c r="BK106" s="149"/>
      <c r="BL106" s="149"/>
      <c r="BM106" s="149"/>
      <c r="BN106" s="149"/>
      <c r="BO106" s="150"/>
      <c r="BP106" s="149"/>
      <c r="BQ106" s="243"/>
      <c r="BR106" s="244"/>
      <c r="BS106" s="245"/>
      <c r="BT106" s="245"/>
      <c r="BU106" s="245"/>
      <c r="BV106" s="153"/>
      <c r="BW106" s="153"/>
      <c r="BX106" s="154"/>
      <c r="BY106" s="244"/>
      <c r="BZ106" s="245"/>
      <c r="CA106" s="246"/>
    </row>
    <row r="107" spans="1:79" ht="151.5" customHeight="1" x14ac:dyDescent="0.3">
      <c r="A107" s="225" t="str">
        <f t="array" ref="A107">IFERROR(INDEX(Riesgos!$A$7:$M$84,MATCH(E107,INDEX(Riesgos!$A$7:$M$84,,MATCH(E$7,Riesgos!$A$6:$M$6,0)),0),MATCH(A$7,Riesgos!$A$6:$M$6,0)),"")</f>
        <v/>
      </c>
      <c r="B107" s="226" t="str">
        <f t="array" ref="B107">IFERROR(INDEX(Riesgos!$A$7:$M$84,MATCH(E107,INDEX(Riesgos!$A$7:$M$84,,MATCH(E$7,Riesgos!$A$6:$M$6,0)),0),MATCH(B$7,Riesgos!$A$6:$M$6,0)),"")</f>
        <v/>
      </c>
      <c r="C107" s="226"/>
      <c r="D107" s="44" t="str">
        <f t="array" ref="D107">IFERROR(INDEX(Riesgos!$A$7:$M$84,MATCH(E107,INDEX(Riesgos!$A$7:$M$84,,MATCH(E$7,Riesgos!$A$6:$M$6,0)),0),MATCH(D$7,Riesgos!$A$6:$M$6,0)),"")</f>
        <v/>
      </c>
      <c r="E107" s="191"/>
      <c r="F107" s="191"/>
      <c r="G107" s="227" t="str">
        <f t="shared" si="0"/>
        <v/>
      </c>
      <c r="H107" s="228"/>
      <c r="I107" s="229" t="str">
        <f t="shared" si="1"/>
        <v/>
      </c>
      <c r="J107" s="166" t="str">
        <f>IFERROR(IF(I107="","",IF(I107&lt;='Listas y tablas'!$L$3,"Muy Baja",IF(I107&lt;='Listas y tablas'!$L$4,"Baja",IF(I107&lt;='Listas y tablas'!$L$5,"Media",IF(I107&lt;='Listas y tablas'!$L$6,"Alta","Muy Alta"))))),"")</f>
        <v/>
      </c>
      <c r="K107" s="230"/>
      <c r="L107" s="231"/>
      <c r="M107" s="133"/>
      <c r="N107" s="221"/>
      <c r="O107" s="221"/>
      <c r="P107" s="222"/>
      <c r="Q107" s="223"/>
      <c r="R107" s="221"/>
      <c r="S107" s="221"/>
      <c r="T107" s="221"/>
      <c r="U107" s="221"/>
      <c r="V107" s="232"/>
      <c r="W107" s="133"/>
      <c r="X107" s="221"/>
      <c r="Y107" s="221"/>
      <c r="Z107" s="221"/>
      <c r="AA107" s="221"/>
      <c r="AB107" s="221"/>
      <c r="AC107" s="134"/>
      <c r="AD107" s="221"/>
      <c r="AE107" s="222"/>
      <c r="AF107" s="233"/>
      <c r="AG107" s="234"/>
      <c r="AH107" s="234"/>
      <c r="AI107" s="235"/>
      <c r="AJ107" s="137"/>
      <c r="AK107" s="137"/>
      <c r="AL107" s="139"/>
      <c r="AM107" s="233"/>
      <c r="AN107" s="236"/>
      <c r="AO107" s="237"/>
      <c r="AP107" s="142"/>
      <c r="AQ107" s="142"/>
      <c r="AR107" s="142"/>
      <c r="AS107" s="142"/>
      <c r="AT107" s="142"/>
      <c r="AU107" s="142"/>
      <c r="AV107" s="143"/>
      <c r="AW107" s="142"/>
      <c r="AX107" s="238"/>
      <c r="AY107" s="239"/>
      <c r="AZ107" s="240"/>
      <c r="BA107" s="240"/>
      <c r="BB107" s="240"/>
      <c r="BC107" s="146"/>
      <c r="BD107" s="146"/>
      <c r="BE107" s="147"/>
      <c r="BF107" s="241"/>
      <c r="BG107" s="240"/>
      <c r="BH107" s="242"/>
      <c r="BI107" s="149"/>
      <c r="BJ107" s="149"/>
      <c r="BK107" s="149"/>
      <c r="BL107" s="149"/>
      <c r="BM107" s="149"/>
      <c r="BN107" s="149"/>
      <c r="BO107" s="150"/>
      <c r="BP107" s="149"/>
      <c r="BQ107" s="243"/>
      <c r="BR107" s="244"/>
      <c r="BS107" s="245"/>
      <c r="BT107" s="245"/>
      <c r="BU107" s="245"/>
      <c r="BV107" s="153"/>
      <c r="BW107" s="153"/>
      <c r="BX107" s="154"/>
      <c r="BY107" s="244"/>
      <c r="BZ107" s="245"/>
      <c r="CA107" s="246"/>
    </row>
    <row r="108" spans="1:79" ht="151.5" customHeight="1" x14ac:dyDescent="0.3">
      <c r="A108" s="225" t="str">
        <f t="array" ref="A108">IFERROR(INDEX(Riesgos!$A$7:$M$84,MATCH(E108,INDEX(Riesgos!$A$7:$M$84,,MATCH(E$7,Riesgos!$A$6:$M$6,0)),0),MATCH(A$7,Riesgos!$A$6:$M$6,0)),"")</f>
        <v/>
      </c>
      <c r="B108" s="226" t="str">
        <f t="array" ref="B108">IFERROR(INDEX(Riesgos!$A$7:$M$84,MATCH(E108,INDEX(Riesgos!$A$7:$M$84,,MATCH(E$7,Riesgos!$A$6:$M$6,0)),0),MATCH(B$7,Riesgos!$A$6:$M$6,0)),"")</f>
        <v/>
      </c>
      <c r="C108" s="226"/>
      <c r="D108" s="44" t="str">
        <f t="array" ref="D108">IFERROR(INDEX(Riesgos!$A$7:$M$84,MATCH(E108,INDEX(Riesgos!$A$7:$M$84,,MATCH(E$7,Riesgos!$A$6:$M$6,0)),0),MATCH(D$7,Riesgos!$A$6:$M$6,0)),"")</f>
        <v/>
      </c>
      <c r="E108" s="191"/>
      <c r="F108" s="191"/>
      <c r="G108" s="227" t="str">
        <f t="shared" si="0"/>
        <v/>
      </c>
      <c r="H108" s="228"/>
      <c r="I108" s="229" t="str">
        <f t="shared" si="1"/>
        <v/>
      </c>
      <c r="J108" s="166" t="str">
        <f>IFERROR(IF(I108="","",IF(I108&lt;='Listas y tablas'!$L$3,"Muy Baja",IF(I108&lt;='Listas y tablas'!$L$4,"Baja",IF(I108&lt;='Listas y tablas'!$L$5,"Media",IF(I108&lt;='Listas y tablas'!$L$6,"Alta","Muy Alta"))))),"")</f>
        <v/>
      </c>
      <c r="K108" s="230"/>
      <c r="L108" s="231"/>
      <c r="M108" s="133"/>
      <c r="N108" s="221"/>
      <c r="O108" s="221"/>
      <c r="P108" s="222"/>
      <c r="Q108" s="223"/>
      <c r="R108" s="221"/>
      <c r="S108" s="221"/>
      <c r="T108" s="221"/>
      <c r="U108" s="221"/>
      <c r="V108" s="232"/>
      <c r="W108" s="133"/>
      <c r="X108" s="221"/>
      <c r="Y108" s="221"/>
      <c r="Z108" s="221"/>
      <c r="AA108" s="221"/>
      <c r="AB108" s="221"/>
      <c r="AC108" s="134"/>
      <c r="AD108" s="221"/>
      <c r="AE108" s="222"/>
      <c r="AF108" s="233"/>
      <c r="AG108" s="234"/>
      <c r="AH108" s="234"/>
      <c r="AI108" s="235"/>
      <c r="AJ108" s="137"/>
      <c r="AK108" s="137"/>
      <c r="AL108" s="139"/>
      <c r="AM108" s="233"/>
      <c r="AN108" s="236"/>
      <c r="AO108" s="237"/>
      <c r="AP108" s="142"/>
      <c r="AQ108" s="142"/>
      <c r="AR108" s="142"/>
      <c r="AS108" s="142"/>
      <c r="AT108" s="142"/>
      <c r="AU108" s="142"/>
      <c r="AV108" s="143"/>
      <c r="AW108" s="142"/>
      <c r="AX108" s="238"/>
      <c r="AY108" s="239"/>
      <c r="AZ108" s="240"/>
      <c r="BA108" s="240"/>
      <c r="BB108" s="240"/>
      <c r="BC108" s="146"/>
      <c r="BD108" s="146"/>
      <c r="BE108" s="147"/>
      <c r="BF108" s="241"/>
      <c r="BG108" s="240"/>
      <c r="BH108" s="242"/>
      <c r="BI108" s="149"/>
      <c r="BJ108" s="149"/>
      <c r="BK108" s="149"/>
      <c r="BL108" s="149"/>
      <c r="BM108" s="149"/>
      <c r="BN108" s="149"/>
      <c r="BO108" s="150"/>
      <c r="BP108" s="149"/>
      <c r="BQ108" s="243"/>
      <c r="BR108" s="244"/>
      <c r="BS108" s="245"/>
      <c r="BT108" s="245"/>
      <c r="BU108" s="245"/>
      <c r="BV108" s="153"/>
      <c r="BW108" s="153"/>
      <c r="BX108" s="154"/>
      <c r="BY108" s="244"/>
      <c r="BZ108" s="245"/>
      <c r="CA108" s="246"/>
    </row>
    <row r="109" spans="1:79" ht="151.5" customHeight="1" x14ac:dyDescent="0.3">
      <c r="A109" s="225" t="str">
        <f t="array" ref="A109">IFERROR(INDEX(Riesgos!$A$7:$M$84,MATCH(E109,INDEX(Riesgos!$A$7:$M$84,,MATCH(E$7,Riesgos!$A$6:$M$6,0)),0),MATCH(A$7,Riesgos!$A$6:$M$6,0)),"")</f>
        <v/>
      </c>
      <c r="B109" s="226" t="str">
        <f t="array" ref="B109">IFERROR(INDEX(Riesgos!$A$7:$M$84,MATCH(E109,INDEX(Riesgos!$A$7:$M$84,,MATCH(E$7,Riesgos!$A$6:$M$6,0)),0),MATCH(B$7,Riesgos!$A$6:$M$6,0)),"")</f>
        <v/>
      </c>
      <c r="C109" s="226"/>
      <c r="D109" s="44" t="str">
        <f t="array" ref="D109">IFERROR(INDEX(Riesgos!$A$7:$M$84,MATCH(E109,INDEX(Riesgos!$A$7:$M$84,,MATCH(E$7,Riesgos!$A$6:$M$6,0)),0),MATCH(D$7,Riesgos!$A$6:$M$6,0)),"")</f>
        <v/>
      </c>
      <c r="E109" s="191"/>
      <c r="F109" s="191"/>
      <c r="G109" s="227" t="str">
        <f t="shared" si="0"/>
        <v/>
      </c>
      <c r="H109" s="228"/>
      <c r="I109" s="229" t="str">
        <f t="shared" si="1"/>
        <v/>
      </c>
      <c r="J109" s="166" t="str">
        <f>IFERROR(IF(I109="","",IF(I109&lt;='Listas y tablas'!$L$3,"Muy Baja",IF(I109&lt;='Listas y tablas'!$L$4,"Baja",IF(I109&lt;='Listas y tablas'!$L$5,"Media",IF(I109&lt;='Listas y tablas'!$L$6,"Alta","Muy Alta"))))),"")</f>
        <v/>
      </c>
      <c r="K109" s="230"/>
      <c r="L109" s="231"/>
      <c r="M109" s="133"/>
      <c r="N109" s="221"/>
      <c r="O109" s="221"/>
      <c r="P109" s="222"/>
      <c r="Q109" s="223"/>
      <c r="R109" s="221"/>
      <c r="S109" s="221"/>
      <c r="T109" s="221"/>
      <c r="U109" s="221"/>
      <c r="V109" s="232"/>
      <c r="W109" s="133"/>
      <c r="X109" s="221"/>
      <c r="Y109" s="221"/>
      <c r="Z109" s="221"/>
      <c r="AA109" s="221"/>
      <c r="AB109" s="221"/>
      <c r="AC109" s="134"/>
      <c r="AD109" s="221"/>
      <c r="AE109" s="222"/>
      <c r="AF109" s="233"/>
      <c r="AG109" s="234"/>
      <c r="AH109" s="234"/>
      <c r="AI109" s="235"/>
      <c r="AJ109" s="137"/>
      <c r="AK109" s="137"/>
      <c r="AL109" s="139"/>
      <c r="AM109" s="233"/>
      <c r="AN109" s="236"/>
      <c r="AO109" s="237"/>
      <c r="AP109" s="142"/>
      <c r="AQ109" s="142"/>
      <c r="AR109" s="142"/>
      <c r="AS109" s="142"/>
      <c r="AT109" s="142"/>
      <c r="AU109" s="142"/>
      <c r="AV109" s="143"/>
      <c r="AW109" s="142"/>
      <c r="AX109" s="238"/>
      <c r="AY109" s="239"/>
      <c r="AZ109" s="240"/>
      <c r="BA109" s="240"/>
      <c r="BB109" s="240"/>
      <c r="BC109" s="146"/>
      <c r="BD109" s="146"/>
      <c r="BE109" s="147"/>
      <c r="BF109" s="241"/>
      <c r="BG109" s="240"/>
      <c r="BH109" s="242"/>
      <c r="BI109" s="149"/>
      <c r="BJ109" s="149"/>
      <c r="BK109" s="149"/>
      <c r="BL109" s="149"/>
      <c r="BM109" s="149"/>
      <c r="BN109" s="149"/>
      <c r="BO109" s="150"/>
      <c r="BP109" s="149"/>
      <c r="BQ109" s="243"/>
      <c r="BR109" s="244"/>
      <c r="BS109" s="245"/>
      <c r="BT109" s="245"/>
      <c r="BU109" s="245"/>
      <c r="BV109" s="153"/>
      <c r="BW109" s="153"/>
      <c r="BX109" s="154"/>
      <c r="BY109" s="244"/>
      <c r="BZ109" s="245"/>
      <c r="CA109" s="246"/>
    </row>
    <row r="110" spans="1:79" ht="151.5" customHeight="1" x14ac:dyDescent="0.3">
      <c r="A110" s="225" t="str">
        <f t="array" ref="A110">IFERROR(INDEX(Riesgos!$A$7:$M$84,MATCH(E110,INDEX(Riesgos!$A$7:$M$84,,MATCH(E$7,Riesgos!$A$6:$M$6,0)),0),MATCH(A$7,Riesgos!$A$6:$M$6,0)),"")</f>
        <v/>
      </c>
      <c r="B110" s="226" t="str">
        <f t="array" ref="B110">IFERROR(INDEX(Riesgos!$A$7:$M$84,MATCH(E110,INDEX(Riesgos!$A$7:$M$84,,MATCH(E$7,Riesgos!$A$6:$M$6,0)),0),MATCH(B$7,Riesgos!$A$6:$M$6,0)),"")</f>
        <v/>
      </c>
      <c r="C110" s="226"/>
      <c r="D110" s="44" t="str">
        <f t="array" ref="D110">IFERROR(INDEX(Riesgos!$A$7:$M$84,MATCH(E110,INDEX(Riesgos!$A$7:$M$84,,MATCH(E$7,Riesgos!$A$6:$M$6,0)),0),MATCH(D$7,Riesgos!$A$6:$M$6,0)),"")</f>
        <v/>
      </c>
      <c r="E110" s="191"/>
      <c r="F110" s="191"/>
      <c r="G110" s="227" t="str">
        <f t="shared" si="0"/>
        <v/>
      </c>
      <c r="H110" s="228"/>
      <c r="I110" s="229" t="str">
        <f t="shared" si="1"/>
        <v/>
      </c>
      <c r="J110" s="166" t="str">
        <f>IFERROR(IF(I110="","",IF(I110&lt;='Listas y tablas'!$L$3,"Muy Baja",IF(I110&lt;='Listas y tablas'!$L$4,"Baja",IF(I110&lt;='Listas y tablas'!$L$5,"Media",IF(I110&lt;='Listas y tablas'!$L$6,"Alta","Muy Alta"))))),"")</f>
        <v/>
      </c>
      <c r="K110" s="230"/>
      <c r="L110" s="231"/>
      <c r="M110" s="133"/>
      <c r="N110" s="221"/>
      <c r="O110" s="221"/>
      <c r="P110" s="222"/>
      <c r="Q110" s="223"/>
      <c r="R110" s="221"/>
      <c r="S110" s="221"/>
      <c r="T110" s="221"/>
      <c r="U110" s="221"/>
      <c r="V110" s="232"/>
      <c r="W110" s="133"/>
      <c r="X110" s="221"/>
      <c r="Y110" s="221"/>
      <c r="Z110" s="221"/>
      <c r="AA110" s="221"/>
      <c r="AB110" s="221"/>
      <c r="AC110" s="134"/>
      <c r="AD110" s="221"/>
      <c r="AE110" s="222"/>
      <c r="AF110" s="233"/>
      <c r="AG110" s="234"/>
      <c r="AH110" s="234"/>
      <c r="AI110" s="235"/>
      <c r="AJ110" s="137"/>
      <c r="AK110" s="137"/>
      <c r="AL110" s="139"/>
      <c r="AM110" s="233"/>
      <c r="AN110" s="236"/>
      <c r="AO110" s="237"/>
      <c r="AP110" s="142"/>
      <c r="AQ110" s="142"/>
      <c r="AR110" s="142"/>
      <c r="AS110" s="142"/>
      <c r="AT110" s="142"/>
      <c r="AU110" s="142"/>
      <c r="AV110" s="143"/>
      <c r="AW110" s="142"/>
      <c r="AX110" s="238"/>
      <c r="AY110" s="239"/>
      <c r="AZ110" s="240"/>
      <c r="BA110" s="240"/>
      <c r="BB110" s="240"/>
      <c r="BC110" s="146"/>
      <c r="BD110" s="146"/>
      <c r="BE110" s="147"/>
      <c r="BF110" s="241"/>
      <c r="BG110" s="240"/>
      <c r="BH110" s="242"/>
      <c r="BI110" s="149"/>
      <c r="BJ110" s="149"/>
      <c r="BK110" s="149"/>
      <c r="BL110" s="149"/>
      <c r="BM110" s="149"/>
      <c r="BN110" s="149"/>
      <c r="BO110" s="150"/>
      <c r="BP110" s="149"/>
      <c r="BQ110" s="243"/>
      <c r="BR110" s="244"/>
      <c r="BS110" s="245"/>
      <c r="BT110" s="245"/>
      <c r="BU110" s="245"/>
      <c r="BV110" s="153"/>
      <c r="BW110" s="153"/>
      <c r="BX110" s="154"/>
      <c r="BY110" s="244"/>
      <c r="BZ110" s="245"/>
      <c r="CA110" s="246"/>
    </row>
    <row r="111" spans="1:79" ht="151.5" customHeight="1" x14ac:dyDescent="0.3">
      <c r="A111" s="225" t="str">
        <f t="array" ref="A111">IFERROR(INDEX(Riesgos!$A$7:$M$84,MATCH(E111,INDEX(Riesgos!$A$7:$M$84,,MATCH(E$7,Riesgos!$A$6:$M$6,0)),0),MATCH(A$7,Riesgos!$A$6:$M$6,0)),"")</f>
        <v/>
      </c>
      <c r="B111" s="226" t="str">
        <f t="array" ref="B111">IFERROR(INDEX(Riesgos!$A$7:$M$84,MATCH(E111,INDEX(Riesgos!$A$7:$M$84,,MATCH(E$7,Riesgos!$A$6:$M$6,0)),0),MATCH(B$7,Riesgos!$A$6:$M$6,0)),"")</f>
        <v/>
      </c>
      <c r="C111" s="226"/>
      <c r="D111" s="44" t="str">
        <f t="array" ref="D111">IFERROR(INDEX(Riesgos!$A$7:$M$84,MATCH(E111,INDEX(Riesgos!$A$7:$M$84,,MATCH(E$7,Riesgos!$A$6:$M$6,0)),0),MATCH(D$7,Riesgos!$A$6:$M$6,0)),"")</f>
        <v/>
      </c>
      <c r="E111" s="191"/>
      <c r="F111" s="191"/>
      <c r="G111" s="227" t="str">
        <f t="shared" si="0"/>
        <v/>
      </c>
      <c r="H111" s="228"/>
      <c r="I111" s="229" t="str">
        <f t="shared" si="1"/>
        <v/>
      </c>
      <c r="J111" s="166" t="str">
        <f>IFERROR(IF(I111="","",IF(I111&lt;='Listas y tablas'!$L$3,"Muy Baja",IF(I111&lt;='Listas y tablas'!$L$4,"Baja",IF(I111&lt;='Listas y tablas'!$L$5,"Media",IF(I111&lt;='Listas y tablas'!$L$6,"Alta","Muy Alta"))))),"")</f>
        <v/>
      </c>
      <c r="K111" s="230"/>
      <c r="L111" s="231"/>
      <c r="M111" s="133"/>
      <c r="N111" s="221"/>
      <c r="O111" s="221"/>
      <c r="P111" s="222"/>
      <c r="Q111" s="223"/>
      <c r="R111" s="221"/>
      <c r="S111" s="221"/>
      <c r="T111" s="221"/>
      <c r="U111" s="221"/>
      <c r="V111" s="232"/>
      <c r="W111" s="133"/>
      <c r="X111" s="221"/>
      <c r="Y111" s="221"/>
      <c r="Z111" s="221"/>
      <c r="AA111" s="221"/>
      <c r="AB111" s="221"/>
      <c r="AC111" s="134"/>
      <c r="AD111" s="221"/>
      <c r="AE111" s="222"/>
      <c r="AF111" s="233"/>
      <c r="AG111" s="234"/>
      <c r="AH111" s="234"/>
      <c r="AI111" s="235"/>
      <c r="AJ111" s="137"/>
      <c r="AK111" s="137"/>
      <c r="AL111" s="139"/>
      <c r="AM111" s="233"/>
      <c r="AN111" s="236"/>
      <c r="AO111" s="237"/>
      <c r="AP111" s="142"/>
      <c r="AQ111" s="142"/>
      <c r="AR111" s="142"/>
      <c r="AS111" s="142"/>
      <c r="AT111" s="142"/>
      <c r="AU111" s="142"/>
      <c r="AV111" s="143"/>
      <c r="AW111" s="142"/>
      <c r="AX111" s="238"/>
      <c r="AY111" s="239"/>
      <c r="AZ111" s="240"/>
      <c r="BA111" s="240"/>
      <c r="BB111" s="240"/>
      <c r="BC111" s="146"/>
      <c r="BD111" s="146"/>
      <c r="BE111" s="147"/>
      <c r="BF111" s="241"/>
      <c r="BG111" s="240"/>
      <c r="BH111" s="242"/>
      <c r="BI111" s="149"/>
      <c r="BJ111" s="149"/>
      <c r="BK111" s="149"/>
      <c r="BL111" s="149"/>
      <c r="BM111" s="149"/>
      <c r="BN111" s="149"/>
      <c r="BO111" s="150"/>
      <c r="BP111" s="149"/>
      <c r="BQ111" s="243"/>
      <c r="BR111" s="244"/>
      <c r="BS111" s="245"/>
      <c r="BT111" s="245"/>
      <c r="BU111" s="245"/>
      <c r="BV111" s="153"/>
      <c r="BW111" s="153"/>
      <c r="BX111" s="154"/>
      <c r="BY111" s="244"/>
      <c r="BZ111" s="245"/>
      <c r="CA111" s="246"/>
    </row>
    <row r="112" spans="1:79" ht="151.5" customHeight="1" x14ac:dyDescent="0.3">
      <c r="A112" s="225" t="str">
        <f t="array" ref="A112">IFERROR(INDEX(Riesgos!$A$7:$M$84,MATCH(E112,INDEX(Riesgos!$A$7:$M$84,,MATCH(E$7,Riesgos!$A$6:$M$6,0)),0),MATCH(A$7,Riesgos!$A$6:$M$6,0)),"")</f>
        <v/>
      </c>
      <c r="B112" s="226" t="str">
        <f t="array" ref="B112">IFERROR(INDEX(Riesgos!$A$7:$M$84,MATCH(E112,INDEX(Riesgos!$A$7:$M$84,,MATCH(E$7,Riesgos!$A$6:$M$6,0)),0),MATCH(B$7,Riesgos!$A$6:$M$6,0)),"")</f>
        <v/>
      </c>
      <c r="C112" s="226"/>
      <c r="D112" s="44" t="str">
        <f t="array" ref="D112">IFERROR(INDEX(Riesgos!$A$7:$M$84,MATCH(E112,INDEX(Riesgos!$A$7:$M$84,,MATCH(E$7,Riesgos!$A$6:$M$6,0)),0),MATCH(D$7,Riesgos!$A$6:$M$6,0)),"")</f>
        <v/>
      </c>
      <c r="E112" s="191"/>
      <c r="F112" s="191"/>
      <c r="G112" s="227" t="str">
        <f t="shared" si="0"/>
        <v/>
      </c>
      <c r="H112" s="228"/>
      <c r="I112" s="229" t="str">
        <f t="shared" si="1"/>
        <v/>
      </c>
      <c r="J112" s="166" t="str">
        <f>IFERROR(IF(I112="","",IF(I112&lt;='Listas y tablas'!$L$3,"Muy Baja",IF(I112&lt;='Listas y tablas'!$L$4,"Baja",IF(I112&lt;='Listas y tablas'!$L$5,"Media",IF(I112&lt;='Listas y tablas'!$L$6,"Alta","Muy Alta"))))),"")</f>
        <v/>
      </c>
      <c r="K112" s="230"/>
      <c r="L112" s="231"/>
      <c r="M112" s="133"/>
      <c r="N112" s="221"/>
      <c r="O112" s="221"/>
      <c r="P112" s="222"/>
      <c r="Q112" s="223"/>
      <c r="R112" s="221"/>
      <c r="S112" s="221"/>
      <c r="T112" s="221"/>
      <c r="U112" s="221"/>
      <c r="V112" s="232"/>
      <c r="W112" s="133"/>
      <c r="X112" s="221"/>
      <c r="Y112" s="221"/>
      <c r="Z112" s="221"/>
      <c r="AA112" s="221"/>
      <c r="AB112" s="221"/>
      <c r="AC112" s="134"/>
      <c r="AD112" s="221"/>
      <c r="AE112" s="222"/>
      <c r="AF112" s="233"/>
      <c r="AG112" s="234"/>
      <c r="AH112" s="234"/>
      <c r="AI112" s="235"/>
      <c r="AJ112" s="137"/>
      <c r="AK112" s="137"/>
      <c r="AL112" s="139"/>
      <c r="AM112" s="233"/>
      <c r="AN112" s="236"/>
      <c r="AO112" s="237"/>
      <c r="AP112" s="142"/>
      <c r="AQ112" s="142"/>
      <c r="AR112" s="142"/>
      <c r="AS112" s="142"/>
      <c r="AT112" s="142"/>
      <c r="AU112" s="142"/>
      <c r="AV112" s="143"/>
      <c r="AW112" s="142"/>
      <c r="AX112" s="238"/>
      <c r="AY112" s="239"/>
      <c r="AZ112" s="240"/>
      <c r="BA112" s="240"/>
      <c r="BB112" s="240"/>
      <c r="BC112" s="146"/>
      <c r="BD112" s="146"/>
      <c r="BE112" s="147"/>
      <c r="BF112" s="241"/>
      <c r="BG112" s="240"/>
      <c r="BH112" s="242"/>
      <c r="BI112" s="149"/>
      <c r="BJ112" s="149"/>
      <c r="BK112" s="149"/>
      <c r="BL112" s="149"/>
      <c r="BM112" s="149"/>
      <c r="BN112" s="149"/>
      <c r="BO112" s="150"/>
      <c r="BP112" s="149"/>
      <c r="BQ112" s="243"/>
      <c r="BR112" s="244"/>
      <c r="BS112" s="245"/>
      <c r="BT112" s="245"/>
      <c r="BU112" s="245"/>
      <c r="BV112" s="153"/>
      <c r="BW112" s="153"/>
      <c r="BX112" s="154"/>
      <c r="BY112" s="244"/>
      <c r="BZ112" s="245"/>
      <c r="CA112" s="246"/>
    </row>
    <row r="113" spans="1:79" ht="151.5" customHeight="1" x14ac:dyDescent="0.3">
      <c r="A113" s="225" t="str">
        <f t="array" ref="A113">IFERROR(INDEX(Riesgos!$A$7:$M$84,MATCH(E113,INDEX(Riesgos!$A$7:$M$84,,MATCH(E$7,Riesgos!$A$6:$M$6,0)),0),MATCH(A$7,Riesgos!$A$6:$M$6,0)),"")</f>
        <v/>
      </c>
      <c r="B113" s="226" t="str">
        <f t="array" ref="B113">IFERROR(INDEX(Riesgos!$A$7:$M$84,MATCH(E113,INDEX(Riesgos!$A$7:$M$84,,MATCH(E$7,Riesgos!$A$6:$M$6,0)),0),MATCH(B$7,Riesgos!$A$6:$M$6,0)),"")</f>
        <v/>
      </c>
      <c r="C113" s="226"/>
      <c r="D113" s="44" t="str">
        <f t="array" ref="D113">IFERROR(INDEX(Riesgos!$A$7:$M$84,MATCH(E113,INDEX(Riesgos!$A$7:$M$84,,MATCH(E$7,Riesgos!$A$6:$M$6,0)),0),MATCH(D$7,Riesgos!$A$6:$M$6,0)),"")</f>
        <v/>
      </c>
      <c r="E113" s="191"/>
      <c r="F113" s="191"/>
      <c r="G113" s="227" t="str">
        <f t="shared" si="0"/>
        <v/>
      </c>
      <c r="H113" s="228"/>
      <c r="I113" s="229" t="str">
        <f t="shared" si="1"/>
        <v/>
      </c>
      <c r="J113" s="166" t="str">
        <f>IFERROR(IF(I113="","",IF(I113&lt;='Listas y tablas'!$L$3,"Muy Baja",IF(I113&lt;='Listas y tablas'!$L$4,"Baja",IF(I113&lt;='Listas y tablas'!$L$5,"Media",IF(I113&lt;='Listas y tablas'!$L$6,"Alta","Muy Alta"))))),"")</f>
        <v/>
      </c>
      <c r="K113" s="230"/>
      <c r="L113" s="231"/>
      <c r="M113" s="133"/>
      <c r="N113" s="221"/>
      <c r="O113" s="221"/>
      <c r="P113" s="222"/>
      <c r="Q113" s="223"/>
      <c r="R113" s="221"/>
      <c r="S113" s="221"/>
      <c r="T113" s="221"/>
      <c r="U113" s="221"/>
      <c r="V113" s="232"/>
      <c r="W113" s="133"/>
      <c r="X113" s="221"/>
      <c r="Y113" s="221"/>
      <c r="Z113" s="221"/>
      <c r="AA113" s="221"/>
      <c r="AB113" s="221"/>
      <c r="AC113" s="134"/>
      <c r="AD113" s="221"/>
      <c r="AE113" s="222"/>
      <c r="AF113" s="233"/>
      <c r="AG113" s="234"/>
      <c r="AH113" s="234"/>
      <c r="AI113" s="235"/>
      <c r="AJ113" s="137"/>
      <c r="AK113" s="137"/>
      <c r="AL113" s="139"/>
      <c r="AM113" s="233"/>
      <c r="AN113" s="236"/>
      <c r="AO113" s="237"/>
      <c r="AP113" s="142"/>
      <c r="AQ113" s="142"/>
      <c r="AR113" s="142"/>
      <c r="AS113" s="142"/>
      <c r="AT113" s="142"/>
      <c r="AU113" s="142"/>
      <c r="AV113" s="143"/>
      <c r="AW113" s="142"/>
      <c r="AX113" s="238"/>
      <c r="AY113" s="239"/>
      <c r="AZ113" s="240"/>
      <c r="BA113" s="240"/>
      <c r="BB113" s="240"/>
      <c r="BC113" s="146"/>
      <c r="BD113" s="146"/>
      <c r="BE113" s="147"/>
      <c r="BF113" s="241"/>
      <c r="BG113" s="240"/>
      <c r="BH113" s="242"/>
      <c r="BI113" s="149"/>
      <c r="BJ113" s="149"/>
      <c r="BK113" s="149"/>
      <c r="BL113" s="149"/>
      <c r="BM113" s="149"/>
      <c r="BN113" s="149"/>
      <c r="BO113" s="150"/>
      <c r="BP113" s="149"/>
      <c r="BQ113" s="243"/>
      <c r="BR113" s="244"/>
      <c r="BS113" s="245"/>
      <c r="BT113" s="245"/>
      <c r="BU113" s="245"/>
      <c r="BV113" s="153"/>
      <c r="BW113" s="153"/>
      <c r="BX113" s="154"/>
      <c r="BY113" s="244"/>
      <c r="BZ113" s="245"/>
      <c r="CA113" s="246"/>
    </row>
    <row r="114" spans="1:79" ht="151.5" customHeight="1" x14ac:dyDescent="0.3">
      <c r="A114" s="225" t="str">
        <f t="array" ref="A114">IFERROR(INDEX(Riesgos!$A$7:$M$84,MATCH(E114,INDEX(Riesgos!$A$7:$M$84,,MATCH(E$7,Riesgos!$A$6:$M$6,0)),0),MATCH(A$7,Riesgos!$A$6:$M$6,0)),"")</f>
        <v/>
      </c>
      <c r="B114" s="226" t="str">
        <f t="array" ref="B114">IFERROR(INDEX(Riesgos!$A$7:$M$84,MATCH(E114,INDEX(Riesgos!$A$7:$M$84,,MATCH(E$7,Riesgos!$A$6:$M$6,0)),0),MATCH(B$7,Riesgos!$A$6:$M$6,0)),"")</f>
        <v/>
      </c>
      <c r="C114" s="226"/>
      <c r="D114" s="44" t="str">
        <f t="array" ref="D114">IFERROR(INDEX(Riesgos!$A$7:$M$84,MATCH(E114,INDEX(Riesgos!$A$7:$M$84,,MATCH(E$7,Riesgos!$A$6:$M$6,0)),0),MATCH(D$7,Riesgos!$A$6:$M$6,0)),"")</f>
        <v/>
      </c>
      <c r="E114" s="191"/>
      <c r="F114" s="191"/>
      <c r="G114" s="227" t="str">
        <f t="shared" si="0"/>
        <v/>
      </c>
      <c r="H114" s="228"/>
      <c r="I114" s="229" t="str">
        <f t="shared" si="1"/>
        <v/>
      </c>
      <c r="J114" s="166" t="str">
        <f>IFERROR(IF(I114="","",IF(I114&lt;='Listas y tablas'!$L$3,"Muy Baja",IF(I114&lt;='Listas y tablas'!$L$4,"Baja",IF(I114&lt;='Listas y tablas'!$L$5,"Media",IF(I114&lt;='Listas y tablas'!$L$6,"Alta","Muy Alta"))))),"")</f>
        <v/>
      </c>
      <c r="K114" s="230"/>
      <c r="L114" s="231"/>
      <c r="M114" s="133"/>
      <c r="N114" s="221"/>
      <c r="O114" s="221"/>
      <c r="P114" s="222"/>
      <c r="Q114" s="223"/>
      <c r="R114" s="221"/>
      <c r="S114" s="221"/>
      <c r="T114" s="221"/>
      <c r="U114" s="221"/>
      <c r="V114" s="232"/>
      <c r="W114" s="133"/>
      <c r="X114" s="221"/>
      <c r="Y114" s="221"/>
      <c r="Z114" s="221"/>
      <c r="AA114" s="221"/>
      <c r="AB114" s="221"/>
      <c r="AC114" s="134"/>
      <c r="AD114" s="221"/>
      <c r="AE114" s="222"/>
      <c r="AF114" s="233"/>
      <c r="AG114" s="234"/>
      <c r="AH114" s="234"/>
      <c r="AI114" s="235"/>
      <c r="AJ114" s="137"/>
      <c r="AK114" s="137"/>
      <c r="AL114" s="139"/>
      <c r="AM114" s="233"/>
      <c r="AN114" s="236"/>
      <c r="AO114" s="237"/>
      <c r="AP114" s="142"/>
      <c r="AQ114" s="142"/>
      <c r="AR114" s="142"/>
      <c r="AS114" s="142"/>
      <c r="AT114" s="142"/>
      <c r="AU114" s="142"/>
      <c r="AV114" s="143"/>
      <c r="AW114" s="142"/>
      <c r="AX114" s="238"/>
      <c r="AY114" s="239"/>
      <c r="AZ114" s="240"/>
      <c r="BA114" s="240"/>
      <c r="BB114" s="240"/>
      <c r="BC114" s="146"/>
      <c r="BD114" s="146"/>
      <c r="BE114" s="147"/>
      <c r="BF114" s="241"/>
      <c r="BG114" s="240"/>
      <c r="BH114" s="242"/>
      <c r="BI114" s="149"/>
      <c r="BJ114" s="149"/>
      <c r="BK114" s="149"/>
      <c r="BL114" s="149"/>
      <c r="BM114" s="149"/>
      <c r="BN114" s="149"/>
      <c r="BO114" s="150"/>
      <c r="BP114" s="149"/>
      <c r="BQ114" s="243"/>
      <c r="BR114" s="244"/>
      <c r="BS114" s="245"/>
      <c r="BT114" s="245"/>
      <c r="BU114" s="245"/>
      <c r="BV114" s="153"/>
      <c r="BW114" s="153"/>
      <c r="BX114" s="154"/>
      <c r="BY114" s="244"/>
      <c r="BZ114" s="245"/>
      <c r="CA114" s="246"/>
    </row>
    <row r="115" spans="1:79" ht="151.5" customHeight="1" x14ac:dyDescent="0.3">
      <c r="A115" s="225" t="str">
        <f t="array" ref="A115">IFERROR(INDEX(Riesgos!$A$7:$M$84,MATCH(E115,INDEX(Riesgos!$A$7:$M$84,,MATCH(E$7,Riesgos!$A$6:$M$6,0)),0),MATCH(A$7,Riesgos!$A$6:$M$6,0)),"")</f>
        <v/>
      </c>
      <c r="B115" s="226" t="str">
        <f t="array" ref="B115">IFERROR(INDEX(Riesgos!$A$7:$M$84,MATCH(E115,INDEX(Riesgos!$A$7:$M$84,,MATCH(E$7,Riesgos!$A$6:$M$6,0)),0),MATCH(B$7,Riesgos!$A$6:$M$6,0)),"")</f>
        <v/>
      </c>
      <c r="C115" s="226"/>
      <c r="D115" s="44" t="str">
        <f t="array" ref="D115">IFERROR(INDEX(Riesgos!$A$7:$M$84,MATCH(E115,INDEX(Riesgos!$A$7:$M$84,,MATCH(E$7,Riesgos!$A$6:$M$6,0)),0),MATCH(D$7,Riesgos!$A$6:$M$6,0)),"")</f>
        <v/>
      </c>
      <c r="E115" s="191"/>
      <c r="F115" s="191"/>
      <c r="G115" s="227" t="str">
        <f t="shared" si="0"/>
        <v/>
      </c>
      <c r="H115" s="228"/>
      <c r="I115" s="229" t="str">
        <f t="shared" si="1"/>
        <v/>
      </c>
      <c r="J115" s="166" t="str">
        <f>IFERROR(IF(I115="","",IF(I115&lt;='Listas y tablas'!$L$3,"Muy Baja",IF(I115&lt;='Listas y tablas'!$L$4,"Baja",IF(I115&lt;='Listas y tablas'!$L$5,"Media",IF(I115&lt;='Listas y tablas'!$L$6,"Alta","Muy Alta"))))),"")</f>
        <v/>
      </c>
      <c r="K115" s="230"/>
      <c r="L115" s="231"/>
      <c r="M115" s="133"/>
      <c r="N115" s="221"/>
      <c r="O115" s="221"/>
      <c r="P115" s="222"/>
      <c r="Q115" s="223"/>
      <c r="R115" s="221"/>
      <c r="S115" s="221"/>
      <c r="T115" s="221"/>
      <c r="U115" s="221"/>
      <c r="V115" s="232"/>
      <c r="W115" s="133"/>
      <c r="X115" s="221"/>
      <c r="Y115" s="221"/>
      <c r="Z115" s="221"/>
      <c r="AA115" s="221"/>
      <c r="AB115" s="221"/>
      <c r="AC115" s="134"/>
      <c r="AD115" s="221"/>
      <c r="AE115" s="222"/>
      <c r="AF115" s="233"/>
      <c r="AG115" s="234"/>
      <c r="AH115" s="234"/>
      <c r="AI115" s="235"/>
      <c r="AJ115" s="137"/>
      <c r="AK115" s="137"/>
      <c r="AL115" s="139"/>
      <c r="AM115" s="233"/>
      <c r="AN115" s="236"/>
      <c r="AO115" s="237"/>
      <c r="AP115" s="142"/>
      <c r="AQ115" s="142"/>
      <c r="AR115" s="142"/>
      <c r="AS115" s="142"/>
      <c r="AT115" s="142"/>
      <c r="AU115" s="142"/>
      <c r="AV115" s="143"/>
      <c r="AW115" s="142"/>
      <c r="AX115" s="238"/>
      <c r="AY115" s="239"/>
      <c r="AZ115" s="240"/>
      <c r="BA115" s="240"/>
      <c r="BB115" s="240"/>
      <c r="BC115" s="146"/>
      <c r="BD115" s="146"/>
      <c r="BE115" s="147"/>
      <c r="BF115" s="241"/>
      <c r="BG115" s="240"/>
      <c r="BH115" s="242"/>
      <c r="BI115" s="149"/>
      <c r="BJ115" s="149"/>
      <c r="BK115" s="149"/>
      <c r="BL115" s="149"/>
      <c r="BM115" s="149"/>
      <c r="BN115" s="149"/>
      <c r="BO115" s="150"/>
      <c r="BP115" s="149"/>
      <c r="BQ115" s="243"/>
      <c r="BR115" s="244"/>
      <c r="BS115" s="245"/>
      <c r="BT115" s="245"/>
      <c r="BU115" s="245"/>
      <c r="BV115" s="153"/>
      <c r="BW115" s="153"/>
      <c r="BX115" s="154"/>
      <c r="BY115" s="244"/>
      <c r="BZ115" s="245"/>
      <c r="CA115" s="246"/>
    </row>
    <row r="116" spans="1:79" ht="151.5" customHeight="1" x14ac:dyDescent="0.3">
      <c r="A116" s="225" t="str">
        <f t="array" ref="A116">IFERROR(INDEX(Riesgos!$A$7:$M$84,MATCH(E116,INDEX(Riesgos!$A$7:$M$84,,MATCH(E$7,Riesgos!$A$6:$M$6,0)),0),MATCH(A$7,Riesgos!$A$6:$M$6,0)),"")</f>
        <v/>
      </c>
      <c r="B116" s="226" t="str">
        <f t="array" ref="B116">IFERROR(INDEX(Riesgos!$A$7:$M$84,MATCH(E116,INDEX(Riesgos!$A$7:$M$84,,MATCH(E$7,Riesgos!$A$6:$M$6,0)),0),MATCH(B$7,Riesgos!$A$6:$M$6,0)),"")</f>
        <v/>
      </c>
      <c r="C116" s="226"/>
      <c r="D116" s="44" t="str">
        <f t="array" ref="D116">IFERROR(INDEX(Riesgos!$A$7:$M$84,MATCH(E116,INDEX(Riesgos!$A$7:$M$84,,MATCH(E$7,Riesgos!$A$6:$M$6,0)),0),MATCH(D$7,Riesgos!$A$6:$M$6,0)),"")</f>
        <v/>
      </c>
      <c r="E116" s="191"/>
      <c r="F116" s="191"/>
      <c r="G116" s="227" t="str">
        <f t="shared" si="0"/>
        <v/>
      </c>
      <c r="H116" s="228"/>
      <c r="I116" s="229" t="str">
        <f t="shared" si="1"/>
        <v/>
      </c>
      <c r="J116" s="166" t="str">
        <f>IFERROR(IF(I116="","",IF(I116&lt;='Listas y tablas'!$L$3,"Muy Baja",IF(I116&lt;='Listas y tablas'!$L$4,"Baja",IF(I116&lt;='Listas y tablas'!$L$5,"Media",IF(I116&lt;='Listas y tablas'!$L$6,"Alta","Muy Alta"))))),"")</f>
        <v/>
      </c>
      <c r="K116" s="230"/>
      <c r="L116" s="231"/>
      <c r="M116" s="133"/>
      <c r="N116" s="221"/>
      <c r="O116" s="221"/>
      <c r="P116" s="222"/>
      <c r="Q116" s="223"/>
      <c r="R116" s="221"/>
      <c r="S116" s="221"/>
      <c r="T116" s="221"/>
      <c r="U116" s="221"/>
      <c r="V116" s="232"/>
      <c r="W116" s="133"/>
      <c r="X116" s="221"/>
      <c r="Y116" s="221"/>
      <c r="Z116" s="221"/>
      <c r="AA116" s="221"/>
      <c r="AB116" s="221"/>
      <c r="AC116" s="134"/>
      <c r="AD116" s="221"/>
      <c r="AE116" s="222"/>
      <c r="AF116" s="233"/>
      <c r="AG116" s="234"/>
      <c r="AH116" s="234"/>
      <c r="AI116" s="235"/>
      <c r="AJ116" s="137"/>
      <c r="AK116" s="137"/>
      <c r="AL116" s="139"/>
      <c r="AM116" s="233"/>
      <c r="AN116" s="236"/>
      <c r="AO116" s="237"/>
      <c r="AP116" s="142"/>
      <c r="AQ116" s="142"/>
      <c r="AR116" s="142"/>
      <c r="AS116" s="142"/>
      <c r="AT116" s="142"/>
      <c r="AU116" s="142"/>
      <c r="AV116" s="143"/>
      <c r="AW116" s="142"/>
      <c r="AX116" s="238"/>
      <c r="AY116" s="239"/>
      <c r="AZ116" s="240"/>
      <c r="BA116" s="240"/>
      <c r="BB116" s="240"/>
      <c r="BC116" s="146"/>
      <c r="BD116" s="146"/>
      <c r="BE116" s="147"/>
      <c r="BF116" s="241"/>
      <c r="BG116" s="240"/>
      <c r="BH116" s="242"/>
      <c r="BI116" s="149"/>
      <c r="BJ116" s="149"/>
      <c r="BK116" s="149"/>
      <c r="BL116" s="149"/>
      <c r="BM116" s="149"/>
      <c r="BN116" s="149"/>
      <c r="BO116" s="150"/>
      <c r="BP116" s="149"/>
      <c r="BQ116" s="243"/>
      <c r="BR116" s="244"/>
      <c r="BS116" s="245"/>
      <c r="BT116" s="245"/>
      <c r="BU116" s="245"/>
      <c r="BV116" s="153"/>
      <c r="BW116" s="153"/>
      <c r="BX116" s="154"/>
      <c r="BY116" s="244"/>
      <c r="BZ116" s="245"/>
      <c r="CA116" s="246"/>
    </row>
    <row r="117" spans="1:79" ht="151.5" customHeight="1" x14ac:dyDescent="0.3">
      <c r="A117" s="225" t="str">
        <f t="array" ref="A117">IFERROR(INDEX(Riesgos!$A$7:$M$84,MATCH(E117,INDEX(Riesgos!$A$7:$M$84,,MATCH(E$7,Riesgos!$A$6:$M$6,0)),0),MATCH(A$7,Riesgos!$A$6:$M$6,0)),"")</f>
        <v/>
      </c>
      <c r="B117" s="226" t="str">
        <f t="array" ref="B117">IFERROR(INDEX(Riesgos!$A$7:$M$84,MATCH(E117,INDEX(Riesgos!$A$7:$M$84,,MATCH(E$7,Riesgos!$A$6:$M$6,0)),0),MATCH(B$7,Riesgos!$A$6:$M$6,0)),"")</f>
        <v/>
      </c>
      <c r="C117" s="226"/>
      <c r="D117" s="44" t="str">
        <f t="array" ref="D117">IFERROR(INDEX(Riesgos!$A$7:$M$84,MATCH(E117,INDEX(Riesgos!$A$7:$M$84,,MATCH(E$7,Riesgos!$A$6:$M$6,0)),0),MATCH(D$7,Riesgos!$A$6:$M$6,0)),"")</f>
        <v/>
      </c>
      <c r="E117" s="191"/>
      <c r="F117" s="191"/>
      <c r="G117" s="227" t="str">
        <f t="shared" si="0"/>
        <v/>
      </c>
      <c r="H117" s="228"/>
      <c r="I117" s="229" t="str">
        <f t="shared" si="1"/>
        <v/>
      </c>
      <c r="J117" s="166" t="str">
        <f>IFERROR(IF(I117="","",IF(I117&lt;='Listas y tablas'!$L$3,"Muy Baja",IF(I117&lt;='Listas y tablas'!$L$4,"Baja",IF(I117&lt;='Listas y tablas'!$L$5,"Media",IF(I117&lt;='Listas y tablas'!$L$6,"Alta","Muy Alta"))))),"")</f>
        <v/>
      </c>
      <c r="K117" s="230"/>
      <c r="L117" s="231"/>
      <c r="M117" s="133"/>
      <c r="N117" s="221"/>
      <c r="O117" s="221"/>
      <c r="P117" s="222"/>
      <c r="Q117" s="223"/>
      <c r="R117" s="221"/>
      <c r="S117" s="221"/>
      <c r="T117" s="221"/>
      <c r="U117" s="221"/>
      <c r="V117" s="232"/>
      <c r="W117" s="133"/>
      <c r="X117" s="221"/>
      <c r="Y117" s="221"/>
      <c r="Z117" s="221"/>
      <c r="AA117" s="221"/>
      <c r="AB117" s="221"/>
      <c r="AC117" s="134"/>
      <c r="AD117" s="221"/>
      <c r="AE117" s="222"/>
      <c r="AF117" s="233"/>
      <c r="AG117" s="234"/>
      <c r="AH117" s="234"/>
      <c r="AI117" s="235"/>
      <c r="AJ117" s="137"/>
      <c r="AK117" s="137"/>
      <c r="AL117" s="139"/>
      <c r="AM117" s="233"/>
      <c r="AN117" s="236"/>
      <c r="AO117" s="237"/>
      <c r="AP117" s="142"/>
      <c r="AQ117" s="142"/>
      <c r="AR117" s="142"/>
      <c r="AS117" s="142"/>
      <c r="AT117" s="142"/>
      <c r="AU117" s="142"/>
      <c r="AV117" s="143"/>
      <c r="AW117" s="142"/>
      <c r="AX117" s="238"/>
      <c r="AY117" s="239"/>
      <c r="AZ117" s="240"/>
      <c r="BA117" s="240"/>
      <c r="BB117" s="240"/>
      <c r="BC117" s="146"/>
      <c r="BD117" s="146"/>
      <c r="BE117" s="147"/>
      <c r="BF117" s="241"/>
      <c r="BG117" s="240"/>
      <c r="BH117" s="242"/>
      <c r="BI117" s="149"/>
      <c r="BJ117" s="149"/>
      <c r="BK117" s="149"/>
      <c r="BL117" s="149"/>
      <c r="BM117" s="149"/>
      <c r="BN117" s="149"/>
      <c r="BO117" s="150"/>
      <c r="BP117" s="149"/>
      <c r="BQ117" s="243"/>
      <c r="BR117" s="244"/>
      <c r="BS117" s="245"/>
      <c r="BT117" s="245"/>
      <c r="BU117" s="245"/>
      <c r="BV117" s="153"/>
      <c r="BW117" s="153"/>
      <c r="BX117" s="154"/>
      <c r="BY117" s="244"/>
      <c r="BZ117" s="245"/>
      <c r="CA117" s="246"/>
    </row>
    <row r="118" spans="1:79" ht="151.5" customHeight="1" x14ac:dyDescent="0.3">
      <c r="A118" s="225" t="str">
        <f t="array" ref="A118">IFERROR(INDEX(Riesgos!$A$7:$M$84,MATCH(E118,INDEX(Riesgos!$A$7:$M$84,,MATCH(E$7,Riesgos!$A$6:$M$6,0)),0),MATCH(A$7,Riesgos!$A$6:$M$6,0)),"")</f>
        <v/>
      </c>
      <c r="B118" s="226" t="str">
        <f t="array" ref="B118">IFERROR(INDEX(Riesgos!$A$7:$M$84,MATCH(E118,INDEX(Riesgos!$A$7:$M$84,,MATCH(E$7,Riesgos!$A$6:$M$6,0)),0),MATCH(B$7,Riesgos!$A$6:$M$6,0)),"")</f>
        <v/>
      </c>
      <c r="C118" s="226"/>
      <c r="D118" s="44" t="str">
        <f t="array" ref="D118">IFERROR(INDEX(Riesgos!$A$7:$M$84,MATCH(E118,INDEX(Riesgos!$A$7:$M$84,,MATCH(E$7,Riesgos!$A$6:$M$6,0)),0),MATCH(D$7,Riesgos!$A$6:$M$6,0)),"")</f>
        <v/>
      </c>
      <c r="E118" s="191"/>
      <c r="F118" s="191"/>
      <c r="G118" s="227" t="str">
        <f t="shared" si="0"/>
        <v/>
      </c>
      <c r="H118" s="228"/>
      <c r="I118" s="229" t="str">
        <f t="shared" si="1"/>
        <v/>
      </c>
      <c r="J118" s="166" t="str">
        <f>IFERROR(IF(I118="","",IF(I118&lt;='Listas y tablas'!$L$3,"Muy Baja",IF(I118&lt;='Listas y tablas'!$L$4,"Baja",IF(I118&lt;='Listas y tablas'!$L$5,"Media",IF(I118&lt;='Listas y tablas'!$L$6,"Alta","Muy Alta"))))),"")</f>
        <v/>
      </c>
      <c r="K118" s="230"/>
      <c r="L118" s="231"/>
      <c r="M118" s="133"/>
      <c r="N118" s="221"/>
      <c r="O118" s="221"/>
      <c r="P118" s="222"/>
      <c r="Q118" s="223"/>
      <c r="R118" s="221"/>
      <c r="S118" s="221"/>
      <c r="T118" s="221"/>
      <c r="U118" s="221"/>
      <c r="V118" s="232"/>
      <c r="W118" s="133"/>
      <c r="X118" s="221"/>
      <c r="Y118" s="221"/>
      <c r="Z118" s="221"/>
      <c r="AA118" s="221"/>
      <c r="AB118" s="221"/>
      <c r="AC118" s="134"/>
      <c r="AD118" s="221"/>
      <c r="AE118" s="222"/>
      <c r="AF118" s="233"/>
      <c r="AG118" s="234"/>
      <c r="AH118" s="234"/>
      <c r="AI118" s="235"/>
      <c r="AJ118" s="137"/>
      <c r="AK118" s="137"/>
      <c r="AL118" s="139"/>
      <c r="AM118" s="233"/>
      <c r="AN118" s="236"/>
      <c r="AO118" s="237"/>
      <c r="AP118" s="142"/>
      <c r="AQ118" s="142"/>
      <c r="AR118" s="142"/>
      <c r="AS118" s="142"/>
      <c r="AT118" s="142"/>
      <c r="AU118" s="142"/>
      <c r="AV118" s="143"/>
      <c r="AW118" s="142"/>
      <c r="AX118" s="238"/>
      <c r="AY118" s="239"/>
      <c r="AZ118" s="240"/>
      <c r="BA118" s="240"/>
      <c r="BB118" s="240"/>
      <c r="BC118" s="146"/>
      <c r="BD118" s="146"/>
      <c r="BE118" s="147"/>
      <c r="BF118" s="241"/>
      <c r="BG118" s="240"/>
      <c r="BH118" s="242"/>
      <c r="BI118" s="149"/>
      <c r="BJ118" s="149"/>
      <c r="BK118" s="149"/>
      <c r="BL118" s="149"/>
      <c r="BM118" s="149"/>
      <c r="BN118" s="149"/>
      <c r="BO118" s="150"/>
      <c r="BP118" s="149"/>
      <c r="BQ118" s="243"/>
      <c r="BR118" s="244"/>
      <c r="BS118" s="245"/>
      <c r="BT118" s="245"/>
      <c r="BU118" s="245"/>
      <c r="BV118" s="153"/>
      <c r="BW118" s="153"/>
      <c r="BX118" s="154"/>
      <c r="BY118" s="244"/>
      <c r="BZ118" s="245"/>
      <c r="CA118" s="246"/>
    </row>
    <row r="119" spans="1:79" ht="151.5" customHeight="1" x14ac:dyDescent="0.3">
      <c r="A119" s="225" t="str">
        <f t="array" ref="A119">IFERROR(INDEX(Riesgos!$A$7:$M$84,MATCH(E119,INDEX(Riesgos!$A$7:$M$84,,MATCH(E$7,Riesgos!$A$6:$M$6,0)),0),MATCH(A$7,Riesgos!$A$6:$M$6,0)),"")</f>
        <v/>
      </c>
      <c r="B119" s="226" t="str">
        <f t="array" ref="B119">IFERROR(INDEX(Riesgos!$A$7:$M$84,MATCH(E119,INDEX(Riesgos!$A$7:$M$84,,MATCH(E$7,Riesgos!$A$6:$M$6,0)),0),MATCH(B$7,Riesgos!$A$6:$M$6,0)),"")</f>
        <v/>
      </c>
      <c r="C119" s="226"/>
      <c r="D119" s="44" t="str">
        <f t="array" ref="D119">IFERROR(INDEX(Riesgos!$A$7:$M$84,MATCH(E119,INDEX(Riesgos!$A$7:$M$84,,MATCH(E$7,Riesgos!$A$6:$M$6,0)),0),MATCH(D$7,Riesgos!$A$6:$M$6,0)),"")</f>
        <v/>
      </c>
      <c r="E119" s="191"/>
      <c r="F119" s="191"/>
      <c r="G119" s="227" t="str">
        <f t="shared" si="0"/>
        <v/>
      </c>
      <c r="H119" s="228"/>
      <c r="I119" s="229" t="str">
        <f t="shared" si="1"/>
        <v/>
      </c>
      <c r="J119" s="166" t="str">
        <f>IFERROR(IF(I119="","",IF(I119&lt;='Listas y tablas'!$L$3,"Muy Baja",IF(I119&lt;='Listas y tablas'!$L$4,"Baja",IF(I119&lt;='Listas y tablas'!$L$5,"Media",IF(I119&lt;='Listas y tablas'!$L$6,"Alta","Muy Alta"))))),"")</f>
        <v/>
      </c>
      <c r="K119" s="230"/>
      <c r="L119" s="231"/>
      <c r="M119" s="133"/>
      <c r="N119" s="221"/>
      <c r="O119" s="221"/>
      <c r="P119" s="222"/>
      <c r="Q119" s="223"/>
      <c r="R119" s="221"/>
      <c r="S119" s="221"/>
      <c r="T119" s="221"/>
      <c r="U119" s="221"/>
      <c r="V119" s="232"/>
      <c r="W119" s="133"/>
      <c r="X119" s="221"/>
      <c r="Y119" s="221"/>
      <c r="Z119" s="221"/>
      <c r="AA119" s="221"/>
      <c r="AB119" s="221"/>
      <c r="AC119" s="134"/>
      <c r="AD119" s="221"/>
      <c r="AE119" s="222"/>
      <c r="AF119" s="233"/>
      <c r="AG119" s="234"/>
      <c r="AH119" s="234"/>
      <c r="AI119" s="235"/>
      <c r="AJ119" s="137"/>
      <c r="AK119" s="137"/>
      <c r="AL119" s="139"/>
      <c r="AM119" s="233"/>
      <c r="AN119" s="236"/>
      <c r="AO119" s="237"/>
      <c r="AP119" s="142"/>
      <c r="AQ119" s="142"/>
      <c r="AR119" s="142"/>
      <c r="AS119" s="142"/>
      <c r="AT119" s="142"/>
      <c r="AU119" s="142"/>
      <c r="AV119" s="143"/>
      <c r="AW119" s="142"/>
      <c r="AX119" s="238"/>
      <c r="AY119" s="239"/>
      <c r="AZ119" s="240"/>
      <c r="BA119" s="240"/>
      <c r="BB119" s="240"/>
      <c r="BC119" s="146"/>
      <c r="BD119" s="146"/>
      <c r="BE119" s="147"/>
      <c r="BF119" s="241"/>
      <c r="BG119" s="240"/>
      <c r="BH119" s="242"/>
      <c r="BI119" s="149"/>
      <c r="BJ119" s="149"/>
      <c r="BK119" s="149"/>
      <c r="BL119" s="149"/>
      <c r="BM119" s="149"/>
      <c r="BN119" s="149"/>
      <c r="BO119" s="150"/>
      <c r="BP119" s="149"/>
      <c r="BQ119" s="243"/>
      <c r="BR119" s="244"/>
      <c r="BS119" s="245"/>
      <c r="BT119" s="245"/>
      <c r="BU119" s="245"/>
      <c r="BV119" s="153"/>
      <c r="BW119" s="153"/>
      <c r="BX119" s="154"/>
      <c r="BY119" s="244"/>
      <c r="BZ119" s="245"/>
      <c r="CA119" s="246"/>
    </row>
    <row r="120" spans="1:79" ht="151.5" customHeight="1" x14ac:dyDescent="0.3">
      <c r="A120" s="225" t="str">
        <f t="array" ref="A120">IFERROR(INDEX(Riesgos!$A$7:$M$84,MATCH(E120,INDEX(Riesgos!$A$7:$M$84,,MATCH(E$7,Riesgos!$A$6:$M$6,0)),0),MATCH(A$7,Riesgos!$A$6:$M$6,0)),"")</f>
        <v/>
      </c>
      <c r="B120" s="226" t="str">
        <f t="array" ref="B120">IFERROR(INDEX(Riesgos!$A$7:$M$84,MATCH(E120,INDEX(Riesgos!$A$7:$M$84,,MATCH(E$7,Riesgos!$A$6:$M$6,0)),0),MATCH(B$7,Riesgos!$A$6:$M$6,0)),"")</f>
        <v/>
      </c>
      <c r="C120" s="226"/>
      <c r="D120" s="44" t="str">
        <f t="array" ref="D120">IFERROR(INDEX(Riesgos!$A$7:$M$84,MATCH(E120,INDEX(Riesgos!$A$7:$M$84,,MATCH(E$7,Riesgos!$A$6:$M$6,0)),0),MATCH(D$7,Riesgos!$A$6:$M$6,0)),"")</f>
        <v/>
      </c>
      <c r="E120" s="191"/>
      <c r="F120" s="191"/>
      <c r="G120" s="227" t="str">
        <f t="shared" si="0"/>
        <v/>
      </c>
      <c r="H120" s="228"/>
      <c r="I120" s="229" t="str">
        <f t="shared" si="1"/>
        <v/>
      </c>
      <c r="J120" s="166" t="str">
        <f>IFERROR(IF(I120="","",IF(I120&lt;='Listas y tablas'!$L$3,"Muy Baja",IF(I120&lt;='Listas y tablas'!$L$4,"Baja",IF(I120&lt;='Listas y tablas'!$L$5,"Media",IF(I120&lt;='Listas y tablas'!$L$6,"Alta","Muy Alta"))))),"")</f>
        <v/>
      </c>
      <c r="K120" s="230"/>
      <c r="L120" s="231"/>
      <c r="M120" s="133"/>
      <c r="N120" s="221"/>
      <c r="O120" s="221"/>
      <c r="P120" s="222"/>
      <c r="Q120" s="223"/>
      <c r="R120" s="221"/>
      <c r="S120" s="221"/>
      <c r="T120" s="221"/>
      <c r="U120" s="221"/>
      <c r="V120" s="232"/>
      <c r="W120" s="133"/>
      <c r="X120" s="221"/>
      <c r="Y120" s="221"/>
      <c r="Z120" s="221"/>
      <c r="AA120" s="221"/>
      <c r="AB120" s="221"/>
      <c r="AC120" s="134"/>
      <c r="AD120" s="221"/>
      <c r="AE120" s="222"/>
      <c r="AF120" s="233"/>
      <c r="AG120" s="234"/>
      <c r="AH120" s="234"/>
      <c r="AI120" s="235"/>
      <c r="AJ120" s="137"/>
      <c r="AK120" s="137"/>
      <c r="AL120" s="139"/>
      <c r="AM120" s="233"/>
      <c r="AN120" s="236"/>
      <c r="AO120" s="237"/>
      <c r="AP120" s="142"/>
      <c r="AQ120" s="142"/>
      <c r="AR120" s="142"/>
      <c r="AS120" s="142"/>
      <c r="AT120" s="142"/>
      <c r="AU120" s="142"/>
      <c r="AV120" s="143"/>
      <c r="AW120" s="142"/>
      <c r="AX120" s="238"/>
      <c r="AY120" s="239"/>
      <c r="AZ120" s="240"/>
      <c r="BA120" s="240"/>
      <c r="BB120" s="240"/>
      <c r="BC120" s="146"/>
      <c r="BD120" s="146"/>
      <c r="BE120" s="147"/>
      <c r="BF120" s="241"/>
      <c r="BG120" s="240"/>
      <c r="BH120" s="242"/>
      <c r="BI120" s="149"/>
      <c r="BJ120" s="149"/>
      <c r="BK120" s="149"/>
      <c r="BL120" s="149"/>
      <c r="BM120" s="149"/>
      <c r="BN120" s="149"/>
      <c r="BO120" s="150"/>
      <c r="BP120" s="149"/>
      <c r="BQ120" s="243"/>
      <c r="BR120" s="244"/>
      <c r="BS120" s="245"/>
      <c r="BT120" s="245"/>
      <c r="BU120" s="245"/>
      <c r="BV120" s="153"/>
      <c r="BW120" s="153"/>
      <c r="BX120" s="154"/>
      <c r="BY120" s="244"/>
      <c r="BZ120" s="245"/>
      <c r="CA120" s="246"/>
    </row>
    <row r="121" spans="1:79" ht="151.5" customHeight="1" x14ac:dyDescent="0.3">
      <c r="A121" s="225" t="str">
        <f t="array" ref="A121">IFERROR(INDEX(Riesgos!$A$7:$M$84,MATCH(E121,INDEX(Riesgos!$A$7:$M$84,,MATCH(E$7,Riesgos!$A$6:$M$6,0)),0),MATCH(A$7,Riesgos!$A$6:$M$6,0)),"")</f>
        <v/>
      </c>
      <c r="B121" s="226" t="str">
        <f t="array" ref="B121">IFERROR(INDEX(Riesgos!$A$7:$M$84,MATCH(E121,INDEX(Riesgos!$A$7:$M$84,,MATCH(E$7,Riesgos!$A$6:$M$6,0)),0),MATCH(B$7,Riesgos!$A$6:$M$6,0)),"")</f>
        <v/>
      </c>
      <c r="C121" s="226"/>
      <c r="D121" s="44" t="str">
        <f t="array" ref="D121">IFERROR(INDEX(Riesgos!$A$7:$M$84,MATCH(E121,INDEX(Riesgos!$A$7:$M$84,,MATCH(E$7,Riesgos!$A$6:$M$6,0)),0),MATCH(D$7,Riesgos!$A$6:$M$6,0)),"")</f>
        <v/>
      </c>
      <c r="E121" s="191"/>
      <c r="F121" s="191"/>
      <c r="G121" s="227" t="str">
        <f t="shared" si="0"/>
        <v/>
      </c>
      <c r="H121" s="228"/>
      <c r="I121" s="229" t="str">
        <f t="shared" si="1"/>
        <v/>
      </c>
      <c r="J121" s="166" t="str">
        <f>IFERROR(IF(I121="","",IF(I121&lt;='Listas y tablas'!$L$3,"Muy Baja",IF(I121&lt;='Listas y tablas'!$L$4,"Baja",IF(I121&lt;='Listas y tablas'!$L$5,"Media",IF(I121&lt;='Listas y tablas'!$L$6,"Alta","Muy Alta"))))),"")</f>
        <v/>
      </c>
      <c r="K121" s="230"/>
      <c r="L121" s="231"/>
      <c r="M121" s="133"/>
      <c r="N121" s="221"/>
      <c r="O121" s="221"/>
      <c r="P121" s="222"/>
      <c r="Q121" s="223"/>
      <c r="R121" s="221"/>
      <c r="S121" s="221"/>
      <c r="T121" s="221"/>
      <c r="U121" s="221"/>
      <c r="V121" s="232"/>
      <c r="W121" s="133"/>
      <c r="X121" s="221"/>
      <c r="Y121" s="221"/>
      <c r="Z121" s="221"/>
      <c r="AA121" s="221"/>
      <c r="AB121" s="221"/>
      <c r="AC121" s="134"/>
      <c r="AD121" s="221"/>
      <c r="AE121" s="222"/>
      <c r="AF121" s="233"/>
      <c r="AG121" s="234"/>
      <c r="AH121" s="234"/>
      <c r="AI121" s="235"/>
      <c r="AJ121" s="137"/>
      <c r="AK121" s="137"/>
      <c r="AL121" s="139"/>
      <c r="AM121" s="233"/>
      <c r="AN121" s="236"/>
      <c r="AO121" s="237"/>
      <c r="AP121" s="142"/>
      <c r="AQ121" s="142"/>
      <c r="AR121" s="142"/>
      <c r="AS121" s="142"/>
      <c r="AT121" s="142"/>
      <c r="AU121" s="142"/>
      <c r="AV121" s="143"/>
      <c r="AW121" s="142"/>
      <c r="AX121" s="238"/>
      <c r="AY121" s="239"/>
      <c r="AZ121" s="240"/>
      <c r="BA121" s="240"/>
      <c r="BB121" s="240"/>
      <c r="BC121" s="146"/>
      <c r="BD121" s="146"/>
      <c r="BE121" s="147"/>
      <c r="BF121" s="241"/>
      <c r="BG121" s="240"/>
      <c r="BH121" s="242"/>
      <c r="BI121" s="149"/>
      <c r="BJ121" s="149"/>
      <c r="BK121" s="149"/>
      <c r="BL121" s="149"/>
      <c r="BM121" s="149"/>
      <c r="BN121" s="149"/>
      <c r="BO121" s="150"/>
      <c r="BP121" s="149"/>
      <c r="BQ121" s="243"/>
      <c r="BR121" s="244"/>
      <c r="BS121" s="245"/>
      <c r="BT121" s="245"/>
      <c r="BU121" s="245"/>
      <c r="BV121" s="153"/>
      <c r="BW121" s="153"/>
      <c r="BX121" s="154"/>
      <c r="BY121" s="244"/>
      <c r="BZ121" s="245"/>
      <c r="CA121" s="246"/>
    </row>
    <row r="122" spans="1:79" ht="151.5" customHeight="1" x14ac:dyDescent="0.3">
      <c r="A122" s="225" t="str">
        <f t="array" ref="A122">IFERROR(INDEX(Riesgos!$A$7:$M$84,MATCH(E122,INDEX(Riesgos!$A$7:$M$84,,MATCH(E$7,Riesgos!$A$6:$M$6,0)),0),MATCH(A$7,Riesgos!$A$6:$M$6,0)),"")</f>
        <v/>
      </c>
      <c r="B122" s="226" t="str">
        <f t="array" ref="B122">IFERROR(INDEX(Riesgos!$A$7:$M$84,MATCH(E122,INDEX(Riesgos!$A$7:$M$84,,MATCH(E$7,Riesgos!$A$6:$M$6,0)),0),MATCH(B$7,Riesgos!$A$6:$M$6,0)),"")</f>
        <v/>
      </c>
      <c r="C122" s="226"/>
      <c r="D122" s="44" t="str">
        <f t="array" ref="D122">IFERROR(INDEX(Riesgos!$A$7:$M$84,MATCH(E122,INDEX(Riesgos!$A$7:$M$84,,MATCH(E$7,Riesgos!$A$6:$M$6,0)),0),MATCH(D$7,Riesgos!$A$6:$M$6,0)),"")</f>
        <v/>
      </c>
      <c r="E122" s="191"/>
      <c r="F122" s="191"/>
      <c r="G122" s="227" t="str">
        <f t="shared" si="0"/>
        <v/>
      </c>
      <c r="H122" s="228"/>
      <c r="I122" s="229" t="str">
        <f t="shared" si="1"/>
        <v/>
      </c>
      <c r="J122" s="166" t="str">
        <f>IFERROR(IF(I122="","",IF(I122&lt;='Listas y tablas'!$L$3,"Muy Baja",IF(I122&lt;='Listas y tablas'!$L$4,"Baja",IF(I122&lt;='Listas y tablas'!$L$5,"Media",IF(I122&lt;='Listas y tablas'!$L$6,"Alta","Muy Alta"))))),"")</f>
        <v/>
      </c>
      <c r="K122" s="230"/>
      <c r="L122" s="231"/>
      <c r="M122" s="133"/>
      <c r="N122" s="221"/>
      <c r="O122" s="221"/>
      <c r="P122" s="222"/>
      <c r="Q122" s="223"/>
      <c r="R122" s="221"/>
      <c r="S122" s="221"/>
      <c r="T122" s="221"/>
      <c r="U122" s="221"/>
      <c r="V122" s="232"/>
      <c r="W122" s="133"/>
      <c r="X122" s="221"/>
      <c r="Y122" s="221"/>
      <c r="Z122" s="221"/>
      <c r="AA122" s="221"/>
      <c r="AB122" s="221"/>
      <c r="AC122" s="134"/>
      <c r="AD122" s="221"/>
      <c r="AE122" s="222"/>
      <c r="AF122" s="233"/>
      <c r="AG122" s="234"/>
      <c r="AH122" s="234"/>
      <c r="AI122" s="235"/>
      <c r="AJ122" s="137"/>
      <c r="AK122" s="137"/>
      <c r="AL122" s="139"/>
      <c r="AM122" s="233"/>
      <c r="AN122" s="236"/>
      <c r="AO122" s="237"/>
      <c r="AP122" s="142"/>
      <c r="AQ122" s="142"/>
      <c r="AR122" s="142"/>
      <c r="AS122" s="142"/>
      <c r="AT122" s="142"/>
      <c r="AU122" s="142"/>
      <c r="AV122" s="143"/>
      <c r="AW122" s="142"/>
      <c r="AX122" s="238"/>
      <c r="AY122" s="239"/>
      <c r="AZ122" s="240"/>
      <c r="BA122" s="240"/>
      <c r="BB122" s="240"/>
      <c r="BC122" s="146"/>
      <c r="BD122" s="146"/>
      <c r="BE122" s="147"/>
      <c r="BF122" s="241"/>
      <c r="BG122" s="240"/>
      <c r="BH122" s="242"/>
      <c r="BI122" s="149"/>
      <c r="BJ122" s="149"/>
      <c r="BK122" s="149"/>
      <c r="BL122" s="149"/>
      <c r="BM122" s="149"/>
      <c r="BN122" s="149"/>
      <c r="BO122" s="150"/>
      <c r="BP122" s="149"/>
      <c r="BQ122" s="243"/>
      <c r="BR122" s="244"/>
      <c r="BS122" s="245"/>
      <c r="BT122" s="245"/>
      <c r="BU122" s="245"/>
      <c r="BV122" s="153"/>
      <c r="BW122" s="153"/>
      <c r="BX122" s="154"/>
      <c r="BY122" s="244"/>
      <c r="BZ122" s="245"/>
      <c r="CA122" s="246"/>
    </row>
    <row r="123" spans="1:79" ht="151.5" customHeight="1" x14ac:dyDescent="0.3">
      <c r="A123" s="225" t="str">
        <f t="array" ref="A123">IFERROR(INDEX(Riesgos!$A$7:$M$84,MATCH(E123,INDEX(Riesgos!$A$7:$M$84,,MATCH(E$7,Riesgos!$A$6:$M$6,0)),0),MATCH(A$7,Riesgos!$A$6:$M$6,0)),"")</f>
        <v/>
      </c>
      <c r="B123" s="226" t="str">
        <f t="array" ref="B123">IFERROR(INDEX(Riesgos!$A$7:$M$84,MATCH(E123,INDEX(Riesgos!$A$7:$M$84,,MATCH(E$7,Riesgos!$A$6:$M$6,0)),0),MATCH(B$7,Riesgos!$A$6:$M$6,0)),"")</f>
        <v/>
      </c>
      <c r="C123" s="226"/>
      <c r="D123" s="44" t="str">
        <f t="array" ref="D123">IFERROR(INDEX(Riesgos!$A$7:$M$84,MATCH(E123,INDEX(Riesgos!$A$7:$M$84,,MATCH(E$7,Riesgos!$A$6:$M$6,0)),0),MATCH(D$7,Riesgos!$A$6:$M$6,0)),"")</f>
        <v/>
      </c>
      <c r="E123" s="191"/>
      <c r="F123" s="191"/>
      <c r="G123" s="227" t="str">
        <f t="shared" si="0"/>
        <v/>
      </c>
      <c r="H123" s="228"/>
      <c r="I123" s="229" t="str">
        <f t="shared" si="1"/>
        <v/>
      </c>
      <c r="J123" s="166" t="str">
        <f>IFERROR(IF(I123="","",IF(I123&lt;='Listas y tablas'!$L$3,"Muy Baja",IF(I123&lt;='Listas y tablas'!$L$4,"Baja",IF(I123&lt;='Listas y tablas'!$L$5,"Media",IF(I123&lt;='Listas y tablas'!$L$6,"Alta","Muy Alta"))))),"")</f>
        <v/>
      </c>
      <c r="K123" s="230"/>
      <c r="L123" s="231"/>
      <c r="M123" s="133"/>
      <c r="N123" s="221"/>
      <c r="O123" s="221"/>
      <c r="P123" s="222"/>
      <c r="Q123" s="223"/>
      <c r="R123" s="221"/>
      <c r="S123" s="221"/>
      <c r="T123" s="221"/>
      <c r="U123" s="221"/>
      <c r="V123" s="232"/>
      <c r="W123" s="133"/>
      <c r="X123" s="221"/>
      <c r="Y123" s="221"/>
      <c r="Z123" s="221"/>
      <c r="AA123" s="221"/>
      <c r="AB123" s="221"/>
      <c r="AC123" s="134"/>
      <c r="AD123" s="221"/>
      <c r="AE123" s="222"/>
      <c r="AF123" s="233"/>
      <c r="AG123" s="234"/>
      <c r="AH123" s="234"/>
      <c r="AI123" s="235"/>
      <c r="AJ123" s="137"/>
      <c r="AK123" s="137"/>
      <c r="AL123" s="139"/>
      <c r="AM123" s="233"/>
      <c r="AN123" s="236"/>
      <c r="AO123" s="237"/>
      <c r="AP123" s="142"/>
      <c r="AQ123" s="142"/>
      <c r="AR123" s="142"/>
      <c r="AS123" s="142"/>
      <c r="AT123" s="142"/>
      <c r="AU123" s="142"/>
      <c r="AV123" s="143"/>
      <c r="AW123" s="142"/>
      <c r="AX123" s="238"/>
      <c r="AY123" s="239"/>
      <c r="AZ123" s="240"/>
      <c r="BA123" s="240"/>
      <c r="BB123" s="240"/>
      <c r="BC123" s="146"/>
      <c r="BD123" s="146"/>
      <c r="BE123" s="147"/>
      <c r="BF123" s="241"/>
      <c r="BG123" s="240"/>
      <c r="BH123" s="242"/>
      <c r="BI123" s="149"/>
      <c r="BJ123" s="149"/>
      <c r="BK123" s="149"/>
      <c r="BL123" s="149"/>
      <c r="BM123" s="149"/>
      <c r="BN123" s="149"/>
      <c r="BO123" s="150"/>
      <c r="BP123" s="149"/>
      <c r="BQ123" s="243"/>
      <c r="BR123" s="244"/>
      <c r="BS123" s="245"/>
      <c r="BT123" s="245"/>
      <c r="BU123" s="245"/>
      <c r="BV123" s="153"/>
      <c r="BW123" s="153"/>
      <c r="BX123" s="154"/>
      <c r="BY123" s="244"/>
      <c r="BZ123" s="245"/>
      <c r="CA123" s="246"/>
    </row>
    <row r="124" spans="1:79" ht="151.5" customHeight="1" x14ac:dyDescent="0.3">
      <c r="A124" s="225" t="str">
        <f t="array" ref="A124">IFERROR(INDEX(Riesgos!$A$7:$M$84,MATCH(E124,INDEX(Riesgos!$A$7:$M$84,,MATCH(E$7,Riesgos!$A$6:$M$6,0)),0),MATCH(A$7,Riesgos!$A$6:$M$6,0)),"")</f>
        <v/>
      </c>
      <c r="B124" s="226" t="str">
        <f t="array" ref="B124">IFERROR(INDEX(Riesgos!$A$7:$M$84,MATCH(E124,INDEX(Riesgos!$A$7:$M$84,,MATCH(E$7,Riesgos!$A$6:$M$6,0)),0),MATCH(B$7,Riesgos!$A$6:$M$6,0)),"")</f>
        <v/>
      </c>
      <c r="C124" s="226"/>
      <c r="D124" s="44" t="str">
        <f t="array" ref="D124">IFERROR(INDEX(Riesgos!$A$7:$M$84,MATCH(E124,INDEX(Riesgos!$A$7:$M$84,,MATCH(E$7,Riesgos!$A$6:$M$6,0)),0),MATCH(D$7,Riesgos!$A$6:$M$6,0)),"")</f>
        <v/>
      </c>
      <c r="E124" s="191"/>
      <c r="F124" s="191"/>
      <c r="G124" s="227" t="str">
        <f t="shared" si="0"/>
        <v/>
      </c>
      <c r="H124" s="228"/>
      <c r="I124" s="229" t="str">
        <f t="shared" si="1"/>
        <v/>
      </c>
      <c r="J124" s="166" t="str">
        <f>IFERROR(IF(I124="","",IF(I124&lt;='Listas y tablas'!$L$3,"Muy Baja",IF(I124&lt;='Listas y tablas'!$L$4,"Baja",IF(I124&lt;='Listas y tablas'!$L$5,"Media",IF(I124&lt;='Listas y tablas'!$L$6,"Alta","Muy Alta"))))),"")</f>
        <v/>
      </c>
      <c r="K124" s="230"/>
      <c r="L124" s="231"/>
      <c r="M124" s="133"/>
      <c r="N124" s="221"/>
      <c r="O124" s="221"/>
      <c r="P124" s="222"/>
      <c r="Q124" s="223"/>
      <c r="R124" s="221"/>
      <c r="S124" s="221"/>
      <c r="T124" s="221"/>
      <c r="U124" s="221"/>
      <c r="V124" s="232"/>
      <c r="W124" s="133"/>
      <c r="X124" s="221"/>
      <c r="Y124" s="221"/>
      <c r="Z124" s="221"/>
      <c r="AA124" s="221"/>
      <c r="AB124" s="221"/>
      <c r="AC124" s="134"/>
      <c r="AD124" s="221"/>
      <c r="AE124" s="222"/>
      <c r="AF124" s="233"/>
      <c r="AG124" s="234"/>
      <c r="AH124" s="234"/>
      <c r="AI124" s="235"/>
      <c r="AJ124" s="137"/>
      <c r="AK124" s="137"/>
      <c r="AL124" s="139"/>
      <c r="AM124" s="233"/>
      <c r="AN124" s="236"/>
      <c r="AO124" s="237"/>
      <c r="AP124" s="142"/>
      <c r="AQ124" s="142"/>
      <c r="AR124" s="142"/>
      <c r="AS124" s="142"/>
      <c r="AT124" s="142"/>
      <c r="AU124" s="142"/>
      <c r="AV124" s="143"/>
      <c r="AW124" s="142"/>
      <c r="AX124" s="238"/>
      <c r="AY124" s="239"/>
      <c r="AZ124" s="240"/>
      <c r="BA124" s="240"/>
      <c r="BB124" s="240"/>
      <c r="BC124" s="146"/>
      <c r="BD124" s="146"/>
      <c r="BE124" s="147"/>
      <c r="BF124" s="241"/>
      <c r="BG124" s="240"/>
      <c r="BH124" s="242"/>
      <c r="BI124" s="149"/>
      <c r="BJ124" s="149"/>
      <c r="BK124" s="149"/>
      <c r="BL124" s="149"/>
      <c r="BM124" s="149"/>
      <c r="BN124" s="149"/>
      <c r="BO124" s="150"/>
      <c r="BP124" s="149"/>
      <c r="BQ124" s="243"/>
      <c r="BR124" s="244"/>
      <c r="BS124" s="245"/>
      <c r="BT124" s="245"/>
      <c r="BU124" s="245"/>
      <c r="BV124" s="153"/>
      <c r="BW124" s="153"/>
      <c r="BX124" s="154"/>
      <c r="BY124" s="244"/>
      <c r="BZ124" s="245"/>
      <c r="CA124" s="246"/>
    </row>
    <row r="125" spans="1:79" ht="151.5" customHeight="1" x14ac:dyDescent="0.3">
      <c r="A125" s="225" t="str">
        <f t="array" ref="A125">IFERROR(INDEX(Riesgos!$A$7:$M$84,MATCH(E125,INDEX(Riesgos!$A$7:$M$84,,MATCH(E$7,Riesgos!$A$6:$M$6,0)),0),MATCH(A$7,Riesgos!$A$6:$M$6,0)),"")</f>
        <v/>
      </c>
      <c r="B125" s="226" t="str">
        <f t="array" ref="B125">IFERROR(INDEX(Riesgos!$A$7:$M$84,MATCH(E125,INDEX(Riesgos!$A$7:$M$84,,MATCH(E$7,Riesgos!$A$6:$M$6,0)),0),MATCH(B$7,Riesgos!$A$6:$M$6,0)),"")</f>
        <v/>
      </c>
      <c r="C125" s="226"/>
      <c r="D125" s="44" t="str">
        <f t="array" ref="D125">IFERROR(INDEX(Riesgos!$A$7:$M$84,MATCH(E125,INDEX(Riesgos!$A$7:$M$84,,MATCH(E$7,Riesgos!$A$6:$M$6,0)),0),MATCH(D$7,Riesgos!$A$6:$M$6,0)),"")</f>
        <v/>
      </c>
      <c r="E125" s="191"/>
      <c r="F125" s="191"/>
      <c r="G125" s="227" t="str">
        <f t="shared" si="0"/>
        <v/>
      </c>
      <c r="H125" s="228"/>
      <c r="I125" s="229" t="str">
        <f t="shared" si="1"/>
        <v/>
      </c>
      <c r="J125" s="166" t="str">
        <f>IFERROR(IF(I125="","",IF(I125&lt;='Listas y tablas'!$L$3,"Muy Baja",IF(I125&lt;='Listas y tablas'!$L$4,"Baja",IF(I125&lt;='Listas y tablas'!$L$5,"Media",IF(I125&lt;='Listas y tablas'!$L$6,"Alta","Muy Alta"))))),"")</f>
        <v/>
      </c>
      <c r="K125" s="230"/>
      <c r="L125" s="231"/>
      <c r="M125" s="133"/>
      <c r="N125" s="221"/>
      <c r="O125" s="221"/>
      <c r="P125" s="222"/>
      <c r="Q125" s="223"/>
      <c r="R125" s="221"/>
      <c r="S125" s="221"/>
      <c r="T125" s="221"/>
      <c r="U125" s="221"/>
      <c r="V125" s="232"/>
      <c r="W125" s="133"/>
      <c r="X125" s="221"/>
      <c r="Y125" s="221"/>
      <c r="Z125" s="221"/>
      <c r="AA125" s="221"/>
      <c r="AB125" s="221"/>
      <c r="AC125" s="134"/>
      <c r="AD125" s="221"/>
      <c r="AE125" s="222"/>
      <c r="AF125" s="233"/>
      <c r="AG125" s="234"/>
      <c r="AH125" s="234"/>
      <c r="AI125" s="235"/>
      <c r="AJ125" s="137"/>
      <c r="AK125" s="137"/>
      <c r="AL125" s="139"/>
      <c r="AM125" s="233"/>
      <c r="AN125" s="236"/>
      <c r="AO125" s="237"/>
      <c r="AP125" s="142"/>
      <c r="AQ125" s="142"/>
      <c r="AR125" s="142"/>
      <c r="AS125" s="142"/>
      <c r="AT125" s="142"/>
      <c r="AU125" s="142"/>
      <c r="AV125" s="143"/>
      <c r="AW125" s="142"/>
      <c r="AX125" s="238"/>
      <c r="AY125" s="239"/>
      <c r="AZ125" s="240"/>
      <c r="BA125" s="240"/>
      <c r="BB125" s="240"/>
      <c r="BC125" s="146"/>
      <c r="BD125" s="146"/>
      <c r="BE125" s="147"/>
      <c r="BF125" s="241"/>
      <c r="BG125" s="240"/>
      <c r="BH125" s="242"/>
      <c r="BI125" s="149"/>
      <c r="BJ125" s="149"/>
      <c r="BK125" s="149"/>
      <c r="BL125" s="149"/>
      <c r="BM125" s="149"/>
      <c r="BN125" s="149"/>
      <c r="BO125" s="150"/>
      <c r="BP125" s="149"/>
      <c r="BQ125" s="243"/>
      <c r="BR125" s="244"/>
      <c r="BS125" s="245"/>
      <c r="BT125" s="245"/>
      <c r="BU125" s="245"/>
      <c r="BV125" s="153"/>
      <c r="BW125" s="153"/>
      <c r="BX125" s="154"/>
      <c r="BY125" s="244"/>
      <c r="BZ125" s="245"/>
      <c r="CA125" s="246"/>
    </row>
    <row r="126" spans="1:79" ht="151.5" customHeight="1" x14ac:dyDescent="0.3">
      <c r="A126" s="225" t="str">
        <f t="array" ref="A126">IFERROR(INDEX(Riesgos!$A$7:$M$84,MATCH(E126,INDEX(Riesgos!$A$7:$M$84,,MATCH(E$7,Riesgos!$A$6:$M$6,0)),0),MATCH(A$7,Riesgos!$A$6:$M$6,0)),"")</f>
        <v/>
      </c>
      <c r="B126" s="226" t="str">
        <f t="array" ref="B126">IFERROR(INDEX(Riesgos!$A$7:$M$84,MATCH(E126,INDEX(Riesgos!$A$7:$M$84,,MATCH(E$7,Riesgos!$A$6:$M$6,0)),0),MATCH(B$7,Riesgos!$A$6:$M$6,0)),"")</f>
        <v/>
      </c>
      <c r="C126" s="226"/>
      <c r="D126" s="44" t="str">
        <f t="array" ref="D126">IFERROR(INDEX(Riesgos!$A$7:$M$84,MATCH(E126,INDEX(Riesgos!$A$7:$M$84,,MATCH(E$7,Riesgos!$A$6:$M$6,0)),0),MATCH(D$7,Riesgos!$A$6:$M$6,0)),"")</f>
        <v/>
      </c>
      <c r="E126" s="191"/>
      <c r="F126" s="191"/>
      <c r="G126" s="227" t="str">
        <f t="shared" si="0"/>
        <v/>
      </c>
      <c r="H126" s="228"/>
      <c r="I126" s="229" t="str">
        <f t="shared" si="1"/>
        <v/>
      </c>
      <c r="J126" s="166" t="str">
        <f>IFERROR(IF(I126="","",IF(I126&lt;='Listas y tablas'!$L$3,"Muy Baja",IF(I126&lt;='Listas y tablas'!$L$4,"Baja",IF(I126&lt;='Listas y tablas'!$L$5,"Media",IF(I126&lt;='Listas y tablas'!$L$6,"Alta","Muy Alta"))))),"")</f>
        <v/>
      </c>
      <c r="K126" s="230"/>
      <c r="L126" s="231"/>
      <c r="M126" s="133"/>
      <c r="N126" s="221"/>
      <c r="O126" s="221"/>
      <c r="P126" s="222"/>
      <c r="Q126" s="223"/>
      <c r="R126" s="221"/>
      <c r="S126" s="221"/>
      <c r="T126" s="221"/>
      <c r="U126" s="221"/>
      <c r="V126" s="232"/>
      <c r="W126" s="133"/>
      <c r="X126" s="221"/>
      <c r="Y126" s="221"/>
      <c r="Z126" s="221"/>
      <c r="AA126" s="221"/>
      <c r="AB126" s="221"/>
      <c r="AC126" s="134"/>
      <c r="AD126" s="221"/>
      <c r="AE126" s="222"/>
      <c r="AF126" s="233"/>
      <c r="AG126" s="234"/>
      <c r="AH126" s="234"/>
      <c r="AI126" s="235"/>
      <c r="AJ126" s="137"/>
      <c r="AK126" s="137"/>
      <c r="AL126" s="139"/>
      <c r="AM126" s="233"/>
      <c r="AN126" s="236"/>
      <c r="AO126" s="237"/>
      <c r="AP126" s="142"/>
      <c r="AQ126" s="142"/>
      <c r="AR126" s="142"/>
      <c r="AS126" s="142"/>
      <c r="AT126" s="142"/>
      <c r="AU126" s="142"/>
      <c r="AV126" s="143"/>
      <c r="AW126" s="142"/>
      <c r="AX126" s="238"/>
      <c r="AY126" s="239"/>
      <c r="AZ126" s="240"/>
      <c r="BA126" s="240"/>
      <c r="BB126" s="240"/>
      <c r="BC126" s="146"/>
      <c r="BD126" s="146"/>
      <c r="BE126" s="147"/>
      <c r="BF126" s="241"/>
      <c r="BG126" s="240"/>
      <c r="BH126" s="242"/>
      <c r="BI126" s="149"/>
      <c r="BJ126" s="149"/>
      <c r="BK126" s="149"/>
      <c r="BL126" s="149"/>
      <c r="BM126" s="149"/>
      <c r="BN126" s="149"/>
      <c r="BO126" s="150"/>
      <c r="BP126" s="149"/>
      <c r="BQ126" s="243"/>
      <c r="BR126" s="244"/>
      <c r="BS126" s="245"/>
      <c r="BT126" s="245"/>
      <c r="BU126" s="245"/>
      <c r="BV126" s="153"/>
      <c r="BW126" s="153"/>
      <c r="BX126" s="154"/>
      <c r="BY126" s="244"/>
      <c r="BZ126" s="245"/>
      <c r="CA126" s="246"/>
    </row>
    <row r="127" spans="1:79" ht="151.5" customHeight="1" x14ac:dyDescent="0.3">
      <c r="A127" s="225" t="str">
        <f t="array" ref="A127">IFERROR(INDEX(Riesgos!$A$7:$M$84,MATCH(E127,INDEX(Riesgos!$A$7:$M$84,,MATCH(E$7,Riesgos!$A$6:$M$6,0)),0),MATCH(A$7,Riesgos!$A$6:$M$6,0)),"")</f>
        <v/>
      </c>
      <c r="B127" s="226" t="str">
        <f t="array" ref="B127">IFERROR(INDEX(Riesgos!$A$7:$M$84,MATCH(E127,INDEX(Riesgos!$A$7:$M$84,,MATCH(E$7,Riesgos!$A$6:$M$6,0)),0),MATCH(B$7,Riesgos!$A$6:$M$6,0)),"")</f>
        <v/>
      </c>
      <c r="C127" s="226"/>
      <c r="D127" s="44" t="str">
        <f t="array" ref="D127">IFERROR(INDEX(Riesgos!$A$7:$M$84,MATCH(E127,INDEX(Riesgos!$A$7:$M$84,,MATCH(E$7,Riesgos!$A$6:$M$6,0)),0),MATCH(D$7,Riesgos!$A$6:$M$6,0)),"")</f>
        <v/>
      </c>
      <c r="E127" s="191"/>
      <c r="F127" s="191"/>
      <c r="G127" s="227" t="str">
        <f t="shared" si="0"/>
        <v/>
      </c>
      <c r="H127" s="228"/>
      <c r="I127" s="229" t="str">
        <f t="shared" si="1"/>
        <v/>
      </c>
      <c r="J127" s="166" t="str">
        <f>IFERROR(IF(I127="","",IF(I127&lt;='Listas y tablas'!$L$3,"Muy Baja",IF(I127&lt;='Listas y tablas'!$L$4,"Baja",IF(I127&lt;='Listas y tablas'!$L$5,"Media",IF(I127&lt;='Listas y tablas'!$L$6,"Alta","Muy Alta"))))),"")</f>
        <v/>
      </c>
      <c r="K127" s="230"/>
      <c r="L127" s="231"/>
      <c r="M127" s="133"/>
      <c r="N127" s="221"/>
      <c r="O127" s="221"/>
      <c r="P127" s="222"/>
      <c r="Q127" s="223"/>
      <c r="R127" s="221"/>
      <c r="S127" s="221"/>
      <c r="T127" s="221"/>
      <c r="U127" s="221"/>
      <c r="V127" s="232"/>
      <c r="W127" s="133"/>
      <c r="X127" s="221"/>
      <c r="Y127" s="221"/>
      <c r="Z127" s="221"/>
      <c r="AA127" s="221"/>
      <c r="AB127" s="221"/>
      <c r="AC127" s="134"/>
      <c r="AD127" s="221"/>
      <c r="AE127" s="222"/>
      <c r="AF127" s="233"/>
      <c r="AG127" s="234"/>
      <c r="AH127" s="234"/>
      <c r="AI127" s="235"/>
      <c r="AJ127" s="137"/>
      <c r="AK127" s="137"/>
      <c r="AL127" s="139"/>
      <c r="AM127" s="233"/>
      <c r="AN127" s="236"/>
      <c r="AO127" s="237"/>
      <c r="AP127" s="142"/>
      <c r="AQ127" s="142"/>
      <c r="AR127" s="142"/>
      <c r="AS127" s="142"/>
      <c r="AT127" s="142"/>
      <c r="AU127" s="142"/>
      <c r="AV127" s="143"/>
      <c r="AW127" s="142"/>
      <c r="AX127" s="238"/>
      <c r="AY127" s="239"/>
      <c r="AZ127" s="240"/>
      <c r="BA127" s="240"/>
      <c r="BB127" s="240"/>
      <c r="BC127" s="146"/>
      <c r="BD127" s="146"/>
      <c r="BE127" s="147"/>
      <c r="BF127" s="241"/>
      <c r="BG127" s="240"/>
      <c r="BH127" s="242"/>
      <c r="BI127" s="149"/>
      <c r="BJ127" s="149"/>
      <c r="BK127" s="149"/>
      <c r="BL127" s="149"/>
      <c r="BM127" s="149"/>
      <c r="BN127" s="149"/>
      <c r="BO127" s="150"/>
      <c r="BP127" s="149"/>
      <c r="BQ127" s="243"/>
      <c r="BR127" s="244"/>
      <c r="BS127" s="245"/>
      <c r="BT127" s="245"/>
      <c r="BU127" s="245"/>
      <c r="BV127" s="153"/>
      <c r="BW127" s="153"/>
      <c r="BX127" s="154"/>
      <c r="BY127" s="244"/>
      <c r="BZ127" s="245"/>
      <c r="CA127" s="246"/>
    </row>
    <row r="128" spans="1:79" ht="151.5" customHeight="1" x14ac:dyDescent="0.3">
      <c r="A128" s="225" t="str">
        <f t="array" ref="A128">IFERROR(INDEX(Riesgos!$A$7:$M$84,MATCH(E128,INDEX(Riesgos!$A$7:$M$84,,MATCH(E$7,Riesgos!$A$6:$M$6,0)),0),MATCH(A$7,Riesgos!$A$6:$M$6,0)),"")</f>
        <v/>
      </c>
      <c r="B128" s="226" t="str">
        <f t="array" ref="B128">IFERROR(INDEX(Riesgos!$A$7:$M$84,MATCH(E128,INDEX(Riesgos!$A$7:$M$84,,MATCH(E$7,Riesgos!$A$6:$M$6,0)),0),MATCH(B$7,Riesgos!$A$6:$M$6,0)),"")</f>
        <v/>
      </c>
      <c r="C128" s="226"/>
      <c r="D128" s="44" t="str">
        <f t="array" ref="D128">IFERROR(INDEX(Riesgos!$A$7:$M$84,MATCH(E128,INDEX(Riesgos!$A$7:$M$84,,MATCH(E$7,Riesgos!$A$6:$M$6,0)),0),MATCH(D$7,Riesgos!$A$6:$M$6,0)),"")</f>
        <v/>
      </c>
      <c r="E128" s="191"/>
      <c r="F128" s="191"/>
      <c r="G128" s="227" t="str">
        <f t="shared" si="0"/>
        <v/>
      </c>
      <c r="H128" s="228"/>
      <c r="I128" s="229" t="str">
        <f t="shared" si="1"/>
        <v/>
      </c>
      <c r="J128" s="166" t="str">
        <f>IFERROR(IF(I128="","",IF(I128&lt;='Listas y tablas'!$L$3,"Muy Baja",IF(I128&lt;='Listas y tablas'!$L$4,"Baja",IF(I128&lt;='Listas y tablas'!$L$5,"Media",IF(I128&lt;='Listas y tablas'!$L$6,"Alta","Muy Alta"))))),"")</f>
        <v/>
      </c>
      <c r="K128" s="230"/>
      <c r="L128" s="231"/>
      <c r="M128" s="133"/>
      <c r="N128" s="221"/>
      <c r="O128" s="221"/>
      <c r="P128" s="222"/>
      <c r="Q128" s="223"/>
      <c r="R128" s="221"/>
      <c r="S128" s="221"/>
      <c r="T128" s="221"/>
      <c r="U128" s="221"/>
      <c r="V128" s="232"/>
      <c r="W128" s="133"/>
      <c r="X128" s="221"/>
      <c r="Y128" s="221"/>
      <c r="Z128" s="221"/>
      <c r="AA128" s="221"/>
      <c r="AB128" s="221"/>
      <c r="AC128" s="134"/>
      <c r="AD128" s="221"/>
      <c r="AE128" s="222"/>
      <c r="AF128" s="233"/>
      <c r="AG128" s="234"/>
      <c r="AH128" s="234"/>
      <c r="AI128" s="235"/>
      <c r="AJ128" s="137"/>
      <c r="AK128" s="137"/>
      <c r="AL128" s="139"/>
      <c r="AM128" s="233"/>
      <c r="AN128" s="236"/>
      <c r="AO128" s="237"/>
      <c r="AP128" s="142"/>
      <c r="AQ128" s="142"/>
      <c r="AR128" s="142"/>
      <c r="AS128" s="142"/>
      <c r="AT128" s="142"/>
      <c r="AU128" s="142"/>
      <c r="AV128" s="143"/>
      <c r="AW128" s="142"/>
      <c r="AX128" s="238"/>
      <c r="AY128" s="239"/>
      <c r="AZ128" s="240"/>
      <c r="BA128" s="240"/>
      <c r="BB128" s="240"/>
      <c r="BC128" s="146"/>
      <c r="BD128" s="146"/>
      <c r="BE128" s="147"/>
      <c r="BF128" s="241"/>
      <c r="BG128" s="240"/>
      <c r="BH128" s="242"/>
      <c r="BI128" s="149"/>
      <c r="BJ128" s="149"/>
      <c r="BK128" s="149"/>
      <c r="BL128" s="149"/>
      <c r="BM128" s="149"/>
      <c r="BN128" s="149"/>
      <c r="BO128" s="150"/>
      <c r="BP128" s="149"/>
      <c r="BQ128" s="243"/>
      <c r="BR128" s="244"/>
      <c r="BS128" s="245"/>
      <c r="BT128" s="245"/>
      <c r="BU128" s="245"/>
      <c r="BV128" s="153"/>
      <c r="BW128" s="153"/>
      <c r="BX128" s="154"/>
      <c r="BY128" s="244"/>
      <c r="BZ128" s="245"/>
      <c r="CA128" s="246"/>
    </row>
    <row r="129" spans="1:79" ht="151.5" customHeight="1" x14ac:dyDescent="0.3">
      <c r="A129" s="225" t="str">
        <f t="array" ref="A129">IFERROR(INDEX(Riesgos!$A$7:$M$84,MATCH(E129,INDEX(Riesgos!$A$7:$M$84,,MATCH(E$7,Riesgos!$A$6:$M$6,0)),0),MATCH(A$7,Riesgos!$A$6:$M$6,0)),"")</f>
        <v/>
      </c>
      <c r="B129" s="226" t="str">
        <f t="array" ref="B129">IFERROR(INDEX(Riesgos!$A$7:$M$84,MATCH(E129,INDEX(Riesgos!$A$7:$M$84,,MATCH(E$7,Riesgos!$A$6:$M$6,0)),0),MATCH(B$7,Riesgos!$A$6:$M$6,0)),"")</f>
        <v/>
      </c>
      <c r="C129" s="226"/>
      <c r="D129" s="44" t="str">
        <f t="array" ref="D129">IFERROR(INDEX(Riesgos!$A$7:$M$84,MATCH(E129,INDEX(Riesgos!$A$7:$M$84,,MATCH(E$7,Riesgos!$A$6:$M$6,0)),0),MATCH(D$7,Riesgos!$A$6:$M$6,0)),"")</f>
        <v/>
      </c>
      <c r="E129" s="191"/>
      <c r="F129" s="191"/>
      <c r="G129" s="227" t="str">
        <f t="shared" si="0"/>
        <v/>
      </c>
      <c r="H129" s="228"/>
      <c r="I129" s="229" t="str">
        <f t="shared" si="1"/>
        <v/>
      </c>
      <c r="J129" s="166" t="str">
        <f>IFERROR(IF(I129="","",IF(I129&lt;='Listas y tablas'!$L$3,"Muy Baja",IF(I129&lt;='Listas y tablas'!$L$4,"Baja",IF(I129&lt;='Listas y tablas'!$L$5,"Media",IF(I129&lt;='Listas y tablas'!$L$6,"Alta","Muy Alta"))))),"")</f>
        <v/>
      </c>
      <c r="K129" s="230"/>
      <c r="L129" s="231"/>
      <c r="M129" s="133"/>
      <c r="N129" s="221"/>
      <c r="O129" s="221"/>
      <c r="P129" s="222"/>
      <c r="Q129" s="223"/>
      <c r="R129" s="221"/>
      <c r="S129" s="221"/>
      <c r="T129" s="221"/>
      <c r="U129" s="221"/>
      <c r="V129" s="232"/>
      <c r="W129" s="133"/>
      <c r="X129" s="221"/>
      <c r="Y129" s="221"/>
      <c r="Z129" s="221"/>
      <c r="AA129" s="221"/>
      <c r="AB129" s="221"/>
      <c r="AC129" s="134"/>
      <c r="AD129" s="221"/>
      <c r="AE129" s="222"/>
      <c r="AF129" s="233"/>
      <c r="AG129" s="234"/>
      <c r="AH129" s="234"/>
      <c r="AI129" s="235"/>
      <c r="AJ129" s="137"/>
      <c r="AK129" s="137"/>
      <c r="AL129" s="139"/>
      <c r="AM129" s="233"/>
      <c r="AN129" s="236"/>
      <c r="AO129" s="237"/>
      <c r="AP129" s="142"/>
      <c r="AQ129" s="142"/>
      <c r="AR129" s="142"/>
      <c r="AS129" s="142"/>
      <c r="AT129" s="142"/>
      <c r="AU129" s="142"/>
      <c r="AV129" s="143"/>
      <c r="AW129" s="142"/>
      <c r="AX129" s="238"/>
      <c r="AY129" s="239"/>
      <c r="AZ129" s="240"/>
      <c r="BA129" s="240"/>
      <c r="BB129" s="240"/>
      <c r="BC129" s="146"/>
      <c r="BD129" s="146"/>
      <c r="BE129" s="147"/>
      <c r="BF129" s="241"/>
      <c r="BG129" s="240"/>
      <c r="BH129" s="242"/>
      <c r="BI129" s="149"/>
      <c r="BJ129" s="149"/>
      <c r="BK129" s="149"/>
      <c r="BL129" s="149"/>
      <c r="BM129" s="149"/>
      <c r="BN129" s="149"/>
      <c r="BO129" s="150"/>
      <c r="BP129" s="149"/>
      <c r="BQ129" s="243"/>
      <c r="BR129" s="244"/>
      <c r="BS129" s="245"/>
      <c r="BT129" s="245"/>
      <c r="BU129" s="245"/>
      <c r="BV129" s="153"/>
      <c r="BW129" s="153"/>
      <c r="BX129" s="154"/>
      <c r="BY129" s="244"/>
      <c r="BZ129" s="245"/>
      <c r="CA129" s="246"/>
    </row>
    <row r="130" spans="1:79" ht="151.5" customHeight="1" x14ac:dyDescent="0.3">
      <c r="A130" s="225" t="str">
        <f t="array" ref="A130">IFERROR(INDEX(Riesgos!$A$7:$M$84,MATCH(E130,INDEX(Riesgos!$A$7:$M$84,,MATCH(E$7,Riesgos!$A$6:$M$6,0)),0),MATCH(A$7,Riesgos!$A$6:$M$6,0)),"")</f>
        <v/>
      </c>
      <c r="B130" s="226" t="str">
        <f t="array" ref="B130">IFERROR(INDEX(Riesgos!$A$7:$M$84,MATCH(E130,INDEX(Riesgos!$A$7:$M$84,,MATCH(E$7,Riesgos!$A$6:$M$6,0)),0),MATCH(B$7,Riesgos!$A$6:$M$6,0)),"")</f>
        <v/>
      </c>
      <c r="C130" s="226"/>
      <c r="D130" s="44" t="str">
        <f t="array" ref="D130">IFERROR(INDEX(Riesgos!$A$7:$M$84,MATCH(E130,INDEX(Riesgos!$A$7:$M$84,,MATCH(E$7,Riesgos!$A$6:$M$6,0)),0),MATCH(D$7,Riesgos!$A$6:$M$6,0)),"")</f>
        <v/>
      </c>
      <c r="E130" s="191"/>
      <c r="F130" s="191"/>
      <c r="G130" s="227" t="str">
        <f t="shared" si="0"/>
        <v/>
      </c>
      <c r="H130" s="228"/>
      <c r="I130" s="229" t="str">
        <f t="shared" si="1"/>
        <v/>
      </c>
      <c r="J130" s="166" t="str">
        <f>IFERROR(IF(I130="","",IF(I130&lt;='Listas y tablas'!$L$3,"Muy Baja",IF(I130&lt;='Listas y tablas'!$L$4,"Baja",IF(I130&lt;='Listas y tablas'!$L$5,"Media",IF(I130&lt;='Listas y tablas'!$L$6,"Alta","Muy Alta"))))),"")</f>
        <v/>
      </c>
      <c r="K130" s="230"/>
      <c r="L130" s="231"/>
      <c r="M130" s="133"/>
      <c r="N130" s="221"/>
      <c r="O130" s="221"/>
      <c r="P130" s="222"/>
      <c r="Q130" s="223"/>
      <c r="R130" s="221"/>
      <c r="S130" s="221"/>
      <c r="T130" s="221"/>
      <c r="U130" s="221"/>
      <c r="V130" s="232"/>
      <c r="W130" s="133"/>
      <c r="X130" s="221"/>
      <c r="Y130" s="221"/>
      <c r="Z130" s="221"/>
      <c r="AA130" s="221"/>
      <c r="AB130" s="221"/>
      <c r="AC130" s="134"/>
      <c r="AD130" s="221"/>
      <c r="AE130" s="222"/>
      <c r="AF130" s="233"/>
      <c r="AG130" s="234"/>
      <c r="AH130" s="234"/>
      <c r="AI130" s="235"/>
      <c r="AJ130" s="137"/>
      <c r="AK130" s="137"/>
      <c r="AL130" s="139"/>
      <c r="AM130" s="233"/>
      <c r="AN130" s="236"/>
      <c r="AO130" s="237"/>
      <c r="AP130" s="142"/>
      <c r="AQ130" s="142"/>
      <c r="AR130" s="142"/>
      <c r="AS130" s="142"/>
      <c r="AT130" s="142"/>
      <c r="AU130" s="142"/>
      <c r="AV130" s="143"/>
      <c r="AW130" s="142"/>
      <c r="AX130" s="238"/>
      <c r="AY130" s="239"/>
      <c r="AZ130" s="240"/>
      <c r="BA130" s="240"/>
      <c r="BB130" s="240"/>
      <c r="BC130" s="146"/>
      <c r="BD130" s="146"/>
      <c r="BE130" s="147"/>
      <c r="BF130" s="241"/>
      <c r="BG130" s="240"/>
      <c r="BH130" s="242"/>
      <c r="BI130" s="149"/>
      <c r="BJ130" s="149"/>
      <c r="BK130" s="149"/>
      <c r="BL130" s="149"/>
      <c r="BM130" s="149"/>
      <c r="BN130" s="149"/>
      <c r="BO130" s="150"/>
      <c r="BP130" s="149"/>
      <c r="BQ130" s="243"/>
      <c r="BR130" s="244"/>
      <c r="BS130" s="245"/>
      <c r="BT130" s="245"/>
      <c r="BU130" s="245"/>
      <c r="BV130" s="153"/>
      <c r="BW130" s="153"/>
      <c r="BX130" s="154"/>
      <c r="BY130" s="244"/>
      <c r="BZ130" s="245"/>
      <c r="CA130" s="246"/>
    </row>
    <row r="131" spans="1:79" ht="151.5" customHeight="1" x14ac:dyDescent="0.3">
      <c r="A131" s="225" t="str">
        <f t="array" ref="A131">IFERROR(INDEX(Riesgos!$A$7:$M$84,MATCH(E131,INDEX(Riesgos!$A$7:$M$84,,MATCH(E$7,Riesgos!$A$6:$M$6,0)),0),MATCH(A$7,Riesgos!$A$6:$M$6,0)),"")</f>
        <v/>
      </c>
      <c r="B131" s="226" t="str">
        <f t="array" ref="B131">IFERROR(INDEX(Riesgos!$A$7:$M$84,MATCH(E131,INDEX(Riesgos!$A$7:$M$84,,MATCH(E$7,Riesgos!$A$6:$M$6,0)),0),MATCH(B$7,Riesgos!$A$6:$M$6,0)),"")</f>
        <v/>
      </c>
      <c r="C131" s="226"/>
      <c r="D131" s="44" t="str">
        <f t="array" ref="D131">IFERROR(INDEX(Riesgos!$A$7:$M$84,MATCH(E131,INDEX(Riesgos!$A$7:$M$84,,MATCH(E$7,Riesgos!$A$6:$M$6,0)),0),MATCH(D$7,Riesgos!$A$6:$M$6,0)),"")</f>
        <v/>
      </c>
      <c r="E131" s="191"/>
      <c r="F131" s="191"/>
      <c r="G131" s="227" t="str">
        <f t="shared" si="0"/>
        <v/>
      </c>
      <c r="H131" s="228"/>
      <c r="I131" s="229" t="str">
        <f t="shared" si="1"/>
        <v/>
      </c>
      <c r="J131" s="166" t="str">
        <f>IFERROR(IF(I131="","",IF(I131&lt;='Listas y tablas'!$L$3,"Muy Baja",IF(I131&lt;='Listas y tablas'!$L$4,"Baja",IF(I131&lt;='Listas y tablas'!$L$5,"Media",IF(I131&lt;='Listas y tablas'!$L$6,"Alta","Muy Alta"))))),"")</f>
        <v/>
      </c>
      <c r="K131" s="230"/>
      <c r="L131" s="231"/>
      <c r="M131" s="133"/>
      <c r="N131" s="221"/>
      <c r="O131" s="221"/>
      <c r="P131" s="222"/>
      <c r="Q131" s="223"/>
      <c r="R131" s="221"/>
      <c r="S131" s="221"/>
      <c r="T131" s="221"/>
      <c r="U131" s="221"/>
      <c r="V131" s="232"/>
      <c r="W131" s="133"/>
      <c r="X131" s="221"/>
      <c r="Y131" s="221"/>
      <c r="Z131" s="221"/>
      <c r="AA131" s="221"/>
      <c r="AB131" s="221"/>
      <c r="AC131" s="134"/>
      <c r="AD131" s="221"/>
      <c r="AE131" s="222"/>
      <c r="AF131" s="233"/>
      <c r="AG131" s="234"/>
      <c r="AH131" s="234"/>
      <c r="AI131" s="235"/>
      <c r="AJ131" s="137"/>
      <c r="AK131" s="137"/>
      <c r="AL131" s="139"/>
      <c r="AM131" s="233"/>
      <c r="AN131" s="236"/>
      <c r="AO131" s="237"/>
      <c r="AP131" s="142"/>
      <c r="AQ131" s="142"/>
      <c r="AR131" s="142"/>
      <c r="AS131" s="142"/>
      <c r="AT131" s="142"/>
      <c r="AU131" s="142"/>
      <c r="AV131" s="143"/>
      <c r="AW131" s="142"/>
      <c r="AX131" s="238"/>
      <c r="AY131" s="239"/>
      <c r="AZ131" s="240"/>
      <c r="BA131" s="240"/>
      <c r="BB131" s="240"/>
      <c r="BC131" s="146"/>
      <c r="BD131" s="146"/>
      <c r="BE131" s="147"/>
      <c r="BF131" s="241"/>
      <c r="BG131" s="240"/>
      <c r="BH131" s="242"/>
      <c r="BI131" s="149"/>
      <c r="BJ131" s="149"/>
      <c r="BK131" s="149"/>
      <c r="BL131" s="149"/>
      <c r="BM131" s="149"/>
      <c r="BN131" s="149"/>
      <c r="BO131" s="150"/>
      <c r="BP131" s="149"/>
      <c r="BQ131" s="243"/>
      <c r="BR131" s="244"/>
      <c r="BS131" s="245"/>
      <c r="BT131" s="245"/>
      <c r="BU131" s="245"/>
      <c r="BV131" s="153"/>
      <c r="BW131" s="153"/>
      <c r="BX131" s="154"/>
      <c r="BY131" s="244"/>
      <c r="BZ131" s="245"/>
      <c r="CA131" s="246"/>
    </row>
    <row r="132" spans="1:79" ht="151.5" customHeight="1" x14ac:dyDescent="0.3">
      <c r="A132" s="225" t="str">
        <f t="array" ref="A132">IFERROR(INDEX(Riesgos!$A$7:$M$84,MATCH(E132,INDEX(Riesgos!$A$7:$M$84,,MATCH(E$7,Riesgos!$A$6:$M$6,0)),0),MATCH(A$7,Riesgos!$A$6:$M$6,0)),"")</f>
        <v/>
      </c>
      <c r="B132" s="226" t="str">
        <f t="array" ref="B132">IFERROR(INDEX(Riesgos!$A$7:$M$84,MATCH(E132,INDEX(Riesgos!$A$7:$M$84,,MATCH(E$7,Riesgos!$A$6:$M$6,0)),0),MATCH(B$7,Riesgos!$A$6:$M$6,0)),"")</f>
        <v/>
      </c>
      <c r="C132" s="226"/>
      <c r="D132" s="44" t="str">
        <f t="array" ref="D132">IFERROR(INDEX(Riesgos!$A$7:$M$84,MATCH(E132,INDEX(Riesgos!$A$7:$M$84,,MATCH(E$7,Riesgos!$A$6:$M$6,0)),0),MATCH(D$7,Riesgos!$A$6:$M$6,0)),"")</f>
        <v/>
      </c>
      <c r="E132" s="191"/>
      <c r="F132" s="191"/>
      <c r="G132" s="227" t="str">
        <f t="shared" si="0"/>
        <v/>
      </c>
      <c r="H132" s="228"/>
      <c r="I132" s="229" t="str">
        <f t="shared" si="1"/>
        <v/>
      </c>
      <c r="J132" s="166" t="str">
        <f>IFERROR(IF(I132="","",IF(I132&lt;='Listas y tablas'!$L$3,"Muy Baja",IF(I132&lt;='Listas y tablas'!$L$4,"Baja",IF(I132&lt;='Listas y tablas'!$L$5,"Media",IF(I132&lt;='Listas y tablas'!$L$6,"Alta","Muy Alta"))))),"")</f>
        <v/>
      </c>
      <c r="K132" s="230"/>
      <c r="L132" s="231"/>
      <c r="M132" s="133"/>
      <c r="N132" s="221"/>
      <c r="O132" s="221"/>
      <c r="P132" s="222"/>
      <c r="Q132" s="223"/>
      <c r="R132" s="221"/>
      <c r="S132" s="221"/>
      <c r="T132" s="221"/>
      <c r="U132" s="221"/>
      <c r="V132" s="232"/>
      <c r="W132" s="133"/>
      <c r="X132" s="221"/>
      <c r="Y132" s="221"/>
      <c r="Z132" s="221"/>
      <c r="AA132" s="221"/>
      <c r="AB132" s="221"/>
      <c r="AC132" s="134"/>
      <c r="AD132" s="221"/>
      <c r="AE132" s="222"/>
      <c r="AF132" s="233"/>
      <c r="AG132" s="234"/>
      <c r="AH132" s="234"/>
      <c r="AI132" s="235"/>
      <c r="AJ132" s="137"/>
      <c r="AK132" s="137"/>
      <c r="AL132" s="139"/>
      <c r="AM132" s="233"/>
      <c r="AN132" s="236"/>
      <c r="AO132" s="237"/>
      <c r="AP132" s="142"/>
      <c r="AQ132" s="142"/>
      <c r="AR132" s="142"/>
      <c r="AS132" s="142"/>
      <c r="AT132" s="142"/>
      <c r="AU132" s="142"/>
      <c r="AV132" s="143"/>
      <c r="AW132" s="142"/>
      <c r="AX132" s="238"/>
      <c r="AY132" s="239"/>
      <c r="AZ132" s="240"/>
      <c r="BA132" s="240"/>
      <c r="BB132" s="240"/>
      <c r="BC132" s="146"/>
      <c r="BD132" s="146"/>
      <c r="BE132" s="147"/>
      <c r="BF132" s="241"/>
      <c r="BG132" s="240"/>
      <c r="BH132" s="242"/>
      <c r="BI132" s="149"/>
      <c r="BJ132" s="149"/>
      <c r="BK132" s="149"/>
      <c r="BL132" s="149"/>
      <c r="BM132" s="149"/>
      <c r="BN132" s="149"/>
      <c r="BO132" s="150"/>
      <c r="BP132" s="149"/>
      <c r="BQ132" s="243"/>
      <c r="BR132" s="244"/>
      <c r="BS132" s="245"/>
      <c r="BT132" s="245"/>
      <c r="BU132" s="245"/>
      <c r="BV132" s="153"/>
      <c r="BW132" s="153"/>
      <c r="BX132" s="154"/>
      <c r="BY132" s="244"/>
      <c r="BZ132" s="245"/>
      <c r="CA132" s="246"/>
    </row>
    <row r="133" spans="1:79" ht="151.5" customHeight="1" x14ac:dyDescent="0.3">
      <c r="A133" s="225" t="str">
        <f t="array" ref="A133">IFERROR(INDEX(Riesgos!$A$7:$M$84,MATCH(E133,INDEX(Riesgos!$A$7:$M$84,,MATCH(E$7,Riesgos!$A$6:$M$6,0)),0),MATCH(A$7,Riesgos!$A$6:$M$6,0)),"")</f>
        <v/>
      </c>
      <c r="B133" s="226" t="str">
        <f t="array" ref="B133">IFERROR(INDEX(Riesgos!$A$7:$M$84,MATCH(E133,INDEX(Riesgos!$A$7:$M$84,,MATCH(E$7,Riesgos!$A$6:$M$6,0)),0),MATCH(B$7,Riesgos!$A$6:$M$6,0)),"")</f>
        <v/>
      </c>
      <c r="C133" s="226"/>
      <c r="D133" s="44" t="str">
        <f t="array" ref="D133">IFERROR(INDEX(Riesgos!$A$7:$M$84,MATCH(E133,INDEX(Riesgos!$A$7:$M$84,,MATCH(E$7,Riesgos!$A$6:$M$6,0)),0),MATCH(D$7,Riesgos!$A$6:$M$6,0)),"")</f>
        <v/>
      </c>
      <c r="E133" s="191"/>
      <c r="F133" s="191"/>
      <c r="G133" s="227" t="str">
        <f t="shared" si="0"/>
        <v/>
      </c>
      <c r="H133" s="228"/>
      <c r="I133" s="229" t="str">
        <f t="shared" si="1"/>
        <v/>
      </c>
      <c r="J133" s="166" t="str">
        <f>IFERROR(IF(I133="","",IF(I133&lt;='Listas y tablas'!$L$3,"Muy Baja",IF(I133&lt;='Listas y tablas'!$L$4,"Baja",IF(I133&lt;='Listas y tablas'!$L$5,"Media",IF(I133&lt;='Listas y tablas'!$L$6,"Alta","Muy Alta"))))),"")</f>
        <v/>
      </c>
      <c r="K133" s="230"/>
      <c r="L133" s="231"/>
      <c r="M133" s="133"/>
      <c r="N133" s="221"/>
      <c r="O133" s="221"/>
      <c r="P133" s="222"/>
      <c r="Q133" s="223"/>
      <c r="R133" s="221"/>
      <c r="S133" s="221"/>
      <c r="T133" s="221"/>
      <c r="U133" s="221"/>
      <c r="V133" s="232"/>
      <c r="W133" s="133"/>
      <c r="X133" s="221"/>
      <c r="Y133" s="221"/>
      <c r="Z133" s="221"/>
      <c r="AA133" s="221"/>
      <c r="AB133" s="221"/>
      <c r="AC133" s="134"/>
      <c r="AD133" s="221"/>
      <c r="AE133" s="222"/>
      <c r="AF133" s="233"/>
      <c r="AG133" s="234"/>
      <c r="AH133" s="234"/>
      <c r="AI133" s="235"/>
      <c r="AJ133" s="137"/>
      <c r="AK133" s="137"/>
      <c r="AL133" s="139"/>
      <c r="AM133" s="233"/>
      <c r="AN133" s="236"/>
      <c r="AO133" s="237"/>
      <c r="AP133" s="142"/>
      <c r="AQ133" s="142"/>
      <c r="AR133" s="142"/>
      <c r="AS133" s="142"/>
      <c r="AT133" s="142"/>
      <c r="AU133" s="142"/>
      <c r="AV133" s="143"/>
      <c r="AW133" s="142"/>
      <c r="AX133" s="238"/>
      <c r="AY133" s="239"/>
      <c r="AZ133" s="240"/>
      <c r="BA133" s="240"/>
      <c r="BB133" s="240"/>
      <c r="BC133" s="146"/>
      <c r="BD133" s="146"/>
      <c r="BE133" s="147"/>
      <c r="BF133" s="241"/>
      <c r="BG133" s="240"/>
      <c r="BH133" s="242"/>
      <c r="BI133" s="149"/>
      <c r="BJ133" s="149"/>
      <c r="BK133" s="149"/>
      <c r="BL133" s="149"/>
      <c r="BM133" s="149"/>
      <c r="BN133" s="149"/>
      <c r="BO133" s="150"/>
      <c r="BP133" s="149"/>
      <c r="BQ133" s="243"/>
      <c r="BR133" s="244"/>
      <c r="BS133" s="245"/>
      <c r="BT133" s="245"/>
      <c r="BU133" s="245"/>
      <c r="BV133" s="153"/>
      <c r="BW133" s="153"/>
      <c r="BX133" s="154"/>
      <c r="BY133" s="244"/>
      <c r="BZ133" s="245"/>
      <c r="CA133" s="246"/>
    </row>
    <row r="134" spans="1:79" ht="151.5" customHeight="1" x14ac:dyDescent="0.3">
      <c r="A134" s="225" t="str">
        <f t="array" ref="A134">IFERROR(INDEX(Riesgos!$A$7:$M$84,MATCH(E134,INDEX(Riesgos!$A$7:$M$84,,MATCH(E$7,Riesgos!$A$6:$M$6,0)),0),MATCH(A$7,Riesgos!$A$6:$M$6,0)),"")</f>
        <v/>
      </c>
      <c r="B134" s="226" t="str">
        <f t="array" ref="B134">IFERROR(INDEX(Riesgos!$A$7:$M$84,MATCH(E134,INDEX(Riesgos!$A$7:$M$84,,MATCH(E$7,Riesgos!$A$6:$M$6,0)),0),MATCH(B$7,Riesgos!$A$6:$M$6,0)),"")</f>
        <v/>
      </c>
      <c r="C134" s="226"/>
      <c r="D134" s="44" t="str">
        <f t="array" ref="D134">IFERROR(INDEX(Riesgos!$A$7:$M$84,MATCH(E134,INDEX(Riesgos!$A$7:$M$84,,MATCH(E$7,Riesgos!$A$6:$M$6,0)),0),MATCH(D$7,Riesgos!$A$6:$M$6,0)),"")</f>
        <v/>
      </c>
      <c r="E134" s="191"/>
      <c r="F134" s="191"/>
      <c r="G134" s="227" t="str">
        <f t="shared" si="0"/>
        <v/>
      </c>
      <c r="H134" s="228"/>
      <c r="I134" s="229" t="str">
        <f t="shared" si="1"/>
        <v/>
      </c>
      <c r="J134" s="166" t="str">
        <f>IFERROR(IF(I134="","",IF(I134&lt;='Listas y tablas'!$L$3,"Muy Baja",IF(I134&lt;='Listas y tablas'!$L$4,"Baja",IF(I134&lt;='Listas y tablas'!$L$5,"Media",IF(I134&lt;='Listas y tablas'!$L$6,"Alta","Muy Alta"))))),"")</f>
        <v/>
      </c>
      <c r="K134" s="230"/>
      <c r="L134" s="231"/>
      <c r="M134" s="133"/>
      <c r="N134" s="221"/>
      <c r="O134" s="221"/>
      <c r="P134" s="222"/>
      <c r="Q134" s="223"/>
      <c r="R134" s="221"/>
      <c r="S134" s="221"/>
      <c r="T134" s="221"/>
      <c r="U134" s="221"/>
      <c r="V134" s="232"/>
      <c r="W134" s="133"/>
      <c r="X134" s="221"/>
      <c r="Y134" s="221"/>
      <c r="Z134" s="221"/>
      <c r="AA134" s="221"/>
      <c r="AB134" s="221"/>
      <c r="AC134" s="134"/>
      <c r="AD134" s="221"/>
      <c r="AE134" s="222"/>
      <c r="AF134" s="233"/>
      <c r="AG134" s="234"/>
      <c r="AH134" s="234"/>
      <c r="AI134" s="235"/>
      <c r="AJ134" s="137"/>
      <c r="AK134" s="137"/>
      <c r="AL134" s="139"/>
      <c r="AM134" s="233"/>
      <c r="AN134" s="236"/>
      <c r="AO134" s="237"/>
      <c r="AP134" s="142"/>
      <c r="AQ134" s="142"/>
      <c r="AR134" s="142"/>
      <c r="AS134" s="142"/>
      <c r="AT134" s="142"/>
      <c r="AU134" s="142"/>
      <c r="AV134" s="143"/>
      <c r="AW134" s="142"/>
      <c r="AX134" s="238"/>
      <c r="AY134" s="239"/>
      <c r="AZ134" s="240"/>
      <c r="BA134" s="240"/>
      <c r="BB134" s="240"/>
      <c r="BC134" s="146"/>
      <c r="BD134" s="146"/>
      <c r="BE134" s="147"/>
      <c r="BF134" s="241"/>
      <c r="BG134" s="240"/>
      <c r="BH134" s="242"/>
      <c r="BI134" s="149"/>
      <c r="BJ134" s="149"/>
      <c r="BK134" s="149"/>
      <c r="BL134" s="149"/>
      <c r="BM134" s="149"/>
      <c r="BN134" s="149"/>
      <c r="BO134" s="150"/>
      <c r="BP134" s="149"/>
      <c r="BQ134" s="243"/>
      <c r="BR134" s="244"/>
      <c r="BS134" s="245"/>
      <c r="BT134" s="245"/>
      <c r="BU134" s="245"/>
      <c r="BV134" s="153"/>
      <c r="BW134" s="153"/>
      <c r="BX134" s="154"/>
      <c r="BY134" s="244"/>
      <c r="BZ134" s="245"/>
      <c r="CA134" s="246"/>
    </row>
    <row r="135" spans="1:79" ht="151.5" customHeight="1" x14ac:dyDescent="0.3">
      <c r="A135" s="225" t="str">
        <f t="array" ref="A135">IFERROR(INDEX(Riesgos!$A$7:$M$84,MATCH(E135,INDEX(Riesgos!$A$7:$M$84,,MATCH(E$7,Riesgos!$A$6:$M$6,0)),0),MATCH(A$7,Riesgos!$A$6:$M$6,0)),"")</f>
        <v/>
      </c>
      <c r="B135" s="226" t="str">
        <f t="array" ref="B135">IFERROR(INDEX(Riesgos!$A$7:$M$84,MATCH(E135,INDEX(Riesgos!$A$7:$M$84,,MATCH(E$7,Riesgos!$A$6:$M$6,0)),0),MATCH(B$7,Riesgos!$A$6:$M$6,0)),"")</f>
        <v/>
      </c>
      <c r="C135" s="226"/>
      <c r="D135" s="44" t="str">
        <f t="array" ref="D135">IFERROR(INDEX(Riesgos!$A$7:$M$84,MATCH(E135,INDEX(Riesgos!$A$7:$M$84,,MATCH(E$7,Riesgos!$A$6:$M$6,0)),0),MATCH(D$7,Riesgos!$A$6:$M$6,0)),"")</f>
        <v/>
      </c>
      <c r="E135" s="191"/>
      <c r="F135" s="191"/>
      <c r="G135" s="227" t="str">
        <f t="shared" si="0"/>
        <v/>
      </c>
      <c r="H135" s="228"/>
      <c r="I135" s="229" t="str">
        <f t="shared" si="1"/>
        <v/>
      </c>
      <c r="J135" s="166" t="str">
        <f>IFERROR(IF(I135="","",IF(I135&lt;='Listas y tablas'!$L$3,"Muy Baja",IF(I135&lt;='Listas y tablas'!$L$4,"Baja",IF(I135&lt;='Listas y tablas'!$L$5,"Media",IF(I135&lt;='Listas y tablas'!$L$6,"Alta","Muy Alta"))))),"")</f>
        <v/>
      </c>
      <c r="K135" s="230"/>
      <c r="L135" s="231"/>
      <c r="M135" s="133"/>
      <c r="N135" s="221"/>
      <c r="O135" s="221"/>
      <c r="P135" s="222"/>
      <c r="Q135" s="223"/>
      <c r="R135" s="221"/>
      <c r="S135" s="221"/>
      <c r="T135" s="221"/>
      <c r="U135" s="221"/>
      <c r="V135" s="232"/>
      <c r="W135" s="133"/>
      <c r="X135" s="221"/>
      <c r="Y135" s="221"/>
      <c r="Z135" s="221"/>
      <c r="AA135" s="221"/>
      <c r="AB135" s="221"/>
      <c r="AC135" s="134"/>
      <c r="AD135" s="221"/>
      <c r="AE135" s="222"/>
      <c r="AF135" s="233"/>
      <c r="AG135" s="234"/>
      <c r="AH135" s="234"/>
      <c r="AI135" s="235"/>
      <c r="AJ135" s="137"/>
      <c r="AK135" s="137"/>
      <c r="AL135" s="139"/>
      <c r="AM135" s="233"/>
      <c r="AN135" s="236"/>
      <c r="AO135" s="237"/>
      <c r="AP135" s="142"/>
      <c r="AQ135" s="142"/>
      <c r="AR135" s="142"/>
      <c r="AS135" s="142"/>
      <c r="AT135" s="142"/>
      <c r="AU135" s="142"/>
      <c r="AV135" s="143"/>
      <c r="AW135" s="142"/>
      <c r="AX135" s="238"/>
      <c r="AY135" s="239"/>
      <c r="AZ135" s="240"/>
      <c r="BA135" s="240"/>
      <c r="BB135" s="240"/>
      <c r="BC135" s="146"/>
      <c r="BD135" s="146"/>
      <c r="BE135" s="147"/>
      <c r="BF135" s="241"/>
      <c r="BG135" s="240"/>
      <c r="BH135" s="242"/>
      <c r="BI135" s="149"/>
      <c r="BJ135" s="149"/>
      <c r="BK135" s="149"/>
      <c r="BL135" s="149"/>
      <c r="BM135" s="149"/>
      <c r="BN135" s="149"/>
      <c r="BO135" s="150"/>
      <c r="BP135" s="149"/>
      <c r="BQ135" s="243"/>
      <c r="BR135" s="244"/>
      <c r="BS135" s="245"/>
      <c r="BT135" s="245"/>
      <c r="BU135" s="245"/>
      <c r="BV135" s="153"/>
      <c r="BW135" s="153"/>
      <c r="BX135" s="154"/>
      <c r="BY135" s="244"/>
      <c r="BZ135" s="245"/>
      <c r="CA135" s="246"/>
    </row>
    <row r="136" spans="1:79" ht="151.5" customHeight="1" x14ac:dyDescent="0.3">
      <c r="A136" s="225" t="str">
        <f t="array" ref="A136">IFERROR(INDEX(Riesgos!$A$7:$M$84,MATCH(E136,INDEX(Riesgos!$A$7:$M$84,,MATCH(E$7,Riesgos!$A$6:$M$6,0)),0),MATCH(A$7,Riesgos!$A$6:$M$6,0)),"")</f>
        <v/>
      </c>
      <c r="B136" s="226" t="str">
        <f t="array" ref="B136">IFERROR(INDEX(Riesgos!$A$7:$M$84,MATCH(E136,INDEX(Riesgos!$A$7:$M$84,,MATCH(E$7,Riesgos!$A$6:$M$6,0)),0),MATCH(B$7,Riesgos!$A$6:$M$6,0)),"")</f>
        <v/>
      </c>
      <c r="C136" s="226"/>
      <c r="D136" s="44" t="str">
        <f t="array" ref="D136">IFERROR(INDEX(Riesgos!$A$7:$M$84,MATCH(E136,INDEX(Riesgos!$A$7:$M$84,,MATCH(E$7,Riesgos!$A$6:$M$6,0)),0),MATCH(D$7,Riesgos!$A$6:$M$6,0)),"")</f>
        <v/>
      </c>
      <c r="E136" s="191"/>
      <c r="F136" s="191"/>
      <c r="G136" s="227" t="str">
        <f t="shared" si="0"/>
        <v/>
      </c>
      <c r="H136" s="228"/>
      <c r="I136" s="229" t="str">
        <f t="shared" si="1"/>
        <v/>
      </c>
      <c r="J136" s="166" t="str">
        <f>IFERROR(IF(I136="","",IF(I136&lt;='Listas y tablas'!$L$3,"Muy Baja",IF(I136&lt;='Listas y tablas'!$L$4,"Baja",IF(I136&lt;='Listas y tablas'!$L$5,"Media",IF(I136&lt;='Listas y tablas'!$L$6,"Alta","Muy Alta"))))),"")</f>
        <v/>
      </c>
      <c r="K136" s="230"/>
      <c r="L136" s="231"/>
      <c r="M136" s="133"/>
      <c r="N136" s="221"/>
      <c r="O136" s="221"/>
      <c r="P136" s="222"/>
      <c r="Q136" s="223"/>
      <c r="R136" s="221"/>
      <c r="S136" s="221"/>
      <c r="T136" s="221"/>
      <c r="U136" s="221"/>
      <c r="V136" s="232"/>
      <c r="W136" s="133"/>
      <c r="X136" s="221"/>
      <c r="Y136" s="221"/>
      <c r="Z136" s="221"/>
      <c r="AA136" s="221"/>
      <c r="AB136" s="221"/>
      <c r="AC136" s="134"/>
      <c r="AD136" s="221"/>
      <c r="AE136" s="222"/>
      <c r="AF136" s="233"/>
      <c r="AG136" s="234"/>
      <c r="AH136" s="234"/>
      <c r="AI136" s="235"/>
      <c r="AJ136" s="137"/>
      <c r="AK136" s="137"/>
      <c r="AL136" s="139"/>
      <c r="AM136" s="233"/>
      <c r="AN136" s="236"/>
      <c r="AO136" s="237"/>
      <c r="AP136" s="142"/>
      <c r="AQ136" s="142"/>
      <c r="AR136" s="142"/>
      <c r="AS136" s="142"/>
      <c r="AT136" s="142"/>
      <c r="AU136" s="142"/>
      <c r="AV136" s="143"/>
      <c r="AW136" s="142"/>
      <c r="AX136" s="238"/>
      <c r="AY136" s="239"/>
      <c r="AZ136" s="240"/>
      <c r="BA136" s="240"/>
      <c r="BB136" s="240"/>
      <c r="BC136" s="146"/>
      <c r="BD136" s="146"/>
      <c r="BE136" s="147"/>
      <c r="BF136" s="241"/>
      <c r="BG136" s="240"/>
      <c r="BH136" s="242"/>
      <c r="BI136" s="149"/>
      <c r="BJ136" s="149"/>
      <c r="BK136" s="149"/>
      <c r="BL136" s="149"/>
      <c r="BM136" s="149"/>
      <c r="BN136" s="149"/>
      <c r="BO136" s="150"/>
      <c r="BP136" s="149"/>
      <c r="BQ136" s="243"/>
      <c r="BR136" s="244"/>
      <c r="BS136" s="245"/>
      <c r="BT136" s="245"/>
      <c r="BU136" s="245"/>
      <c r="BV136" s="153"/>
      <c r="BW136" s="153"/>
      <c r="BX136" s="154"/>
      <c r="BY136" s="244"/>
      <c r="BZ136" s="245"/>
      <c r="CA136" s="246"/>
    </row>
    <row r="137" spans="1:79" ht="151.5" customHeight="1" x14ac:dyDescent="0.3">
      <c r="A137" s="225" t="str">
        <f t="array" ref="A137">IFERROR(INDEX(Riesgos!$A$7:$M$84,MATCH(E137,INDEX(Riesgos!$A$7:$M$84,,MATCH(E$7,Riesgos!$A$6:$M$6,0)),0),MATCH(A$7,Riesgos!$A$6:$M$6,0)),"")</f>
        <v/>
      </c>
      <c r="B137" s="226" t="str">
        <f t="array" ref="B137">IFERROR(INDEX(Riesgos!$A$7:$M$84,MATCH(E137,INDEX(Riesgos!$A$7:$M$84,,MATCH(E$7,Riesgos!$A$6:$M$6,0)),0),MATCH(B$7,Riesgos!$A$6:$M$6,0)),"")</f>
        <v/>
      </c>
      <c r="C137" s="226"/>
      <c r="D137" s="44" t="str">
        <f t="array" ref="D137">IFERROR(INDEX(Riesgos!$A$7:$M$84,MATCH(E137,INDEX(Riesgos!$A$7:$M$84,,MATCH(E$7,Riesgos!$A$6:$M$6,0)),0),MATCH(D$7,Riesgos!$A$6:$M$6,0)),"")</f>
        <v/>
      </c>
      <c r="E137" s="191"/>
      <c r="F137" s="191"/>
      <c r="G137" s="227" t="str">
        <f t="shared" si="0"/>
        <v/>
      </c>
      <c r="H137" s="228"/>
      <c r="I137" s="229" t="str">
        <f t="shared" si="1"/>
        <v/>
      </c>
      <c r="J137" s="166" t="str">
        <f>IFERROR(IF(I137="","",IF(I137&lt;='Listas y tablas'!$L$3,"Muy Baja",IF(I137&lt;='Listas y tablas'!$L$4,"Baja",IF(I137&lt;='Listas y tablas'!$L$5,"Media",IF(I137&lt;='Listas y tablas'!$L$6,"Alta","Muy Alta"))))),"")</f>
        <v/>
      </c>
      <c r="K137" s="230"/>
      <c r="L137" s="231"/>
      <c r="M137" s="133"/>
      <c r="N137" s="221"/>
      <c r="O137" s="221"/>
      <c r="P137" s="222"/>
      <c r="Q137" s="223"/>
      <c r="R137" s="221"/>
      <c r="S137" s="221"/>
      <c r="T137" s="221"/>
      <c r="U137" s="221"/>
      <c r="V137" s="232"/>
      <c r="W137" s="133"/>
      <c r="X137" s="221"/>
      <c r="Y137" s="221"/>
      <c r="Z137" s="221"/>
      <c r="AA137" s="221"/>
      <c r="AB137" s="221"/>
      <c r="AC137" s="134"/>
      <c r="AD137" s="221"/>
      <c r="AE137" s="222"/>
      <c r="AF137" s="233"/>
      <c r="AG137" s="234"/>
      <c r="AH137" s="234"/>
      <c r="AI137" s="235"/>
      <c r="AJ137" s="137"/>
      <c r="AK137" s="137"/>
      <c r="AL137" s="139"/>
      <c r="AM137" s="233"/>
      <c r="AN137" s="236"/>
      <c r="AO137" s="237"/>
      <c r="AP137" s="142"/>
      <c r="AQ137" s="142"/>
      <c r="AR137" s="142"/>
      <c r="AS137" s="142"/>
      <c r="AT137" s="142"/>
      <c r="AU137" s="142"/>
      <c r="AV137" s="143"/>
      <c r="AW137" s="142"/>
      <c r="AX137" s="238"/>
      <c r="AY137" s="239"/>
      <c r="AZ137" s="240"/>
      <c r="BA137" s="240"/>
      <c r="BB137" s="240"/>
      <c r="BC137" s="146"/>
      <c r="BD137" s="146"/>
      <c r="BE137" s="147"/>
      <c r="BF137" s="241"/>
      <c r="BG137" s="240"/>
      <c r="BH137" s="242"/>
      <c r="BI137" s="149"/>
      <c r="BJ137" s="149"/>
      <c r="BK137" s="149"/>
      <c r="BL137" s="149"/>
      <c r="BM137" s="149"/>
      <c r="BN137" s="149"/>
      <c r="BO137" s="150"/>
      <c r="BP137" s="149"/>
      <c r="BQ137" s="243"/>
      <c r="BR137" s="244"/>
      <c r="BS137" s="245"/>
      <c r="BT137" s="245"/>
      <c r="BU137" s="245"/>
      <c r="BV137" s="153"/>
      <c r="BW137" s="153"/>
      <c r="BX137" s="154"/>
      <c r="BY137" s="244"/>
      <c r="BZ137" s="245"/>
      <c r="CA137" s="246"/>
    </row>
    <row r="138" spans="1:79" ht="151.5" customHeight="1" x14ac:dyDescent="0.3">
      <c r="A138" s="225" t="str">
        <f t="array" ref="A138">IFERROR(INDEX(Riesgos!$A$7:$M$84,MATCH(E138,INDEX(Riesgos!$A$7:$M$84,,MATCH(E$7,Riesgos!$A$6:$M$6,0)),0),MATCH(A$7,Riesgos!$A$6:$M$6,0)),"")</f>
        <v/>
      </c>
      <c r="B138" s="226" t="str">
        <f t="array" ref="B138">IFERROR(INDEX(Riesgos!$A$7:$M$84,MATCH(E138,INDEX(Riesgos!$A$7:$M$84,,MATCH(E$7,Riesgos!$A$6:$M$6,0)),0),MATCH(B$7,Riesgos!$A$6:$M$6,0)),"")</f>
        <v/>
      </c>
      <c r="C138" s="226"/>
      <c r="D138" s="44" t="str">
        <f t="array" ref="D138">IFERROR(INDEX(Riesgos!$A$7:$M$84,MATCH(E138,INDEX(Riesgos!$A$7:$M$84,,MATCH(E$7,Riesgos!$A$6:$M$6,0)),0),MATCH(D$7,Riesgos!$A$6:$M$6,0)),"")</f>
        <v/>
      </c>
      <c r="E138" s="191"/>
      <c r="F138" s="191"/>
      <c r="G138" s="227" t="str">
        <f t="shared" si="0"/>
        <v/>
      </c>
      <c r="H138" s="228"/>
      <c r="I138" s="229" t="str">
        <f t="shared" si="1"/>
        <v/>
      </c>
      <c r="J138" s="166" t="str">
        <f>IFERROR(IF(I138="","",IF(I138&lt;='Listas y tablas'!$L$3,"Muy Baja",IF(I138&lt;='Listas y tablas'!$L$4,"Baja",IF(I138&lt;='Listas y tablas'!$L$5,"Media",IF(I138&lt;='Listas y tablas'!$L$6,"Alta","Muy Alta"))))),"")</f>
        <v/>
      </c>
      <c r="K138" s="230"/>
      <c r="L138" s="231"/>
      <c r="M138" s="133"/>
      <c r="N138" s="221"/>
      <c r="O138" s="221"/>
      <c r="P138" s="222"/>
      <c r="Q138" s="223"/>
      <c r="R138" s="221"/>
      <c r="S138" s="221"/>
      <c r="T138" s="221"/>
      <c r="U138" s="221"/>
      <c r="V138" s="232"/>
      <c r="W138" s="133"/>
      <c r="X138" s="221"/>
      <c r="Y138" s="221"/>
      <c r="Z138" s="221"/>
      <c r="AA138" s="221"/>
      <c r="AB138" s="221"/>
      <c r="AC138" s="134"/>
      <c r="AD138" s="221"/>
      <c r="AE138" s="222"/>
      <c r="AF138" s="233"/>
      <c r="AG138" s="234"/>
      <c r="AH138" s="234"/>
      <c r="AI138" s="235"/>
      <c r="AJ138" s="137"/>
      <c r="AK138" s="137"/>
      <c r="AL138" s="139"/>
      <c r="AM138" s="233"/>
      <c r="AN138" s="236"/>
      <c r="AO138" s="237"/>
      <c r="AP138" s="142"/>
      <c r="AQ138" s="142"/>
      <c r="AR138" s="142"/>
      <c r="AS138" s="142"/>
      <c r="AT138" s="142"/>
      <c r="AU138" s="142"/>
      <c r="AV138" s="143"/>
      <c r="AW138" s="142"/>
      <c r="AX138" s="238"/>
      <c r="AY138" s="239"/>
      <c r="AZ138" s="240"/>
      <c r="BA138" s="240"/>
      <c r="BB138" s="240"/>
      <c r="BC138" s="146"/>
      <c r="BD138" s="146"/>
      <c r="BE138" s="147"/>
      <c r="BF138" s="241"/>
      <c r="BG138" s="240"/>
      <c r="BH138" s="242"/>
      <c r="BI138" s="149"/>
      <c r="BJ138" s="149"/>
      <c r="BK138" s="149"/>
      <c r="BL138" s="149"/>
      <c r="BM138" s="149"/>
      <c r="BN138" s="149"/>
      <c r="BO138" s="150"/>
      <c r="BP138" s="149"/>
      <c r="BQ138" s="243"/>
      <c r="BR138" s="244"/>
      <c r="BS138" s="245"/>
      <c r="BT138" s="245"/>
      <c r="BU138" s="245"/>
      <c r="BV138" s="153"/>
      <c r="BW138" s="153"/>
      <c r="BX138" s="154"/>
      <c r="BY138" s="244"/>
      <c r="BZ138" s="245"/>
      <c r="CA138" s="246"/>
    </row>
    <row r="139" spans="1:79" ht="151.5" customHeight="1" x14ac:dyDescent="0.3">
      <c r="A139" s="225" t="str">
        <f t="array" ref="A139">IFERROR(INDEX(Riesgos!$A$7:$M$84,MATCH(E139,INDEX(Riesgos!$A$7:$M$84,,MATCH(E$7,Riesgos!$A$6:$M$6,0)),0),MATCH(A$7,Riesgos!$A$6:$M$6,0)),"")</f>
        <v/>
      </c>
      <c r="B139" s="226" t="str">
        <f t="array" ref="B139">IFERROR(INDEX(Riesgos!$A$7:$M$84,MATCH(E139,INDEX(Riesgos!$A$7:$M$84,,MATCH(E$7,Riesgos!$A$6:$M$6,0)),0),MATCH(B$7,Riesgos!$A$6:$M$6,0)),"")</f>
        <v/>
      </c>
      <c r="C139" s="226"/>
      <c r="D139" s="44" t="str">
        <f t="array" ref="D139">IFERROR(INDEX(Riesgos!$A$7:$M$84,MATCH(E139,INDEX(Riesgos!$A$7:$M$84,,MATCH(E$7,Riesgos!$A$6:$M$6,0)),0),MATCH(D$7,Riesgos!$A$6:$M$6,0)),"")</f>
        <v/>
      </c>
      <c r="E139" s="191"/>
      <c r="F139" s="191"/>
      <c r="G139" s="227" t="str">
        <f t="shared" si="0"/>
        <v/>
      </c>
      <c r="H139" s="228"/>
      <c r="I139" s="229" t="str">
        <f t="shared" si="1"/>
        <v/>
      </c>
      <c r="J139" s="166" t="str">
        <f>IFERROR(IF(I139="","",IF(I139&lt;='Listas y tablas'!$L$3,"Muy Baja",IF(I139&lt;='Listas y tablas'!$L$4,"Baja",IF(I139&lt;='Listas y tablas'!$L$5,"Media",IF(I139&lt;='Listas y tablas'!$L$6,"Alta","Muy Alta"))))),"")</f>
        <v/>
      </c>
      <c r="K139" s="230"/>
      <c r="L139" s="231"/>
      <c r="M139" s="133"/>
      <c r="N139" s="221"/>
      <c r="O139" s="221"/>
      <c r="P139" s="222"/>
      <c r="Q139" s="223"/>
      <c r="R139" s="221"/>
      <c r="S139" s="221"/>
      <c r="T139" s="221"/>
      <c r="U139" s="221"/>
      <c r="V139" s="232"/>
      <c r="W139" s="133"/>
      <c r="X139" s="221"/>
      <c r="Y139" s="221"/>
      <c r="Z139" s="221"/>
      <c r="AA139" s="221"/>
      <c r="AB139" s="221"/>
      <c r="AC139" s="134"/>
      <c r="AD139" s="221"/>
      <c r="AE139" s="222"/>
      <c r="AF139" s="233"/>
      <c r="AG139" s="234"/>
      <c r="AH139" s="234"/>
      <c r="AI139" s="235"/>
      <c r="AJ139" s="137"/>
      <c r="AK139" s="137"/>
      <c r="AL139" s="139"/>
      <c r="AM139" s="233"/>
      <c r="AN139" s="236"/>
      <c r="AO139" s="237"/>
      <c r="AP139" s="142"/>
      <c r="AQ139" s="142"/>
      <c r="AR139" s="142"/>
      <c r="AS139" s="142"/>
      <c r="AT139" s="142"/>
      <c r="AU139" s="142"/>
      <c r="AV139" s="143"/>
      <c r="AW139" s="142"/>
      <c r="AX139" s="238"/>
      <c r="AY139" s="239"/>
      <c r="AZ139" s="240"/>
      <c r="BA139" s="240"/>
      <c r="BB139" s="240"/>
      <c r="BC139" s="146"/>
      <c r="BD139" s="146"/>
      <c r="BE139" s="147"/>
      <c r="BF139" s="241"/>
      <c r="BG139" s="240"/>
      <c r="BH139" s="242"/>
      <c r="BI139" s="149"/>
      <c r="BJ139" s="149"/>
      <c r="BK139" s="149"/>
      <c r="BL139" s="149"/>
      <c r="BM139" s="149"/>
      <c r="BN139" s="149"/>
      <c r="BO139" s="150"/>
      <c r="BP139" s="149"/>
      <c r="BQ139" s="243"/>
      <c r="BR139" s="244"/>
      <c r="BS139" s="245"/>
      <c r="BT139" s="245"/>
      <c r="BU139" s="245"/>
      <c r="BV139" s="153"/>
      <c r="BW139" s="153"/>
      <c r="BX139" s="154"/>
      <c r="BY139" s="244"/>
      <c r="BZ139" s="245"/>
      <c r="CA139" s="246"/>
    </row>
    <row r="140" spans="1:79" ht="151.5" customHeight="1" x14ac:dyDescent="0.3">
      <c r="A140" s="225" t="str">
        <f t="array" ref="A140">IFERROR(INDEX(Riesgos!$A$7:$M$84,MATCH(E140,INDEX(Riesgos!$A$7:$M$84,,MATCH(E$7,Riesgos!$A$6:$M$6,0)),0),MATCH(A$7,Riesgos!$A$6:$M$6,0)),"")</f>
        <v/>
      </c>
      <c r="B140" s="226" t="str">
        <f t="array" ref="B140">IFERROR(INDEX(Riesgos!$A$7:$M$84,MATCH(E140,INDEX(Riesgos!$A$7:$M$84,,MATCH(E$7,Riesgos!$A$6:$M$6,0)),0),MATCH(B$7,Riesgos!$A$6:$M$6,0)),"")</f>
        <v/>
      </c>
      <c r="C140" s="226"/>
      <c r="D140" s="44" t="str">
        <f t="array" ref="D140">IFERROR(INDEX(Riesgos!$A$7:$M$84,MATCH(E140,INDEX(Riesgos!$A$7:$M$84,,MATCH(E$7,Riesgos!$A$6:$M$6,0)),0),MATCH(D$7,Riesgos!$A$6:$M$6,0)),"")</f>
        <v/>
      </c>
      <c r="E140" s="191"/>
      <c r="F140" s="191"/>
      <c r="G140" s="227" t="str">
        <f t="shared" si="0"/>
        <v/>
      </c>
      <c r="H140" s="228"/>
      <c r="I140" s="229" t="str">
        <f t="shared" si="1"/>
        <v/>
      </c>
      <c r="J140" s="166" t="str">
        <f>IFERROR(IF(I140="","",IF(I140&lt;='Listas y tablas'!$L$3,"Muy Baja",IF(I140&lt;='Listas y tablas'!$L$4,"Baja",IF(I140&lt;='Listas y tablas'!$L$5,"Media",IF(I140&lt;='Listas y tablas'!$L$6,"Alta","Muy Alta"))))),"")</f>
        <v/>
      </c>
      <c r="K140" s="230"/>
      <c r="L140" s="231"/>
      <c r="M140" s="133"/>
      <c r="N140" s="221"/>
      <c r="O140" s="221"/>
      <c r="P140" s="222"/>
      <c r="Q140" s="223"/>
      <c r="R140" s="221"/>
      <c r="S140" s="221"/>
      <c r="T140" s="221"/>
      <c r="U140" s="221"/>
      <c r="V140" s="232"/>
      <c r="W140" s="133"/>
      <c r="X140" s="221"/>
      <c r="Y140" s="221"/>
      <c r="Z140" s="221"/>
      <c r="AA140" s="221"/>
      <c r="AB140" s="221"/>
      <c r="AC140" s="134"/>
      <c r="AD140" s="221"/>
      <c r="AE140" s="222"/>
      <c r="AF140" s="233"/>
      <c r="AG140" s="234"/>
      <c r="AH140" s="234"/>
      <c r="AI140" s="235"/>
      <c r="AJ140" s="137"/>
      <c r="AK140" s="137"/>
      <c r="AL140" s="139"/>
      <c r="AM140" s="233"/>
      <c r="AN140" s="236"/>
      <c r="AO140" s="237"/>
      <c r="AP140" s="142"/>
      <c r="AQ140" s="142"/>
      <c r="AR140" s="142"/>
      <c r="AS140" s="142"/>
      <c r="AT140" s="142"/>
      <c r="AU140" s="142"/>
      <c r="AV140" s="143"/>
      <c r="AW140" s="142"/>
      <c r="AX140" s="238"/>
      <c r="AY140" s="239"/>
      <c r="AZ140" s="240"/>
      <c r="BA140" s="240"/>
      <c r="BB140" s="240"/>
      <c r="BC140" s="146"/>
      <c r="BD140" s="146"/>
      <c r="BE140" s="147"/>
      <c r="BF140" s="241"/>
      <c r="BG140" s="240"/>
      <c r="BH140" s="242"/>
      <c r="BI140" s="149"/>
      <c r="BJ140" s="149"/>
      <c r="BK140" s="149"/>
      <c r="BL140" s="149"/>
      <c r="BM140" s="149"/>
      <c r="BN140" s="149"/>
      <c r="BO140" s="150"/>
      <c r="BP140" s="149"/>
      <c r="BQ140" s="243"/>
      <c r="BR140" s="244"/>
      <c r="BS140" s="245"/>
      <c r="BT140" s="245"/>
      <c r="BU140" s="245"/>
      <c r="BV140" s="153"/>
      <c r="BW140" s="153"/>
      <c r="BX140" s="154"/>
      <c r="BY140" s="244"/>
      <c r="BZ140" s="245"/>
      <c r="CA140" s="246"/>
    </row>
    <row r="141" spans="1:79" ht="151.5" customHeight="1" x14ac:dyDescent="0.3">
      <c r="A141" s="225" t="str">
        <f t="array" ref="A141">IFERROR(INDEX(Riesgos!$A$7:$M$84,MATCH(E141,INDEX(Riesgos!$A$7:$M$84,,MATCH(E$7,Riesgos!$A$6:$M$6,0)),0),MATCH(A$7,Riesgos!$A$6:$M$6,0)),"")</f>
        <v/>
      </c>
      <c r="B141" s="226" t="str">
        <f t="array" ref="B141">IFERROR(INDEX(Riesgos!$A$7:$M$84,MATCH(E141,INDEX(Riesgos!$A$7:$M$84,,MATCH(E$7,Riesgos!$A$6:$M$6,0)),0),MATCH(B$7,Riesgos!$A$6:$M$6,0)),"")</f>
        <v/>
      </c>
      <c r="C141" s="226"/>
      <c r="D141" s="44" t="str">
        <f t="array" ref="D141">IFERROR(INDEX(Riesgos!$A$7:$M$84,MATCH(E141,INDEX(Riesgos!$A$7:$M$84,,MATCH(E$7,Riesgos!$A$6:$M$6,0)),0),MATCH(D$7,Riesgos!$A$6:$M$6,0)),"")</f>
        <v/>
      </c>
      <c r="E141" s="191"/>
      <c r="F141" s="191"/>
      <c r="G141" s="227" t="str">
        <f t="shared" si="0"/>
        <v/>
      </c>
      <c r="H141" s="228"/>
      <c r="I141" s="229" t="str">
        <f t="shared" si="1"/>
        <v/>
      </c>
      <c r="J141" s="166" t="str">
        <f>IFERROR(IF(I141="","",IF(I141&lt;='Listas y tablas'!$L$3,"Muy Baja",IF(I141&lt;='Listas y tablas'!$L$4,"Baja",IF(I141&lt;='Listas y tablas'!$L$5,"Media",IF(I141&lt;='Listas y tablas'!$L$6,"Alta","Muy Alta"))))),"")</f>
        <v/>
      </c>
      <c r="K141" s="230"/>
      <c r="L141" s="231"/>
      <c r="M141" s="133"/>
      <c r="N141" s="221"/>
      <c r="O141" s="221"/>
      <c r="P141" s="222"/>
      <c r="Q141" s="223"/>
      <c r="R141" s="221"/>
      <c r="S141" s="221"/>
      <c r="T141" s="221"/>
      <c r="U141" s="221"/>
      <c r="V141" s="232"/>
      <c r="W141" s="133"/>
      <c r="X141" s="221"/>
      <c r="Y141" s="221"/>
      <c r="Z141" s="221"/>
      <c r="AA141" s="221"/>
      <c r="AB141" s="221"/>
      <c r="AC141" s="134"/>
      <c r="AD141" s="221"/>
      <c r="AE141" s="222"/>
      <c r="AF141" s="233"/>
      <c r="AG141" s="234"/>
      <c r="AH141" s="234"/>
      <c r="AI141" s="235"/>
      <c r="AJ141" s="137"/>
      <c r="AK141" s="137"/>
      <c r="AL141" s="139"/>
      <c r="AM141" s="233"/>
      <c r="AN141" s="236"/>
      <c r="AO141" s="237"/>
      <c r="AP141" s="142"/>
      <c r="AQ141" s="142"/>
      <c r="AR141" s="142"/>
      <c r="AS141" s="142"/>
      <c r="AT141" s="142"/>
      <c r="AU141" s="142"/>
      <c r="AV141" s="143"/>
      <c r="AW141" s="142"/>
      <c r="AX141" s="238"/>
      <c r="AY141" s="239"/>
      <c r="AZ141" s="240"/>
      <c r="BA141" s="240"/>
      <c r="BB141" s="240"/>
      <c r="BC141" s="146"/>
      <c r="BD141" s="146"/>
      <c r="BE141" s="147"/>
      <c r="BF141" s="241"/>
      <c r="BG141" s="240"/>
      <c r="BH141" s="242"/>
      <c r="BI141" s="149"/>
      <c r="BJ141" s="149"/>
      <c r="BK141" s="149"/>
      <c r="BL141" s="149"/>
      <c r="BM141" s="149"/>
      <c r="BN141" s="149"/>
      <c r="BO141" s="150"/>
      <c r="BP141" s="149"/>
      <c r="BQ141" s="243"/>
      <c r="BR141" s="244"/>
      <c r="BS141" s="245"/>
      <c r="BT141" s="245"/>
      <c r="BU141" s="245"/>
      <c r="BV141" s="153"/>
      <c r="BW141" s="153"/>
      <c r="BX141" s="154"/>
      <c r="BY141" s="244"/>
      <c r="BZ141" s="245"/>
      <c r="CA141" s="246"/>
    </row>
    <row r="142" spans="1:79" ht="151.5" customHeight="1" x14ac:dyDescent="0.3">
      <c r="A142" s="225" t="str">
        <f t="array" ref="A142">IFERROR(INDEX(Riesgos!$A$7:$M$84,MATCH(E142,INDEX(Riesgos!$A$7:$M$84,,MATCH(E$7,Riesgos!$A$6:$M$6,0)),0),MATCH(A$7,Riesgos!$A$6:$M$6,0)),"")</f>
        <v/>
      </c>
      <c r="B142" s="226" t="str">
        <f t="array" ref="B142">IFERROR(INDEX(Riesgos!$A$7:$M$84,MATCH(E142,INDEX(Riesgos!$A$7:$M$84,,MATCH(E$7,Riesgos!$A$6:$M$6,0)),0),MATCH(B$7,Riesgos!$A$6:$M$6,0)),"")</f>
        <v/>
      </c>
      <c r="C142" s="226"/>
      <c r="D142" s="44" t="str">
        <f t="array" ref="D142">IFERROR(INDEX(Riesgos!$A$7:$M$84,MATCH(E142,INDEX(Riesgos!$A$7:$M$84,,MATCH(E$7,Riesgos!$A$6:$M$6,0)),0),MATCH(D$7,Riesgos!$A$6:$M$6,0)),"")</f>
        <v/>
      </c>
      <c r="E142" s="191"/>
      <c r="F142" s="191"/>
      <c r="G142" s="227" t="str">
        <f t="shared" si="0"/>
        <v/>
      </c>
      <c r="H142" s="228"/>
      <c r="I142" s="229" t="str">
        <f t="shared" si="1"/>
        <v/>
      </c>
      <c r="J142" s="166" t="str">
        <f>IFERROR(IF(I142="","",IF(I142&lt;='Listas y tablas'!$L$3,"Muy Baja",IF(I142&lt;='Listas y tablas'!$L$4,"Baja",IF(I142&lt;='Listas y tablas'!$L$5,"Media",IF(I142&lt;='Listas y tablas'!$L$6,"Alta","Muy Alta"))))),"")</f>
        <v/>
      </c>
      <c r="K142" s="230"/>
      <c r="L142" s="231"/>
      <c r="M142" s="133"/>
      <c r="N142" s="221"/>
      <c r="O142" s="221"/>
      <c r="P142" s="222"/>
      <c r="Q142" s="223"/>
      <c r="R142" s="221"/>
      <c r="S142" s="221"/>
      <c r="T142" s="221"/>
      <c r="U142" s="221"/>
      <c r="V142" s="232"/>
      <c r="W142" s="133"/>
      <c r="X142" s="221"/>
      <c r="Y142" s="221"/>
      <c r="Z142" s="221"/>
      <c r="AA142" s="221"/>
      <c r="AB142" s="221"/>
      <c r="AC142" s="134"/>
      <c r="AD142" s="221"/>
      <c r="AE142" s="222"/>
      <c r="AF142" s="233"/>
      <c r="AG142" s="234"/>
      <c r="AH142" s="234"/>
      <c r="AI142" s="235"/>
      <c r="AJ142" s="137"/>
      <c r="AK142" s="137"/>
      <c r="AL142" s="139"/>
      <c r="AM142" s="233"/>
      <c r="AN142" s="236"/>
      <c r="AO142" s="237"/>
      <c r="AP142" s="142"/>
      <c r="AQ142" s="142"/>
      <c r="AR142" s="142"/>
      <c r="AS142" s="142"/>
      <c r="AT142" s="142"/>
      <c r="AU142" s="142"/>
      <c r="AV142" s="143"/>
      <c r="AW142" s="142"/>
      <c r="AX142" s="238"/>
      <c r="AY142" s="239"/>
      <c r="AZ142" s="240"/>
      <c r="BA142" s="240"/>
      <c r="BB142" s="240"/>
      <c r="BC142" s="146"/>
      <c r="BD142" s="146"/>
      <c r="BE142" s="147"/>
      <c r="BF142" s="241"/>
      <c r="BG142" s="240"/>
      <c r="BH142" s="242"/>
      <c r="BI142" s="149"/>
      <c r="BJ142" s="149"/>
      <c r="BK142" s="149"/>
      <c r="BL142" s="149"/>
      <c r="BM142" s="149"/>
      <c r="BN142" s="149"/>
      <c r="BO142" s="150"/>
      <c r="BP142" s="149"/>
      <c r="BQ142" s="243"/>
      <c r="BR142" s="244"/>
      <c r="BS142" s="245"/>
      <c r="BT142" s="245"/>
      <c r="BU142" s="245"/>
      <c r="BV142" s="153"/>
      <c r="BW142" s="153"/>
      <c r="BX142" s="154"/>
      <c r="BY142" s="244"/>
      <c r="BZ142" s="245"/>
      <c r="CA142" s="246"/>
    </row>
    <row r="143" spans="1:79" ht="151.5" customHeight="1" x14ac:dyDescent="0.3">
      <c r="A143" s="225" t="str">
        <f t="array" ref="A143">IFERROR(INDEX(Riesgos!$A$7:$M$84,MATCH(E143,INDEX(Riesgos!$A$7:$M$84,,MATCH(E$7,Riesgos!$A$6:$M$6,0)),0),MATCH(A$7,Riesgos!$A$6:$M$6,0)),"")</f>
        <v/>
      </c>
      <c r="B143" s="226" t="str">
        <f t="array" ref="B143">IFERROR(INDEX(Riesgos!$A$7:$M$84,MATCH(E143,INDEX(Riesgos!$A$7:$M$84,,MATCH(E$7,Riesgos!$A$6:$M$6,0)),0),MATCH(B$7,Riesgos!$A$6:$M$6,0)),"")</f>
        <v/>
      </c>
      <c r="C143" s="226"/>
      <c r="D143" s="44" t="str">
        <f t="array" ref="D143">IFERROR(INDEX(Riesgos!$A$7:$M$84,MATCH(E143,INDEX(Riesgos!$A$7:$M$84,,MATCH(E$7,Riesgos!$A$6:$M$6,0)),0),MATCH(D$7,Riesgos!$A$6:$M$6,0)),"")</f>
        <v/>
      </c>
      <c r="E143" s="191"/>
      <c r="F143" s="191"/>
      <c r="G143" s="227" t="str">
        <f t="shared" si="0"/>
        <v/>
      </c>
      <c r="H143" s="228"/>
      <c r="I143" s="229" t="str">
        <f t="shared" si="1"/>
        <v/>
      </c>
      <c r="J143" s="166" t="str">
        <f>IFERROR(IF(I143="","",IF(I143&lt;='Listas y tablas'!$L$3,"Muy Baja",IF(I143&lt;='Listas y tablas'!$L$4,"Baja",IF(I143&lt;='Listas y tablas'!$L$5,"Media",IF(I143&lt;='Listas y tablas'!$L$6,"Alta","Muy Alta"))))),"")</f>
        <v/>
      </c>
      <c r="K143" s="230"/>
      <c r="L143" s="231"/>
      <c r="M143" s="133"/>
      <c r="N143" s="221"/>
      <c r="O143" s="221"/>
      <c r="P143" s="222"/>
      <c r="Q143" s="223"/>
      <c r="R143" s="221"/>
      <c r="S143" s="221"/>
      <c r="T143" s="221"/>
      <c r="U143" s="221"/>
      <c r="V143" s="232"/>
      <c r="W143" s="133"/>
      <c r="X143" s="221"/>
      <c r="Y143" s="221"/>
      <c r="Z143" s="221"/>
      <c r="AA143" s="221"/>
      <c r="AB143" s="221"/>
      <c r="AC143" s="134"/>
      <c r="AD143" s="221"/>
      <c r="AE143" s="222"/>
      <c r="AF143" s="233"/>
      <c r="AG143" s="234"/>
      <c r="AH143" s="234"/>
      <c r="AI143" s="235"/>
      <c r="AJ143" s="137"/>
      <c r="AK143" s="137"/>
      <c r="AL143" s="139"/>
      <c r="AM143" s="233"/>
      <c r="AN143" s="236"/>
      <c r="AO143" s="237"/>
      <c r="AP143" s="142"/>
      <c r="AQ143" s="142"/>
      <c r="AR143" s="142"/>
      <c r="AS143" s="142"/>
      <c r="AT143" s="142"/>
      <c r="AU143" s="142"/>
      <c r="AV143" s="143"/>
      <c r="AW143" s="142"/>
      <c r="AX143" s="238"/>
      <c r="AY143" s="239"/>
      <c r="AZ143" s="240"/>
      <c r="BA143" s="240"/>
      <c r="BB143" s="240"/>
      <c r="BC143" s="146"/>
      <c r="BD143" s="146"/>
      <c r="BE143" s="147"/>
      <c r="BF143" s="241"/>
      <c r="BG143" s="240"/>
      <c r="BH143" s="242"/>
      <c r="BI143" s="149"/>
      <c r="BJ143" s="149"/>
      <c r="BK143" s="149"/>
      <c r="BL143" s="149"/>
      <c r="BM143" s="149"/>
      <c r="BN143" s="149"/>
      <c r="BO143" s="150"/>
      <c r="BP143" s="149"/>
      <c r="BQ143" s="243"/>
      <c r="BR143" s="244"/>
      <c r="BS143" s="245"/>
      <c r="BT143" s="245"/>
      <c r="BU143" s="245"/>
      <c r="BV143" s="153"/>
      <c r="BW143" s="153"/>
      <c r="BX143" s="154"/>
      <c r="BY143" s="244"/>
      <c r="BZ143" s="245"/>
      <c r="CA143" s="246"/>
    </row>
    <row r="144" spans="1:79" ht="151.5" customHeight="1" x14ac:dyDescent="0.3">
      <c r="A144" s="225" t="str">
        <f t="array" ref="A144">IFERROR(INDEX(Riesgos!$A$7:$M$84,MATCH(E144,INDEX(Riesgos!$A$7:$M$84,,MATCH(E$7,Riesgos!$A$6:$M$6,0)),0),MATCH(A$7,Riesgos!$A$6:$M$6,0)),"")</f>
        <v/>
      </c>
      <c r="B144" s="226" t="str">
        <f t="array" ref="B144">IFERROR(INDEX(Riesgos!$A$7:$M$84,MATCH(E144,INDEX(Riesgos!$A$7:$M$84,,MATCH(E$7,Riesgos!$A$6:$M$6,0)),0),MATCH(B$7,Riesgos!$A$6:$M$6,0)),"")</f>
        <v/>
      </c>
      <c r="C144" s="226"/>
      <c r="D144" s="44" t="str">
        <f t="array" ref="D144">IFERROR(INDEX(Riesgos!$A$7:$M$84,MATCH(E144,INDEX(Riesgos!$A$7:$M$84,,MATCH(E$7,Riesgos!$A$6:$M$6,0)),0),MATCH(D$7,Riesgos!$A$6:$M$6,0)),"")</f>
        <v/>
      </c>
      <c r="E144" s="191"/>
      <c r="F144" s="191"/>
      <c r="G144" s="227" t="str">
        <f t="shared" si="0"/>
        <v/>
      </c>
      <c r="H144" s="228"/>
      <c r="I144" s="229" t="str">
        <f t="shared" si="1"/>
        <v/>
      </c>
      <c r="J144" s="166" t="str">
        <f>IFERROR(IF(I144="","",IF(I144&lt;='Listas y tablas'!$L$3,"Muy Baja",IF(I144&lt;='Listas y tablas'!$L$4,"Baja",IF(I144&lt;='Listas y tablas'!$L$5,"Media",IF(I144&lt;='Listas y tablas'!$L$6,"Alta","Muy Alta"))))),"")</f>
        <v/>
      </c>
      <c r="K144" s="230"/>
      <c r="L144" s="231"/>
      <c r="M144" s="133"/>
      <c r="N144" s="221"/>
      <c r="O144" s="221"/>
      <c r="P144" s="222"/>
      <c r="Q144" s="223"/>
      <c r="R144" s="221"/>
      <c r="S144" s="221"/>
      <c r="T144" s="221"/>
      <c r="U144" s="221"/>
      <c r="V144" s="232"/>
      <c r="W144" s="133"/>
      <c r="X144" s="221"/>
      <c r="Y144" s="221"/>
      <c r="Z144" s="221"/>
      <c r="AA144" s="221"/>
      <c r="AB144" s="221"/>
      <c r="AC144" s="134"/>
      <c r="AD144" s="221"/>
      <c r="AE144" s="222"/>
      <c r="AF144" s="233"/>
      <c r="AG144" s="234"/>
      <c r="AH144" s="234"/>
      <c r="AI144" s="235"/>
      <c r="AJ144" s="137"/>
      <c r="AK144" s="137"/>
      <c r="AL144" s="139"/>
      <c r="AM144" s="233"/>
      <c r="AN144" s="236"/>
      <c r="AO144" s="237"/>
      <c r="AP144" s="142"/>
      <c r="AQ144" s="142"/>
      <c r="AR144" s="142"/>
      <c r="AS144" s="142"/>
      <c r="AT144" s="142"/>
      <c r="AU144" s="142"/>
      <c r="AV144" s="143"/>
      <c r="AW144" s="142"/>
      <c r="AX144" s="238"/>
      <c r="AY144" s="239"/>
      <c r="AZ144" s="240"/>
      <c r="BA144" s="240"/>
      <c r="BB144" s="240"/>
      <c r="BC144" s="146"/>
      <c r="BD144" s="146"/>
      <c r="BE144" s="147"/>
      <c r="BF144" s="241"/>
      <c r="BG144" s="240"/>
      <c r="BH144" s="242"/>
      <c r="BI144" s="149"/>
      <c r="BJ144" s="149"/>
      <c r="BK144" s="149"/>
      <c r="BL144" s="149"/>
      <c r="BM144" s="149"/>
      <c r="BN144" s="149"/>
      <c r="BO144" s="150"/>
      <c r="BP144" s="149"/>
      <c r="BQ144" s="243"/>
      <c r="BR144" s="244"/>
      <c r="BS144" s="245"/>
      <c r="BT144" s="245"/>
      <c r="BU144" s="245"/>
      <c r="BV144" s="153"/>
      <c r="BW144" s="153"/>
      <c r="BX144" s="154"/>
      <c r="BY144" s="244"/>
      <c r="BZ144" s="245"/>
      <c r="CA144" s="246"/>
    </row>
    <row r="145" spans="1:79" ht="151.5" customHeight="1" x14ac:dyDescent="0.3">
      <c r="A145" s="225" t="str">
        <f t="array" ref="A145">IFERROR(INDEX(Riesgos!$A$7:$M$84,MATCH(E145,INDEX(Riesgos!$A$7:$M$84,,MATCH(E$7,Riesgos!$A$6:$M$6,0)),0),MATCH(A$7,Riesgos!$A$6:$M$6,0)),"")</f>
        <v/>
      </c>
      <c r="B145" s="226" t="str">
        <f t="array" ref="B145">IFERROR(INDEX(Riesgos!$A$7:$M$84,MATCH(E145,INDEX(Riesgos!$A$7:$M$84,,MATCH(E$7,Riesgos!$A$6:$M$6,0)),0),MATCH(B$7,Riesgos!$A$6:$M$6,0)),"")</f>
        <v/>
      </c>
      <c r="C145" s="226"/>
      <c r="D145" s="44" t="str">
        <f t="array" ref="D145">IFERROR(INDEX(Riesgos!$A$7:$M$84,MATCH(E145,INDEX(Riesgos!$A$7:$M$84,,MATCH(E$7,Riesgos!$A$6:$M$6,0)),0),MATCH(D$7,Riesgos!$A$6:$M$6,0)),"")</f>
        <v/>
      </c>
      <c r="E145" s="191"/>
      <c r="F145" s="191"/>
      <c r="G145" s="227" t="str">
        <f t="shared" si="0"/>
        <v/>
      </c>
      <c r="H145" s="228"/>
      <c r="I145" s="229" t="str">
        <f t="shared" si="1"/>
        <v/>
      </c>
      <c r="J145" s="166" t="str">
        <f>IFERROR(IF(I145="","",IF(I145&lt;='Listas y tablas'!$L$3,"Muy Baja",IF(I145&lt;='Listas y tablas'!$L$4,"Baja",IF(I145&lt;='Listas y tablas'!$L$5,"Media",IF(I145&lt;='Listas y tablas'!$L$6,"Alta","Muy Alta"))))),"")</f>
        <v/>
      </c>
      <c r="K145" s="230"/>
      <c r="L145" s="231"/>
      <c r="M145" s="133"/>
      <c r="N145" s="221"/>
      <c r="O145" s="221"/>
      <c r="P145" s="222"/>
      <c r="Q145" s="223"/>
      <c r="R145" s="221"/>
      <c r="S145" s="221"/>
      <c r="T145" s="221"/>
      <c r="U145" s="221"/>
      <c r="V145" s="232"/>
      <c r="W145" s="133"/>
      <c r="X145" s="221"/>
      <c r="Y145" s="221"/>
      <c r="Z145" s="221"/>
      <c r="AA145" s="221"/>
      <c r="AB145" s="221"/>
      <c r="AC145" s="134"/>
      <c r="AD145" s="221"/>
      <c r="AE145" s="222"/>
      <c r="AF145" s="233"/>
      <c r="AG145" s="234"/>
      <c r="AH145" s="234"/>
      <c r="AI145" s="235"/>
      <c r="AJ145" s="137"/>
      <c r="AK145" s="137"/>
      <c r="AL145" s="139"/>
      <c r="AM145" s="233"/>
      <c r="AN145" s="236"/>
      <c r="AO145" s="237"/>
      <c r="AP145" s="142"/>
      <c r="AQ145" s="142"/>
      <c r="AR145" s="142"/>
      <c r="AS145" s="142"/>
      <c r="AT145" s="142"/>
      <c r="AU145" s="142"/>
      <c r="AV145" s="143"/>
      <c r="AW145" s="142"/>
      <c r="AX145" s="238"/>
      <c r="AY145" s="239"/>
      <c r="AZ145" s="240"/>
      <c r="BA145" s="240"/>
      <c r="BB145" s="240"/>
      <c r="BC145" s="146"/>
      <c r="BD145" s="146"/>
      <c r="BE145" s="147"/>
      <c r="BF145" s="241"/>
      <c r="BG145" s="240"/>
      <c r="BH145" s="242"/>
      <c r="BI145" s="149"/>
      <c r="BJ145" s="149"/>
      <c r="BK145" s="149"/>
      <c r="BL145" s="149"/>
      <c r="BM145" s="149"/>
      <c r="BN145" s="149"/>
      <c r="BO145" s="150"/>
      <c r="BP145" s="149"/>
      <c r="BQ145" s="243"/>
      <c r="BR145" s="244"/>
      <c r="BS145" s="245"/>
      <c r="BT145" s="245"/>
      <c r="BU145" s="245"/>
      <c r="BV145" s="153"/>
      <c r="BW145" s="153"/>
      <c r="BX145" s="154"/>
      <c r="BY145" s="244"/>
      <c r="BZ145" s="245"/>
      <c r="CA145" s="246"/>
    </row>
    <row r="146" spans="1:79" ht="151.5" customHeight="1" x14ac:dyDescent="0.3">
      <c r="A146" s="225" t="str">
        <f t="array" ref="A146">IFERROR(INDEX(Riesgos!$A$7:$M$84,MATCH(E146,INDEX(Riesgos!$A$7:$M$84,,MATCH(E$7,Riesgos!$A$6:$M$6,0)),0),MATCH(A$7,Riesgos!$A$6:$M$6,0)),"")</f>
        <v/>
      </c>
      <c r="B146" s="226" t="str">
        <f t="array" ref="B146">IFERROR(INDEX(Riesgos!$A$7:$M$84,MATCH(E146,INDEX(Riesgos!$A$7:$M$84,,MATCH(E$7,Riesgos!$A$6:$M$6,0)),0),MATCH(B$7,Riesgos!$A$6:$M$6,0)),"")</f>
        <v/>
      </c>
      <c r="C146" s="226"/>
      <c r="D146" s="44" t="str">
        <f t="array" ref="D146">IFERROR(INDEX(Riesgos!$A$7:$M$84,MATCH(E146,INDEX(Riesgos!$A$7:$M$84,,MATCH(E$7,Riesgos!$A$6:$M$6,0)),0),MATCH(D$7,Riesgos!$A$6:$M$6,0)),"")</f>
        <v/>
      </c>
      <c r="E146" s="191"/>
      <c r="F146" s="191"/>
      <c r="G146" s="227" t="str">
        <f t="shared" si="0"/>
        <v/>
      </c>
      <c r="H146" s="228"/>
      <c r="I146" s="229" t="str">
        <f t="shared" si="1"/>
        <v/>
      </c>
      <c r="J146" s="166" t="str">
        <f>IFERROR(IF(I146="","",IF(I146&lt;='Listas y tablas'!$L$3,"Muy Baja",IF(I146&lt;='Listas y tablas'!$L$4,"Baja",IF(I146&lt;='Listas y tablas'!$L$5,"Media",IF(I146&lt;='Listas y tablas'!$L$6,"Alta","Muy Alta"))))),"")</f>
        <v/>
      </c>
      <c r="K146" s="230"/>
      <c r="L146" s="231"/>
      <c r="M146" s="133"/>
      <c r="N146" s="221"/>
      <c r="O146" s="221"/>
      <c r="P146" s="222"/>
      <c r="Q146" s="223"/>
      <c r="R146" s="221"/>
      <c r="S146" s="221"/>
      <c r="T146" s="221"/>
      <c r="U146" s="221"/>
      <c r="V146" s="232"/>
      <c r="W146" s="133"/>
      <c r="X146" s="221"/>
      <c r="Y146" s="221"/>
      <c r="Z146" s="221"/>
      <c r="AA146" s="221"/>
      <c r="AB146" s="221"/>
      <c r="AC146" s="134"/>
      <c r="AD146" s="221"/>
      <c r="AE146" s="222"/>
      <c r="AF146" s="233"/>
      <c r="AG146" s="234"/>
      <c r="AH146" s="234"/>
      <c r="AI146" s="235"/>
      <c r="AJ146" s="137"/>
      <c r="AK146" s="137"/>
      <c r="AL146" s="139"/>
      <c r="AM146" s="233"/>
      <c r="AN146" s="236"/>
      <c r="AO146" s="237"/>
      <c r="AP146" s="142"/>
      <c r="AQ146" s="142"/>
      <c r="AR146" s="142"/>
      <c r="AS146" s="142"/>
      <c r="AT146" s="142"/>
      <c r="AU146" s="142"/>
      <c r="AV146" s="143"/>
      <c r="AW146" s="142"/>
      <c r="AX146" s="238"/>
      <c r="AY146" s="239"/>
      <c r="AZ146" s="240"/>
      <c r="BA146" s="240"/>
      <c r="BB146" s="240"/>
      <c r="BC146" s="146"/>
      <c r="BD146" s="146"/>
      <c r="BE146" s="147"/>
      <c r="BF146" s="241"/>
      <c r="BG146" s="240"/>
      <c r="BH146" s="242"/>
      <c r="BI146" s="149"/>
      <c r="BJ146" s="149"/>
      <c r="BK146" s="149"/>
      <c r="BL146" s="149"/>
      <c r="BM146" s="149"/>
      <c r="BN146" s="149"/>
      <c r="BO146" s="150"/>
      <c r="BP146" s="149"/>
      <c r="BQ146" s="243"/>
      <c r="BR146" s="244"/>
      <c r="BS146" s="245"/>
      <c r="BT146" s="245"/>
      <c r="BU146" s="245"/>
      <c r="BV146" s="153"/>
      <c r="BW146" s="153"/>
      <c r="BX146" s="154"/>
      <c r="BY146" s="244"/>
      <c r="BZ146" s="245"/>
      <c r="CA146" s="246"/>
    </row>
    <row r="147" spans="1:79" ht="151.5" customHeight="1" x14ac:dyDescent="0.3">
      <c r="A147" s="225" t="str">
        <f t="array" ref="A147">IFERROR(INDEX(Riesgos!$A$7:$M$84,MATCH(E147,INDEX(Riesgos!$A$7:$M$84,,MATCH(E$7,Riesgos!$A$6:$M$6,0)),0),MATCH(A$7,Riesgos!$A$6:$M$6,0)),"")</f>
        <v/>
      </c>
      <c r="B147" s="226" t="str">
        <f t="array" ref="B147">IFERROR(INDEX(Riesgos!$A$7:$M$84,MATCH(E147,INDEX(Riesgos!$A$7:$M$84,,MATCH(E$7,Riesgos!$A$6:$M$6,0)),0),MATCH(B$7,Riesgos!$A$6:$M$6,0)),"")</f>
        <v/>
      </c>
      <c r="C147" s="226"/>
      <c r="D147" s="44" t="str">
        <f t="array" ref="D147">IFERROR(INDEX(Riesgos!$A$7:$M$84,MATCH(E147,INDEX(Riesgos!$A$7:$M$84,,MATCH(E$7,Riesgos!$A$6:$M$6,0)),0),MATCH(D$7,Riesgos!$A$6:$M$6,0)),"")</f>
        <v/>
      </c>
      <c r="E147" s="191"/>
      <c r="F147" s="191"/>
      <c r="G147" s="227" t="str">
        <f t="shared" si="0"/>
        <v/>
      </c>
      <c r="H147" s="228"/>
      <c r="I147" s="229" t="str">
        <f t="shared" si="1"/>
        <v/>
      </c>
      <c r="J147" s="166" t="str">
        <f>IFERROR(IF(I147="","",IF(I147&lt;='Listas y tablas'!$L$3,"Muy Baja",IF(I147&lt;='Listas y tablas'!$L$4,"Baja",IF(I147&lt;='Listas y tablas'!$L$5,"Media",IF(I147&lt;='Listas y tablas'!$L$6,"Alta","Muy Alta"))))),"")</f>
        <v/>
      </c>
      <c r="K147" s="230"/>
      <c r="L147" s="231"/>
      <c r="M147" s="133"/>
      <c r="N147" s="221"/>
      <c r="O147" s="221"/>
      <c r="P147" s="222"/>
      <c r="Q147" s="223"/>
      <c r="R147" s="221"/>
      <c r="S147" s="221"/>
      <c r="T147" s="221"/>
      <c r="U147" s="221"/>
      <c r="V147" s="232"/>
      <c r="W147" s="133"/>
      <c r="X147" s="221"/>
      <c r="Y147" s="221"/>
      <c r="Z147" s="221"/>
      <c r="AA147" s="221"/>
      <c r="AB147" s="221"/>
      <c r="AC147" s="134"/>
      <c r="AD147" s="221"/>
      <c r="AE147" s="222"/>
      <c r="AF147" s="233"/>
      <c r="AG147" s="234"/>
      <c r="AH147" s="234"/>
      <c r="AI147" s="235"/>
      <c r="AJ147" s="137"/>
      <c r="AK147" s="137"/>
      <c r="AL147" s="139"/>
      <c r="AM147" s="233"/>
      <c r="AN147" s="236"/>
      <c r="AO147" s="237"/>
      <c r="AP147" s="142"/>
      <c r="AQ147" s="142"/>
      <c r="AR147" s="142"/>
      <c r="AS147" s="142"/>
      <c r="AT147" s="142"/>
      <c r="AU147" s="142"/>
      <c r="AV147" s="143"/>
      <c r="AW147" s="142"/>
      <c r="AX147" s="238"/>
      <c r="AY147" s="239"/>
      <c r="AZ147" s="240"/>
      <c r="BA147" s="240"/>
      <c r="BB147" s="240"/>
      <c r="BC147" s="146"/>
      <c r="BD147" s="146"/>
      <c r="BE147" s="147"/>
      <c r="BF147" s="241"/>
      <c r="BG147" s="240"/>
      <c r="BH147" s="242"/>
      <c r="BI147" s="149"/>
      <c r="BJ147" s="149"/>
      <c r="BK147" s="149"/>
      <c r="BL147" s="149"/>
      <c r="BM147" s="149"/>
      <c r="BN147" s="149"/>
      <c r="BO147" s="150"/>
      <c r="BP147" s="149"/>
      <c r="BQ147" s="243"/>
      <c r="BR147" s="244"/>
      <c r="BS147" s="245"/>
      <c r="BT147" s="245"/>
      <c r="BU147" s="245"/>
      <c r="BV147" s="153"/>
      <c r="BW147" s="153"/>
      <c r="BX147" s="154"/>
      <c r="BY147" s="244"/>
      <c r="BZ147" s="245"/>
      <c r="CA147" s="246"/>
    </row>
    <row r="148" spans="1:79" ht="151.5" customHeight="1" x14ac:dyDescent="0.3">
      <c r="A148" s="225" t="str">
        <f t="array" ref="A148">IFERROR(INDEX(Riesgos!$A$7:$M$84,MATCH(E148,INDEX(Riesgos!$A$7:$M$84,,MATCH(E$7,Riesgos!$A$6:$M$6,0)),0),MATCH(A$7,Riesgos!$A$6:$M$6,0)),"")</f>
        <v/>
      </c>
      <c r="B148" s="226" t="str">
        <f t="array" ref="B148">IFERROR(INDEX(Riesgos!$A$7:$M$84,MATCH(E148,INDEX(Riesgos!$A$7:$M$84,,MATCH(E$7,Riesgos!$A$6:$M$6,0)),0),MATCH(B$7,Riesgos!$A$6:$M$6,0)),"")</f>
        <v/>
      </c>
      <c r="C148" s="226"/>
      <c r="D148" s="44" t="str">
        <f t="array" ref="D148">IFERROR(INDEX(Riesgos!$A$7:$M$84,MATCH(E148,INDEX(Riesgos!$A$7:$M$84,,MATCH(E$7,Riesgos!$A$6:$M$6,0)),0),MATCH(D$7,Riesgos!$A$6:$M$6,0)),"")</f>
        <v/>
      </c>
      <c r="E148" s="191"/>
      <c r="F148" s="191"/>
      <c r="G148" s="227" t="str">
        <f t="shared" si="0"/>
        <v/>
      </c>
      <c r="H148" s="228"/>
      <c r="I148" s="229" t="str">
        <f t="shared" si="1"/>
        <v/>
      </c>
      <c r="J148" s="166" t="str">
        <f>IFERROR(IF(I148="","",IF(I148&lt;='Listas y tablas'!$L$3,"Muy Baja",IF(I148&lt;='Listas y tablas'!$L$4,"Baja",IF(I148&lt;='Listas y tablas'!$L$5,"Media",IF(I148&lt;='Listas y tablas'!$L$6,"Alta","Muy Alta"))))),"")</f>
        <v/>
      </c>
      <c r="K148" s="230"/>
      <c r="L148" s="231"/>
      <c r="M148" s="133"/>
      <c r="N148" s="221"/>
      <c r="O148" s="221"/>
      <c r="P148" s="222"/>
      <c r="Q148" s="223"/>
      <c r="R148" s="221"/>
      <c r="S148" s="221"/>
      <c r="T148" s="221"/>
      <c r="U148" s="221"/>
      <c r="V148" s="232"/>
      <c r="W148" s="133"/>
      <c r="X148" s="221"/>
      <c r="Y148" s="221"/>
      <c r="Z148" s="221"/>
      <c r="AA148" s="221"/>
      <c r="AB148" s="221"/>
      <c r="AC148" s="134"/>
      <c r="AD148" s="221"/>
      <c r="AE148" s="222"/>
      <c r="AF148" s="233"/>
      <c r="AG148" s="234"/>
      <c r="AH148" s="234"/>
      <c r="AI148" s="235"/>
      <c r="AJ148" s="137"/>
      <c r="AK148" s="137"/>
      <c r="AL148" s="139"/>
      <c r="AM148" s="233"/>
      <c r="AN148" s="236"/>
      <c r="AO148" s="237"/>
      <c r="AP148" s="142"/>
      <c r="AQ148" s="142"/>
      <c r="AR148" s="142"/>
      <c r="AS148" s="142"/>
      <c r="AT148" s="142"/>
      <c r="AU148" s="142"/>
      <c r="AV148" s="143"/>
      <c r="AW148" s="142"/>
      <c r="AX148" s="238"/>
      <c r="AY148" s="239"/>
      <c r="AZ148" s="240"/>
      <c r="BA148" s="240"/>
      <c r="BB148" s="240"/>
      <c r="BC148" s="146"/>
      <c r="BD148" s="146"/>
      <c r="BE148" s="147"/>
      <c r="BF148" s="241"/>
      <c r="BG148" s="240"/>
      <c r="BH148" s="242"/>
      <c r="BI148" s="149"/>
      <c r="BJ148" s="149"/>
      <c r="BK148" s="149"/>
      <c r="BL148" s="149"/>
      <c r="BM148" s="149"/>
      <c r="BN148" s="149"/>
      <c r="BO148" s="150"/>
      <c r="BP148" s="149"/>
      <c r="BQ148" s="243"/>
      <c r="BR148" s="244"/>
      <c r="BS148" s="245"/>
      <c r="BT148" s="245"/>
      <c r="BU148" s="245"/>
      <c r="BV148" s="153"/>
      <c r="BW148" s="153"/>
      <c r="BX148" s="154"/>
      <c r="BY148" s="244"/>
      <c r="BZ148" s="245"/>
      <c r="CA148" s="246"/>
    </row>
    <row r="149" spans="1:79" ht="151.5" customHeight="1" x14ac:dyDescent="0.3">
      <c r="A149" s="225" t="str">
        <f t="array" ref="A149">IFERROR(INDEX(Riesgos!$A$7:$M$84,MATCH(E149,INDEX(Riesgos!$A$7:$M$84,,MATCH(E$7,Riesgos!$A$6:$M$6,0)),0),MATCH(A$7,Riesgos!$A$6:$M$6,0)),"")</f>
        <v/>
      </c>
      <c r="B149" s="226" t="str">
        <f t="array" ref="B149">IFERROR(INDEX(Riesgos!$A$7:$M$84,MATCH(E149,INDEX(Riesgos!$A$7:$M$84,,MATCH(E$7,Riesgos!$A$6:$M$6,0)),0),MATCH(B$7,Riesgos!$A$6:$M$6,0)),"")</f>
        <v/>
      </c>
      <c r="C149" s="226"/>
      <c r="D149" s="44" t="str">
        <f t="array" ref="D149">IFERROR(INDEX(Riesgos!$A$7:$M$84,MATCH(E149,INDEX(Riesgos!$A$7:$M$84,,MATCH(E$7,Riesgos!$A$6:$M$6,0)),0),MATCH(D$7,Riesgos!$A$6:$M$6,0)),"")</f>
        <v/>
      </c>
      <c r="E149" s="191"/>
      <c r="F149" s="191"/>
      <c r="G149" s="227" t="str">
        <f t="shared" si="0"/>
        <v/>
      </c>
      <c r="H149" s="228"/>
      <c r="I149" s="229" t="str">
        <f t="shared" si="1"/>
        <v/>
      </c>
      <c r="J149" s="166" t="str">
        <f>IFERROR(IF(I149="","",IF(I149&lt;='Listas y tablas'!$L$3,"Muy Baja",IF(I149&lt;='Listas y tablas'!$L$4,"Baja",IF(I149&lt;='Listas y tablas'!$L$5,"Media",IF(I149&lt;='Listas y tablas'!$L$6,"Alta","Muy Alta"))))),"")</f>
        <v/>
      </c>
      <c r="K149" s="230"/>
      <c r="L149" s="231"/>
      <c r="M149" s="133"/>
      <c r="N149" s="221"/>
      <c r="O149" s="221"/>
      <c r="P149" s="222"/>
      <c r="Q149" s="223"/>
      <c r="R149" s="221"/>
      <c r="S149" s="221"/>
      <c r="T149" s="221"/>
      <c r="U149" s="221"/>
      <c r="V149" s="232"/>
      <c r="W149" s="133"/>
      <c r="X149" s="221"/>
      <c r="Y149" s="221"/>
      <c r="Z149" s="221"/>
      <c r="AA149" s="221"/>
      <c r="AB149" s="221"/>
      <c r="AC149" s="134"/>
      <c r="AD149" s="221"/>
      <c r="AE149" s="222"/>
      <c r="AF149" s="233"/>
      <c r="AG149" s="234"/>
      <c r="AH149" s="234"/>
      <c r="AI149" s="235"/>
      <c r="AJ149" s="137"/>
      <c r="AK149" s="137"/>
      <c r="AL149" s="139"/>
      <c r="AM149" s="233"/>
      <c r="AN149" s="236"/>
      <c r="AO149" s="237"/>
      <c r="AP149" s="142"/>
      <c r="AQ149" s="142"/>
      <c r="AR149" s="142"/>
      <c r="AS149" s="142"/>
      <c r="AT149" s="142"/>
      <c r="AU149" s="142"/>
      <c r="AV149" s="143"/>
      <c r="AW149" s="142"/>
      <c r="AX149" s="238"/>
      <c r="AY149" s="239"/>
      <c r="AZ149" s="240"/>
      <c r="BA149" s="240"/>
      <c r="BB149" s="240"/>
      <c r="BC149" s="146"/>
      <c r="BD149" s="146"/>
      <c r="BE149" s="147"/>
      <c r="BF149" s="241"/>
      <c r="BG149" s="240"/>
      <c r="BH149" s="242"/>
      <c r="BI149" s="149"/>
      <c r="BJ149" s="149"/>
      <c r="BK149" s="149"/>
      <c r="BL149" s="149"/>
      <c r="BM149" s="149"/>
      <c r="BN149" s="149"/>
      <c r="BO149" s="150"/>
      <c r="BP149" s="149"/>
      <c r="BQ149" s="243"/>
      <c r="BR149" s="244"/>
      <c r="BS149" s="245"/>
      <c r="BT149" s="245"/>
      <c r="BU149" s="245"/>
      <c r="BV149" s="153"/>
      <c r="BW149" s="153"/>
      <c r="BX149" s="154"/>
      <c r="BY149" s="244"/>
      <c r="BZ149" s="245"/>
      <c r="CA149" s="246"/>
    </row>
    <row r="150" spans="1:79" ht="151.5" customHeight="1" x14ac:dyDescent="0.3">
      <c r="A150" s="225" t="str">
        <f t="array" ref="A150">IFERROR(INDEX(Riesgos!$A$7:$M$84,MATCH(E150,INDEX(Riesgos!$A$7:$M$84,,MATCH(E$7,Riesgos!$A$6:$M$6,0)),0),MATCH(A$7,Riesgos!$A$6:$M$6,0)),"")</f>
        <v/>
      </c>
      <c r="B150" s="226" t="str">
        <f t="array" ref="B150">IFERROR(INDEX(Riesgos!$A$7:$M$84,MATCH(E150,INDEX(Riesgos!$A$7:$M$84,,MATCH(E$7,Riesgos!$A$6:$M$6,0)),0),MATCH(B$7,Riesgos!$A$6:$M$6,0)),"")</f>
        <v/>
      </c>
      <c r="C150" s="226"/>
      <c r="D150" s="44" t="str">
        <f t="array" ref="D150">IFERROR(INDEX(Riesgos!$A$7:$M$84,MATCH(E150,INDEX(Riesgos!$A$7:$M$84,,MATCH(E$7,Riesgos!$A$6:$M$6,0)),0),MATCH(D$7,Riesgos!$A$6:$M$6,0)),"")</f>
        <v/>
      </c>
      <c r="E150" s="191"/>
      <c r="F150" s="191"/>
      <c r="G150" s="227" t="str">
        <f t="shared" si="0"/>
        <v/>
      </c>
      <c r="H150" s="228"/>
      <c r="I150" s="229" t="str">
        <f t="shared" si="1"/>
        <v/>
      </c>
      <c r="J150" s="166" t="str">
        <f>IFERROR(IF(I150="","",IF(I150&lt;='Listas y tablas'!$L$3,"Muy Baja",IF(I150&lt;='Listas y tablas'!$L$4,"Baja",IF(I150&lt;='Listas y tablas'!$L$5,"Media",IF(I150&lt;='Listas y tablas'!$L$6,"Alta","Muy Alta"))))),"")</f>
        <v/>
      </c>
      <c r="K150" s="230"/>
      <c r="L150" s="231"/>
      <c r="M150" s="133"/>
      <c r="N150" s="221"/>
      <c r="O150" s="221"/>
      <c r="P150" s="222"/>
      <c r="Q150" s="223"/>
      <c r="R150" s="221"/>
      <c r="S150" s="221"/>
      <c r="T150" s="221"/>
      <c r="U150" s="221"/>
      <c r="V150" s="232"/>
      <c r="W150" s="133"/>
      <c r="X150" s="221"/>
      <c r="Y150" s="221"/>
      <c r="Z150" s="221"/>
      <c r="AA150" s="221"/>
      <c r="AB150" s="221"/>
      <c r="AC150" s="134"/>
      <c r="AD150" s="221"/>
      <c r="AE150" s="222"/>
      <c r="AF150" s="233"/>
      <c r="AG150" s="234"/>
      <c r="AH150" s="234"/>
      <c r="AI150" s="235"/>
      <c r="AJ150" s="137"/>
      <c r="AK150" s="137"/>
      <c r="AL150" s="139"/>
      <c r="AM150" s="233"/>
      <c r="AN150" s="236"/>
      <c r="AO150" s="237"/>
      <c r="AP150" s="142"/>
      <c r="AQ150" s="142"/>
      <c r="AR150" s="142"/>
      <c r="AS150" s="142"/>
      <c r="AT150" s="142"/>
      <c r="AU150" s="142"/>
      <c r="AV150" s="143"/>
      <c r="AW150" s="142"/>
      <c r="AX150" s="238"/>
      <c r="AY150" s="239"/>
      <c r="AZ150" s="240"/>
      <c r="BA150" s="240"/>
      <c r="BB150" s="240"/>
      <c r="BC150" s="146"/>
      <c r="BD150" s="146"/>
      <c r="BE150" s="147"/>
      <c r="BF150" s="241"/>
      <c r="BG150" s="240"/>
      <c r="BH150" s="242"/>
      <c r="BI150" s="149"/>
      <c r="BJ150" s="149"/>
      <c r="BK150" s="149"/>
      <c r="BL150" s="149"/>
      <c r="BM150" s="149"/>
      <c r="BN150" s="149"/>
      <c r="BO150" s="150"/>
      <c r="BP150" s="149"/>
      <c r="BQ150" s="243"/>
      <c r="BR150" s="244"/>
      <c r="BS150" s="245"/>
      <c r="BT150" s="245"/>
      <c r="BU150" s="245"/>
      <c r="BV150" s="153"/>
      <c r="BW150" s="153"/>
      <c r="BX150" s="154"/>
      <c r="BY150" s="244"/>
      <c r="BZ150" s="245"/>
      <c r="CA150" s="246"/>
    </row>
    <row r="151" spans="1:79" ht="151.5" customHeight="1" x14ac:dyDescent="0.3">
      <c r="A151" s="225" t="str">
        <f t="array" ref="A151">IFERROR(INDEX(Riesgos!$A$7:$M$84,MATCH(E151,INDEX(Riesgos!$A$7:$M$84,,MATCH(E$7,Riesgos!$A$6:$M$6,0)),0),MATCH(A$7,Riesgos!$A$6:$M$6,0)),"")</f>
        <v/>
      </c>
      <c r="B151" s="226" t="str">
        <f t="array" ref="B151">IFERROR(INDEX(Riesgos!$A$7:$M$84,MATCH(E151,INDEX(Riesgos!$A$7:$M$84,,MATCH(E$7,Riesgos!$A$6:$M$6,0)),0),MATCH(B$7,Riesgos!$A$6:$M$6,0)),"")</f>
        <v/>
      </c>
      <c r="C151" s="226"/>
      <c r="D151" s="44" t="str">
        <f t="array" ref="D151">IFERROR(INDEX(Riesgos!$A$7:$M$84,MATCH(E151,INDEX(Riesgos!$A$7:$M$84,,MATCH(E$7,Riesgos!$A$6:$M$6,0)),0),MATCH(D$7,Riesgos!$A$6:$M$6,0)),"")</f>
        <v/>
      </c>
      <c r="E151" s="191"/>
      <c r="F151" s="191"/>
      <c r="G151" s="227" t="str">
        <f t="shared" si="0"/>
        <v/>
      </c>
      <c r="H151" s="228"/>
      <c r="I151" s="229" t="str">
        <f t="shared" si="1"/>
        <v/>
      </c>
      <c r="J151" s="166" t="str">
        <f>IFERROR(IF(I151="","",IF(I151&lt;='Listas y tablas'!$L$3,"Muy Baja",IF(I151&lt;='Listas y tablas'!$L$4,"Baja",IF(I151&lt;='Listas y tablas'!$L$5,"Media",IF(I151&lt;='Listas y tablas'!$L$6,"Alta","Muy Alta"))))),"")</f>
        <v/>
      </c>
      <c r="K151" s="230"/>
      <c r="L151" s="231"/>
      <c r="M151" s="133"/>
      <c r="N151" s="221"/>
      <c r="O151" s="221"/>
      <c r="P151" s="222"/>
      <c r="Q151" s="223"/>
      <c r="R151" s="221"/>
      <c r="S151" s="221"/>
      <c r="T151" s="221"/>
      <c r="U151" s="221"/>
      <c r="V151" s="232"/>
      <c r="W151" s="133"/>
      <c r="X151" s="221"/>
      <c r="Y151" s="221"/>
      <c r="Z151" s="221"/>
      <c r="AA151" s="221"/>
      <c r="AB151" s="221"/>
      <c r="AC151" s="134"/>
      <c r="AD151" s="221"/>
      <c r="AE151" s="222"/>
      <c r="AF151" s="233"/>
      <c r="AG151" s="234"/>
      <c r="AH151" s="234"/>
      <c r="AI151" s="235"/>
      <c r="AJ151" s="137"/>
      <c r="AK151" s="137"/>
      <c r="AL151" s="139"/>
      <c r="AM151" s="233"/>
      <c r="AN151" s="236"/>
      <c r="AO151" s="237"/>
      <c r="AP151" s="142"/>
      <c r="AQ151" s="142"/>
      <c r="AR151" s="142"/>
      <c r="AS151" s="142"/>
      <c r="AT151" s="142"/>
      <c r="AU151" s="142"/>
      <c r="AV151" s="143"/>
      <c r="AW151" s="142"/>
      <c r="AX151" s="238"/>
      <c r="AY151" s="239"/>
      <c r="AZ151" s="240"/>
      <c r="BA151" s="240"/>
      <c r="BB151" s="240"/>
      <c r="BC151" s="146"/>
      <c r="BD151" s="146"/>
      <c r="BE151" s="147"/>
      <c r="BF151" s="241"/>
      <c r="BG151" s="240"/>
      <c r="BH151" s="242"/>
      <c r="BI151" s="149"/>
      <c r="BJ151" s="149"/>
      <c r="BK151" s="149"/>
      <c r="BL151" s="149"/>
      <c r="BM151" s="149"/>
      <c r="BN151" s="149"/>
      <c r="BO151" s="150"/>
      <c r="BP151" s="149"/>
      <c r="BQ151" s="243"/>
      <c r="BR151" s="244"/>
      <c r="BS151" s="245"/>
      <c r="BT151" s="245"/>
      <c r="BU151" s="245"/>
      <c r="BV151" s="153"/>
      <c r="BW151" s="153"/>
      <c r="BX151" s="154"/>
      <c r="BY151" s="244"/>
      <c r="BZ151" s="245"/>
      <c r="CA151" s="246"/>
    </row>
    <row r="152" spans="1:79" ht="151.5" customHeight="1" x14ac:dyDescent="0.3">
      <c r="A152" s="225" t="str">
        <f t="array" ref="A152">IFERROR(INDEX(Riesgos!$A$7:$M$84,MATCH(E152,INDEX(Riesgos!$A$7:$M$84,,MATCH(E$7,Riesgos!$A$6:$M$6,0)),0),MATCH(A$7,Riesgos!$A$6:$M$6,0)),"")</f>
        <v/>
      </c>
      <c r="B152" s="226" t="str">
        <f t="array" ref="B152">IFERROR(INDEX(Riesgos!$A$7:$M$84,MATCH(E152,INDEX(Riesgos!$A$7:$M$84,,MATCH(E$7,Riesgos!$A$6:$M$6,0)),0),MATCH(B$7,Riesgos!$A$6:$M$6,0)),"")</f>
        <v/>
      </c>
      <c r="C152" s="226"/>
      <c r="D152" s="44" t="str">
        <f t="array" ref="D152">IFERROR(INDEX(Riesgos!$A$7:$M$84,MATCH(E152,INDEX(Riesgos!$A$7:$M$84,,MATCH(E$7,Riesgos!$A$6:$M$6,0)),0),MATCH(D$7,Riesgos!$A$6:$M$6,0)),"")</f>
        <v/>
      </c>
      <c r="E152" s="191"/>
      <c r="F152" s="191"/>
      <c r="G152" s="227" t="str">
        <f t="shared" si="0"/>
        <v/>
      </c>
      <c r="H152" s="228"/>
      <c r="I152" s="229" t="str">
        <f t="shared" si="1"/>
        <v/>
      </c>
      <c r="J152" s="166" t="str">
        <f>IFERROR(IF(I152="","",IF(I152&lt;='Listas y tablas'!$L$3,"Muy Baja",IF(I152&lt;='Listas y tablas'!$L$4,"Baja",IF(I152&lt;='Listas y tablas'!$L$5,"Media",IF(I152&lt;='Listas y tablas'!$L$6,"Alta","Muy Alta"))))),"")</f>
        <v/>
      </c>
      <c r="K152" s="230"/>
      <c r="L152" s="231"/>
      <c r="M152" s="133"/>
      <c r="N152" s="221"/>
      <c r="O152" s="221"/>
      <c r="P152" s="222"/>
      <c r="Q152" s="223"/>
      <c r="R152" s="221"/>
      <c r="S152" s="221"/>
      <c r="T152" s="221"/>
      <c r="U152" s="221"/>
      <c r="V152" s="232"/>
      <c r="W152" s="133"/>
      <c r="X152" s="221"/>
      <c r="Y152" s="221"/>
      <c r="Z152" s="221"/>
      <c r="AA152" s="221"/>
      <c r="AB152" s="221"/>
      <c r="AC152" s="134"/>
      <c r="AD152" s="221"/>
      <c r="AE152" s="222"/>
      <c r="AF152" s="233"/>
      <c r="AG152" s="234"/>
      <c r="AH152" s="234"/>
      <c r="AI152" s="235"/>
      <c r="AJ152" s="137"/>
      <c r="AK152" s="137"/>
      <c r="AL152" s="139"/>
      <c r="AM152" s="233"/>
      <c r="AN152" s="236"/>
      <c r="AO152" s="237"/>
      <c r="AP152" s="142"/>
      <c r="AQ152" s="142"/>
      <c r="AR152" s="142"/>
      <c r="AS152" s="142"/>
      <c r="AT152" s="142"/>
      <c r="AU152" s="142"/>
      <c r="AV152" s="143"/>
      <c r="AW152" s="142"/>
      <c r="AX152" s="238"/>
      <c r="AY152" s="239"/>
      <c r="AZ152" s="240"/>
      <c r="BA152" s="240"/>
      <c r="BB152" s="240"/>
      <c r="BC152" s="146"/>
      <c r="BD152" s="146"/>
      <c r="BE152" s="147"/>
      <c r="BF152" s="241"/>
      <c r="BG152" s="240"/>
      <c r="BH152" s="242"/>
      <c r="BI152" s="149"/>
      <c r="BJ152" s="149"/>
      <c r="BK152" s="149"/>
      <c r="BL152" s="149"/>
      <c r="BM152" s="149"/>
      <c r="BN152" s="149"/>
      <c r="BO152" s="150"/>
      <c r="BP152" s="149"/>
      <c r="BQ152" s="243"/>
      <c r="BR152" s="244"/>
      <c r="BS152" s="245"/>
      <c r="BT152" s="245"/>
      <c r="BU152" s="245"/>
      <c r="BV152" s="153"/>
      <c r="BW152" s="153"/>
      <c r="BX152" s="154"/>
      <c r="BY152" s="244"/>
      <c r="BZ152" s="245"/>
      <c r="CA152" s="246"/>
    </row>
    <row r="153" spans="1:79" ht="151.5" customHeight="1" x14ac:dyDescent="0.3">
      <c r="A153" s="225" t="str">
        <f t="array" ref="A153">IFERROR(INDEX(Riesgos!$A$7:$M$84,MATCH(E153,INDEX(Riesgos!$A$7:$M$84,,MATCH(E$7,Riesgos!$A$6:$M$6,0)),0),MATCH(A$7,Riesgos!$A$6:$M$6,0)),"")</f>
        <v/>
      </c>
      <c r="B153" s="226" t="str">
        <f t="array" ref="B153">IFERROR(INDEX(Riesgos!$A$7:$M$84,MATCH(E153,INDEX(Riesgos!$A$7:$M$84,,MATCH(E$7,Riesgos!$A$6:$M$6,0)),0),MATCH(B$7,Riesgos!$A$6:$M$6,0)),"")</f>
        <v/>
      </c>
      <c r="C153" s="226"/>
      <c r="D153" s="44" t="str">
        <f t="array" ref="D153">IFERROR(INDEX(Riesgos!$A$7:$M$84,MATCH(E153,INDEX(Riesgos!$A$7:$M$84,,MATCH(E$7,Riesgos!$A$6:$M$6,0)),0),MATCH(D$7,Riesgos!$A$6:$M$6,0)),"")</f>
        <v/>
      </c>
      <c r="E153" s="191"/>
      <c r="F153" s="191"/>
      <c r="G153" s="227" t="str">
        <f t="shared" si="0"/>
        <v/>
      </c>
      <c r="H153" s="228"/>
      <c r="I153" s="229" t="str">
        <f t="shared" si="1"/>
        <v/>
      </c>
      <c r="J153" s="166" t="str">
        <f>IFERROR(IF(I153="","",IF(I153&lt;='Listas y tablas'!$L$3,"Muy Baja",IF(I153&lt;='Listas y tablas'!$L$4,"Baja",IF(I153&lt;='Listas y tablas'!$L$5,"Media",IF(I153&lt;='Listas y tablas'!$L$6,"Alta","Muy Alta"))))),"")</f>
        <v/>
      </c>
      <c r="K153" s="230"/>
      <c r="L153" s="231"/>
      <c r="M153" s="133"/>
      <c r="N153" s="221"/>
      <c r="O153" s="221"/>
      <c r="P153" s="222"/>
      <c r="Q153" s="223"/>
      <c r="R153" s="221"/>
      <c r="S153" s="221"/>
      <c r="T153" s="221"/>
      <c r="U153" s="221"/>
      <c r="V153" s="232"/>
      <c r="W153" s="133"/>
      <c r="X153" s="221"/>
      <c r="Y153" s="221"/>
      <c r="Z153" s="221"/>
      <c r="AA153" s="221"/>
      <c r="AB153" s="221"/>
      <c r="AC153" s="134"/>
      <c r="AD153" s="221"/>
      <c r="AE153" s="222"/>
      <c r="AF153" s="233"/>
      <c r="AG153" s="234"/>
      <c r="AH153" s="234"/>
      <c r="AI153" s="235"/>
      <c r="AJ153" s="137"/>
      <c r="AK153" s="137"/>
      <c r="AL153" s="139"/>
      <c r="AM153" s="233"/>
      <c r="AN153" s="236"/>
      <c r="AO153" s="237"/>
      <c r="AP153" s="142"/>
      <c r="AQ153" s="142"/>
      <c r="AR153" s="142"/>
      <c r="AS153" s="142"/>
      <c r="AT153" s="142"/>
      <c r="AU153" s="142"/>
      <c r="AV153" s="143"/>
      <c r="AW153" s="142"/>
      <c r="AX153" s="238"/>
      <c r="AY153" s="239"/>
      <c r="AZ153" s="240"/>
      <c r="BA153" s="240"/>
      <c r="BB153" s="240"/>
      <c r="BC153" s="146"/>
      <c r="BD153" s="146"/>
      <c r="BE153" s="147"/>
      <c r="BF153" s="241"/>
      <c r="BG153" s="240"/>
      <c r="BH153" s="242"/>
      <c r="BI153" s="149"/>
      <c r="BJ153" s="149"/>
      <c r="BK153" s="149"/>
      <c r="BL153" s="149"/>
      <c r="BM153" s="149"/>
      <c r="BN153" s="149"/>
      <c r="BO153" s="150"/>
      <c r="BP153" s="149"/>
      <c r="BQ153" s="243"/>
      <c r="BR153" s="244"/>
      <c r="BS153" s="245"/>
      <c r="BT153" s="245"/>
      <c r="BU153" s="245"/>
      <c r="BV153" s="153"/>
      <c r="BW153" s="153"/>
      <c r="BX153" s="154"/>
      <c r="BY153" s="244"/>
      <c r="BZ153" s="245"/>
      <c r="CA153" s="246"/>
    </row>
    <row r="154" spans="1:79" ht="151.5" customHeight="1" x14ac:dyDescent="0.3">
      <c r="A154" s="225" t="str">
        <f t="array" ref="A154">IFERROR(INDEX(Riesgos!$A$7:$M$84,MATCH(E154,INDEX(Riesgos!$A$7:$M$84,,MATCH(E$7,Riesgos!$A$6:$M$6,0)),0),MATCH(A$7,Riesgos!$A$6:$M$6,0)),"")</f>
        <v/>
      </c>
      <c r="B154" s="226" t="str">
        <f t="array" ref="B154">IFERROR(INDEX(Riesgos!$A$7:$M$84,MATCH(E154,INDEX(Riesgos!$A$7:$M$84,,MATCH(E$7,Riesgos!$A$6:$M$6,0)),0),MATCH(B$7,Riesgos!$A$6:$M$6,0)),"")</f>
        <v/>
      </c>
      <c r="C154" s="226"/>
      <c r="D154" s="44" t="str">
        <f t="array" ref="D154">IFERROR(INDEX(Riesgos!$A$7:$M$84,MATCH(E154,INDEX(Riesgos!$A$7:$M$84,,MATCH(E$7,Riesgos!$A$6:$M$6,0)),0),MATCH(D$7,Riesgos!$A$6:$M$6,0)),"")</f>
        <v/>
      </c>
      <c r="E154" s="191"/>
      <c r="F154" s="191"/>
      <c r="G154" s="227" t="str">
        <f t="shared" si="0"/>
        <v/>
      </c>
      <c r="H154" s="228"/>
      <c r="I154" s="229" t="str">
        <f t="shared" si="1"/>
        <v/>
      </c>
      <c r="J154" s="166" t="str">
        <f>IFERROR(IF(I154="","",IF(I154&lt;='Listas y tablas'!$L$3,"Muy Baja",IF(I154&lt;='Listas y tablas'!$L$4,"Baja",IF(I154&lt;='Listas y tablas'!$L$5,"Media",IF(I154&lt;='Listas y tablas'!$L$6,"Alta","Muy Alta"))))),"")</f>
        <v/>
      </c>
      <c r="K154" s="230"/>
      <c r="L154" s="231"/>
      <c r="M154" s="133"/>
      <c r="N154" s="221"/>
      <c r="O154" s="221"/>
      <c r="P154" s="222"/>
      <c r="Q154" s="223"/>
      <c r="R154" s="221"/>
      <c r="S154" s="221"/>
      <c r="T154" s="221"/>
      <c r="U154" s="221"/>
      <c r="V154" s="232"/>
      <c r="W154" s="133"/>
      <c r="X154" s="221"/>
      <c r="Y154" s="221"/>
      <c r="Z154" s="221"/>
      <c r="AA154" s="221"/>
      <c r="AB154" s="221"/>
      <c r="AC154" s="134"/>
      <c r="AD154" s="221"/>
      <c r="AE154" s="222"/>
      <c r="AF154" s="233"/>
      <c r="AG154" s="234"/>
      <c r="AH154" s="234"/>
      <c r="AI154" s="235"/>
      <c r="AJ154" s="137"/>
      <c r="AK154" s="137"/>
      <c r="AL154" s="139"/>
      <c r="AM154" s="233"/>
      <c r="AN154" s="236"/>
      <c r="AO154" s="237"/>
      <c r="AP154" s="142"/>
      <c r="AQ154" s="142"/>
      <c r="AR154" s="142"/>
      <c r="AS154" s="142"/>
      <c r="AT154" s="142"/>
      <c r="AU154" s="142"/>
      <c r="AV154" s="143"/>
      <c r="AW154" s="142"/>
      <c r="AX154" s="238"/>
      <c r="AY154" s="239"/>
      <c r="AZ154" s="240"/>
      <c r="BA154" s="240"/>
      <c r="BB154" s="240"/>
      <c r="BC154" s="146"/>
      <c r="BD154" s="146"/>
      <c r="BE154" s="147"/>
      <c r="BF154" s="241"/>
      <c r="BG154" s="240"/>
      <c r="BH154" s="242"/>
      <c r="BI154" s="149"/>
      <c r="BJ154" s="149"/>
      <c r="BK154" s="149"/>
      <c r="BL154" s="149"/>
      <c r="BM154" s="149"/>
      <c r="BN154" s="149"/>
      <c r="BO154" s="150"/>
      <c r="BP154" s="149"/>
      <c r="BQ154" s="243"/>
      <c r="BR154" s="244"/>
      <c r="BS154" s="245"/>
      <c r="BT154" s="245"/>
      <c r="BU154" s="245"/>
      <c r="BV154" s="153"/>
      <c r="BW154" s="153"/>
      <c r="BX154" s="154"/>
      <c r="BY154" s="244"/>
      <c r="BZ154" s="245"/>
      <c r="CA154" s="246"/>
    </row>
    <row r="155" spans="1:79" ht="151.5" customHeight="1" x14ac:dyDescent="0.3">
      <c r="A155" s="225" t="str">
        <f t="array" ref="A155">IFERROR(INDEX(Riesgos!$A$7:$M$84,MATCH(E155,INDEX(Riesgos!$A$7:$M$84,,MATCH(E$7,Riesgos!$A$6:$M$6,0)),0),MATCH(A$7,Riesgos!$A$6:$M$6,0)),"")</f>
        <v/>
      </c>
      <c r="B155" s="226" t="str">
        <f t="array" ref="B155">IFERROR(INDEX(Riesgos!$A$7:$M$84,MATCH(E155,INDEX(Riesgos!$A$7:$M$84,,MATCH(E$7,Riesgos!$A$6:$M$6,0)),0),MATCH(B$7,Riesgos!$A$6:$M$6,0)),"")</f>
        <v/>
      </c>
      <c r="C155" s="226"/>
      <c r="D155" s="44" t="str">
        <f t="array" ref="D155">IFERROR(INDEX(Riesgos!$A$7:$M$84,MATCH(E155,INDEX(Riesgos!$A$7:$M$84,,MATCH(E$7,Riesgos!$A$6:$M$6,0)),0),MATCH(D$7,Riesgos!$A$6:$M$6,0)),"")</f>
        <v/>
      </c>
      <c r="E155" s="191"/>
      <c r="F155" s="191"/>
      <c r="G155" s="227" t="str">
        <f t="shared" si="0"/>
        <v/>
      </c>
      <c r="H155" s="228"/>
      <c r="I155" s="229" t="str">
        <f t="shared" si="1"/>
        <v/>
      </c>
      <c r="J155" s="166" t="str">
        <f>IFERROR(IF(I155="","",IF(I155&lt;='Listas y tablas'!$L$3,"Muy Baja",IF(I155&lt;='Listas y tablas'!$L$4,"Baja",IF(I155&lt;='Listas y tablas'!$L$5,"Media",IF(I155&lt;='Listas y tablas'!$L$6,"Alta","Muy Alta"))))),"")</f>
        <v/>
      </c>
      <c r="K155" s="230"/>
      <c r="L155" s="231"/>
      <c r="M155" s="133"/>
      <c r="N155" s="221"/>
      <c r="O155" s="221"/>
      <c r="P155" s="222"/>
      <c r="Q155" s="223"/>
      <c r="R155" s="221"/>
      <c r="S155" s="221"/>
      <c r="T155" s="221"/>
      <c r="U155" s="221"/>
      <c r="V155" s="232"/>
      <c r="W155" s="133"/>
      <c r="X155" s="221"/>
      <c r="Y155" s="221"/>
      <c r="Z155" s="221"/>
      <c r="AA155" s="221"/>
      <c r="AB155" s="221"/>
      <c r="AC155" s="134"/>
      <c r="AD155" s="221"/>
      <c r="AE155" s="222"/>
      <c r="AF155" s="233"/>
      <c r="AG155" s="234"/>
      <c r="AH155" s="234"/>
      <c r="AI155" s="235"/>
      <c r="AJ155" s="137"/>
      <c r="AK155" s="137"/>
      <c r="AL155" s="139"/>
      <c r="AM155" s="233"/>
      <c r="AN155" s="236"/>
      <c r="AO155" s="237"/>
      <c r="AP155" s="142"/>
      <c r="AQ155" s="142"/>
      <c r="AR155" s="142"/>
      <c r="AS155" s="142"/>
      <c r="AT155" s="142"/>
      <c r="AU155" s="142"/>
      <c r="AV155" s="143"/>
      <c r="AW155" s="142"/>
      <c r="AX155" s="238"/>
      <c r="AY155" s="239"/>
      <c r="AZ155" s="240"/>
      <c r="BA155" s="240"/>
      <c r="BB155" s="240"/>
      <c r="BC155" s="146"/>
      <c r="BD155" s="146"/>
      <c r="BE155" s="147"/>
      <c r="BF155" s="241"/>
      <c r="BG155" s="240"/>
      <c r="BH155" s="242"/>
      <c r="BI155" s="149"/>
      <c r="BJ155" s="149"/>
      <c r="BK155" s="149"/>
      <c r="BL155" s="149"/>
      <c r="BM155" s="149"/>
      <c r="BN155" s="149"/>
      <c r="BO155" s="150"/>
      <c r="BP155" s="149"/>
      <c r="BQ155" s="243"/>
      <c r="BR155" s="244"/>
      <c r="BS155" s="245"/>
      <c r="BT155" s="245"/>
      <c r="BU155" s="245"/>
      <c r="BV155" s="153"/>
      <c r="BW155" s="153"/>
      <c r="BX155" s="154"/>
      <c r="BY155" s="244"/>
      <c r="BZ155" s="245"/>
      <c r="CA155" s="246"/>
    </row>
    <row r="156" spans="1:79" ht="151.5" customHeight="1" x14ac:dyDescent="0.3">
      <c r="A156" s="225" t="str">
        <f t="array" ref="A156">IFERROR(INDEX(Riesgos!$A$7:$M$84,MATCH(E156,INDEX(Riesgos!$A$7:$M$84,,MATCH(E$7,Riesgos!$A$6:$M$6,0)),0),MATCH(A$7,Riesgos!$A$6:$M$6,0)),"")</f>
        <v/>
      </c>
      <c r="B156" s="226" t="str">
        <f t="array" ref="B156">IFERROR(INDEX(Riesgos!$A$7:$M$84,MATCH(E156,INDEX(Riesgos!$A$7:$M$84,,MATCH(E$7,Riesgos!$A$6:$M$6,0)),0),MATCH(B$7,Riesgos!$A$6:$M$6,0)),"")</f>
        <v/>
      </c>
      <c r="C156" s="226"/>
      <c r="D156" s="44" t="str">
        <f t="array" ref="D156">IFERROR(INDEX(Riesgos!$A$7:$M$84,MATCH(E156,INDEX(Riesgos!$A$7:$M$84,,MATCH(E$7,Riesgos!$A$6:$M$6,0)),0),MATCH(D$7,Riesgos!$A$6:$M$6,0)),"")</f>
        <v/>
      </c>
      <c r="E156" s="191"/>
      <c r="F156" s="191"/>
      <c r="G156" s="227" t="str">
        <f t="shared" si="0"/>
        <v/>
      </c>
      <c r="H156" s="228"/>
      <c r="I156" s="229" t="str">
        <f t="shared" si="1"/>
        <v/>
      </c>
      <c r="J156" s="166" t="str">
        <f>IFERROR(IF(I156="","",IF(I156&lt;='Listas y tablas'!$L$3,"Muy Baja",IF(I156&lt;='Listas y tablas'!$L$4,"Baja",IF(I156&lt;='Listas y tablas'!$L$5,"Media",IF(I156&lt;='Listas y tablas'!$L$6,"Alta","Muy Alta"))))),"")</f>
        <v/>
      </c>
      <c r="K156" s="230"/>
      <c r="L156" s="231"/>
      <c r="M156" s="133"/>
      <c r="N156" s="221"/>
      <c r="O156" s="221"/>
      <c r="P156" s="222"/>
      <c r="Q156" s="223"/>
      <c r="R156" s="221"/>
      <c r="S156" s="221"/>
      <c r="T156" s="221"/>
      <c r="U156" s="221"/>
      <c r="V156" s="232"/>
      <c r="W156" s="133"/>
      <c r="X156" s="221"/>
      <c r="Y156" s="221"/>
      <c r="Z156" s="221"/>
      <c r="AA156" s="221"/>
      <c r="AB156" s="221"/>
      <c r="AC156" s="134"/>
      <c r="AD156" s="221"/>
      <c r="AE156" s="222"/>
      <c r="AF156" s="233"/>
      <c r="AG156" s="234"/>
      <c r="AH156" s="234"/>
      <c r="AI156" s="235"/>
      <c r="AJ156" s="137"/>
      <c r="AK156" s="137"/>
      <c r="AL156" s="139"/>
      <c r="AM156" s="233"/>
      <c r="AN156" s="236"/>
      <c r="AO156" s="237"/>
      <c r="AP156" s="142"/>
      <c r="AQ156" s="142"/>
      <c r="AR156" s="142"/>
      <c r="AS156" s="142"/>
      <c r="AT156" s="142"/>
      <c r="AU156" s="142"/>
      <c r="AV156" s="143"/>
      <c r="AW156" s="142"/>
      <c r="AX156" s="238"/>
      <c r="AY156" s="239"/>
      <c r="AZ156" s="240"/>
      <c r="BA156" s="240"/>
      <c r="BB156" s="240"/>
      <c r="BC156" s="146"/>
      <c r="BD156" s="146"/>
      <c r="BE156" s="147"/>
      <c r="BF156" s="241"/>
      <c r="BG156" s="240"/>
      <c r="BH156" s="242"/>
      <c r="BI156" s="149"/>
      <c r="BJ156" s="149"/>
      <c r="BK156" s="149"/>
      <c r="BL156" s="149"/>
      <c r="BM156" s="149"/>
      <c r="BN156" s="149"/>
      <c r="BO156" s="150"/>
      <c r="BP156" s="149"/>
      <c r="BQ156" s="243"/>
      <c r="BR156" s="244"/>
      <c r="BS156" s="245"/>
      <c r="BT156" s="245"/>
      <c r="BU156" s="245"/>
      <c r="BV156" s="153"/>
      <c r="BW156" s="153"/>
      <c r="BX156" s="154"/>
      <c r="BY156" s="244"/>
      <c r="BZ156" s="245"/>
      <c r="CA156" s="246"/>
    </row>
    <row r="157" spans="1:79" ht="151.5" customHeight="1" x14ac:dyDescent="0.3">
      <c r="A157" s="225" t="str">
        <f t="array" ref="A157">IFERROR(INDEX(Riesgos!$A$7:$M$84,MATCH(E157,INDEX(Riesgos!$A$7:$M$84,,MATCH(E$7,Riesgos!$A$6:$M$6,0)),0),MATCH(A$7,Riesgos!$A$6:$M$6,0)),"")</f>
        <v/>
      </c>
      <c r="B157" s="226" t="str">
        <f t="array" ref="B157">IFERROR(INDEX(Riesgos!$A$7:$M$84,MATCH(E157,INDEX(Riesgos!$A$7:$M$84,,MATCH(E$7,Riesgos!$A$6:$M$6,0)),0),MATCH(B$7,Riesgos!$A$6:$M$6,0)),"")</f>
        <v/>
      </c>
      <c r="C157" s="226"/>
      <c r="D157" s="44" t="str">
        <f t="array" ref="D157">IFERROR(INDEX(Riesgos!$A$7:$M$84,MATCH(E157,INDEX(Riesgos!$A$7:$M$84,,MATCH(E$7,Riesgos!$A$6:$M$6,0)),0),MATCH(D$7,Riesgos!$A$6:$M$6,0)),"")</f>
        <v/>
      </c>
      <c r="E157" s="191"/>
      <c r="F157" s="191"/>
      <c r="G157" s="227" t="str">
        <f t="shared" si="0"/>
        <v/>
      </c>
      <c r="H157" s="228"/>
      <c r="I157" s="229" t="str">
        <f t="shared" si="1"/>
        <v/>
      </c>
      <c r="J157" s="166" t="str">
        <f>IFERROR(IF(I157="","",IF(I157&lt;='Listas y tablas'!$L$3,"Muy Baja",IF(I157&lt;='Listas y tablas'!$L$4,"Baja",IF(I157&lt;='Listas y tablas'!$L$5,"Media",IF(I157&lt;='Listas y tablas'!$L$6,"Alta","Muy Alta"))))),"")</f>
        <v/>
      </c>
      <c r="K157" s="230"/>
      <c r="L157" s="231"/>
      <c r="M157" s="133"/>
      <c r="N157" s="221"/>
      <c r="O157" s="221"/>
      <c r="P157" s="222"/>
      <c r="Q157" s="223"/>
      <c r="R157" s="221"/>
      <c r="S157" s="221"/>
      <c r="T157" s="221"/>
      <c r="U157" s="221"/>
      <c r="V157" s="232"/>
      <c r="W157" s="133"/>
      <c r="X157" s="221"/>
      <c r="Y157" s="221"/>
      <c r="Z157" s="221"/>
      <c r="AA157" s="221"/>
      <c r="AB157" s="221"/>
      <c r="AC157" s="134"/>
      <c r="AD157" s="221"/>
      <c r="AE157" s="222"/>
      <c r="AF157" s="233"/>
      <c r="AG157" s="234"/>
      <c r="AH157" s="234"/>
      <c r="AI157" s="235"/>
      <c r="AJ157" s="137"/>
      <c r="AK157" s="137"/>
      <c r="AL157" s="139"/>
      <c r="AM157" s="233"/>
      <c r="AN157" s="236"/>
      <c r="AO157" s="237"/>
      <c r="AP157" s="142"/>
      <c r="AQ157" s="142"/>
      <c r="AR157" s="142"/>
      <c r="AS157" s="142"/>
      <c r="AT157" s="142"/>
      <c r="AU157" s="142"/>
      <c r="AV157" s="143"/>
      <c r="AW157" s="142"/>
      <c r="AX157" s="238"/>
      <c r="AY157" s="239"/>
      <c r="AZ157" s="240"/>
      <c r="BA157" s="240"/>
      <c r="BB157" s="240"/>
      <c r="BC157" s="146"/>
      <c r="BD157" s="146"/>
      <c r="BE157" s="147"/>
      <c r="BF157" s="241"/>
      <c r="BG157" s="240"/>
      <c r="BH157" s="242"/>
      <c r="BI157" s="149"/>
      <c r="BJ157" s="149"/>
      <c r="BK157" s="149"/>
      <c r="BL157" s="149"/>
      <c r="BM157" s="149"/>
      <c r="BN157" s="149"/>
      <c r="BO157" s="150"/>
      <c r="BP157" s="149"/>
      <c r="BQ157" s="243"/>
      <c r="BR157" s="244"/>
      <c r="BS157" s="245"/>
      <c r="BT157" s="245"/>
      <c r="BU157" s="245"/>
      <c r="BV157" s="153"/>
      <c r="BW157" s="153"/>
      <c r="BX157" s="154"/>
      <c r="BY157" s="244"/>
      <c r="BZ157" s="245"/>
      <c r="CA157" s="246"/>
    </row>
    <row r="158" spans="1:79" ht="151.5" customHeight="1" x14ac:dyDescent="0.3">
      <c r="A158" s="225" t="str">
        <f t="array" ref="A158">IFERROR(INDEX(Riesgos!$A$7:$M$84,MATCH(E158,INDEX(Riesgos!$A$7:$M$84,,MATCH(E$7,Riesgos!$A$6:$M$6,0)),0),MATCH(A$7,Riesgos!$A$6:$M$6,0)),"")</f>
        <v/>
      </c>
      <c r="B158" s="226" t="str">
        <f t="array" ref="B158">IFERROR(INDEX(Riesgos!$A$7:$M$84,MATCH(E158,INDEX(Riesgos!$A$7:$M$84,,MATCH(E$7,Riesgos!$A$6:$M$6,0)),0),MATCH(B$7,Riesgos!$A$6:$M$6,0)),"")</f>
        <v/>
      </c>
      <c r="C158" s="226"/>
      <c r="D158" s="44" t="str">
        <f t="array" ref="D158">IFERROR(INDEX(Riesgos!$A$7:$M$84,MATCH(E158,INDEX(Riesgos!$A$7:$M$84,,MATCH(E$7,Riesgos!$A$6:$M$6,0)),0),MATCH(D$7,Riesgos!$A$6:$M$6,0)),"")</f>
        <v/>
      </c>
      <c r="E158" s="191"/>
      <c r="F158" s="191"/>
      <c r="G158" s="227" t="str">
        <f t="shared" si="0"/>
        <v/>
      </c>
      <c r="H158" s="228"/>
      <c r="I158" s="229" t="str">
        <f t="shared" si="1"/>
        <v/>
      </c>
      <c r="J158" s="166" t="str">
        <f>IFERROR(IF(I158="","",IF(I158&lt;='Listas y tablas'!$L$3,"Muy Baja",IF(I158&lt;='Listas y tablas'!$L$4,"Baja",IF(I158&lt;='Listas y tablas'!$L$5,"Media",IF(I158&lt;='Listas y tablas'!$L$6,"Alta","Muy Alta"))))),"")</f>
        <v/>
      </c>
      <c r="K158" s="230"/>
      <c r="L158" s="231"/>
      <c r="M158" s="133"/>
      <c r="N158" s="221"/>
      <c r="O158" s="221"/>
      <c r="P158" s="222"/>
      <c r="Q158" s="223"/>
      <c r="R158" s="221"/>
      <c r="S158" s="221"/>
      <c r="T158" s="221"/>
      <c r="U158" s="221"/>
      <c r="V158" s="232"/>
      <c r="W158" s="133"/>
      <c r="X158" s="221"/>
      <c r="Y158" s="221"/>
      <c r="Z158" s="221"/>
      <c r="AA158" s="221"/>
      <c r="AB158" s="221"/>
      <c r="AC158" s="134"/>
      <c r="AD158" s="221"/>
      <c r="AE158" s="222"/>
      <c r="AF158" s="233"/>
      <c r="AG158" s="234"/>
      <c r="AH158" s="234"/>
      <c r="AI158" s="235"/>
      <c r="AJ158" s="137"/>
      <c r="AK158" s="137"/>
      <c r="AL158" s="139"/>
      <c r="AM158" s="233"/>
      <c r="AN158" s="236"/>
      <c r="AO158" s="237"/>
      <c r="AP158" s="142"/>
      <c r="AQ158" s="142"/>
      <c r="AR158" s="142"/>
      <c r="AS158" s="142"/>
      <c r="AT158" s="142"/>
      <c r="AU158" s="142"/>
      <c r="AV158" s="143"/>
      <c r="AW158" s="142"/>
      <c r="AX158" s="238"/>
      <c r="AY158" s="239"/>
      <c r="AZ158" s="240"/>
      <c r="BA158" s="240"/>
      <c r="BB158" s="240"/>
      <c r="BC158" s="146"/>
      <c r="BD158" s="146"/>
      <c r="BE158" s="147"/>
      <c r="BF158" s="241"/>
      <c r="BG158" s="240"/>
      <c r="BH158" s="242"/>
      <c r="BI158" s="149"/>
      <c r="BJ158" s="149"/>
      <c r="BK158" s="149"/>
      <c r="BL158" s="149"/>
      <c r="BM158" s="149"/>
      <c r="BN158" s="149"/>
      <c r="BO158" s="150"/>
      <c r="BP158" s="149"/>
      <c r="BQ158" s="243"/>
      <c r="BR158" s="244"/>
      <c r="BS158" s="245"/>
      <c r="BT158" s="245"/>
      <c r="BU158" s="245"/>
      <c r="BV158" s="153"/>
      <c r="BW158" s="153"/>
      <c r="BX158" s="154"/>
      <c r="BY158" s="244"/>
      <c r="BZ158" s="245"/>
      <c r="CA158" s="246"/>
    </row>
    <row r="159" spans="1:79" ht="151.5" customHeight="1" x14ac:dyDescent="0.3">
      <c r="A159" s="225" t="str">
        <f t="array" ref="A159">IFERROR(INDEX(Riesgos!$A$7:$M$84,MATCH(E159,INDEX(Riesgos!$A$7:$M$84,,MATCH(E$7,Riesgos!$A$6:$M$6,0)),0),MATCH(A$7,Riesgos!$A$6:$M$6,0)),"")</f>
        <v/>
      </c>
      <c r="B159" s="226" t="str">
        <f t="array" ref="B159">IFERROR(INDEX(Riesgos!$A$7:$M$84,MATCH(E159,INDEX(Riesgos!$A$7:$M$84,,MATCH(E$7,Riesgos!$A$6:$M$6,0)),0),MATCH(B$7,Riesgos!$A$6:$M$6,0)),"")</f>
        <v/>
      </c>
      <c r="C159" s="226"/>
      <c r="D159" s="44" t="str">
        <f t="array" ref="D159">IFERROR(INDEX(Riesgos!$A$7:$M$84,MATCH(E159,INDEX(Riesgos!$A$7:$M$84,,MATCH(E$7,Riesgos!$A$6:$M$6,0)),0),MATCH(D$7,Riesgos!$A$6:$M$6,0)),"")</f>
        <v/>
      </c>
      <c r="E159" s="191"/>
      <c r="F159" s="191"/>
      <c r="G159" s="227" t="str">
        <f t="shared" si="0"/>
        <v/>
      </c>
      <c r="H159" s="228"/>
      <c r="I159" s="229" t="str">
        <f t="shared" si="1"/>
        <v/>
      </c>
      <c r="J159" s="166" t="str">
        <f>IFERROR(IF(I159="","",IF(I159&lt;='Listas y tablas'!$L$3,"Muy Baja",IF(I159&lt;='Listas y tablas'!$L$4,"Baja",IF(I159&lt;='Listas y tablas'!$L$5,"Media",IF(I159&lt;='Listas y tablas'!$L$6,"Alta","Muy Alta"))))),"")</f>
        <v/>
      </c>
      <c r="K159" s="230"/>
      <c r="L159" s="231"/>
      <c r="M159" s="133"/>
      <c r="N159" s="221"/>
      <c r="O159" s="221"/>
      <c r="P159" s="222"/>
      <c r="Q159" s="223"/>
      <c r="R159" s="221"/>
      <c r="S159" s="221"/>
      <c r="T159" s="221"/>
      <c r="U159" s="221"/>
      <c r="V159" s="232"/>
      <c r="W159" s="133"/>
      <c r="X159" s="221"/>
      <c r="Y159" s="221"/>
      <c r="Z159" s="221"/>
      <c r="AA159" s="221"/>
      <c r="AB159" s="221"/>
      <c r="AC159" s="134"/>
      <c r="AD159" s="221"/>
      <c r="AE159" s="222"/>
      <c r="AF159" s="233"/>
      <c r="AG159" s="234"/>
      <c r="AH159" s="234"/>
      <c r="AI159" s="235"/>
      <c r="AJ159" s="137"/>
      <c r="AK159" s="137"/>
      <c r="AL159" s="139"/>
      <c r="AM159" s="233"/>
      <c r="AN159" s="236"/>
      <c r="AO159" s="237"/>
      <c r="AP159" s="142"/>
      <c r="AQ159" s="142"/>
      <c r="AR159" s="142"/>
      <c r="AS159" s="142"/>
      <c r="AT159" s="142"/>
      <c r="AU159" s="142"/>
      <c r="AV159" s="143"/>
      <c r="AW159" s="142"/>
      <c r="AX159" s="238"/>
      <c r="AY159" s="239"/>
      <c r="AZ159" s="240"/>
      <c r="BA159" s="240"/>
      <c r="BB159" s="240"/>
      <c r="BC159" s="146"/>
      <c r="BD159" s="146"/>
      <c r="BE159" s="147"/>
      <c r="BF159" s="241"/>
      <c r="BG159" s="240"/>
      <c r="BH159" s="242"/>
      <c r="BI159" s="149"/>
      <c r="BJ159" s="149"/>
      <c r="BK159" s="149"/>
      <c r="BL159" s="149"/>
      <c r="BM159" s="149"/>
      <c r="BN159" s="149"/>
      <c r="BO159" s="150"/>
      <c r="BP159" s="149"/>
      <c r="BQ159" s="243"/>
      <c r="BR159" s="244"/>
      <c r="BS159" s="245"/>
      <c r="BT159" s="245"/>
      <c r="BU159" s="245"/>
      <c r="BV159" s="153"/>
      <c r="BW159" s="153"/>
      <c r="BX159" s="154"/>
      <c r="BY159" s="244"/>
      <c r="BZ159" s="245"/>
      <c r="CA159" s="246"/>
    </row>
    <row r="160" spans="1:79" ht="151.5" customHeight="1" x14ac:dyDescent="0.3">
      <c r="A160" s="225" t="str">
        <f t="array" ref="A160">IFERROR(INDEX(Riesgos!$A$7:$M$84,MATCH(E160,INDEX(Riesgos!$A$7:$M$84,,MATCH(E$7,Riesgos!$A$6:$M$6,0)),0),MATCH(A$7,Riesgos!$A$6:$M$6,0)),"")</f>
        <v/>
      </c>
      <c r="B160" s="226" t="str">
        <f t="array" ref="B160">IFERROR(INDEX(Riesgos!$A$7:$M$84,MATCH(E160,INDEX(Riesgos!$A$7:$M$84,,MATCH(E$7,Riesgos!$A$6:$M$6,0)),0),MATCH(B$7,Riesgos!$A$6:$M$6,0)),"")</f>
        <v/>
      </c>
      <c r="C160" s="226"/>
      <c r="D160" s="44" t="str">
        <f t="array" ref="D160">IFERROR(INDEX(Riesgos!$A$7:$M$84,MATCH(E160,INDEX(Riesgos!$A$7:$M$84,,MATCH(E$7,Riesgos!$A$6:$M$6,0)),0),MATCH(D$7,Riesgos!$A$6:$M$6,0)),"")</f>
        <v/>
      </c>
      <c r="E160" s="191"/>
      <c r="F160" s="191"/>
      <c r="G160" s="227" t="str">
        <f t="shared" si="0"/>
        <v/>
      </c>
      <c r="H160" s="228"/>
      <c r="I160" s="229" t="str">
        <f t="shared" si="1"/>
        <v/>
      </c>
      <c r="J160" s="166" t="str">
        <f>IFERROR(IF(I160="","",IF(I160&lt;='Listas y tablas'!$L$3,"Muy Baja",IF(I160&lt;='Listas y tablas'!$L$4,"Baja",IF(I160&lt;='Listas y tablas'!$L$5,"Media",IF(I160&lt;='Listas y tablas'!$L$6,"Alta","Muy Alta"))))),"")</f>
        <v/>
      </c>
      <c r="K160" s="230"/>
      <c r="L160" s="231"/>
      <c r="M160" s="133"/>
      <c r="N160" s="221"/>
      <c r="O160" s="221"/>
      <c r="P160" s="222"/>
      <c r="Q160" s="223"/>
      <c r="R160" s="221"/>
      <c r="S160" s="221"/>
      <c r="T160" s="221"/>
      <c r="U160" s="221"/>
      <c r="V160" s="232"/>
      <c r="W160" s="133"/>
      <c r="X160" s="221"/>
      <c r="Y160" s="221"/>
      <c r="Z160" s="221"/>
      <c r="AA160" s="221"/>
      <c r="AB160" s="221"/>
      <c r="AC160" s="134"/>
      <c r="AD160" s="221"/>
      <c r="AE160" s="222"/>
      <c r="AF160" s="233"/>
      <c r="AG160" s="234"/>
      <c r="AH160" s="234"/>
      <c r="AI160" s="235"/>
      <c r="AJ160" s="137"/>
      <c r="AK160" s="137"/>
      <c r="AL160" s="139"/>
      <c r="AM160" s="233"/>
      <c r="AN160" s="236"/>
      <c r="AO160" s="237"/>
      <c r="AP160" s="142"/>
      <c r="AQ160" s="142"/>
      <c r="AR160" s="142"/>
      <c r="AS160" s="142"/>
      <c r="AT160" s="142"/>
      <c r="AU160" s="142"/>
      <c r="AV160" s="143"/>
      <c r="AW160" s="142"/>
      <c r="AX160" s="238"/>
      <c r="AY160" s="239"/>
      <c r="AZ160" s="240"/>
      <c r="BA160" s="240"/>
      <c r="BB160" s="240"/>
      <c r="BC160" s="146"/>
      <c r="BD160" s="146"/>
      <c r="BE160" s="147"/>
      <c r="BF160" s="241"/>
      <c r="BG160" s="240"/>
      <c r="BH160" s="242"/>
      <c r="BI160" s="149"/>
      <c r="BJ160" s="149"/>
      <c r="BK160" s="149"/>
      <c r="BL160" s="149"/>
      <c r="BM160" s="149"/>
      <c r="BN160" s="149"/>
      <c r="BO160" s="150"/>
      <c r="BP160" s="149"/>
      <c r="BQ160" s="243"/>
      <c r="BR160" s="244"/>
      <c r="BS160" s="245"/>
      <c r="BT160" s="245"/>
      <c r="BU160" s="245"/>
      <c r="BV160" s="153"/>
      <c r="BW160" s="153"/>
      <c r="BX160" s="154"/>
      <c r="BY160" s="244"/>
      <c r="BZ160" s="245"/>
      <c r="CA160" s="246"/>
    </row>
    <row r="161" spans="1:79" ht="151.5" customHeight="1" x14ac:dyDescent="0.3">
      <c r="A161" s="225" t="str">
        <f t="array" ref="A161">IFERROR(INDEX(Riesgos!$A$7:$M$84,MATCH(E161,INDEX(Riesgos!$A$7:$M$84,,MATCH(E$7,Riesgos!$A$6:$M$6,0)),0),MATCH(A$7,Riesgos!$A$6:$M$6,0)),"")</f>
        <v/>
      </c>
      <c r="B161" s="226" t="str">
        <f t="array" ref="B161">IFERROR(INDEX(Riesgos!$A$7:$M$84,MATCH(E161,INDEX(Riesgos!$A$7:$M$84,,MATCH(E$7,Riesgos!$A$6:$M$6,0)),0),MATCH(B$7,Riesgos!$A$6:$M$6,0)),"")</f>
        <v/>
      </c>
      <c r="C161" s="226"/>
      <c r="D161" s="44" t="str">
        <f t="array" ref="D161">IFERROR(INDEX(Riesgos!$A$7:$M$84,MATCH(E161,INDEX(Riesgos!$A$7:$M$84,,MATCH(E$7,Riesgos!$A$6:$M$6,0)),0),MATCH(D$7,Riesgos!$A$6:$M$6,0)),"")</f>
        <v/>
      </c>
      <c r="E161" s="191"/>
      <c r="F161" s="191"/>
      <c r="G161" s="227" t="str">
        <f t="shared" si="0"/>
        <v/>
      </c>
      <c r="H161" s="228"/>
      <c r="I161" s="229" t="str">
        <f t="shared" si="1"/>
        <v/>
      </c>
      <c r="J161" s="166" t="str">
        <f>IFERROR(IF(I161="","",IF(I161&lt;='Listas y tablas'!$L$3,"Muy Baja",IF(I161&lt;='Listas y tablas'!$L$4,"Baja",IF(I161&lt;='Listas y tablas'!$L$5,"Media",IF(I161&lt;='Listas y tablas'!$L$6,"Alta","Muy Alta"))))),"")</f>
        <v/>
      </c>
      <c r="K161" s="230"/>
      <c r="L161" s="231"/>
      <c r="M161" s="133"/>
      <c r="N161" s="221"/>
      <c r="O161" s="221"/>
      <c r="P161" s="222"/>
      <c r="Q161" s="223"/>
      <c r="R161" s="221"/>
      <c r="S161" s="221"/>
      <c r="T161" s="221"/>
      <c r="U161" s="221"/>
      <c r="V161" s="232"/>
      <c r="W161" s="133"/>
      <c r="X161" s="221"/>
      <c r="Y161" s="221"/>
      <c r="Z161" s="221"/>
      <c r="AA161" s="221"/>
      <c r="AB161" s="221"/>
      <c r="AC161" s="134"/>
      <c r="AD161" s="221"/>
      <c r="AE161" s="222"/>
      <c r="AF161" s="233"/>
      <c r="AG161" s="234"/>
      <c r="AH161" s="234"/>
      <c r="AI161" s="235"/>
      <c r="AJ161" s="137"/>
      <c r="AK161" s="137"/>
      <c r="AL161" s="139"/>
      <c r="AM161" s="233"/>
      <c r="AN161" s="236"/>
      <c r="AO161" s="237"/>
      <c r="AP161" s="142"/>
      <c r="AQ161" s="142"/>
      <c r="AR161" s="142"/>
      <c r="AS161" s="142"/>
      <c r="AT161" s="142"/>
      <c r="AU161" s="142"/>
      <c r="AV161" s="143"/>
      <c r="AW161" s="142"/>
      <c r="AX161" s="238"/>
      <c r="AY161" s="239"/>
      <c r="AZ161" s="240"/>
      <c r="BA161" s="240"/>
      <c r="BB161" s="240"/>
      <c r="BC161" s="146"/>
      <c r="BD161" s="146"/>
      <c r="BE161" s="147"/>
      <c r="BF161" s="241"/>
      <c r="BG161" s="240"/>
      <c r="BH161" s="242"/>
      <c r="BI161" s="149"/>
      <c r="BJ161" s="149"/>
      <c r="BK161" s="149"/>
      <c r="BL161" s="149"/>
      <c r="BM161" s="149"/>
      <c r="BN161" s="149"/>
      <c r="BO161" s="150"/>
      <c r="BP161" s="149"/>
      <c r="BQ161" s="243"/>
      <c r="BR161" s="244"/>
      <c r="BS161" s="245"/>
      <c r="BT161" s="245"/>
      <c r="BU161" s="245"/>
      <c r="BV161" s="153"/>
      <c r="BW161" s="153"/>
      <c r="BX161" s="154"/>
      <c r="BY161" s="244"/>
      <c r="BZ161" s="245"/>
      <c r="CA161" s="246"/>
    </row>
    <row r="162" spans="1:79" ht="151.5" customHeight="1" x14ac:dyDescent="0.3">
      <c r="A162" s="225" t="str">
        <f t="array" ref="A162">IFERROR(INDEX(Riesgos!$A$7:$M$84,MATCH(E162,INDEX(Riesgos!$A$7:$M$84,,MATCH(E$7,Riesgos!$A$6:$M$6,0)),0),MATCH(A$7,Riesgos!$A$6:$M$6,0)),"")</f>
        <v/>
      </c>
      <c r="B162" s="226" t="str">
        <f t="array" ref="B162">IFERROR(INDEX(Riesgos!$A$7:$M$84,MATCH(E162,INDEX(Riesgos!$A$7:$M$84,,MATCH(E$7,Riesgos!$A$6:$M$6,0)),0),MATCH(B$7,Riesgos!$A$6:$M$6,0)),"")</f>
        <v/>
      </c>
      <c r="C162" s="226"/>
      <c r="D162" s="44" t="str">
        <f t="array" ref="D162">IFERROR(INDEX(Riesgos!$A$7:$M$84,MATCH(E162,INDEX(Riesgos!$A$7:$M$84,,MATCH(E$7,Riesgos!$A$6:$M$6,0)),0),MATCH(D$7,Riesgos!$A$6:$M$6,0)),"")</f>
        <v/>
      </c>
      <c r="E162" s="191"/>
      <c r="F162" s="191"/>
      <c r="G162" s="227" t="str">
        <f t="shared" si="0"/>
        <v/>
      </c>
      <c r="H162" s="228"/>
      <c r="I162" s="229" t="str">
        <f t="shared" si="1"/>
        <v/>
      </c>
      <c r="J162" s="166" t="str">
        <f>IFERROR(IF(I162="","",IF(I162&lt;='Listas y tablas'!$L$3,"Muy Baja",IF(I162&lt;='Listas y tablas'!$L$4,"Baja",IF(I162&lt;='Listas y tablas'!$L$5,"Media",IF(I162&lt;='Listas y tablas'!$L$6,"Alta","Muy Alta"))))),"")</f>
        <v/>
      </c>
      <c r="K162" s="230"/>
      <c r="L162" s="231"/>
      <c r="M162" s="133"/>
      <c r="N162" s="221"/>
      <c r="O162" s="221"/>
      <c r="P162" s="222"/>
      <c r="Q162" s="223"/>
      <c r="R162" s="221"/>
      <c r="S162" s="221"/>
      <c r="T162" s="221"/>
      <c r="U162" s="221"/>
      <c r="V162" s="232"/>
      <c r="W162" s="133"/>
      <c r="X162" s="221"/>
      <c r="Y162" s="221"/>
      <c r="Z162" s="221"/>
      <c r="AA162" s="221"/>
      <c r="AB162" s="221"/>
      <c r="AC162" s="134"/>
      <c r="AD162" s="221"/>
      <c r="AE162" s="222"/>
      <c r="AF162" s="233"/>
      <c r="AG162" s="234"/>
      <c r="AH162" s="234"/>
      <c r="AI162" s="235"/>
      <c r="AJ162" s="137"/>
      <c r="AK162" s="137"/>
      <c r="AL162" s="139"/>
      <c r="AM162" s="233"/>
      <c r="AN162" s="236"/>
      <c r="AO162" s="237"/>
      <c r="AP162" s="142"/>
      <c r="AQ162" s="142"/>
      <c r="AR162" s="142"/>
      <c r="AS162" s="142"/>
      <c r="AT162" s="142"/>
      <c r="AU162" s="142"/>
      <c r="AV162" s="143"/>
      <c r="AW162" s="142"/>
      <c r="AX162" s="238"/>
      <c r="AY162" s="239"/>
      <c r="AZ162" s="240"/>
      <c r="BA162" s="240"/>
      <c r="BB162" s="240"/>
      <c r="BC162" s="146"/>
      <c r="BD162" s="146"/>
      <c r="BE162" s="147"/>
      <c r="BF162" s="241"/>
      <c r="BG162" s="240"/>
      <c r="BH162" s="242"/>
      <c r="BI162" s="149"/>
      <c r="BJ162" s="149"/>
      <c r="BK162" s="149"/>
      <c r="BL162" s="149"/>
      <c r="BM162" s="149"/>
      <c r="BN162" s="149"/>
      <c r="BO162" s="150"/>
      <c r="BP162" s="149"/>
      <c r="BQ162" s="243"/>
      <c r="BR162" s="244"/>
      <c r="BS162" s="245"/>
      <c r="BT162" s="245"/>
      <c r="BU162" s="245"/>
      <c r="BV162" s="153"/>
      <c r="BW162" s="153"/>
      <c r="BX162" s="154"/>
      <c r="BY162" s="244"/>
      <c r="BZ162" s="245"/>
      <c r="CA162" s="246"/>
    </row>
    <row r="163" spans="1:79" ht="151.5" customHeight="1" x14ac:dyDescent="0.3">
      <c r="A163" s="225" t="str">
        <f t="array" ref="A163">IFERROR(INDEX(Riesgos!$A$7:$M$84,MATCH(E163,INDEX(Riesgos!$A$7:$M$84,,MATCH(E$7,Riesgos!$A$6:$M$6,0)),0),MATCH(A$7,Riesgos!$A$6:$M$6,0)),"")</f>
        <v/>
      </c>
      <c r="B163" s="226" t="str">
        <f t="array" ref="B163">IFERROR(INDEX(Riesgos!$A$7:$M$84,MATCH(E163,INDEX(Riesgos!$A$7:$M$84,,MATCH(E$7,Riesgos!$A$6:$M$6,0)),0),MATCH(B$7,Riesgos!$A$6:$M$6,0)),"")</f>
        <v/>
      </c>
      <c r="C163" s="226"/>
      <c r="D163" s="44" t="str">
        <f t="array" ref="D163">IFERROR(INDEX(Riesgos!$A$7:$M$84,MATCH(E163,INDEX(Riesgos!$A$7:$M$84,,MATCH(E$7,Riesgos!$A$6:$M$6,0)),0),MATCH(D$7,Riesgos!$A$6:$M$6,0)),"")</f>
        <v/>
      </c>
      <c r="E163" s="191"/>
      <c r="F163" s="191"/>
      <c r="G163" s="227" t="str">
        <f t="shared" si="0"/>
        <v/>
      </c>
      <c r="H163" s="228"/>
      <c r="I163" s="229" t="str">
        <f t="shared" si="1"/>
        <v/>
      </c>
      <c r="J163" s="166" t="str">
        <f>IFERROR(IF(I163="","",IF(I163&lt;='Listas y tablas'!$L$3,"Muy Baja",IF(I163&lt;='Listas y tablas'!$L$4,"Baja",IF(I163&lt;='Listas y tablas'!$L$5,"Media",IF(I163&lt;='Listas y tablas'!$L$6,"Alta","Muy Alta"))))),"")</f>
        <v/>
      </c>
      <c r="K163" s="230"/>
      <c r="L163" s="231"/>
      <c r="M163" s="133"/>
      <c r="N163" s="221"/>
      <c r="O163" s="221"/>
      <c r="P163" s="222"/>
      <c r="Q163" s="223"/>
      <c r="R163" s="221"/>
      <c r="S163" s="221"/>
      <c r="T163" s="221"/>
      <c r="U163" s="221"/>
      <c r="V163" s="232"/>
      <c r="W163" s="133"/>
      <c r="X163" s="221"/>
      <c r="Y163" s="221"/>
      <c r="Z163" s="221"/>
      <c r="AA163" s="221"/>
      <c r="AB163" s="221"/>
      <c r="AC163" s="134"/>
      <c r="AD163" s="221"/>
      <c r="AE163" s="222"/>
      <c r="AF163" s="233"/>
      <c r="AG163" s="234"/>
      <c r="AH163" s="234"/>
      <c r="AI163" s="235"/>
      <c r="AJ163" s="137"/>
      <c r="AK163" s="137"/>
      <c r="AL163" s="139"/>
      <c r="AM163" s="233"/>
      <c r="AN163" s="236"/>
      <c r="AO163" s="237"/>
      <c r="AP163" s="142"/>
      <c r="AQ163" s="142"/>
      <c r="AR163" s="142"/>
      <c r="AS163" s="142"/>
      <c r="AT163" s="142"/>
      <c r="AU163" s="142"/>
      <c r="AV163" s="143"/>
      <c r="AW163" s="142"/>
      <c r="AX163" s="238"/>
      <c r="AY163" s="239"/>
      <c r="AZ163" s="240"/>
      <c r="BA163" s="240"/>
      <c r="BB163" s="240"/>
      <c r="BC163" s="146"/>
      <c r="BD163" s="146"/>
      <c r="BE163" s="147"/>
      <c r="BF163" s="241"/>
      <c r="BG163" s="240"/>
      <c r="BH163" s="242"/>
      <c r="BI163" s="149"/>
      <c r="BJ163" s="149"/>
      <c r="BK163" s="149"/>
      <c r="BL163" s="149"/>
      <c r="BM163" s="149"/>
      <c r="BN163" s="149"/>
      <c r="BO163" s="150"/>
      <c r="BP163" s="149"/>
      <c r="BQ163" s="243"/>
      <c r="BR163" s="244"/>
      <c r="BS163" s="245"/>
      <c r="BT163" s="245"/>
      <c r="BU163" s="245"/>
      <c r="BV163" s="153"/>
      <c r="BW163" s="153"/>
      <c r="BX163" s="154"/>
      <c r="BY163" s="244"/>
      <c r="BZ163" s="245"/>
      <c r="CA163" s="246"/>
    </row>
    <row r="164" spans="1:79" ht="151.5" customHeight="1" x14ac:dyDescent="0.3">
      <c r="A164" s="225" t="str">
        <f t="array" ref="A164">IFERROR(INDEX(Riesgos!$A$7:$M$84,MATCH(E164,INDEX(Riesgos!$A$7:$M$84,,MATCH(E$7,Riesgos!$A$6:$M$6,0)),0),MATCH(A$7,Riesgos!$A$6:$M$6,0)),"")</f>
        <v/>
      </c>
      <c r="B164" s="226" t="str">
        <f t="array" ref="B164">IFERROR(INDEX(Riesgos!$A$7:$M$84,MATCH(E164,INDEX(Riesgos!$A$7:$M$84,,MATCH(E$7,Riesgos!$A$6:$M$6,0)),0),MATCH(B$7,Riesgos!$A$6:$M$6,0)),"")</f>
        <v/>
      </c>
      <c r="C164" s="226"/>
      <c r="D164" s="44" t="str">
        <f t="array" ref="D164">IFERROR(INDEX(Riesgos!$A$7:$M$84,MATCH(E164,INDEX(Riesgos!$A$7:$M$84,,MATCH(E$7,Riesgos!$A$6:$M$6,0)),0),MATCH(D$7,Riesgos!$A$6:$M$6,0)),"")</f>
        <v/>
      </c>
      <c r="E164" s="191"/>
      <c r="F164" s="191"/>
      <c r="G164" s="227" t="str">
        <f t="shared" si="0"/>
        <v/>
      </c>
      <c r="H164" s="228"/>
      <c r="I164" s="229" t="str">
        <f t="shared" si="1"/>
        <v/>
      </c>
      <c r="J164" s="166" t="str">
        <f>IFERROR(IF(I164="","",IF(I164&lt;='Listas y tablas'!$L$3,"Muy Baja",IF(I164&lt;='Listas y tablas'!$L$4,"Baja",IF(I164&lt;='Listas y tablas'!$L$5,"Media",IF(I164&lt;='Listas y tablas'!$L$6,"Alta","Muy Alta"))))),"")</f>
        <v/>
      </c>
      <c r="K164" s="230"/>
      <c r="L164" s="231"/>
      <c r="M164" s="133"/>
      <c r="N164" s="221"/>
      <c r="O164" s="221"/>
      <c r="P164" s="222"/>
      <c r="Q164" s="223"/>
      <c r="R164" s="221"/>
      <c r="S164" s="221"/>
      <c r="T164" s="221"/>
      <c r="U164" s="221"/>
      <c r="V164" s="232"/>
      <c r="W164" s="133"/>
      <c r="X164" s="221"/>
      <c r="Y164" s="221"/>
      <c r="Z164" s="221"/>
      <c r="AA164" s="221"/>
      <c r="AB164" s="221"/>
      <c r="AC164" s="134"/>
      <c r="AD164" s="221"/>
      <c r="AE164" s="222"/>
      <c r="AF164" s="233"/>
      <c r="AG164" s="234"/>
      <c r="AH164" s="234"/>
      <c r="AI164" s="235"/>
      <c r="AJ164" s="137"/>
      <c r="AK164" s="137"/>
      <c r="AL164" s="139"/>
      <c r="AM164" s="233"/>
      <c r="AN164" s="236"/>
      <c r="AO164" s="237"/>
      <c r="AP164" s="142"/>
      <c r="AQ164" s="142"/>
      <c r="AR164" s="142"/>
      <c r="AS164" s="142"/>
      <c r="AT164" s="142"/>
      <c r="AU164" s="142"/>
      <c r="AV164" s="143"/>
      <c r="AW164" s="142"/>
      <c r="AX164" s="238"/>
      <c r="AY164" s="239"/>
      <c r="AZ164" s="240"/>
      <c r="BA164" s="240"/>
      <c r="BB164" s="240"/>
      <c r="BC164" s="146"/>
      <c r="BD164" s="146"/>
      <c r="BE164" s="147"/>
      <c r="BF164" s="241"/>
      <c r="BG164" s="240"/>
      <c r="BH164" s="242"/>
      <c r="BI164" s="149"/>
      <c r="BJ164" s="149"/>
      <c r="BK164" s="149"/>
      <c r="BL164" s="149"/>
      <c r="BM164" s="149"/>
      <c r="BN164" s="149"/>
      <c r="BO164" s="150"/>
      <c r="BP164" s="149"/>
      <c r="BQ164" s="243"/>
      <c r="BR164" s="244"/>
      <c r="BS164" s="245"/>
      <c r="BT164" s="245"/>
      <c r="BU164" s="245"/>
      <c r="BV164" s="153"/>
      <c r="BW164" s="153"/>
      <c r="BX164" s="154"/>
      <c r="BY164" s="244"/>
      <c r="BZ164" s="245"/>
      <c r="CA164" s="246"/>
    </row>
    <row r="165" spans="1:79" ht="151.5" customHeight="1" x14ac:dyDescent="0.3">
      <c r="A165" s="225" t="str">
        <f t="array" ref="A165">IFERROR(INDEX(Riesgos!$A$7:$M$84,MATCH(E165,INDEX(Riesgos!$A$7:$M$84,,MATCH(E$7,Riesgos!$A$6:$M$6,0)),0),MATCH(A$7,Riesgos!$A$6:$M$6,0)),"")</f>
        <v/>
      </c>
      <c r="B165" s="226" t="str">
        <f t="array" ref="B165">IFERROR(INDEX(Riesgos!$A$7:$M$84,MATCH(E165,INDEX(Riesgos!$A$7:$M$84,,MATCH(E$7,Riesgos!$A$6:$M$6,0)),0),MATCH(B$7,Riesgos!$A$6:$M$6,0)),"")</f>
        <v/>
      </c>
      <c r="C165" s="226"/>
      <c r="D165" s="44" t="str">
        <f t="array" ref="D165">IFERROR(INDEX(Riesgos!$A$7:$M$84,MATCH(E165,INDEX(Riesgos!$A$7:$M$84,,MATCH(E$7,Riesgos!$A$6:$M$6,0)),0),MATCH(D$7,Riesgos!$A$6:$M$6,0)),"")</f>
        <v/>
      </c>
      <c r="E165" s="191"/>
      <c r="F165" s="191"/>
      <c r="G165" s="227" t="str">
        <f t="shared" si="0"/>
        <v/>
      </c>
      <c r="H165" s="228"/>
      <c r="I165" s="229" t="str">
        <f t="shared" si="1"/>
        <v/>
      </c>
      <c r="J165" s="166" t="str">
        <f>IFERROR(IF(I165="","",IF(I165&lt;='Listas y tablas'!$L$3,"Muy Baja",IF(I165&lt;='Listas y tablas'!$L$4,"Baja",IF(I165&lt;='Listas y tablas'!$L$5,"Media",IF(I165&lt;='Listas y tablas'!$L$6,"Alta","Muy Alta"))))),"")</f>
        <v/>
      </c>
      <c r="K165" s="230"/>
      <c r="L165" s="231"/>
      <c r="M165" s="133"/>
      <c r="N165" s="221"/>
      <c r="O165" s="221"/>
      <c r="P165" s="222"/>
      <c r="Q165" s="223"/>
      <c r="R165" s="221"/>
      <c r="S165" s="221"/>
      <c r="T165" s="221"/>
      <c r="U165" s="221"/>
      <c r="V165" s="232"/>
      <c r="W165" s="133"/>
      <c r="X165" s="221"/>
      <c r="Y165" s="221"/>
      <c r="Z165" s="221"/>
      <c r="AA165" s="221"/>
      <c r="AB165" s="221"/>
      <c r="AC165" s="134"/>
      <c r="AD165" s="221"/>
      <c r="AE165" s="222"/>
      <c r="AF165" s="233"/>
      <c r="AG165" s="234"/>
      <c r="AH165" s="234"/>
      <c r="AI165" s="235"/>
      <c r="AJ165" s="137"/>
      <c r="AK165" s="137"/>
      <c r="AL165" s="139"/>
      <c r="AM165" s="233"/>
      <c r="AN165" s="236"/>
      <c r="AO165" s="237"/>
      <c r="AP165" s="142"/>
      <c r="AQ165" s="142"/>
      <c r="AR165" s="142"/>
      <c r="AS165" s="142"/>
      <c r="AT165" s="142"/>
      <c r="AU165" s="142"/>
      <c r="AV165" s="143"/>
      <c r="AW165" s="142"/>
      <c r="AX165" s="238"/>
      <c r="AY165" s="239"/>
      <c r="AZ165" s="240"/>
      <c r="BA165" s="240"/>
      <c r="BB165" s="240"/>
      <c r="BC165" s="146"/>
      <c r="BD165" s="146"/>
      <c r="BE165" s="147"/>
      <c r="BF165" s="241"/>
      <c r="BG165" s="240"/>
      <c r="BH165" s="242"/>
      <c r="BI165" s="149"/>
      <c r="BJ165" s="149"/>
      <c r="BK165" s="149"/>
      <c r="BL165" s="149"/>
      <c r="BM165" s="149"/>
      <c r="BN165" s="149"/>
      <c r="BO165" s="150"/>
      <c r="BP165" s="149"/>
      <c r="BQ165" s="243"/>
      <c r="BR165" s="244"/>
      <c r="BS165" s="245"/>
      <c r="BT165" s="245"/>
      <c r="BU165" s="245"/>
      <c r="BV165" s="153"/>
      <c r="BW165" s="153"/>
      <c r="BX165" s="154"/>
      <c r="BY165" s="244"/>
      <c r="BZ165" s="245"/>
      <c r="CA165" s="246"/>
    </row>
    <row r="166" spans="1:79" ht="151.5" customHeight="1" x14ac:dyDescent="0.3">
      <c r="A166" s="225" t="str">
        <f t="array" ref="A166">IFERROR(INDEX(Riesgos!$A$7:$M$84,MATCH(E166,INDEX(Riesgos!$A$7:$M$84,,MATCH(E$7,Riesgos!$A$6:$M$6,0)),0),MATCH(A$7,Riesgos!$A$6:$M$6,0)),"")</f>
        <v/>
      </c>
      <c r="B166" s="226" t="str">
        <f t="array" ref="B166">IFERROR(INDEX(Riesgos!$A$7:$M$84,MATCH(E166,INDEX(Riesgos!$A$7:$M$84,,MATCH(E$7,Riesgos!$A$6:$M$6,0)),0),MATCH(B$7,Riesgos!$A$6:$M$6,0)),"")</f>
        <v/>
      </c>
      <c r="C166" s="226"/>
      <c r="D166" s="44" t="str">
        <f t="array" ref="D166">IFERROR(INDEX(Riesgos!$A$7:$M$84,MATCH(E166,INDEX(Riesgos!$A$7:$M$84,,MATCH(E$7,Riesgos!$A$6:$M$6,0)),0),MATCH(D$7,Riesgos!$A$6:$M$6,0)),"")</f>
        <v/>
      </c>
      <c r="E166" s="191"/>
      <c r="F166" s="191"/>
      <c r="G166" s="227" t="str">
        <f t="shared" si="0"/>
        <v/>
      </c>
      <c r="H166" s="228"/>
      <c r="I166" s="229" t="str">
        <f t="shared" si="1"/>
        <v/>
      </c>
      <c r="J166" s="166" t="str">
        <f>IFERROR(IF(I166="","",IF(I166&lt;='Listas y tablas'!$L$3,"Muy Baja",IF(I166&lt;='Listas y tablas'!$L$4,"Baja",IF(I166&lt;='Listas y tablas'!$L$5,"Media",IF(I166&lt;='Listas y tablas'!$L$6,"Alta","Muy Alta"))))),"")</f>
        <v/>
      </c>
      <c r="K166" s="230"/>
      <c r="L166" s="231"/>
      <c r="M166" s="133"/>
      <c r="N166" s="221"/>
      <c r="O166" s="221"/>
      <c r="P166" s="222"/>
      <c r="Q166" s="223"/>
      <c r="R166" s="221"/>
      <c r="S166" s="221"/>
      <c r="T166" s="221"/>
      <c r="U166" s="221"/>
      <c r="V166" s="232"/>
      <c r="W166" s="133"/>
      <c r="X166" s="221"/>
      <c r="Y166" s="221"/>
      <c r="Z166" s="221"/>
      <c r="AA166" s="221"/>
      <c r="AB166" s="221"/>
      <c r="AC166" s="134"/>
      <c r="AD166" s="221"/>
      <c r="AE166" s="222"/>
      <c r="AF166" s="233"/>
      <c r="AG166" s="234"/>
      <c r="AH166" s="234"/>
      <c r="AI166" s="235"/>
      <c r="AJ166" s="137"/>
      <c r="AK166" s="137"/>
      <c r="AL166" s="139"/>
      <c r="AM166" s="233"/>
      <c r="AN166" s="236"/>
      <c r="AO166" s="237"/>
      <c r="AP166" s="142"/>
      <c r="AQ166" s="142"/>
      <c r="AR166" s="142"/>
      <c r="AS166" s="142"/>
      <c r="AT166" s="142"/>
      <c r="AU166" s="142"/>
      <c r="AV166" s="143"/>
      <c r="AW166" s="142"/>
      <c r="AX166" s="238"/>
      <c r="AY166" s="239"/>
      <c r="AZ166" s="240"/>
      <c r="BA166" s="240"/>
      <c r="BB166" s="240"/>
      <c r="BC166" s="146"/>
      <c r="BD166" s="146"/>
      <c r="BE166" s="147"/>
      <c r="BF166" s="241"/>
      <c r="BG166" s="240"/>
      <c r="BH166" s="242"/>
      <c r="BI166" s="149"/>
      <c r="BJ166" s="149"/>
      <c r="BK166" s="149"/>
      <c r="BL166" s="149"/>
      <c r="BM166" s="149"/>
      <c r="BN166" s="149"/>
      <c r="BO166" s="150"/>
      <c r="BP166" s="149"/>
      <c r="BQ166" s="243"/>
      <c r="BR166" s="244"/>
      <c r="BS166" s="245"/>
      <c r="BT166" s="245"/>
      <c r="BU166" s="245"/>
      <c r="BV166" s="153"/>
      <c r="BW166" s="153"/>
      <c r="BX166" s="154"/>
      <c r="BY166" s="244"/>
      <c r="BZ166" s="245"/>
      <c r="CA166" s="246"/>
    </row>
    <row r="167" spans="1:79" ht="151.5" customHeight="1" x14ac:dyDescent="0.3">
      <c r="A167" s="225" t="str">
        <f t="array" ref="A167">IFERROR(INDEX(Riesgos!$A$7:$M$84,MATCH(E167,INDEX(Riesgos!$A$7:$M$84,,MATCH(E$7,Riesgos!$A$6:$M$6,0)),0),MATCH(A$7,Riesgos!$A$6:$M$6,0)),"")</f>
        <v/>
      </c>
      <c r="B167" s="226" t="str">
        <f t="array" ref="B167">IFERROR(INDEX(Riesgos!$A$7:$M$84,MATCH(E167,INDEX(Riesgos!$A$7:$M$84,,MATCH(E$7,Riesgos!$A$6:$M$6,0)),0),MATCH(B$7,Riesgos!$A$6:$M$6,0)),"")</f>
        <v/>
      </c>
      <c r="C167" s="226"/>
      <c r="D167" s="44" t="str">
        <f t="array" ref="D167">IFERROR(INDEX(Riesgos!$A$7:$M$84,MATCH(E167,INDEX(Riesgos!$A$7:$M$84,,MATCH(E$7,Riesgos!$A$6:$M$6,0)),0),MATCH(D$7,Riesgos!$A$6:$M$6,0)),"")</f>
        <v/>
      </c>
      <c r="E167" s="191"/>
      <c r="F167" s="191"/>
      <c r="G167" s="227" t="str">
        <f t="shared" si="0"/>
        <v/>
      </c>
      <c r="H167" s="228"/>
      <c r="I167" s="229" t="str">
        <f t="shared" si="1"/>
        <v/>
      </c>
      <c r="J167" s="166" t="str">
        <f>IFERROR(IF(I167="","",IF(I167&lt;='Listas y tablas'!$L$3,"Muy Baja",IF(I167&lt;='Listas y tablas'!$L$4,"Baja",IF(I167&lt;='Listas y tablas'!$L$5,"Media",IF(I167&lt;='Listas y tablas'!$L$6,"Alta","Muy Alta"))))),"")</f>
        <v/>
      </c>
      <c r="K167" s="230"/>
      <c r="L167" s="231"/>
      <c r="M167" s="133"/>
      <c r="N167" s="221"/>
      <c r="O167" s="221"/>
      <c r="P167" s="222"/>
      <c r="Q167" s="223"/>
      <c r="R167" s="221"/>
      <c r="S167" s="221"/>
      <c r="T167" s="221"/>
      <c r="U167" s="221"/>
      <c r="V167" s="232"/>
      <c r="W167" s="133"/>
      <c r="X167" s="221"/>
      <c r="Y167" s="221"/>
      <c r="Z167" s="221"/>
      <c r="AA167" s="221"/>
      <c r="AB167" s="221"/>
      <c r="AC167" s="134"/>
      <c r="AD167" s="221"/>
      <c r="AE167" s="222"/>
      <c r="AF167" s="233"/>
      <c r="AG167" s="234"/>
      <c r="AH167" s="234"/>
      <c r="AI167" s="235"/>
      <c r="AJ167" s="137"/>
      <c r="AK167" s="137"/>
      <c r="AL167" s="139"/>
      <c r="AM167" s="233"/>
      <c r="AN167" s="236"/>
      <c r="AO167" s="237"/>
      <c r="AP167" s="142"/>
      <c r="AQ167" s="142"/>
      <c r="AR167" s="142"/>
      <c r="AS167" s="142"/>
      <c r="AT167" s="142"/>
      <c r="AU167" s="142"/>
      <c r="AV167" s="143"/>
      <c r="AW167" s="142"/>
      <c r="AX167" s="238"/>
      <c r="AY167" s="239"/>
      <c r="AZ167" s="240"/>
      <c r="BA167" s="240"/>
      <c r="BB167" s="240"/>
      <c r="BC167" s="146"/>
      <c r="BD167" s="146"/>
      <c r="BE167" s="147"/>
      <c r="BF167" s="241"/>
      <c r="BG167" s="240"/>
      <c r="BH167" s="242"/>
      <c r="BI167" s="149"/>
      <c r="BJ167" s="149"/>
      <c r="BK167" s="149"/>
      <c r="BL167" s="149"/>
      <c r="BM167" s="149"/>
      <c r="BN167" s="149"/>
      <c r="BO167" s="150"/>
      <c r="BP167" s="149"/>
      <c r="BQ167" s="243"/>
      <c r="BR167" s="244"/>
      <c r="BS167" s="245"/>
      <c r="BT167" s="245"/>
      <c r="BU167" s="245"/>
      <c r="BV167" s="153"/>
      <c r="BW167" s="153"/>
      <c r="BX167" s="154"/>
      <c r="BY167" s="244"/>
      <c r="BZ167" s="245"/>
      <c r="CA167" s="246"/>
    </row>
    <row r="168" spans="1:79" ht="151.5" customHeight="1" x14ac:dyDescent="0.3">
      <c r="A168" s="225" t="str">
        <f t="array" ref="A168">IFERROR(INDEX(Riesgos!$A$7:$M$84,MATCH(E168,INDEX(Riesgos!$A$7:$M$84,,MATCH(E$7,Riesgos!$A$6:$M$6,0)),0),MATCH(A$7,Riesgos!$A$6:$M$6,0)),"")</f>
        <v/>
      </c>
      <c r="B168" s="226" t="str">
        <f t="array" ref="B168">IFERROR(INDEX(Riesgos!$A$7:$M$84,MATCH(E168,INDEX(Riesgos!$A$7:$M$84,,MATCH(E$7,Riesgos!$A$6:$M$6,0)),0),MATCH(B$7,Riesgos!$A$6:$M$6,0)),"")</f>
        <v/>
      </c>
      <c r="C168" s="226"/>
      <c r="D168" s="44" t="str">
        <f t="array" ref="D168">IFERROR(INDEX(Riesgos!$A$7:$M$84,MATCH(E168,INDEX(Riesgos!$A$7:$M$84,,MATCH(E$7,Riesgos!$A$6:$M$6,0)),0),MATCH(D$7,Riesgos!$A$6:$M$6,0)),"")</f>
        <v/>
      </c>
      <c r="E168" s="191"/>
      <c r="F168" s="191"/>
      <c r="G168" s="227" t="str">
        <f t="shared" si="0"/>
        <v/>
      </c>
      <c r="H168" s="228"/>
      <c r="I168" s="229" t="str">
        <f t="shared" si="1"/>
        <v/>
      </c>
      <c r="J168" s="166" t="str">
        <f>IFERROR(IF(I168="","",IF(I168&lt;='Listas y tablas'!$L$3,"Muy Baja",IF(I168&lt;='Listas y tablas'!$L$4,"Baja",IF(I168&lt;='Listas y tablas'!$L$5,"Media",IF(I168&lt;='Listas y tablas'!$L$6,"Alta","Muy Alta"))))),"")</f>
        <v/>
      </c>
      <c r="K168" s="230"/>
      <c r="L168" s="231"/>
      <c r="M168" s="133"/>
      <c r="N168" s="221"/>
      <c r="O168" s="221"/>
      <c r="P168" s="222"/>
      <c r="Q168" s="223"/>
      <c r="R168" s="221"/>
      <c r="S168" s="221"/>
      <c r="T168" s="221"/>
      <c r="U168" s="221"/>
      <c r="V168" s="232"/>
      <c r="W168" s="133"/>
      <c r="X168" s="221"/>
      <c r="Y168" s="221"/>
      <c r="Z168" s="221"/>
      <c r="AA168" s="221"/>
      <c r="AB168" s="221"/>
      <c r="AC168" s="134"/>
      <c r="AD168" s="221"/>
      <c r="AE168" s="222"/>
      <c r="AF168" s="233"/>
      <c r="AG168" s="234"/>
      <c r="AH168" s="234"/>
      <c r="AI168" s="235"/>
      <c r="AJ168" s="137"/>
      <c r="AK168" s="137"/>
      <c r="AL168" s="139"/>
      <c r="AM168" s="233"/>
      <c r="AN168" s="236"/>
      <c r="AO168" s="237"/>
      <c r="AP168" s="142"/>
      <c r="AQ168" s="142"/>
      <c r="AR168" s="142"/>
      <c r="AS168" s="142"/>
      <c r="AT168" s="142"/>
      <c r="AU168" s="142"/>
      <c r="AV168" s="143"/>
      <c r="AW168" s="142"/>
      <c r="AX168" s="238"/>
      <c r="AY168" s="239"/>
      <c r="AZ168" s="240"/>
      <c r="BA168" s="240"/>
      <c r="BB168" s="240"/>
      <c r="BC168" s="146"/>
      <c r="BD168" s="146"/>
      <c r="BE168" s="147"/>
      <c r="BF168" s="241"/>
      <c r="BG168" s="240"/>
      <c r="BH168" s="242"/>
      <c r="BI168" s="149"/>
      <c r="BJ168" s="149"/>
      <c r="BK168" s="149"/>
      <c r="BL168" s="149"/>
      <c r="BM168" s="149"/>
      <c r="BN168" s="149"/>
      <c r="BO168" s="150"/>
      <c r="BP168" s="149"/>
      <c r="BQ168" s="243"/>
      <c r="BR168" s="244"/>
      <c r="BS168" s="245"/>
      <c r="BT168" s="245"/>
      <c r="BU168" s="245"/>
      <c r="BV168" s="153"/>
      <c r="BW168" s="153"/>
      <c r="BX168" s="154"/>
      <c r="BY168" s="244"/>
      <c r="BZ168" s="245"/>
      <c r="CA168" s="246"/>
    </row>
    <row r="169" spans="1:79" ht="151.5" customHeight="1" x14ac:dyDescent="0.3">
      <c r="A169" s="225" t="str">
        <f t="array" ref="A169">IFERROR(INDEX(Riesgos!$A$7:$M$84,MATCH(E169,INDEX(Riesgos!$A$7:$M$84,,MATCH(E$7,Riesgos!$A$6:$M$6,0)),0),MATCH(A$7,Riesgos!$A$6:$M$6,0)),"")</f>
        <v/>
      </c>
      <c r="B169" s="226" t="str">
        <f t="array" ref="B169">IFERROR(INDEX(Riesgos!$A$7:$M$84,MATCH(E169,INDEX(Riesgos!$A$7:$M$84,,MATCH(E$7,Riesgos!$A$6:$M$6,0)),0),MATCH(B$7,Riesgos!$A$6:$M$6,0)),"")</f>
        <v/>
      </c>
      <c r="C169" s="226"/>
      <c r="D169" s="44" t="str">
        <f t="array" ref="D169">IFERROR(INDEX(Riesgos!$A$7:$M$84,MATCH(E169,INDEX(Riesgos!$A$7:$M$84,,MATCH(E$7,Riesgos!$A$6:$M$6,0)),0),MATCH(D$7,Riesgos!$A$6:$M$6,0)),"")</f>
        <v/>
      </c>
      <c r="E169" s="191"/>
      <c r="F169" s="191"/>
      <c r="G169" s="227" t="str">
        <f t="shared" si="0"/>
        <v/>
      </c>
      <c r="H169" s="228"/>
      <c r="I169" s="229" t="str">
        <f t="shared" si="1"/>
        <v/>
      </c>
      <c r="J169" s="166" t="str">
        <f>IFERROR(IF(I169="","",IF(I169&lt;='Listas y tablas'!$L$3,"Muy Baja",IF(I169&lt;='Listas y tablas'!$L$4,"Baja",IF(I169&lt;='Listas y tablas'!$L$5,"Media",IF(I169&lt;='Listas y tablas'!$L$6,"Alta","Muy Alta"))))),"")</f>
        <v/>
      </c>
      <c r="K169" s="230"/>
      <c r="L169" s="231"/>
      <c r="M169" s="133"/>
      <c r="N169" s="221"/>
      <c r="O169" s="221"/>
      <c r="P169" s="222"/>
      <c r="Q169" s="223"/>
      <c r="R169" s="221"/>
      <c r="S169" s="221"/>
      <c r="T169" s="221"/>
      <c r="U169" s="221"/>
      <c r="V169" s="232"/>
      <c r="W169" s="133"/>
      <c r="X169" s="221"/>
      <c r="Y169" s="221"/>
      <c r="Z169" s="221"/>
      <c r="AA169" s="221"/>
      <c r="AB169" s="221"/>
      <c r="AC169" s="134"/>
      <c r="AD169" s="221"/>
      <c r="AE169" s="222"/>
      <c r="AF169" s="233"/>
      <c r="AG169" s="234"/>
      <c r="AH169" s="234"/>
      <c r="AI169" s="235"/>
      <c r="AJ169" s="137"/>
      <c r="AK169" s="137"/>
      <c r="AL169" s="139"/>
      <c r="AM169" s="233"/>
      <c r="AN169" s="236"/>
      <c r="AO169" s="237"/>
      <c r="AP169" s="142"/>
      <c r="AQ169" s="142"/>
      <c r="AR169" s="142"/>
      <c r="AS169" s="142"/>
      <c r="AT169" s="142"/>
      <c r="AU169" s="142"/>
      <c r="AV169" s="143"/>
      <c r="AW169" s="142"/>
      <c r="AX169" s="238"/>
      <c r="AY169" s="239"/>
      <c r="AZ169" s="240"/>
      <c r="BA169" s="240"/>
      <c r="BB169" s="240"/>
      <c r="BC169" s="146"/>
      <c r="BD169" s="146"/>
      <c r="BE169" s="147"/>
      <c r="BF169" s="241"/>
      <c r="BG169" s="240"/>
      <c r="BH169" s="242"/>
      <c r="BI169" s="149"/>
      <c r="BJ169" s="149"/>
      <c r="BK169" s="149"/>
      <c r="BL169" s="149"/>
      <c r="BM169" s="149"/>
      <c r="BN169" s="149"/>
      <c r="BO169" s="150"/>
      <c r="BP169" s="149"/>
      <c r="BQ169" s="243"/>
      <c r="BR169" s="244"/>
      <c r="BS169" s="245"/>
      <c r="BT169" s="245"/>
      <c r="BU169" s="245"/>
      <c r="BV169" s="153"/>
      <c r="BW169" s="153"/>
      <c r="BX169" s="154"/>
      <c r="BY169" s="244"/>
      <c r="BZ169" s="245"/>
      <c r="CA169" s="246"/>
    </row>
    <row r="170" spans="1:79" ht="151.5" customHeight="1" x14ac:dyDescent="0.3">
      <c r="A170" s="225" t="str">
        <f t="array" ref="A170">IFERROR(INDEX(Riesgos!$A$7:$M$84,MATCH(E170,INDEX(Riesgos!$A$7:$M$84,,MATCH(E$7,Riesgos!$A$6:$M$6,0)),0),MATCH(A$7,Riesgos!$A$6:$M$6,0)),"")</f>
        <v/>
      </c>
      <c r="B170" s="226" t="str">
        <f t="array" ref="B170">IFERROR(INDEX(Riesgos!$A$7:$M$84,MATCH(E170,INDEX(Riesgos!$A$7:$M$84,,MATCH(E$7,Riesgos!$A$6:$M$6,0)),0),MATCH(B$7,Riesgos!$A$6:$M$6,0)),"")</f>
        <v/>
      </c>
      <c r="C170" s="226"/>
      <c r="D170" s="44" t="str">
        <f t="array" ref="D170">IFERROR(INDEX(Riesgos!$A$7:$M$84,MATCH(E170,INDEX(Riesgos!$A$7:$M$84,,MATCH(E$7,Riesgos!$A$6:$M$6,0)),0),MATCH(D$7,Riesgos!$A$6:$M$6,0)),"")</f>
        <v/>
      </c>
      <c r="E170" s="191"/>
      <c r="F170" s="191"/>
      <c r="G170" s="227" t="str">
        <f t="shared" si="0"/>
        <v/>
      </c>
      <c r="H170" s="228"/>
      <c r="I170" s="229" t="str">
        <f t="shared" si="1"/>
        <v/>
      </c>
      <c r="J170" s="166" t="str">
        <f>IFERROR(IF(I170="","",IF(I170&lt;='Listas y tablas'!$L$3,"Muy Baja",IF(I170&lt;='Listas y tablas'!$L$4,"Baja",IF(I170&lt;='Listas y tablas'!$L$5,"Media",IF(I170&lt;='Listas y tablas'!$L$6,"Alta","Muy Alta"))))),"")</f>
        <v/>
      </c>
      <c r="K170" s="230"/>
      <c r="L170" s="231"/>
      <c r="M170" s="133"/>
      <c r="N170" s="221"/>
      <c r="O170" s="221"/>
      <c r="P170" s="222"/>
      <c r="Q170" s="223"/>
      <c r="R170" s="221"/>
      <c r="S170" s="221"/>
      <c r="T170" s="221"/>
      <c r="U170" s="221"/>
      <c r="V170" s="232"/>
      <c r="W170" s="133"/>
      <c r="X170" s="221"/>
      <c r="Y170" s="221"/>
      <c r="Z170" s="221"/>
      <c r="AA170" s="221"/>
      <c r="AB170" s="221"/>
      <c r="AC170" s="134"/>
      <c r="AD170" s="221"/>
      <c r="AE170" s="222"/>
      <c r="AF170" s="233"/>
      <c r="AG170" s="234"/>
      <c r="AH170" s="234"/>
      <c r="AI170" s="235"/>
      <c r="AJ170" s="137"/>
      <c r="AK170" s="137"/>
      <c r="AL170" s="139"/>
      <c r="AM170" s="233"/>
      <c r="AN170" s="236"/>
      <c r="AO170" s="237"/>
      <c r="AP170" s="142"/>
      <c r="AQ170" s="142"/>
      <c r="AR170" s="142"/>
      <c r="AS170" s="142"/>
      <c r="AT170" s="142"/>
      <c r="AU170" s="142"/>
      <c r="AV170" s="143"/>
      <c r="AW170" s="142"/>
      <c r="AX170" s="238"/>
      <c r="AY170" s="239"/>
      <c r="AZ170" s="240"/>
      <c r="BA170" s="240"/>
      <c r="BB170" s="240"/>
      <c r="BC170" s="146"/>
      <c r="BD170" s="146"/>
      <c r="BE170" s="147"/>
      <c r="BF170" s="241"/>
      <c r="BG170" s="240"/>
      <c r="BH170" s="242"/>
      <c r="BI170" s="149"/>
      <c r="BJ170" s="149"/>
      <c r="BK170" s="149"/>
      <c r="BL170" s="149"/>
      <c r="BM170" s="149"/>
      <c r="BN170" s="149"/>
      <c r="BO170" s="150"/>
      <c r="BP170" s="149"/>
      <c r="BQ170" s="243"/>
      <c r="BR170" s="244"/>
      <c r="BS170" s="245"/>
      <c r="BT170" s="245"/>
      <c r="BU170" s="245"/>
      <c r="BV170" s="153"/>
      <c r="BW170" s="153"/>
      <c r="BX170" s="154"/>
      <c r="BY170" s="244"/>
      <c r="BZ170" s="245"/>
      <c r="CA170" s="246"/>
    </row>
    <row r="171" spans="1:79" ht="151.5" customHeight="1" x14ac:dyDescent="0.3">
      <c r="A171" s="225" t="str">
        <f t="array" ref="A171">IFERROR(INDEX(Riesgos!$A$7:$M$84,MATCH(E171,INDEX(Riesgos!$A$7:$M$84,,MATCH(E$7,Riesgos!$A$6:$M$6,0)),0),MATCH(A$7,Riesgos!$A$6:$M$6,0)),"")</f>
        <v/>
      </c>
      <c r="B171" s="226" t="str">
        <f t="array" ref="B171">IFERROR(INDEX(Riesgos!$A$7:$M$84,MATCH(E171,INDEX(Riesgos!$A$7:$M$84,,MATCH(E$7,Riesgos!$A$6:$M$6,0)),0),MATCH(B$7,Riesgos!$A$6:$M$6,0)),"")</f>
        <v/>
      </c>
      <c r="C171" s="226"/>
      <c r="D171" s="44" t="str">
        <f t="array" ref="D171">IFERROR(INDEX(Riesgos!$A$7:$M$84,MATCH(E171,INDEX(Riesgos!$A$7:$M$84,,MATCH(E$7,Riesgos!$A$6:$M$6,0)),0),MATCH(D$7,Riesgos!$A$6:$M$6,0)),"")</f>
        <v/>
      </c>
      <c r="E171" s="191"/>
      <c r="F171" s="191"/>
      <c r="G171" s="227" t="str">
        <f t="shared" si="0"/>
        <v/>
      </c>
      <c r="H171" s="228"/>
      <c r="I171" s="229" t="str">
        <f t="shared" si="1"/>
        <v/>
      </c>
      <c r="J171" s="166" t="str">
        <f>IFERROR(IF(I171="","",IF(I171&lt;='Listas y tablas'!$L$3,"Muy Baja",IF(I171&lt;='Listas y tablas'!$L$4,"Baja",IF(I171&lt;='Listas y tablas'!$L$5,"Media",IF(I171&lt;='Listas y tablas'!$L$6,"Alta","Muy Alta"))))),"")</f>
        <v/>
      </c>
      <c r="K171" s="230"/>
      <c r="L171" s="231"/>
      <c r="M171" s="133"/>
      <c r="N171" s="221"/>
      <c r="O171" s="221"/>
      <c r="P171" s="222"/>
      <c r="Q171" s="223"/>
      <c r="R171" s="221"/>
      <c r="S171" s="221"/>
      <c r="T171" s="221"/>
      <c r="U171" s="221"/>
      <c r="V171" s="232"/>
      <c r="W171" s="133"/>
      <c r="X171" s="221"/>
      <c r="Y171" s="221"/>
      <c r="Z171" s="221"/>
      <c r="AA171" s="221"/>
      <c r="AB171" s="221"/>
      <c r="AC171" s="134"/>
      <c r="AD171" s="221"/>
      <c r="AE171" s="222"/>
      <c r="AF171" s="233"/>
      <c r="AG171" s="234"/>
      <c r="AH171" s="234"/>
      <c r="AI171" s="235"/>
      <c r="AJ171" s="137"/>
      <c r="AK171" s="137"/>
      <c r="AL171" s="139"/>
      <c r="AM171" s="233"/>
      <c r="AN171" s="236"/>
      <c r="AO171" s="237"/>
      <c r="AP171" s="142"/>
      <c r="AQ171" s="142"/>
      <c r="AR171" s="142"/>
      <c r="AS171" s="142"/>
      <c r="AT171" s="142"/>
      <c r="AU171" s="142"/>
      <c r="AV171" s="143"/>
      <c r="AW171" s="142"/>
      <c r="AX171" s="238"/>
      <c r="AY171" s="239"/>
      <c r="AZ171" s="240"/>
      <c r="BA171" s="240"/>
      <c r="BB171" s="240"/>
      <c r="BC171" s="146"/>
      <c r="BD171" s="146"/>
      <c r="BE171" s="147"/>
      <c r="BF171" s="241"/>
      <c r="BG171" s="240"/>
      <c r="BH171" s="242"/>
      <c r="BI171" s="149"/>
      <c r="BJ171" s="149"/>
      <c r="BK171" s="149"/>
      <c r="BL171" s="149"/>
      <c r="BM171" s="149"/>
      <c r="BN171" s="149"/>
      <c r="BO171" s="150"/>
      <c r="BP171" s="149"/>
      <c r="BQ171" s="243"/>
      <c r="BR171" s="244"/>
      <c r="BS171" s="245"/>
      <c r="BT171" s="245"/>
      <c r="BU171" s="245"/>
      <c r="BV171" s="153"/>
      <c r="BW171" s="153"/>
      <c r="BX171" s="154"/>
      <c r="BY171" s="244"/>
      <c r="BZ171" s="245"/>
      <c r="CA171" s="246"/>
    </row>
    <row r="172" spans="1:79" ht="151.5" customHeight="1" x14ac:dyDescent="0.3">
      <c r="A172" s="225" t="str">
        <f t="array" ref="A172">IFERROR(INDEX(Riesgos!$A$7:$M$84,MATCH(E172,INDEX(Riesgos!$A$7:$M$84,,MATCH(E$7,Riesgos!$A$6:$M$6,0)),0),MATCH(A$7,Riesgos!$A$6:$M$6,0)),"")</f>
        <v/>
      </c>
      <c r="B172" s="226" t="str">
        <f t="array" ref="B172">IFERROR(INDEX(Riesgos!$A$7:$M$84,MATCH(E172,INDEX(Riesgos!$A$7:$M$84,,MATCH(E$7,Riesgos!$A$6:$M$6,0)),0),MATCH(B$7,Riesgos!$A$6:$M$6,0)),"")</f>
        <v/>
      </c>
      <c r="C172" s="226"/>
      <c r="D172" s="44" t="str">
        <f t="array" ref="D172">IFERROR(INDEX(Riesgos!$A$7:$M$84,MATCH(E172,INDEX(Riesgos!$A$7:$M$84,,MATCH(E$7,Riesgos!$A$6:$M$6,0)),0),MATCH(D$7,Riesgos!$A$6:$M$6,0)),"")</f>
        <v/>
      </c>
      <c r="E172" s="191"/>
      <c r="F172" s="191"/>
      <c r="G172" s="227" t="str">
        <f t="shared" si="0"/>
        <v/>
      </c>
      <c r="H172" s="228"/>
      <c r="I172" s="229" t="str">
        <f t="shared" si="1"/>
        <v/>
      </c>
      <c r="J172" s="166" t="str">
        <f>IFERROR(IF(I172="","",IF(I172&lt;='Listas y tablas'!$L$3,"Muy Baja",IF(I172&lt;='Listas y tablas'!$L$4,"Baja",IF(I172&lt;='Listas y tablas'!$L$5,"Media",IF(I172&lt;='Listas y tablas'!$L$6,"Alta","Muy Alta"))))),"")</f>
        <v/>
      </c>
      <c r="K172" s="230"/>
      <c r="L172" s="231"/>
      <c r="M172" s="133"/>
      <c r="N172" s="221"/>
      <c r="O172" s="221"/>
      <c r="P172" s="222"/>
      <c r="Q172" s="223"/>
      <c r="R172" s="221"/>
      <c r="S172" s="221"/>
      <c r="T172" s="221"/>
      <c r="U172" s="221"/>
      <c r="V172" s="232"/>
      <c r="W172" s="133"/>
      <c r="X172" s="221"/>
      <c r="Y172" s="221"/>
      <c r="Z172" s="221"/>
      <c r="AA172" s="221"/>
      <c r="AB172" s="221"/>
      <c r="AC172" s="134"/>
      <c r="AD172" s="221"/>
      <c r="AE172" s="222"/>
      <c r="AF172" s="233"/>
      <c r="AG172" s="234"/>
      <c r="AH172" s="234"/>
      <c r="AI172" s="235"/>
      <c r="AJ172" s="137"/>
      <c r="AK172" s="137"/>
      <c r="AL172" s="139"/>
      <c r="AM172" s="233"/>
      <c r="AN172" s="236"/>
      <c r="AO172" s="237"/>
      <c r="AP172" s="142"/>
      <c r="AQ172" s="142"/>
      <c r="AR172" s="142"/>
      <c r="AS172" s="142"/>
      <c r="AT172" s="142"/>
      <c r="AU172" s="142"/>
      <c r="AV172" s="143"/>
      <c r="AW172" s="142"/>
      <c r="AX172" s="238"/>
      <c r="AY172" s="239"/>
      <c r="AZ172" s="240"/>
      <c r="BA172" s="240"/>
      <c r="BB172" s="240"/>
      <c r="BC172" s="146"/>
      <c r="BD172" s="146"/>
      <c r="BE172" s="147"/>
      <c r="BF172" s="241"/>
      <c r="BG172" s="240"/>
      <c r="BH172" s="242"/>
      <c r="BI172" s="149"/>
      <c r="BJ172" s="149"/>
      <c r="BK172" s="149"/>
      <c r="BL172" s="149"/>
      <c r="BM172" s="149"/>
      <c r="BN172" s="149"/>
      <c r="BO172" s="150"/>
      <c r="BP172" s="149"/>
      <c r="BQ172" s="243"/>
      <c r="BR172" s="244"/>
      <c r="BS172" s="245"/>
      <c r="BT172" s="245"/>
      <c r="BU172" s="245"/>
      <c r="BV172" s="153"/>
      <c r="BW172" s="153"/>
      <c r="BX172" s="154"/>
      <c r="BY172" s="244"/>
      <c r="BZ172" s="245"/>
      <c r="CA172" s="246"/>
    </row>
    <row r="173" spans="1:79" ht="151.5" customHeight="1" x14ac:dyDescent="0.3">
      <c r="A173" s="225" t="str">
        <f t="array" ref="A173">IFERROR(INDEX(Riesgos!$A$7:$M$84,MATCH(E173,INDEX(Riesgos!$A$7:$M$84,,MATCH(E$7,Riesgos!$A$6:$M$6,0)),0),MATCH(A$7,Riesgos!$A$6:$M$6,0)),"")</f>
        <v/>
      </c>
      <c r="B173" s="226" t="str">
        <f t="array" ref="B173">IFERROR(INDEX(Riesgos!$A$7:$M$84,MATCH(E173,INDEX(Riesgos!$A$7:$M$84,,MATCH(E$7,Riesgos!$A$6:$M$6,0)),0),MATCH(B$7,Riesgos!$A$6:$M$6,0)),"")</f>
        <v/>
      </c>
      <c r="C173" s="226"/>
      <c r="D173" s="44" t="str">
        <f t="array" ref="D173">IFERROR(INDEX(Riesgos!$A$7:$M$84,MATCH(E173,INDEX(Riesgos!$A$7:$M$84,,MATCH(E$7,Riesgos!$A$6:$M$6,0)),0),MATCH(D$7,Riesgos!$A$6:$M$6,0)),"")</f>
        <v/>
      </c>
      <c r="E173" s="191"/>
      <c r="F173" s="191"/>
      <c r="G173" s="227" t="str">
        <f t="shared" si="0"/>
        <v/>
      </c>
      <c r="H173" s="228"/>
      <c r="I173" s="229" t="str">
        <f t="shared" si="1"/>
        <v/>
      </c>
      <c r="J173" s="166" t="str">
        <f>IFERROR(IF(I173="","",IF(I173&lt;='Listas y tablas'!$L$3,"Muy Baja",IF(I173&lt;='Listas y tablas'!$L$4,"Baja",IF(I173&lt;='Listas y tablas'!$L$5,"Media",IF(I173&lt;='Listas y tablas'!$L$6,"Alta","Muy Alta"))))),"")</f>
        <v/>
      </c>
      <c r="K173" s="230"/>
      <c r="L173" s="231"/>
      <c r="M173" s="133"/>
      <c r="N173" s="221"/>
      <c r="O173" s="221"/>
      <c r="P173" s="222"/>
      <c r="Q173" s="223"/>
      <c r="R173" s="221"/>
      <c r="S173" s="221"/>
      <c r="T173" s="221"/>
      <c r="U173" s="221"/>
      <c r="V173" s="232"/>
      <c r="W173" s="133"/>
      <c r="X173" s="221"/>
      <c r="Y173" s="221"/>
      <c r="Z173" s="221"/>
      <c r="AA173" s="221"/>
      <c r="AB173" s="221"/>
      <c r="AC173" s="134"/>
      <c r="AD173" s="221"/>
      <c r="AE173" s="222"/>
      <c r="AF173" s="233"/>
      <c r="AG173" s="234"/>
      <c r="AH173" s="234"/>
      <c r="AI173" s="235"/>
      <c r="AJ173" s="137"/>
      <c r="AK173" s="137"/>
      <c r="AL173" s="139"/>
      <c r="AM173" s="233"/>
      <c r="AN173" s="236"/>
      <c r="AO173" s="237"/>
      <c r="AP173" s="142"/>
      <c r="AQ173" s="142"/>
      <c r="AR173" s="142"/>
      <c r="AS173" s="142"/>
      <c r="AT173" s="142"/>
      <c r="AU173" s="142"/>
      <c r="AV173" s="143"/>
      <c r="AW173" s="142"/>
      <c r="AX173" s="238"/>
      <c r="AY173" s="239"/>
      <c r="AZ173" s="240"/>
      <c r="BA173" s="240"/>
      <c r="BB173" s="240"/>
      <c r="BC173" s="146"/>
      <c r="BD173" s="146"/>
      <c r="BE173" s="147"/>
      <c r="BF173" s="241"/>
      <c r="BG173" s="240"/>
      <c r="BH173" s="242"/>
      <c r="BI173" s="149"/>
      <c r="BJ173" s="149"/>
      <c r="BK173" s="149"/>
      <c r="BL173" s="149"/>
      <c r="BM173" s="149"/>
      <c r="BN173" s="149"/>
      <c r="BO173" s="150"/>
      <c r="BP173" s="149"/>
      <c r="BQ173" s="243"/>
      <c r="BR173" s="244"/>
      <c r="BS173" s="245"/>
      <c r="BT173" s="245"/>
      <c r="BU173" s="245"/>
      <c r="BV173" s="153"/>
      <c r="BW173" s="153"/>
      <c r="BX173" s="154"/>
      <c r="BY173" s="244"/>
      <c r="BZ173" s="245"/>
      <c r="CA173" s="246"/>
    </row>
    <row r="174" spans="1:79" ht="151.5" customHeight="1" x14ac:dyDescent="0.3">
      <c r="A174" s="225" t="str">
        <f t="array" ref="A174">IFERROR(INDEX(Riesgos!$A$7:$M$84,MATCH(E174,INDEX(Riesgos!$A$7:$M$84,,MATCH(E$7,Riesgos!$A$6:$M$6,0)),0),MATCH(A$7,Riesgos!$A$6:$M$6,0)),"")</f>
        <v/>
      </c>
      <c r="B174" s="226" t="str">
        <f t="array" ref="B174">IFERROR(INDEX(Riesgos!$A$7:$M$84,MATCH(E174,INDEX(Riesgos!$A$7:$M$84,,MATCH(E$7,Riesgos!$A$6:$M$6,0)),0),MATCH(B$7,Riesgos!$A$6:$M$6,0)),"")</f>
        <v/>
      </c>
      <c r="C174" s="226"/>
      <c r="D174" s="44" t="str">
        <f t="array" ref="D174">IFERROR(INDEX(Riesgos!$A$7:$M$84,MATCH(E174,INDEX(Riesgos!$A$7:$M$84,,MATCH(E$7,Riesgos!$A$6:$M$6,0)),0),MATCH(D$7,Riesgos!$A$6:$M$6,0)),"")</f>
        <v/>
      </c>
      <c r="E174" s="191"/>
      <c r="F174" s="191"/>
      <c r="G174" s="227" t="str">
        <f t="shared" si="0"/>
        <v/>
      </c>
      <c r="H174" s="228"/>
      <c r="I174" s="229" t="str">
        <f t="shared" si="1"/>
        <v/>
      </c>
      <c r="J174" s="166" t="str">
        <f>IFERROR(IF(I174="","",IF(I174&lt;='Listas y tablas'!$L$3,"Muy Baja",IF(I174&lt;='Listas y tablas'!$L$4,"Baja",IF(I174&lt;='Listas y tablas'!$L$5,"Media",IF(I174&lt;='Listas y tablas'!$L$6,"Alta","Muy Alta"))))),"")</f>
        <v/>
      </c>
      <c r="K174" s="230"/>
      <c r="L174" s="231"/>
      <c r="M174" s="133"/>
      <c r="N174" s="221"/>
      <c r="O174" s="221"/>
      <c r="P174" s="222"/>
      <c r="Q174" s="223"/>
      <c r="R174" s="221"/>
      <c r="S174" s="221"/>
      <c r="T174" s="221"/>
      <c r="U174" s="221"/>
      <c r="V174" s="232"/>
      <c r="W174" s="133"/>
      <c r="X174" s="221"/>
      <c r="Y174" s="221"/>
      <c r="Z174" s="221"/>
      <c r="AA174" s="221"/>
      <c r="AB174" s="221"/>
      <c r="AC174" s="134"/>
      <c r="AD174" s="221"/>
      <c r="AE174" s="222"/>
      <c r="AF174" s="233"/>
      <c r="AG174" s="234"/>
      <c r="AH174" s="234"/>
      <c r="AI174" s="235"/>
      <c r="AJ174" s="137"/>
      <c r="AK174" s="137"/>
      <c r="AL174" s="139"/>
      <c r="AM174" s="233"/>
      <c r="AN174" s="236"/>
      <c r="AO174" s="237"/>
      <c r="AP174" s="142"/>
      <c r="AQ174" s="142"/>
      <c r="AR174" s="142"/>
      <c r="AS174" s="142"/>
      <c r="AT174" s="142"/>
      <c r="AU174" s="142"/>
      <c r="AV174" s="143"/>
      <c r="AW174" s="142"/>
      <c r="AX174" s="238"/>
      <c r="AY174" s="239"/>
      <c r="AZ174" s="240"/>
      <c r="BA174" s="240"/>
      <c r="BB174" s="240"/>
      <c r="BC174" s="146"/>
      <c r="BD174" s="146"/>
      <c r="BE174" s="147"/>
      <c r="BF174" s="241"/>
      <c r="BG174" s="240"/>
      <c r="BH174" s="242"/>
      <c r="BI174" s="149"/>
      <c r="BJ174" s="149"/>
      <c r="BK174" s="149"/>
      <c r="BL174" s="149"/>
      <c r="BM174" s="149"/>
      <c r="BN174" s="149"/>
      <c r="BO174" s="150"/>
      <c r="BP174" s="149"/>
      <c r="BQ174" s="243"/>
      <c r="BR174" s="244"/>
      <c r="BS174" s="245"/>
      <c r="BT174" s="245"/>
      <c r="BU174" s="245"/>
      <c r="BV174" s="153"/>
      <c r="BW174" s="153"/>
      <c r="BX174" s="154"/>
      <c r="BY174" s="244"/>
      <c r="BZ174" s="245"/>
      <c r="CA174" s="246"/>
    </row>
    <row r="175" spans="1:79" ht="151.5" customHeight="1" x14ac:dyDescent="0.3">
      <c r="A175" s="225" t="str">
        <f t="array" ref="A175">IFERROR(INDEX(Riesgos!$A$7:$M$84,MATCH(E175,INDEX(Riesgos!$A$7:$M$84,,MATCH(E$7,Riesgos!$A$6:$M$6,0)),0),MATCH(A$7,Riesgos!$A$6:$M$6,0)),"")</f>
        <v/>
      </c>
      <c r="B175" s="226" t="str">
        <f t="array" ref="B175">IFERROR(INDEX(Riesgos!$A$7:$M$84,MATCH(E175,INDEX(Riesgos!$A$7:$M$84,,MATCH(E$7,Riesgos!$A$6:$M$6,0)),0),MATCH(B$7,Riesgos!$A$6:$M$6,0)),"")</f>
        <v/>
      </c>
      <c r="C175" s="226"/>
      <c r="D175" s="44" t="str">
        <f t="array" ref="D175">IFERROR(INDEX(Riesgos!$A$7:$M$84,MATCH(E175,INDEX(Riesgos!$A$7:$M$84,,MATCH(E$7,Riesgos!$A$6:$M$6,0)),0),MATCH(D$7,Riesgos!$A$6:$M$6,0)),"")</f>
        <v/>
      </c>
      <c r="E175" s="191"/>
      <c r="F175" s="191"/>
      <c r="G175" s="227" t="str">
        <f t="shared" si="0"/>
        <v/>
      </c>
      <c r="H175" s="228"/>
      <c r="I175" s="229" t="str">
        <f t="shared" si="1"/>
        <v/>
      </c>
      <c r="J175" s="166" t="str">
        <f>IFERROR(IF(I175="","",IF(I175&lt;='Listas y tablas'!$L$3,"Muy Baja",IF(I175&lt;='Listas y tablas'!$L$4,"Baja",IF(I175&lt;='Listas y tablas'!$L$5,"Media",IF(I175&lt;='Listas y tablas'!$L$6,"Alta","Muy Alta"))))),"")</f>
        <v/>
      </c>
      <c r="K175" s="230"/>
      <c r="L175" s="231"/>
      <c r="M175" s="133"/>
      <c r="N175" s="221"/>
      <c r="O175" s="221"/>
      <c r="P175" s="222"/>
      <c r="Q175" s="223"/>
      <c r="R175" s="221"/>
      <c r="S175" s="221"/>
      <c r="T175" s="221"/>
      <c r="U175" s="221"/>
      <c r="V175" s="232"/>
      <c r="W175" s="133"/>
      <c r="X175" s="221"/>
      <c r="Y175" s="221"/>
      <c r="Z175" s="221"/>
      <c r="AA175" s="221"/>
      <c r="AB175" s="221"/>
      <c r="AC175" s="134"/>
      <c r="AD175" s="221"/>
      <c r="AE175" s="222"/>
      <c r="AF175" s="233"/>
      <c r="AG175" s="234"/>
      <c r="AH175" s="234"/>
      <c r="AI175" s="235"/>
      <c r="AJ175" s="137"/>
      <c r="AK175" s="137"/>
      <c r="AL175" s="139"/>
      <c r="AM175" s="233"/>
      <c r="AN175" s="236"/>
      <c r="AO175" s="237"/>
      <c r="AP175" s="142"/>
      <c r="AQ175" s="142"/>
      <c r="AR175" s="142"/>
      <c r="AS175" s="142"/>
      <c r="AT175" s="142"/>
      <c r="AU175" s="142"/>
      <c r="AV175" s="143"/>
      <c r="AW175" s="142"/>
      <c r="AX175" s="238"/>
      <c r="AY175" s="239"/>
      <c r="AZ175" s="240"/>
      <c r="BA175" s="240"/>
      <c r="BB175" s="240"/>
      <c r="BC175" s="146"/>
      <c r="BD175" s="146"/>
      <c r="BE175" s="147"/>
      <c r="BF175" s="241"/>
      <c r="BG175" s="240"/>
      <c r="BH175" s="242"/>
      <c r="BI175" s="149"/>
      <c r="BJ175" s="149"/>
      <c r="BK175" s="149"/>
      <c r="BL175" s="149"/>
      <c r="BM175" s="149"/>
      <c r="BN175" s="149"/>
      <c r="BO175" s="150"/>
      <c r="BP175" s="149"/>
      <c r="BQ175" s="243"/>
      <c r="BR175" s="244"/>
      <c r="BS175" s="245"/>
      <c r="BT175" s="245"/>
      <c r="BU175" s="245"/>
      <c r="BV175" s="153"/>
      <c r="BW175" s="153"/>
      <c r="BX175" s="154"/>
      <c r="BY175" s="244"/>
      <c r="BZ175" s="245"/>
      <c r="CA175" s="246"/>
    </row>
    <row r="176" spans="1:79" ht="151.5" customHeight="1" x14ac:dyDescent="0.3">
      <c r="A176" s="225" t="str">
        <f t="array" ref="A176">IFERROR(INDEX(Riesgos!$A$7:$M$84,MATCH(E176,INDEX(Riesgos!$A$7:$M$84,,MATCH(E$7,Riesgos!$A$6:$M$6,0)),0),MATCH(A$7,Riesgos!$A$6:$M$6,0)),"")</f>
        <v/>
      </c>
      <c r="B176" s="226" t="str">
        <f t="array" ref="B176">IFERROR(INDEX(Riesgos!$A$7:$M$84,MATCH(E176,INDEX(Riesgos!$A$7:$M$84,,MATCH(E$7,Riesgos!$A$6:$M$6,0)),0),MATCH(B$7,Riesgos!$A$6:$M$6,0)),"")</f>
        <v/>
      </c>
      <c r="C176" s="226"/>
      <c r="D176" s="44" t="str">
        <f t="array" ref="D176">IFERROR(INDEX(Riesgos!$A$7:$M$84,MATCH(E176,INDEX(Riesgos!$A$7:$M$84,,MATCH(E$7,Riesgos!$A$6:$M$6,0)),0),MATCH(D$7,Riesgos!$A$6:$M$6,0)),"")</f>
        <v/>
      </c>
      <c r="E176" s="191"/>
      <c r="F176" s="191"/>
      <c r="G176" s="227" t="str">
        <f t="shared" si="0"/>
        <v/>
      </c>
      <c r="H176" s="228"/>
      <c r="I176" s="229" t="str">
        <f t="shared" si="1"/>
        <v/>
      </c>
      <c r="J176" s="166" t="str">
        <f>IFERROR(IF(I176="","",IF(I176&lt;='Listas y tablas'!$L$3,"Muy Baja",IF(I176&lt;='Listas y tablas'!$L$4,"Baja",IF(I176&lt;='Listas y tablas'!$L$5,"Media",IF(I176&lt;='Listas y tablas'!$L$6,"Alta","Muy Alta"))))),"")</f>
        <v/>
      </c>
      <c r="K176" s="230"/>
      <c r="L176" s="231"/>
      <c r="M176" s="133"/>
      <c r="N176" s="221"/>
      <c r="O176" s="221"/>
      <c r="P176" s="222"/>
      <c r="Q176" s="223"/>
      <c r="R176" s="221"/>
      <c r="S176" s="221"/>
      <c r="T176" s="221"/>
      <c r="U176" s="221"/>
      <c r="V176" s="232"/>
      <c r="W176" s="133"/>
      <c r="X176" s="221"/>
      <c r="Y176" s="221"/>
      <c r="Z176" s="221"/>
      <c r="AA176" s="221"/>
      <c r="AB176" s="221"/>
      <c r="AC176" s="134"/>
      <c r="AD176" s="221"/>
      <c r="AE176" s="222"/>
      <c r="AF176" s="233"/>
      <c r="AG176" s="234"/>
      <c r="AH176" s="234"/>
      <c r="AI176" s="235"/>
      <c r="AJ176" s="137"/>
      <c r="AK176" s="137"/>
      <c r="AL176" s="139"/>
      <c r="AM176" s="233"/>
      <c r="AN176" s="236"/>
      <c r="AO176" s="237"/>
      <c r="AP176" s="142"/>
      <c r="AQ176" s="142"/>
      <c r="AR176" s="142"/>
      <c r="AS176" s="142"/>
      <c r="AT176" s="142"/>
      <c r="AU176" s="142"/>
      <c r="AV176" s="143"/>
      <c r="AW176" s="142"/>
      <c r="AX176" s="238"/>
      <c r="AY176" s="239"/>
      <c r="AZ176" s="240"/>
      <c r="BA176" s="240"/>
      <c r="BB176" s="240"/>
      <c r="BC176" s="146"/>
      <c r="BD176" s="146"/>
      <c r="BE176" s="147"/>
      <c r="BF176" s="241"/>
      <c r="BG176" s="240"/>
      <c r="BH176" s="242"/>
      <c r="BI176" s="149"/>
      <c r="BJ176" s="149"/>
      <c r="BK176" s="149"/>
      <c r="BL176" s="149"/>
      <c r="BM176" s="149"/>
      <c r="BN176" s="149"/>
      <c r="BO176" s="150"/>
      <c r="BP176" s="149"/>
      <c r="BQ176" s="243"/>
      <c r="BR176" s="244"/>
      <c r="BS176" s="245"/>
      <c r="BT176" s="245"/>
      <c r="BU176" s="245"/>
      <c r="BV176" s="153"/>
      <c r="BW176" s="153"/>
      <c r="BX176" s="154"/>
      <c r="BY176" s="244"/>
      <c r="BZ176" s="245"/>
      <c r="CA176" s="246"/>
    </row>
    <row r="177" spans="1:79" ht="151.5" customHeight="1" x14ac:dyDescent="0.3">
      <c r="A177" s="225" t="str">
        <f t="array" ref="A177">IFERROR(INDEX(Riesgos!$A$7:$M$84,MATCH(E177,INDEX(Riesgos!$A$7:$M$84,,MATCH(E$7,Riesgos!$A$6:$M$6,0)),0),MATCH(A$7,Riesgos!$A$6:$M$6,0)),"")</f>
        <v/>
      </c>
      <c r="B177" s="226" t="str">
        <f t="array" ref="B177">IFERROR(INDEX(Riesgos!$A$7:$M$84,MATCH(E177,INDEX(Riesgos!$A$7:$M$84,,MATCH(E$7,Riesgos!$A$6:$M$6,0)),0),MATCH(B$7,Riesgos!$A$6:$M$6,0)),"")</f>
        <v/>
      </c>
      <c r="C177" s="226"/>
      <c r="D177" s="44" t="str">
        <f t="array" ref="D177">IFERROR(INDEX(Riesgos!$A$7:$M$84,MATCH(E177,INDEX(Riesgos!$A$7:$M$84,,MATCH(E$7,Riesgos!$A$6:$M$6,0)),0),MATCH(D$7,Riesgos!$A$6:$M$6,0)),"")</f>
        <v/>
      </c>
      <c r="E177" s="191"/>
      <c r="F177" s="191"/>
      <c r="G177" s="227" t="str">
        <f t="shared" si="0"/>
        <v/>
      </c>
      <c r="H177" s="228"/>
      <c r="I177" s="229" t="str">
        <f t="shared" si="1"/>
        <v/>
      </c>
      <c r="J177" s="166" t="str">
        <f>IFERROR(IF(I177="","",IF(I177&lt;='Listas y tablas'!$L$3,"Muy Baja",IF(I177&lt;='Listas y tablas'!$L$4,"Baja",IF(I177&lt;='Listas y tablas'!$L$5,"Media",IF(I177&lt;='Listas y tablas'!$L$6,"Alta","Muy Alta"))))),"")</f>
        <v/>
      </c>
      <c r="K177" s="230"/>
      <c r="L177" s="231"/>
      <c r="M177" s="133"/>
      <c r="N177" s="221"/>
      <c r="O177" s="221"/>
      <c r="P177" s="222"/>
      <c r="Q177" s="223"/>
      <c r="R177" s="221"/>
      <c r="S177" s="221"/>
      <c r="T177" s="221"/>
      <c r="U177" s="221"/>
      <c r="V177" s="232"/>
      <c r="W177" s="133"/>
      <c r="X177" s="221"/>
      <c r="Y177" s="221"/>
      <c r="Z177" s="221"/>
      <c r="AA177" s="221"/>
      <c r="AB177" s="221"/>
      <c r="AC177" s="134"/>
      <c r="AD177" s="221"/>
      <c r="AE177" s="222"/>
      <c r="AF177" s="233"/>
      <c r="AG177" s="234"/>
      <c r="AH177" s="234"/>
      <c r="AI177" s="235"/>
      <c r="AJ177" s="137"/>
      <c r="AK177" s="137"/>
      <c r="AL177" s="139"/>
      <c r="AM177" s="233"/>
      <c r="AN177" s="236"/>
      <c r="AO177" s="237"/>
      <c r="AP177" s="142"/>
      <c r="AQ177" s="142"/>
      <c r="AR177" s="142"/>
      <c r="AS177" s="142"/>
      <c r="AT177" s="142"/>
      <c r="AU177" s="142"/>
      <c r="AV177" s="143"/>
      <c r="AW177" s="142"/>
      <c r="AX177" s="238"/>
      <c r="AY177" s="239"/>
      <c r="AZ177" s="240"/>
      <c r="BA177" s="240"/>
      <c r="BB177" s="240"/>
      <c r="BC177" s="146"/>
      <c r="BD177" s="146"/>
      <c r="BE177" s="147"/>
      <c r="BF177" s="241"/>
      <c r="BG177" s="240"/>
      <c r="BH177" s="242"/>
      <c r="BI177" s="149"/>
      <c r="BJ177" s="149"/>
      <c r="BK177" s="149"/>
      <c r="BL177" s="149"/>
      <c r="BM177" s="149"/>
      <c r="BN177" s="149"/>
      <c r="BO177" s="150"/>
      <c r="BP177" s="149"/>
      <c r="BQ177" s="243"/>
      <c r="BR177" s="244"/>
      <c r="BS177" s="245"/>
      <c r="BT177" s="245"/>
      <c r="BU177" s="245"/>
      <c r="BV177" s="153"/>
      <c r="BW177" s="153"/>
      <c r="BX177" s="154"/>
      <c r="BY177" s="244"/>
      <c r="BZ177" s="245"/>
      <c r="CA177" s="246"/>
    </row>
    <row r="178" spans="1:79" ht="151.5" customHeight="1" x14ac:dyDescent="0.3">
      <c r="A178" s="225" t="str">
        <f t="array" ref="A178">IFERROR(INDEX(Riesgos!$A$7:$M$84,MATCH(E178,INDEX(Riesgos!$A$7:$M$84,,MATCH(E$7,Riesgos!$A$6:$M$6,0)),0),MATCH(A$7,Riesgos!$A$6:$M$6,0)),"")</f>
        <v/>
      </c>
      <c r="B178" s="226" t="str">
        <f t="array" ref="B178">IFERROR(INDEX(Riesgos!$A$7:$M$84,MATCH(E178,INDEX(Riesgos!$A$7:$M$84,,MATCH(E$7,Riesgos!$A$6:$M$6,0)),0),MATCH(B$7,Riesgos!$A$6:$M$6,0)),"")</f>
        <v/>
      </c>
      <c r="C178" s="226"/>
      <c r="D178" s="44" t="str">
        <f t="array" ref="D178">IFERROR(INDEX(Riesgos!$A$7:$M$84,MATCH(E178,INDEX(Riesgos!$A$7:$M$84,,MATCH(E$7,Riesgos!$A$6:$M$6,0)),0),MATCH(D$7,Riesgos!$A$6:$M$6,0)),"")</f>
        <v/>
      </c>
      <c r="E178" s="191"/>
      <c r="F178" s="191"/>
      <c r="G178" s="227" t="str">
        <f t="shared" si="0"/>
        <v/>
      </c>
      <c r="H178" s="228"/>
      <c r="I178" s="229" t="str">
        <f t="shared" si="1"/>
        <v/>
      </c>
      <c r="J178" s="166" t="str">
        <f>IFERROR(IF(I178="","",IF(I178&lt;='Listas y tablas'!$L$3,"Muy Baja",IF(I178&lt;='Listas y tablas'!$L$4,"Baja",IF(I178&lt;='Listas y tablas'!$L$5,"Media",IF(I178&lt;='Listas y tablas'!$L$6,"Alta","Muy Alta"))))),"")</f>
        <v/>
      </c>
      <c r="K178" s="230"/>
      <c r="L178" s="231"/>
      <c r="M178" s="133"/>
      <c r="N178" s="221"/>
      <c r="O178" s="221"/>
      <c r="P178" s="222"/>
      <c r="Q178" s="223"/>
      <c r="R178" s="221"/>
      <c r="S178" s="221"/>
      <c r="T178" s="221"/>
      <c r="U178" s="221"/>
      <c r="V178" s="232"/>
      <c r="W178" s="133"/>
      <c r="X178" s="221"/>
      <c r="Y178" s="221"/>
      <c r="Z178" s="221"/>
      <c r="AA178" s="221"/>
      <c r="AB178" s="221"/>
      <c r="AC178" s="134"/>
      <c r="AD178" s="221"/>
      <c r="AE178" s="222"/>
      <c r="AF178" s="233"/>
      <c r="AG178" s="234"/>
      <c r="AH178" s="234"/>
      <c r="AI178" s="235"/>
      <c r="AJ178" s="137"/>
      <c r="AK178" s="137"/>
      <c r="AL178" s="139"/>
      <c r="AM178" s="233"/>
      <c r="AN178" s="236"/>
      <c r="AO178" s="237"/>
      <c r="AP178" s="142"/>
      <c r="AQ178" s="142"/>
      <c r="AR178" s="142"/>
      <c r="AS178" s="142"/>
      <c r="AT178" s="142"/>
      <c r="AU178" s="142"/>
      <c r="AV178" s="143"/>
      <c r="AW178" s="142"/>
      <c r="AX178" s="238"/>
      <c r="AY178" s="239"/>
      <c r="AZ178" s="240"/>
      <c r="BA178" s="240"/>
      <c r="BB178" s="240"/>
      <c r="BC178" s="146"/>
      <c r="BD178" s="146"/>
      <c r="BE178" s="147"/>
      <c r="BF178" s="241"/>
      <c r="BG178" s="240"/>
      <c r="BH178" s="242"/>
      <c r="BI178" s="149"/>
      <c r="BJ178" s="149"/>
      <c r="BK178" s="149"/>
      <c r="BL178" s="149"/>
      <c r="BM178" s="149"/>
      <c r="BN178" s="149"/>
      <c r="BO178" s="150"/>
      <c r="BP178" s="149"/>
      <c r="BQ178" s="243"/>
      <c r="BR178" s="244"/>
      <c r="BS178" s="245"/>
      <c r="BT178" s="245"/>
      <c r="BU178" s="245"/>
      <c r="BV178" s="153"/>
      <c r="BW178" s="153"/>
      <c r="BX178" s="154"/>
      <c r="BY178" s="244"/>
      <c r="BZ178" s="245"/>
      <c r="CA178" s="246"/>
    </row>
    <row r="179" spans="1:79" ht="151.5" customHeight="1" x14ac:dyDescent="0.3">
      <c r="A179" s="225" t="str">
        <f t="array" ref="A179">IFERROR(INDEX(Riesgos!$A$7:$M$84,MATCH(E179,INDEX(Riesgos!$A$7:$M$84,,MATCH(E$7,Riesgos!$A$6:$M$6,0)),0),MATCH(A$7,Riesgos!$A$6:$M$6,0)),"")</f>
        <v/>
      </c>
      <c r="B179" s="226" t="str">
        <f t="array" ref="B179">IFERROR(INDEX(Riesgos!$A$7:$M$84,MATCH(E179,INDEX(Riesgos!$A$7:$M$84,,MATCH(E$7,Riesgos!$A$6:$M$6,0)),0),MATCH(B$7,Riesgos!$A$6:$M$6,0)),"")</f>
        <v/>
      </c>
      <c r="C179" s="226"/>
      <c r="D179" s="44" t="str">
        <f t="array" ref="D179">IFERROR(INDEX(Riesgos!$A$7:$M$84,MATCH(E179,INDEX(Riesgos!$A$7:$M$84,,MATCH(E$7,Riesgos!$A$6:$M$6,0)),0),MATCH(D$7,Riesgos!$A$6:$M$6,0)),"")</f>
        <v/>
      </c>
      <c r="E179" s="191"/>
      <c r="F179" s="191"/>
      <c r="G179" s="227" t="str">
        <f t="shared" si="0"/>
        <v/>
      </c>
      <c r="H179" s="228"/>
      <c r="I179" s="229" t="str">
        <f t="shared" si="1"/>
        <v/>
      </c>
      <c r="J179" s="166" t="str">
        <f>IFERROR(IF(I179="","",IF(I179&lt;='Listas y tablas'!$L$3,"Muy Baja",IF(I179&lt;='Listas y tablas'!$L$4,"Baja",IF(I179&lt;='Listas y tablas'!$L$5,"Media",IF(I179&lt;='Listas y tablas'!$L$6,"Alta","Muy Alta"))))),"")</f>
        <v/>
      </c>
      <c r="K179" s="230"/>
      <c r="L179" s="231"/>
      <c r="M179" s="133"/>
      <c r="N179" s="221"/>
      <c r="O179" s="221"/>
      <c r="P179" s="222"/>
      <c r="Q179" s="223"/>
      <c r="R179" s="221"/>
      <c r="S179" s="221"/>
      <c r="T179" s="221"/>
      <c r="U179" s="221"/>
      <c r="V179" s="232"/>
      <c r="W179" s="133"/>
      <c r="X179" s="221"/>
      <c r="Y179" s="221"/>
      <c r="Z179" s="221"/>
      <c r="AA179" s="221"/>
      <c r="AB179" s="221"/>
      <c r="AC179" s="134"/>
      <c r="AD179" s="221"/>
      <c r="AE179" s="222"/>
      <c r="AF179" s="233"/>
      <c r="AG179" s="234"/>
      <c r="AH179" s="234"/>
      <c r="AI179" s="235"/>
      <c r="AJ179" s="137"/>
      <c r="AK179" s="137"/>
      <c r="AL179" s="139"/>
      <c r="AM179" s="233"/>
      <c r="AN179" s="236"/>
      <c r="AO179" s="237"/>
      <c r="AP179" s="142"/>
      <c r="AQ179" s="142"/>
      <c r="AR179" s="142"/>
      <c r="AS179" s="142"/>
      <c r="AT179" s="142"/>
      <c r="AU179" s="142"/>
      <c r="AV179" s="143"/>
      <c r="AW179" s="142"/>
      <c r="AX179" s="238"/>
      <c r="AY179" s="239"/>
      <c r="AZ179" s="240"/>
      <c r="BA179" s="240"/>
      <c r="BB179" s="240"/>
      <c r="BC179" s="146"/>
      <c r="BD179" s="146"/>
      <c r="BE179" s="147"/>
      <c r="BF179" s="241"/>
      <c r="BG179" s="240"/>
      <c r="BH179" s="242"/>
      <c r="BI179" s="149"/>
      <c r="BJ179" s="149"/>
      <c r="BK179" s="149"/>
      <c r="BL179" s="149"/>
      <c r="BM179" s="149"/>
      <c r="BN179" s="149"/>
      <c r="BO179" s="150"/>
      <c r="BP179" s="149"/>
      <c r="BQ179" s="243"/>
      <c r="BR179" s="244"/>
      <c r="BS179" s="245"/>
      <c r="BT179" s="245"/>
      <c r="BU179" s="245"/>
      <c r="BV179" s="153"/>
      <c r="BW179" s="153"/>
      <c r="BX179" s="154"/>
      <c r="BY179" s="244"/>
      <c r="BZ179" s="245"/>
      <c r="CA179" s="246"/>
    </row>
    <row r="180" spans="1:79" ht="151.5" customHeight="1" x14ac:dyDescent="0.3">
      <c r="A180" s="225" t="str">
        <f t="array" ref="A180">IFERROR(INDEX(Riesgos!$A$7:$M$84,MATCH(E180,INDEX(Riesgos!$A$7:$M$84,,MATCH(E$7,Riesgos!$A$6:$M$6,0)),0),MATCH(A$7,Riesgos!$A$6:$M$6,0)),"")</f>
        <v/>
      </c>
      <c r="B180" s="226" t="str">
        <f t="array" ref="B180">IFERROR(INDEX(Riesgos!$A$7:$M$84,MATCH(E180,INDEX(Riesgos!$A$7:$M$84,,MATCH(E$7,Riesgos!$A$6:$M$6,0)),0),MATCH(B$7,Riesgos!$A$6:$M$6,0)),"")</f>
        <v/>
      </c>
      <c r="C180" s="226"/>
      <c r="D180" s="44" t="str">
        <f t="array" ref="D180">IFERROR(INDEX(Riesgos!$A$7:$M$84,MATCH(E180,INDEX(Riesgos!$A$7:$M$84,,MATCH(E$7,Riesgos!$A$6:$M$6,0)),0),MATCH(D$7,Riesgos!$A$6:$M$6,0)),"")</f>
        <v/>
      </c>
      <c r="E180" s="191"/>
      <c r="F180" s="191"/>
      <c r="G180" s="227" t="str">
        <f t="shared" si="0"/>
        <v/>
      </c>
      <c r="H180" s="228"/>
      <c r="I180" s="229" t="str">
        <f t="shared" si="1"/>
        <v/>
      </c>
      <c r="J180" s="166" t="str">
        <f>IFERROR(IF(I180="","",IF(I180&lt;='Listas y tablas'!$L$3,"Muy Baja",IF(I180&lt;='Listas y tablas'!$L$4,"Baja",IF(I180&lt;='Listas y tablas'!$L$5,"Media",IF(I180&lt;='Listas y tablas'!$L$6,"Alta","Muy Alta"))))),"")</f>
        <v/>
      </c>
      <c r="K180" s="230"/>
      <c r="L180" s="231"/>
      <c r="M180" s="133"/>
      <c r="N180" s="221"/>
      <c r="O180" s="221"/>
      <c r="P180" s="222"/>
      <c r="Q180" s="223"/>
      <c r="R180" s="221"/>
      <c r="S180" s="221"/>
      <c r="T180" s="221"/>
      <c r="U180" s="221"/>
      <c r="V180" s="232"/>
      <c r="W180" s="133"/>
      <c r="X180" s="221"/>
      <c r="Y180" s="221"/>
      <c r="Z180" s="221"/>
      <c r="AA180" s="221"/>
      <c r="AB180" s="221"/>
      <c r="AC180" s="134"/>
      <c r="AD180" s="221"/>
      <c r="AE180" s="222"/>
      <c r="AF180" s="233"/>
      <c r="AG180" s="234"/>
      <c r="AH180" s="234"/>
      <c r="AI180" s="235"/>
      <c r="AJ180" s="137"/>
      <c r="AK180" s="137"/>
      <c r="AL180" s="139"/>
      <c r="AM180" s="233"/>
      <c r="AN180" s="236"/>
      <c r="AO180" s="237"/>
      <c r="AP180" s="142"/>
      <c r="AQ180" s="142"/>
      <c r="AR180" s="142"/>
      <c r="AS180" s="142"/>
      <c r="AT180" s="142"/>
      <c r="AU180" s="142"/>
      <c r="AV180" s="143"/>
      <c r="AW180" s="142"/>
      <c r="AX180" s="238"/>
      <c r="AY180" s="239"/>
      <c r="AZ180" s="240"/>
      <c r="BA180" s="240"/>
      <c r="BB180" s="240"/>
      <c r="BC180" s="146"/>
      <c r="BD180" s="146"/>
      <c r="BE180" s="147"/>
      <c r="BF180" s="241"/>
      <c r="BG180" s="240"/>
      <c r="BH180" s="242"/>
      <c r="BI180" s="149"/>
      <c r="BJ180" s="149"/>
      <c r="BK180" s="149"/>
      <c r="BL180" s="149"/>
      <c r="BM180" s="149"/>
      <c r="BN180" s="149"/>
      <c r="BO180" s="150"/>
      <c r="BP180" s="149"/>
      <c r="BQ180" s="243"/>
      <c r="BR180" s="244"/>
      <c r="BS180" s="245"/>
      <c r="BT180" s="245"/>
      <c r="BU180" s="245"/>
      <c r="BV180" s="153"/>
      <c r="BW180" s="153"/>
      <c r="BX180" s="154"/>
      <c r="BY180" s="244"/>
      <c r="BZ180" s="245"/>
      <c r="CA180" s="246"/>
    </row>
    <row r="181" spans="1:79" ht="151.5" customHeight="1" x14ac:dyDescent="0.3">
      <c r="A181" s="225" t="str">
        <f t="array" ref="A181">IFERROR(INDEX(Riesgos!$A$7:$M$84,MATCH(E181,INDEX(Riesgos!$A$7:$M$84,,MATCH(E$7,Riesgos!$A$6:$M$6,0)),0),MATCH(A$7,Riesgos!$A$6:$M$6,0)),"")</f>
        <v/>
      </c>
      <c r="B181" s="226" t="str">
        <f t="array" ref="B181">IFERROR(INDEX(Riesgos!$A$7:$M$84,MATCH(E181,INDEX(Riesgos!$A$7:$M$84,,MATCH(E$7,Riesgos!$A$6:$M$6,0)),0),MATCH(B$7,Riesgos!$A$6:$M$6,0)),"")</f>
        <v/>
      </c>
      <c r="C181" s="226"/>
      <c r="D181" s="44" t="str">
        <f t="array" ref="D181">IFERROR(INDEX(Riesgos!$A$7:$M$84,MATCH(E181,INDEX(Riesgos!$A$7:$M$84,,MATCH(E$7,Riesgos!$A$6:$M$6,0)),0),MATCH(D$7,Riesgos!$A$6:$M$6,0)),"")</f>
        <v/>
      </c>
      <c r="E181" s="191"/>
      <c r="F181" s="191"/>
      <c r="G181" s="227" t="str">
        <f t="shared" si="0"/>
        <v/>
      </c>
      <c r="H181" s="228"/>
      <c r="I181" s="229" t="str">
        <f t="shared" si="1"/>
        <v/>
      </c>
      <c r="J181" s="166" t="str">
        <f>IFERROR(IF(I181="","",IF(I181&lt;='Listas y tablas'!$L$3,"Muy Baja",IF(I181&lt;='Listas y tablas'!$L$4,"Baja",IF(I181&lt;='Listas y tablas'!$L$5,"Media",IF(I181&lt;='Listas y tablas'!$L$6,"Alta","Muy Alta"))))),"")</f>
        <v/>
      </c>
      <c r="K181" s="230"/>
      <c r="L181" s="231"/>
      <c r="M181" s="133"/>
      <c r="N181" s="221"/>
      <c r="O181" s="221"/>
      <c r="P181" s="222"/>
      <c r="Q181" s="223"/>
      <c r="R181" s="221"/>
      <c r="S181" s="221"/>
      <c r="T181" s="221"/>
      <c r="U181" s="221"/>
      <c r="V181" s="232"/>
      <c r="W181" s="133"/>
      <c r="X181" s="221"/>
      <c r="Y181" s="221"/>
      <c r="Z181" s="221"/>
      <c r="AA181" s="221"/>
      <c r="AB181" s="221"/>
      <c r="AC181" s="134"/>
      <c r="AD181" s="221"/>
      <c r="AE181" s="222"/>
      <c r="AF181" s="233"/>
      <c r="AG181" s="234"/>
      <c r="AH181" s="234"/>
      <c r="AI181" s="235"/>
      <c r="AJ181" s="137"/>
      <c r="AK181" s="137"/>
      <c r="AL181" s="139"/>
      <c r="AM181" s="233"/>
      <c r="AN181" s="236"/>
      <c r="AO181" s="237"/>
      <c r="AP181" s="142"/>
      <c r="AQ181" s="142"/>
      <c r="AR181" s="142"/>
      <c r="AS181" s="142"/>
      <c r="AT181" s="142"/>
      <c r="AU181" s="142"/>
      <c r="AV181" s="143"/>
      <c r="AW181" s="142"/>
      <c r="AX181" s="238"/>
      <c r="AY181" s="239"/>
      <c r="AZ181" s="240"/>
      <c r="BA181" s="240"/>
      <c r="BB181" s="240"/>
      <c r="BC181" s="146"/>
      <c r="BD181" s="146"/>
      <c r="BE181" s="147"/>
      <c r="BF181" s="241"/>
      <c r="BG181" s="240"/>
      <c r="BH181" s="242"/>
      <c r="BI181" s="149"/>
      <c r="BJ181" s="149"/>
      <c r="BK181" s="149"/>
      <c r="BL181" s="149"/>
      <c r="BM181" s="149"/>
      <c r="BN181" s="149"/>
      <c r="BO181" s="150"/>
      <c r="BP181" s="149"/>
      <c r="BQ181" s="243"/>
      <c r="BR181" s="244"/>
      <c r="BS181" s="245"/>
      <c r="BT181" s="245"/>
      <c r="BU181" s="245"/>
      <c r="BV181" s="153"/>
      <c r="BW181" s="153"/>
      <c r="BX181" s="154"/>
      <c r="BY181" s="244"/>
      <c r="BZ181" s="245"/>
      <c r="CA181" s="246"/>
    </row>
    <row r="182" spans="1:79" ht="151.5" customHeight="1" x14ac:dyDescent="0.3">
      <c r="A182" s="225" t="str">
        <f t="array" ref="A182">IFERROR(INDEX(Riesgos!$A$7:$M$84,MATCH(E182,INDEX(Riesgos!$A$7:$M$84,,MATCH(E$7,Riesgos!$A$6:$M$6,0)),0),MATCH(A$7,Riesgos!$A$6:$M$6,0)),"")</f>
        <v/>
      </c>
      <c r="B182" s="226" t="str">
        <f t="array" ref="B182">IFERROR(INDEX(Riesgos!$A$7:$M$84,MATCH(E182,INDEX(Riesgos!$A$7:$M$84,,MATCH(E$7,Riesgos!$A$6:$M$6,0)),0),MATCH(B$7,Riesgos!$A$6:$M$6,0)),"")</f>
        <v/>
      </c>
      <c r="C182" s="226"/>
      <c r="D182" s="44" t="str">
        <f t="array" ref="D182">IFERROR(INDEX(Riesgos!$A$7:$M$84,MATCH(E182,INDEX(Riesgos!$A$7:$M$84,,MATCH(E$7,Riesgos!$A$6:$M$6,0)),0),MATCH(D$7,Riesgos!$A$6:$M$6,0)),"")</f>
        <v/>
      </c>
      <c r="E182" s="191"/>
      <c r="F182" s="191"/>
      <c r="G182" s="227" t="str">
        <f t="shared" si="0"/>
        <v/>
      </c>
      <c r="H182" s="228"/>
      <c r="I182" s="229" t="str">
        <f t="shared" si="1"/>
        <v/>
      </c>
      <c r="J182" s="166" t="str">
        <f>IFERROR(IF(I182="","",IF(I182&lt;='Listas y tablas'!$L$3,"Muy Baja",IF(I182&lt;='Listas y tablas'!$L$4,"Baja",IF(I182&lt;='Listas y tablas'!$L$5,"Media",IF(I182&lt;='Listas y tablas'!$L$6,"Alta","Muy Alta"))))),"")</f>
        <v/>
      </c>
      <c r="K182" s="230"/>
      <c r="L182" s="231"/>
      <c r="M182" s="133"/>
      <c r="N182" s="221"/>
      <c r="O182" s="221"/>
      <c r="P182" s="222"/>
      <c r="Q182" s="223"/>
      <c r="R182" s="221"/>
      <c r="S182" s="221"/>
      <c r="T182" s="221"/>
      <c r="U182" s="221"/>
      <c r="V182" s="232"/>
      <c r="W182" s="133"/>
      <c r="X182" s="221"/>
      <c r="Y182" s="221"/>
      <c r="Z182" s="221"/>
      <c r="AA182" s="221"/>
      <c r="AB182" s="221"/>
      <c r="AC182" s="134"/>
      <c r="AD182" s="221"/>
      <c r="AE182" s="222"/>
      <c r="AF182" s="233"/>
      <c r="AG182" s="234"/>
      <c r="AH182" s="234"/>
      <c r="AI182" s="235"/>
      <c r="AJ182" s="137"/>
      <c r="AK182" s="137"/>
      <c r="AL182" s="139"/>
      <c r="AM182" s="233"/>
      <c r="AN182" s="236"/>
      <c r="AO182" s="237"/>
      <c r="AP182" s="142"/>
      <c r="AQ182" s="142"/>
      <c r="AR182" s="142"/>
      <c r="AS182" s="142"/>
      <c r="AT182" s="142"/>
      <c r="AU182" s="142"/>
      <c r="AV182" s="143"/>
      <c r="AW182" s="142"/>
      <c r="AX182" s="238"/>
      <c r="AY182" s="239"/>
      <c r="AZ182" s="240"/>
      <c r="BA182" s="240"/>
      <c r="BB182" s="240"/>
      <c r="BC182" s="146"/>
      <c r="BD182" s="146"/>
      <c r="BE182" s="147"/>
      <c r="BF182" s="241"/>
      <c r="BG182" s="240"/>
      <c r="BH182" s="242"/>
      <c r="BI182" s="149"/>
      <c r="BJ182" s="149"/>
      <c r="BK182" s="149"/>
      <c r="BL182" s="149"/>
      <c r="BM182" s="149"/>
      <c r="BN182" s="149"/>
      <c r="BO182" s="150"/>
      <c r="BP182" s="149"/>
      <c r="BQ182" s="243"/>
      <c r="BR182" s="244"/>
      <c r="BS182" s="245"/>
      <c r="BT182" s="245"/>
      <c r="BU182" s="245"/>
      <c r="BV182" s="153"/>
      <c r="BW182" s="153"/>
      <c r="BX182" s="154"/>
      <c r="BY182" s="244"/>
      <c r="BZ182" s="245"/>
      <c r="CA182" s="246"/>
    </row>
    <row r="183" spans="1:79" ht="151.5" customHeight="1" x14ac:dyDescent="0.3">
      <c r="A183" s="225" t="str">
        <f t="array" ref="A183">IFERROR(INDEX(Riesgos!$A$7:$M$84,MATCH(E183,INDEX(Riesgos!$A$7:$M$84,,MATCH(E$7,Riesgos!$A$6:$M$6,0)),0),MATCH(A$7,Riesgos!$A$6:$M$6,0)),"")</f>
        <v/>
      </c>
      <c r="B183" s="226" t="str">
        <f t="array" ref="B183">IFERROR(INDEX(Riesgos!$A$7:$M$84,MATCH(E183,INDEX(Riesgos!$A$7:$M$84,,MATCH(E$7,Riesgos!$A$6:$M$6,0)),0),MATCH(B$7,Riesgos!$A$6:$M$6,0)),"")</f>
        <v/>
      </c>
      <c r="C183" s="226"/>
      <c r="D183" s="44" t="str">
        <f t="array" ref="D183">IFERROR(INDEX(Riesgos!$A$7:$M$84,MATCH(E183,INDEX(Riesgos!$A$7:$M$84,,MATCH(E$7,Riesgos!$A$6:$M$6,0)),0),MATCH(D$7,Riesgos!$A$6:$M$6,0)),"")</f>
        <v/>
      </c>
      <c r="E183" s="191"/>
      <c r="F183" s="191"/>
      <c r="G183" s="227" t="str">
        <f t="shared" si="0"/>
        <v/>
      </c>
      <c r="H183" s="228"/>
      <c r="I183" s="229" t="str">
        <f t="shared" si="1"/>
        <v/>
      </c>
      <c r="J183" s="166" t="str">
        <f>IFERROR(IF(I183="","",IF(I183&lt;='Listas y tablas'!$L$3,"Muy Baja",IF(I183&lt;='Listas y tablas'!$L$4,"Baja",IF(I183&lt;='Listas y tablas'!$L$5,"Media",IF(I183&lt;='Listas y tablas'!$L$6,"Alta","Muy Alta"))))),"")</f>
        <v/>
      </c>
      <c r="K183" s="230"/>
      <c r="L183" s="231"/>
      <c r="M183" s="133"/>
      <c r="N183" s="221"/>
      <c r="O183" s="221"/>
      <c r="P183" s="222"/>
      <c r="Q183" s="223"/>
      <c r="R183" s="221"/>
      <c r="S183" s="221"/>
      <c r="T183" s="221"/>
      <c r="U183" s="221"/>
      <c r="V183" s="232"/>
      <c r="W183" s="133"/>
      <c r="X183" s="221"/>
      <c r="Y183" s="221"/>
      <c r="Z183" s="221"/>
      <c r="AA183" s="221"/>
      <c r="AB183" s="221"/>
      <c r="AC183" s="134"/>
      <c r="AD183" s="221"/>
      <c r="AE183" s="222"/>
      <c r="AF183" s="233"/>
      <c r="AG183" s="234"/>
      <c r="AH183" s="234"/>
      <c r="AI183" s="235"/>
      <c r="AJ183" s="137"/>
      <c r="AK183" s="137"/>
      <c r="AL183" s="139"/>
      <c r="AM183" s="233"/>
      <c r="AN183" s="236"/>
      <c r="AO183" s="237"/>
      <c r="AP183" s="142"/>
      <c r="AQ183" s="142"/>
      <c r="AR183" s="142"/>
      <c r="AS183" s="142"/>
      <c r="AT183" s="142"/>
      <c r="AU183" s="142"/>
      <c r="AV183" s="143"/>
      <c r="AW183" s="142"/>
      <c r="AX183" s="238"/>
      <c r="AY183" s="239"/>
      <c r="AZ183" s="240"/>
      <c r="BA183" s="240"/>
      <c r="BB183" s="240"/>
      <c r="BC183" s="146"/>
      <c r="BD183" s="146"/>
      <c r="BE183" s="147"/>
      <c r="BF183" s="241"/>
      <c r="BG183" s="240"/>
      <c r="BH183" s="242"/>
      <c r="BI183" s="149"/>
      <c r="BJ183" s="149"/>
      <c r="BK183" s="149"/>
      <c r="BL183" s="149"/>
      <c r="BM183" s="149"/>
      <c r="BN183" s="149"/>
      <c r="BO183" s="150"/>
      <c r="BP183" s="149"/>
      <c r="BQ183" s="243"/>
      <c r="BR183" s="244"/>
      <c r="BS183" s="245"/>
      <c r="BT183" s="245"/>
      <c r="BU183" s="245"/>
      <c r="BV183" s="153"/>
      <c r="BW183" s="153"/>
      <c r="BX183" s="154"/>
      <c r="BY183" s="244"/>
      <c r="BZ183" s="245"/>
      <c r="CA183" s="246"/>
    </row>
    <row r="184" spans="1:79" ht="151.5" customHeight="1" x14ac:dyDescent="0.3">
      <c r="A184" s="225" t="str">
        <f t="array" ref="A184">IFERROR(INDEX(Riesgos!$A$7:$M$84,MATCH(E184,INDEX(Riesgos!$A$7:$M$84,,MATCH(E$7,Riesgos!$A$6:$M$6,0)),0),MATCH(A$7,Riesgos!$A$6:$M$6,0)),"")</f>
        <v/>
      </c>
      <c r="B184" s="226" t="str">
        <f t="array" ref="B184">IFERROR(INDEX(Riesgos!$A$7:$M$84,MATCH(E184,INDEX(Riesgos!$A$7:$M$84,,MATCH(E$7,Riesgos!$A$6:$M$6,0)),0),MATCH(B$7,Riesgos!$A$6:$M$6,0)),"")</f>
        <v/>
      </c>
      <c r="C184" s="226"/>
      <c r="D184" s="44" t="str">
        <f t="array" ref="D184">IFERROR(INDEX(Riesgos!$A$7:$M$84,MATCH(E184,INDEX(Riesgos!$A$7:$M$84,,MATCH(E$7,Riesgos!$A$6:$M$6,0)),0),MATCH(D$7,Riesgos!$A$6:$M$6,0)),"")</f>
        <v/>
      </c>
      <c r="E184" s="191"/>
      <c r="F184" s="191"/>
      <c r="G184" s="227" t="str">
        <f t="shared" si="0"/>
        <v/>
      </c>
      <c r="H184" s="228"/>
      <c r="I184" s="229" t="str">
        <f t="shared" si="1"/>
        <v/>
      </c>
      <c r="J184" s="166" t="str">
        <f>IFERROR(IF(I184="","",IF(I184&lt;='Listas y tablas'!$L$3,"Muy Baja",IF(I184&lt;='Listas y tablas'!$L$4,"Baja",IF(I184&lt;='Listas y tablas'!$L$5,"Media",IF(I184&lt;='Listas y tablas'!$L$6,"Alta","Muy Alta"))))),"")</f>
        <v/>
      </c>
      <c r="K184" s="230"/>
      <c r="L184" s="231"/>
      <c r="M184" s="133"/>
      <c r="N184" s="221"/>
      <c r="O184" s="221"/>
      <c r="P184" s="222"/>
      <c r="Q184" s="223"/>
      <c r="R184" s="221"/>
      <c r="S184" s="221"/>
      <c r="T184" s="221"/>
      <c r="U184" s="221"/>
      <c r="V184" s="232"/>
      <c r="W184" s="133"/>
      <c r="X184" s="221"/>
      <c r="Y184" s="221"/>
      <c r="Z184" s="221"/>
      <c r="AA184" s="221"/>
      <c r="AB184" s="221"/>
      <c r="AC184" s="134"/>
      <c r="AD184" s="221"/>
      <c r="AE184" s="222"/>
      <c r="AF184" s="233"/>
      <c r="AG184" s="234"/>
      <c r="AH184" s="234"/>
      <c r="AI184" s="235"/>
      <c r="AJ184" s="137"/>
      <c r="AK184" s="137"/>
      <c r="AL184" s="139"/>
      <c r="AM184" s="233"/>
      <c r="AN184" s="236"/>
      <c r="AO184" s="237"/>
      <c r="AP184" s="142"/>
      <c r="AQ184" s="142"/>
      <c r="AR184" s="142"/>
      <c r="AS184" s="142"/>
      <c r="AT184" s="142"/>
      <c r="AU184" s="142"/>
      <c r="AV184" s="143"/>
      <c r="AW184" s="142"/>
      <c r="AX184" s="238"/>
      <c r="AY184" s="239"/>
      <c r="AZ184" s="240"/>
      <c r="BA184" s="240"/>
      <c r="BB184" s="240"/>
      <c r="BC184" s="146"/>
      <c r="BD184" s="146"/>
      <c r="BE184" s="147"/>
      <c r="BF184" s="241"/>
      <c r="BG184" s="240"/>
      <c r="BH184" s="242"/>
      <c r="BI184" s="149"/>
      <c r="BJ184" s="149"/>
      <c r="BK184" s="149"/>
      <c r="BL184" s="149"/>
      <c r="BM184" s="149"/>
      <c r="BN184" s="149"/>
      <c r="BO184" s="150"/>
      <c r="BP184" s="149"/>
      <c r="BQ184" s="243"/>
      <c r="BR184" s="244"/>
      <c r="BS184" s="245"/>
      <c r="BT184" s="245"/>
      <c r="BU184" s="245"/>
      <c r="BV184" s="153"/>
      <c r="BW184" s="153"/>
      <c r="BX184" s="154"/>
      <c r="BY184" s="244"/>
      <c r="BZ184" s="245"/>
      <c r="CA184" s="246"/>
    </row>
    <row r="185" spans="1:79" ht="151.5" customHeight="1" x14ac:dyDescent="0.3">
      <c r="A185" s="225" t="str">
        <f t="array" ref="A185">IFERROR(INDEX(Riesgos!$A$7:$M$84,MATCH(E185,INDEX(Riesgos!$A$7:$M$84,,MATCH(E$7,Riesgos!$A$6:$M$6,0)),0),MATCH(A$7,Riesgos!$A$6:$M$6,0)),"")</f>
        <v/>
      </c>
      <c r="B185" s="226" t="str">
        <f t="array" ref="B185">IFERROR(INDEX(Riesgos!$A$7:$M$84,MATCH(E185,INDEX(Riesgos!$A$7:$M$84,,MATCH(E$7,Riesgos!$A$6:$M$6,0)),0),MATCH(B$7,Riesgos!$A$6:$M$6,0)),"")</f>
        <v/>
      </c>
      <c r="C185" s="226"/>
      <c r="D185" s="44" t="str">
        <f t="array" ref="D185">IFERROR(INDEX(Riesgos!$A$7:$M$84,MATCH(E185,INDEX(Riesgos!$A$7:$M$84,,MATCH(E$7,Riesgos!$A$6:$M$6,0)),0),MATCH(D$7,Riesgos!$A$6:$M$6,0)),"")</f>
        <v/>
      </c>
      <c r="E185" s="191"/>
      <c r="F185" s="191"/>
      <c r="G185" s="227" t="str">
        <f t="shared" si="0"/>
        <v/>
      </c>
      <c r="H185" s="228"/>
      <c r="I185" s="229" t="str">
        <f t="shared" si="1"/>
        <v/>
      </c>
      <c r="J185" s="166" t="str">
        <f>IFERROR(IF(I185="","",IF(I185&lt;='Listas y tablas'!$L$3,"Muy Baja",IF(I185&lt;='Listas y tablas'!$L$4,"Baja",IF(I185&lt;='Listas y tablas'!$L$5,"Media",IF(I185&lt;='Listas y tablas'!$L$6,"Alta","Muy Alta"))))),"")</f>
        <v/>
      </c>
      <c r="K185" s="230"/>
      <c r="L185" s="231"/>
      <c r="M185" s="133"/>
      <c r="N185" s="221"/>
      <c r="O185" s="221"/>
      <c r="P185" s="222"/>
      <c r="Q185" s="223"/>
      <c r="R185" s="221"/>
      <c r="S185" s="221"/>
      <c r="T185" s="221"/>
      <c r="U185" s="221"/>
      <c r="V185" s="232"/>
      <c r="W185" s="133"/>
      <c r="X185" s="221"/>
      <c r="Y185" s="221"/>
      <c r="Z185" s="221"/>
      <c r="AA185" s="221"/>
      <c r="AB185" s="221"/>
      <c r="AC185" s="134"/>
      <c r="AD185" s="221"/>
      <c r="AE185" s="222"/>
      <c r="AF185" s="233"/>
      <c r="AG185" s="234"/>
      <c r="AH185" s="234"/>
      <c r="AI185" s="235"/>
      <c r="AJ185" s="137"/>
      <c r="AK185" s="137"/>
      <c r="AL185" s="139"/>
      <c r="AM185" s="233"/>
      <c r="AN185" s="236"/>
      <c r="AO185" s="237"/>
      <c r="AP185" s="142"/>
      <c r="AQ185" s="142"/>
      <c r="AR185" s="142"/>
      <c r="AS185" s="142"/>
      <c r="AT185" s="142"/>
      <c r="AU185" s="142"/>
      <c r="AV185" s="143"/>
      <c r="AW185" s="142"/>
      <c r="AX185" s="238"/>
      <c r="AY185" s="239"/>
      <c r="AZ185" s="240"/>
      <c r="BA185" s="240"/>
      <c r="BB185" s="240"/>
      <c r="BC185" s="146"/>
      <c r="BD185" s="146"/>
      <c r="BE185" s="147"/>
      <c r="BF185" s="241"/>
      <c r="BG185" s="240"/>
      <c r="BH185" s="242"/>
      <c r="BI185" s="149"/>
      <c r="BJ185" s="149"/>
      <c r="BK185" s="149"/>
      <c r="BL185" s="149"/>
      <c r="BM185" s="149"/>
      <c r="BN185" s="149"/>
      <c r="BO185" s="150"/>
      <c r="BP185" s="149"/>
      <c r="BQ185" s="243"/>
      <c r="BR185" s="244"/>
      <c r="BS185" s="245"/>
      <c r="BT185" s="245"/>
      <c r="BU185" s="245"/>
      <c r="BV185" s="153"/>
      <c r="BW185" s="153"/>
      <c r="BX185" s="154"/>
      <c r="BY185" s="244"/>
      <c r="BZ185" s="245"/>
      <c r="CA185" s="246"/>
    </row>
    <row r="186" spans="1:79" ht="151.5" customHeight="1" x14ac:dyDescent="0.3">
      <c r="A186" s="225" t="str">
        <f t="array" ref="A186">IFERROR(INDEX(Riesgos!$A$7:$M$84,MATCH(E186,INDEX(Riesgos!$A$7:$M$84,,MATCH(E$7,Riesgos!$A$6:$M$6,0)),0),MATCH(A$7,Riesgos!$A$6:$M$6,0)),"")</f>
        <v/>
      </c>
      <c r="B186" s="226" t="str">
        <f t="array" ref="B186">IFERROR(INDEX(Riesgos!$A$7:$M$84,MATCH(E186,INDEX(Riesgos!$A$7:$M$84,,MATCH(E$7,Riesgos!$A$6:$M$6,0)),0),MATCH(B$7,Riesgos!$A$6:$M$6,0)),"")</f>
        <v/>
      </c>
      <c r="C186" s="226"/>
      <c r="D186" s="44" t="str">
        <f t="array" ref="D186">IFERROR(INDEX(Riesgos!$A$7:$M$84,MATCH(E186,INDEX(Riesgos!$A$7:$M$84,,MATCH(E$7,Riesgos!$A$6:$M$6,0)),0),MATCH(D$7,Riesgos!$A$6:$M$6,0)),"")</f>
        <v/>
      </c>
      <c r="E186" s="191"/>
      <c r="F186" s="191"/>
      <c r="G186" s="227" t="str">
        <f t="shared" si="0"/>
        <v/>
      </c>
      <c r="H186" s="228"/>
      <c r="I186" s="229" t="str">
        <f t="shared" si="1"/>
        <v/>
      </c>
      <c r="J186" s="166" t="str">
        <f>IFERROR(IF(I186="","",IF(I186&lt;='Listas y tablas'!$L$3,"Muy Baja",IF(I186&lt;='Listas y tablas'!$L$4,"Baja",IF(I186&lt;='Listas y tablas'!$L$5,"Media",IF(I186&lt;='Listas y tablas'!$L$6,"Alta","Muy Alta"))))),"")</f>
        <v/>
      </c>
      <c r="K186" s="230"/>
      <c r="L186" s="231"/>
      <c r="M186" s="133"/>
      <c r="N186" s="221"/>
      <c r="O186" s="221"/>
      <c r="P186" s="222"/>
      <c r="Q186" s="223"/>
      <c r="R186" s="221"/>
      <c r="S186" s="221"/>
      <c r="T186" s="221"/>
      <c r="U186" s="221"/>
      <c r="V186" s="232"/>
      <c r="W186" s="133"/>
      <c r="X186" s="221"/>
      <c r="Y186" s="221"/>
      <c r="Z186" s="221"/>
      <c r="AA186" s="221"/>
      <c r="AB186" s="221"/>
      <c r="AC186" s="134"/>
      <c r="AD186" s="221"/>
      <c r="AE186" s="222"/>
      <c r="AF186" s="233"/>
      <c r="AG186" s="234"/>
      <c r="AH186" s="234"/>
      <c r="AI186" s="235"/>
      <c r="AJ186" s="137"/>
      <c r="AK186" s="137"/>
      <c r="AL186" s="139"/>
      <c r="AM186" s="233"/>
      <c r="AN186" s="236"/>
      <c r="AO186" s="237"/>
      <c r="AP186" s="142"/>
      <c r="AQ186" s="142"/>
      <c r="AR186" s="142"/>
      <c r="AS186" s="142"/>
      <c r="AT186" s="142"/>
      <c r="AU186" s="142"/>
      <c r="AV186" s="143"/>
      <c r="AW186" s="142"/>
      <c r="AX186" s="238"/>
      <c r="AY186" s="239"/>
      <c r="AZ186" s="240"/>
      <c r="BA186" s="240"/>
      <c r="BB186" s="240"/>
      <c r="BC186" s="146"/>
      <c r="BD186" s="146"/>
      <c r="BE186" s="147"/>
      <c r="BF186" s="241"/>
      <c r="BG186" s="240"/>
      <c r="BH186" s="242"/>
      <c r="BI186" s="149"/>
      <c r="BJ186" s="149"/>
      <c r="BK186" s="149"/>
      <c r="BL186" s="149"/>
      <c r="BM186" s="149"/>
      <c r="BN186" s="149"/>
      <c r="BO186" s="150"/>
      <c r="BP186" s="149"/>
      <c r="BQ186" s="243"/>
      <c r="BR186" s="244"/>
      <c r="BS186" s="245"/>
      <c r="BT186" s="245"/>
      <c r="BU186" s="245"/>
      <c r="BV186" s="153"/>
      <c r="BW186" s="153"/>
      <c r="BX186" s="154"/>
      <c r="BY186" s="244"/>
      <c r="BZ186" s="245"/>
      <c r="CA186" s="246"/>
    </row>
    <row r="187" spans="1:79" ht="151.5" customHeight="1" x14ac:dyDescent="0.3">
      <c r="A187" s="225" t="str">
        <f t="array" ref="A187">IFERROR(INDEX(Riesgos!$A$7:$M$84,MATCH(E187,INDEX(Riesgos!$A$7:$M$84,,MATCH(E$7,Riesgos!$A$6:$M$6,0)),0),MATCH(A$7,Riesgos!$A$6:$M$6,0)),"")</f>
        <v/>
      </c>
      <c r="B187" s="226" t="str">
        <f t="array" ref="B187">IFERROR(INDEX(Riesgos!$A$7:$M$84,MATCH(E187,INDEX(Riesgos!$A$7:$M$84,,MATCH(E$7,Riesgos!$A$6:$M$6,0)),0),MATCH(B$7,Riesgos!$A$6:$M$6,0)),"")</f>
        <v/>
      </c>
      <c r="C187" s="226"/>
      <c r="D187" s="44" t="str">
        <f t="array" ref="D187">IFERROR(INDEX(Riesgos!$A$7:$M$84,MATCH(E187,INDEX(Riesgos!$A$7:$M$84,,MATCH(E$7,Riesgos!$A$6:$M$6,0)),0),MATCH(D$7,Riesgos!$A$6:$M$6,0)),"")</f>
        <v/>
      </c>
      <c r="E187" s="191"/>
      <c r="F187" s="191"/>
      <c r="G187" s="227" t="str">
        <f t="shared" si="0"/>
        <v/>
      </c>
      <c r="H187" s="228"/>
      <c r="I187" s="229" t="str">
        <f t="shared" si="1"/>
        <v/>
      </c>
      <c r="J187" s="166" t="str">
        <f>IFERROR(IF(I187="","",IF(I187&lt;='Listas y tablas'!$L$3,"Muy Baja",IF(I187&lt;='Listas y tablas'!$L$4,"Baja",IF(I187&lt;='Listas y tablas'!$L$5,"Media",IF(I187&lt;='Listas y tablas'!$L$6,"Alta","Muy Alta"))))),"")</f>
        <v/>
      </c>
      <c r="K187" s="230"/>
      <c r="L187" s="231"/>
      <c r="M187" s="133"/>
      <c r="N187" s="221"/>
      <c r="O187" s="221"/>
      <c r="P187" s="222"/>
      <c r="Q187" s="223"/>
      <c r="R187" s="221"/>
      <c r="S187" s="221"/>
      <c r="T187" s="221"/>
      <c r="U187" s="221"/>
      <c r="V187" s="232"/>
      <c r="W187" s="133"/>
      <c r="X187" s="221"/>
      <c r="Y187" s="221"/>
      <c r="Z187" s="221"/>
      <c r="AA187" s="221"/>
      <c r="AB187" s="221"/>
      <c r="AC187" s="134"/>
      <c r="AD187" s="221"/>
      <c r="AE187" s="222"/>
      <c r="AF187" s="233"/>
      <c r="AG187" s="234"/>
      <c r="AH187" s="234"/>
      <c r="AI187" s="235"/>
      <c r="AJ187" s="137"/>
      <c r="AK187" s="137"/>
      <c r="AL187" s="139"/>
      <c r="AM187" s="233"/>
      <c r="AN187" s="236"/>
      <c r="AO187" s="237"/>
      <c r="AP187" s="142"/>
      <c r="AQ187" s="142"/>
      <c r="AR187" s="142"/>
      <c r="AS187" s="142"/>
      <c r="AT187" s="142"/>
      <c r="AU187" s="142"/>
      <c r="AV187" s="143"/>
      <c r="AW187" s="142"/>
      <c r="AX187" s="238"/>
      <c r="AY187" s="239"/>
      <c r="AZ187" s="240"/>
      <c r="BA187" s="240"/>
      <c r="BB187" s="240"/>
      <c r="BC187" s="146"/>
      <c r="BD187" s="146"/>
      <c r="BE187" s="147"/>
      <c r="BF187" s="241"/>
      <c r="BG187" s="240"/>
      <c r="BH187" s="242"/>
      <c r="BI187" s="149"/>
      <c r="BJ187" s="149"/>
      <c r="BK187" s="149"/>
      <c r="BL187" s="149"/>
      <c r="BM187" s="149"/>
      <c r="BN187" s="149"/>
      <c r="BO187" s="150"/>
      <c r="BP187" s="149"/>
      <c r="BQ187" s="243"/>
      <c r="BR187" s="244"/>
      <c r="BS187" s="245"/>
      <c r="BT187" s="245"/>
      <c r="BU187" s="245"/>
      <c r="BV187" s="153"/>
      <c r="BW187" s="153"/>
      <c r="BX187" s="154"/>
      <c r="BY187" s="244"/>
      <c r="BZ187" s="245"/>
      <c r="CA187" s="246"/>
    </row>
    <row r="188" spans="1:79" ht="151.5" customHeight="1" x14ac:dyDescent="0.3">
      <c r="A188" s="225" t="str">
        <f t="array" ref="A188">IFERROR(INDEX(Riesgos!$A$7:$M$84,MATCH(E188,INDEX(Riesgos!$A$7:$M$84,,MATCH(E$7,Riesgos!$A$6:$M$6,0)),0),MATCH(A$7,Riesgos!$A$6:$M$6,0)),"")</f>
        <v/>
      </c>
      <c r="B188" s="226" t="str">
        <f t="array" ref="B188">IFERROR(INDEX(Riesgos!$A$7:$M$84,MATCH(E188,INDEX(Riesgos!$A$7:$M$84,,MATCH(E$7,Riesgos!$A$6:$M$6,0)),0),MATCH(B$7,Riesgos!$A$6:$M$6,0)),"")</f>
        <v/>
      </c>
      <c r="C188" s="226"/>
      <c r="D188" s="44" t="str">
        <f t="array" ref="D188">IFERROR(INDEX(Riesgos!$A$7:$M$84,MATCH(E188,INDEX(Riesgos!$A$7:$M$84,,MATCH(E$7,Riesgos!$A$6:$M$6,0)),0),MATCH(D$7,Riesgos!$A$6:$M$6,0)),"")</f>
        <v/>
      </c>
      <c r="E188" s="191"/>
      <c r="F188" s="191"/>
      <c r="G188" s="227" t="str">
        <f t="shared" si="0"/>
        <v/>
      </c>
      <c r="H188" s="228"/>
      <c r="I188" s="229" t="str">
        <f t="shared" si="1"/>
        <v/>
      </c>
      <c r="J188" s="166" t="str">
        <f>IFERROR(IF(I188="","",IF(I188&lt;='Listas y tablas'!$L$3,"Muy Baja",IF(I188&lt;='Listas y tablas'!$L$4,"Baja",IF(I188&lt;='Listas y tablas'!$L$5,"Media",IF(I188&lt;='Listas y tablas'!$L$6,"Alta","Muy Alta"))))),"")</f>
        <v/>
      </c>
      <c r="K188" s="230"/>
      <c r="L188" s="231"/>
      <c r="M188" s="133"/>
      <c r="N188" s="221"/>
      <c r="O188" s="221"/>
      <c r="P188" s="222"/>
      <c r="Q188" s="223"/>
      <c r="R188" s="221"/>
      <c r="S188" s="221"/>
      <c r="T188" s="221"/>
      <c r="U188" s="221"/>
      <c r="V188" s="232"/>
      <c r="W188" s="133"/>
      <c r="X188" s="221"/>
      <c r="Y188" s="221"/>
      <c r="Z188" s="221"/>
      <c r="AA188" s="221"/>
      <c r="AB188" s="221"/>
      <c r="AC188" s="134"/>
      <c r="AD188" s="221"/>
      <c r="AE188" s="222"/>
      <c r="AF188" s="233"/>
      <c r="AG188" s="234"/>
      <c r="AH188" s="234"/>
      <c r="AI188" s="235"/>
      <c r="AJ188" s="137"/>
      <c r="AK188" s="137"/>
      <c r="AL188" s="139"/>
      <c r="AM188" s="233"/>
      <c r="AN188" s="236"/>
      <c r="AO188" s="237"/>
      <c r="AP188" s="142"/>
      <c r="AQ188" s="142"/>
      <c r="AR188" s="142"/>
      <c r="AS188" s="142"/>
      <c r="AT188" s="142"/>
      <c r="AU188" s="142"/>
      <c r="AV188" s="143"/>
      <c r="AW188" s="142"/>
      <c r="AX188" s="238"/>
      <c r="AY188" s="239"/>
      <c r="AZ188" s="240"/>
      <c r="BA188" s="240"/>
      <c r="BB188" s="240"/>
      <c r="BC188" s="146"/>
      <c r="BD188" s="146"/>
      <c r="BE188" s="147"/>
      <c r="BF188" s="241"/>
      <c r="BG188" s="240"/>
      <c r="BH188" s="242"/>
      <c r="BI188" s="149"/>
      <c r="BJ188" s="149"/>
      <c r="BK188" s="149"/>
      <c r="BL188" s="149"/>
      <c r="BM188" s="149"/>
      <c r="BN188" s="149"/>
      <c r="BO188" s="150"/>
      <c r="BP188" s="149"/>
      <c r="BQ188" s="243"/>
      <c r="BR188" s="244"/>
      <c r="BS188" s="245"/>
      <c r="BT188" s="245"/>
      <c r="BU188" s="245"/>
      <c r="BV188" s="153"/>
      <c r="BW188" s="153"/>
      <c r="BX188" s="154"/>
      <c r="BY188" s="244"/>
      <c r="BZ188" s="245"/>
      <c r="CA188" s="246"/>
    </row>
    <row r="189" spans="1:79" ht="151.5" customHeight="1" x14ac:dyDescent="0.3">
      <c r="A189" s="225" t="str">
        <f t="array" ref="A189">IFERROR(INDEX(Riesgos!$A$7:$M$84,MATCH(E189,INDEX(Riesgos!$A$7:$M$84,,MATCH(E$7,Riesgos!$A$6:$M$6,0)),0),MATCH(A$7,Riesgos!$A$6:$M$6,0)),"")</f>
        <v/>
      </c>
      <c r="B189" s="226" t="str">
        <f t="array" ref="B189">IFERROR(INDEX(Riesgos!$A$7:$M$84,MATCH(E189,INDEX(Riesgos!$A$7:$M$84,,MATCH(E$7,Riesgos!$A$6:$M$6,0)),0),MATCH(B$7,Riesgos!$A$6:$M$6,0)),"")</f>
        <v/>
      </c>
      <c r="C189" s="226"/>
      <c r="D189" s="44" t="str">
        <f t="array" ref="D189">IFERROR(INDEX(Riesgos!$A$7:$M$84,MATCH(E189,INDEX(Riesgos!$A$7:$M$84,,MATCH(E$7,Riesgos!$A$6:$M$6,0)),0),MATCH(D$7,Riesgos!$A$6:$M$6,0)),"")</f>
        <v/>
      </c>
      <c r="E189" s="191"/>
      <c r="F189" s="191"/>
      <c r="G189" s="227" t="str">
        <f t="shared" si="0"/>
        <v/>
      </c>
      <c r="H189" s="228"/>
      <c r="I189" s="229" t="str">
        <f t="shared" si="1"/>
        <v/>
      </c>
      <c r="J189" s="166" t="str">
        <f>IFERROR(IF(I189="","",IF(I189&lt;='Listas y tablas'!$L$3,"Muy Baja",IF(I189&lt;='Listas y tablas'!$L$4,"Baja",IF(I189&lt;='Listas y tablas'!$L$5,"Media",IF(I189&lt;='Listas y tablas'!$L$6,"Alta","Muy Alta"))))),"")</f>
        <v/>
      </c>
      <c r="K189" s="230"/>
      <c r="L189" s="231"/>
      <c r="M189" s="133"/>
      <c r="N189" s="221"/>
      <c r="O189" s="221"/>
      <c r="P189" s="222"/>
      <c r="Q189" s="223"/>
      <c r="R189" s="221"/>
      <c r="S189" s="221"/>
      <c r="T189" s="221"/>
      <c r="U189" s="221"/>
      <c r="V189" s="232"/>
      <c r="W189" s="133"/>
      <c r="X189" s="221"/>
      <c r="Y189" s="221"/>
      <c r="Z189" s="221"/>
      <c r="AA189" s="221"/>
      <c r="AB189" s="221"/>
      <c r="AC189" s="134"/>
      <c r="AD189" s="221"/>
      <c r="AE189" s="222"/>
      <c r="AF189" s="233"/>
      <c r="AG189" s="234"/>
      <c r="AH189" s="234"/>
      <c r="AI189" s="235"/>
      <c r="AJ189" s="137"/>
      <c r="AK189" s="137"/>
      <c r="AL189" s="139"/>
      <c r="AM189" s="233"/>
      <c r="AN189" s="236"/>
      <c r="AO189" s="237"/>
      <c r="AP189" s="142"/>
      <c r="AQ189" s="142"/>
      <c r="AR189" s="142"/>
      <c r="AS189" s="142"/>
      <c r="AT189" s="142"/>
      <c r="AU189" s="142"/>
      <c r="AV189" s="143"/>
      <c r="AW189" s="142"/>
      <c r="AX189" s="238"/>
      <c r="AY189" s="239"/>
      <c r="AZ189" s="240"/>
      <c r="BA189" s="240"/>
      <c r="BB189" s="240"/>
      <c r="BC189" s="146"/>
      <c r="BD189" s="146"/>
      <c r="BE189" s="147"/>
      <c r="BF189" s="241"/>
      <c r="BG189" s="240"/>
      <c r="BH189" s="242"/>
      <c r="BI189" s="149"/>
      <c r="BJ189" s="149"/>
      <c r="BK189" s="149"/>
      <c r="BL189" s="149"/>
      <c r="BM189" s="149"/>
      <c r="BN189" s="149"/>
      <c r="BO189" s="150"/>
      <c r="BP189" s="149"/>
      <c r="BQ189" s="243"/>
      <c r="BR189" s="244"/>
      <c r="BS189" s="245"/>
      <c r="BT189" s="245"/>
      <c r="BU189" s="245"/>
      <c r="BV189" s="153"/>
      <c r="BW189" s="153"/>
      <c r="BX189" s="154"/>
      <c r="BY189" s="244"/>
      <c r="BZ189" s="245"/>
      <c r="CA189" s="246"/>
    </row>
    <row r="190" spans="1:79" ht="151.5" customHeight="1" x14ac:dyDescent="0.3">
      <c r="A190" s="225" t="str">
        <f t="array" ref="A190">IFERROR(INDEX(Riesgos!$A$7:$M$84,MATCH(E190,INDEX(Riesgos!$A$7:$M$84,,MATCH(E$7,Riesgos!$A$6:$M$6,0)),0),MATCH(A$7,Riesgos!$A$6:$M$6,0)),"")</f>
        <v/>
      </c>
      <c r="B190" s="226" t="str">
        <f t="array" ref="B190">IFERROR(INDEX(Riesgos!$A$7:$M$84,MATCH(E190,INDEX(Riesgos!$A$7:$M$84,,MATCH(E$7,Riesgos!$A$6:$M$6,0)),0),MATCH(B$7,Riesgos!$A$6:$M$6,0)),"")</f>
        <v/>
      </c>
      <c r="C190" s="226"/>
      <c r="D190" s="44" t="str">
        <f t="array" ref="D190">IFERROR(INDEX(Riesgos!$A$7:$M$84,MATCH(E190,INDEX(Riesgos!$A$7:$M$84,,MATCH(E$7,Riesgos!$A$6:$M$6,0)),0),MATCH(D$7,Riesgos!$A$6:$M$6,0)),"")</f>
        <v/>
      </c>
      <c r="E190" s="191"/>
      <c r="F190" s="191"/>
      <c r="G190" s="227" t="str">
        <f t="shared" si="0"/>
        <v/>
      </c>
      <c r="H190" s="228"/>
      <c r="I190" s="229" t="str">
        <f t="shared" si="1"/>
        <v/>
      </c>
      <c r="J190" s="166" t="str">
        <f>IFERROR(IF(I190="","",IF(I190&lt;='Listas y tablas'!$L$3,"Muy Baja",IF(I190&lt;='Listas y tablas'!$L$4,"Baja",IF(I190&lt;='Listas y tablas'!$L$5,"Media",IF(I190&lt;='Listas y tablas'!$L$6,"Alta","Muy Alta"))))),"")</f>
        <v/>
      </c>
      <c r="K190" s="230"/>
      <c r="L190" s="231"/>
      <c r="M190" s="133"/>
      <c r="N190" s="221"/>
      <c r="O190" s="221"/>
      <c r="P190" s="222"/>
      <c r="Q190" s="223"/>
      <c r="R190" s="221"/>
      <c r="S190" s="221"/>
      <c r="T190" s="221"/>
      <c r="U190" s="221"/>
      <c r="V190" s="232"/>
      <c r="W190" s="133"/>
      <c r="X190" s="221"/>
      <c r="Y190" s="221"/>
      <c r="Z190" s="221"/>
      <c r="AA190" s="221"/>
      <c r="AB190" s="221"/>
      <c r="AC190" s="134"/>
      <c r="AD190" s="221"/>
      <c r="AE190" s="222"/>
      <c r="AF190" s="233"/>
      <c r="AG190" s="234"/>
      <c r="AH190" s="234"/>
      <c r="AI190" s="235"/>
      <c r="AJ190" s="137"/>
      <c r="AK190" s="137"/>
      <c r="AL190" s="139"/>
      <c r="AM190" s="233"/>
      <c r="AN190" s="236"/>
      <c r="AO190" s="237"/>
      <c r="AP190" s="142"/>
      <c r="AQ190" s="142"/>
      <c r="AR190" s="142"/>
      <c r="AS190" s="142"/>
      <c r="AT190" s="142"/>
      <c r="AU190" s="142"/>
      <c r="AV190" s="143"/>
      <c r="AW190" s="142"/>
      <c r="AX190" s="238"/>
      <c r="AY190" s="239"/>
      <c r="AZ190" s="240"/>
      <c r="BA190" s="240"/>
      <c r="BB190" s="240"/>
      <c r="BC190" s="146"/>
      <c r="BD190" s="146"/>
      <c r="BE190" s="147"/>
      <c r="BF190" s="241"/>
      <c r="BG190" s="240"/>
      <c r="BH190" s="242"/>
      <c r="BI190" s="149"/>
      <c r="BJ190" s="149"/>
      <c r="BK190" s="149"/>
      <c r="BL190" s="149"/>
      <c r="BM190" s="149"/>
      <c r="BN190" s="149"/>
      <c r="BO190" s="150"/>
      <c r="BP190" s="149"/>
      <c r="BQ190" s="243"/>
      <c r="BR190" s="244"/>
      <c r="BS190" s="245"/>
      <c r="BT190" s="245"/>
      <c r="BU190" s="245"/>
      <c r="BV190" s="153"/>
      <c r="BW190" s="153"/>
      <c r="BX190" s="154"/>
      <c r="BY190" s="244"/>
      <c r="BZ190" s="245"/>
      <c r="CA190" s="246"/>
    </row>
    <row r="191" spans="1:79" ht="151.5" customHeight="1" x14ac:dyDescent="0.3">
      <c r="A191" s="225" t="str">
        <f t="array" ref="A191">IFERROR(INDEX(Riesgos!$A$7:$M$84,MATCH(E191,INDEX(Riesgos!$A$7:$M$84,,MATCH(E$7,Riesgos!$A$6:$M$6,0)),0),MATCH(A$7,Riesgos!$A$6:$M$6,0)),"")</f>
        <v/>
      </c>
      <c r="B191" s="226" t="str">
        <f t="array" ref="B191">IFERROR(INDEX(Riesgos!$A$7:$M$84,MATCH(E191,INDEX(Riesgos!$A$7:$M$84,,MATCH(E$7,Riesgos!$A$6:$M$6,0)),0),MATCH(B$7,Riesgos!$A$6:$M$6,0)),"")</f>
        <v/>
      </c>
      <c r="C191" s="226"/>
      <c r="D191" s="44" t="str">
        <f t="array" ref="D191">IFERROR(INDEX(Riesgos!$A$7:$M$84,MATCH(E191,INDEX(Riesgos!$A$7:$M$84,,MATCH(E$7,Riesgos!$A$6:$M$6,0)),0),MATCH(D$7,Riesgos!$A$6:$M$6,0)),"")</f>
        <v/>
      </c>
      <c r="E191" s="191"/>
      <c r="F191" s="191"/>
      <c r="G191" s="227" t="str">
        <f t="shared" si="0"/>
        <v/>
      </c>
      <c r="H191" s="228"/>
      <c r="I191" s="229" t="str">
        <f t="shared" si="1"/>
        <v/>
      </c>
      <c r="J191" s="166" t="str">
        <f>IFERROR(IF(I191="","",IF(I191&lt;='Listas y tablas'!$L$3,"Muy Baja",IF(I191&lt;='Listas y tablas'!$L$4,"Baja",IF(I191&lt;='Listas y tablas'!$L$5,"Media",IF(I191&lt;='Listas y tablas'!$L$6,"Alta","Muy Alta"))))),"")</f>
        <v/>
      </c>
      <c r="K191" s="230"/>
      <c r="L191" s="231"/>
      <c r="M191" s="133"/>
      <c r="N191" s="221"/>
      <c r="O191" s="221"/>
      <c r="P191" s="222"/>
      <c r="Q191" s="223"/>
      <c r="R191" s="221"/>
      <c r="S191" s="221"/>
      <c r="T191" s="221"/>
      <c r="U191" s="221"/>
      <c r="V191" s="232"/>
      <c r="W191" s="133"/>
      <c r="X191" s="221"/>
      <c r="Y191" s="221"/>
      <c r="Z191" s="221"/>
      <c r="AA191" s="221"/>
      <c r="AB191" s="221"/>
      <c r="AC191" s="134"/>
      <c r="AD191" s="221"/>
      <c r="AE191" s="222"/>
      <c r="AF191" s="233"/>
      <c r="AG191" s="234"/>
      <c r="AH191" s="234"/>
      <c r="AI191" s="235"/>
      <c r="AJ191" s="137"/>
      <c r="AK191" s="137"/>
      <c r="AL191" s="139"/>
      <c r="AM191" s="233"/>
      <c r="AN191" s="236"/>
      <c r="AO191" s="237"/>
      <c r="AP191" s="142"/>
      <c r="AQ191" s="142"/>
      <c r="AR191" s="142"/>
      <c r="AS191" s="142"/>
      <c r="AT191" s="142"/>
      <c r="AU191" s="142"/>
      <c r="AV191" s="143"/>
      <c r="AW191" s="142"/>
      <c r="AX191" s="238"/>
      <c r="AY191" s="239"/>
      <c r="AZ191" s="240"/>
      <c r="BA191" s="240"/>
      <c r="BB191" s="240"/>
      <c r="BC191" s="146"/>
      <c r="BD191" s="146"/>
      <c r="BE191" s="147"/>
      <c r="BF191" s="241"/>
      <c r="BG191" s="240"/>
      <c r="BH191" s="242"/>
      <c r="BI191" s="149"/>
      <c r="BJ191" s="149"/>
      <c r="BK191" s="149"/>
      <c r="BL191" s="149"/>
      <c r="BM191" s="149"/>
      <c r="BN191" s="149"/>
      <c r="BO191" s="150"/>
      <c r="BP191" s="149"/>
      <c r="BQ191" s="243"/>
      <c r="BR191" s="244"/>
      <c r="BS191" s="245"/>
      <c r="BT191" s="245"/>
      <c r="BU191" s="245"/>
      <c r="BV191" s="153"/>
      <c r="BW191" s="153"/>
      <c r="BX191" s="154"/>
      <c r="BY191" s="244"/>
      <c r="BZ191" s="245"/>
      <c r="CA191" s="246"/>
    </row>
    <row r="192" spans="1:79" ht="151.5" customHeight="1" x14ac:dyDescent="0.3">
      <c r="A192" s="225" t="str">
        <f t="array" ref="A192">IFERROR(INDEX(Riesgos!$A$7:$M$84,MATCH(E192,INDEX(Riesgos!$A$7:$M$84,,MATCH(E$7,Riesgos!$A$6:$M$6,0)),0),MATCH(A$7,Riesgos!$A$6:$M$6,0)),"")</f>
        <v/>
      </c>
      <c r="B192" s="226" t="str">
        <f t="array" ref="B192">IFERROR(INDEX(Riesgos!$A$7:$M$84,MATCH(E192,INDEX(Riesgos!$A$7:$M$84,,MATCH(E$7,Riesgos!$A$6:$M$6,0)),0),MATCH(B$7,Riesgos!$A$6:$M$6,0)),"")</f>
        <v/>
      </c>
      <c r="C192" s="226"/>
      <c r="D192" s="44" t="str">
        <f t="array" ref="D192">IFERROR(INDEX(Riesgos!$A$7:$M$84,MATCH(E192,INDEX(Riesgos!$A$7:$M$84,,MATCH(E$7,Riesgos!$A$6:$M$6,0)),0),MATCH(D$7,Riesgos!$A$6:$M$6,0)),"")</f>
        <v/>
      </c>
      <c r="E192" s="191"/>
      <c r="F192" s="191"/>
      <c r="G192" s="227" t="str">
        <f t="shared" si="0"/>
        <v/>
      </c>
      <c r="H192" s="228"/>
      <c r="I192" s="229" t="str">
        <f t="shared" si="1"/>
        <v/>
      </c>
      <c r="J192" s="166" t="str">
        <f>IFERROR(IF(I192="","",IF(I192&lt;='Listas y tablas'!$L$3,"Muy Baja",IF(I192&lt;='Listas y tablas'!$L$4,"Baja",IF(I192&lt;='Listas y tablas'!$L$5,"Media",IF(I192&lt;='Listas y tablas'!$L$6,"Alta","Muy Alta"))))),"")</f>
        <v/>
      </c>
      <c r="K192" s="230"/>
      <c r="L192" s="231"/>
      <c r="M192" s="133"/>
      <c r="N192" s="221"/>
      <c r="O192" s="221"/>
      <c r="P192" s="222"/>
      <c r="Q192" s="223"/>
      <c r="R192" s="221"/>
      <c r="S192" s="221"/>
      <c r="T192" s="221"/>
      <c r="U192" s="221"/>
      <c r="V192" s="232"/>
      <c r="W192" s="133"/>
      <c r="X192" s="221"/>
      <c r="Y192" s="221"/>
      <c r="Z192" s="221"/>
      <c r="AA192" s="221"/>
      <c r="AB192" s="221"/>
      <c r="AC192" s="134"/>
      <c r="AD192" s="221"/>
      <c r="AE192" s="222"/>
      <c r="AF192" s="233"/>
      <c r="AG192" s="234"/>
      <c r="AH192" s="234"/>
      <c r="AI192" s="235"/>
      <c r="AJ192" s="137"/>
      <c r="AK192" s="137"/>
      <c r="AL192" s="139"/>
      <c r="AM192" s="233"/>
      <c r="AN192" s="236"/>
      <c r="AO192" s="237"/>
      <c r="AP192" s="142"/>
      <c r="AQ192" s="142"/>
      <c r="AR192" s="142"/>
      <c r="AS192" s="142"/>
      <c r="AT192" s="142"/>
      <c r="AU192" s="142"/>
      <c r="AV192" s="143"/>
      <c r="AW192" s="142"/>
      <c r="AX192" s="238"/>
      <c r="AY192" s="239"/>
      <c r="AZ192" s="240"/>
      <c r="BA192" s="240"/>
      <c r="BB192" s="240"/>
      <c r="BC192" s="146"/>
      <c r="BD192" s="146"/>
      <c r="BE192" s="147"/>
      <c r="BF192" s="241"/>
      <c r="BG192" s="240"/>
      <c r="BH192" s="242"/>
      <c r="BI192" s="149"/>
      <c r="BJ192" s="149"/>
      <c r="BK192" s="149"/>
      <c r="BL192" s="149"/>
      <c r="BM192" s="149"/>
      <c r="BN192" s="149"/>
      <c r="BO192" s="150"/>
      <c r="BP192" s="149"/>
      <c r="BQ192" s="243"/>
      <c r="BR192" s="244"/>
      <c r="BS192" s="245"/>
      <c r="BT192" s="245"/>
      <c r="BU192" s="245"/>
      <c r="BV192" s="153"/>
      <c r="BW192" s="153"/>
      <c r="BX192" s="154"/>
      <c r="BY192" s="244"/>
      <c r="BZ192" s="245"/>
      <c r="CA192" s="246"/>
    </row>
    <row r="193" spans="1:79" ht="151.5" customHeight="1" x14ac:dyDescent="0.3">
      <c r="A193" s="225" t="str">
        <f t="array" ref="A193">IFERROR(INDEX(Riesgos!$A$7:$M$84,MATCH(E193,INDEX(Riesgos!$A$7:$M$84,,MATCH(E$7,Riesgos!$A$6:$M$6,0)),0),MATCH(A$7,Riesgos!$A$6:$M$6,0)),"")</f>
        <v/>
      </c>
      <c r="B193" s="226" t="str">
        <f t="array" ref="B193">IFERROR(INDEX(Riesgos!$A$7:$M$84,MATCH(E193,INDEX(Riesgos!$A$7:$M$84,,MATCH(E$7,Riesgos!$A$6:$M$6,0)),0),MATCH(B$7,Riesgos!$A$6:$M$6,0)),"")</f>
        <v/>
      </c>
      <c r="C193" s="226"/>
      <c r="D193" s="44" t="str">
        <f t="array" ref="D193">IFERROR(INDEX(Riesgos!$A$7:$M$84,MATCH(E193,INDEX(Riesgos!$A$7:$M$84,,MATCH(E$7,Riesgos!$A$6:$M$6,0)),0),MATCH(D$7,Riesgos!$A$6:$M$6,0)),"")</f>
        <v/>
      </c>
      <c r="E193" s="191"/>
      <c r="F193" s="191"/>
      <c r="G193" s="227" t="str">
        <f t="shared" si="0"/>
        <v/>
      </c>
      <c r="H193" s="228"/>
      <c r="I193" s="229" t="str">
        <f t="shared" si="1"/>
        <v/>
      </c>
      <c r="J193" s="166" t="str">
        <f>IFERROR(IF(I193="","",IF(I193&lt;='Listas y tablas'!$L$3,"Muy Baja",IF(I193&lt;='Listas y tablas'!$L$4,"Baja",IF(I193&lt;='Listas y tablas'!$L$5,"Media",IF(I193&lt;='Listas y tablas'!$L$6,"Alta","Muy Alta"))))),"")</f>
        <v/>
      </c>
      <c r="K193" s="230"/>
      <c r="L193" s="231"/>
      <c r="M193" s="133"/>
      <c r="N193" s="221"/>
      <c r="O193" s="221"/>
      <c r="P193" s="222"/>
      <c r="Q193" s="223"/>
      <c r="R193" s="221"/>
      <c r="S193" s="221"/>
      <c r="T193" s="221"/>
      <c r="U193" s="221"/>
      <c r="V193" s="232"/>
      <c r="W193" s="133"/>
      <c r="X193" s="221"/>
      <c r="Y193" s="221"/>
      <c r="Z193" s="221"/>
      <c r="AA193" s="221"/>
      <c r="AB193" s="221"/>
      <c r="AC193" s="134"/>
      <c r="AD193" s="221"/>
      <c r="AE193" s="222"/>
      <c r="AF193" s="233"/>
      <c r="AG193" s="234"/>
      <c r="AH193" s="234"/>
      <c r="AI193" s="235"/>
      <c r="AJ193" s="137"/>
      <c r="AK193" s="137"/>
      <c r="AL193" s="139"/>
      <c r="AM193" s="233"/>
      <c r="AN193" s="236"/>
      <c r="AO193" s="237"/>
      <c r="AP193" s="142"/>
      <c r="AQ193" s="142"/>
      <c r="AR193" s="142"/>
      <c r="AS193" s="142"/>
      <c r="AT193" s="142"/>
      <c r="AU193" s="142"/>
      <c r="AV193" s="143"/>
      <c r="AW193" s="142"/>
      <c r="AX193" s="238"/>
      <c r="AY193" s="239"/>
      <c r="AZ193" s="240"/>
      <c r="BA193" s="240"/>
      <c r="BB193" s="240"/>
      <c r="BC193" s="146"/>
      <c r="BD193" s="146"/>
      <c r="BE193" s="147"/>
      <c r="BF193" s="241"/>
      <c r="BG193" s="240"/>
      <c r="BH193" s="242"/>
      <c r="BI193" s="149"/>
      <c r="BJ193" s="149"/>
      <c r="BK193" s="149"/>
      <c r="BL193" s="149"/>
      <c r="BM193" s="149"/>
      <c r="BN193" s="149"/>
      <c r="BO193" s="150"/>
      <c r="BP193" s="149"/>
      <c r="BQ193" s="243"/>
      <c r="BR193" s="244"/>
      <c r="BS193" s="245"/>
      <c r="BT193" s="245"/>
      <c r="BU193" s="245"/>
      <c r="BV193" s="153"/>
      <c r="BW193" s="153"/>
      <c r="BX193" s="154"/>
      <c r="BY193" s="244"/>
      <c r="BZ193" s="245"/>
      <c r="CA193" s="246"/>
    </row>
    <row r="194" spans="1:79" ht="151.5" customHeight="1" x14ac:dyDescent="0.3">
      <c r="A194" s="225" t="str">
        <f t="array" ref="A194">IFERROR(INDEX(Riesgos!$A$7:$M$84,MATCH(E194,INDEX(Riesgos!$A$7:$M$84,,MATCH(E$7,Riesgos!$A$6:$M$6,0)),0),MATCH(A$7,Riesgos!$A$6:$M$6,0)),"")</f>
        <v/>
      </c>
      <c r="B194" s="226" t="str">
        <f t="array" ref="B194">IFERROR(INDEX(Riesgos!$A$7:$M$84,MATCH(E194,INDEX(Riesgos!$A$7:$M$84,,MATCH(E$7,Riesgos!$A$6:$M$6,0)),0),MATCH(B$7,Riesgos!$A$6:$M$6,0)),"")</f>
        <v/>
      </c>
      <c r="C194" s="226"/>
      <c r="D194" s="44" t="str">
        <f t="array" ref="D194">IFERROR(INDEX(Riesgos!$A$7:$M$84,MATCH(E194,INDEX(Riesgos!$A$7:$M$84,,MATCH(E$7,Riesgos!$A$6:$M$6,0)),0),MATCH(D$7,Riesgos!$A$6:$M$6,0)),"")</f>
        <v/>
      </c>
      <c r="E194" s="191"/>
      <c r="F194" s="191"/>
      <c r="G194" s="227" t="str">
        <f t="shared" si="0"/>
        <v/>
      </c>
      <c r="H194" s="228"/>
      <c r="I194" s="229" t="str">
        <f t="shared" si="1"/>
        <v/>
      </c>
      <c r="J194" s="166" t="str">
        <f>IFERROR(IF(I194="","",IF(I194&lt;='Listas y tablas'!$L$3,"Muy Baja",IF(I194&lt;='Listas y tablas'!$L$4,"Baja",IF(I194&lt;='Listas y tablas'!$L$5,"Media",IF(I194&lt;='Listas y tablas'!$L$6,"Alta","Muy Alta"))))),"")</f>
        <v/>
      </c>
      <c r="K194" s="230"/>
      <c r="L194" s="231"/>
      <c r="M194" s="133"/>
      <c r="N194" s="221"/>
      <c r="O194" s="221"/>
      <c r="P194" s="222"/>
      <c r="Q194" s="223"/>
      <c r="R194" s="221"/>
      <c r="S194" s="221"/>
      <c r="T194" s="221"/>
      <c r="U194" s="221"/>
      <c r="V194" s="232"/>
      <c r="W194" s="133"/>
      <c r="X194" s="221"/>
      <c r="Y194" s="221"/>
      <c r="Z194" s="221"/>
      <c r="AA194" s="221"/>
      <c r="AB194" s="221"/>
      <c r="AC194" s="134"/>
      <c r="AD194" s="221"/>
      <c r="AE194" s="222"/>
      <c r="AF194" s="233"/>
      <c r="AG194" s="234"/>
      <c r="AH194" s="234"/>
      <c r="AI194" s="235"/>
      <c r="AJ194" s="137"/>
      <c r="AK194" s="137"/>
      <c r="AL194" s="139"/>
      <c r="AM194" s="233"/>
      <c r="AN194" s="236"/>
      <c r="AO194" s="237"/>
      <c r="AP194" s="142"/>
      <c r="AQ194" s="142"/>
      <c r="AR194" s="142"/>
      <c r="AS194" s="142"/>
      <c r="AT194" s="142"/>
      <c r="AU194" s="142"/>
      <c r="AV194" s="143"/>
      <c r="AW194" s="142"/>
      <c r="AX194" s="238"/>
      <c r="AY194" s="239"/>
      <c r="AZ194" s="240"/>
      <c r="BA194" s="240"/>
      <c r="BB194" s="240"/>
      <c r="BC194" s="146"/>
      <c r="BD194" s="146"/>
      <c r="BE194" s="147"/>
      <c r="BF194" s="241"/>
      <c r="BG194" s="240"/>
      <c r="BH194" s="242"/>
      <c r="BI194" s="149"/>
      <c r="BJ194" s="149"/>
      <c r="BK194" s="149"/>
      <c r="BL194" s="149"/>
      <c r="BM194" s="149"/>
      <c r="BN194" s="149"/>
      <c r="BO194" s="150"/>
      <c r="BP194" s="149"/>
      <c r="BQ194" s="243"/>
      <c r="BR194" s="244"/>
      <c r="BS194" s="245"/>
      <c r="BT194" s="245"/>
      <c r="BU194" s="245"/>
      <c r="BV194" s="153"/>
      <c r="BW194" s="153"/>
      <c r="BX194" s="154"/>
      <c r="BY194" s="244"/>
      <c r="BZ194" s="245"/>
      <c r="CA194" s="246"/>
    </row>
    <row r="195" spans="1:79" ht="151.5" customHeight="1" x14ac:dyDescent="0.3">
      <c r="A195" s="225" t="str">
        <f t="array" ref="A195">IFERROR(INDEX(Riesgos!$A$7:$M$84,MATCH(E195,INDEX(Riesgos!$A$7:$M$84,,MATCH(E$7,Riesgos!$A$6:$M$6,0)),0),MATCH(A$7,Riesgos!$A$6:$M$6,0)),"")</f>
        <v/>
      </c>
      <c r="B195" s="226" t="str">
        <f t="array" ref="B195">IFERROR(INDEX(Riesgos!$A$7:$M$84,MATCH(E195,INDEX(Riesgos!$A$7:$M$84,,MATCH(E$7,Riesgos!$A$6:$M$6,0)),0),MATCH(B$7,Riesgos!$A$6:$M$6,0)),"")</f>
        <v/>
      </c>
      <c r="C195" s="226"/>
      <c r="D195" s="44" t="str">
        <f t="array" ref="D195">IFERROR(INDEX(Riesgos!$A$7:$M$84,MATCH(E195,INDEX(Riesgos!$A$7:$M$84,,MATCH(E$7,Riesgos!$A$6:$M$6,0)),0),MATCH(D$7,Riesgos!$A$6:$M$6,0)),"")</f>
        <v/>
      </c>
      <c r="E195" s="191"/>
      <c r="F195" s="191"/>
      <c r="G195" s="227" t="str">
        <f t="shared" si="0"/>
        <v/>
      </c>
      <c r="H195" s="228"/>
      <c r="I195" s="229" t="str">
        <f t="shared" si="1"/>
        <v/>
      </c>
      <c r="J195" s="166" t="str">
        <f>IFERROR(IF(I195="","",IF(I195&lt;='Listas y tablas'!$L$3,"Muy Baja",IF(I195&lt;='Listas y tablas'!$L$4,"Baja",IF(I195&lt;='Listas y tablas'!$L$5,"Media",IF(I195&lt;='Listas y tablas'!$L$6,"Alta","Muy Alta"))))),"")</f>
        <v/>
      </c>
      <c r="K195" s="230"/>
      <c r="L195" s="231"/>
      <c r="M195" s="133"/>
      <c r="N195" s="221"/>
      <c r="O195" s="221"/>
      <c r="P195" s="222"/>
      <c r="Q195" s="223"/>
      <c r="R195" s="221"/>
      <c r="S195" s="221"/>
      <c r="T195" s="221"/>
      <c r="U195" s="221"/>
      <c r="V195" s="232"/>
      <c r="W195" s="133"/>
      <c r="X195" s="221"/>
      <c r="Y195" s="221"/>
      <c r="Z195" s="221"/>
      <c r="AA195" s="221"/>
      <c r="AB195" s="221"/>
      <c r="AC195" s="134"/>
      <c r="AD195" s="221"/>
      <c r="AE195" s="222"/>
      <c r="AF195" s="233"/>
      <c r="AG195" s="234"/>
      <c r="AH195" s="234"/>
      <c r="AI195" s="235"/>
      <c r="AJ195" s="137"/>
      <c r="AK195" s="137"/>
      <c r="AL195" s="139"/>
      <c r="AM195" s="233"/>
      <c r="AN195" s="236"/>
      <c r="AO195" s="237"/>
      <c r="AP195" s="142"/>
      <c r="AQ195" s="142"/>
      <c r="AR195" s="142"/>
      <c r="AS195" s="142"/>
      <c r="AT195" s="142"/>
      <c r="AU195" s="142"/>
      <c r="AV195" s="143"/>
      <c r="AW195" s="142"/>
      <c r="AX195" s="238"/>
      <c r="AY195" s="239"/>
      <c r="AZ195" s="240"/>
      <c r="BA195" s="240"/>
      <c r="BB195" s="240"/>
      <c r="BC195" s="146"/>
      <c r="BD195" s="146"/>
      <c r="BE195" s="147"/>
      <c r="BF195" s="241"/>
      <c r="BG195" s="240"/>
      <c r="BH195" s="242"/>
      <c r="BI195" s="149"/>
      <c r="BJ195" s="149"/>
      <c r="BK195" s="149"/>
      <c r="BL195" s="149"/>
      <c r="BM195" s="149"/>
      <c r="BN195" s="149"/>
      <c r="BO195" s="150"/>
      <c r="BP195" s="149"/>
      <c r="BQ195" s="243"/>
      <c r="BR195" s="244"/>
      <c r="BS195" s="245"/>
      <c r="BT195" s="245"/>
      <c r="BU195" s="245"/>
      <c r="BV195" s="153"/>
      <c r="BW195" s="153"/>
      <c r="BX195" s="154"/>
      <c r="BY195" s="244"/>
      <c r="BZ195" s="245"/>
      <c r="CA195" s="246"/>
    </row>
    <row r="196" spans="1:79" ht="151.5" customHeight="1" x14ac:dyDescent="0.3">
      <c r="A196" s="225" t="str">
        <f t="array" ref="A196">IFERROR(INDEX(Riesgos!$A$7:$M$84,MATCH(E196,INDEX(Riesgos!$A$7:$M$84,,MATCH(E$7,Riesgos!$A$6:$M$6,0)),0),MATCH(A$7,Riesgos!$A$6:$M$6,0)),"")</f>
        <v/>
      </c>
      <c r="B196" s="226" t="str">
        <f t="array" ref="B196">IFERROR(INDEX(Riesgos!$A$7:$M$84,MATCH(E196,INDEX(Riesgos!$A$7:$M$84,,MATCH(E$7,Riesgos!$A$6:$M$6,0)),0),MATCH(B$7,Riesgos!$A$6:$M$6,0)),"")</f>
        <v/>
      </c>
      <c r="C196" s="226"/>
      <c r="D196" s="44" t="str">
        <f t="array" ref="D196">IFERROR(INDEX(Riesgos!$A$7:$M$84,MATCH(E196,INDEX(Riesgos!$A$7:$M$84,,MATCH(E$7,Riesgos!$A$6:$M$6,0)),0),MATCH(D$7,Riesgos!$A$6:$M$6,0)),"")</f>
        <v/>
      </c>
      <c r="E196" s="191"/>
      <c r="F196" s="191"/>
      <c r="G196" s="227" t="str">
        <f t="shared" si="0"/>
        <v/>
      </c>
      <c r="H196" s="228"/>
      <c r="I196" s="229" t="str">
        <f t="shared" si="1"/>
        <v/>
      </c>
      <c r="J196" s="166" t="str">
        <f>IFERROR(IF(I196="","",IF(I196&lt;='Listas y tablas'!$L$3,"Muy Baja",IF(I196&lt;='Listas y tablas'!$L$4,"Baja",IF(I196&lt;='Listas y tablas'!$L$5,"Media",IF(I196&lt;='Listas y tablas'!$L$6,"Alta","Muy Alta"))))),"")</f>
        <v/>
      </c>
      <c r="K196" s="230"/>
      <c r="L196" s="231"/>
      <c r="M196" s="133"/>
      <c r="N196" s="221"/>
      <c r="O196" s="221"/>
      <c r="P196" s="222"/>
      <c r="Q196" s="223"/>
      <c r="R196" s="221"/>
      <c r="S196" s="221"/>
      <c r="T196" s="221"/>
      <c r="U196" s="221"/>
      <c r="V196" s="232"/>
      <c r="W196" s="133"/>
      <c r="X196" s="221"/>
      <c r="Y196" s="221"/>
      <c r="Z196" s="221"/>
      <c r="AA196" s="221"/>
      <c r="AB196" s="221"/>
      <c r="AC196" s="134"/>
      <c r="AD196" s="221"/>
      <c r="AE196" s="222"/>
      <c r="AF196" s="233"/>
      <c r="AG196" s="234"/>
      <c r="AH196" s="234"/>
      <c r="AI196" s="235"/>
      <c r="AJ196" s="137"/>
      <c r="AK196" s="137"/>
      <c r="AL196" s="139"/>
      <c r="AM196" s="233"/>
      <c r="AN196" s="236"/>
      <c r="AO196" s="237"/>
      <c r="AP196" s="142"/>
      <c r="AQ196" s="142"/>
      <c r="AR196" s="142"/>
      <c r="AS196" s="142"/>
      <c r="AT196" s="142"/>
      <c r="AU196" s="142"/>
      <c r="AV196" s="143"/>
      <c r="AW196" s="142"/>
      <c r="AX196" s="238"/>
      <c r="AY196" s="239"/>
      <c r="AZ196" s="240"/>
      <c r="BA196" s="240"/>
      <c r="BB196" s="240"/>
      <c r="BC196" s="146"/>
      <c r="BD196" s="146"/>
      <c r="BE196" s="147"/>
      <c r="BF196" s="241"/>
      <c r="BG196" s="240"/>
      <c r="BH196" s="242"/>
      <c r="BI196" s="149"/>
      <c r="BJ196" s="149"/>
      <c r="BK196" s="149"/>
      <c r="BL196" s="149"/>
      <c r="BM196" s="149"/>
      <c r="BN196" s="149"/>
      <c r="BO196" s="150"/>
      <c r="BP196" s="149"/>
      <c r="BQ196" s="243"/>
      <c r="BR196" s="244"/>
      <c r="BS196" s="245"/>
      <c r="BT196" s="245"/>
      <c r="BU196" s="245"/>
      <c r="BV196" s="153"/>
      <c r="BW196" s="153"/>
      <c r="BX196" s="154"/>
      <c r="BY196" s="244"/>
      <c r="BZ196" s="245"/>
      <c r="CA196" s="246"/>
    </row>
    <row r="197" spans="1:79" ht="151.5" customHeight="1" x14ac:dyDescent="0.3">
      <c r="A197" s="225" t="str">
        <f t="array" ref="A197">IFERROR(INDEX(Riesgos!$A$7:$M$84,MATCH(E197,INDEX(Riesgos!$A$7:$M$84,,MATCH(E$7,Riesgos!$A$6:$M$6,0)),0),MATCH(A$7,Riesgos!$A$6:$M$6,0)),"")</f>
        <v/>
      </c>
      <c r="B197" s="226" t="str">
        <f t="array" ref="B197">IFERROR(INDEX(Riesgos!$A$7:$M$84,MATCH(E197,INDEX(Riesgos!$A$7:$M$84,,MATCH(E$7,Riesgos!$A$6:$M$6,0)),0),MATCH(B$7,Riesgos!$A$6:$M$6,0)),"")</f>
        <v/>
      </c>
      <c r="C197" s="226"/>
      <c r="D197" s="44" t="str">
        <f t="array" ref="D197">IFERROR(INDEX(Riesgos!$A$7:$M$84,MATCH(E197,INDEX(Riesgos!$A$7:$M$84,,MATCH(E$7,Riesgos!$A$6:$M$6,0)),0),MATCH(D$7,Riesgos!$A$6:$M$6,0)),"")</f>
        <v/>
      </c>
      <c r="E197" s="191"/>
      <c r="F197" s="191"/>
      <c r="G197" s="227" t="str">
        <f t="shared" si="0"/>
        <v/>
      </c>
      <c r="H197" s="228"/>
      <c r="I197" s="229" t="str">
        <f t="shared" si="1"/>
        <v/>
      </c>
      <c r="J197" s="166" t="str">
        <f>IFERROR(IF(I197="","",IF(I197&lt;='Listas y tablas'!$L$3,"Muy Baja",IF(I197&lt;='Listas y tablas'!$L$4,"Baja",IF(I197&lt;='Listas y tablas'!$L$5,"Media",IF(I197&lt;='Listas y tablas'!$L$6,"Alta","Muy Alta"))))),"")</f>
        <v/>
      </c>
      <c r="K197" s="230"/>
      <c r="L197" s="231"/>
      <c r="M197" s="133"/>
      <c r="N197" s="221"/>
      <c r="O197" s="221"/>
      <c r="P197" s="222"/>
      <c r="Q197" s="223"/>
      <c r="R197" s="221"/>
      <c r="S197" s="221"/>
      <c r="T197" s="221"/>
      <c r="U197" s="221"/>
      <c r="V197" s="232"/>
      <c r="W197" s="133"/>
      <c r="X197" s="221"/>
      <c r="Y197" s="221"/>
      <c r="Z197" s="221"/>
      <c r="AA197" s="221"/>
      <c r="AB197" s="221"/>
      <c r="AC197" s="134"/>
      <c r="AD197" s="221"/>
      <c r="AE197" s="222"/>
      <c r="AF197" s="233"/>
      <c r="AG197" s="234"/>
      <c r="AH197" s="234"/>
      <c r="AI197" s="235"/>
      <c r="AJ197" s="137"/>
      <c r="AK197" s="137"/>
      <c r="AL197" s="139"/>
      <c r="AM197" s="233"/>
      <c r="AN197" s="236"/>
      <c r="AO197" s="237"/>
      <c r="AP197" s="142"/>
      <c r="AQ197" s="142"/>
      <c r="AR197" s="142"/>
      <c r="AS197" s="142"/>
      <c r="AT197" s="142"/>
      <c r="AU197" s="142"/>
      <c r="AV197" s="143"/>
      <c r="AW197" s="142"/>
      <c r="AX197" s="238"/>
      <c r="AY197" s="239"/>
      <c r="AZ197" s="240"/>
      <c r="BA197" s="240"/>
      <c r="BB197" s="240"/>
      <c r="BC197" s="146"/>
      <c r="BD197" s="146"/>
      <c r="BE197" s="147"/>
      <c r="BF197" s="241"/>
      <c r="BG197" s="240"/>
      <c r="BH197" s="242"/>
      <c r="BI197" s="149"/>
      <c r="BJ197" s="149"/>
      <c r="BK197" s="149"/>
      <c r="BL197" s="149"/>
      <c r="BM197" s="149"/>
      <c r="BN197" s="149"/>
      <c r="BO197" s="150"/>
      <c r="BP197" s="149"/>
      <c r="BQ197" s="243"/>
      <c r="BR197" s="244"/>
      <c r="BS197" s="245"/>
      <c r="BT197" s="245"/>
      <c r="BU197" s="245"/>
      <c r="BV197" s="153"/>
      <c r="BW197" s="153"/>
      <c r="BX197" s="154"/>
      <c r="BY197" s="244"/>
      <c r="BZ197" s="245"/>
      <c r="CA197" s="246"/>
    </row>
    <row r="198" spans="1:79" ht="151.5" customHeight="1" x14ac:dyDescent="0.3">
      <c r="A198" s="225" t="str">
        <f t="array" ref="A198">IFERROR(INDEX(Riesgos!$A$7:$M$84,MATCH(E198,INDEX(Riesgos!$A$7:$M$84,,MATCH(E$7,Riesgos!$A$6:$M$6,0)),0),MATCH(A$7,Riesgos!$A$6:$M$6,0)),"")</f>
        <v/>
      </c>
      <c r="B198" s="226" t="str">
        <f t="array" ref="B198">IFERROR(INDEX(Riesgos!$A$7:$M$84,MATCH(E198,INDEX(Riesgos!$A$7:$M$84,,MATCH(E$7,Riesgos!$A$6:$M$6,0)),0),MATCH(B$7,Riesgos!$A$6:$M$6,0)),"")</f>
        <v/>
      </c>
      <c r="C198" s="226"/>
      <c r="D198" s="44" t="str">
        <f t="array" ref="D198">IFERROR(INDEX(Riesgos!$A$7:$M$84,MATCH(E198,INDEX(Riesgos!$A$7:$M$84,,MATCH(E$7,Riesgos!$A$6:$M$6,0)),0),MATCH(D$7,Riesgos!$A$6:$M$6,0)),"")</f>
        <v/>
      </c>
      <c r="E198" s="191"/>
      <c r="F198" s="191"/>
      <c r="G198" s="227" t="str">
        <f t="shared" si="0"/>
        <v/>
      </c>
      <c r="H198" s="228"/>
      <c r="I198" s="229" t="str">
        <f t="shared" si="1"/>
        <v/>
      </c>
      <c r="J198" s="166" t="str">
        <f>IFERROR(IF(I198="","",IF(I198&lt;='Listas y tablas'!$L$3,"Muy Baja",IF(I198&lt;='Listas y tablas'!$L$4,"Baja",IF(I198&lt;='Listas y tablas'!$L$5,"Media",IF(I198&lt;='Listas y tablas'!$L$6,"Alta","Muy Alta"))))),"")</f>
        <v/>
      </c>
      <c r="K198" s="230"/>
      <c r="L198" s="231"/>
      <c r="M198" s="133"/>
      <c r="N198" s="221"/>
      <c r="O198" s="221"/>
      <c r="P198" s="222"/>
      <c r="Q198" s="223"/>
      <c r="R198" s="221"/>
      <c r="S198" s="221"/>
      <c r="T198" s="221"/>
      <c r="U198" s="221"/>
      <c r="V198" s="232"/>
      <c r="W198" s="133"/>
      <c r="X198" s="221"/>
      <c r="Y198" s="221"/>
      <c r="Z198" s="221"/>
      <c r="AA198" s="221"/>
      <c r="AB198" s="221"/>
      <c r="AC198" s="134"/>
      <c r="AD198" s="221"/>
      <c r="AE198" s="222"/>
      <c r="AF198" s="233"/>
      <c r="AG198" s="234"/>
      <c r="AH198" s="234"/>
      <c r="AI198" s="235"/>
      <c r="AJ198" s="137"/>
      <c r="AK198" s="137"/>
      <c r="AL198" s="139"/>
      <c r="AM198" s="233"/>
      <c r="AN198" s="236"/>
      <c r="AO198" s="237"/>
      <c r="AP198" s="142"/>
      <c r="AQ198" s="142"/>
      <c r="AR198" s="142"/>
      <c r="AS198" s="142"/>
      <c r="AT198" s="142"/>
      <c r="AU198" s="142"/>
      <c r="AV198" s="143"/>
      <c r="AW198" s="142"/>
      <c r="AX198" s="238"/>
      <c r="AY198" s="239"/>
      <c r="AZ198" s="240"/>
      <c r="BA198" s="240"/>
      <c r="BB198" s="240"/>
      <c r="BC198" s="146"/>
      <c r="BD198" s="146"/>
      <c r="BE198" s="147"/>
      <c r="BF198" s="241"/>
      <c r="BG198" s="240"/>
      <c r="BH198" s="242"/>
      <c r="BI198" s="149"/>
      <c r="BJ198" s="149"/>
      <c r="BK198" s="149"/>
      <c r="BL198" s="149"/>
      <c r="BM198" s="149"/>
      <c r="BN198" s="149"/>
      <c r="BO198" s="150"/>
      <c r="BP198" s="149"/>
      <c r="BQ198" s="243"/>
      <c r="BR198" s="244"/>
      <c r="BS198" s="245"/>
      <c r="BT198" s="245"/>
      <c r="BU198" s="245"/>
      <c r="BV198" s="153"/>
      <c r="BW198" s="153"/>
      <c r="BX198" s="154"/>
      <c r="BY198" s="244"/>
      <c r="BZ198" s="245"/>
      <c r="CA198" s="246"/>
    </row>
    <row r="199" spans="1:79" ht="151.5" customHeight="1" x14ac:dyDescent="0.3">
      <c r="A199" s="225" t="str">
        <f t="array" ref="A199">IFERROR(INDEX(Riesgos!$A$7:$M$84,MATCH(E199,INDEX(Riesgos!$A$7:$M$84,,MATCH(E$7,Riesgos!$A$6:$M$6,0)),0),MATCH(A$7,Riesgos!$A$6:$M$6,0)),"")</f>
        <v/>
      </c>
      <c r="B199" s="226" t="str">
        <f t="array" ref="B199">IFERROR(INDEX(Riesgos!$A$7:$M$84,MATCH(E199,INDEX(Riesgos!$A$7:$M$84,,MATCH(E$7,Riesgos!$A$6:$M$6,0)),0),MATCH(B$7,Riesgos!$A$6:$M$6,0)),"")</f>
        <v/>
      </c>
      <c r="C199" s="226"/>
      <c r="D199" s="44" t="str">
        <f t="array" ref="D199">IFERROR(INDEX(Riesgos!$A$7:$M$84,MATCH(E199,INDEX(Riesgos!$A$7:$M$84,,MATCH(E$7,Riesgos!$A$6:$M$6,0)),0),MATCH(D$7,Riesgos!$A$6:$M$6,0)),"")</f>
        <v/>
      </c>
      <c r="E199" s="191"/>
      <c r="F199" s="191"/>
      <c r="G199" s="227" t="str">
        <f t="shared" si="0"/>
        <v/>
      </c>
      <c r="H199" s="228"/>
      <c r="I199" s="229" t="str">
        <f t="shared" si="1"/>
        <v/>
      </c>
      <c r="J199" s="166" t="str">
        <f>IFERROR(IF(I199="","",IF(I199&lt;='Listas y tablas'!$L$3,"Muy Baja",IF(I199&lt;='Listas y tablas'!$L$4,"Baja",IF(I199&lt;='Listas y tablas'!$L$5,"Media",IF(I199&lt;='Listas y tablas'!$L$6,"Alta","Muy Alta"))))),"")</f>
        <v/>
      </c>
      <c r="K199" s="230"/>
      <c r="L199" s="231"/>
      <c r="M199" s="133"/>
      <c r="N199" s="221"/>
      <c r="O199" s="221"/>
      <c r="P199" s="222"/>
      <c r="Q199" s="223"/>
      <c r="R199" s="221"/>
      <c r="S199" s="221"/>
      <c r="T199" s="221"/>
      <c r="U199" s="221"/>
      <c r="V199" s="232"/>
      <c r="W199" s="133"/>
      <c r="X199" s="221"/>
      <c r="Y199" s="221"/>
      <c r="Z199" s="221"/>
      <c r="AA199" s="221"/>
      <c r="AB199" s="221"/>
      <c r="AC199" s="134"/>
      <c r="AD199" s="221"/>
      <c r="AE199" s="222"/>
      <c r="AF199" s="233"/>
      <c r="AG199" s="234"/>
      <c r="AH199" s="234"/>
      <c r="AI199" s="235"/>
      <c r="AJ199" s="137"/>
      <c r="AK199" s="137"/>
      <c r="AL199" s="139"/>
      <c r="AM199" s="233"/>
      <c r="AN199" s="236"/>
      <c r="AO199" s="237"/>
      <c r="AP199" s="142"/>
      <c r="AQ199" s="142"/>
      <c r="AR199" s="142"/>
      <c r="AS199" s="142"/>
      <c r="AT199" s="142"/>
      <c r="AU199" s="142"/>
      <c r="AV199" s="143"/>
      <c r="AW199" s="142"/>
      <c r="AX199" s="238"/>
      <c r="AY199" s="239"/>
      <c r="AZ199" s="240"/>
      <c r="BA199" s="240"/>
      <c r="BB199" s="240"/>
      <c r="BC199" s="146"/>
      <c r="BD199" s="146"/>
      <c r="BE199" s="147"/>
      <c r="BF199" s="241"/>
      <c r="BG199" s="240"/>
      <c r="BH199" s="242"/>
      <c r="BI199" s="149"/>
      <c r="BJ199" s="149"/>
      <c r="BK199" s="149"/>
      <c r="BL199" s="149"/>
      <c r="BM199" s="149"/>
      <c r="BN199" s="149"/>
      <c r="BO199" s="150"/>
      <c r="BP199" s="149"/>
      <c r="BQ199" s="243"/>
      <c r="BR199" s="244"/>
      <c r="BS199" s="245"/>
      <c r="BT199" s="245"/>
      <c r="BU199" s="245"/>
      <c r="BV199" s="153"/>
      <c r="BW199" s="153"/>
      <c r="BX199" s="154"/>
      <c r="BY199" s="244"/>
      <c r="BZ199" s="245"/>
      <c r="CA199" s="246"/>
    </row>
    <row r="200" spans="1:79" ht="151.5" customHeight="1" x14ac:dyDescent="0.3">
      <c r="A200" s="225" t="str">
        <f t="array" ref="A200">IFERROR(INDEX(Riesgos!$A$7:$M$84,MATCH(E200,INDEX(Riesgos!$A$7:$M$84,,MATCH(E$7,Riesgos!$A$6:$M$6,0)),0),MATCH(A$7,Riesgos!$A$6:$M$6,0)),"")</f>
        <v/>
      </c>
      <c r="B200" s="226" t="str">
        <f t="array" ref="B200">IFERROR(INDEX(Riesgos!$A$7:$M$84,MATCH(E200,INDEX(Riesgos!$A$7:$M$84,,MATCH(E$7,Riesgos!$A$6:$M$6,0)),0),MATCH(B$7,Riesgos!$A$6:$M$6,0)),"")</f>
        <v/>
      </c>
      <c r="C200" s="226"/>
      <c r="D200" s="44" t="str">
        <f t="array" ref="D200">IFERROR(INDEX(Riesgos!$A$7:$M$84,MATCH(E200,INDEX(Riesgos!$A$7:$M$84,,MATCH(E$7,Riesgos!$A$6:$M$6,0)),0),MATCH(D$7,Riesgos!$A$6:$M$6,0)),"")</f>
        <v/>
      </c>
      <c r="E200" s="191"/>
      <c r="F200" s="191"/>
      <c r="G200" s="227" t="str">
        <f t="shared" si="0"/>
        <v/>
      </c>
      <c r="H200" s="228"/>
      <c r="I200" s="229" t="str">
        <f t="shared" si="1"/>
        <v/>
      </c>
      <c r="J200" s="166" t="str">
        <f>IFERROR(IF(I200="","",IF(I200&lt;='Listas y tablas'!$L$3,"Muy Baja",IF(I200&lt;='Listas y tablas'!$L$4,"Baja",IF(I200&lt;='Listas y tablas'!$L$5,"Media",IF(I200&lt;='Listas y tablas'!$L$6,"Alta","Muy Alta"))))),"")</f>
        <v/>
      </c>
      <c r="K200" s="230"/>
      <c r="L200" s="231"/>
      <c r="M200" s="133"/>
      <c r="N200" s="221"/>
      <c r="O200" s="221"/>
      <c r="P200" s="222"/>
      <c r="Q200" s="223"/>
      <c r="R200" s="221"/>
      <c r="S200" s="221"/>
      <c r="T200" s="221"/>
      <c r="U200" s="221"/>
      <c r="V200" s="232"/>
      <c r="W200" s="133"/>
      <c r="X200" s="221"/>
      <c r="Y200" s="221"/>
      <c r="Z200" s="221"/>
      <c r="AA200" s="221"/>
      <c r="AB200" s="221"/>
      <c r="AC200" s="134"/>
      <c r="AD200" s="221"/>
      <c r="AE200" s="222"/>
      <c r="AF200" s="233"/>
      <c r="AG200" s="234"/>
      <c r="AH200" s="234"/>
      <c r="AI200" s="235"/>
      <c r="AJ200" s="137"/>
      <c r="AK200" s="137"/>
      <c r="AL200" s="139"/>
      <c r="AM200" s="233"/>
      <c r="AN200" s="236"/>
      <c r="AO200" s="237"/>
      <c r="AP200" s="142"/>
      <c r="AQ200" s="142"/>
      <c r="AR200" s="142"/>
      <c r="AS200" s="142"/>
      <c r="AT200" s="142"/>
      <c r="AU200" s="142"/>
      <c r="AV200" s="143"/>
      <c r="AW200" s="142"/>
      <c r="AX200" s="238"/>
      <c r="AY200" s="239"/>
      <c r="AZ200" s="240"/>
      <c r="BA200" s="240"/>
      <c r="BB200" s="240"/>
      <c r="BC200" s="146"/>
      <c r="BD200" s="146"/>
      <c r="BE200" s="147"/>
      <c r="BF200" s="241"/>
      <c r="BG200" s="240"/>
      <c r="BH200" s="242"/>
      <c r="BI200" s="149"/>
      <c r="BJ200" s="149"/>
      <c r="BK200" s="149"/>
      <c r="BL200" s="149"/>
      <c r="BM200" s="149"/>
      <c r="BN200" s="149"/>
      <c r="BO200" s="150"/>
      <c r="BP200" s="149"/>
      <c r="BQ200" s="243"/>
      <c r="BR200" s="244"/>
      <c r="BS200" s="245"/>
      <c r="BT200" s="245"/>
      <c r="BU200" s="245"/>
      <c r="BV200" s="153"/>
      <c r="BW200" s="153"/>
      <c r="BX200" s="154"/>
      <c r="BY200" s="244"/>
      <c r="BZ200" s="245"/>
      <c r="CA200" s="246"/>
    </row>
    <row r="201" spans="1:79" ht="151.5" customHeight="1" x14ac:dyDescent="0.3">
      <c r="A201" s="225" t="str">
        <f t="array" ref="A201">IFERROR(INDEX(Riesgos!$A$7:$M$84,MATCH(E201,INDEX(Riesgos!$A$7:$M$84,,MATCH(E$7,Riesgos!$A$6:$M$6,0)),0),MATCH(A$7,Riesgos!$A$6:$M$6,0)),"")</f>
        <v/>
      </c>
      <c r="B201" s="226" t="str">
        <f t="array" ref="B201">IFERROR(INDEX(Riesgos!$A$7:$M$84,MATCH(E201,INDEX(Riesgos!$A$7:$M$84,,MATCH(E$7,Riesgos!$A$6:$M$6,0)),0),MATCH(B$7,Riesgos!$A$6:$M$6,0)),"")</f>
        <v/>
      </c>
      <c r="C201" s="226"/>
      <c r="D201" s="44" t="str">
        <f t="array" ref="D201">IFERROR(INDEX(Riesgos!$A$7:$M$84,MATCH(E201,INDEX(Riesgos!$A$7:$M$84,,MATCH(E$7,Riesgos!$A$6:$M$6,0)),0),MATCH(D$7,Riesgos!$A$6:$M$6,0)),"")</f>
        <v/>
      </c>
      <c r="E201" s="191"/>
      <c r="F201" s="191"/>
      <c r="G201" s="227" t="str">
        <f t="shared" si="0"/>
        <v/>
      </c>
      <c r="H201" s="228"/>
      <c r="I201" s="229" t="str">
        <f t="shared" si="1"/>
        <v/>
      </c>
      <c r="J201" s="166" t="str">
        <f>IFERROR(IF(I201="","",IF(I201&lt;='Listas y tablas'!$L$3,"Muy Baja",IF(I201&lt;='Listas y tablas'!$L$4,"Baja",IF(I201&lt;='Listas y tablas'!$L$5,"Media",IF(I201&lt;='Listas y tablas'!$L$6,"Alta","Muy Alta"))))),"")</f>
        <v/>
      </c>
      <c r="K201" s="230"/>
      <c r="L201" s="231"/>
      <c r="M201" s="133"/>
      <c r="N201" s="221"/>
      <c r="O201" s="221"/>
      <c r="P201" s="222"/>
      <c r="Q201" s="223"/>
      <c r="R201" s="221"/>
      <c r="S201" s="221"/>
      <c r="T201" s="221"/>
      <c r="U201" s="221"/>
      <c r="V201" s="232"/>
      <c r="W201" s="133"/>
      <c r="X201" s="221"/>
      <c r="Y201" s="221"/>
      <c r="Z201" s="221"/>
      <c r="AA201" s="221"/>
      <c r="AB201" s="221"/>
      <c r="AC201" s="134"/>
      <c r="AD201" s="221"/>
      <c r="AE201" s="222"/>
      <c r="AF201" s="233"/>
      <c r="AG201" s="234"/>
      <c r="AH201" s="234"/>
      <c r="AI201" s="235"/>
      <c r="AJ201" s="137"/>
      <c r="AK201" s="137"/>
      <c r="AL201" s="139"/>
      <c r="AM201" s="233"/>
      <c r="AN201" s="236"/>
      <c r="AO201" s="237"/>
      <c r="AP201" s="142"/>
      <c r="AQ201" s="142"/>
      <c r="AR201" s="142"/>
      <c r="AS201" s="142"/>
      <c r="AT201" s="142"/>
      <c r="AU201" s="142"/>
      <c r="AV201" s="143"/>
      <c r="AW201" s="142"/>
      <c r="AX201" s="238"/>
      <c r="AY201" s="239"/>
      <c r="AZ201" s="240"/>
      <c r="BA201" s="240"/>
      <c r="BB201" s="240"/>
      <c r="BC201" s="146"/>
      <c r="BD201" s="146"/>
      <c r="BE201" s="147"/>
      <c r="BF201" s="241"/>
      <c r="BG201" s="240"/>
      <c r="BH201" s="242"/>
      <c r="BI201" s="149"/>
      <c r="BJ201" s="149"/>
      <c r="BK201" s="149"/>
      <c r="BL201" s="149"/>
      <c r="BM201" s="149"/>
      <c r="BN201" s="149"/>
      <c r="BO201" s="150"/>
      <c r="BP201" s="149"/>
      <c r="BQ201" s="243"/>
      <c r="BR201" s="244"/>
      <c r="BS201" s="245"/>
      <c r="BT201" s="245"/>
      <c r="BU201" s="245"/>
      <c r="BV201" s="153"/>
      <c r="BW201" s="153"/>
      <c r="BX201" s="154"/>
      <c r="BY201" s="244"/>
      <c r="BZ201" s="245"/>
      <c r="CA201" s="246"/>
    </row>
    <row r="202" spans="1:79" ht="151.5" customHeight="1" x14ac:dyDescent="0.3">
      <c r="A202" s="225" t="str">
        <f t="array" ref="A202">IFERROR(INDEX(Riesgos!$A$7:$M$84,MATCH(E202,INDEX(Riesgos!$A$7:$M$84,,MATCH(E$7,Riesgos!$A$6:$M$6,0)),0),MATCH(A$7,Riesgos!$A$6:$M$6,0)),"")</f>
        <v/>
      </c>
      <c r="B202" s="226" t="str">
        <f t="array" ref="B202">IFERROR(INDEX(Riesgos!$A$7:$M$84,MATCH(E202,INDEX(Riesgos!$A$7:$M$84,,MATCH(E$7,Riesgos!$A$6:$M$6,0)),0),MATCH(B$7,Riesgos!$A$6:$M$6,0)),"")</f>
        <v/>
      </c>
      <c r="C202" s="226"/>
      <c r="D202" s="44" t="str">
        <f t="array" ref="D202">IFERROR(INDEX(Riesgos!$A$7:$M$84,MATCH(E202,INDEX(Riesgos!$A$7:$M$84,,MATCH(E$7,Riesgos!$A$6:$M$6,0)),0),MATCH(D$7,Riesgos!$A$6:$M$6,0)),"")</f>
        <v/>
      </c>
      <c r="E202" s="191"/>
      <c r="F202" s="191"/>
      <c r="G202" s="227" t="str">
        <f t="shared" si="0"/>
        <v/>
      </c>
      <c r="H202" s="228"/>
      <c r="I202" s="229" t="str">
        <f t="shared" si="1"/>
        <v/>
      </c>
      <c r="J202" s="166" t="str">
        <f>IFERROR(IF(I202="","",IF(I202&lt;='Listas y tablas'!$L$3,"Muy Baja",IF(I202&lt;='Listas y tablas'!$L$4,"Baja",IF(I202&lt;='Listas y tablas'!$L$5,"Media",IF(I202&lt;='Listas y tablas'!$L$6,"Alta","Muy Alta"))))),"")</f>
        <v/>
      </c>
      <c r="K202" s="230"/>
      <c r="L202" s="231"/>
      <c r="M202" s="133"/>
      <c r="N202" s="221"/>
      <c r="O202" s="221"/>
      <c r="P202" s="222"/>
      <c r="Q202" s="223"/>
      <c r="R202" s="221"/>
      <c r="S202" s="221"/>
      <c r="T202" s="221"/>
      <c r="U202" s="221"/>
      <c r="V202" s="232"/>
      <c r="W202" s="133"/>
      <c r="X202" s="221"/>
      <c r="Y202" s="221"/>
      <c r="Z202" s="221"/>
      <c r="AA202" s="221"/>
      <c r="AB202" s="221"/>
      <c r="AC202" s="134"/>
      <c r="AD202" s="221"/>
      <c r="AE202" s="222"/>
      <c r="AF202" s="233"/>
      <c r="AG202" s="234"/>
      <c r="AH202" s="234"/>
      <c r="AI202" s="235"/>
      <c r="AJ202" s="137"/>
      <c r="AK202" s="137"/>
      <c r="AL202" s="139"/>
      <c r="AM202" s="233"/>
      <c r="AN202" s="236"/>
      <c r="AO202" s="237"/>
      <c r="AP202" s="142"/>
      <c r="AQ202" s="142"/>
      <c r="AR202" s="142"/>
      <c r="AS202" s="142"/>
      <c r="AT202" s="142"/>
      <c r="AU202" s="142"/>
      <c r="AV202" s="143"/>
      <c r="AW202" s="142"/>
      <c r="AX202" s="238"/>
      <c r="AY202" s="239"/>
      <c r="AZ202" s="240"/>
      <c r="BA202" s="240"/>
      <c r="BB202" s="240"/>
      <c r="BC202" s="146"/>
      <c r="BD202" s="146"/>
      <c r="BE202" s="147"/>
      <c r="BF202" s="241"/>
      <c r="BG202" s="240"/>
      <c r="BH202" s="242"/>
      <c r="BI202" s="149"/>
      <c r="BJ202" s="149"/>
      <c r="BK202" s="149"/>
      <c r="BL202" s="149"/>
      <c r="BM202" s="149"/>
      <c r="BN202" s="149"/>
      <c r="BO202" s="150"/>
      <c r="BP202" s="149"/>
      <c r="BQ202" s="243"/>
      <c r="BR202" s="244"/>
      <c r="BS202" s="245"/>
      <c r="BT202" s="245"/>
      <c r="BU202" s="245"/>
      <c r="BV202" s="153"/>
      <c r="BW202" s="153"/>
      <c r="BX202" s="154"/>
      <c r="BY202" s="244"/>
      <c r="BZ202" s="245"/>
      <c r="CA202" s="246"/>
    </row>
    <row r="203" spans="1:79" ht="151.5" customHeight="1" x14ac:dyDescent="0.3">
      <c r="A203" s="225" t="str">
        <f t="array" ref="A203">IFERROR(INDEX(Riesgos!$A$7:$M$84,MATCH(E203,INDEX(Riesgos!$A$7:$M$84,,MATCH(E$7,Riesgos!$A$6:$M$6,0)),0),MATCH(A$7,Riesgos!$A$6:$M$6,0)),"")</f>
        <v/>
      </c>
      <c r="B203" s="226" t="str">
        <f t="array" ref="B203">IFERROR(INDEX(Riesgos!$A$7:$M$84,MATCH(E203,INDEX(Riesgos!$A$7:$M$84,,MATCH(E$7,Riesgos!$A$6:$M$6,0)),0),MATCH(B$7,Riesgos!$A$6:$M$6,0)),"")</f>
        <v/>
      </c>
      <c r="C203" s="226"/>
      <c r="D203" s="44" t="str">
        <f t="array" ref="D203">IFERROR(INDEX(Riesgos!$A$7:$M$84,MATCH(E203,INDEX(Riesgos!$A$7:$M$84,,MATCH(E$7,Riesgos!$A$6:$M$6,0)),0),MATCH(D$7,Riesgos!$A$6:$M$6,0)),"")</f>
        <v/>
      </c>
      <c r="E203" s="191"/>
      <c r="F203" s="191"/>
      <c r="G203" s="227" t="str">
        <f t="shared" si="0"/>
        <v/>
      </c>
      <c r="H203" s="228"/>
      <c r="I203" s="229" t="str">
        <f t="shared" si="1"/>
        <v/>
      </c>
      <c r="J203" s="166" t="str">
        <f>IFERROR(IF(I203="","",IF(I203&lt;='Listas y tablas'!$L$3,"Muy Baja",IF(I203&lt;='Listas y tablas'!$L$4,"Baja",IF(I203&lt;='Listas y tablas'!$L$5,"Media",IF(I203&lt;='Listas y tablas'!$L$6,"Alta","Muy Alta"))))),"")</f>
        <v/>
      </c>
      <c r="K203" s="230"/>
      <c r="L203" s="231"/>
      <c r="M203" s="133"/>
      <c r="N203" s="221"/>
      <c r="O203" s="221"/>
      <c r="P203" s="222"/>
      <c r="Q203" s="223"/>
      <c r="R203" s="221"/>
      <c r="S203" s="221"/>
      <c r="T203" s="221"/>
      <c r="U203" s="221"/>
      <c r="V203" s="232"/>
      <c r="W203" s="133"/>
      <c r="X203" s="221"/>
      <c r="Y203" s="221"/>
      <c r="Z203" s="221"/>
      <c r="AA203" s="221"/>
      <c r="AB203" s="221"/>
      <c r="AC203" s="134"/>
      <c r="AD203" s="221"/>
      <c r="AE203" s="222"/>
      <c r="AF203" s="233"/>
      <c r="AG203" s="234"/>
      <c r="AH203" s="234"/>
      <c r="AI203" s="235"/>
      <c r="AJ203" s="137"/>
      <c r="AK203" s="137"/>
      <c r="AL203" s="139"/>
      <c r="AM203" s="233"/>
      <c r="AN203" s="236"/>
      <c r="AO203" s="237"/>
      <c r="AP203" s="142"/>
      <c r="AQ203" s="142"/>
      <c r="AR203" s="142"/>
      <c r="AS203" s="142"/>
      <c r="AT203" s="142"/>
      <c r="AU203" s="142"/>
      <c r="AV203" s="143"/>
      <c r="AW203" s="142"/>
      <c r="AX203" s="238"/>
      <c r="AY203" s="239"/>
      <c r="AZ203" s="240"/>
      <c r="BA203" s="240"/>
      <c r="BB203" s="240"/>
      <c r="BC203" s="146"/>
      <c r="BD203" s="146"/>
      <c r="BE203" s="147"/>
      <c r="BF203" s="241"/>
      <c r="BG203" s="240"/>
      <c r="BH203" s="242"/>
      <c r="BI203" s="149"/>
      <c r="BJ203" s="149"/>
      <c r="BK203" s="149"/>
      <c r="BL203" s="149"/>
      <c r="BM203" s="149"/>
      <c r="BN203" s="149"/>
      <c r="BO203" s="150"/>
      <c r="BP203" s="149"/>
      <c r="BQ203" s="243"/>
      <c r="BR203" s="244"/>
      <c r="BS203" s="245"/>
      <c r="BT203" s="245"/>
      <c r="BU203" s="245"/>
      <c r="BV203" s="153"/>
      <c r="BW203" s="153"/>
      <c r="BX203" s="154"/>
      <c r="BY203" s="244"/>
      <c r="BZ203" s="245"/>
      <c r="CA203" s="246"/>
    </row>
    <row r="204" spans="1:79" ht="151.5" customHeight="1" x14ac:dyDescent="0.3">
      <c r="A204" s="225" t="str">
        <f t="array" ref="A204">IFERROR(INDEX(Riesgos!$A$7:$M$84,MATCH(E204,INDEX(Riesgos!$A$7:$M$84,,MATCH(E$7,Riesgos!$A$6:$M$6,0)),0),MATCH(A$7,Riesgos!$A$6:$M$6,0)),"")</f>
        <v/>
      </c>
      <c r="B204" s="226" t="str">
        <f t="array" ref="B204">IFERROR(INDEX(Riesgos!$A$7:$M$84,MATCH(E204,INDEX(Riesgos!$A$7:$M$84,,MATCH(E$7,Riesgos!$A$6:$M$6,0)),0),MATCH(B$7,Riesgos!$A$6:$M$6,0)),"")</f>
        <v/>
      </c>
      <c r="C204" s="226"/>
      <c r="D204" s="44" t="str">
        <f t="array" ref="D204">IFERROR(INDEX(Riesgos!$A$7:$M$84,MATCH(E204,INDEX(Riesgos!$A$7:$M$84,,MATCH(E$7,Riesgos!$A$6:$M$6,0)),0),MATCH(D$7,Riesgos!$A$6:$M$6,0)),"")</f>
        <v/>
      </c>
      <c r="E204" s="191"/>
      <c r="F204" s="191"/>
      <c r="G204" s="227" t="str">
        <f t="shared" si="0"/>
        <v/>
      </c>
      <c r="H204" s="228"/>
      <c r="I204" s="229" t="str">
        <f t="shared" si="1"/>
        <v/>
      </c>
      <c r="J204" s="166" t="str">
        <f>IFERROR(IF(I204="","",IF(I204&lt;='Listas y tablas'!$L$3,"Muy Baja",IF(I204&lt;='Listas y tablas'!$L$4,"Baja",IF(I204&lt;='Listas y tablas'!$L$5,"Media",IF(I204&lt;='Listas y tablas'!$L$6,"Alta","Muy Alta"))))),"")</f>
        <v/>
      </c>
      <c r="K204" s="230"/>
      <c r="L204" s="231"/>
      <c r="M204" s="133"/>
      <c r="N204" s="221"/>
      <c r="O204" s="221"/>
      <c r="P204" s="222"/>
      <c r="Q204" s="223"/>
      <c r="R204" s="221"/>
      <c r="S204" s="221"/>
      <c r="T204" s="221"/>
      <c r="U204" s="221"/>
      <c r="V204" s="232"/>
      <c r="W204" s="133"/>
      <c r="X204" s="221"/>
      <c r="Y204" s="221"/>
      <c r="Z204" s="221"/>
      <c r="AA204" s="221"/>
      <c r="AB204" s="221"/>
      <c r="AC204" s="134"/>
      <c r="AD204" s="221"/>
      <c r="AE204" s="222"/>
      <c r="AF204" s="233"/>
      <c r="AG204" s="234"/>
      <c r="AH204" s="234"/>
      <c r="AI204" s="235"/>
      <c r="AJ204" s="137"/>
      <c r="AK204" s="137"/>
      <c r="AL204" s="139"/>
      <c r="AM204" s="233"/>
      <c r="AN204" s="236"/>
      <c r="AO204" s="237"/>
      <c r="AP204" s="142"/>
      <c r="AQ204" s="142"/>
      <c r="AR204" s="142"/>
      <c r="AS204" s="142"/>
      <c r="AT204" s="142"/>
      <c r="AU204" s="142"/>
      <c r="AV204" s="143"/>
      <c r="AW204" s="142"/>
      <c r="AX204" s="238"/>
      <c r="AY204" s="239"/>
      <c r="AZ204" s="240"/>
      <c r="BA204" s="240"/>
      <c r="BB204" s="240"/>
      <c r="BC204" s="146"/>
      <c r="BD204" s="146"/>
      <c r="BE204" s="147"/>
      <c r="BF204" s="241"/>
      <c r="BG204" s="240"/>
      <c r="BH204" s="242"/>
      <c r="BI204" s="149"/>
      <c r="BJ204" s="149"/>
      <c r="BK204" s="149"/>
      <c r="BL204" s="149"/>
      <c r="BM204" s="149"/>
      <c r="BN204" s="149"/>
      <c r="BO204" s="150"/>
      <c r="BP204" s="149"/>
      <c r="BQ204" s="243"/>
      <c r="BR204" s="244"/>
      <c r="BS204" s="245"/>
      <c r="BT204" s="245"/>
      <c r="BU204" s="245"/>
      <c r="BV204" s="153"/>
      <c r="BW204" s="153"/>
      <c r="BX204" s="154"/>
      <c r="BY204" s="244"/>
      <c r="BZ204" s="245"/>
      <c r="CA204" s="246"/>
    </row>
    <row r="205" spans="1:79" ht="151.5" customHeight="1" x14ac:dyDescent="0.3">
      <c r="A205" s="225" t="str">
        <f t="array" ref="A205">IFERROR(INDEX(Riesgos!$A$7:$M$84,MATCH(E205,INDEX(Riesgos!$A$7:$M$84,,MATCH(E$7,Riesgos!$A$6:$M$6,0)),0),MATCH(A$7,Riesgos!$A$6:$M$6,0)),"")</f>
        <v/>
      </c>
      <c r="B205" s="226" t="str">
        <f t="array" ref="B205">IFERROR(INDEX(Riesgos!$A$7:$M$84,MATCH(E205,INDEX(Riesgos!$A$7:$M$84,,MATCH(E$7,Riesgos!$A$6:$M$6,0)),0),MATCH(B$7,Riesgos!$A$6:$M$6,0)),"")</f>
        <v/>
      </c>
      <c r="C205" s="226"/>
      <c r="D205" s="44" t="str">
        <f t="array" ref="D205">IFERROR(INDEX(Riesgos!$A$7:$M$84,MATCH(E205,INDEX(Riesgos!$A$7:$M$84,,MATCH(E$7,Riesgos!$A$6:$M$6,0)),0),MATCH(D$7,Riesgos!$A$6:$M$6,0)),"")</f>
        <v/>
      </c>
      <c r="E205" s="191"/>
      <c r="F205" s="191"/>
      <c r="G205" s="227" t="str">
        <f t="shared" si="0"/>
        <v/>
      </c>
      <c r="H205" s="228"/>
      <c r="I205" s="229" t="str">
        <f t="shared" si="1"/>
        <v/>
      </c>
      <c r="J205" s="166" t="str">
        <f>IFERROR(IF(I205="","",IF(I205&lt;='Listas y tablas'!$L$3,"Muy Baja",IF(I205&lt;='Listas y tablas'!$L$4,"Baja",IF(I205&lt;='Listas y tablas'!$L$5,"Media",IF(I205&lt;='Listas y tablas'!$L$6,"Alta","Muy Alta"))))),"")</f>
        <v/>
      </c>
      <c r="K205" s="230"/>
      <c r="L205" s="231"/>
      <c r="M205" s="133"/>
      <c r="N205" s="221"/>
      <c r="O205" s="221"/>
      <c r="P205" s="222"/>
      <c r="Q205" s="223"/>
      <c r="R205" s="221"/>
      <c r="S205" s="221"/>
      <c r="T205" s="221"/>
      <c r="U205" s="221"/>
      <c r="V205" s="232"/>
      <c r="W205" s="133"/>
      <c r="X205" s="221"/>
      <c r="Y205" s="221"/>
      <c r="Z205" s="221"/>
      <c r="AA205" s="221"/>
      <c r="AB205" s="221"/>
      <c r="AC205" s="134"/>
      <c r="AD205" s="221"/>
      <c r="AE205" s="222"/>
      <c r="AF205" s="233"/>
      <c r="AG205" s="234"/>
      <c r="AH205" s="234"/>
      <c r="AI205" s="235"/>
      <c r="AJ205" s="137"/>
      <c r="AK205" s="137"/>
      <c r="AL205" s="139"/>
      <c r="AM205" s="233"/>
      <c r="AN205" s="236"/>
      <c r="AO205" s="237"/>
      <c r="AP205" s="142"/>
      <c r="AQ205" s="142"/>
      <c r="AR205" s="142"/>
      <c r="AS205" s="142"/>
      <c r="AT205" s="142"/>
      <c r="AU205" s="142"/>
      <c r="AV205" s="143"/>
      <c r="AW205" s="142"/>
      <c r="AX205" s="238"/>
      <c r="AY205" s="239"/>
      <c r="AZ205" s="240"/>
      <c r="BA205" s="240"/>
      <c r="BB205" s="240"/>
      <c r="BC205" s="146"/>
      <c r="BD205" s="146"/>
      <c r="BE205" s="147"/>
      <c r="BF205" s="241"/>
      <c r="BG205" s="240"/>
      <c r="BH205" s="242"/>
      <c r="BI205" s="149"/>
      <c r="BJ205" s="149"/>
      <c r="BK205" s="149"/>
      <c r="BL205" s="149"/>
      <c r="BM205" s="149"/>
      <c r="BN205" s="149"/>
      <c r="BO205" s="150"/>
      <c r="BP205" s="149"/>
      <c r="BQ205" s="243"/>
      <c r="BR205" s="244"/>
      <c r="BS205" s="245"/>
      <c r="BT205" s="245"/>
      <c r="BU205" s="245"/>
      <c r="BV205" s="153"/>
      <c r="BW205" s="153"/>
      <c r="BX205" s="154"/>
      <c r="BY205" s="244"/>
      <c r="BZ205" s="245"/>
      <c r="CA205" s="246"/>
    </row>
    <row r="206" spans="1:79" ht="151.5" customHeight="1" x14ac:dyDescent="0.3">
      <c r="A206" s="225" t="str">
        <f t="array" ref="A206">IFERROR(INDEX(Riesgos!$A$7:$M$84,MATCH(E206,INDEX(Riesgos!$A$7:$M$84,,MATCH(E$7,Riesgos!$A$6:$M$6,0)),0),MATCH(A$7,Riesgos!$A$6:$M$6,0)),"")</f>
        <v/>
      </c>
      <c r="B206" s="226" t="str">
        <f t="array" ref="B206">IFERROR(INDEX(Riesgos!$A$7:$M$84,MATCH(E206,INDEX(Riesgos!$A$7:$M$84,,MATCH(E$7,Riesgos!$A$6:$M$6,0)),0),MATCH(B$7,Riesgos!$A$6:$M$6,0)),"")</f>
        <v/>
      </c>
      <c r="C206" s="226"/>
      <c r="D206" s="44" t="str">
        <f t="array" ref="D206">IFERROR(INDEX(Riesgos!$A$7:$M$84,MATCH(E206,INDEX(Riesgos!$A$7:$M$84,,MATCH(E$7,Riesgos!$A$6:$M$6,0)),0),MATCH(D$7,Riesgos!$A$6:$M$6,0)),"")</f>
        <v/>
      </c>
      <c r="E206" s="191"/>
      <c r="F206" s="191"/>
      <c r="G206" s="227" t="str">
        <f t="shared" si="0"/>
        <v/>
      </c>
      <c r="H206" s="228"/>
      <c r="I206" s="229" t="str">
        <f t="shared" si="1"/>
        <v/>
      </c>
      <c r="J206" s="166" t="str">
        <f>IFERROR(IF(I206="","",IF(I206&lt;='Listas y tablas'!$L$3,"Muy Baja",IF(I206&lt;='Listas y tablas'!$L$4,"Baja",IF(I206&lt;='Listas y tablas'!$L$5,"Media",IF(I206&lt;='Listas y tablas'!$L$6,"Alta","Muy Alta"))))),"")</f>
        <v/>
      </c>
      <c r="K206" s="230"/>
      <c r="L206" s="231"/>
      <c r="M206" s="133"/>
      <c r="N206" s="221"/>
      <c r="O206" s="221"/>
      <c r="P206" s="222"/>
      <c r="Q206" s="223"/>
      <c r="R206" s="221"/>
      <c r="S206" s="221"/>
      <c r="T206" s="221"/>
      <c r="U206" s="221"/>
      <c r="V206" s="232"/>
      <c r="W206" s="133"/>
      <c r="X206" s="221"/>
      <c r="Y206" s="221"/>
      <c r="Z206" s="221"/>
      <c r="AA206" s="221"/>
      <c r="AB206" s="221"/>
      <c r="AC206" s="134"/>
      <c r="AD206" s="221"/>
      <c r="AE206" s="222"/>
      <c r="AF206" s="233"/>
      <c r="AG206" s="234"/>
      <c r="AH206" s="234"/>
      <c r="AI206" s="235"/>
      <c r="AJ206" s="137"/>
      <c r="AK206" s="137"/>
      <c r="AL206" s="139"/>
      <c r="AM206" s="233"/>
      <c r="AN206" s="236"/>
      <c r="AO206" s="237"/>
      <c r="AP206" s="142"/>
      <c r="AQ206" s="142"/>
      <c r="AR206" s="142"/>
      <c r="AS206" s="142"/>
      <c r="AT206" s="142"/>
      <c r="AU206" s="142"/>
      <c r="AV206" s="143"/>
      <c r="AW206" s="142"/>
      <c r="AX206" s="238"/>
      <c r="AY206" s="239"/>
      <c r="AZ206" s="240"/>
      <c r="BA206" s="240"/>
      <c r="BB206" s="240"/>
      <c r="BC206" s="146"/>
      <c r="BD206" s="146"/>
      <c r="BE206" s="147"/>
      <c r="BF206" s="241"/>
      <c r="BG206" s="240"/>
      <c r="BH206" s="242"/>
      <c r="BI206" s="149"/>
      <c r="BJ206" s="149"/>
      <c r="BK206" s="149"/>
      <c r="BL206" s="149"/>
      <c r="BM206" s="149"/>
      <c r="BN206" s="149"/>
      <c r="BO206" s="150"/>
      <c r="BP206" s="149"/>
      <c r="BQ206" s="243"/>
      <c r="BR206" s="244"/>
      <c r="BS206" s="245"/>
      <c r="BT206" s="245"/>
      <c r="BU206" s="245"/>
      <c r="BV206" s="153"/>
      <c r="BW206" s="153"/>
      <c r="BX206" s="154"/>
      <c r="BY206" s="244"/>
      <c r="BZ206" s="245"/>
      <c r="CA206" s="246"/>
    </row>
    <row r="207" spans="1:79" ht="151.5" customHeight="1" x14ac:dyDescent="0.3">
      <c r="A207" s="225" t="str">
        <f t="array" ref="A207">IFERROR(INDEX(Riesgos!$A$7:$M$84,MATCH(E207,INDEX(Riesgos!$A$7:$M$84,,MATCH(E$7,Riesgos!$A$6:$M$6,0)),0),MATCH(A$7,Riesgos!$A$6:$M$6,0)),"")</f>
        <v/>
      </c>
      <c r="B207" s="226" t="str">
        <f t="array" ref="B207">IFERROR(INDEX(Riesgos!$A$7:$M$84,MATCH(E207,INDEX(Riesgos!$A$7:$M$84,,MATCH(E$7,Riesgos!$A$6:$M$6,0)),0),MATCH(B$7,Riesgos!$A$6:$M$6,0)),"")</f>
        <v/>
      </c>
      <c r="C207" s="226"/>
      <c r="D207" s="44" t="str">
        <f t="array" ref="D207">IFERROR(INDEX(Riesgos!$A$7:$M$84,MATCH(E207,INDEX(Riesgos!$A$7:$M$84,,MATCH(E$7,Riesgos!$A$6:$M$6,0)),0),MATCH(D$7,Riesgos!$A$6:$M$6,0)),"")</f>
        <v/>
      </c>
      <c r="E207" s="191"/>
      <c r="F207" s="191"/>
      <c r="G207" s="227" t="str">
        <f t="shared" si="0"/>
        <v/>
      </c>
      <c r="H207" s="228"/>
      <c r="I207" s="229" t="str">
        <f t="shared" si="1"/>
        <v/>
      </c>
      <c r="J207" s="166" t="str">
        <f>IFERROR(IF(I207="","",IF(I207&lt;='Listas y tablas'!$L$3,"Muy Baja",IF(I207&lt;='Listas y tablas'!$L$4,"Baja",IF(I207&lt;='Listas y tablas'!$L$5,"Media",IF(I207&lt;='Listas y tablas'!$L$6,"Alta","Muy Alta"))))),"")</f>
        <v/>
      </c>
      <c r="K207" s="230"/>
      <c r="L207" s="231"/>
      <c r="M207" s="133"/>
      <c r="N207" s="221"/>
      <c r="O207" s="221"/>
      <c r="P207" s="222"/>
      <c r="Q207" s="223"/>
      <c r="R207" s="221"/>
      <c r="S207" s="221"/>
      <c r="T207" s="221"/>
      <c r="U207" s="221"/>
      <c r="V207" s="232"/>
      <c r="W207" s="133"/>
      <c r="X207" s="221"/>
      <c r="Y207" s="221"/>
      <c r="Z207" s="221"/>
      <c r="AA207" s="221"/>
      <c r="AB207" s="221"/>
      <c r="AC207" s="134"/>
      <c r="AD207" s="221"/>
      <c r="AE207" s="222"/>
      <c r="AF207" s="233"/>
      <c r="AG207" s="234"/>
      <c r="AH207" s="234"/>
      <c r="AI207" s="235"/>
      <c r="AJ207" s="137"/>
      <c r="AK207" s="137"/>
      <c r="AL207" s="139"/>
      <c r="AM207" s="233"/>
      <c r="AN207" s="236"/>
      <c r="AO207" s="237"/>
      <c r="AP207" s="142"/>
      <c r="AQ207" s="142"/>
      <c r="AR207" s="142"/>
      <c r="AS207" s="142"/>
      <c r="AT207" s="142"/>
      <c r="AU207" s="142"/>
      <c r="AV207" s="143"/>
      <c r="AW207" s="142"/>
      <c r="AX207" s="238"/>
      <c r="AY207" s="239"/>
      <c r="AZ207" s="240"/>
      <c r="BA207" s="240"/>
      <c r="BB207" s="240"/>
      <c r="BC207" s="146"/>
      <c r="BD207" s="146"/>
      <c r="BE207" s="147"/>
      <c r="BF207" s="241"/>
      <c r="BG207" s="240"/>
      <c r="BH207" s="242"/>
      <c r="BI207" s="149"/>
      <c r="BJ207" s="149"/>
      <c r="BK207" s="149"/>
      <c r="BL207" s="149"/>
      <c r="BM207" s="149"/>
      <c r="BN207" s="149"/>
      <c r="BO207" s="150"/>
      <c r="BP207" s="149"/>
      <c r="BQ207" s="243"/>
      <c r="BR207" s="244"/>
      <c r="BS207" s="245"/>
      <c r="BT207" s="245"/>
      <c r="BU207" s="245"/>
      <c r="BV207" s="153"/>
      <c r="BW207" s="153"/>
      <c r="BX207" s="154"/>
      <c r="BY207" s="244"/>
      <c r="BZ207" s="245"/>
      <c r="CA207" s="246"/>
    </row>
    <row r="208" spans="1:79" ht="151.5" customHeight="1" x14ac:dyDescent="0.3">
      <c r="A208" s="225" t="str">
        <f t="array" ref="A208">IFERROR(INDEX(Riesgos!$A$7:$M$84,MATCH(E208,INDEX(Riesgos!$A$7:$M$84,,MATCH(E$7,Riesgos!$A$6:$M$6,0)),0),MATCH(A$7,Riesgos!$A$6:$M$6,0)),"")</f>
        <v/>
      </c>
      <c r="B208" s="226" t="str">
        <f t="array" ref="B208">IFERROR(INDEX(Riesgos!$A$7:$M$84,MATCH(E208,INDEX(Riesgos!$A$7:$M$84,,MATCH(E$7,Riesgos!$A$6:$M$6,0)),0),MATCH(B$7,Riesgos!$A$6:$M$6,0)),"")</f>
        <v/>
      </c>
      <c r="C208" s="226"/>
      <c r="D208" s="44" t="str">
        <f t="array" ref="D208">IFERROR(INDEX(Riesgos!$A$7:$M$84,MATCH(E208,INDEX(Riesgos!$A$7:$M$84,,MATCH(E$7,Riesgos!$A$6:$M$6,0)),0),MATCH(D$7,Riesgos!$A$6:$M$6,0)),"")</f>
        <v/>
      </c>
      <c r="E208" s="191"/>
      <c r="F208" s="191"/>
      <c r="G208" s="227" t="str">
        <f t="shared" si="0"/>
        <v/>
      </c>
      <c r="H208" s="228"/>
      <c r="I208" s="229" t="str">
        <f t="shared" si="1"/>
        <v/>
      </c>
      <c r="J208" s="166" t="str">
        <f>IFERROR(IF(I208="","",IF(I208&lt;='Listas y tablas'!$L$3,"Muy Baja",IF(I208&lt;='Listas y tablas'!$L$4,"Baja",IF(I208&lt;='Listas y tablas'!$L$5,"Media",IF(I208&lt;='Listas y tablas'!$L$6,"Alta","Muy Alta"))))),"")</f>
        <v/>
      </c>
      <c r="K208" s="230"/>
      <c r="L208" s="231"/>
      <c r="M208" s="133"/>
      <c r="N208" s="221"/>
      <c r="O208" s="221"/>
      <c r="P208" s="222"/>
      <c r="Q208" s="223"/>
      <c r="R208" s="221"/>
      <c r="S208" s="221"/>
      <c r="T208" s="221"/>
      <c r="U208" s="221"/>
      <c r="V208" s="232"/>
      <c r="W208" s="133"/>
      <c r="X208" s="221"/>
      <c r="Y208" s="221"/>
      <c r="Z208" s="221"/>
      <c r="AA208" s="221"/>
      <c r="AB208" s="221"/>
      <c r="AC208" s="134"/>
      <c r="AD208" s="221"/>
      <c r="AE208" s="222"/>
      <c r="AF208" s="233"/>
      <c r="AG208" s="234"/>
      <c r="AH208" s="234"/>
      <c r="AI208" s="235"/>
      <c r="AJ208" s="137"/>
      <c r="AK208" s="137"/>
      <c r="AL208" s="139"/>
      <c r="AM208" s="233"/>
      <c r="AN208" s="236"/>
      <c r="AO208" s="237"/>
      <c r="AP208" s="142"/>
      <c r="AQ208" s="142"/>
      <c r="AR208" s="142"/>
      <c r="AS208" s="142"/>
      <c r="AT208" s="142"/>
      <c r="AU208" s="142"/>
      <c r="AV208" s="143"/>
      <c r="AW208" s="142"/>
      <c r="AX208" s="238"/>
      <c r="AY208" s="239"/>
      <c r="AZ208" s="240"/>
      <c r="BA208" s="240"/>
      <c r="BB208" s="240"/>
      <c r="BC208" s="146"/>
      <c r="BD208" s="146"/>
      <c r="BE208" s="147"/>
      <c r="BF208" s="241"/>
      <c r="BG208" s="240"/>
      <c r="BH208" s="242"/>
      <c r="BI208" s="149"/>
      <c r="BJ208" s="149"/>
      <c r="BK208" s="149"/>
      <c r="BL208" s="149"/>
      <c r="BM208" s="149"/>
      <c r="BN208" s="149"/>
      <c r="BO208" s="150"/>
      <c r="BP208" s="149"/>
      <c r="BQ208" s="243"/>
      <c r="BR208" s="244"/>
      <c r="BS208" s="245"/>
      <c r="BT208" s="245"/>
      <c r="BU208" s="245"/>
      <c r="BV208" s="153"/>
      <c r="BW208" s="153"/>
      <c r="BX208" s="154"/>
      <c r="BY208" s="244"/>
      <c r="BZ208" s="245"/>
      <c r="CA208" s="246"/>
    </row>
    <row r="209" spans="1:79" ht="151.5" customHeight="1" x14ac:dyDescent="0.3">
      <c r="A209" s="225" t="str">
        <f t="array" ref="A209">IFERROR(INDEX(Riesgos!$A$7:$M$84,MATCH(E209,INDEX(Riesgos!$A$7:$M$84,,MATCH(E$7,Riesgos!$A$6:$M$6,0)),0),MATCH(A$7,Riesgos!$A$6:$M$6,0)),"")</f>
        <v/>
      </c>
      <c r="B209" s="226" t="str">
        <f t="array" ref="B209">IFERROR(INDEX(Riesgos!$A$7:$M$84,MATCH(E209,INDEX(Riesgos!$A$7:$M$84,,MATCH(E$7,Riesgos!$A$6:$M$6,0)),0),MATCH(B$7,Riesgos!$A$6:$M$6,0)),"")</f>
        <v/>
      </c>
      <c r="C209" s="226"/>
      <c r="D209" s="44" t="str">
        <f t="array" ref="D209">IFERROR(INDEX(Riesgos!$A$7:$M$84,MATCH(E209,INDEX(Riesgos!$A$7:$M$84,,MATCH(E$7,Riesgos!$A$6:$M$6,0)),0),MATCH(D$7,Riesgos!$A$6:$M$6,0)),"")</f>
        <v/>
      </c>
      <c r="E209" s="191"/>
      <c r="F209" s="191"/>
      <c r="G209" s="227" t="str">
        <f t="shared" si="0"/>
        <v/>
      </c>
      <c r="H209" s="228"/>
      <c r="I209" s="229" t="str">
        <f t="shared" si="1"/>
        <v/>
      </c>
      <c r="J209" s="166" t="str">
        <f>IFERROR(IF(I209="","",IF(I209&lt;='Listas y tablas'!$L$3,"Muy Baja",IF(I209&lt;='Listas y tablas'!$L$4,"Baja",IF(I209&lt;='Listas y tablas'!$L$5,"Media",IF(I209&lt;='Listas y tablas'!$L$6,"Alta","Muy Alta"))))),"")</f>
        <v/>
      </c>
      <c r="K209" s="230"/>
      <c r="L209" s="231"/>
      <c r="M209" s="133"/>
      <c r="N209" s="221"/>
      <c r="O209" s="221"/>
      <c r="P209" s="222"/>
      <c r="Q209" s="223"/>
      <c r="R209" s="221"/>
      <c r="S209" s="221"/>
      <c r="T209" s="221"/>
      <c r="U209" s="221"/>
      <c r="V209" s="232"/>
      <c r="W209" s="133"/>
      <c r="X209" s="221"/>
      <c r="Y209" s="221"/>
      <c r="Z209" s="221"/>
      <c r="AA209" s="221"/>
      <c r="AB209" s="221"/>
      <c r="AC209" s="134"/>
      <c r="AD209" s="221"/>
      <c r="AE209" s="222"/>
      <c r="AF209" s="233"/>
      <c r="AG209" s="234"/>
      <c r="AH209" s="234"/>
      <c r="AI209" s="235"/>
      <c r="AJ209" s="137"/>
      <c r="AK209" s="137"/>
      <c r="AL209" s="139"/>
      <c r="AM209" s="233"/>
      <c r="AN209" s="236"/>
      <c r="AO209" s="237"/>
      <c r="AP209" s="142"/>
      <c r="AQ209" s="142"/>
      <c r="AR209" s="142"/>
      <c r="AS209" s="142"/>
      <c r="AT209" s="142"/>
      <c r="AU209" s="142"/>
      <c r="AV209" s="143"/>
      <c r="AW209" s="142"/>
      <c r="AX209" s="238"/>
      <c r="AY209" s="239"/>
      <c r="AZ209" s="240"/>
      <c r="BA209" s="240"/>
      <c r="BB209" s="240"/>
      <c r="BC209" s="146"/>
      <c r="BD209" s="146"/>
      <c r="BE209" s="147"/>
      <c r="BF209" s="241"/>
      <c r="BG209" s="240"/>
      <c r="BH209" s="242"/>
      <c r="BI209" s="149"/>
      <c r="BJ209" s="149"/>
      <c r="BK209" s="149"/>
      <c r="BL209" s="149"/>
      <c r="BM209" s="149"/>
      <c r="BN209" s="149"/>
      <c r="BO209" s="150"/>
      <c r="BP209" s="149"/>
      <c r="BQ209" s="243"/>
      <c r="BR209" s="244"/>
      <c r="BS209" s="245"/>
      <c r="BT209" s="245"/>
      <c r="BU209" s="245"/>
      <c r="BV209" s="153"/>
      <c r="BW209" s="153"/>
      <c r="BX209" s="154"/>
      <c r="BY209" s="244"/>
      <c r="BZ209" s="245"/>
      <c r="CA209" s="246"/>
    </row>
    <row r="210" spans="1:79" ht="151.5" customHeight="1" x14ac:dyDescent="0.3">
      <c r="A210" s="225" t="str">
        <f t="array" ref="A210">IFERROR(INDEX(Riesgos!$A$7:$M$84,MATCH(E210,INDEX(Riesgos!$A$7:$M$84,,MATCH(E$7,Riesgos!$A$6:$M$6,0)),0),MATCH(A$7,Riesgos!$A$6:$M$6,0)),"")</f>
        <v/>
      </c>
      <c r="B210" s="226" t="str">
        <f t="array" ref="B210">IFERROR(INDEX(Riesgos!$A$7:$M$84,MATCH(E210,INDEX(Riesgos!$A$7:$M$84,,MATCH(E$7,Riesgos!$A$6:$M$6,0)),0),MATCH(B$7,Riesgos!$A$6:$M$6,0)),"")</f>
        <v/>
      </c>
      <c r="C210" s="226"/>
      <c r="D210" s="44" t="str">
        <f t="array" ref="D210">IFERROR(INDEX(Riesgos!$A$7:$M$84,MATCH(E210,INDEX(Riesgos!$A$7:$M$84,,MATCH(E$7,Riesgos!$A$6:$M$6,0)),0),MATCH(D$7,Riesgos!$A$6:$M$6,0)),"")</f>
        <v/>
      </c>
      <c r="E210" s="191"/>
      <c r="F210" s="191"/>
      <c r="G210" s="227" t="str">
        <f t="shared" si="0"/>
        <v/>
      </c>
      <c r="H210" s="228"/>
      <c r="I210" s="229" t="str">
        <f t="shared" si="1"/>
        <v/>
      </c>
      <c r="J210" s="166" t="str">
        <f>IFERROR(IF(I210="","",IF(I210&lt;='Listas y tablas'!$L$3,"Muy Baja",IF(I210&lt;='Listas y tablas'!$L$4,"Baja",IF(I210&lt;='Listas y tablas'!$L$5,"Media",IF(I210&lt;='Listas y tablas'!$L$6,"Alta","Muy Alta"))))),"")</f>
        <v/>
      </c>
      <c r="K210" s="230"/>
      <c r="L210" s="231"/>
      <c r="M210" s="133"/>
      <c r="N210" s="221"/>
      <c r="O210" s="221"/>
      <c r="P210" s="222"/>
      <c r="Q210" s="223"/>
      <c r="R210" s="221"/>
      <c r="S210" s="221"/>
      <c r="T210" s="221"/>
      <c r="U210" s="221"/>
      <c r="V210" s="232"/>
      <c r="W210" s="133"/>
      <c r="X210" s="221"/>
      <c r="Y210" s="221"/>
      <c r="Z210" s="221"/>
      <c r="AA210" s="221"/>
      <c r="AB210" s="221"/>
      <c r="AC210" s="134"/>
      <c r="AD210" s="221"/>
      <c r="AE210" s="222"/>
      <c r="AF210" s="233"/>
      <c r="AG210" s="234"/>
      <c r="AH210" s="234"/>
      <c r="AI210" s="235"/>
      <c r="AJ210" s="137"/>
      <c r="AK210" s="137"/>
      <c r="AL210" s="139"/>
      <c r="AM210" s="233"/>
      <c r="AN210" s="236"/>
      <c r="AO210" s="237"/>
      <c r="AP210" s="142"/>
      <c r="AQ210" s="142"/>
      <c r="AR210" s="142"/>
      <c r="AS210" s="142"/>
      <c r="AT210" s="142"/>
      <c r="AU210" s="142"/>
      <c r="AV210" s="143"/>
      <c r="AW210" s="142"/>
      <c r="AX210" s="238"/>
      <c r="AY210" s="239"/>
      <c r="AZ210" s="240"/>
      <c r="BA210" s="240"/>
      <c r="BB210" s="240"/>
      <c r="BC210" s="146"/>
      <c r="BD210" s="146"/>
      <c r="BE210" s="147"/>
      <c r="BF210" s="241"/>
      <c r="BG210" s="240"/>
      <c r="BH210" s="242"/>
      <c r="BI210" s="149"/>
      <c r="BJ210" s="149"/>
      <c r="BK210" s="149"/>
      <c r="BL210" s="149"/>
      <c r="BM210" s="149"/>
      <c r="BN210" s="149"/>
      <c r="BO210" s="150"/>
      <c r="BP210" s="149"/>
      <c r="BQ210" s="243"/>
      <c r="BR210" s="244"/>
      <c r="BS210" s="245"/>
      <c r="BT210" s="245"/>
      <c r="BU210" s="245"/>
      <c r="BV210" s="153"/>
      <c r="BW210" s="153"/>
      <c r="BX210" s="154"/>
      <c r="BY210" s="244"/>
      <c r="BZ210" s="245"/>
      <c r="CA210" s="246"/>
    </row>
    <row r="211" spans="1:79" ht="151.5" customHeight="1" x14ac:dyDescent="0.3">
      <c r="A211" s="225" t="str">
        <f t="array" ref="A211">IFERROR(INDEX(Riesgos!$A$7:$M$84,MATCH(E211,INDEX(Riesgos!$A$7:$M$84,,MATCH(E$7,Riesgos!$A$6:$M$6,0)),0),MATCH(A$7,Riesgos!$A$6:$M$6,0)),"")</f>
        <v/>
      </c>
      <c r="B211" s="226" t="str">
        <f t="array" ref="B211">IFERROR(INDEX(Riesgos!$A$7:$M$84,MATCH(E211,INDEX(Riesgos!$A$7:$M$84,,MATCH(E$7,Riesgos!$A$6:$M$6,0)),0),MATCH(B$7,Riesgos!$A$6:$M$6,0)),"")</f>
        <v/>
      </c>
      <c r="C211" s="226"/>
      <c r="D211" s="44" t="str">
        <f t="array" ref="D211">IFERROR(INDEX(Riesgos!$A$7:$M$84,MATCH(E211,INDEX(Riesgos!$A$7:$M$84,,MATCH(E$7,Riesgos!$A$6:$M$6,0)),0),MATCH(D$7,Riesgos!$A$6:$M$6,0)),"")</f>
        <v/>
      </c>
      <c r="E211" s="191"/>
      <c r="F211" s="191"/>
      <c r="G211" s="227" t="str">
        <f t="shared" si="0"/>
        <v/>
      </c>
      <c r="H211" s="228"/>
      <c r="I211" s="229" t="str">
        <f t="shared" si="1"/>
        <v/>
      </c>
      <c r="J211" s="166" t="str">
        <f>IFERROR(IF(I211="","",IF(I211&lt;='Listas y tablas'!$L$3,"Muy Baja",IF(I211&lt;='Listas y tablas'!$L$4,"Baja",IF(I211&lt;='Listas y tablas'!$L$5,"Media",IF(I211&lt;='Listas y tablas'!$L$6,"Alta","Muy Alta"))))),"")</f>
        <v/>
      </c>
      <c r="K211" s="230"/>
      <c r="L211" s="231"/>
      <c r="M211" s="133"/>
      <c r="N211" s="221"/>
      <c r="O211" s="221"/>
      <c r="P211" s="222"/>
      <c r="Q211" s="223"/>
      <c r="R211" s="221"/>
      <c r="S211" s="221"/>
      <c r="T211" s="221"/>
      <c r="U211" s="221"/>
      <c r="V211" s="232"/>
      <c r="W211" s="133"/>
      <c r="X211" s="221"/>
      <c r="Y211" s="221"/>
      <c r="Z211" s="221"/>
      <c r="AA211" s="221"/>
      <c r="AB211" s="221"/>
      <c r="AC211" s="134"/>
      <c r="AD211" s="221"/>
      <c r="AE211" s="222"/>
      <c r="AF211" s="233"/>
      <c r="AG211" s="234"/>
      <c r="AH211" s="234"/>
      <c r="AI211" s="235"/>
      <c r="AJ211" s="137"/>
      <c r="AK211" s="137"/>
      <c r="AL211" s="139"/>
      <c r="AM211" s="233"/>
      <c r="AN211" s="236"/>
      <c r="AO211" s="237"/>
      <c r="AP211" s="142"/>
      <c r="AQ211" s="142"/>
      <c r="AR211" s="142"/>
      <c r="AS211" s="142"/>
      <c r="AT211" s="142"/>
      <c r="AU211" s="142"/>
      <c r="AV211" s="143"/>
      <c r="AW211" s="142"/>
      <c r="AX211" s="238"/>
      <c r="AY211" s="239"/>
      <c r="AZ211" s="240"/>
      <c r="BA211" s="240"/>
      <c r="BB211" s="240"/>
      <c r="BC211" s="146"/>
      <c r="BD211" s="146"/>
      <c r="BE211" s="147"/>
      <c r="BF211" s="241"/>
      <c r="BG211" s="240"/>
      <c r="BH211" s="242"/>
      <c r="BI211" s="149"/>
      <c r="BJ211" s="149"/>
      <c r="BK211" s="149"/>
      <c r="BL211" s="149"/>
      <c r="BM211" s="149"/>
      <c r="BN211" s="149"/>
      <c r="BO211" s="150"/>
      <c r="BP211" s="149"/>
      <c r="BQ211" s="243"/>
      <c r="BR211" s="244"/>
      <c r="BS211" s="245"/>
      <c r="BT211" s="245"/>
      <c r="BU211" s="245"/>
      <c r="BV211" s="153"/>
      <c r="BW211" s="153"/>
      <c r="BX211" s="154"/>
      <c r="BY211" s="244"/>
      <c r="BZ211" s="245"/>
      <c r="CA211" s="246"/>
    </row>
    <row r="212" spans="1:79" ht="151.5" customHeight="1" x14ac:dyDescent="0.3">
      <c r="A212" s="225" t="str">
        <f t="array" ref="A212">IFERROR(INDEX(Riesgos!$A$7:$M$84,MATCH(E212,INDEX(Riesgos!$A$7:$M$84,,MATCH(E$7,Riesgos!$A$6:$M$6,0)),0),MATCH(A$7,Riesgos!$A$6:$M$6,0)),"")</f>
        <v/>
      </c>
      <c r="B212" s="226" t="str">
        <f t="array" ref="B212">IFERROR(INDEX(Riesgos!$A$7:$M$84,MATCH(E212,INDEX(Riesgos!$A$7:$M$84,,MATCH(E$7,Riesgos!$A$6:$M$6,0)),0),MATCH(B$7,Riesgos!$A$6:$M$6,0)),"")</f>
        <v/>
      </c>
      <c r="C212" s="226"/>
      <c r="D212" s="44" t="str">
        <f t="array" ref="D212">IFERROR(INDEX(Riesgos!$A$7:$M$84,MATCH(E212,INDEX(Riesgos!$A$7:$M$84,,MATCH(E$7,Riesgos!$A$6:$M$6,0)),0),MATCH(D$7,Riesgos!$A$6:$M$6,0)),"")</f>
        <v/>
      </c>
      <c r="E212" s="191"/>
      <c r="F212" s="191"/>
      <c r="G212" s="227" t="str">
        <f t="shared" si="0"/>
        <v/>
      </c>
      <c r="H212" s="228"/>
      <c r="I212" s="229" t="str">
        <f t="shared" si="1"/>
        <v/>
      </c>
      <c r="J212" s="166" t="str">
        <f>IFERROR(IF(I212="","",IF(I212&lt;='Listas y tablas'!$L$3,"Muy Baja",IF(I212&lt;='Listas y tablas'!$L$4,"Baja",IF(I212&lt;='Listas y tablas'!$L$5,"Media",IF(I212&lt;='Listas y tablas'!$L$6,"Alta","Muy Alta"))))),"")</f>
        <v/>
      </c>
      <c r="K212" s="230"/>
      <c r="L212" s="231"/>
      <c r="M212" s="133"/>
      <c r="N212" s="221"/>
      <c r="O212" s="221"/>
      <c r="P212" s="222"/>
      <c r="Q212" s="223"/>
      <c r="R212" s="221"/>
      <c r="S212" s="221"/>
      <c r="T212" s="221"/>
      <c r="U212" s="221"/>
      <c r="V212" s="232"/>
      <c r="W212" s="133"/>
      <c r="X212" s="221"/>
      <c r="Y212" s="221"/>
      <c r="Z212" s="221"/>
      <c r="AA212" s="221"/>
      <c r="AB212" s="221"/>
      <c r="AC212" s="134"/>
      <c r="AD212" s="221"/>
      <c r="AE212" s="222"/>
      <c r="AF212" s="233"/>
      <c r="AG212" s="234"/>
      <c r="AH212" s="234"/>
      <c r="AI212" s="235"/>
      <c r="AJ212" s="137"/>
      <c r="AK212" s="137"/>
      <c r="AL212" s="139"/>
      <c r="AM212" s="233"/>
      <c r="AN212" s="236"/>
      <c r="AO212" s="237"/>
      <c r="AP212" s="142"/>
      <c r="AQ212" s="142"/>
      <c r="AR212" s="142"/>
      <c r="AS212" s="142"/>
      <c r="AT212" s="142"/>
      <c r="AU212" s="142"/>
      <c r="AV212" s="143"/>
      <c r="AW212" s="142"/>
      <c r="AX212" s="238"/>
      <c r="AY212" s="239"/>
      <c r="AZ212" s="240"/>
      <c r="BA212" s="240"/>
      <c r="BB212" s="240"/>
      <c r="BC212" s="146"/>
      <c r="BD212" s="146"/>
      <c r="BE212" s="147"/>
      <c r="BF212" s="241"/>
      <c r="BG212" s="240"/>
      <c r="BH212" s="242"/>
      <c r="BI212" s="149"/>
      <c r="BJ212" s="149"/>
      <c r="BK212" s="149"/>
      <c r="BL212" s="149"/>
      <c r="BM212" s="149"/>
      <c r="BN212" s="149"/>
      <c r="BO212" s="150"/>
      <c r="BP212" s="149"/>
      <c r="BQ212" s="243"/>
      <c r="BR212" s="244"/>
      <c r="BS212" s="245"/>
      <c r="BT212" s="245"/>
      <c r="BU212" s="245"/>
      <c r="BV212" s="153"/>
      <c r="BW212" s="153"/>
      <c r="BX212" s="154"/>
      <c r="BY212" s="244"/>
      <c r="BZ212" s="245"/>
      <c r="CA212" s="246"/>
    </row>
    <row r="213" spans="1:79" ht="151.5" customHeight="1" x14ac:dyDescent="0.3">
      <c r="A213" s="225" t="str">
        <f t="array" ref="A213">IFERROR(INDEX(Riesgos!$A$7:$M$84,MATCH(E213,INDEX(Riesgos!$A$7:$M$84,,MATCH(E$7,Riesgos!$A$6:$M$6,0)),0),MATCH(A$7,Riesgos!$A$6:$M$6,0)),"")</f>
        <v/>
      </c>
      <c r="B213" s="226" t="str">
        <f t="array" ref="B213">IFERROR(INDEX(Riesgos!$A$7:$M$84,MATCH(E213,INDEX(Riesgos!$A$7:$M$84,,MATCH(E$7,Riesgos!$A$6:$M$6,0)),0),MATCH(B$7,Riesgos!$A$6:$M$6,0)),"")</f>
        <v/>
      </c>
      <c r="C213" s="226"/>
      <c r="D213" s="44" t="str">
        <f t="array" ref="D213">IFERROR(INDEX(Riesgos!$A$7:$M$84,MATCH(E213,INDEX(Riesgos!$A$7:$M$84,,MATCH(E$7,Riesgos!$A$6:$M$6,0)),0),MATCH(D$7,Riesgos!$A$6:$M$6,0)),"")</f>
        <v/>
      </c>
      <c r="E213" s="191"/>
      <c r="F213" s="191"/>
      <c r="G213" s="227" t="str">
        <f t="shared" si="0"/>
        <v/>
      </c>
      <c r="H213" s="228"/>
      <c r="I213" s="229" t="str">
        <f t="shared" si="1"/>
        <v/>
      </c>
      <c r="J213" s="166" t="str">
        <f>IFERROR(IF(I213="","",IF(I213&lt;='Listas y tablas'!$L$3,"Muy Baja",IF(I213&lt;='Listas y tablas'!$L$4,"Baja",IF(I213&lt;='Listas y tablas'!$L$5,"Media",IF(I213&lt;='Listas y tablas'!$L$6,"Alta","Muy Alta"))))),"")</f>
        <v/>
      </c>
      <c r="K213" s="230"/>
      <c r="L213" s="231"/>
      <c r="M213" s="133"/>
      <c r="N213" s="221"/>
      <c r="O213" s="221"/>
      <c r="P213" s="222"/>
      <c r="Q213" s="223"/>
      <c r="R213" s="221"/>
      <c r="S213" s="221"/>
      <c r="T213" s="221"/>
      <c r="U213" s="221"/>
      <c r="V213" s="232"/>
      <c r="W213" s="133"/>
      <c r="X213" s="221"/>
      <c r="Y213" s="221"/>
      <c r="Z213" s="221"/>
      <c r="AA213" s="221"/>
      <c r="AB213" s="221"/>
      <c r="AC213" s="134"/>
      <c r="AD213" s="221"/>
      <c r="AE213" s="222"/>
      <c r="AF213" s="233"/>
      <c r="AG213" s="234"/>
      <c r="AH213" s="234"/>
      <c r="AI213" s="235"/>
      <c r="AJ213" s="137"/>
      <c r="AK213" s="137"/>
      <c r="AL213" s="139"/>
      <c r="AM213" s="233"/>
      <c r="AN213" s="236"/>
      <c r="AO213" s="237"/>
      <c r="AP213" s="142"/>
      <c r="AQ213" s="142"/>
      <c r="AR213" s="142"/>
      <c r="AS213" s="142"/>
      <c r="AT213" s="142"/>
      <c r="AU213" s="142"/>
      <c r="AV213" s="143"/>
      <c r="AW213" s="142"/>
      <c r="AX213" s="238"/>
      <c r="AY213" s="239"/>
      <c r="AZ213" s="240"/>
      <c r="BA213" s="240"/>
      <c r="BB213" s="240"/>
      <c r="BC213" s="146"/>
      <c r="BD213" s="146"/>
      <c r="BE213" s="147"/>
      <c r="BF213" s="241"/>
      <c r="BG213" s="240"/>
      <c r="BH213" s="242"/>
      <c r="BI213" s="149"/>
      <c r="BJ213" s="149"/>
      <c r="BK213" s="149"/>
      <c r="BL213" s="149"/>
      <c r="BM213" s="149"/>
      <c r="BN213" s="149"/>
      <c r="BO213" s="150"/>
      <c r="BP213" s="149"/>
      <c r="BQ213" s="243"/>
      <c r="BR213" s="244"/>
      <c r="BS213" s="245"/>
      <c r="BT213" s="245"/>
      <c r="BU213" s="245"/>
      <c r="BV213" s="153"/>
      <c r="BW213" s="153"/>
      <c r="BX213" s="154"/>
      <c r="BY213" s="244"/>
      <c r="BZ213" s="245"/>
      <c r="CA213" s="246"/>
    </row>
    <row r="214" spans="1:79" ht="151.5" customHeight="1" x14ac:dyDescent="0.3">
      <c r="A214" s="225" t="str">
        <f t="array" ref="A214">IFERROR(INDEX(Riesgos!$A$7:$M$84,MATCH(E214,INDEX(Riesgos!$A$7:$M$84,,MATCH(E$7,Riesgos!$A$6:$M$6,0)),0),MATCH(A$7,Riesgos!$A$6:$M$6,0)),"")</f>
        <v/>
      </c>
      <c r="B214" s="226" t="str">
        <f t="array" ref="B214">IFERROR(INDEX(Riesgos!$A$7:$M$84,MATCH(E214,INDEX(Riesgos!$A$7:$M$84,,MATCH(E$7,Riesgos!$A$6:$M$6,0)),0),MATCH(B$7,Riesgos!$A$6:$M$6,0)),"")</f>
        <v/>
      </c>
      <c r="C214" s="226"/>
      <c r="D214" s="44" t="str">
        <f t="array" ref="D214">IFERROR(INDEX(Riesgos!$A$7:$M$84,MATCH(E214,INDEX(Riesgos!$A$7:$M$84,,MATCH(E$7,Riesgos!$A$6:$M$6,0)),0),MATCH(D$7,Riesgos!$A$6:$M$6,0)),"")</f>
        <v/>
      </c>
      <c r="E214" s="191"/>
      <c r="F214" s="191"/>
      <c r="G214" s="227" t="str">
        <f t="shared" si="0"/>
        <v/>
      </c>
      <c r="H214" s="228"/>
      <c r="I214" s="229" t="str">
        <f t="shared" si="1"/>
        <v/>
      </c>
      <c r="J214" s="166" t="str">
        <f>IFERROR(IF(I214="","",IF(I214&lt;='Listas y tablas'!$L$3,"Muy Baja",IF(I214&lt;='Listas y tablas'!$L$4,"Baja",IF(I214&lt;='Listas y tablas'!$L$5,"Media",IF(I214&lt;='Listas y tablas'!$L$6,"Alta","Muy Alta"))))),"")</f>
        <v/>
      </c>
      <c r="K214" s="230"/>
      <c r="L214" s="231"/>
      <c r="M214" s="133"/>
      <c r="N214" s="221"/>
      <c r="O214" s="221"/>
      <c r="P214" s="222"/>
      <c r="Q214" s="223"/>
      <c r="R214" s="221"/>
      <c r="S214" s="221"/>
      <c r="T214" s="221"/>
      <c r="U214" s="221"/>
      <c r="V214" s="232"/>
      <c r="W214" s="133"/>
      <c r="X214" s="221"/>
      <c r="Y214" s="221"/>
      <c r="Z214" s="221"/>
      <c r="AA214" s="221"/>
      <c r="AB214" s="221"/>
      <c r="AC214" s="134"/>
      <c r="AD214" s="221"/>
      <c r="AE214" s="222"/>
      <c r="AF214" s="233"/>
      <c r="AG214" s="234"/>
      <c r="AH214" s="234"/>
      <c r="AI214" s="235"/>
      <c r="AJ214" s="137"/>
      <c r="AK214" s="137"/>
      <c r="AL214" s="139"/>
      <c r="AM214" s="233"/>
      <c r="AN214" s="236"/>
      <c r="AO214" s="237"/>
      <c r="AP214" s="142"/>
      <c r="AQ214" s="142"/>
      <c r="AR214" s="142"/>
      <c r="AS214" s="142"/>
      <c r="AT214" s="142"/>
      <c r="AU214" s="142"/>
      <c r="AV214" s="143"/>
      <c r="AW214" s="142"/>
      <c r="AX214" s="238"/>
      <c r="AY214" s="239"/>
      <c r="AZ214" s="240"/>
      <c r="BA214" s="240"/>
      <c r="BB214" s="240"/>
      <c r="BC214" s="146"/>
      <c r="BD214" s="146"/>
      <c r="BE214" s="147"/>
      <c r="BF214" s="241"/>
      <c r="BG214" s="240"/>
      <c r="BH214" s="242"/>
      <c r="BI214" s="149"/>
      <c r="BJ214" s="149"/>
      <c r="BK214" s="149"/>
      <c r="BL214" s="149"/>
      <c r="BM214" s="149"/>
      <c r="BN214" s="149"/>
      <c r="BO214" s="150"/>
      <c r="BP214" s="149"/>
      <c r="BQ214" s="243"/>
      <c r="BR214" s="244"/>
      <c r="BS214" s="245"/>
      <c r="BT214" s="245"/>
      <c r="BU214" s="245"/>
      <c r="BV214" s="153"/>
      <c r="BW214" s="153"/>
      <c r="BX214" s="154"/>
      <c r="BY214" s="244"/>
      <c r="BZ214" s="245"/>
      <c r="CA214" s="246"/>
    </row>
    <row r="215" spans="1:79" ht="151.5" customHeight="1" x14ac:dyDescent="0.3">
      <c r="A215" s="225" t="str">
        <f t="array" ref="A215">IFERROR(INDEX(Riesgos!$A$7:$M$84,MATCH(E215,INDEX(Riesgos!$A$7:$M$84,,MATCH(E$7,Riesgos!$A$6:$M$6,0)),0),MATCH(A$7,Riesgos!$A$6:$M$6,0)),"")</f>
        <v/>
      </c>
      <c r="B215" s="226" t="str">
        <f t="array" ref="B215">IFERROR(INDEX(Riesgos!$A$7:$M$84,MATCH(E215,INDEX(Riesgos!$A$7:$M$84,,MATCH(E$7,Riesgos!$A$6:$M$6,0)),0),MATCH(B$7,Riesgos!$A$6:$M$6,0)),"")</f>
        <v/>
      </c>
      <c r="C215" s="226"/>
      <c r="D215" s="44" t="str">
        <f t="array" ref="D215">IFERROR(INDEX(Riesgos!$A$7:$M$84,MATCH(E215,INDEX(Riesgos!$A$7:$M$84,,MATCH(E$7,Riesgos!$A$6:$M$6,0)),0),MATCH(D$7,Riesgos!$A$6:$M$6,0)),"")</f>
        <v/>
      </c>
      <c r="E215" s="191"/>
      <c r="F215" s="191"/>
      <c r="G215" s="227" t="str">
        <f t="shared" si="0"/>
        <v/>
      </c>
      <c r="H215" s="228"/>
      <c r="I215" s="229" t="str">
        <f t="shared" si="1"/>
        <v/>
      </c>
      <c r="J215" s="166" t="str">
        <f>IFERROR(IF(I215="","",IF(I215&lt;='Listas y tablas'!$L$3,"Muy Baja",IF(I215&lt;='Listas y tablas'!$L$4,"Baja",IF(I215&lt;='Listas y tablas'!$L$5,"Media",IF(I215&lt;='Listas y tablas'!$L$6,"Alta","Muy Alta"))))),"")</f>
        <v/>
      </c>
      <c r="K215" s="230"/>
      <c r="L215" s="231"/>
      <c r="M215" s="133"/>
      <c r="N215" s="221"/>
      <c r="O215" s="221"/>
      <c r="P215" s="222"/>
      <c r="Q215" s="223"/>
      <c r="R215" s="221"/>
      <c r="S215" s="221"/>
      <c r="T215" s="221"/>
      <c r="U215" s="221"/>
      <c r="V215" s="232"/>
      <c r="W215" s="133"/>
      <c r="X215" s="221"/>
      <c r="Y215" s="221"/>
      <c r="Z215" s="221"/>
      <c r="AA215" s="221"/>
      <c r="AB215" s="221"/>
      <c r="AC215" s="134"/>
      <c r="AD215" s="221"/>
      <c r="AE215" s="222"/>
      <c r="AF215" s="233"/>
      <c r="AG215" s="234"/>
      <c r="AH215" s="234"/>
      <c r="AI215" s="235"/>
      <c r="AJ215" s="137"/>
      <c r="AK215" s="137"/>
      <c r="AL215" s="139"/>
      <c r="AM215" s="233"/>
      <c r="AN215" s="236"/>
      <c r="AO215" s="237"/>
      <c r="AP215" s="142"/>
      <c r="AQ215" s="142"/>
      <c r="AR215" s="142"/>
      <c r="AS215" s="142"/>
      <c r="AT215" s="142"/>
      <c r="AU215" s="142"/>
      <c r="AV215" s="143"/>
      <c r="AW215" s="142"/>
      <c r="AX215" s="238"/>
      <c r="AY215" s="239"/>
      <c r="AZ215" s="240"/>
      <c r="BA215" s="240"/>
      <c r="BB215" s="240"/>
      <c r="BC215" s="146"/>
      <c r="BD215" s="146"/>
      <c r="BE215" s="147"/>
      <c r="BF215" s="241"/>
      <c r="BG215" s="240"/>
      <c r="BH215" s="242"/>
      <c r="BI215" s="149"/>
      <c r="BJ215" s="149"/>
      <c r="BK215" s="149"/>
      <c r="BL215" s="149"/>
      <c r="BM215" s="149"/>
      <c r="BN215" s="149"/>
      <c r="BO215" s="150"/>
      <c r="BP215" s="149"/>
      <c r="BQ215" s="243"/>
      <c r="BR215" s="244"/>
      <c r="BS215" s="245"/>
      <c r="BT215" s="245"/>
      <c r="BU215" s="245"/>
      <c r="BV215" s="153"/>
      <c r="BW215" s="153"/>
      <c r="BX215" s="154"/>
      <c r="BY215" s="244"/>
      <c r="BZ215" s="245"/>
      <c r="CA215" s="246"/>
    </row>
    <row r="216" spans="1:79" ht="151.5" customHeight="1" x14ac:dyDescent="0.3">
      <c r="A216" s="225" t="str">
        <f t="array" ref="A216">IFERROR(INDEX(Riesgos!$A$7:$M$84,MATCH(E216,INDEX(Riesgos!$A$7:$M$84,,MATCH(E$7,Riesgos!$A$6:$M$6,0)),0),MATCH(A$7,Riesgos!$A$6:$M$6,0)),"")</f>
        <v/>
      </c>
      <c r="B216" s="226" t="str">
        <f t="array" ref="B216">IFERROR(INDEX(Riesgos!$A$7:$M$84,MATCH(E216,INDEX(Riesgos!$A$7:$M$84,,MATCH(E$7,Riesgos!$A$6:$M$6,0)),0),MATCH(B$7,Riesgos!$A$6:$M$6,0)),"")</f>
        <v/>
      </c>
      <c r="C216" s="226"/>
      <c r="D216" s="44" t="str">
        <f t="array" ref="D216">IFERROR(INDEX(Riesgos!$A$7:$M$84,MATCH(E216,INDEX(Riesgos!$A$7:$M$84,,MATCH(E$7,Riesgos!$A$6:$M$6,0)),0),MATCH(D$7,Riesgos!$A$6:$M$6,0)),"")</f>
        <v/>
      </c>
      <c r="E216" s="191"/>
      <c r="F216" s="191"/>
      <c r="G216" s="227" t="str">
        <f t="shared" si="0"/>
        <v/>
      </c>
      <c r="H216" s="228"/>
      <c r="I216" s="229" t="str">
        <f t="shared" si="1"/>
        <v/>
      </c>
      <c r="J216" s="166" t="str">
        <f>IFERROR(IF(I216="","",IF(I216&lt;='Listas y tablas'!$L$3,"Muy Baja",IF(I216&lt;='Listas y tablas'!$L$4,"Baja",IF(I216&lt;='Listas y tablas'!$L$5,"Media",IF(I216&lt;='Listas y tablas'!$L$6,"Alta","Muy Alta"))))),"")</f>
        <v/>
      </c>
      <c r="K216" s="230"/>
      <c r="L216" s="231"/>
      <c r="M216" s="133"/>
      <c r="N216" s="221"/>
      <c r="O216" s="221"/>
      <c r="P216" s="222"/>
      <c r="Q216" s="223"/>
      <c r="R216" s="221"/>
      <c r="S216" s="221"/>
      <c r="T216" s="221"/>
      <c r="U216" s="221"/>
      <c r="V216" s="232"/>
      <c r="W216" s="133"/>
      <c r="X216" s="221"/>
      <c r="Y216" s="221"/>
      <c r="Z216" s="221"/>
      <c r="AA216" s="221"/>
      <c r="AB216" s="221"/>
      <c r="AC216" s="134"/>
      <c r="AD216" s="221"/>
      <c r="AE216" s="222"/>
      <c r="AF216" s="233"/>
      <c r="AG216" s="234"/>
      <c r="AH216" s="234"/>
      <c r="AI216" s="235"/>
      <c r="AJ216" s="137"/>
      <c r="AK216" s="137"/>
      <c r="AL216" s="139"/>
      <c r="AM216" s="233"/>
      <c r="AN216" s="236"/>
      <c r="AO216" s="237"/>
      <c r="AP216" s="142"/>
      <c r="AQ216" s="142"/>
      <c r="AR216" s="142"/>
      <c r="AS216" s="142"/>
      <c r="AT216" s="142"/>
      <c r="AU216" s="142"/>
      <c r="AV216" s="143"/>
      <c r="AW216" s="142"/>
      <c r="AX216" s="238"/>
      <c r="AY216" s="239"/>
      <c r="AZ216" s="240"/>
      <c r="BA216" s="240"/>
      <c r="BB216" s="240"/>
      <c r="BC216" s="146"/>
      <c r="BD216" s="146"/>
      <c r="BE216" s="147"/>
      <c r="BF216" s="241"/>
      <c r="BG216" s="240"/>
      <c r="BH216" s="242"/>
      <c r="BI216" s="149"/>
      <c r="BJ216" s="149"/>
      <c r="BK216" s="149"/>
      <c r="BL216" s="149"/>
      <c r="BM216" s="149"/>
      <c r="BN216" s="149"/>
      <c r="BO216" s="150"/>
      <c r="BP216" s="149"/>
      <c r="BQ216" s="243"/>
      <c r="BR216" s="244"/>
      <c r="BS216" s="245"/>
      <c r="BT216" s="245"/>
      <c r="BU216" s="245"/>
      <c r="BV216" s="153"/>
      <c r="BW216" s="153"/>
      <c r="BX216" s="154"/>
      <c r="BY216" s="244"/>
      <c r="BZ216" s="245"/>
      <c r="CA216" s="246"/>
    </row>
    <row r="217" spans="1:79" ht="151.5" customHeight="1" x14ac:dyDescent="0.3">
      <c r="A217" s="225" t="str">
        <f t="array" ref="A217">IFERROR(INDEX(Riesgos!$A$7:$M$84,MATCH(E217,INDEX(Riesgos!$A$7:$M$84,,MATCH(E$7,Riesgos!$A$6:$M$6,0)),0),MATCH(A$7,Riesgos!$A$6:$M$6,0)),"")</f>
        <v/>
      </c>
      <c r="B217" s="226" t="str">
        <f t="array" ref="B217">IFERROR(INDEX(Riesgos!$A$7:$M$84,MATCH(E217,INDEX(Riesgos!$A$7:$M$84,,MATCH(E$7,Riesgos!$A$6:$M$6,0)),0),MATCH(B$7,Riesgos!$A$6:$M$6,0)),"")</f>
        <v/>
      </c>
      <c r="C217" s="226"/>
      <c r="D217" s="44" t="str">
        <f t="array" ref="D217">IFERROR(INDEX(Riesgos!$A$7:$M$84,MATCH(E217,INDEX(Riesgos!$A$7:$M$84,,MATCH(E$7,Riesgos!$A$6:$M$6,0)),0),MATCH(D$7,Riesgos!$A$6:$M$6,0)),"")</f>
        <v/>
      </c>
      <c r="E217" s="191"/>
      <c r="F217" s="191"/>
      <c r="G217" s="227" t="str">
        <f t="shared" si="0"/>
        <v/>
      </c>
      <c r="H217" s="228"/>
      <c r="I217" s="229" t="str">
        <f t="shared" si="1"/>
        <v/>
      </c>
      <c r="J217" s="166" t="str">
        <f>IFERROR(IF(I217="","",IF(I217&lt;='Listas y tablas'!$L$3,"Muy Baja",IF(I217&lt;='Listas y tablas'!$L$4,"Baja",IF(I217&lt;='Listas y tablas'!$L$5,"Media",IF(I217&lt;='Listas y tablas'!$L$6,"Alta","Muy Alta"))))),"")</f>
        <v/>
      </c>
      <c r="K217" s="230"/>
      <c r="L217" s="231"/>
      <c r="M217" s="133"/>
      <c r="N217" s="221"/>
      <c r="O217" s="221"/>
      <c r="P217" s="222"/>
      <c r="Q217" s="223"/>
      <c r="R217" s="221"/>
      <c r="S217" s="221"/>
      <c r="T217" s="221"/>
      <c r="U217" s="221"/>
      <c r="V217" s="232"/>
      <c r="W217" s="133"/>
      <c r="X217" s="221"/>
      <c r="Y217" s="221"/>
      <c r="Z217" s="221"/>
      <c r="AA217" s="221"/>
      <c r="AB217" s="221"/>
      <c r="AC217" s="134"/>
      <c r="AD217" s="221"/>
      <c r="AE217" s="222"/>
      <c r="AF217" s="233"/>
      <c r="AG217" s="234"/>
      <c r="AH217" s="234"/>
      <c r="AI217" s="235"/>
      <c r="AJ217" s="137"/>
      <c r="AK217" s="137"/>
      <c r="AL217" s="139"/>
      <c r="AM217" s="233"/>
      <c r="AN217" s="236"/>
      <c r="AO217" s="237"/>
      <c r="AP217" s="142"/>
      <c r="AQ217" s="142"/>
      <c r="AR217" s="142"/>
      <c r="AS217" s="142"/>
      <c r="AT217" s="142"/>
      <c r="AU217" s="142"/>
      <c r="AV217" s="143"/>
      <c r="AW217" s="142"/>
      <c r="AX217" s="238"/>
      <c r="AY217" s="239"/>
      <c r="AZ217" s="240"/>
      <c r="BA217" s="240"/>
      <c r="BB217" s="240"/>
      <c r="BC217" s="146"/>
      <c r="BD217" s="146"/>
      <c r="BE217" s="147"/>
      <c r="BF217" s="241"/>
      <c r="BG217" s="240"/>
      <c r="BH217" s="242"/>
      <c r="BI217" s="149"/>
      <c r="BJ217" s="149"/>
      <c r="BK217" s="149"/>
      <c r="BL217" s="149"/>
      <c r="BM217" s="149"/>
      <c r="BN217" s="149"/>
      <c r="BO217" s="150"/>
      <c r="BP217" s="149"/>
      <c r="BQ217" s="243"/>
      <c r="BR217" s="244"/>
      <c r="BS217" s="245"/>
      <c r="BT217" s="245"/>
      <c r="BU217" s="245"/>
      <c r="BV217" s="153"/>
      <c r="BW217" s="153"/>
      <c r="BX217" s="154"/>
      <c r="BY217" s="244"/>
      <c r="BZ217" s="245"/>
      <c r="CA217" s="246"/>
    </row>
    <row r="218" spans="1:79" ht="151.5" customHeight="1" x14ac:dyDescent="0.3">
      <c r="A218" s="225" t="str">
        <f t="array" ref="A218">IFERROR(INDEX(Riesgos!$A$7:$M$84,MATCH(E218,INDEX(Riesgos!$A$7:$M$84,,MATCH(E$7,Riesgos!$A$6:$M$6,0)),0),MATCH(A$7,Riesgos!$A$6:$M$6,0)),"")</f>
        <v/>
      </c>
      <c r="B218" s="226" t="str">
        <f t="array" ref="B218">IFERROR(INDEX(Riesgos!$A$7:$M$84,MATCH(E218,INDEX(Riesgos!$A$7:$M$84,,MATCH(E$7,Riesgos!$A$6:$M$6,0)),0),MATCH(B$7,Riesgos!$A$6:$M$6,0)),"")</f>
        <v/>
      </c>
      <c r="C218" s="226"/>
      <c r="D218" s="44" t="str">
        <f t="array" ref="D218">IFERROR(INDEX(Riesgos!$A$7:$M$84,MATCH(E218,INDEX(Riesgos!$A$7:$M$84,,MATCH(E$7,Riesgos!$A$6:$M$6,0)),0),MATCH(D$7,Riesgos!$A$6:$M$6,0)),"")</f>
        <v/>
      </c>
      <c r="E218" s="191"/>
      <c r="F218" s="191"/>
      <c r="G218" s="227" t="str">
        <f t="shared" si="0"/>
        <v/>
      </c>
      <c r="H218" s="228"/>
      <c r="I218" s="229" t="str">
        <f t="shared" si="1"/>
        <v/>
      </c>
      <c r="J218" s="166" t="str">
        <f>IFERROR(IF(I218="","",IF(I218&lt;='Listas y tablas'!$L$3,"Muy Baja",IF(I218&lt;='Listas y tablas'!$L$4,"Baja",IF(I218&lt;='Listas y tablas'!$L$5,"Media",IF(I218&lt;='Listas y tablas'!$L$6,"Alta","Muy Alta"))))),"")</f>
        <v/>
      </c>
      <c r="K218" s="230"/>
      <c r="L218" s="231"/>
      <c r="M218" s="133"/>
      <c r="N218" s="221"/>
      <c r="O218" s="221"/>
      <c r="P218" s="222"/>
      <c r="Q218" s="223"/>
      <c r="R218" s="221"/>
      <c r="S218" s="221"/>
      <c r="T218" s="221"/>
      <c r="U218" s="221"/>
      <c r="V218" s="232"/>
      <c r="W218" s="133"/>
      <c r="X218" s="221"/>
      <c r="Y218" s="221"/>
      <c r="Z218" s="221"/>
      <c r="AA218" s="221"/>
      <c r="AB218" s="221"/>
      <c r="AC218" s="134"/>
      <c r="AD218" s="221"/>
      <c r="AE218" s="222"/>
      <c r="AF218" s="233"/>
      <c r="AG218" s="234"/>
      <c r="AH218" s="234"/>
      <c r="AI218" s="235"/>
      <c r="AJ218" s="137"/>
      <c r="AK218" s="137"/>
      <c r="AL218" s="139"/>
      <c r="AM218" s="233"/>
      <c r="AN218" s="236"/>
      <c r="AO218" s="237"/>
      <c r="AP218" s="142"/>
      <c r="AQ218" s="142"/>
      <c r="AR218" s="142"/>
      <c r="AS218" s="142"/>
      <c r="AT218" s="142"/>
      <c r="AU218" s="142"/>
      <c r="AV218" s="143"/>
      <c r="AW218" s="142"/>
      <c r="AX218" s="238"/>
      <c r="AY218" s="239"/>
      <c r="AZ218" s="240"/>
      <c r="BA218" s="240"/>
      <c r="BB218" s="240"/>
      <c r="BC218" s="146"/>
      <c r="BD218" s="146"/>
      <c r="BE218" s="147"/>
      <c r="BF218" s="241"/>
      <c r="BG218" s="240"/>
      <c r="BH218" s="242"/>
      <c r="BI218" s="149"/>
      <c r="BJ218" s="149"/>
      <c r="BK218" s="149"/>
      <c r="BL218" s="149"/>
      <c r="BM218" s="149"/>
      <c r="BN218" s="149"/>
      <c r="BO218" s="150"/>
      <c r="BP218" s="149"/>
      <c r="BQ218" s="243"/>
      <c r="BR218" s="244"/>
      <c r="BS218" s="245"/>
      <c r="BT218" s="245"/>
      <c r="BU218" s="245"/>
      <c r="BV218" s="153"/>
      <c r="BW218" s="153"/>
      <c r="BX218" s="154"/>
      <c r="BY218" s="244"/>
      <c r="BZ218" s="245"/>
      <c r="CA218" s="246"/>
    </row>
    <row r="219" spans="1:79" ht="151.5" customHeight="1" x14ac:dyDescent="0.3">
      <c r="A219" s="225" t="str">
        <f t="array" ref="A219">IFERROR(INDEX(Riesgos!$A$7:$M$84,MATCH(E219,INDEX(Riesgos!$A$7:$M$84,,MATCH(E$7,Riesgos!$A$6:$M$6,0)),0),MATCH(A$7,Riesgos!$A$6:$M$6,0)),"")</f>
        <v/>
      </c>
      <c r="B219" s="226" t="str">
        <f t="array" ref="B219">IFERROR(INDEX(Riesgos!$A$7:$M$84,MATCH(E219,INDEX(Riesgos!$A$7:$M$84,,MATCH(E$7,Riesgos!$A$6:$M$6,0)),0),MATCH(B$7,Riesgos!$A$6:$M$6,0)),"")</f>
        <v/>
      </c>
      <c r="C219" s="226"/>
      <c r="D219" s="44" t="str">
        <f t="array" ref="D219">IFERROR(INDEX(Riesgos!$A$7:$M$84,MATCH(E219,INDEX(Riesgos!$A$7:$M$84,,MATCH(E$7,Riesgos!$A$6:$M$6,0)),0),MATCH(D$7,Riesgos!$A$6:$M$6,0)),"")</f>
        <v/>
      </c>
      <c r="E219" s="191"/>
      <c r="F219" s="191"/>
      <c r="G219" s="227" t="str">
        <f t="shared" si="0"/>
        <v/>
      </c>
      <c r="H219" s="228"/>
      <c r="I219" s="229" t="str">
        <f t="shared" si="1"/>
        <v/>
      </c>
      <c r="J219" s="166" t="str">
        <f>IFERROR(IF(I219="","",IF(I219&lt;='Listas y tablas'!$L$3,"Muy Baja",IF(I219&lt;='Listas y tablas'!$L$4,"Baja",IF(I219&lt;='Listas y tablas'!$L$5,"Media",IF(I219&lt;='Listas y tablas'!$L$6,"Alta","Muy Alta"))))),"")</f>
        <v/>
      </c>
      <c r="K219" s="230"/>
      <c r="L219" s="231"/>
      <c r="M219" s="133"/>
      <c r="N219" s="221"/>
      <c r="O219" s="221"/>
      <c r="P219" s="222"/>
      <c r="Q219" s="223"/>
      <c r="R219" s="221"/>
      <c r="S219" s="221"/>
      <c r="T219" s="221"/>
      <c r="U219" s="221"/>
      <c r="V219" s="232"/>
      <c r="W219" s="133"/>
      <c r="X219" s="221"/>
      <c r="Y219" s="221"/>
      <c r="Z219" s="221"/>
      <c r="AA219" s="221"/>
      <c r="AB219" s="221"/>
      <c r="AC219" s="134"/>
      <c r="AD219" s="221"/>
      <c r="AE219" s="222"/>
      <c r="AF219" s="233"/>
      <c r="AG219" s="234"/>
      <c r="AH219" s="234"/>
      <c r="AI219" s="235"/>
      <c r="AJ219" s="137"/>
      <c r="AK219" s="137"/>
      <c r="AL219" s="139"/>
      <c r="AM219" s="233"/>
      <c r="AN219" s="236"/>
      <c r="AO219" s="237"/>
      <c r="AP219" s="142"/>
      <c r="AQ219" s="142"/>
      <c r="AR219" s="142"/>
      <c r="AS219" s="142"/>
      <c r="AT219" s="142"/>
      <c r="AU219" s="142"/>
      <c r="AV219" s="143"/>
      <c r="AW219" s="142"/>
      <c r="AX219" s="238"/>
      <c r="AY219" s="239"/>
      <c r="AZ219" s="240"/>
      <c r="BA219" s="240"/>
      <c r="BB219" s="240"/>
      <c r="BC219" s="146"/>
      <c r="BD219" s="146"/>
      <c r="BE219" s="147"/>
      <c r="BF219" s="241"/>
      <c r="BG219" s="240"/>
      <c r="BH219" s="242"/>
      <c r="BI219" s="149"/>
      <c r="BJ219" s="149"/>
      <c r="BK219" s="149"/>
      <c r="BL219" s="149"/>
      <c r="BM219" s="149"/>
      <c r="BN219" s="149"/>
      <c r="BO219" s="150"/>
      <c r="BP219" s="149"/>
      <c r="BQ219" s="243"/>
      <c r="BR219" s="244"/>
      <c r="BS219" s="245"/>
      <c r="BT219" s="245"/>
      <c r="BU219" s="245"/>
      <c r="BV219" s="153"/>
      <c r="BW219" s="153"/>
      <c r="BX219" s="154"/>
      <c r="BY219" s="244"/>
      <c r="BZ219" s="245"/>
      <c r="CA219" s="246"/>
    </row>
    <row r="220" spans="1:79" ht="151.5" customHeight="1" x14ac:dyDescent="0.3">
      <c r="A220" s="225" t="str">
        <f t="array" ref="A220">IFERROR(INDEX(Riesgos!$A$7:$M$84,MATCH(E220,INDEX(Riesgos!$A$7:$M$84,,MATCH(E$7,Riesgos!$A$6:$M$6,0)),0),MATCH(A$7,Riesgos!$A$6:$M$6,0)),"")</f>
        <v/>
      </c>
      <c r="B220" s="226" t="str">
        <f t="array" ref="B220">IFERROR(INDEX(Riesgos!$A$7:$M$84,MATCH(E220,INDEX(Riesgos!$A$7:$M$84,,MATCH(E$7,Riesgos!$A$6:$M$6,0)),0),MATCH(B$7,Riesgos!$A$6:$M$6,0)),"")</f>
        <v/>
      </c>
      <c r="C220" s="226"/>
      <c r="D220" s="44" t="str">
        <f t="array" ref="D220">IFERROR(INDEX(Riesgos!$A$7:$M$84,MATCH(E220,INDEX(Riesgos!$A$7:$M$84,,MATCH(E$7,Riesgos!$A$6:$M$6,0)),0),MATCH(D$7,Riesgos!$A$6:$M$6,0)),"")</f>
        <v/>
      </c>
      <c r="E220" s="191"/>
      <c r="F220" s="191"/>
      <c r="G220" s="227" t="str">
        <f t="shared" si="0"/>
        <v/>
      </c>
      <c r="H220" s="228"/>
      <c r="I220" s="229" t="str">
        <f t="shared" si="1"/>
        <v/>
      </c>
      <c r="J220" s="166" t="str">
        <f>IFERROR(IF(I220="","",IF(I220&lt;='Listas y tablas'!$L$3,"Muy Baja",IF(I220&lt;='Listas y tablas'!$L$4,"Baja",IF(I220&lt;='Listas y tablas'!$L$5,"Media",IF(I220&lt;='Listas y tablas'!$L$6,"Alta","Muy Alta"))))),"")</f>
        <v/>
      </c>
      <c r="K220" s="230"/>
      <c r="L220" s="231"/>
      <c r="M220" s="133"/>
      <c r="N220" s="221"/>
      <c r="O220" s="221"/>
      <c r="P220" s="222"/>
      <c r="Q220" s="223"/>
      <c r="R220" s="221"/>
      <c r="S220" s="221"/>
      <c r="T220" s="221"/>
      <c r="U220" s="221"/>
      <c r="V220" s="232"/>
      <c r="W220" s="133"/>
      <c r="X220" s="221"/>
      <c r="Y220" s="221"/>
      <c r="Z220" s="221"/>
      <c r="AA220" s="221"/>
      <c r="AB220" s="221"/>
      <c r="AC220" s="134"/>
      <c r="AD220" s="221"/>
      <c r="AE220" s="222"/>
      <c r="AF220" s="233"/>
      <c r="AG220" s="234"/>
      <c r="AH220" s="234"/>
      <c r="AI220" s="235"/>
      <c r="AJ220" s="137"/>
      <c r="AK220" s="137"/>
      <c r="AL220" s="139"/>
      <c r="AM220" s="233"/>
      <c r="AN220" s="236"/>
      <c r="AO220" s="237"/>
      <c r="AP220" s="142"/>
      <c r="AQ220" s="142"/>
      <c r="AR220" s="142"/>
      <c r="AS220" s="142"/>
      <c r="AT220" s="142"/>
      <c r="AU220" s="142"/>
      <c r="AV220" s="143"/>
      <c r="AW220" s="142"/>
      <c r="AX220" s="238"/>
      <c r="AY220" s="239"/>
      <c r="AZ220" s="240"/>
      <c r="BA220" s="240"/>
      <c r="BB220" s="240"/>
      <c r="BC220" s="146"/>
      <c r="BD220" s="146"/>
      <c r="BE220" s="147"/>
      <c r="BF220" s="241"/>
      <c r="BG220" s="240"/>
      <c r="BH220" s="242"/>
      <c r="BI220" s="149"/>
      <c r="BJ220" s="149"/>
      <c r="BK220" s="149"/>
      <c r="BL220" s="149"/>
      <c r="BM220" s="149"/>
      <c r="BN220" s="149"/>
      <c r="BO220" s="150"/>
      <c r="BP220" s="149"/>
      <c r="BQ220" s="243"/>
      <c r="BR220" s="244"/>
      <c r="BS220" s="245"/>
      <c r="BT220" s="245"/>
      <c r="BU220" s="245"/>
      <c r="BV220" s="153"/>
      <c r="BW220" s="153"/>
      <c r="BX220" s="154"/>
      <c r="BY220" s="244"/>
      <c r="BZ220" s="245"/>
      <c r="CA220" s="246"/>
    </row>
    <row r="221" spans="1:79" ht="151.5" customHeight="1" x14ac:dyDescent="0.3">
      <c r="A221" s="225" t="str">
        <f t="array" ref="A221">IFERROR(INDEX(Riesgos!$A$7:$M$84,MATCH(E221,INDEX(Riesgos!$A$7:$M$84,,MATCH(E$7,Riesgos!$A$6:$M$6,0)),0),MATCH(A$7,Riesgos!$A$6:$M$6,0)),"")</f>
        <v/>
      </c>
      <c r="B221" s="226" t="str">
        <f t="array" ref="B221">IFERROR(INDEX(Riesgos!$A$7:$M$84,MATCH(E221,INDEX(Riesgos!$A$7:$M$84,,MATCH(E$7,Riesgos!$A$6:$M$6,0)),0),MATCH(B$7,Riesgos!$A$6:$M$6,0)),"")</f>
        <v/>
      </c>
      <c r="C221" s="226"/>
      <c r="D221" s="44" t="str">
        <f t="array" ref="D221">IFERROR(INDEX(Riesgos!$A$7:$M$84,MATCH(E221,INDEX(Riesgos!$A$7:$M$84,,MATCH(E$7,Riesgos!$A$6:$M$6,0)),0),MATCH(D$7,Riesgos!$A$6:$M$6,0)),"")</f>
        <v/>
      </c>
      <c r="E221" s="191"/>
      <c r="F221" s="191"/>
      <c r="G221" s="227" t="str">
        <f t="shared" si="0"/>
        <v/>
      </c>
      <c r="H221" s="228"/>
      <c r="I221" s="229" t="str">
        <f t="shared" si="1"/>
        <v/>
      </c>
      <c r="J221" s="166" t="str">
        <f>IFERROR(IF(I221="","",IF(I221&lt;='Listas y tablas'!$L$3,"Muy Baja",IF(I221&lt;='Listas y tablas'!$L$4,"Baja",IF(I221&lt;='Listas y tablas'!$L$5,"Media",IF(I221&lt;='Listas y tablas'!$L$6,"Alta","Muy Alta"))))),"")</f>
        <v/>
      </c>
      <c r="K221" s="230"/>
      <c r="L221" s="231"/>
      <c r="M221" s="133"/>
      <c r="N221" s="221"/>
      <c r="O221" s="221"/>
      <c r="P221" s="222"/>
      <c r="Q221" s="223"/>
      <c r="R221" s="221"/>
      <c r="S221" s="221"/>
      <c r="T221" s="221"/>
      <c r="U221" s="221"/>
      <c r="V221" s="232"/>
      <c r="W221" s="133"/>
      <c r="X221" s="221"/>
      <c r="Y221" s="221"/>
      <c r="Z221" s="221"/>
      <c r="AA221" s="221"/>
      <c r="AB221" s="221"/>
      <c r="AC221" s="134"/>
      <c r="AD221" s="221"/>
      <c r="AE221" s="222"/>
      <c r="AF221" s="233"/>
      <c r="AG221" s="234"/>
      <c r="AH221" s="234"/>
      <c r="AI221" s="235"/>
      <c r="AJ221" s="137"/>
      <c r="AK221" s="137"/>
      <c r="AL221" s="139"/>
      <c r="AM221" s="233"/>
      <c r="AN221" s="236"/>
      <c r="AO221" s="237"/>
      <c r="AP221" s="142"/>
      <c r="AQ221" s="142"/>
      <c r="AR221" s="142"/>
      <c r="AS221" s="142"/>
      <c r="AT221" s="142"/>
      <c r="AU221" s="142"/>
      <c r="AV221" s="143"/>
      <c r="AW221" s="142"/>
      <c r="AX221" s="238"/>
      <c r="AY221" s="239"/>
      <c r="AZ221" s="240"/>
      <c r="BA221" s="240"/>
      <c r="BB221" s="240"/>
      <c r="BC221" s="146"/>
      <c r="BD221" s="146"/>
      <c r="BE221" s="147"/>
      <c r="BF221" s="241"/>
      <c r="BG221" s="240"/>
      <c r="BH221" s="242"/>
      <c r="BI221" s="149"/>
      <c r="BJ221" s="149"/>
      <c r="BK221" s="149"/>
      <c r="BL221" s="149"/>
      <c r="BM221" s="149"/>
      <c r="BN221" s="149"/>
      <c r="BO221" s="150"/>
      <c r="BP221" s="149"/>
      <c r="BQ221" s="243"/>
      <c r="BR221" s="244"/>
      <c r="BS221" s="245"/>
      <c r="BT221" s="245"/>
      <c r="BU221" s="245"/>
      <c r="BV221" s="153"/>
      <c r="BW221" s="153"/>
      <c r="BX221" s="154"/>
      <c r="BY221" s="244"/>
      <c r="BZ221" s="245"/>
      <c r="CA221" s="246"/>
    </row>
    <row r="222" spans="1:79" ht="151.5" customHeight="1" x14ac:dyDescent="0.3">
      <c r="A222" s="225" t="str">
        <f t="array" ref="A222">IFERROR(INDEX(Riesgos!$A$7:$M$84,MATCH(E222,INDEX(Riesgos!$A$7:$M$84,,MATCH(E$7,Riesgos!$A$6:$M$6,0)),0),MATCH(A$7,Riesgos!$A$6:$M$6,0)),"")</f>
        <v/>
      </c>
      <c r="B222" s="226" t="str">
        <f t="array" ref="B222">IFERROR(INDEX(Riesgos!$A$7:$M$84,MATCH(E222,INDEX(Riesgos!$A$7:$M$84,,MATCH(E$7,Riesgos!$A$6:$M$6,0)),0),MATCH(B$7,Riesgos!$A$6:$M$6,0)),"")</f>
        <v/>
      </c>
      <c r="C222" s="226"/>
      <c r="D222" s="44" t="str">
        <f t="array" ref="D222">IFERROR(INDEX(Riesgos!$A$7:$M$84,MATCH(E222,INDEX(Riesgos!$A$7:$M$84,,MATCH(E$7,Riesgos!$A$6:$M$6,0)),0),MATCH(D$7,Riesgos!$A$6:$M$6,0)),"")</f>
        <v/>
      </c>
      <c r="E222" s="191"/>
      <c r="F222" s="191"/>
      <c r="G222" s="227" t="str">
        <f t="shared" si="0"/>
        <v/>
      </c>
      <c r="H222" s="228"/>
      <c r="I222" s="229" t="str">
        <f t="shared" si="1"/>
        <v/>
      </c>
      <c r="J222" s="166" t="str">
        <f>IFERROR(IF(I222="","",IF(I222&lt;='Listas y tablas'!$L$3,"Muy Baja",IF(I222&lt;='Listas y tablas'!$L$4,"Baja",IF(I222&lt;='Listas y tablas'!$L$5,"Media",IF(I222&lt;='Listas y tablas'!$L$6,"Alta","Muy Alta"))))),"")</f>
        <v/>
      </c>
      <c r="K222" s="230"/>
      <c r="L222" s="231"/>
      <c r="M222" s="133"/>
      <c r="N222" s="221"/>
      <c r="O222" s="221"/>
      <c r="P222" s="222"/>
      <c r="Q222" s="223"/>
      <c r="R222" s="221"/>
      <c r="S222" s="221"/>
      <c r="T222" s="221"/>
      <c r="U222" s="221"/>
      <c r="V222" s="232"/>
      <c r="W222" s="133"/>
      <c r="X222" s="221"/>
      <c r="Y222" s="221"/>
      <c r="Z222" s="221"/>
      <c r="AA222" s="221"/>
      <c r="AB222" s="221"/>
      <c r="AC222" s="134"/>
      <c r="AD222" s="221"/>
      <c r="AE222" s="222"/>
      <c r="AF222" s="233"/>
      <c r="AG222" s="234"/>
      <c r="AH222" s="234"/>
      <c r="AI222" s="235"/>
      <c r="AJ222" s="137"/>
      <c r="AK222" s="137"/>
      <c r="AL222" s="139"/>
      <c r="AM222" s="233"/>
      <c r="AN222" s="236"/>
      <c r="AO222" s="237"/>
      <c r="AP222" s="142"/>
      <c r="AQ222" s="142"/>
      <c r="AR222" s="142"/>
      <c r="AS222" s="142"/>
      <c r="AT222" s="142"/>
      <c r="AU222" s="142"/>
      <c r="AV222" s="143"/>
      <c r="AW222" s="142"/>
      <c r="AX222" s="238"/>
      <c r="AY222" s="239"/>
      <c r="AZ222" s="240"/>
      <c r="BA222" s="240"/>
      <c r="BB222" s="240"/>
      <c r="BC222" s="146"/>
      <c r="BD222" s="146"/>
      <c r="BE222" s="147"/>
      <c r="BF222" s="241"/>
      <c r="BG222" s="240"/>
      <c r="BH222" s="242"/>
      <c r="BI222" s="149"/>
      <c r="BJ222" s="149"/>
      <c r="BK222" s="149"/>
      <c r="BL222" s="149"/>
      <c r="BM222" s="149"/>
      <c r="BN222" s="149"/>
      <c r="BO222" s="150"/>
      <c r="BP222" s="149"/>
      <c r="BQ222" s="243"/>
      <c r="BR222" s="244"/>
      <c r="BS222" s="245"/>
      <c r="BT222" s="245"/>
      <c r="BU222" s="245"/>
      <c r="BV222" s="153"/>
      <c r="BW222" s="153"/>
      <c r="BX222" s="154"/>
      <c r="BY222" s="244"/>
      <c r="BZ222" s="245"/>
      <c r="CA222" s="246"/>
    </row>
    <row r="223" spans="1:79" ht="151.5" customHeight="1" x14ac:dyDescent="0.3">
      <c r="A223" s="225" t="str">
        <f t="array" ref="A223">IFERROR(INDEX(Riesgos!$A$7:$M$84,MATCH(E223,INDEX(Riesgos!$A$7:$M$84,,MATCH(E$7,Riesgos!$A$6:$M$6,0)),0),MATCH(A$7,Riesgos!$A$6:$M$6,0)),"")</f>
        <v/>
      </c>
      <c r="B223" s="226" t="str">
        <f t="array" ref="B223">IFERROR(INDEX(Riesgos!$A$7:$M$84,MATCH(E223,INDEX(Riesgos!$A$7:$M$84,,MATCH(E$7,Riesgos!$A$6:$M$6,0)),0),MATCH(B$7,Riesgos!$A$6:$M$6,0)),"")</f>
        <v/>
      </c>
      <c r="C223" s="226"/>
      <c r="D223" s="44" t="str">
        <f t="array" ref="D223">IFERROR(INDEX(Riesgos!$A$7:$M$84,MATCH(E223,INDEX(Riesgos!$A$7:$M$84,,MATCH(E$7,Riesgos!$A$6:$M$6,0)),0),MATCH(D$7,Riesgos!$A$6:$M$6,0)),"")</f>
        <v/>
      </c>
      <c r="E223" s="191"/>
      <c r="F223" s="191"/>
      <c r="G223" s="227" t="str">
        <f t="shared" si="0"/>
        <v/>
      </c>
      <c r="H223" s="228"/>
      <c r="I223" s="229" t="str">
        <f t="shared" si="1"/>
        <v/>
      </c>
      <c r="J223" s="166" t="str">
        <f>IFERROR(IF(I223="","",IF(I223&lt;='Listas y tablas'!$L$3,"Muy Baja",IF(I223&lt;='Listas y tablas'!$L$4,"Baja",IF(I223&lt;='Listas y tablas'!$L$5,"Media",IF(I223&lt;='Listas y tablas'!$L$6,"Alta","Muy Alta"))))),"")</f>
        <v/>
      </c>
      <c r="K223" s="230"/>
      <c r="L223" s="231"/>
      <c r="M223" s="133"/>
      <c r="N223" s="221"/>
      <c r="O223" s="221"/>
      <c r="P223" s="222"/>
      <c r="Q223" s="223"/>
      <c r="R223" s="221"/>
      <c r="S223" s="221"/>
      <c r="T223" s="221"/>
      <c r="U223" s="221"/>
      <c r="V223" s="232"/>
      <c r="W223" s="133"/>
      <c r="X223" s="221"/>
      <c r="Y223" s="221"/>
      <c r="Z223" s="221"/>
      <c r="AA223" s="221"/>
      <c r="AB223" s="221"/>
      <c r="AC223" s="134"/>
      <c r="AD223" s="221"/>
      <c r="AE223" s="222"/>
      <c r="AF223" s="233"/>
      <c r="AG223" s="234"/>
      <c r="AH223" s="234"/>
      <c r="AI223" s="235"/>
      <c r="AJ223" s="137"/>
      <c r="AK223" s="137"/>
      <c r="AL223" s="139"/>
      <c r="AM223" s="233"/>
      <c r="AN223" s="236"/>
      <c r="AO223" s="237"/>
      <c r="AP223" s="142"/>
      <c r="AQ223" s="142"/>
      <c r="AR223" s="142"/>
      <c r="AS223" s="142"/>
      <c r="AT223" s="142"/>
      <c r="AU223" s="142"/>
      <c r="AV223" s="143"/>
      <c r="AW223" s="142"/>
      <c r="AX223" s="238"/>
      <c r="AY223" s="239"/>
      <c r="AZ223" s="240"/>
      <c r="BA223" s="240"/>
      <c r="BB223" s="240"/>
      <c r="BC223" s="146"/>
      <c r="BD223" s="146"/>
      <c r="BE223" s="147"/>
      <c r="BF223" s="241"/>
      <c r="BG223" s="240"/>
      <c r="BH223" s="242"/>
      <c r="BI223" s="149"/>
      <c r="BJ223" s="149"/>
      <c r="BK223" s="149"/>
      <c r="BL223" s="149"/>
      <c r="BM223" s="149"/>
      <c r="BN223" s="149"/>
      <c r="BO223" s="150"/>
      <c r="BP223" s="149"/>
      <c r="BQ223" s="243"/>
      <c r="BR223" s="244"/>
      <c r="BS223" s="245"/>
      <c r="BT223" s="245"/>
      <c r="BU223" s="245"/>
      <c r="BV223" s="153"/>
      <c r="BW223" s="153"/>
      <c r="BX223" s="154"/>
      <c r="BY223" s="244"/>
      <c r="BZ223" s="245"/>
      <c r="CA223" s="246"/>
    </row>
    <row r="224" spans="1:79" ht="151.5" customHeight="1" x14ac:dyDescent="0.3">
      <c r="A224" s="225" t="str">
        <f t="array" ref="A224">IFERROR(INDEX(Riesgos!$A$7:$M$84,MATCH(E224,INDEX(Riesgos!$A$7:$M$84,,MATCH(E$7,Riesgos!$A$6:$M$6,0)),0),MATCH(A$7,Riesgos!$A$6:$M$6,0)),"")</f>
        <v/>
      </c>
      <c r="B224" s="226" t="str">
        <f t="array" ref="B224">IFERROR(INDEX(Riesgos!$A$7:$M$84,MATCH(E224,INDEX(Riesgos!$A$7:$M$84,,MATCH(E$7,Riesgos!$A$6:$M$6,0)),0),MATCH(B$7,Riesgos!$A$6:$M$6,0)),"")</f>
        <v/>
      </c>
      <c r="C224" s="226"/>
      <c r="D224" s="44" t="str">
        <f t="array" ref="D224">IFERROR(INDEX(Riesgos!$A$7:$M$84,MATCH(E224,INDEX(Riesgos!$A$7:$M$84,,MATCH(E$7,Riesgos!$A$6:$M$6,0)),0),MATCH(D$7,Riesgos!$A$6:$M$6,0)),"")</f>
        <v/>
      </c>
      <c r="E224" s="191"/>
      <c r="F224" s="191"/>
      <c r="G224" s="227" t="str">
        <f t="shared" si="0"/>
        <v/>
      </c>
      <c r="H224" s="228"/>
      <c r="I224" s="229" t="str">
        <f t="shared" si="1"/>
        <v/>
      </c>
      <c r="J224" s="166" t="str">
        <f>IFERROR(IF(I224="","",IF(I224&lt;='Listas y tablas'!$L$3,"Muy Baja",IF(I224&lt;='Listas y tablas'!$L$4,"Baja",IF(I224&lt;='Listas y tablas'!$L$5,"Media",IF(I224&lt;='Listas y tablas'!$L$6,"Alta","Muy Alta"))))),"")</f>
        <v/>
      </c>
      <c r="K224" s="230"/>
      <c r="L224" s="231"/>
      <c r="M224" s="133"/>
      <c r="N224" s="221"/>
      <c r="O224" s="221"/>
      <c r="P224" s="222"/>
      <c r="Q224" s="223"/>
      <c r="R224" s="221"/>
      <c r="S224" s="221"/>
      <c r="T224" s="221"/>
      <c r="U224" s="221"/>
      <c r="V224" s="232"/>
      <c r="W224" s="133"/>
      <c r="X224" s="221"/>
      <c r="Y224" s="221"/>
      <c r="Z224" s="221"/>
      <c r="AA224" s="221"/>
      <c r="AB224" s="221"/>
      <c r="AC224" s="134"/>
      <c r="AD224" s="221"/>
      <c r="AE224" s="222"/>
      <c r="AF224" s="233"/>
      <c r="AG224" s="234"/>
      <c r="AH224" s="234"/>
      <c r="AI224" s="235"/>
      <c r="AJ224" s="137"/>
      <c r="AK224" s="137"/>
      <c r="AL224" s="139"/>
      <c r="AM224" s="233"/>
      <c r="AN224" s="236"/>
      <c r="AO224" s="237"/>
      <c r="AP224" s="142"/>
      <c r="AQ224" s="142"/>
      <c r="AR224" s="142"/>
      <c r="AS224" s="142"/>
      <c r="AT224" s="142"/>
      <c r="AU224" s="142"/>
      <c r="AV224" s="143"/>
      <c r="AW224" s="142"/>
      <c r="AX224" s="238"/>
      <c r="AY224" s="239"/>
      <c r="AZ224" s="240"/>
      <c r="BA224" s="240"/>
      <c r="BB224" s="240"/>
      <c r="BC224" s="146"/>
      <c r="BD224" s="146"/>
      <c r="BE224" s="147"/>
      <c r="BF224" s="241"/>
      <c r="BG224" s="240"/>
      <c r="BH224" s="242"/>
      <c r="BI224" s="149"/>
      <c r="BJ224" s="149"/>
      <c r="BK224" s="149"/>
      <c r="BL224" s="149"/>
      <c r="BM224" s="149"/>
      <c r="BN224" s="149"/>
      <c r="BO224" s="150"/>
      <c r="BP224" s="149"/>
      <c r="BQ224" s="243"/>
      <c r="BR224" s="244"/>
      <c r="BS224" s="245"/>
      <c r="BT224" s="245"/>
      <c r="BU224" s="245"/>
      <c r="BV224" s="153"/>
      <c r="BW224" s="153"/>
      <c r="BX224" s="154"/>
      <c r="BY224" s="244"/>
      <c r="BZ224" s="245"/>
      <c r="CA224" s="246"/>
    </row>
    <row r="225" spans="1:79" ht="151.5" customHeight="1" x14ac:dyDescent="0.3">
      <c r="A225" s="225" t="str">
        <f t="array" ref="A225">IFERROR(INDEX(Riesgos!$A$7:$M$84,MATCH(E225,INDEX(Riesgos!$A$7:$M$84,,MATCH(E$7,Riesgos!$A$6:$M$6,0)),0),MATCH(A$7,Riesgos!$A$6:$M$6,0)),"")</f>
        <v/>
      </c>
      <c r="B225" s="226" t="str">
        <f t="array" ref="B225">IFERROR(INDEX(Riesgos!$A$7:$M$84,MATCH(E225,INDEX(Riesgos!$A$7:$M$84,,MATCH(E$7,Riesgos!$A$6:$M$6,0)),0),MATCH(B$7,Riesgos!$A$6:$M$6,0)),"")</f>
        <v/>
      </c>
      <c r="C225" s="226"/>
      <c r="D225" s="44" t="str">
        <f t="array" ref="D225">IFERROR(INDEX(Riesgos!$A$7:$M$84,MATCH(E225,INDEX(Riesgos!$A$7:$M$84,,MATCH(E$7,Riesgos!$A$6:$M$6,0)),0),MATCH(D$7,Riesgos!$A$6:$M$6,0)),"")</f>
        <v/>
      </c>
      <c r="E225" s="191"/>
      <c r="F225" s="191"/>
      <c r="G225" s="227" t="str">
        <f t="shared" si="0"/>
        <v/>
      </c>
      <c r="H225" s="228"/>
      <c r="I225" s="229" t="str">
        <f t="shared" si="1"/>
        <v/>
      </c>
      <c r="J225" s="166" t="str">
        <f>IFERROR(IF(I225="","",IF(I225&lt;='Listas y tablas'!$L$3,"Muy Baja",IF(I225&lt;='Listas y tablas'!$L$4,"Baja",IF(I225&lt;='Listas y tablas'!$L$5,"Media",IF(I225&lt;='Listas y tablas'!$L$6,"Alta","Muy Alta"))))),"")</f>
        <v/>
      </c>
      <c r="K225" s="230"/>
      <c r="L225" s="231"/>
      <c r="M225" s="133"/>
      <c r="N225" s="221"/>
      <c r="O225" s="221"/>
      <c r="P225" s="222"/>
      <c r="Q225" s="223"/>
      <c r="R225" s="221"/>
      <c r="S225" s="221"/>
      <c r="T225" s="221"/>
      <c r="U225" s="221"/>
      <c r="V225" s="232"/>
      <c r="W225" s="133"/>
      <c r="X225" s="221"/>
      <c r="Y225" s="221"/>
      <c r="Z225" s="221"/>
      <c r="AA225" s="221"/>
      <c r="AB225" s="221"/>
      <c r="AC225" s="134"/>
      <c r="AD225" s="221"/>
      <c r="AE225" s="222"/>
      <c r="AF225" s="233"/>
      <c r="AG225" s="234"/>
      <c r="AH225" s="234"/>
      <c r="AI225" s="235"/>
      <c r="AJ225" s="137"/>
      <c r="AK225" s="137"/>
      <c r="AL225" s="139"/>
      <c r="AM225" s="233"/>
      <c r="AN225" s="236"/>
      <c r="AO225" s="237"/>
      <c r="AP225" s="142"/>
      <c r="AQ225" s="142"/>
      <c r="AR225" s="142"/>
      <c r="AS225" s="142"/>
      <c r="AT225" s="142"/>
      <c r="AU225" s="142"/>
      <c r="AV225" s="143"/>
      <c r="AW225" s="142"/>
      <c r="AX225" s="238"/>
      <c r="AY225" s="239"/>
      <c r="AZ225" s="240"/>
      <c r="BA225" s="240"/>
      <c r="BB225" s="240"/>
      <c r="BC225" s="146"/>
      <c r="BD225" s="146"/>
      <c r="BE225" s="147"/>
      <c r="BF225" s="241"/>
      <c r="BG225" s="240"/>
      <c r="BH225" s="242"/>
      <c r="BI225" s="149"/>
      <c r="BJ225" s="149"/>
      <c r="BK225" s="149"/>
      <c r="BL225" s="149"/>
      <c r="BM225" s="149"/>
      <c r="BN225" s="149"/>
      <c r="BO225" s="150"/>
      <c r="BP225" s="149"/>
      <c r="BQ225" s="243"/>
      <c r="BR225" s="244"/>
      <c r="BS225" s="245"/>
      <c r="BT225" s="245"/>
      <c r="BU225" s="245"/>
      <c r="BV225" s="153"/>
      <c r="BW225" s="153"/>
      <c r="BX225" s="154"/>
      <c r="BY225" s="244"/>
      <c r="BZ225" s="245"/>
      <c r="CA225" s="246"/>
    </row>
    <row r="226" spans="1:79" ht="151.5" customHeight="1" x14ac:dyDescent="0.3">
      <c r="A226" s="225" t="str">
        <f t="array" ref="A226">IFERROR(INDEX(Riesgos!$A$7:$M$84,MATCH(E226,INDEX(Riesgos!$A$7:$M$84,,MATCH(E$7,Riesgos!$A$6:$M$6,0)),0),MATCH(A$7,Riesgos!$A$6:$M$6,0)),"")</f>
        <v/>
      </c>
      <c r="B226" s="226" t="str">
        <f t="array" ref="B226">IFERROR(INDEX(Riesgos!$A$7:$M$84,MATCH(E226,INDEX(Riesgos!$A$7:$M$84,,MATCH(E$7,Riesgos!$A$6:$M$6,0)),0),MATCH(B$7,Riesgos!$A$6:$M$6,0)),"")</f>
        <v/>
      </c>
      <c r="C226" s="226"/>
      <c r="D226" s="44" t="str">
        <f t="array" ref="D226">IFERROR(INDEX(Riesgos!$A$7:$M$84,MATCH(E226,INDEX(Riesgos!$A$7:$M$84,,MATCH(E$7,Riesgos!$A$6:$M$6,0)),0),MATCH(D$7,Riesgos!$A$6:$M$6,0)),"")</f>
        <v/>
      </c>
      <c r="E226" s="191"/>
      <c r="F226" s="191"/>
      <c r="G226" s="227" t="str">
        <f t="shared" si="0"/>
        <v/>
      </c>
      <c r="H226" s="228"/>
      <c r="I226" s="229" t="str">
        <f t="shared" si="1"/>
        <v/>
      </c>
      <c r="J226" s="166" t="str">
        <f>IFERROR(IF(I226="","",IF(I226&lt;='Listas y tablas'!$L$3,"Muy Baja",IF(I226&lt;='Listas y tablas'!$L$4,"Baja",IF(I226&lt;='Listas y tablas'!$L$5,"Media",IF(I226&lt;='Listas y tablas'!$L$6,"Alta","Muy Alta"))))),"")</f>
        <v/>
      </c>
      <c r="K226" s="230"/>
      <c r="L226" s="231"/>
      <c r="M226" s="133"/>
      <c r="N226" s="221"/>
      <c r="O226" s="221"/>
      <c r="P226" s="222"/>
      <c r="Q226" s="223"/>
      <c r="R226" s="221"/>
      <c r="S226" s="221"/>
      <c r="T226" s="221"/>
      <c r="U226" s="221"/>
      <c r="V226" s="232"/>
      <c r="W226" s="133"/>
      <c r="X226" s="221"/>
      <c r="Y226" s="221"/>
      <c r="Z226" s="221"/>
      <c r="AA226" s="221"/>
      <c r="AB226" s="221"/>
      <c r="AC226" s="134"/>
      <c r="AD226" s="221"/>
      <c r="AE226" s="222"/>
      <c r="AF226" s="233"/>
      <c r="AG226" s="234"/>
      <c r="AH226" s="234"/>
      <c r="AI226" s="235"/>
      <c r="AJ226" s="137"/>
      <c r="AK226" s="137"/>
      <c r="AL226" s="139"/>
      <c r="AM226" s="233"/>
      <c r="AN226" s="236"/>
      <c r="AO226" s="237"/>
      <c r="AP226" s="142"/>
      <c r="AQ226" s="142"/>
      <c r="AR226" s="142"/>
      <c r="AS226" s="142"/>
      <c r="AT226" s="142"/>
      <c r="AU226" s="142"/>
      <c r="AV226" s="143"/>
      <c r="AW226" s="142"/>
      <c r="AX226" s="238"/>
      <c r="AY226" s="239"/>
      <c r="AZ226" s="240"/>
      <c r="BA226" s="240"/>
      <c r="BB226" s="240"/>
      <c r="BC226" s="146"/>
      <c r="BD226" s="146"/>
      <c r="BE226" s="147"/>
      <c r="BF226" s="241"/>
      <c r="BG226" s="240"/>
      <c r="BH226" s="242"/>
      <c r="BI226" s="149"/>
      <c r="BJ226" s="149"/>
      <c r="BK226" s="149"/>
      <c r="BL226" s="149"/>
      <c r="BM226" s="149"/>
      <c r="BN226" s="149"/>
      <c r="BO226" s="150"/>
      <c r="BP226" s="149"/>
      <c r="BQ226" s="243"/>
      <c r="BR226" s="244"/>
      <c r="BS226" s="245"/>
      <c r="BT226" s="245"/>
      <c r="BU226" s="245"/>
      <c r="BV226" s="153"/>
      <c r="BW226" s="153"/>
      <c r="BX226" s="154"/>
      <c r="BY226" s="244"/>
      <c r="BZ226" s="245"/>
      <c r="CA226" s="246"/>
    </row>
    <row r="227" spans="1:79" ht="151.5" customHeight="1" x14ac:dyDescent="0.3">
      <c r="A227" s="225" t="str">
        <f t="array" ref="A227">IFERROR(INDEX(Riesgos!$A$7:$M$84,MATCH(E227,INDEX(Riesgos!$A$7:$M$84,,MATCH(E$7,Riesgos!$A$6:$M$6,0)),0),MATCH(A$7,Riesgos!$A$6:$M$6,0)),"")</f>
        <v/>
      </c>
      <c r="B227" s="226" t="str">
        <f t="array" ref="B227">IFERROR(INDEX(Riesgos!$A$7:$M$84,MATCH(E227,INDEX(Riesgos!$A$7:$M$84,,MATCH(E$7,Riesgos!$A$6:$M$6,0)),0),MATCH(B$7,Riesgos!$A$6:$M$6,0)),"")</f>
        <v/>
      </c>
      <c r="C227" s="226"/>
      <c r="D227" s="44" t="str">
        <f t="array" ref="D227">IFERROR(INDEX(Riesgos!$A$7:$M$84,MATCH(E227,INDEX(Riesgos!$A$7:$M$84,,MATCH(E$7,Riesgos!$A$6:$M$6,0)),0),MATCH(D$7,Riesgos!$A$6:$M$6,0)),"")</f>
        <v/>
      </c>
      <c r="E227" s="191"/>
      <c r="F227" s="191"/>
      <c r="G227" s="227" t="str">
        <f t="shared" si="0"/>
        <v/>
      </c>
      <c r="H227" s="228"/>
      <c r="I227" s="229" t="str">
        <f t="shared" si="1"/>
        <v/>
      </c>
      <c r="J227" s="166" t="str">
        <f>IFERROR(IF(I227="","",IF(I227&lt;='Listas y tablas'!$L$3,"Muy Baja",IF(I227&lt;='Listas y tablas'!$L$4,"Baja",IF(I227&lt;='Listas y tablas'!$L$5,"Media",IF(I227&lt;='Listas y tablas'!$L$6,"Alta","Muy Alta"))))),"")</f>
        <v/>
      </c>
      <c r="K227" s="230"/>
      <c r="L227" s="231"/>
      <c r="M227" s="133"/>
      <c r="N227" s="221"/>
      <c r="O227" s="221"/>
      <c r="P227" s="222"/>
      <c r="Q227" s="223"/>
      <c r="R227" s="221"/>
      <c r="S227" s="221"/>
      <c r="T227" s="221"/>
      <c r="U227" s="221"/>
      <c r="V227" s="232"/>
      <c r="W227" s="133"/>
      <c r="X227" s="221"/>
      <c r="Y227" s="221"/>
      <c r="Z227" s="221"/>
      <c r="AA227" s="221"/>
      <c r="AB227" s="221"/>
      <c r="AC227" s="134"/>
      <c r="AD227" s="221"/>
      <c r="AE227" s="222"/>
      <c r="AF227" s="233"/>
      <c r="AG227" s="234"/>
      <c r="AH227" s="234"/>
      <c r="AI227" s="235"/>
      <c r="AJ227" s="137"/>
      <c r="AK227" s="137"/>
      <c r="AL227" s="139"/>
      <c r="AM227" s="233"/>
      <c r="AN227" s="236"/>
      <c r="AO227" s="237"/>
      <c r="AP227" s="142"/>
      <c r="AQ227" s="142"/>
      <c r="AR227" s="142"/>
      <c r="AS227" s="142"/>
      <c r="AT227" s="142"/>
      <c r="AU227" s="142"/>
      <c r="AV227" s="143"/>
      <c r="AW227" s="142"/>
      <c r="AX227" s="238"/>
      <c r="AY227" s="239"/>
      <c r="AZ227" s="240"/>
      <c r="BA227" s="240"/>
      <c r="BB227" s="240"/>
      <c r="BC227" s="146"/>
      <c r="BD227" s="146"/>
      <c r="BE227" s="147"/>
      <c r="BF227" s="241"/>
      <c r="BG227" s="240"/>
      <c r="BH227" s="242"/>
      <c r="BI227" s="149"/>
      <c r="BJ227" s="149"/>
      <c r="BK227" s="149"/>
      <c r="BL227" s="149"/>
      <c r="BM227" s="149"/>
      <c r="BN227" s="149"/>
      <c r="BO227" s="150"/>
      <c r="BP227" s="149"/>
      <c r="BQ227" s="243"/>
      <c r="BR227" s="244"/>
      <c r="BS227" s="245"/>
      <c r="BT227" s="245"/>
      <c r="BU227" s="245"/>
      <c r="BV227" s="153"/>
      <c r="BW227" s="153"/>
      <c r="BX227" s="154"/>
      <c r="BY227" s="244"/>
      <c r="BZ227" s="245"/>
      <c r="CA227" s="246"/>
    </row>
    <row r="228" spans="1:79" ht="151.5" customHeight="1" x14ac:dyDescent="0.3">
      <c r="A228" s="225" t="str">
        <f t="array" ref="A228">IFERROR(INDEX(Riesgos!$A$7:$M$84,MATCH(E228,INDEX(Riesgos!$A$7:$M$84,,MATCH(E$7,Riesgos!$A$6:$M$6,0)),0),MATCH(A$7,Riesgos!$A$6:$M$6,0)),"")</f>
        <v/>
      </c>
      <c r="B228" s="226" t="str">
        <f t="array" ref="B228">IFERROR(INDEX(Riesgos!$A$7:$M$84,MATCH(E228,INDEX(Riesgos!$A$7:$M$84,,MATCH(E$7,Riesgos!$A$6:$M$6,0)),0),MATCH(B$7,Riesgos!$A$6:$M$6,0)),"")</f>
        <v/>
      </c>
      <c r="C228" s="226"/>
      <c r="D228" s="44" t="str">
        <f t="array" ref="D228">IFERROR(INDEX(Riesgos!$A$7:$M$84,MATCH(E228,INDEX(Riesgos!$A$7:$M$84,,MATCH(E$7,Riesgos!$A$6:$M$6,0)),0),MATCH(D$7,Riesgos!$A$6:$M$6,0)),"")</f>
        <v/>
      </c>
      <c r="E228" s="191"/>
      <c r="F228" s="191"/>
      <c r="G228" s="227" t="str">
        <f t="shared" si="0"/>
        <v/>
      </c>
      <c r="H228" s="228"/>
      <c r="I228" s="229" t="str">
        <f t="shared" si="1"/>
        <v/>
      </c>
      <c r="J228" s="166" t="str">
        <f>IFERROR(IF(I228="","",IF(I228&lt;='Listas y tablas'!$L$3,"Muy Baja",IF(I228&lt;='Listas y tablas'!$L$4,"Baja",IF(I228&lt;='Listas y tablas'!$L$5,"Media",IF(I228&lt;='Listas y tablas'!$L$6,"Alta","Muy Alta"))))),"")</f>
        <v/>
      </c>
      <c r="K228" s="230"/>
      <c r="L228" s="231"/>
      <c r="M228" s="133"/>
      <c r="N228" s="221"/>
      <c r="O228" s="221"/>
      <c r="P228" s="222"/>
      <c r="Q228" s="223"/>
      <c r="R228" s="221"/>
      <c r="S228" s="221"/>
      <c r="T228" s="221"/>
      <c r="U228" s="221"/>
      <c r="V228" s="232"/>
      <c r="W228" s="133"/>
      <c r="X228" s="221"/>
      <c r="Y228" s="221"/>
      <c r="Z228" s="221"/>
      <c r="AA228" s="221"/>
      <c r="AB228" s="221"/>
      <c r="AC228" s="134"/>
      <c r="AD228" s="221"/>
      <c r="AE228" s="222"/>
      <c r="AF228" s="233"/>
      <c r="AG228" s="234"/>
      <c r="AH228" s="234"/>
      <c r="AI228" s="235"/>
      <c r="AJ228" s="137"/>
      <c r="AK228" s="137"/>
      <c r="AL228" s="139"/>
      <c r="AM228" s="233"/>
      <c r="AN228" s="236"/>
      <c r="AO228" s="237"/>
      <c r="AP228" s="142"/>
      <c r="AQ228" s="142"/>
      <c r="AR228" s="142"/>
      <c r="AS228" s="142"/>
      <c r="AT228" s="142"/>
      <c r="AU228" s="142"/>
      <c r="AV228" s="143"/>
      <c r="AW228" s="142"/>
      <c r="AX228" s="238"/>
      <c r="AY228" s="239"/>
      <c r="AZ228" s="240"/>
      <c r="BA228" s="240"/>
      <c r="BB228" s="240"/>
      <c r="BC228" s="146"/>
      <c r="BD228" s="146"/>
      <c r="BE228" s="147"/>
      <c r="BF228" s="241"/>
      <c r="BG228" s="240"/>
      <c r="BH228" s="242"/>
      <c r="BI228" s="149"/>
      <c r="BJ228" s="149"/>
      <c r="BK228" s="149"/>
      <c r="BL228" s="149"/>
      <c r="BM228" s="149"/>
      <c r="BN228" s="149"/>
      <c r="BO228" s="150"/>
      <c r="BP228" s="149"/>
      <c r="BQ228" s="243"/>
      <c r="BR228" s="244"/>
      <c r="BS228" s="245"/>
      <c r="BT228" s="245"/>
      <c r="BU228" s="245"/>
      <c r="BV228" s="153"/>
      <c r="BW228" s="153"/>
      <c r="BX228" s="154"/>
      <c r="BY228" s="244"/>
      <c r="BZ228" s="245"/>
      <c r="CA228" s="246"/>
    </row>
    <row r="229" spans="1:79" ht="151.5" customHeight="1" x14ac:dyDescent="0.3">
      <c r="A229" s="225" t="str">
        <f t="array" ref="A229">IFERROR(INDEX(Riesgos!$A$7:$M$84,MATCH(E229,INDEX(Riesgos!$A$7:$M$84,,MATCH(E$7,Riesgos!$A$6:$M$6,0)),0),MATCH(A$7,Riesgos!$A$6:$M$6,0)),"")</f>
        <v/>
      </c>
      <c r="B229" s="226" t="str">
        <f t="array" ref="B229">IFERROR(INDEX(Riesgos!$A$7:$M$84,MATCH(E229,INDEX(Riesgos!$A$7:$M$84,,MATCH(E$7,Riesgos!$A$6:$M$6,0)),0),MATCH(B$7,Riesgos!$A$6:$M$6,0)),"")</f>
        <v/>
      </c>
      <c r="C229" s="226"/>
      <c r="D229" s="44" t="str">
        <f t="array" ref="D229">IFERROR(INDEX(Riesgos!$A$7:$M$84,MATCH(E229,INDEX(Riesgos!$A$7:$M$84,,MATCH(E$7,Riesgos!$A$6:$M$6,0)),0),MATCH(D$7,Riesgos!$A$6:$M$6,0)),"")</f>
        <v/>
      </c>
      <c r="E229" s="191"/>
      <c r="F229" s="191"/>
      <c r="G229" s="227" t="str">
        <f t="shared" si="0"/>
        <v/>
      </c>
      <c r="H229" s="228"/>
      <c r="I229" s="229" t="str">
        <f t="shared" si="1"/>
        <v/>
      </c>
      <c r="J229" s="166" t="str">
        <f>IFERROR(IF(I229="","",IF(I229&lt;='Listas y tablas'!$L$3,"Muy Baja",IF(I229&lt;='Listas y tablas'!$L$4,"Baja",IF(I229&lt;='Listas y tablas'!$L$5,"Media",IF(I229&lt;='Listas y tablas'!$L$6,"Alta","Muy Alta"))))),"")</f>
        <v/>
      </c>
      <c r="K229" s="230"/>
      <c r="L229" s="231"/>
      <c r="M229" s="133"/>
      <c r="N229" s="221"/>
      <c r="O229" s="221"/>
      <c r="P229" s="222"/>
      <c r="Q229" s="223"/>
      <c r="R229" s="221"/>
      <c r="S229" s="221"/>
      <c r="T229" s="221"/>
      <c r="U229" s="221"/>
      <c r="V229" s="232"/>
      <c r="W229" s="133"/>
      <c r="X229" s="221"/>
      <c r="Y229" s="221"/>
      <c r="Z229" s="221"/>
      <c r="AA229" s="221"/>
      <c r="AB229" s="221"/>
      <c r="AC229" s="134"/>
      <c r="AD229" s="221"/>
      <c r="AE229" s="222"/>
      <c r="AF229" s="233"/>
      <c r="AG229" s="234"/>
      <c r="AH229" s="234"/>
      <c r="AI229" s="235"/>
      <c r="AJ229" s="137"/>
      <c r="AK229" s="137"/>
      <c r="AL229" s="139"/>
      <c r="AM229" s="233"/>
      <c r="AN229" s="236"/>
      <c r="AO229" s="237"/>
      <c r="AP229" s="142"/>
      <c r="AQ229" s="142"/>
      <c r="AR229" s="142"/>
      <c r="AS229" s="142"/>
      <c r="AT229" s="142"/>
      <c r="AU229" s="142"/>
      <c r="AV229" s="143"/>
      <c r="AW229" s="142"/>
      <c r="AX229" s="238"/>
      <c r="AY229" s="239"/>
      <c r="AZ229" s="240"/>
      <c r="BA229" s="240"/>
      <c r="BB229" s="240"/>
      <c r="BC229" s="146"/>
      <c r="BD229" s="146"/>
      <c r="BE229" s="147"/>
      <c r="BF229" s="241"/>
      <c r="BG229" s="240"/>
      <c r="BH229" s="242"/>
      <c r="BI229" s="149"/>
      <c r="BJ229" s="149"/>
      <c r="BK229" s="149"/>
      <c r="BL229" s="149"/>
      <c r="BM229" s="149"/>
      <c r="BN229" s="149"/>
      <c r="BO229" s="150"/>
      <c r="BP229" s="149"/>
      <c r="BQ229" s="243"/>
      <c r="BR229" s="244"/>
      <c r="BS229" s="245"/>
      <c r="BT229" s="245"/>
      <c r="BU229" s="245"/>
      <c r="BV229" s="153"/>
      <c r="BW229" s="153"/>
      <c r="BX229" s="154"/>
      <c r="BY229" s="244"/>
      <c r="BZ229" s="245"/>
      <c r="CA229" s="246"/>
    </row>
    <row r="230" spans="1:79" ht="151.5" customHeight="1" x14ac:dyDescent="0.3">
      <c r="A230" s="225" t="str">
        <f t="array" ref="A230">IFERROR(INDEX(Riesgos!$A$7:$M$84,MATCH(E230,INDEX(Riesgos!$A$7:$M$84,,MATCH(E$7,Riesgos!$A$6:$M$6,0)),0),MATCH(A$7,Riesgos!$A$6:$M$6,0)),"")</f>
        <v/>
      </c>
      <c r="B230" s="226" t="str">
        <f t="array" ref="B230">IFERROR(INDEX(Riesgos!$A$7:$M$84,MATCH(E230,INDEX(Riesgos!$A$7:$M$84,,MATCH(E$7,Riesgos!$A$6:$M$6,0)),0),MATCH(B$7,Riesgos!$A$6:$M$6,0)),"")</f>
        <v/>
      </c>
      <c r="C230" s="226"/>
      <c r="D230" s="44" t="str">
        <f t="array" ref="D230">IFERROR(INDEX(Riesgos!$A$7:$M$84,MATCH(E230,INDEX(Riesgos!$A$7:$M$84,,MATCH(E$7,Riesgos!$A$6:$M$6,0)),0),MATCH(D$7,Riesgos!$A$6:$M$6,0)),"")</f>
        <v/>
      </c>
      <c r="E230" s="191"/>
      <c r="F230" s="191"/>
      <c r="G230" s="227" t="str">
        <f t="shared" si="0"/>
        <v/>
      </c>
      <c r="H230" s="228"/>
      <c r="I230" s="229" t="str">
        <f t="shared" si="1"/>
        <v/>
      </c>
      <c r="J230" s="166" t="str">
        <f>IFERROR(IF(I230="","",IF(I230&lt;='Listas y tablas'!$L$3,"Muy Baja",IF(I230&lt;='Listas y tablas'!$L$4,"Baja",IF(I230&lt;='Listas y tablas'!$L$5,"Media",IF(I230&lt;='Listas y tablas'!$L$6,"Alta","Muy Alta"))))),"")</f>
        <v/>
      </c>
      <c r="K230" s="230"/>
      <c r="L230" s="231"/>
      <c r="M230" s="133"/>
      <c r="N230" s="221"/>
      <c r="O230" s="221"/>
      <c r="P230" s="222"/>
      <c r="Q230" s="223"/>
      <c r="R230" s="221"/>
      <c r="S230" s="221"/>
      <c r="T230" s="221"/>
      <c r="U230" s="221"/>
      <c r="V230" s="232"/>
      <c r="W230" s="133"/>
      <c r="X230" s="221"/>
      <c r="Y230" s="221"/>
      <c r="Z230" s="221"/>
      <c r="AA230" s="221"/>
      <c r="AB230" s="221"/>
      <c r="AC230" s="134"/>
      <c r="AD230" s="221"/>
      <c r="AE230" s="222"/>
      <c r="AF230" s="233"/>
      <c r="AG230" s="234"/>
      <c r="AH230" s="234"/>
      <c r="AI230" s="235"/>
      <c r="AJ230" s="137"/>
      <c r="AK230" s="137"/>
      <c r="AL230" s="139"/>
      <c r="AM230" s="233"/>
      <c r="AN230" s="236"/>
      <c r="AO230" s="237"/>
      <c r="AP230" s="142"/>
      <c r="AQ230" s="142"/>
      <c r="AR230" s="142"/>
      <c r="AS230" s="142"/>
      <c r="AT230" s="142"/>
      <c r="AU230" s="142"/>
      <c r="AV230" s="143"/>
      <c r="AW230" s="142"/>
      <c r="AX230" s="238"/>
      <c r="AY230" s="239"/>
      <c r="AZ230" s="240"/>
      <c r="BA230" s="240"/>
      <c r="BB230" s="240"/>
      <c r="BC230" s="146"/>
      <c r="BD230" s="146"/>
      <c r="BE230" s="147"/>
      <c r="BF230" s="241"/>
      <c r="BG230" s="240"/>
      <c r="BH230" s="242"/>
      <c r="BI230" s="149"/>
      <c r="BJ230" s="149"/>
      <c r="BK230" s="149"/>
      <c r="BL230" s="149"/>
      <c r="BM230" s="149"/>
      <c r="BN230" s="149"/>
      <c r="BO230" s="150"/>
      <c r="BP230" s="149"/>
      <c r="BQ230" s="243"/>
      <c r="BR230" s="244"/>
      <c r="BS230" s="245"/>
      <c r="BT230" s="245"/>
      <c r="BU230" s="245"/>
      <c r="BV230" s="153"/>
      <c r="BW230" s="153"/>
      <c r="BX230" s="154"/>
      <c r="BY230" s="244"/>
      <c r="BZ230" s="245"/>
      <c r="CA230" s="246"/>
    </row>
    <row r="231" spans="1:79" ht="151.5" customHeight="1" x14ac:dyDescent="0.3">
      <c r="A231" s="225" t="str">
        <f t="array" ref="A231">IFERROR(INDEX(Riesgos!$A$7:$M$84,MATCH(E231,INDEX(Riesgos!$A$7:$M$84,,MATCH(E$7,Riesgos!$A$6:$M$6,0)),0),MATCH(A$7,Riesgos!$A$6:$M$6,0)),"")</f>
        <v/>
      </c>
      <c r="B231" s="226" t="str">
        <f t="array" ref="B231">IFERROR(INDEX(Riesgos!$A$7:$M$84,MATCH(E231,INDEX(Riesgos!$A$7:$M$84,,MATCH(E$7,Riesgos!$A$6:$M$6,0)),0),MATCH(B$7,Riesgos!$A$6:$M$6,0)),"")</f>
        <v/>
      </c>
      <c r="C231" s="226"/>
      <c r="D231" s="44" t="str">
        <f t="array" ref="D231">IFERROR(INDEX(Riesgos!$A$7:$M$84,MATCH(E231,INDEX(Riesgos!$A$7:$M$84,,MATCH(E$7,Riesgos!$A$6:$M$6,0)),0),MATCH(D$7,Riesgos!$A$6:$M$6,0)),"")</f>
        <v/>
      </c>
      <c r="E231" s="191"/>
      <c r="F231" s="191"/>
      <c r="G231" s="227" t="str">
        <f t="shared" si="0"/>
        <v/>
      </c>
      <c r="H231" s="228"/>
      <c r="I231" s="229" t="str">
        <f t="shared" si="1"/>
        <v/>
      </c>
      <c r="J231" s="166" t="str">
        <f>IFERROR(IF(I231="","",IF(I231&lt;='Listas y tablas'!$L$3,"Muy Baja",IF(I231&lt;='Listas y tablas'!$L$4,"Baja",IF(I231&lt;='Listas y tablas'!$L$5,"Media",IF(I231&lt;='Listas y tablas'!$L$6,"Alta","Muy Alta"))))),"")</f>
        <v/>
      </c>
      <c r="K231" s="230"/>
      <c r="L231" s="231"/>
      <c r="M231" s="133"/>
      <c r="N231" s="221"/>
      <c r="O231" s="221"/>
      <c r="P231" s="222"/>
      <c r="Q231" s="223"/>
      <c r="R231" s="221"/>
      <c r="S231" s="221"/>
      <c r="T231" s="221"/>
      <c r="U231" s="221"/>
      <c r="V231" s="232"/>
      <c r="W231" s="133"/>
      <c r="X231" s="221"/>
      <c r="Y231" s="221"/>
      <c r="Z231" s="221"/>
      <c r="AA231" s="221"/>
      <c r="AB231" s="221"/>
      <c r="AC231" s="134"/>
      <c r="AD231" s="221"/>
      <c r="AE231" s="222"/>
      <c r="AF231" s="233"/>
      <c r="AG231" s="234"/>
      <c r="AH231" s="234"/>
      <c r="AI231" s="235"/>
      <c r="AJ231" s="137"/>
      <c r="AK231" s="137"/>
      <c r="AL231" s="139"/>
      <c r="AM231" s="233"/>
      <c r="AN231" s="236"/>
      <c r="AO231" s="237"/>
      <c r="AP231" s="142"/>
      <c r="AQ231" s="142"/>
      <c r="AR231" s="142"/>
      <c r="AS231" s="142"/>
      <c r="AT231" s="142"/>
      <c r="AU231" s="142"/>
      <c r="AV231" s="143"/>
      <c r="AW231" s="142"/>
      <c r="AX231" s="238"/>
      <c r="AY231" s="239"/>
      <c r="AZ231" s="240"/>
      <c r="BA231" s="240"/>
      <c r="BB231" s="240"/>
      <c r="BC231" s="146"/>
      <c r="BD231" s="146"/>
      <c r="BE231" s="147"/>
      <c r="BF231" s="241"/>
      <c r="BG231" s="240"/>
      <c r="BH231" s="242"/>
      <c r="BI231" s="149"/>
      <c r="BJ231" s="149"/>
      <c r="BK231" s="149"/>
      <c r="BL231" s="149"/>
      <c r="BM231" s="149"/>
      <c r="BN231" s="149"/>
      <c r="BO231" s="150"/>
      <c r="BP231" s="149"/>
      <c r="BQ231" s="243"/>
      <c r="BR231" s="244"/>
      <c r="BS231" s="245"/>
      <c r="BT231" s="245"/>
      <c r="BU231" s="245"/>
      <c r="BV231" s="153"/>
      <c r="BW231" s="153"/>
      <c r="BX231" s="154"/>
      <c r="BY231" s="244"/>
      <c r="BZ231" s="245"/>
      <c r="CA231" s="246"/>
    </row>
    <row r="232" spans="1:79" ht="151.5" customHeight="1" x14ac:dyDescent="0.3">
      <c r="A232" s="225" t="str">
        <f t="array" ref="A232">IFERROR(INDEX(Riesgos!$A$7:$M$84,MATCH(E232,INDEX(Riesgos!$A$7:$M$84,,MATCH(E$7,Riesgos!$A$6:$M$6,0)),0),MATCH(A$7,Riesgos!$A$6:$M$6,0)),"")</f>
        <v/>
      </c>
      <c r="B232" s="226" t="str">
        <f t="array" ref="B232">IFERROR(INDEX(Riesgos!$A$7:$M$84,MATCH(E232,INDEX(Riesgos!$A$7:$M$84,,MATCH(E$7,Riesgos!$A$6:$M$6,0)),0),MATCH(B$7,Riesgos!$A$6:$M$6,0)),"")</f>
        <v/>
      </c>
      <c r="C232" s="226"/>
      <c r="D232" s="44" t="str">
        <f t="array" ref="D232">IFERROR(INDEX(Riesgos!$A$7:$M$84,MATCH(E232,INDEX(Riesgos!$A$7:$M$84,,MATCH(E$7,Riesgos!$A$6:$M$6,0)),0),MATCH(D$7,Riesgos!$A$6:$M$6,0)),"")</f>
        <v/>
      </c>
      <c r="E232" s="191"/>
      <c r="F232" s="191"/>
      <c r="G232" s="227" t="str">
        <f t="shared" si="0"/>
        <v/>
      </c>
      <c r="H232" s="228"/>
      <c r="I232" s="229" t="str">
        <f t="shared" si="1"/>
        <v/>
      </c>
      <c r="J232" s="166" t="str">
        <f>IFERROR(IF(I232="","",IF(I232&lt;='Listas y tablas'!$L$3,"Muy Baja",IF(I232&lt;='Listas y tablas'!$L$4,"Baja",IF(I232&lt;='Listas y tablas'!$L$5,"Media",IF(I232&lt;='Listas y tablas'!$L$6,"Alta","Muy Alta"))))),"")</f>
        <v/>
      </c>
      <c r="K232" s="230"/>
      <c r="L232" s="231"/>
      <c r="M232" s="133"/>
      <c r="N232" s="221"/>
      <c r="O232" s="221"/>
      <c r="P232" s="222"/>
      <c r="Q232" s="223"/>
      <c r="R232" s="221"/>
      <c r="S232" s="221"/>
      <c r="T232" s="221"/>
      <c r="U232" s="221"/>
      <c r="V232" s="232"/>
      <c r="W232" s="133"/>
      <c r="X232" s="221"/>
      <c r="Y232" s="221"/>
      <c r="Z232" s="221"/>
      <c r="AA232" s="221"/>
      <c r="AB232" s="221"/>
      <c r="AC232" s="134"/>
      <c r="AD232" s="221"/>
      <c r="AE232" s="222"/>
      <c r="AF232" s="233"/>
      <c r="AG232" s="234"/>
      <c r="AH232" s="234"/>
      <c r="AI232" s="235"/>
      <c r="AJ232" s="137"/>
      <c r="AK232" s="137"/>
      <c r="AL232" s="139"/>
      <c r="AM232" s="233"/>
      <c r="AN232" s="236"/>
      <c r="AO232" s="237"/>
      <c r="AP232" s="142"/>
      <c r="AQ232" s="142"/>
      <c r="AR232" s="142"/>
      <c r="AS232" s="142"/>
      <c r="AT232" s="142"/>
      <c r="AU232" s="142"/>
      <c r="AV232" s="143"/>
      <c r="AW232" s="142"/>
      <c r="AX232" s="238"/>
      <c r="AY232" s="239"/>
      <c r="AZ232" s="240"/>
      <c r="BA232" s="240"/>
      <c r="BB232" s="240"/>
      <c r="BC232" s="146"/>
      <c r="BD232" s="146"/>
      <c r="BE232" s="147"/>
      <c r="BF232" s="241"/>
      <c r="BG232" s="240"/>
      <c r="BH232" s="242"/>
      <c r="BI232" s="149"/>
      <c r="BJ232" s="149"/>
      <c r="BK232" s="149"/>
      <c r="BL232" s="149"/>
      <c r="BM232" s="149"/>
      <c r="BN232" s="149"/>
      <c r="BO232" s="150"/>
      <c r="BP232" s="149"/>
      <c r="BQ232" s="243"/>
      <c r="BR232" s="244"/>
      <c r="BS232" s="245"/>
      <c r="BT232" s="245"/>
      <c r="BU232" s="245"/>
      <c r="BV232" s="153"/>
      <c r="BW232" s="153"/>
      <c r="BX232" s="154"/>
      <c r="BY232" s="244"/>
      <c r="BZ232" s="245"/>
      <c r="CA232" s="246"/>
    </row>
    <row r="233" spans="1:79" ht="151.5" customHeight="1" x14ac:dyDescent="0.3">
      <c r="A233" s="225" t="str">
        <f t="array" ref="A233">IFERROR(INDEX(Riesgos!$A$7:$M$84,MATCH(E233,INDEX(Riesgos!$A$7:$M$84,,MATCH(E$7,Riesgos!$A$6:$M$6,0)),0),MATCH(A$7,Riesgos!$A$6:$M$6,0)),"")</f>
        <v/>
      </c>
      <c r="B233" s="226" t="str">
        <f t="array" ref="B233">IFERROR(INDEX(Riesgos!$A$7:$M$84,MATCH(E233,INDEX(Riesgos!$A$7:$M$84,,MATCH(E$7,Riesgos!$A$6:$M$6,0)),0),MATCH(B$7,Riesgos!$A$6:$M$6,0)),"")</f>
        <v/>
      </c>
      <c r="C233" s="226"/>
      <c r="D233" s="44" t="str">
        <f t="array" ref="D233">IFERROR(INDEX(Riesgos!$A$7:$M$84,MATCH(E233,INDEX(Riesgos!$A$7:$M$84,,MATCH(E$7,Riesgos!$A$6:$M$6,0)),0),MATCH(D$7,Riesgos!$A$6:$M$6,0)),"")</f>
        <v/>
      </c>
      <c r="E233" s="191"/>
      <c r="F233" s="191"/>
      <c r="G233" s="227" t="str">
        <f t="shared" si="0"/>
        <v/>
      </c>
      <c r="H233" s="228"/>
      <c r="I233" s="229" t="str">
        <f t="shared" si="1"/>
        <v/>
      </c>
      <c r="J233" s="166" t="str">
        <f>IFERROR(IF(I233="","",IF(I233&lt;='Listas y tablas'!$L$3,"Muy Baja",IF(I233&lt;='Listas y tablas'!$L$4,"Baja",IF(I233&lt;='Listas y tablas'!$L$5,"Media",IF(I233&lt;='Listas y tablas'!$L$6,"Alta","Muy Alta"))))),"")</f>
        <v/>
      </c>
      <c r="K233" s="230"/>
      <c r="L233" s="231"/>
      <c r="M233" s="133"/>
      <c r="N233" s="221"/>
      <c r="O233" s="221"/>
      <c r="P233" s="222"/>
      <c r="Q233" s="223"/>
      <c r="R233" s="221"/>
      <c r="S233" s="221"/>
      <c r="T233" s="221"/>
      <c r="U233" s="221"/>
      <c r="V233" s="232"/>
      <c r="W233" s="133"/>
      <c r="X233" s="221"/>
      <c r="Y233" s="221"/>
      <c r="Z233" s="221"/>
      <c r="AA233" s="221"/>
      <c r="AB233" s="221"/>
      <c r="AC233" s="134"/>
      <c r="AD233" s="221"/>
      <c r="AE233" s="222"/>
      <c r="AF233" s="233"/>
      <c r="AG233" s="234"/>
      <c r="AH233" s="234"/>
      <c r="AI233" s="235"/>
      <c r="AJ233" s="137"/>
      <c r="AK233" s="137"/>
      <c r="AL233" s="139"/>
      <c r="AM233" s="233"/>
      <c r="AN233" s="236"/>
      <c r="AO233" s="237"/>
      <c r="AP233" s="142"/>
      <c r="AQ233" s="142"/>
      <c r="AR233" s="142"/>
      <c r="AS233" s="142"/>
      <c r="AT233" s="142"/>
      <c r="AU233" s="142"/>
      <c r="AV233" s="143"/>
      <c r="AW233" s="142"/>
      <c r="AX233" s="238"/>
      <c r="AY233" s="239"/>
      <c r="AZ233" s="240"/>
      <c r="BA233" s="240"/>
      <c r="BB233" s="240"/>
      <c r="BC233" s="146"/>
      <c r="BD233" s="146"/>
      <c r="BE233" s="147"/>
      <c r="BF233" s="241"/>
      <c r="BG233" s="240"/>
      <c r="BH233" s="242"/>
      <c r="BI233" s="149"/>
      <c r="BJ233" s="149"/>
      <c r="BK233" s="149"/>
      <c r="BL233" s="149"/>
      <c r="BM233" s="149"/>
      <c r="BN233" s="149"/>
      <c r="BO233" s="150"/>
      <c r="BP233" s="149"/>
      <c r="BQ233" s="243"/>
      <c r="BR233" s="244"/>
      <c r="BS233" s="245"/>
      <c r="BT233" s="245"/>
      <c r="BU233" s="245"/>
      <c r="BV233" s="153"/>
      <c r="BW233" s="153"/>
      <c r="BX233" s="154"/>
      <c r="BY233" s="244"/>
      <c r="BZ233" s="245"/>
      <c r="CA233" s="246"/>
    </row>
    <row r="234" spans="1:79" ht="151.5" customHeight="1" x14ac:dyDescent="0.3">
      <c r="A234" s="225" t="str">
        <f t="array" ref="A234">IFERROR(INDEX(Riesgos!$A$7:$M$84,MATCH(E234,INDEX(Riesgos!$A$7:$M$84,,MATCH(E$7,Riesgos!$A$6:$M$6,0)),0),MATCH(A$7,Riesgos!$A$6:$M$6,0)),"")</f>
        <v/>
      </c>
      <c r="B234" s="226" t="str">
        <f t="array" ref="B234">IFERROR(INDEX(Riesgos!$A$7:$M$84,MATCH(E234,INDEX(Riesgos!$A$7:$M$84,,MATCH(E$7,Riesgos!$A$6:$M$6,0)),0),MATCH(B$7,Riesgos!$A$6:$M$6,0)),"")</f>
        <v/>
      </c>
      <c r="C234" s="226"/>
      <c r="D234" s="44" t="str">
        <f t="array" ref="D234">IFERROR(INDEX(Riesgos!$A$7:$M$84,MATCH(E234,INDEX(Riesgos!$A$7:$M$84,,MATCH(E$7,Riesgos!$A$6:$M$6,0)),0),MATCH(D$7,Riesgos!$A$6:$M$6,0)),"")</f>
        <v/>
      </c>
      <c r="E234" s="191"/>
      <c r="F234" s="191"/>
      <c r="G234" s="227" t="str">
        <f t="shared" si="0"/>
        <v/>
      </c>
      <c r="H234" s="228"/>
      <c r="I234" s="229" t="str">
        <f t="shared" si="1"/>
        <v/>
      </c>
      <c r="J234" s="166" t="str">
        <f>IFERROR(IF(I234="","",IF(I234&lt;='Listas y tablas'!$L$3,"Muy Baja",IF(I234&lt;='Listas y tablas'!$L$4,"Baja",IF(I234&lt;='Listas y tablas'!$L$5,"Media",IF(I234&lt;='Listas y tablas'!$L$6,"Alta","Muy Alta"))))),"")</f>
        <v/>
      </c>
      <c r="K234" s="230"/>
      <c r="L234" s="231"/>
      <c r="M234" s="133"/>
      <c r="N234" s="221"/>
      <c r="O234" s="221"/>
      <c r="P234" s="222"/>
      <c r="Q234" s="223"/>
      <c r="R234" s="221"/>
      <c r="S234" s="221"/>
      <c r="T234" s="221"/>
      <c r="U234" s="221"/>
      <c r="V234" s="232"/>
      <c r="W234" s="133"/>
      <c r="X234" s="221"/>
      <c r="Y234" s="221"/>
      <c r="Z234" s="221"/>
      <c r="AA234" s="221"/>
      <c r="AB234" s="221"/>
      <c r="AC234" s="134"/>
      <c r="AD234" s="221"/>
      <c r="AE234" s="222"/>
      <c r="AF234" s="233"/>
      <c r="AG234" s="234"/>
      <c r="AH234" s="234"/>
      <c r="AI234" s="235"/>
      <c r="AJ234" s="137"/>
      <c r="AK234" s="137"/>
      <c r="AL234" s="139"/>
      <c r="AM234" s="233"/>
      <c r="AN234" s="236"/>
      <c r="AO234" s="237"/>
      <c r="AP234" s="142"/>
      <c r="AQ234" s="142"/>
      <c r="AR234" s="142"/>
      <c r="AS234" s="142"/>
      <c r="AT234" s="142"/>
      <c r="AU234" s="142"/>
      <c r="AV234" s="143"/>
      <c r="AW234" s="142"/>
      <c r="AX234" s="238"/>
      <c r="AY234" s="239"/>
      <c r="AZ234" s="240"/>
      <c r="BA234" s="240"/>
      <c r="BB234" s="240"/>
      <c r="BC234" s="146"/>
      <c r="BD234" s="146"/>
      <c r="BE234" s="147"/>
      <c r="BF234" s="241"/>
      <c r="BG234" s="240"/>
      <c r="BH234" s="242"/>
      <c r="BI234" s="149"/>
      <c r="BJ234" s="149"/>
      <c r="BK234" s="149"/>
      <c r="BL234" s="149"/>
      <c r="BM234" s="149"/>
      <c r="BN234" s="149"/>
      <c r="BO234" s="150"/>
      <c r="BP234" s="149"/>
      <c r="BQ234" s="243"/>
      <c r="BR234" s="244"/>
      <c r="BS234" s="245"/>
      <c r="BT234" s="245"/>
      <c r="BU234" s="245"/>
      <c r="BV234" s="153"/>
      <c r="BW234" s="153"/>
      <c r="BX234" s="154"/>
      <c r="BY234" s="244"/>
      <c r="BZ234" s="245"/>
      <c r="CA234" s="246"/>
    </row>
    <row r="235" spans="1:79" ht="151.5" customHeight="1" x14ac:dyDescent="0.3">
      <c r="A235" s="225" t="str">
        <f t="array" ref="A235">IFERROR(INDEX(Riesgos!$A$7:$M$84,MATCH(E235,INDEX(Riesgos!$A$7:$M$84,,MATCH(E$7,Riesgos!$A$6:$M$6,0)),0),MATCH(A$7,Riesgos!$A$6:$M$6,0)),"")</f>
        <v/>
      </c>
      <c r="B235" s="226" t="str">
        <f t="array" ref="B235">IFERROR(INDEX(Riesgos!$A$7:$M$84,MATCH(E235,INDEX(Riesgos!$A$7:$M$84,,MATCH(E$7,Riesgos!$A$6:$M$6,0)),0),MATCH(B$7,Riesgos!$A$6:$M$6,0)),"")</f>
        <v/>
      </c>
      <c r="C235" s="226"/>
      <c r="D235" s="44" t="str">
        <f t="array" ref="D235">IFERROR(INDEX(Riesgos!$A$7:$M$84,MATCH(E235,INDEX(Riesgos!$A$7:$M$84,,MATCH(E$7,Riesgos!$A$6:$M$6,0)),0),MATCH(D$7,Riesgos!$A$6:$M$6,0)),"")</f>
        <v/>
      </c>
      <c r="E235" s="191"/>
      <c r="F235" s="191"/>
      <c r="G235" s="227" t="str">
        <f t="shared" si="0"/>
        <v/>
      </c>
      <c r="H235" s="228"/>
      <c r="I235" s="229" t="str">
        <f t="shared" si="1"/>
        <v/>
      </c>
      <c r="J235" s="166" t="str">
        <f>IFERROR(IF(I235="","",IF(I235&lt;='Listas y tablas'!$L$3,"Muy Baja",IF(I235&lt;='Listas y tablas'!$L$4,"Baja",IF(I235&lt;='Listas y tablas'!$L$5,"Media",IF(I235&lt;='Listas y tablas'!$L$6,"Alta","Muy Alta"))))),"")</f>
        <v/>
      </c>
      <c r="K235" s="230"/>
      <c r="L235" s="231"/>
      <c r="M235" s="133"/>
      <c r="N235" s="221"/>
      <c r="O235" s="221"/>
      <c r="P235" s="222"/>
      <c r="Q235" s="223"/>
      <c r="R235" s="221"/>
      <c r="S235" s="221"/>
      <c r="T235" s="221"/>
      <c r="U235" s="221"/>
      <c r="V235" s="232"/>
      <c r="W235" s="133"/>
      <c r="X235" s="221"/>
      <c r="Y235" s="221"/>
      <c r="Z235" s="221"/>
      <c r="AA235" s="221"/>
      <c r="AB235" s="221"/>
      <c r="AC235" s="134"/>
      <c r="AD235" s="221"/>
      <c r="AE235" s="222"/>
      <c r="AF235" s="233"/>
      <c r="AG235" s="234"/>
      <c r="AH235" s="234"/>
      <c r="AI235" s="235"/>
      <c r="AJ235" s="137"/>
      <c r="AK235" s="137"/>
      <c r="AL235" s="139"/>
      <c r="AM235" s="233"/>
      <c r="AN235" s="236"/>
      <c r="AO235" s="237"/>
      <c r="AP235" s="142"/>
      <c r="AQ235" s="142"/>
      <c r="AR235" s="142"/>
      <c r="AS235" s="142"/>
      <c r="AT235" s="142"/>
      <c r="AU235" s="142"/>
      <c r="AV235" s="143"/>
      <c r="AW235" s="142"/>
      <c r="AX235" s="238"/>
      <c r="AY235" s="239"/>
      <c r="AZ235" s="240"/>
      <c r="BA235" s="240"/>
      <c r="BB235" s="240"/>
      <c r="BC235" s="146"/>
      <c r="BD235" s="146"/>
      <c r="BE235" s="147"/>
      <c r="BF235" s="241"/>
      <c r="BG235" s="240"/>
      <c r="BH235" s="242"/>
      <c r="BI235" s="149"/>
      <c r="BJ235" s="149"/>
      <c r="BK235" s="149"/>
      <c r="BL235" s="149"/>
      <c r="BM235" s="149"/>
      <c r="BN235" s="149"/>
      <c r="BO235" s="150"/>
      <c r="BP235" s="149"/>
      <c r="BQ235" s="243"/>
      <c r="BR235" s="244"/>
      <c r="BS235" s="245"/>
      <c r="BT235" s="245"/>
      <c r="BU235" s="245"/>
      <c r="BV235" s="153"/>
      <c r="BW235" s="153"/>
      <c r="BX235" s="154"/>
      <c r="BY235" s="244"/>
      <c r="BZ235" s="245"/>
      <c r="CA235" s="246"/>
    </row>
    <row r="236" spans="1:79" ht="151.5" customHeight="1" x14ac:dyDescent="0.3">
      <c r="A236" s="225" t="str">
        <f t="array" ref="A236">IFERROR(INDEX(Riesgos!$A$7:$M$84,MATCH(E236,INDEX(Riesgos!$A$7:$M$84,,MATCH(E$7,Riesgos!$A$6:$M$6,0)),0),MATCH(A$7,Riesgos!$A$6:$M$6,0)),"")</f>
        <v/>
      </c>
      <c r="B236" s="226" t="str">
        <f t="array" ref="B236">IFERROR(INDEX(Riesgos!$A$7:$M$84,MATCH(E236,INDEX(Riesgos!$A$7:$M$84,,MATCH(E$7,Riesgos!$A$6:$M$6,0)),0),MATCH(B$7,Riesgos!$A$6:$M$6,0)),"")</f>
        <v/>
      </c>
      <c r="C236" s="226"/>
      <c r="D236" s="44" t="str">
        <f t="array" ref="D236">IFERROR(INDEX(Riesgos!$A$7:$M$84,MATCH(E236,INDEX(Riesgos!$A$7:$M$84,,MATCH(E$7,Riesgos!$A$6:$M$6,0)),0),MATCH(D$7,Riesgos!$A$6:$M$6,0)),"")</f>
        <v/>
      </c>
      <c r="E236" s="191"/>
      <c r="F236" s="191"/>
      <c r="G236" s="227" t="str">
        <f t="shared" si="0"/>
        <v/>
      </c>
      <c r="H236" s="228"/>
      <c r="I236" s="229" t="str">
        <f t="shared" si="1"/>
        <v/>
      </c>
      <c r="J236" s="166" t="str">
        <f>IFERROR(IF(I236="","",IF(I236&lt;='Listas y tablas'!$L$3,"Muy Baja",IF(I236&lt;='Listas y tablas'!$L$4,"Baja",IF(I236&lt;='Listas y tablas'!$L$5,"Media",IF(I236&lt;='Listas y tablas'!$L$6,"Alta","Muy Alta"))))),"")</f>
        <v/>
      </c>
      <c r="K236" s="230"/>
      <c r="L236" s="231"/>
      <c r="M236" s="133"/>
      <c r="N236" s="221"/>
      <c r="O236" s="221"/>
      <c r="P236" s="222"/>
      <c r="Q236" s="223"/>
      <c r="R236" s="221"/>
      <c r="S236" s="221"/>
      <c r="T236" s="221"/>
      <c r="U236" s="221"/>
      <c r="V236" s="232"/>
      <c r="W236" s="133"/>
      <c r="X236" s="221"/>
      <c r="Y236" s="221"/>
      <c r="Z236" s="221"/>
      <c r="AA236" s="221"/>
      <c r="AB236" s="221"/>
      <c r="AC236" s="134"/>
      <c r="AD236" s="221"/>
      <c r="AE236" s="222"/>
      <c r="AF236" s="233"/>
      <c r="AG236" s="234"/>
      <c r="AH236" s="234"/>
      <c r="AI236" s="235"/>
      <c r="AJ236" s="137"/>
      <c r="AK236" s="137"/>
      <c r="AL236" s="139"/>
      <c r="AM236" s="233"/>
      <c r="AN236" s="236"/>
      <c r="AO236" s="237"/>
      <c r="AP236" s="142"/>
      <c r="AQ236" s="142"/>
      <c r="AR236" s="142"/>
      <c r="AS236" s="142"/>
      <c r="AT236" s="142"/>
      <c r="AU236" s="142"/>
      <c r="AV236" s="143"/>
      <c r="AW236" s="142"/>
      <c r="AX236" s="238"/>
      <c r="AY236" s="239"/>
      <c r="AZ236" s="240"/>
      <c r="BA236" s="240"/>
      <c r="BB236" s="240"/>
      <c r="BC236" s="146"/>
      <c r="BD236" s="146"/>
      <c r="BE236" s="147"/>
      <c r="BF236" s="241"/>
      <c r="BG236" s="240"/>
      <c r="BH236" s="242"/>
      <c r="BI236" s="149"/>
      <c r="BJ236" s="149"/>
      <c r="BK236" s="149"/>
      <c r="BL236" s="149"/>
      <c r="BM236" s="149"/>
      <c r="BN236" s="149"/>
      <c r="BO236" s="150"/>
      <c r="BP236" s="149"/>
      <c r="BQ236" s="243"/>
      <c r="BR236" s="244"/>
      <c r="BS236" s="245"/>
      <c r="BT236" s="245"/>
      <c r="BU236" s="245"/>
      <c r="BV236" s="153"/>
      <c r="BW236" s="153"/>
      <c r="BX236" s="154"/>
      <c r="BY236" s="244"/>
      <c r="BZ236" s="245"/>
      <c r="CA236" s="246"/>
    </row>
    <row r="237" spans="1:79" ht="151.5" customHeight="1" x14ac:dyDescent="0.3">
      <c r="A237" s="225" t="str">
        <f t="array" ref="A237">IFERROR(INDEX(Riesgos!$A$7:$M$84,MATCH(E237,INDEX(Riesgos!$A$7:$M$84,,MATCH(E$7,Riesgos!$A$6:$M$6,0)),0),MATCH(A$7,Riesgos!$A$6:$M$6,0)),"")</f>
        <v/>
      </c>
      <c r="B237" s="226" t="str">
        <f t="array" ref="B237">IFERROR(INDEX(Riesgos!$A$7:$M$84,MATCH(E237,INDEX(Riesgos!$A$7:$M$84,,MATCH(E$7,Riesgos!$A$6:$M$6,0)),0),MATCH(B$7,Riesgos!$A$6:$M$6,0)),"")</f>
        <v/>
      </c>
      <c r="C237" s="226"/>
      <c r="D237" s="44" t="str">
        <f t="array" ref="D237">IFERROR(INDEX(Riesgos!$A$7:$M$84,MATCH(E237,INDEX(Riesgos!$A$7:$M$84,,MATCH(E$7,Riesgos!$A$6:$M$6,0)),0),MATCH(D$7,Riesgos!$A$6:$M$6,0)),"")</f>
        <v/>
      </c>
      <c r="E237" s="191"/>
      <c r="F237" s="191"/>
      <c r="G237" s="227" t="str">
        <f t="shared" si="0"/>
        <v/>
      </c>
      <c r="H237" s="228"/>
      <c r="I237" s="229" t="str">
        <f t="shared" si="1"/>
        <v/>
      </c>
      <c r="J237" s="166" t="str">
        <f>IFERROR(IF(I237="","",IF(I237&lt;='Listas y tablas'!$L$3,"Muy Baja",IF(I237&lt;='Listas y tablas'!$L$4,"Baja",IF(I237&lt;='Listas y tablas'!$L$5,"Media",IF(I237&lt;='Listas y tablas'!$L$6,"Alta","Muy Alta"))))),"")</f>
        <v/>
      </c>
      <c r="K237" s="230"/>
      <c r="L237" s="231"/>
      <c r="M237" s="133"/>
      <c r="N237" s="221"/>
      <c r="O237" s="221"/>
      <c r="P237" s="222"/>
      <c r="Q237" s="223"/>
      <c r="R237" s="221"/>
      <c r="S237" s="221"/>
      <c r="T237" s="221"/>
      <c r="U237" s="221"/>
      <c r="V237" s="232"/>
      <c r="W237" s="133"/>
      <c r="X237" s="221"/>
      <c r="Y237" s="221"/>
      <c r="Z237" s="221"/>
      <c r="AA237" s="221"/>
      <c r="AB237" s="221"/>
      <c r="AC237" s="134"/>
      <c r="AD237" s="221"/>
      <c r="AE237" s="222"/>
      <c r="AF237" s="233"/>
      <c r="AG237" s="234"/>
      <c r="AH237" s="234"/>
      <c r="AI237" s="235"/>
      <c r="AJ237" s="137"/>
      <c r="AK237" s="137"/>
      <c r="AL237" s="139"/>
      <c r="AM237" s="233"/>
      <c r="AN237" s="236"/>
      <c r="AO237" s="237"/>
      <c r="AP237" s="142"/>
      <c r="AQ237" s="142"/>
      <c r="AR237" s="142"/>
      <c r="AS237" s="142"/>
      <c r="AT237" s="142"/>
      <c r="AU237" s="142"/>
      <c r="AV237" s="143"/>
      <c r="AW237" s="142"/>
      <c r="AX237" s="238"/>
      <c r="AY237" s="239"/>
      <c r="AZ237" s="240"/>
      <c r="BA237" s="240"/>
      <c r="BB237" s="240"/>
      <c r="BC237" s="146"/>
      <c r="BD237" s="146"/>
      <c r="BE237" s="147"/>
      <c r="BF237" s="241"/>
      <c r="BG237" s="240"/>
      <c r="BH237" s="242"/>
      <c r="BI237" s="149"/>
      <c r="BJ237" s="149"/>
      <c r="BK237" s="149"/>
      <c r="BL237" s="149"/>
      <c r="BM237" s="149"/>
      <c r="BN237" s="149"/>
      <c r="BO237" s="150"/>
      <c r="BP237" s="149"/>
      <c r="BQ237" s="243"/>
      <c r="BR237" s="244"/>
      <c r="BS237" s="245"/>
      <c r="BT237" s="245"/>
      <c r="BU237" s="245"/>
      <c r="BV237" s="153"/>
      <c r="BW237" s="153"/>
      <c r="BX237" s="154"/>
      <c r="BY237" s="244"/>
      <c r="BZ237" s="245"/>
      <c r="CA237" s="246"/>
    </row>
    <row r="238" spans="1:79" ht="151.5" customHeight="1" x14ac:dyDescent="0.3">
      <c r="A238" s="225" t="str">
        <f t="array" ref="A238">IFERROR(INDEX(Riesgos!$A$7:$M$84,MATCH(E238,INDEX(Riesgos!$A$7:$M$84,,MATCH(E$7,Riesgos!$A$6:$M$6,0)),0),MATCH(A$7,Riesgos!$A$6:$M$6,0)),"")</f>
        <v/>
      </c>
      <c r="B238" s="226" t="str">
        <f t="array" ref="B238">IFERROR(INDEX(Riesgos!$A$7:$M$84,MATCH(E238,INDEX(Riesgos!$A$7:$M$84,,MATCH(E$7,Riesgos!$A$6:$M$6,0)),0),MATCH(B$7,Riesgos!$A$6:$M$6,0)),"")</f>
        <v/>
      </c>
      <c r="C238" s="226"/>
      <c r="D238" s="44" t="str">
        <f t="array" ref="D238">IFERROR(INDEX(Riesgos!$A$7:$M$84,MATCH(E238,INDEX(Riesgos!$A$7:$M$84,,MATCH(E$7,Riesgos!$A$6:$M$6,0)),0),MATCH(D$7,Riesgos!$A$6:$M$6,0)),"")</f>
        <v/>
      </c>
      <c r="E238" s="191"/>
      <c r="F238" s="191"/>
      <c r="G238" s="227" t="str">
        <f t="shared" si="0"/>
        <v/>
      </c>
      <c r="H238" s="228"/>
      <c r="I238" s="229" t="str">
        <f t="shared" si="1"/>
        <v/>
      </c>
      <c r="J238" s="166" t="str">
        <f>IFERROR(IF(I238="","",IF(I238&lt;='Listas y tablas'!$L$3,"Muy Baja",IF(I238&lt;='Listas y tablas'!$L$4,"Baja",IF(I238&lt;='Listas y tablas'!$L$5,"Media",IF(I238&lt;='Listas y tablas'!$L$6,"Alta","Muy Alta"))))),"")</f>
        <v/>
      </c>
      <c r="K238" s="230"/>
      <c r="L238" s="231"/>
      <c r="M238" s="133"/>
      <c r="N238" s="221"/>
      <c r="O238" s="221"/>
      <c r="P238" s="222"/>
      <c r="Q238" s="223"/>
      <c r="R238" s="221"/>
      <c r="S238" s="221"/>
      <c r="T238" s="221"/>
      <c r="U238" s="221"/>
      <c r="V238" s="232"/>
      <c r="W238" s="133"/>
      <c r="X238" s="221"/>
      <c r="Y238" s="221"/>
      <c r="Z238" s="221"/>
      <c r="AA238" s="221"/>
      <c r="AB238" s="221"/>
      <c r="AC238" s="134"/>
      <c r="AD238" s="221"/>
      <c r="AE238" s="222"/>
      <c r="AF238" s="233"/>
      <c r="AG238" s="234"/>
      <c r="AH238" s="234"/>
      <c r="AI238" s="235"/>
      <c r="AJ238" s="137"/>
      <c r="AK238" s="137"/>
      <c r="AL238" s="139"/>
      <c r="AM238" s="233"/>
      <c r="AN238" s="236"/>
      <c r="AO238" s="237"/>
      <c r="AP238" s="142"/>
      <c r="AQ238" s="142"/>
      <c r="AR238" s="142"/>
      <c r="AS238" s="142"/>
      <c r="AT238" s="142"/>
      <c r="AU238" s="142"/>
      <c r="AV238" s="143"/>
      <c r="AW238" s="142"/>
      <c r="AX238" s="238"/>
      <c r="AY238" s="239"/>
      <c r="AZ238" s="240"/>
      <c r="BA238" s="240"/>
      <c r="BB238" s="240"/>
      <c r="BC238" s="146"/>
      <c r="BD238" s="146"/>
      <c r="BE238" s="147"/>
      <c r="BF238" s="241"/>
      <c r="BG238" s="240"/>
      <c r="BH238" s="242"/>
      <c r="BI238" s="149"/>
      <c r="BJ238" s="149"/>
      <c r="BK238" s="149"/>
      <c r="BL238" s="149"/>
      <c r="BM238" s="149"/>
      <c r="BN238" s="149"/>
      <c r="BO238" s="150"/>
      <c r="BP238" s="149"/>
      <c r="BQ238" s="243"/>
      <c r="BR238" s="244"/>
      <c r="BS238" s="245"/>
      <c r="BT238" s="245"/>
      <c r="BU238" s="245"/>
      <c r="BV238" s="153"/>
      <c r="BW238" s="153"/>
      <c r="BX238" s="154"/>
      <c r="BY238" s="244"/>
      <c r="BZ238" s="245"/>
      <c r="CA238" s="246"/>
    </row>
    <row r="239" spans="1:79" ht="151.5" customHeight="1" x14ac:dyDescent="0.3">
      <c r="A239" s="225" t="str">
        <f t="array" ref="A239">IFERROR(INDEX(Riesgos!$A$7:$M$84,MATCH(E239,INDEX(Riesgos!$A$7:$M$84,,MATCH(E$7,Riesgos!$A$6:$M$6,0)),0),MATCH(A$7,Riesgos!$A$6:$M$6,0)),"")</f>
        <v/>
      </c>
      <c r="B239" s="226" t="str">
        <f t="array" ref="B239">IFERROR(INDEX(Riesgos!$A$7:$M$84,MATCH(E239,INDEX(Riesgos!$A$7:$M$84,,MATCH(E$7,Riesgos!$A$6:$M$6,0)),0),MATCH(B$7,Riesgos!$A$6:$M$6,0)),"")</f>
        <v/>
      </c>
      <c r="C239" s="226"/>
      <c r="D239" s="44" t="str">
        <f t="array" ref="D239">IFERROR(INDEX(Riesgos!$A$7:$M$84,MATCH(E239,INDEX(Riesgos!$A$7:$M$84,,MATCH(E$7,Riesgos!$A$6:$M$6,0)),0),MATCH(D$7,Riesgos!$A$6:$M$6,0)),"")</f>
        <v/>
      </c>
      <c r="E239" s="191"/>
      <c r="F239" s="191"/>
      <c r="G239" s="227" t="str">
        <f t="shared" si="0"/>
        <v/>
      </c>
      <c r="H239" s="228"/>
      <c r="I239" s="229" t="str">
        <f t="shared" si="1"/>
        <v/>
      </c>
      <c r="J239" s="166" t="str">
        <f>IFERROR(IF(I239="","",IF(I239&lt;='Listas y tablas'!$L$3,"Muy Baja",IF(I239&lt;='Listas y tablas'!$L$4,"Baja",IF(I239&lt;='Listas y tablas'!$L$5,"Media",IF(I239&lt;='Listas y tablas'!$L$6,"Alta","Muy Alta"))))),"")</f>
        <v/>
      </c>
      <c r="K239" s="230"/>
      <c r="L239" s="231"/>
      <c r="M239" s="133"/>
      <c r="N239" s="221"/>
      <c r="O239" s="221"/>
      <c r="P239" s="222"/>
      <c r="Q239" s="223"/>
      <c r="R239" s="221"/>
      <c r="S239" s="221"/>
      <c r="T239" s="221"/>
      <c r="U239" s="221"/>
      <c r="V239" s="232"/>
      <c r="W239" s="133"/>
      <c r="X239" s="221"/>
      <c r="Y239" s="221"/>
      <c r="Z239" s="221"/>
      <c r="AA239" s="221"/>
      <c r="AB239" s="221"/>
      <c r="AC239" s="134"/>
      <c r="AD239" s="221"/>
      <c r="AE239" s="222"/>
      <c r="AF239" s="233"/>
      <c r="AG239" s="234"/>
      <c r="AH239" s="234"/>
      <c r="AI239" s="235"/>
      <c r="AJ239" s="137"/>
      <c r="AK239" s="137"/>
      <c r="AL239" s="139"/>
      <c r="AM239" s="233"/>
      <c r="AN239" s="236"/>
      <c r="AO239" s="237"/>
      <c r="AP239" s="142"/>
      <c r="AQ239" s="142"/>
      <c r="AR239" s="142"/>
      <c r="AS239" s="142"/>
      <c r="AT239" s="142"/>
      <c r="AU239" s="142"/>
      <c r="AV239" s="143"/>
      <c r="AW239" s="142"/>
      <c r="AX239" s="238"/>
      <c r="AY239" s="239"/>
      <c r="AZ239" s="240"/>
      <c r="BA239" s="240"/>
      <c r="BB239" s="240"/>
      <c r="BC239" s="146"/>
      <c r="BD239" s="146"/>
      <c r="BE239" s="147"/>
      <c r="BF239" s="241"/>
      <c r="BG239" s="240"/>
      <c r="BH239" s="242"/>
      <c r="BI239" s="149"/>
      <c r="BJ239" s="149"/>
      <c r="BK239" s="149"/>
      <c r="BL239" s="149"/>
      <c r="BM239" s="149"/>
      <c r="BN239" s="149"/>
      <c r="BO239" s="150"/>
      <c r="BP239" s="149"/>
      <c r="BQ239" s="243"/>
      <c r="BR239" s="244"/>
      <c r="BS239" s="245"/>
      <c r="BT239" s="245"/>
      <c r="BU239" s="245"/>
      <c r="BV239" s="153"/>
      <c r="BW239" s="153"/>
      <c r="BX239" s="154"/>
      <c r="BY239" s="244"/>
      <c r="BZ239" s="245"/>
      <c r="CA239" s="246"/>
    </row>
    <row r="240" spans="1:79" ht="151.5" customHeight="1" x14ac:dyDescent="0.3">
      <c r="A240" s="225" t="str">
        <f t="array" ref="A240">IFERROR(INDEX(Riesgos!$A$7:$M$84,MATCH(E240,INDEX(Riesgos!$A$7:$M$84,,MATCH(E$7,Riesgos!$A$6:$M$6,0)),0),MATCH(A$7,Riesgos!$A$6:$M$6,0)),"")</f>
        <v/>
      </c>
      <c r="B240" s="226" t="str">
        <f t="array" ref="B240">IFERROR(INDEX(Riesgos!$A$7:$M$84,MATCH(E240,INDEX(Riesgos!$A$7:$M$84,,MATCH(E$7,Riesgos!$A$6:$M$6,0)),0),MATCH(B$7,Riesgos!$A$6:$M$6,0)),"")</f>
        <v/>
      </c>
      <c r="C240" s="226"/>
      <c r="D240" s="44" t="str">
        <f t="array" ref="D240">IFERROR(INDEX(Riesgos!$A$7:$M$84,MATCH(E240,INDEX(Riesgos!$A$7:$M$84,,MATCH(E$7,Riesgos!$A$6:$M$6,0)),0),MATCH(D$7,Riesgos!$A$6:$M$6,0)),"")</f>
        <v/>
      </c>
      <c r="E240" s="191"/>
      <c r="F240" s="191"/>
      <c r="G240" s="227" t="str">
        <f t="shared" si="0"/>
        <v/>
      </c>
      <c r="H240" s="228"/>
      <c r="I240" s="229" t="str">
        <f t="shared" si="1"/>
        <v/>
      </c>
      <c r="J240" s="166" t="str">
        <f>IFERROR(IF(I240="","",IF(I240&lt;='Listas y tablas'!$L$3,"Muy Baja",IF(I240&lt;='Listas y tablas'!$L$4,"Baja",IF(I240&lt;='Listas y tablas'!$L$5,"Media",IF(I240&lt;='Listas y tablas'!$L$6,"Alta","Muy Alta"))))),"")</f>
        <v/>
      </c>
      <c r="K240" s="230"/>
      <c r="L240" s="231"/>
      <c r="M240" s="133"/>
      <c r="N240" s="221"/>
      <c r="O240" s="221"/>
      <c r="P240" s="222"/>
      <c r="Q240" s="223"/>
      <c r="R240" s="221"/>
      <c r="S240" s="221"/>
      <c r="T240" s="221"/>
      <c r="U240" s="221"/>
      <c r="V240" s="232"/>
      <c r="W240" s="133"/>
      <c r="X240" s="221"/>
      <c r="Y240" s="221"/>
      <c r="Z240" s="221"/>
      <c r="AA240" s="221"/>
      <c r="AB240" s="221"/>
      <c r="AC240" s="134"/>
      <c r="AD240" s="221"/>
      <c r="AE240" s="222"/>
      <c r="AF240" s="233"/>
      <c r="AG240" s="234"/>
      <c r="AH240" s="234"/>
      <c r="AI240" s="235"/>
      <c r="AJ240" s="137"/>
      <c r="AK240" s="137"/>
      <c r="AL240" s="139"/>
      <c r="AM240" s="233"/>
      <c r="AN240" s="236"/>
      <c r="AO240" s="237"/>
      <c r="AP240" s="142"/>
      <c r="AQ240" s="142"/>
      <c r="AR240" s="142"/>
      <c r="AS240" s="142"/>
      <c r="AT240" s="142"/>
      <c r="AU240" s="142"/>
      <c r="AV240" s="143"/>
      <c r="AW240" s="142"/>
      <c r="AX240" s="238"/>
      <c r="AY240" s="239"/>
      <c r="AZ240" s="240"/>
      <c r="BA240" s="240"/>
      <c r="BB240" s="240"/>
      <c r="BC240" s="146"/>
      <c r="BD240" s="146"/>
      <c r="BE240" s="147"/>
      <c r="BF240" s="241"/>
      <c r="BG240" s="240"/>
      <c r="BH240" s="242"/>
      <c r="BI240" s="149"/>
      <c r="BJ240" s="149"/>
      <c r="BK240" s="149"/>
      <c r="BL240" s="149"/>
      <c r="BM240" s="149"/>
      <c r="BN240" s="149"/>
      <c r="BO240" s="150"/>
      <c r="BP240" s="149"/>
      <c r="BQ240" s="243"/>
      <c r="BR240" s="244"/>
      <c r="BS240" s="245"/>
      <c r="BT240" s="245"/>
      <c r="BU240" s="245"/>
      <c r="BV240" s="153"/>
      <c r="BW240" s="153"/>
      <c r="BX240" s="154"/>
      <c r="BY240" s="244"/>
      <c r="BZ240" s="245"/>
      <c r="CA240" s="246"/>
    </row>
    <row r="241" spans="1:79" ht="151.5" customHeight="1" x14ac:dyDescent="0.3">
      <c r="A241" s="225" t="str">
        <f t="array" ref="A241">IFERROR(INDEX(Riesgos!$A$7:$M$84,MATCH(E241,INDEX(Riesgos!$A$7:$M$84,,MATCH(E$7,Riesgos!$A$6:$M$6,0)),0),MATCH(A$7,Riesgos!$A$6:$M$6,0)),"")</f>
        <v/>
      </c>
      <c r="B241" s="226" t="str">
        <f t="array" ref="B241">IFERROR(INDEX(Riesgos!$A$7:$M$84,MATCH(E241,INDEX(Riesgos!$A$7:$M$84,,MATCH(E$7,Riesgos!$A$6:$M$6,0)),0),MATCH(B$7,Riesgos!$A$6:$M$6,0)),"")</f>
        <v/>
      </c>
      <c r="C241" s="226"/>
      <c r="D241" s="44" t="str">
        <f t="array" ref="D241">IFERROR(INDEX(Riesgos!$A$7:$M$84,MATCH(E241,INDEX(Riesgos!$A$7:$M$84,,MATCH(E$7,Riesgos!$A$6:$M$6,0)),0),MATCH(D$7,Riesgos!$A$6:$M$6,0)),"")</f>
        <v/>
      </c>
      <c r="E241" s="191"/>
      <c r="F241" s="191"/>
      <c r="G241" s="227" t="str">
        <f t="shared" si="0"/>
        <v/>
      </c>
      <c r="H241" s="228"/>
      <c r="I241" s="229" t="str">
        <f t="shared" si="1"/>
        <v/>
      </c>
      <c r="J241" s="166" t="str">
        <f>IFERROR(IF(I241="","",IF(I241&lt;='Listas y tablas'!$L$3,"Muy Baja",IF(I241&lt;='Listas y tablas'!$L$4,"Baja",IF(I241&lt;='Listas y tablas'!$L$5,"Media",IF(I241&lt;='Listas y tablas'!$L$6,"Alta","Muy Alta"))))),"")</f>
        <v/>
      </c>
      <c r="K241" s="230"/>
      <c r="L241" s="231"/>
      <c r="M241" s="133"/>
      <c r="N241" s="221"/>
      <c r="O241" s="221"/>
      <c r="P241" s="222"/>
      <c r="Q241" s="223"/>
      <c r="R241" s="221"/>
      <c r="S241" s="221"/>
      <c r="T241" s="221"/>
      <c r="U241" s="221"/>
      <c r="V241" s="232"/>
      <c r="W241" s="133"/>
      <c r="X241" s="221"/>
      <c r="Y241" s="221"/>
      <c r="Z241" s="221"/>
      <c r="AA241" s="221"/>
      <c r="AB241" s="221"/>
      <c r="AC241" s="134"/>
      <c r="AD241" s="221"/>
      <c r="AE241" s="222"/>
      <c r="AF241" s="233"/>
      <c r="AG241" s="234"/>
      <c r="AH241" s="234"/>
      <c r="AI241" s="235"/>
      <c r="AJ241" s="137"/>
      <c r="AK241" s="137"/>
      <c r="AL241" s="139"/>
      <c r="AM241" s="233"/>
      <c r="AN241" s="236"/>
      <c r="AO241" s="237"/>
      <c r="AP241" s="142"/>
      <c r="AQ241" s="142"/>
      <c r="AR241" s="142"/>
      <c r="AS241" s="142"/>
      <c r="AT241" s="142"/>
      <c r="AU241" s="142"/>
      <c r="AV241" s="143"/>
      <c r="AW241" s="142"/>
      <c r="AX241" s="238"/>
      <c r="AY241" s="239"/>
      <c r="AZ241" s="240"/>
      <c r="BA241" s="240"/>
      <c r="BB241" s="240"/>
      <c r="BC241" s="146"/>
      <c r="BD241" s="146"/>
      <c r="BE241" s="147"/>
      <c r="BF241" s="241"/>
      <c r="BG241" s="240"/>
      <c r="BH241" s="242"/>
      <c r="BI241" s="149"/>
      <c r="BJ241" s="149"/>
      <c r="BK241" s="149"/>
      <c r="BL241" s="149"/>
      <c r="BM241" s="149"/>
      <c r="BN241" s="149"/>
      <c r="BO241" s="150"/>
      <c r="BP241" s="149"/>
      <c r="BQ241" s="243"/>
      <c r="BR241" s="244"/>
      <c r="BS241" s="245"/>
      <c r="BT241" s="245"/>
      <c r="BU241" s="245"/>
      <c r="BV241" s="153"/>
      <c r="BW241" s="153"/>
      <c r="BX241" s="154"/>
      <c r="BY241" s="244"/>
      <c r="BZ241" s="245"/>
      <c r="CA241" s="246"/>
    </row>
    <row r="242" spans="1:79" ht="151.5" customHeight="1" x14ac:dyDescent="0.3">
      <c r="A242" s="225" t="str">
        <f t="array" ref="A242">IFERROR(INDEX(Riesgos!$A$7:$M$84,MATCH(E242,INDEX(Riesgos!$A$7:$M$84,,MATCH(E$7,Riesgos!$A$6:$M$6,0)),0),MATCH(A$7,Riesgos!$A$6:$M$6,0)),"")</f>
        <v/>
      </c>
      <c r="B242" s="226" t="str">
        <f t="array" ref="B242">IFERROR(INDEX(Riesgos!$A$7:$M$84,MATCH(E242,INDEX(Riesgos!$A$7:$M$84,,MATCH(E$7,Riesgos!$A$6:$M$6,0)),0),MATCH(B$7,Riesgos!$A$6:$M$6,0)),"")</f>
        <v/>
      </c>
      <c r="C242" s="226"/>
      <c r="D242" s="44" t="str">
        <f t="array" ref="D242">IFERROR(INDEX(Riesgos!$A$7:$M$84,MATCH(E242,INDEX(Riesgos!$A$7:$M$84,,MATCH(E$7,Riesgos!$A$6:$M$6,0)),0),MATCH(D$7,Riesgos!$A$6:$M$6,0)),"")</f>
        <v/>
      </c>
      <c r="E242" s="191"/>
      <c r="F242" s="191"/>
      <c r="G242" s="227" t="str">
        <f t="shared" si="0"/>
        <v/>
      </c>
      <c r="H242" s="228"/>
      <c r="I242" s="229" t="str">
        <f t="shared" si="1"/>
        <v/>
      </c>
      <c r="J242" s="166" t="str">
        <f>IFERROR(IF(I242="","",IF(I242&lt;='Listas y tablas'!$L$3,"Muy Baja",IF(I242&lt;='Listas y tablas'!$L$4,"Baja",IF(I242&lt;='Listas y tablas'!$L$5,"Media",IF(I242&lt;='Listas y tablas'!$L$6,"Alta","Muy Alta"))))),"")</f>
        <v/>
      </c>
      <c r="K242" s="230"/>
      <c r="L242" s="231"/>
      <c r="M242" s="133"/>
      <c r="N242" s="221"/>
      <c r="O242" s="221"/>
      <c r="P242" s="222"/>
      <c r="Q242" s="223"/>
      <c r="R242" s="221"/>
      <c r="S242" s="221"/>
      <c r="T242" s="221"/>
      <c r="U242" s="221"/>
      <c r="V242" s="232"/>
      <c r="W242" s="133"/>
      <c r="X242" s="221"/>
      <c r="Y242" s="221"/>
      <c r="Z242" s="221"/>
      <c r="AA242" s="221"/>
      <c r="AB242" s="221"/>
      <c r="AC242" s="134"/>
      <c r="AD242" s="221"/>
      <c r="AE242" s="222"/>
      <c r="AF242" s="233"/>
      <c r="AG242" s="234"/>
      <c r="AH242" s="234"/>
      <c r="AI242" s="235"/>
      <c r="AJ242" s="137"/>
      <c r="AK242" s="137"/>
      <c r="AL242" s="139"/>
      <c r="AM242" s="233"/>
      <c r="AN242" s="236"/>
      <c r="AO242" s="237"/>
      <c r="AP242" s="142"/>
      <c r="AQ242" s="142"/>
      <c r="AR242" s="142"/>
      <c r="AS242" s="142"/>
      <c r="AT242" s="142"/>
      <c r="AU242" s="142"/>
      <c r="AV242" s="143"/>
      <c r="AW242" s="142"/>
      <c r="AX242" s="238"/>
      <c r="AY242" s="239"/>
      <c r="AZ242" s="240"/>
      <c r="BA242" s="240"/>
      <c r="BB242" s="240"/>
      <c r="BC242" s="146"/>
      <c r="BD242" s="146"/>
      <c r="BE242" s="147"/>
      <c r="BF242" s="241"/>
      <c r="BG242" s="240"/>
      <c r="BH242" s="242"/>
      <c r="BI242" s="149"/>
      <c r="BJ242" s="149"/>
      <c r="BK242" s="149"/>
      <c r="BL242" s="149"/>
      <c r="BM242" s="149"/>
      <c r="BN242" s="149"/>
      <c r="BO242" s="150"/>
      <c r="BP242" s="149"/>
      <c r="BQ242" s="243"/>
      <c r="BR242" s="244"/>
      <c r="BS242" s="245"/>
      <c r="BT242" s="245"/>
      <c r="BU242" s="245"/>
      <c r="BV242" s="153"/>
      <c r="BW242" s="153"/>
      <c r="BX242" s="154"/>
      <c r="BY242" s="244"/>
      <c r="BZ242" s="245"/>
      <c r="CA242" s="246"/>
    </row>
    <row r="243" spans="1:79" ht="151.5" customHeight="1" x14ac:dyDescent="0.3">
      <c r="A243" s="225" t="str">
        <f t="array" ref="A243">IFERROR(INDEX(Riesgos!$A$7:$M$84,MATCH(E243,INDEX(Riesgos!$A$7:$M$84,,MATCH(E$7,Riesgos!$A$6:$M$6,0)),0),MATCH(A$7,Riesgos!$A$6:$M$6,0)),"")</f>
        <v/>
      </c>
      <c r="B243" s="226" t="str">
        <f t="array" ref="B243">IFERROR(INDEX(Riesgos!$A$7:$M$84,MATCH(E243,INDEX(Riesgos!$A$7:$M$84,,MATCH(E$7,Riesgos!$A$6:$M$6,0)),0),MATCH(B$7,Riesgos!$A$6:$M$6,0)),"")</f>
        <v/>
      </c>
      <c r="C243" s="226"/>
      <c r="D243" s="44" t="str">
        <f t="array" ref="D243">IFERROR(INDEX(Riesgos!$A$7:$M$84,MATCH(E243,INDEX(Riesgos!$A$7:$M$84,,MATCH(E$7,Riesgos!$A$6:$M$6,0)),0),MATCH(D$7,Riesgos!$A$6:$M$6,0)),"")</f>
        <v/>
      </c>
      <c r="E243" s="191"/>
      <c r="F243" s="191"/>
      <c r="G243" s="227" t="str">
        <f t="shared" si="0"/>
        <v/>
      </c>
      <c r="H243" s="228"/>
      <c r="I243" s="229" t="str">
        <f t="shared" si="1"/>
        <v/>
      </c>
      <c r="J243" s="166" t="str">
        <f>IFERROR(IF(I243="","",IF(I243&lt;='Listas y tablas'!$L$3,"Muy Baja",IF(I243&lt;='Listas y tablas'!$L$4,"Baja",IF(I243&lt;='Listas y tablas'!$L$5,"Media",IF(I243&lt;='Listas y tablas'!$L$6,"Alta","Muy Alta"))))),"")</f>
        <v/>
      </c>
      <c r="K243" s="230"/>
      <c r="L243" s="231"/>
      <c r="M243" s="133"/>
      <c r="N243" s="221"/>
      <c r="O243" s="221"/>
      <c r="P243" s="222"/>
      <c r="Q243" s="223"/>
      <c r="R243" s="221"/>
      <c r="S243" s="221"/>
      <c r="T243" s="221"/>
      <c r="U243" s="221"/>
      <c r="V243" s="232"/>
      <c r="W243" s="133"/>
      <c r="X243" s="221"/>
      <c r="Y243" s="221"/>
      <c r="Z243" s="221"/>
      <c r="AA243" s="221"/>
      <c r="AB243" s="221"/>
      <c r="AC243" s="134"/>
      <c r="AD243" s="221"/>
      <c r="AE243" s="222"/>
      <c r="AF243" s="233"/>
      <c r="AG243" s="234"/>
      <c r="AH243" s="234"/>
      <c r="AI243" s="235"/>
      <c r="AJ243" s="137"/>
      <c r="AK243" s="137"/>
      <c r="AL243" s="139"/>
      <c r="AM243" s="233"/>
      <c r="AN243" s="236"/>
      <c r="AO243" s="237"/>
      <c r="AP243" s="142"/>
      <c r="AQ243" s="142"/>
      <c r="AR243" s="142"/>
      <c r="AS243" s="142"/>
      <c r="AT243" s="142"/>
      <c r="AU243" s="142"/>
      <c r="AV243" s="143"/>
      <c r="AW243" s="142"/>
      <c r="AX243" s="238"/>
      <c r="AY243" s="239"/>
      <c r="AZ243" s="240"/>
      <c r="BA243" s="240"/>
      <c r="BB243" s="240"/>
      <c r="BC243" s="146"/>
      <c r="BD243" s="146"/>
      <c r="BE243" s="147"/>
      <c r="BF243" s="241"/>
      <c r="BG243" s="240"/>
      <c r="BH243" s="242"/>
      <c r="BI243" s="149"/>
      <c r="BJ243" s="149"/>
      <c r="BK243" s="149"/>
      <c r="BL243" s="149"/>
      <c r="BM243" s="149"/>
      <c r="BN243" s="149"/>
      <c r="BO243" s="150"/>
      <c r="BP243" s="149"/>
      <c r="BQ243" s="243"/>
      <c r="BR243" s="244"/>
      <c r="BS243" s="245"/>
      <c r="BT243" s="245"/>
      <c r="BU243" s="245"/>
      <c r="BV243" s="153"/>
      <c r="BW243" s="153"/>
      <c r="BX243" s="154"/>
      <c r="BY243" s="244"/>
      <c r="BZ243" s="245"/>
      <c r="CA243" s="246"/>
    </row>
    <row r="244" spans="1:79" ht="151.5" customHeight="1" x14ac:dyDescent="0.3">
      <c r="A244" s="225" t="str">
        <f t="array" ref="A244">IFERROR(INDEX(Riesgos!$A$7:$M$84,MATCH(E244,INDEX(Riesgos!$A$7:$M$84,,MATCH(E$7,Riesgos!$A$6:$M$6,0)),0),MATCH(A$7,Riesgos!$A$6:$M$6,0)),"")</f>
        <v/>
      </c>
      <c r="B244" s="226" t="str">
        <f t="array" ref="B244">IFERROR(INDEX(Riesgos!$A$7:$M$84,MATCH(E244,INDEX(Riesgos!$A$7:$M$84,,MATCH(E$7,Riesgos!$A$6:$M$6,0)),0),MATCH(B$7,Riesgos!$A$6:$M$6,0)),"")</f>
        <v/>
      </c>
      <c r="C244" s="226"/>
      <c r="D244" s="44" t="str">
        <f t="array" ref="D244">IFERROR(INDEX(Riesgos!$A$7:$M$84,MATCH(E244,INDEX(Riesgos!$A$7:$M$84,,MATCH(E$7,Riesgos!$A$6:$M$6,0)),0),MATCH(D$7,Riesgos!$A$6:$M$6,0)),"")</f>
        <v/>
      </c>
      <c r="E244" s="191"/>
      <c r="F244" s="191"/>
      <c r="G244" s="227" t="str">
        <f t="shared" si="0"/>
        <v/>
      </c>
      <c r="H244" s="228"/>
      <c r="I244" s="229" t="str">
        <f t="shared" si="1"/>
        <v/>
      </c>
      <c r="J244" s="166" t="str">
        <f>IFERROR(IF(I244="","",IF(I244&lt;='Listas y tablas'!$L$3,"Muy Baja",IF(I244&lt;='Listas y tablas'!$L$4,"Baja",IF(I244&lt;='Listas y tablas'!$L$5,"Media",IF(I244&lt;='Listas y tablas'!$L$6,"Alta","Muy Alta"))))),"")</f>
        <v/>
      </c>
      <c r="K244" s="230"/>
      <c r="L244" s="231"/>
      <c r="M244" s="133"/>
      <c r="N244" s="221"/>
      <c r="O244" s="221"/>
      <c r="P244" s="222"/>
      <c r="Q244" s="223"/>
      <c r="R244" s="221"/>
      <c r="S244" s="221"/>
      <c r="T244" s="221"/>
      <c r="U244" s="221"/>
      <c r="V244" s="232"/>
      <c r="W244" s="133"/>
      <c r="X244" s="221"/>
      <c r="Y244" s="221"/>
      <c r="Z244" s="221"/>
      <c r="AA244" s="221"/>
      <c r="AB244" s="221"/>
      <c r="AC244" s="134"/>
      <c r="AD244" s="221"/>
      <c r="AE244" s="222"/>
      <c r="AF244" s="233"/>
      <c r="AG244" s="234"/>
      <c r="AH244" s="234"/>
      <c r="AI244" s="235"/>
      <c r="AJ244" s="137"/>
      <c r="AK244" s="137"/>
      <c r="AL244" s="139"/>
      <c r="AM244" s="233"/>
      <c r="AN244" s="236"/>
      <c r="AO244" s="237"/>
      <c r="AP244" s="142"/>
      <c r="AQ244" s="142"/>
      <c r="AR244" s="142"/>
      <c r="AS244" s="142"/>
      <c r="AT244" s="142"/>
      <c r="AU244" s="142"/>
      <c r="AV244" s="143"/>
      <c r="AW244" s="142"/>
      <c r="AX244" s="238"/>
      <c r="AY244" s="239"/>
      <c r="AZ244" s="240"/>
      <c r="BA244" s="240"/>
      <c r="BB244" s="240"/>
      <c r="BC244" s="146"/>
      <c r="BD244" s="146"/>
      <c r="BE244" s="147"/>
      <c r="BF244" s="241"/>
      <c r="BG244" s="240"/>
      <c r="BH244" s="242"/>
      <c r="BI244" s="149"/>
      <c r="BJ244" s="149"/>
      <c r="BK244" s="149"/>
      <c r="BL244" s="149"/>
      <c r="BM244" s="149"/>
      <c r="BN244" s="149"/>
      <c r="BO244" s="150"/>
      <c r="BP244" s="149"/>
      <c r="BQ244" s="243"/>
      <c r="BR244" s="244"/>
      <c r="BS244" s="245"/>
      <c r="BT244" s="245"/>
      <c r="BU244" s="245"/>
      <c r="BV244" s="153"/>
      <c r="BW244" s="153"/>
      <c r="BX244" s="154"/>
      <c r="BY244" s="244"/>
      <c r="BZ244" s="245"/>
      <c r="CA244" s="246"/>
    </row>
    <row r="245" spans="1:79" ht="151.5" customHeight="1" x14ac:dyDescent="0.3">
      <c r="A245" s="225" t="str">
        <f t="array" ref="A245">IFERROR(INDEX(Riesgos!$A$7:$M$84,MATCH(E245,INDEX(Riesgos!$A$7:$M$84,,MATCH(E$7,Riesgos!$A$6:$M$6,0)),0),MATCH(A$7,Riesgos!$A$6:$M$6,0)),"")</f>
        <v/>
      </c>
      <c r="B245" s="226" t="str">
        <f t="array" ref="B245">IFERROR(INDEX(Riesgos!$A$7:$M$84,MATCH(E245,INDEX(Riesgos!$A$7:$M$84,,MATCH(E$7,Riesgos!$A$6:$M$6,0)),0),MATCH(B$7,Riesgos!$A$6:$M$6,0)),"")</f>
        <v/>
      </c>
      <c r="C245" s="226"/>
      <c r="D245" s="44" t="str">
        <f t="array" ref="D245">IFERROR(INDEX(Riesgos!$A$7:$M$84,MATCH(E245,INDEX(Riesgos!$A$7:$M$84,,MATCH(E$7,Riesgos!$A$6:$M$6,0)),0),MATCH(D$7,Riesgos!$A$6:$M$6,0)),"")</f>
        <v/>
      </c>
      <c r="E245" s="191"/>
      <c r="F245" s="191"/>
      <c r="G245" s="227" t="str">
        <f t="shared" si="0"/>
        <v/>
      </c>
      <c r="H245" s="228"/>
      <c r="I245" s="229" t="str">
        <f t="shared" si="1"/>
        <v/>
      </c>
      <c r="J245" s="166" t="str">
        <f>IFERROR(IF(I245="","",IF(I245&lt;='Listas y tablas'!$L$3,"Muy Baja",IF(I245&lt;='Listas y tablas'!$L$4,"Baja",IF(I245&lt;='Listas y tablas'!$L$5,"Media",IF(I245&lt;='Listas y tablas'!$L$6,"Alta","Muy Alta"))))),"")</f>
        <v/>
      </c>
      <c r="K245" s="230"/>
      <c r="L245" s="231"/>
      <c r="M245" s="133"/>
      <c r="N245" s="221"/>
      <c r="O245" s="221"/>
      <c r="P245" s="222"/>
      <c r="Q245" s="223"/>
      <c r="R245" s="221"/>
      <c r="S245" s="221"/>
      <c r="T245" s="221"/>
      <c r="U245" s="221"/>
      <c r="V245" s="232"/>
      <c r="W245" s="133"/>
      <c r="X245" s="221"/>
      <c r="Y245" s="221"/>
      <c r="Z245" s="221"/>
      <c r="AA245" s="221"/>
      <c r="AB245" s="221"/>
      <c r="AC245" s="134"/>
      <c r="AD245" s="221"/>
      <c r="AE245" s="222"/>
      <c r="AF245" s="233"/>
      <c r="AG245" s="234"/>
      <c r="AH245" s="234"/>
      <c r="AI245" s="235"/>
      <c r="AJ245" s="137"/>
      <c r="AK245" s="137"/>
      <c r="AL245" s="139"/>
      <c r="AM245" s="233"/>
      <c r="AN245" s="236"/>
      <c r="AO245" s="237"/>
      <c r="AP245" s="142"/>
      <c r="AQ245" s="142"/>
      <c r="AR245" s="142"/>
      <c r="AS245" s="142"/>
      <c r="AT245" s="142"/>
      <c r="AU245" s="142"/>
      <c r="AV245" s="143"/>
      <c r="AW245" s="142"/>
      <c r="AX245" s="238"/>
      <c r="AY245" s="239"/>
      <c r="AZ245" s="240"/>
      <c r="BA245" s="240"/>
      <c r="BB245" s="240"/>
      <c r="BC245" s="146"/>
      <c r="BD245" s="146"/>
      <c r="BE245" s="147"/>
      <c r="BF245" s="241"/>
      <c r="BG245" s="240"/>
      <c r="BH245" s="242"/>
      <c r="BI245" s="149"/>
      <c r="BJ245" s="149"/>
      <c r="BK245" s="149"/>
      <c r="BL245" s="149"/>
      <c r="BM245" s="149"/>
      <c r="BN245" s="149"/>
      <c r="BO245" s="150"/>
      <c r="BP245" s="149"/>
      <c r="BQ245" s="243"/>
      <c r="BR245" s="244"/>
      <c r="BS245" s="245"/>
      <c r="BT245" s="245"/>
      <c r="BU245" s="245"/>
      <c r="BV245" s="153"/>
      <c r="BW245" s="153"/>
      <c r="BX245" s="154"/>
      <c r="BY245" s="244"/>
      <c r="BZ245" s="245"/>
      <c r="CA245" s="246"/>
    </row>
    <row r="246" spans="1:79" ht="151.5" customHeight="1" x14ac:dyDescent="0.3">
      <c r="A246" s="225" t="str">
        <f t="array" ref="A246">IFERROR(INDEX(Riesgos!$A$7:$M$84,MATCH(E246,INDEX(Riesgos!$A$7:$M$84,,MATCH(E$7,Riesgos!$A$6:$M$6,0)),0),MATCH(A$7,Riesgos!$A$6:$M$6,0)),"")</f>
        <v/>
      </c>
      <c r="B246" s="226" t="str">
        <f t="array" ref="B246">IFERROR(INDEX(Riesgos!$A$7:$M$84,MATCH(E246,INDEX(Riesgos!$A$7:$M$84,,MATCH(E$7,Riesgos!$A$6:$M$6,0)),0),MATCH(B$7,Riesgos!$A$6:$M$6,0)),"")</f>
        <v/>
      </c>
      <c r="C246" s="226"/>
      <c r="D246" s="44" t="str">
        <f t="array" ref="D246">IFERROR(INDEX(Riesgos!$A$7:$M$84,MATCH(E246,INDEX(Riesgos!$A$7:$M$84,,MATCH(E$7,Riesgos!$A$6:$M$6,0)),0),MATCH(D$7,Riesgos!$A$6:$M$6,0)),"")</f>
        <v/>
      </c>
      <c r="E246" s="191"/>
      <c r="F246" s="191"/>
      <c r="G246" s="227" t="str">
        <f t="shared" si="0"/>
        <v/>
      </c>
      <c r="H246" s="228"/>
      <c r="I246" s="229" t="str">
        <f t="shared" si="1"/>
        <v/>
      </c>
      <c r="J246" s="166" t="str">
        <f>IFERROR(IF(I246="","",IF(I246&lt;='Listas y tablas'!$L$3,"Muy Baja",IF(I246&lt;='Listas y tablas'!$L$4,"Baja",IF(I246&lt;='Listas y tablas'!$L$5,"Media",IF(I246&lt;='Listas y tablas'!$L$6,"Alta","Muy Alta"))))),"")</f>
        <v/>
      </c>
      <c r="K246" s="230"/>
      <c r="L246" s="231"/>
      <c r="M246" s="133"/>
      <c r="N246" s="221"/>
      <c r="O246" s="221"/>
      <c r="P246" s="222"/>
      <c r="Q246" s="223"/>
      <c r="R246" s="221"/>
      <c r="S246" s="221"/>
      <c r="T246" s="221"/>
      <c r="U246" s="221"/>
      <c r="V246" s="232"/>
      <c r="W246" s="133"/>
      <c r="X246" s="221"/>
      <c r="Y246" s="221"/>
      <c r="Z246" s="221"/>
      <c r="AA246" s="221"/>
      <c r="AB246" s="221"/>
      <c r="AC246" s="134"/>
      <c r="AD246" s="221"/>
      <c r="AE246" s="222"/>
      <c r="AF246" s="233"/>
      <c r="AG246" s="234"/>
      <c r="AH246" s="234"/>
      <c r="AI246" s="235"/>
      <c r="AJ246" s="137"/>
      <c r="AK246" s="137"/>
      <c r="AL246" s="139"/>
      <c r="AM246" s="233"/>
      <c r="AN246" s="236"/>
      <c r="AO246" s="237"/>
      <c r="AP246" s="142"/>
      <c r="AQ246" s="142"/>
      <c r="AR246" s="142"/>
      <c r="AS246" s="142"/>
      <c r="AT246" s="142"/>
      <c r="AU246" s="142"/>
      <c r="AV246" s="143"/>
      <c r="AW246" s="142"/>
      <c r="AX246" s="238"/>
      <c r="AY246" s="239"/>
      <c r="AZ246" s="240"/>
      <c r="BA246" s="240"/>
      <c r="BB246" s="240"/>
      <c r="BC246" s="146"/>
      <c r="BD246" s="146"/>
      <c r="BE246" s="147"/>
      <c r="BF246" s="241"/>
      <c r="BG246" s="240"/>
      <c r="BH246" s="242"/>
      <c r="BI246" s="149"/>
      <c r="BJ246" s="149"/>
      <c r="BK246" s="149"/>
      <c r="BL246" s="149"/>
      <c r="BM246" s="149"/>
      <c r="BN246" s="149"/>
      <c r="BO246" s="150"/>
      <c r="BP246" s="149"/>
      <c r="BQ246" s="243"/>
      <c r="BR246" s="244"/>
      <c r="BS246" s="245"/>
      <c r="BT246" s="245"/>
      <c r="BU246" s="245"/>
      <c r="BV246" s="153"/>
      <c r="BW246" s="153"/>
      <c r="BX246" s="154"/>
      <c r="BY246" s="244"/>
      <c r="BZ246" s="245"/>
      <c r="CA246" s="246"/>
    </row>
    <row r="247" spans="1:79" ht="151.5" customHeight="1" x14ac:dyDescent="0.3">
      <c r="A247" s="225" t="str">
        <f t="array" ref="A247">IFERROR(INDEX(Riesgos!$A$7:$M$84,MATCH(E247,INDEX(Riesgos!$A$7:$M$84,,MATCH(E$7,Riesgos!$A$6:$M$6,0)),0),MATCH(A$7,Riesgos!$A$6:$M$6,0)),"")</f>
        <v/>
      </c>
      <c r="B247" s="226" t="str">
        <f t="array" ref="B247">IFERROR(INDEX(Riesgos!$A$7:$M$84,MATCH(E247,INDEX(Riesgos!$A$7:$M$84,,MATCH(E$7,Riesgos!$A$6:$M$6,0)),0),MATCH(B$7,Riesgos!$A$6:$M$6,0)),"")</f>
        <v/>
      </c>
      <c r="C247" s="226"/>
      <c r="D247" s="44" t="str">
        <f t="array" ref="D247">IFERROR(INDEX(Riesgos!$A$7:$M$84,MATCH(E247,INDEX(Riesgos!$A$7:$M$84,,MATCH(E$7,Riesgos!$A$6:$M$6,0)),0),MATCH(D$7,Riesgos!$A$6:$M$6,0)),"")</f>
        <v/>
      </c>
      <c r="E247" s="191"/>
      <c r="F247" s="191"/>
      <c r="G247" s="227" t="str">
        <f t="shared" si="0"/>
        <v/>
      </c>
      <c r="H247" s="228"/>
      <c r="I247" s="229" t="str">
        <f t="shared" si="1"/>
        <v/>
      </c>
      <c r="J247" s="166" t="str">
        <f>IFERROR(IF(I247="","",IF(I247&lt;='Listas y tablas'!$L$3,"Muy Baja",IF(I247&lt;='Listas y tablas'!$L$4,"Baja",IF(I247&lt;='Listas y tablas'!$L$5,"Media",IF(I247&lt;='Listas y tablas'!$L$6,"Alta","Muy Alta"))))),"")</f>
        <v/>
      </c>
      <c r="K247" s="230"/>
      <c r="L247" s="231"/>
      <c r="M247" s="133"/>
      <c r="N247" s="221"/>
      <c r="O247" s="221"/>
      <c r="P247" s="222"/>
      <c r="Q247" s="223"/>
      <c r="R247" s="221"/>
      <c r="S247" s="221"/>
      <c r="T247" s="221"/>
      <c r="U247" s="221"/>
      <c r="V247" s="232"/>
      <c r="W247" s="133"/>
      <c r="X247" s="221"/>
      <c r="Y247" s="221"/>
      <c r="Z247" s="221"/>
      <c r="AA247" s="221"/>
      <c r="AB247" s="221"/>
      <c r="AC247" s="134"/>
      <c r="AD247" s="221"/>
      <c r="AE247" s="222"/>
      <c r="AF247" s="233"/>
      <c r="AG247" s="234"/>
      <c r="AH247" s="234"/>
      <c r="AI247" s="235"/>
      <c r="AJ247" s="137"/>
      <c r="AK247" s="137"/>
      <c r="AL247" s="139"/>
      <c r="AM247" s="233"/>
      <c r="AN247" s="236"/>
      <c r="AO247" s="237"/>
      <c r="AP247" s="142"/>
      <c r="AQ247" s="142"/>
      <c r="AR247" s="142"/>
      <c r="AS247" s="142"/>
      <c r="AT247" s="142"/>
      <c r="AU247" s="142"/>
      <c r="AV247" s="143"/>
      <c r="AW247" s="142"/>
      <c r="AX247" s="238"/>
      <c r="AY247" s="239"/>
      <c r="AZ247" s="240"/>
      <c r="BA247" s="240"/>
      <c r="BB247" s="240"/>
      <c r="BC247" s="146"/>
      <c r="BD247" s="146"/>
      <c r="BE247" s="147"/>
      <c r="BF247" s="241"/>
      <c r="BG247" s="240"/>
      <c r="BH247" s="242"/>
      <c r="BI247" s="149"/>
      <c r="BJ247" s="149"/>
      <c r="BK247" s="149"/>
      <c r="BL247" s="149"/>
      <c r="BM247" s="149"/>
      <c r="BN247" s="149"/>
      <c r="BO247" s="150"/>
      <c r="BP247" s="149"/>
      <c r="BQ247" s="243"/>
      <c r="BR247" s="244"/>
      <c r="BS247" s="245"/>
      <c r="BT247" s="245"/>
      <c r="BU247" s="245"/>
      <c r="BV247" s="153"/>
      <c r="BW247" s="153"/>
      <c r="BX247" s="154"/>
      <c r="BY247" s="244"/>
      <c r="BZ247" s="245"/>
      <c r="CA247" s="246"/>
    </row>
    <row r="248" spans="1:79" ht="151.5" customHeight="1" x14ac:dyDescent="0.3">
      <c r="A248" s="225" t="str">
        <f t="array" ref="A248">IFERROR(INDEX(Riesgos!$A$7:$M$84,MATCH(E248,INDEX(Riesgos!$A$7:$M$84,,MATCH(E$7,Riesgos!$A$6:$M$6,0)),0),MATCH(A$7,Riesgos!$A$6:$M$6,0)),"")</f>
        <v/>
      </c>
      <c r="B248" s="226" t="str">
        <f t="array" ref="B248">IFERROR(INDEX(Riesgos!$A$7:$M$84,MATCH(E248,INDEX(Riesgos!$A$7:$M$84,,MATCH(E$7,Riesgos!$A$6:$M$6,0)),0),MATCH(B$7,Riesgos!$A$6:$M$6,0)),"")</f>
        <v/>
      </c>
      <c r="C248" s="226"/>
      <c r="D248" s="44" t="str">
        <f t="array" ref="D248">IFERROR(INDEX(Riesgos!$A$7:$M$84,MATCH(E248,INDEX(Riesgos!$A$7:$M$84,,MATCH(E$7,Riesgos!$A$6:$M$6,0)),0),MATCH(D$7,Riesgos!$A$6:$M$6,0)),"")</f>
        <v/>
      </c>
      <c r="E248" s="191"/>
      <c r="F248" s="191"/>
      <c r="G248" s="227" t="str">
        <f t="shared" si="0"/>
        <v/>
      </c>
      <c r="H248" s="228"/>
      <c r="I248" s="229" t="str">
        <f t="shared" si="1"/>
        <v/>
      </c>
      <c r="J248" s="166" t="str">
        <f>IFERROR(IF(I248="","",IF(I248&lt;='Listas y tablas'!$L$3,"Muy Baja",IF(I248&lt;='Listas y tablas'!$L$4,"Baja",IF(I248&lt;='Listas y tablas'!$L$5,"Media",IF(I248&lt;='Listas y tablas'!$L$6,"Alta","Muy Alta"))))),"")</f>
        <v/>
      </c>
      <c r="K248" s="230"/>
      <c r="L248" s="231"/>
      <c r="M248" s="133"/>
      <c r="N248" s="221"/>
      <c r="O248" s="221"/>
      <c r="P248" s="222"/>
      <c r="Q248" s="223"/>
      <c r="R248" s="221"/>
      <c r="S248" s="221"/>
      <c r="T248" s="221"/>
      <c r="U248" s="221"/>
      <c r="V248" s="232"/>
      <c r="W248" s="133"/>
      <c r="X248" s="221"/>
      <c r="Y248" s="221"/>
      <c r="Z248" s="221"/>
      <c r="AA248" s="221"/>
      <c r="AB248" s="221"/>
      <c r="AC248" s="134"/>
      <c r="AD248" s="221"/>
      <c r="AE248" s="222"/>
      <c r="AF248" s="233"/>
      <c r="AG248" s="234"/>
      <c r="AH248" s="234"/>
      <c r="AI248" s="235"/>
      <c r="AJ248" s="137"/>
      <c r="AK248" s="137"/>
      <c r="AL248" s="139"/>
      <c r="AM248" s="233"/>
      <c r="AN248" s="236"/>
      <c r="AO248" s="237"/>
      <c r="AP248" s="142"/>
      <c r="AQ248" s="142"/>
      <c r="AR248" s="142"/>
      <c r="AS248" s="142"/>
      <c r="AT248" s="142"/>
      <c r="AU248" s="142"/>
      <c r="AV248" s="143"/>
      <c r="AW248" s="142"/>
      <c r="AX248" s="238"/>
      <c r="AY248" s="239"/>
      <c r="AZ248" s="240"/>
      <c r="BA248" s="240"/>
      <c r="BB248" s="240"/>
      <c r="BC248" s="146"/>
      <c r="BD248" s="146"/>
      <c r="BE248" s="147"/>
      <c r="BF248" s="241"/>
      <c r="BG248" s="240"/>
      <c r="BH248" s="242"/>
      <c r="BI248" s="149"/>
      <c r="BJ248" s="149"/>
      <c r="BK248" s="149"/>
      <c r="BL248" s="149"/>
      <c r="BM248" s="149"/>
      <c r="BN248" s="149"/>
      <c r="BO248" s="150"/>
      <c r="BP248" s="149"/>
      <c r="BQ248" s="243"/>
      <c r="BR248" s="244"/>
      <c r="BS248" s="245"/>
      <c r="BT248" s="245"/>
      <c r="BU248" s="245"/>
      <c r="BV248" s="153"/>
      <c r="BW248" s="153"/>
      <c r="BX248" s="154"/>
      <c r="BY248" s="244"/>
      <c r="BZ248" s="245"/>
      <c r="CA248" s="246"/>
    </row>
    <row r="249" spans="1:79" ht="151.5" customHeight="1" x14ac:dyDescent="0.3">
      <c r="A249" s="225" t="str">
        <f t="array" ref="A249">IFERROR(INDEX(Riesgos!$A$7:$M$84,MATCH(E249,INDEX(Riesgos!$A$7:$M$84,,MATCH(E$7,Riesgos!$A$6:$M$6,0)),0),MATCH(A$7,Riesgos!$A$6:$M$6,0)),"")</f>
        <v/>
      </c>
      <c r="B249" s="226" t="str">
        <f t="array" ref="B249">IFERROR(INDEX(Riesgos!$A$7:$M$84,MATCH(E249,INDEX(Riesgos!$A$7:$M$84,,MATCH(E$7,Riesgos!$A$6:$M$6,0)),0),MATCH(B$7,Riesgos!$A$6:$M$6,0)),"")</f>
        <v/>
      </c>
      <c r="C249" s="226"/>
      <c r="D249" s="44" t="str">
        <f t="array" ref="D249">IFERROR(INDEX(Riesgos!$A$7:$M$84,MATCH(E249,INDEX(Riesgos!$A$7:$M$84,,MATCH(E$7,Riesgos!$A$6:$M$6,0)),0),MATCH(D$7,Riesgos!$A$6:$M$6,0)),"")</f>
        <v/>
      </c>
      <c r="E249" s="191"/>
      <c r="F249" s="191"/>
      <c r="G249" s="227" t="str">
        <f t="shared" si="0"/>
        <v/>
      </c>
      <c r="H249" s="228"/>
      <c r="I249" s="229" t="str">
        <f t="shared" si="1"/>
        <v/>
      </c>
      <c r="J249" s="166" t="str">
        <f>IFERROR(IF(I249="","",IF(I249&lt;='Listas y tablas'!$L$3,"Muy Baja",IF(I249&lt;='Listas y tablas'!$L$4,"Baja",IF(I249&lt;='Listas y tablas'!$L$5,"Media",IF(I249&lt;='Listas y tablas'!$L$6,"Alta","Muy Alta"))))),"")</f>
        <v/>
      </c>
      <c r="K249" s="230"/>
      <c r="L249" s="231"/>
      <c r="M249" s="133"/>
      <c r="N249" s="221"/>
      <c r="O249" s="221"/>
      <c r="P249" s="222"/>
      <c r="Q249" s="223"/>
      <c r="R249" s="221"/>
      <c r="S249" s="221"/>
      <c r="T249" s="221"/>
      <c r="U249" s="221"/>
      <c r="V249" s="232"/>
      <c r="W249" s="133"/>
      <c r="X249" s="221"/>
      <c r="Y249" s="221"/>
      <c r="Z249" s="221"/>
      <c r="AA249" s="221"/>
      <c r="AB249" s="221"/>
      <c r="AC249" s="134"/>
      <c r="AD249" s="221"/>
      <c r="AE249" s="222"/>
      <c r="AF249" s="233"/>
      <c r="AG249" s="234"/>
      <c r="AH249" s="234"/>
      <c r="AI249" s="235"/>
      <c r="AJ249" s="137"/>
      <c r="AK249" s="137"/>
      <c r="AL249" s="139"/>
      <c r="AM249" s="233"/>
      <c r="AN249" s="236"/>
      <c r="AO249" s="237"/>
      <c r="AP249" s="142"/>
      <c r="AQ249" s="142"/>
      <c r="AR249" s="142"/>
      <c r="AS249" s="142"/>
      <c r="AT249" s="142"/>
      <c r="AU249" s="142"/>
      <c r="AV249" s="143"/>
      <c r="AW249" s="142"/>
      <c r="AX249" s="238"/>
      <c r="AY249" s="239"/>
      <c r="AZ249" s="240"/>
      <c r="BA249" s="240"/>
      <c r="BB249" s="240"/>
      <c r="BC249" s="146"/>
      <c r="BD249" s="146"/>
      <c r="BE249" s="147"/>
      <c r="BF249" s="241"/>
      <c r="BG249" s="240"/>
      <c r="BH249" s="242"/>
      <c r="BI249" s="149"/>
      <c r="BJ249" s="149"/>
      <c r="BK249" s="149"/>
      <c r="BL249" s="149"/>
      <c r="BM249" s="149"/>
      <c r="BN249" s="149"/>
      <c r="BO249" s="150"/>
      <c r="BP249" s="149"/>
      <c r="BQ249" s="243"/>
      <c r="BR249" s="244"/>
      <c r="BS249" s="245"/>
      <c r="BT249" s="245"/>
      <c r="BU249" s="245"/>
      <c r="BV249" s="153"/>
      <c r="BW249" s="153"/>
      <c r="BX249" s="154"/>
      <c r="BY249" s="244"/>
      <c r="BZ249" s="245"/>
      <c r="CA249" s="246"/>
    </row>
    <row r="250" spans="1:79" ht="151.5" customHeight="1" x14ac:dyDescent="0.3">
      <c r="A250" s="225" t="str">
        <f t="array" ref="A250">IFERROR(INDEX(Riesgos!$A$7:$M$84,MATCH(E250,INDEX(Riesgos!$A$7:$M$84,,MATCH(E$7,Riesgos!$A$6:$M$6,0)),0),MATCH(A$7,Riesgos!$A$6:$M$6,0)),"")</f>
        <v/>
      </c>
      <c r="B250" s="226" t="str">
        <f t="array" ref="B250">IFERROR(INDEX(Riesgos!$A$7:$M$84,MATCH(E250,INDEX(Riesgos!$A$7:$M$84,,MATCH(E$7,Riesgos!$A$6:$M$6,0)),0),MATCH(B$7,Riesgos!$A$6:$M$6,0)),"")</f>
        <v/>
      </c>
      <c r="C250" s="226"/>
      <c r="D250" s="44" t="str">
        <f t="array" ref="D250">IFERROR(INDEX(Riesgos!$A$7:$M$84,MATCH(E250,INDEX(Riesgos!$A$7:$M$84,,MATCH(E$7,Riesgos!$A$6:$M$6,0)),0),MATCH(D$7,Riesgos!$A$6:$M$6,0)),"")</f>
        <v/>
      </c>
      <c r="E250" s="191"/>
      <c r="F250" s="191"/>
      <c r="G250" s="227" t="str">
        <f t="shared" si="0"/>
        <v/>
      </c>
      <c r="H250" s="228"/>
      <c r="I250" s="229" t="str">
        <f t="shared" si="1"/>
        <v/>
      </c>
      <c r="J250" s="166" t="str">
        <f>IFERROR(IF(I250="","",IF(I250&lt;='Listas y tablas'!$L$3,"Muy Baja",IF(I250&lt;='Listas y tablas'!$L$4,"Baja",IF(I250&lt;='Listas y tablas'!$L$5,"Media",IF(I250&lt;='Listas y tablas'!$L$6,"Alta","Muy Alta"))))),"")</f>
        <v/>
      </c>
      <c r="K250" s="230"/>
      <c r="L250" s="231"/>
      <c r="M250" s="133"/>
      <c r="N250" s="221"/>
      <c r="O250" s="221"/>
      <c r="P250" s="222"/>
      <c r="Q250" s="223"/>
      <c r="R250" s="221"/>
      <c r="S250" s="221"/>
      <c r="T250" s="221"/>
      <c r="U250" s="221"/>
      <c r="V250" s="232"/>
      <c r="W250" s="133"/>
      <c r="X250" s="221"/>
      <c r="Y250" s="221"/>
      <c r="Z250" s="221"/>
      <c r="AA250" s="221"/>
      <c r="AB250" s="221"/>
      <c r="AC250" s="134"/>
      <c r="AD250" s="221"/>
      <c r="AE250" s="222"/>
      <c r="AF250" s="233"/>
      <c r="AG250" s="234"/>
      <c r="AH250" s="234"/>
      <c r="AI250" s="235"/>
      <c r="AJ250" s="137"/>
      <c r="AK250" s="137"/>
      <c r="AL250" s="139"/>
      <c r="AM250" s="233"/>
      <c r="AN250" s="236"/>
      <c r="AO250" s="237"/>
      <c r="AP250" s="142"/>
      <c r="AQ250" s="142"/>
      <c r="AR250" s="142"/>
      <c r="AS250" s="142"/>
      <c r="AT250" s="142"/>
      <c r="AU250" s="142"/>
      <c r="AV250" s="143"/>
      <c r="AW250" s="142"/>
      <c r="AX250" s="238"/>
      <c r="AY250" s="239"/>
      <c r="AZ250" s="240"/>
      <c r="BA250" s="240"/>
      <c r="BB250" s="240"/>
      <c r="BC250" s="146"/>
      <c r="BD250" s="146"/>
      <c r="BE250" s="147"/>
      <c r="BF250" s="241"/>
      <c r="BG250" s="240"/>
      <c r="BH250" s="242"/>
      <c r="BI250" s="149"/>
      <c r="BJ250" s="149"/>
      <c r="BK250" s="149"/>
      <c r="BL250" s="149"/>
      <c r="BM250" s="149"/>
      <c r="BN250" s="149"/>
      <c r="BO250" s="150"/>
      <c r="BP250" s="149"/>
      <c r="BQ250" s="243"/>
      <c r="BR250" s="244"/>
      <c r="BS250" s="245"/>
      <c r="BT250" s="245"/>
      <c r="BU250" s="245"/>
      <c r="BV250" s="153"/>
      <c r="BW250" s="153"/>
      <c r="BX250" s="154"/>
      <c r="BY250" s="244"/>
      <c r="BZ250" s="245"/>
      <c r="CA250" s="246"/>
    </row>
    <row r="251" spans="1:79" ht="151.5" customHeight="1" x14ac:dyDescent="0.3">
      <c r="A251" s="225" t="str">
        <f t="array" ref="A251">IFERROR(INDEX(Riesgos!$A$7:$M$84,MATCH(E251,INDEX(Riesgos!$A$7:$M$84,,MATCH(E$7,Riesgos!$A$6:$M$6,0)),0),MATCH(A$7,Riesgos!$A$6:$M$6,0)),"")</f>
        <v/>
      </c>
      <c r="B251" s="226" t="str">
        <f t="array" ref="B251">IFERROR(INDEX(Riesgos!$A$7:$M$84,MATCH(E251,INDEX(Riesgos!$A$7:$M$84,,MATCH(E$7,Riesgos!$A$6:$M$6,0)),0),MATCH(B$7,Riesgos!$A$6:$M$6,0)),"")</f>
        <v/>
      </c>
      <c r="C251" s="226"/>
      <c r="D251" s="44" t="str">
        <f t="array" ref="D251">IFERROR(INDEX(Riesgos!$A$7:$M$84,MATCH(E251,INDEX(Riesgos!$A$7:$M$84,,MATCH(E$7,Riesgos!$A$6:$M$6,0)),0),MATCH(D$7,Riesgos!$A$6:$M$6,0)),"")</f>
        <v/>
      </c>
      <c r="E251" s="191"/>
      <c r="F251" s="191"/>
      <c r="G251" s="227" t="str">
        <f t="shared" si="0"/>
        <v/>
      </c>
      <c r="H251" s="228"/>
      <c r="I251" s="229" t="str">
        <f t="shared" si="1"/>
        <v/>
      </c>
      <c r="J251" s="166" t="str">
        <f>IFERROR(IF(I251="","",IF(I251&lt;='Listas y tablas'!$L$3,"Muy Baja",IF(I251&lt;='Listas y tablas'!$L$4,"Baja",IF(I251&lt;='Listas y tablas'!$L$5,"Media",IF(I251&lt;='Listas y tablas'!$L$6,"Alta","Muy Alta"))))),"")</f>
        <v/>
      </c>
      <c r="K251" s="230"/>
      <c r="L251" s="231"/>
      <c r="M251" s="133"/>
      <c r="N251" s="221"/>
      <c r="O251" s="221"/>
      <c r="P251" s="222"/>
      <c r="Q251" s="223"/>
      <c r="R251" s="221"/>
      <c r="S251" s="221"/>
      <c r="T251" s="221"/>
      <c r="U251" s="221"/>
      <c r="V251" s="232"/>
      <c r="W251" s="133"/>
      <c r="X251" s="221"/>
      <c r="Y251" s="221"/>
      <c r="Z251" s="221"/>
      <c r="AA251" s="221"/>
      <c r="AB251" s="221"/>
      <c r="AC251" s="134"/>
      <c r="AD251" s="221"/>
      <c r="AE251" s="222"/>
      <c r="AF251" s="233"/>
      <c r="AG251" s="234"/>
      <c r="AH251" s="234"/>
      <c r="AI251" s="235"/>
      <c r="AJ251" s="137"/>
      <c r="AK251" s="137"/>
      <c r="AL251" s="139"/>
      <c r="AM251" s="233"/>
      <c r="AN251" s="236"/>
      <c r="AO251" s="237"/>
      <c r="AP251" s="142"/>
      <c r="AQ251" s="142"/>
      <c r="AR251" s="142"/>
      <c r="AS251" s="142"/>
      <c r="AT251" s="142"/>
      <c r="AU251" s="142"/>
      <c r="AV251" s="143"/>
      <c r="AW251" s="142"/>
      <c r="AX251" s="238"/>
      <c r="AY251" s="239"/>
      <c r="AZ251" s="240"/>
      <c r="BA251" s="240"/>
      <c r="BB251" s="240"/>
      <c r="BC251" s="146"/>
      <c r="BD251" s="146"/>
      <c r="BE251" s="147"/>
      <c r="BF251" s="241"/>
      <c r="BG251" s="240"/>
      <c r="BH251" s="242"/>
      <c r="BI251" s="149"/>
      <c r="BJ251" s="149"/>
      <c r="BK251" s="149"/>
      <c r="BL251" s="149"/>
      <c r="BM251" s="149"/>
      <c r="BN251" s="149"/>
      <c r="BO251" s="150"/>
      <c r="BP251" s="149"/>
      <c r="BQ251" s="243"/>
      <c r="BR251" s="244"/>
      <c r="BS251" s="245"/>
      <c r="BT251" s="245"/>
      <c r="BU251" s="245"/>
      <c r="BV251" s="153"/>
      <c r="BW251" s="153"/>
      <c r="BX251" s="154"/>
      <c r="BY251" s="244"/>
      <c r="BZ251" s="245"/>
      <c r="CA251" s="246"/>
    </row>
    <row r="252" spans="1:79" ht="49.5" customHeight="1" x14ac:dyDescent="0.3">
      <c r="A252" s="248"/>
      <c r="B252" s="249"/>
      <c r="C252" s="249"/>
      <c r="D252" s="250" t="s">
        <v>412</v>
      </c>
      <c r="E252" s="250" t="s">
        <v>413</v>
      </c>
      <c r="F252" s="250"/>
      <c r="G252" s="250"/>
      <c r="H252" s="250"/>
      <c r="I252" s="250"/>
      <c r="J252" s="250"/>
      <c r="K252" s="250"/>
      <c r="L252" s="251"/>
      <c r="M252" s="252"/>
      <c r="N252" s="253"/>
      <c r="O252" s="253"/>
      <c r="P252" s="251"/>
      <c r="Q252" s="223"/>
      <c r="R252" s="221"/>
      <c r="S252" s="221"/>
      <c r="T252" s="221"/>
      <c r="U252" s="221"/>
      <c r="V252" s="232"/>
      <c r="W252" s="252"/>
      <c r="X252" s="253"/>
      <c r="Y252" s="253"/>
      <c r="Z252" s="253"/>
      <c r="AA252" s="253"/>
      <c r="AB252" s="253"/>
      <c r="AC252" s="254"/>
      <c r="AD252" s="253"/>
      <c r="AE252" s="251"/>
      <c r="AF252" s="252"/>
      <c r="AG252" s="253"/>
      <c r="AH252" s="253"/>
      <c r="AI252" s="255"/>
      <c r="AJ252" s="255"/>
      <c r="AK252" s="253"/>
      <c r="AL252" s="251"/>
      <c r="AM252" s="252"/>
      <c r="AN252" s="256"/>
      <c r="AO252" s="257"/>
      <c r="AP252" s="258"/>
      <c r="AQ252" s="258"/>
      <c r="AR252" s="258"/>
      <c r="AS252" s="258"/>
      <c r="AT252" s="258"/>
      <c r="AU252" s="258"/>
      <c r="AV252" s="259"/>
      <c r="AW252" s="258"/>
      <c r="AX252" s="260"/>
      <c r="AY252" s="261"/>
      <c r="AZ252" s="258"/>
      <c r="BA252" s="258"/>
      <c r="BB252" s="258"/>
      <c r="BC252" s="258"/>
      <c r="BD252" s="258"/>
      <c r="BE252" s="260"/>
      <c r="BF252" s="262"/>
      <c r="BG252" s="258"/>
      <c r="BH252" s="260"/>
      <c r="BI252" s="263"/>
      <c r="BJ252" s="263"/>
      <c r="BK252" s="263"/>
      <c r="BL252" s="263"/>
      <c r="BM252" s="263"/>
      <c r="BN252" s="263"/>
      <c r="BO252" s="264"/>
      <c r="BP252" s="263"/>
      <c r="BQ252" s="265"/>
      <c r="BR252" s="266"/>
      <c r="BS252" s="263"/>
      <c r="BT252" s="263"/>
      <c r="BU252" s="263"/>
      <c r="BV252" s="263"/>
      <c r="BW252" s="263"/>
      <c r="BX252" s="265"/>
      <c r="BY252" s="266"/>
      <c r="BZ252" s="263"/>
      <c r="CA252" s="265"/>
    </row>
    <row r="253" spans="1:79" ht="16.5" customHeight="1" x14ac:dyDescent="0.3">
      <c r="A253" s="267" t="s">
        <v>121</v>
      </c>
      <c r="B253" s="267" t="s">
        <v>121</v>
      </c>
      <c r="C253" s="267"/>
      <c r="D253" s="267" t="s">
        <v>121</v>
      </c>
      <c r="E253" s="201" t="s">
        <v>121</v>
      </c>
      <c r="F253" s="201"/>
      <c r="G253" s="201" t="s">
        <v>121</v>
      </c>
      <c r="H253" s="201" t="s">
        <v>121</v>
      </c>
      <c r="I253" s="201" t="s">
        <v>121</v>
      </c>
      <c r="J253" s="201" t="s">
        <v>121</v>
      </c>
      <c r="K253" s="201" t="s">
        <v>121</v>
      </c>
      <c r="L253" s="201" t="s">
        <v>121</v>
      </c>
      <c r="M253" s="201" t="s">
        <v>121</v>
      </c>
      <c r="N253" s="201" t="s">
        <v>121</v>
      </c>
      <c r="O253" s="201" t="s">
        <v>121</v>
      </c>
      <c r="P253" s="201" t="s">
        <v>121</v>
      </c>
      <c r="Q253" s="201" t="s">
        <v>121</v>
      </c>
      <c r="R253" s="201" t="s">
        <v>121</v>
      </c>
      <c r="S253" s="201" t="s">
        <v>121</v>
      </c>
      <c r="T253" s="201" t="s">
        <v>121</v>
      </c>
      <c r="U253" s="201" t="s">
        <v>121</v>
      </c>
      <c r="V253" s="201" t="s">
        <v>121</v>
      </c>
      <c r="W253" s="201"/>
      <c r="X253" s="201" t="s">
        <v>121</v>
      </c>
      <c r="Y253" s="201"/>
      <c r="Z253" s="201"/>
      <c r="AA253" s="201"/>
      <c r="AB253" s="201"/>
      <c r="AC253" s="201"/>
      <c r="AD253" s="201"/>
      <c r="AE253" s="201"/>
      <c r="AF253" s="201"/>
      <c r="AG253" s="201" t="s">
        <v>121</v>
      </c>
      <c r="AH253" s="201"/>
      <c r="AI253" s="201"/>
      <c r="AJ253" s="201"/>
      <c r="AK253" s="201"/>
      <c r="AL253" s="201"/>
      <c r="AM253" s="201"/>
      <c r="AN253" s="201"/>
      <c r="AO253" s="201"/>
      <c r="AP253" s="201"/>
      <c r="AQ253" s="201" t="s">
        <v>121</v>
      </c>
      <c r="AR253" s="201"/>
      <c r="AS253" s="201"/>
      <c r="AT253" s="201"/>
      <c r="AU253" s="201"/>
      <c r="AV253" s="201"/>
      <c r="AW253" s="201"/>
      <c r="AX253" s="201"/>
      <c r="AY253" s="201"/>
      <c r="AZ253" s="201" t="s">
        <v>121</v>
      </c>
      <c r="BA253" s="201"/>
      <c r="BB253" s="201"/>
      <c r="BC253" s="201"/>
      <c r="BD253" s="201"/>
      <c r="BE253" s="201"/>
      <c r="BF253" s="201"/>
      <c r="BG253" s="201"/>
      <c r="BH253" s="201"/>
      <c r="BI253" s="201"/>
      <c r="BJ253" s="201" t="s">
        <v>121</v>
      </c>
      <c r="BK253" s="201"/>
      <c r="BL253" s="201"/>
      <c r="BM253" s="201"/>
      <c r="BN253" s="201"/>
      <c r="BO253" s="201"/>
      <c r="BP253" s="201"/>
      <c r="BQ253" s="201"/>
      <c r="BR253" s="201"/>
      <c r="BS253" s="201" t="s">
        <v>121</v>
      </c>
      <c r="BT253" s="201"/>
      <c r="BU253" s="201"/>
      <c r="BV253" s="201"/>
      <c r="BW253" s="201"/>
      <c r="BX253" s="201"/>
      <c r="BY253" s="201"/>
      <c r="BZ253" s="201"/>
      <c r="CA253" s="201"/>
    </row>
    <row r="254" spans="1:79" ht="16.5" customHeight="1" x14ac:dyDescent="0.3">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c r="BT254" s="201"/>
      <c r="BU254" s="201"/>
      <c r="BV254" s="201"/>
      <c r="BW254" s="201"/>
      <c r="BX254" s="201"/>
      <c r="BY254" s="201"/>
      <c r="BZ254" s="201"/>
      <c r="CA254" s="201"/>
    </row>
    <row r="255" spans="1:79" ht="16.5" customHeight="1" x14ac:dyDescent="0.3">
      <c r="A255" s="267"/>
      <c r="B255" s="267"/>
      <c r="C255" s="267"/>
      <c r="D255" s="267"/>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01"/>
      <c r="BZ255" s="201"/>
      <c r="CA255" s="201"/>
    </row>
    <row r="256" spans="1:79" ht="16.5" customHeight="1" x14ac:dyDescent="0.3">
      <c r="A256" s="267"/>
      <c r="B256" s="267"/>
      <c r="C256" s="267"/>
      <c r="D256" s="267"/>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c r="BR256" s="201"/>
      <c r="BS256" s="201"/>
      <c r="BT256" s="201"/>
      <c r="BU256" s="201"/>
      <c r="BV256" s="201"/>
      <c r="BW256" s="201"/>
      <c r="BX256" s="201"/>
      <c r="BY256" s="201"/>
      <c r="BZ256" s="201"/>
      <c r="CA256" s="201"/>
    </row>
    <row r="257" spans="1:79" ht="16.5" customHeight="1" x14ac:dyDescent="0.3">
      <c r="A257" s="267"/>
      <c r="B257" s="267"/>
      <c r="C257" s="267"/>
      <c r="D257" s="267"/>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c r="BX257" s="201"/>
      <c r="BY257" s="201"/>
      <c r="BZ257" s="201"/>
      <c r="CA257" s="201"/>
    </row>
    <row r="258" spans="1:79" ht="16.5" customHeight="1" x14ac:dyDescent="0.3">
      <c r="A258" s="267"/>
      <c r="B258" s="267"/>
      <c r="C258" s="267"/>
      <c r="D258" s="267"/>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row>
    <row r="259" spans="1:79" ht="16.5" customHeight="1" x14ac:dyDescent="0.3">
      <c r="A259" s="267"/>
      <c r="B259" s="267"/>
      <c r="C259" s="267"/>
      <c r="D259" s="267"/>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c r="BX259" s="201"/>
      <c r="BY259" s="201"/>
      <c r="BZ259" s="201"/>
      <c r="CA259" s="201"/>
    </row>
    <row r="260" spans="1:79" ht="16.5" customHeight="1" x14ac:dyDescent="0.3">
      <c r="A260" s="267"/>
      <c r="B260" s="267"/>
      <c r="C260" s="267"/>
      <c r="D260" s="267"/>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row>
    <row r="261" spans="1:79" ht="16.5" customHeight="1" x14ac:dyDescent="0.3">
      <c r="A261" s="267"/>
      <c r="B261" s="267"/>
      <c r="C261" s="267"/>
      <c r="D261" s="267"/>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A261" s="201"/>
    </row>
    <row r="262" spans="1:79" ht="16.5" customHeight="1" x14ac:dyDescent="0.3">
      <c r="A262" s="267"/>
      <c r="B262" s="267"/>
      <c r="C262" s="267"/>
      <c r="D262" s="267"/>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c r="BT262" s="201"/>
      <c r="BU262" s="201"/>
      <c r="BV262" s="201"/>
      <c r="BW262" s="201"/>
      <c r="BX262" s="201"/>
      <c r="BY262" s="201"/>
      <c r="BZ262" s="201"/>
      <c r="CA262" s="201"/>
    </row>
    <row r="263" spans="1:79" ht="16.5" customHeight="1" x14ac:dyDescent="0.3">
      <c r="A263" s="267"/>
      <c r="B263" s="267"/>
      <c r="C263" s="267"/>
      <c r="D263" s="267"/>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c r="BR263" s="201"/>
      <c r="BS263" s="201"/>
      <c r="BT263" s="201"/>
      <c r="BU263" s="201"/>
      <c r="BV263" s="201"/>
      <c r="BW263" s="201"/>
      <c r="BX263" s="201"/>
      <c r="BY263" s="201"/>
      <c r="BZ263" s="201"/>
      <c r="CA263" s="201"/>
    </row>
    <row r="264" spans="1:79" ht="16.5" customHeight="1" x14ac:dyDescent="0.3">
      <c r="A264" s="267"/>
      <c r="B264" s="267"/>
      <c r="C264" s="267"/>
      <c r="D264" s="267"/>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A264" s="201"/>
    </row>
    <row r="265" spans="1:79" ht="16.5" customHeight="1" x14ac:dyDescent="0.3">
      <c r="A265" s="267"/>
      <c r="B265" s="267"/>
      <c r="C265" s="267"/>
      <c r="D265" s="267"/>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c r="BX265" s="201"/>
      <c r="BY265" s="201"/>
      <c r="BZ265" s="201"/>
      <c r="CA265" s="201"/>
    </row>
    <row r="266" spans="1:79" ht="16.5" customHeight="1" x14ac:dyDescent="0.3">
      <c r="A266" s="267"/>
      <c r="B266" s="267"/>
      <c r="C266" s="267"/>
      <c r="D266" s="267"/>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c r="BR266" s="201"/>
      <c r="BS266" s="201"/>
      <c r="BT266" s="201"/>
      <c r="BU266" s="201"/>
      <c r="BV266" s="201"/>
      <c r="BW266" s="201"/>
      <c r="BX266" s="201"/>
      <c r="BY266" s="201"/>
      <c r="BZ266" s="201"/>
      <c r="CA266" s="201"/>
    </row>
    <row r="267" spans="1:79" ht="16.5" customHeight="1" x14ac:dyDescent="0.3">
      <c r="A267" s="267"/>
      <c r="B267" s="267"/>
      <c r="C267" s="267"/>
      <c r="D267" s="267"/>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c r="BT267" s="201"/>
      <c r="BU267" s="201"/>
      <c r="BV267" s="201"/>
      <c r="BW267" s="201"/>
      <c r="BX267" s="201"/>
      <c r="BY267" s="201"/>
      <c r="BZ267" s="201"/>
      <c r="CA267" s="201"/>
    </row>
    <row r="268" spans="1:79" ht="16.5" customHeight="1" x14ac:dyDescent="0.3">
      <c r="A268" s="267"/>
      <c r="B268" s="267"/>
      <c r="C268" s="267"/>
      <c r="D268" s="267"/>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c r="BR268" s="201"/>
      <c r="BS268" s="201"/>
      <c r="BT268" s="201"/>
      <c r="BU268" s="201"/>
      <c r="BV268" s="201"/>
      <c r="BW268" s="201"/>
      <c r="BX268" s="201"/>
      <c r="BY268" s="201"/>
      <c r="BZ268" s="201"/>
      <c r="CA268" s="201"/>
    </row>
    <row r="269" spans="1:79" ht="16.5" customHeight="1" x14ac:dyDescent="0.3">
      <c r="A269" s="267"/>
      <c r="B269" s="267"/>
      <c r="C269" s="267"/>
      <c r="D269" s="267"/>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A269" s="201"/>
    </row>
    <row r="270" spans="1:79" ht="16.5" customHeight="1" x14ac:dyDescent="0.3">
      <c r="A270" s="267"/>
      <c r="B270" s="267"/>
      <c r="C270" s="267"/>
      <c r="D270" s="267"/>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c r="BR270" s="201"/>
      <c r="BS270" s="201"/>
      <c r="BT270" s="201"/>
      <c r="BU270" s="201"/>
      <c r="BV270" s="201"/>
      <c r="BW270" s="201"/>
      <c r="BX270" s="201"/>
      <c r="BY270" s="201"/>
      <c r="BZ270" s="201"/>
      <c r="CA270" s="201"/>
    </row>
    <row r="271" spans="1:79" ht="16.5" customHeight="1" x14ac:dyDescent="0.3">
      <c r="A271" s="267"/>
      <c r="B271" s="267"/>
      <c r="C271" s="267"/>
      <c r="D271" s="267"/>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c r="BT271" s="201"/>
      <c r="BU271" s="201"/>
      <c r="BV271" s="201"/>
      <c r="BW271" s="201"/>
      <c r="BX271" s="201"/>
      <c r="BY271" s="201"/>
      <c r="BZ271" s="201"/>
      <c r="CA271" s="201"/>
    </row>
    <row r="272" spans="1:79" ht="16.5" customHeight="1" x14ac:dyDescent="0.3">
      <c r="A272" s="267"/>
      <c r="B272" s="267"/>
      <c r="C272" s="267"/>
      <c r="D272" s="267"/>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A272" s="201"/>
    </row>
    <row r="273" spans="1:79" ht="16.5" customHeight="1" x14ac:dyDescent="0.3">
      <c r="A273" s="267"/>
      <c r="B273" s="267"/>
      <c r="C273" s="267"/>
      <c r="D273" s="267"/>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c r="BR273" s="201"/>
      <c r="BS273" s="201"/>
      <c r="BT273" s="201"/>
      <c r="BU273" s="201"/>
      <c r="BV273" s="201"/>
      <c r="BW273" s="201"/>
      <c r="BX273" s="201"/>
      <c r="BY273" s="201"/>
      <c r="BZ273" s="201"/>
      <c r="CA273" s="201"/>
    </row>
    <row r="274" spans="1:79" ht="16.5" customHeight="1" x14ac:dyDescent="0.3">
      <c r="A274" s="267"/>
      <c r="B274" s="267"/>
      <c r="C274" s="267"/>
      <c r="D274" s="267"/>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c r="BR274" s="201"/>
      <c r="BS274" s="201"/>
      <c r="BT274" s="201"/>
      <c r="BU274" s="201"/>
      <c r="BV274" s="201"/>
      <c r="BW274" s="201"/>
      <c r="BX274" s="201"/>
      <c r="BY274" s="201"/>
      <c r="BZ274" s="201"/>
      <c r="CA274" s="201"/>
    </row>
    <row r="275" spans="1:79" ht="16.5" customHeight="1" x14ac:dyDescent="0.3">
      <c r="A275" s="267"/>
      <c r="B275" s="267"/>
      <c r="C275" s="267"/>
      <c r="D275" s="267"/>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A275" s="201"/>
    </row>
    <row r="276" spans="1:79" ht="16.5" customHeight="1" x14ac:dyDescent="0.3">
      <c r="A276" s="267"/>
      <c r="B276" s="267"/>
      <c r="C276" s="267"/>
      <c r="D276" s="267"/>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c r="CA276" s="201"/>
    </row>
    <row r="277" spans="1:79" ht="16.5" customHeight="1" x14ac:dyDescent="0.3">
      <c r="A277" s="267"/>
      <c r="B277" s="267"/>
      <c r="C277" s="267"/>
      <c r="D277" s="267"/>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c r="BT277" s="201"/>
      <c r="BU277" s="201"/>
      <c r="BV277" s="201"/>
      <c r="BW277" s="201"/>
      <c r="BX277" s="201"/>
      <c r="BY277" s="201"/>
      <c r="BZ277" s="201"/>
      <c r="CA277" s="201"/>
    </row>
    <row r="278" spans="1:79" ht="16.5" customHeight="1" x14ac:dyDescent="0.3">
      <c r="A278" s="267"/>
      <c r="B278" s="267"/>
      <c r="C278" s="267"/>
      <c r="D278" s="267"/>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A278" s="201"/>
    </row>
    <row r="279" spans="1:79" ht="16.5" customHeight="1" x14ac:dyDescent="0.3">
      <c r="A279" s="267"/>
      <c r="B279" s="267"/>
      <c r="C279" s="267"/>
      <c r="D279" s="267"/>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c r="BR279" s="201"/>
      <c r="BS279" s="201"/>
      <c r="BT279" s="201"/>
      <c r="BU279" s="201"/>
      <c r="BV279" s="201"/>
      <c r="BW279" s="201"/>
      <c r="BX279" s="201"/>
      <c r="BY279" s="201"/>
      <c r="BZ279" s="201"/>
      <c r="CA279" s="201"/>
    </row>
    <row r="280" spans="1:79" ht="16.5" customHeight="1" x14ac:dyDescent="0.3">
      <c r="A280" s="267"/>
      <c r="B280" s="267"/>
      <c r="C280" s="267"/>
      <c r="D280" s="267"/>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c r="BX280" s="201"/>
      <c r="BY280" s="201"/>
      <c r="BZ280" s="201"/>
      <c r="CA280" s="201"/>
    </row>
    <row r="281" spans="1:79" ht="16.5" customHeight="1" x14ac:dyDescent="0.3">
      <c r="A281" s="267"/>
      <c r="B281" s="267"/>
      <c r="C281" s="267"/>
      <c r="D281" s="267"/>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A281" s="201"/>
    </row>
    <row r="282" spans="1:79" ht="16.5" customHeight="1" x14ac:dyDescent="0.3">
      <c r="A282" s="267"/>
      <c r="B282" s="267"/>
      <c r="C282" s="267"/>
      <c r="D282" s="267"/>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row>
    <row r="283" spans="1:79" ht="16.5" customHeight="1" x14ac:dyDescent="0.3">
      <c r="A283" s="267"/>
      <c r="B283" s="267"/>
      <c r="C283" s="267"/>
      <c r="D283" s="267"/>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c r="BT283" s="201"/>
      <c r="BU283" s="201"/>
      <c r="BV283" s="201"/>
      <c r="BW283" s="201"/>
      <c r="BX283" s="201"/>
      <c r="BY283" s="201"/>
      <c r="BZ283" s="201"/>
      <c r="CA283" s="201"/>
    </row>
    <row r="284" spans="1:79" ht="16.5" customHeight="1" x14ac:dyDescent="0.3">
      <c r="A284" s="267"/>
      <c r="B284" s="267"/>
      <c r="C284" s="267"/>
      <c r="D284" s="267"/>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A284" s="201"/>
    </row>
    <row r="285" spans="1:79" ht="16.5" customHeight="1" x14ac:dyDescent="0.3">
      <c r="A285" s="267"/>
      <c r="B285" s="267"/>
      <c r="C285" s="267"/>
      <c r="D285" s="267"/>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c r="BR285" s="201"/>
      <c r="BS285" s="201"/>
      <c r="BT285" s="201"/>
      <c r="BU285" s="201"/>
      <c r="BV285" s="201"/>
      <c r="BW285" s="201"/>
      <c r="BX285" s="201"/>
      <c r="BY285" s="201"/>
      <c r="BZ285" s="201"/>
      <c r="CA285" s="201"/>
    </row>
    <row r="286" spans="1:79" ht="16.5" customHeight="1" x14ac:dyDescent="0.3">
      <c r="A286" s="267"/>
      <c r="B286" s="267"/>
      <c r="C286" s="267"/>
      <c r="D286" s="267"/>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c r="BR286" s="201"/>
      <c r="BS286" s="201"/>
      <c r="BT286" s="201"/>
      <c r="BU286" s="201"/>
      <c r="BV286" s="201"/>
      <c r="BW286" s="201"/>
      <c r="BX286" s="201"/>
      <c r="BY286" s="201"/>
      <c r="BZ286" s="201"/>
      <c r="CA286" s="201"/>
    </row>
    <row r="287" spans="1:79" ht="16.5" customHeight="1" x14ac:dyDescent="0.3">
      <c r="A287" s="267"/>
      <c r="B287" s="267"/>
      <c r="C287" s="267"/>
      <c r="D287" s="267"/>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c r="BT287" s="201"/>
      <c r="BU287" s="201"/>
      <c r="BV287" s="201"/>
      <c r="BW287" s="201"/>
      <c r="BX287" s="201"/>
      <c r="BY287" s="201"/>
      <c r="BZ287" s="201"/>
      <c r="CA287" s="201"/>
    </row>
    <row r="288" spans="1:79" ht="16.5" customHeight="1" x14ac:dyDescent="0.3">
      <c r="A288" s="267"/>
      <c r="B288" s="267"/>
      <c r="C288" s="267"/>
      <c r="D288" s="267"/>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c r="BT288" s="201"/>
      <c r="BU288" s="201"/>
      <c r="BV288" s="201"/>
      <c r="BW288" s="201"/>
      <c r="BX288" s="201"/>
      <c r="BY288" s="201"/>
      <c r="BZ288" s="201"/>
      <c r="CA288" s="201"/>
    </row>
    <row r="289" spans="1:79" ht="16.5" customHeight="1" x14ac:dyDescent="0.3">
      <c r="A289" s="267"/>
      <c r="B289" s="267"/>
      <c r="C289" s="267"/>
      <c r="D289" s="267"/>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row>
    <row r="290" spans="1:79" ht="16.5" customHeight="1" x14ac:dyDescent="0.3">
      <c r="A290" s="267"/>
      <c r="B290" s="267"/>
      <c r="C290" s="267"/>
      <c r="D290" s="267"/>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c r="BR290" s="201"/>
      <c r="BS290" s="201"/>
      <c r="BT290" s="201"/>
      <c r="BU290" s="201"/>
      <c r="BV290" s="201"/>
      <c r="BW290" s="201"/>
      <c r="BX290" s="201"/>
      <c r="BY290" s="201"/>
      <c r="BZ290" s="201"/>
      <c r="CA290" s="201"/>
    </row>
    <row r="291" spans="1:79" ht="16.5" customHeight="1" x14ac:dyDescent="0.3">
      <c r="A291" s="267"/>
      <c r="B291" s="267"/>
      <c r="C291" s="267"/>
      <c r="D291" s="267"/>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c r="BX291" s="201"/>
      <c r="BY291" s="201"/>
      <c r="BZ291" s="201"/>
      <c r="CA291" s="201"/>
    </row>
    <row r="292" spans="1:79" ht="16.5" customHeight="1" x14ac:dyDescent="0.3">
      <c r="A292" s="267"/>
      <c r="B292" s="267"/>
      <c r="C292" s="267"/>
      <c r="D292" s="267"/>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c r="BR292" s="201"/>
      <c r="BS292" s="201"/>
      <c r="BT292" s="201"/>
      <c r="BU292" s="201"/>
      <c r="BV292" s="201"/>
      <c r="BW292" s="201"/>
      <c r="BX292" s="201"/>
      <c r="BY292" s="201"/>
      <c r="BZ292" s="201"/>
      <c r="CA292" s="201"/>
    </row>
    <row r="293" spans="1:79" ht="16.5" customHeight="1" x14ac:dyDescent="0.3">
      <c r="A293" s="267"/>
      <c r="B293" s="267"/>
      <c r="C293" s="267"/>
      <c r="D293" s="267"/>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c r="BT293" s="201"/>
      <c r="BU293" s="201"/>
      <c r="BV293" s="201"/>
      <c r="BW293" s="201"/>
      <c r="BX293" s="201"/>
      <c r="BY293" s="201"/>
      <c r="BZ293" s="201"/>
      <c r="CA293" s="201"/>
    </row>
    <row r="294" spans="1:79" ht="16.5" customHeight="1" x14ac:dyDescent="0.3">
      <c r="A294" s="267"/>
      <c r="B294" s="267"/>
      <c r="C294" s="267"/>
      <c r="D294" s="267"/>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A294" s="201"/>
    </row>
    <row r="295" spans="1:79" ht="16.5" customHeight="1" x14ac:dyDescent="0.3">
      <c r="A295" s="267"/>
      <c r="B295" s="267"/>
      <c r="C295" s="267"/>
      <c r="D295" s="267"/>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c r="BT295" s="201"/>
      <c r="BU295" s="201"/>
      <c r="BV295" s="201"/>
      <c r="BW295" s="201"/>
      <c r="BX295" s="201"/>
      <c r="BY295" s="201"/>
      <c r="BZ295" s="201"/>
      <c r="CA295" s="201"/>
    </row>
    <row r="296" spans="1:79" ht="16.5" customHeight="1" x14ac:dyDescent="0.3">
      <c r="A296" s="267"/>
      <c r="B296" s="267"/>
      <c r="C296" s="267"/>
      <c r="D296" s="267"/>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A296" s="201"/>
    </row>
    <row r="297" spans="1:79" ht="16.5" customHeight="1" x14ac:dyDescent="0.3">
      <c r="A297" s="267"/>
      <c r="B297" s="267"/>
      <c r="C297" s="267"/>
      <c r="D297" s="267"/>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c r="BR297" s="201"/>
      <c r="BS297" s="201"/>
      <c r="BT297" s="201"/>
      <c r="BU297" s="201"/>
      <c r="BV297" s="201"/>
      <c r="BW297" s="201"/>
      <c r="BX297" s="201"/>
      <c r="BY297" s="201"/>
      <c r="BZ297" s="201"/>
      <c r="CA297" s="201"/>
    </row>
    <row r="298" spans="1:79" ht="16.5" customHeight="1" x14ac:dyDescent="0.3">
      <c r="A298" s="267"/>
      <c r="B298" s="267"/>
      <c r="C298" s="267"/>
      <c r="D298" s="267"/>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A298" s="201"/>
    </row>
    <row r="299" spans="1:79" ht="16.5" customHeight="1" x14ac:dyDescent="0.3">
      <c r="A299" s="267"/>
      <c r="B299" s="267"/>
      <c r="C299" s="267"/>
      <c r="D299" s="267"/>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c r="BT299" s="201"/>
      <c r="BU299" s="201"/>
      <c r="BV299" s="201"/>
      <c r="BW299" s="201"/>
      <c r="BX299" s="201"/>
      <c r="BY299" s="201"/>
      <c r="BZ299" s="201"/>
      <c r="CA299" s="201"/>
    </row>
    <row r="300" spans="1:79" ht="16.5" customHeight="1" x14ac:dyDescent="0.3">
      <c r="A300" s="267"/>
      <c r="B300" s="267"/>
      <c r="C300" s="267"/>
      <c r="D300" s="267"/>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c r="BT300" s="201"/>
      <c r="BU300" s="201"/>
      <c r="BV300" s="201"/>
      <c r="BW300" s="201"/>
      <c r="BX300" s="201"/>
      <c r="BY300" s="201"/>
      <c r="BZ300" s="201"/>
      <c r="CA300" s="201"/>
    </row>
    <row r="301" spans="1:79" ht="16.5" customHeight="1" x14ac:dyDescent="0.3">
      <c r="A301" s="267"/>
      <c r="B301" s="267"/>
      <c r="C301" s="267"/>
      <c r="D301" s="267"/>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A301" s="201"/>
    </row>
    <row r="302" spans="1:79" ht="16.5" customHeight="1" x14ac:dyDescent="0.3">
      <c r="A302" s="267"/>
      <c r="B302" s="267"/>
      <c r="C302" s="267"/>
      <c r="D302" s="267"/>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c r="BT302" s="201"/>
      <c r="BU302" s="201"/>
      <c r="BV302" s="201"/>
      <c r="BW302" s="201"/>
      <c r="BX302" s="201"/>
      <c r="BY302" s="201"/>
      <c r="BZ302" s="201"/>
      <c r="CA302" s="201"/>
    </row>
    <row r="303" spans="1:79" ht="16.5" customHeight="1" x14ac:dyDescent="0.3">
      <c r="A303" s="267"/>
      <c r="B303" s="267"/>
      <c r="C303" s="267"/>
      <c r="D303" s="267"/>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c r="BT303" s="201"/>
      <c r="BU303" s="201"/>
      <c r="BV303" s="201"/>
      <c r="BW303" s="201"/>
      <c r="BX303" s="201"/>
      <c r="BY303" s="201"/>
      <c r="BZ303" s="201"/>
      <c r="CA303" s="201"/>
    </row>
    <row r="304" spans="1:79" ht="16.5" customHeight="1" x14ac:dyDescent="0.3">
      <c r="A304" s="267"/>
      <c r="B304" s="267"/>
      <c r="C304" s="267"/>
      <c r="D304" s="267"/>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row>
    <row r="305" spans="1:79" ht="16.5" customHeight="1" x14ac:dyDescent="0.3">
      <c r="A305" s="267"/>
      <c r="B305" s="267"/>
      <c r="C305" s="267"/>
      <c r="D305" s="267"/>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c r="BR305" s="201"/>
      <c r="BS305" s="201"/>
      <c r="BT305" s="201"/>
      <c r="BU305" s="201"/>
      <c r="BV305" s="201"/>
      <c r="BW305" s="201"/>
      <c r="BX305" s="201"/>
      <c r="BY305" s="201"/>
      <c r="BZ305" s="201"/>
      <c r="CA305" s="201"/>
    </row>
    <row r="306" spans="1:79" ht="16.5" customHeight="1" x14ac:dyDescent="0.3">
      <c r="A306" s="267"/>
      <c r="B306" s="267"/>
      <c r="C306" s="267"/>
      <c r="D306" s="267"/>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01"/>
      <c r="BZ306" s="201"/>
      <c r="CA306" s="201"/>
    </row>
    <row r="307" spans="1:79" ht="16.5" customHeight="1" x14ac:dyDescent="0.3">
      <c r="A307" s="267"/>
      <c r="B307" s="267"/>
      <c r="C307" s="267"/>
      <c r="D307" s="267"/>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c r="BR307" s="201"/>
      <c r="BS307" s="201"/>
      <c r="BT307" s="201"/>
      <c r="BU307" s="201"/>
      <c r="BV307" s="201"/>
      <c r="BW307" s="201"/>
      <c r="BX307" s="201"/>
      <c r="BY307" s="201"/>
      <c r="BZ307" s="201"/>
      <c r="CA307" s="201"/>
    </row>
    <row r="308" spans="1:79" ht="16.5" customHeight="1" x14ac:dyDescent="0.3">
      <c r="A308" s="267"/>
      <c r="B308" s="267"/>
      <c r="C308" s="267"/>
      <c r="D308" s="267"/>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A308" s="201"/>
    </row>
    <row r="309" spans="1:79" ht="16.5" customHeight="1" x14ac:dyDescent="0.3">
      <c r="A309" s="267"/>
      <c r="B309" s="267"/>
      <c r="C309" s="267"/>
      <c r="D309" s="267"/>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c r="CA309" s="201"/>
    </row>
    <row r="310" spans="1:79" ht="16.5" customHeight="1" x14ac:dyDescent="0.3">
      <c r="A310" s="267"/>
      <c r="B310" s="267"/>
      <c r="C310" s="267"/>
      <c r="D310" s="267"/>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row>
    <row r="311" spans="1:79" ht="16.5" customHeight="1" x14ac:dyDescent="0.3">
      <c r="A311" s="267"/>
      <c r="B311" s="267"/>
      <c r="C311" s="267"/>
      <c r="D311" s="267"/>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row>
    <row r="312" spans="1:79" ht="16.5" customHeight="1" x14ac:dyDescent="0.3">
      <c r="A312" s="267"/>
      <c r="B312" s="267"/>
      <c r="C312" s="267"/>
      <c r="D312" s="267"/>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c r="CA312" s="201"/>
    </row>
    <row r="313" spans="1:79" ht="16.5" customHeight="1" x14ac:dyDescent="0.3">
      <c r="A313" s="267"/>
      <c r="B313" s="267"/>
      <c r="C313" s="267"/>
      <c r="D313" s="267"/>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c r="BR313" s="201"/>
      <c r="BS313" s="201"/>
      <c r="BT313" s="201"/>
      <c r="BU313" s="201"/>
      <c r="BV313" s="201"/>
      <c r="BW313" s="201"/>
      <c r="BX313" s="201"/>
      <c r="BY313" s="201"/>
      <c r="BZ313" s="201"/>
      <c r="CA313" s="201"/>
    </row>
    <row r="314" spans="1:79" ht="16.5" customHeight="1" x14ac:dyDescent="0.3">
      <c r="A314" s="267"/>
      <c r="B314" s="267"/>
      <c r="C314" s="267"/>
      <c r="D314" s="267"/>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A314" s="201"/>
    </row>
    <row r="315" spans="1:79" ht="16.5" customHeight="1" x14ac:dyDescent="0.3">
      <c r="A315" s="267"/>
      <c r="B315" s="267"/>
      <c r="C315" s="267"/>
      <c r="D315" s="267"/>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A315" s="201"/>
    </row>
    <row r="316" spans="1:79" ht="16.5" customHeight="1" x14ac:dyDescent="0.3">
      <c r="A316" s="267"/>
      <c r="B316" s="267"/>
      <c r="C316" s="267"/>
      <c r="D316" s="267"/>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c r="BT316" s="201"/>
      <c r="BU316" s="201"/>
      <c r="BV316" s="201"/>
      <c r="BW316" s="201"/>
      <c r="BX316" s="201"/>
      <c r="BY316" s="201"/>
      <c r="BZ316" s="201"/>
      <c r="CA316" s="201"/>
    </row>
    <row r="317" spans="1:79" ht="16.5" customHeight="1" x14ac:dyDescent="0.3">
      <c r="A317" s="267"/>
      <c r="B317" s="267"/>
      <c r="C317" s="267"/>
      <c r="D317" s="267"/>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A317" s="201"/>
    </row>
    <row r="318" spans="1:79" ht="16.5" customHeight="1" x14ac:dyDescent="0.3">
      <c r="A318" s="267"/>
      <c r="B318" s="267"/>
      <c r="C318" s="267"/>
      <c r="D318" s="267"/>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row>
    <row r="319" spans="1:79" ht="16.5" customHeight="1" x14ac:dyDescent="0.3">
      <c r="A319" s="267"/>
      <c r="B319" s="267"/>
      <c r="C319" s="267"/>
      <c r="D319" s="267"/>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A319" s="201"/>
    </row>
    <row r="320" spans="1:79" ht="16.5" customHeight="1" x14ac:dyDescent="0.3">
      <c r="A320" s="267"/>
      <c r="B320" s="267"/>
      <c r="C320" s="267"/>
      <c r="D320" s="267"/>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row>
    <row r="321" spans="1:79" ht="16.5" customHeight="1" x14ac:dyDescent="0.3">
      <c r="A321" s="267"/>
      <c r="B321" s="267"/>
      <c r="C321" s="267"/>
      <c r="D321" s="267"/>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row>
    <row r="322" spans="1:79" ht="16.5" customHeight="1" x14ac:dyDescent="0.3">
      <c r="A322" s="267"/>
      <c r="B322" s="267"/>
      <c r="C322" s="267"/>
      <c r="D322" s="267"/>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c r="BR322" s="201"/>
      <c r="BS322" s="201"/>
      <c r="BT322" s="201"/>
      <c r="BU322" s="201"/>
      <c r="BV322" s="201"/>
      <c r="BW322" s="201"/>
      <c r="BX322" s="201"/>
      <c r="BY322" s="201"/>
      <c r="BZ322" s="201"/>
      <c r="CA322" s="201"/>
    </row>
    <row r="323" spans="1:79" ht="16.5" customHeight="1" x14ac:dyDescent="0.3">
      <c r="A323" s="267"/>
      <c r="B323" s="267"/>
      <c r="C323" s="267"/>
      <c r="D323" s="267"/>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A323" s="201"/>
    </row>
    <row r="324" spans="1:79" ht="16.5" customHeight="1" x14ac:dyDescent="0.3">
      <c r="A324" s="267"/>
      <c r="B324" s="267"/>
      <c r="C324" s="267"/>
      <c r="D324" s="267"/>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A324" s="201"/>
    </row>
    <row r="325" spans="1:79" ht="16.5" customHeight="1" x14ac:dyDescent="0.3">
      <c r="A325" s="267"/>
      <c r="B325" s="267"/>
      <c r="C325" s="267"/>
      <c r="D325" s="267"/>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row>
    <row r="326" spans="1:79" ht="16.5" customHeight="1" x14ac:dyDescent="0.3">
      <c r="A326" s="267"/>
      <c r="B326" s="267"/>
      <c r="C326" s="267"/>
      <c r="D326" s="267"/>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c r="BM326" s="201"/>
      <c r="BN326" s="201"/>
      <c r="BO326" s="201"/>
      <c r="BP326" s="201"/>
      <c r="BQ326" s="201"/>
      <c r="BR326" s="201"/>
      <c r="BS326" s="201"/>
      <c r="BT326" s="201"/>
      <c r="BU326" s="201"/>
      <c r="BV326" s="201"/>
      <c r="BW326" s="201"/>
      <c r="BX326" s="201"/>
      <c r="BY326" s="201"/>
      <c r="BZ326" s="201"/>
      <c r="CA326" s="201"/>
    </row>
    <row r="327" spans="1:79" ht="16.5" customHeight="1" x14ac:dyDescent="0.3">
      <c r="A327" s="267"/>
      <c r="B327" s="267"/>
      <c r="C327" s="267"/>
      <c r="D327" s="267"/>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c r="BR327" s="201"/>
      <c r="BS327" s="201"/>
      <c r="BT327" s="201"/>
      <c r="BU327" s="201"/>
      <c r="BV327" s="201"/>
      <c r="BW327" s="201"/>
      <c r="BX327" s="201"/>
      <c r="BY327" s="201"/>
      <c r="BZ327" s="201"/>
      <c r="CA327" s="201"/>
    </row>
    <row r="328" spans="1:79" ht="16.5" customHeight="1" x14ac:dyDescent="0.3">
      <c r="A328" s="267"/>
      <c r="B328" s="267"/>
      <c r="C328" s="267"/>
      <c r="D328" s="267"/>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A328" s="201"/>
    </row>
    <row r="329" spans="1:79" ht="16.5" customHeight="1" x14ac:dyDescent="0.3">
      <c r="A329" s="267"/>
      <c r="B329" s="267"/>
      <c r="C329" s="267"/>
      <c r="D329" s="267"/>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c r="BX329" s="201"/>
      <c r="BY329" s="201"/>
      <c r="BZ329" s="201"/>
      <c r="CA329" s="201"/>
    </row>
    <row r="330" spans="1:79" ht="16.5" customHeight="1" x14ac:dyDescent="0.3">
      <c r="A330" s="267"/>
      <c r="B330" s="267"/>
      <c r="C330" s="267"/>
      <c r="D330" s="267"/>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c r="BM330" s="201"/>
      <c r="BN330" s="201"/>
      <c r="BO330" s="201"/>
      <c r="BP330" s="201"/>
      <c r="BQ330" s="201"/>
      <c r="BR330" s="201"/>
      <c r="BS330" s="201"/>
      <c r="BT330" s="201"/>
      <c r="BU330" s="201"/>
      <c r="BV330" s="201"/>
      <c r="BW330" s="201"/>
      <c r="BX330" s="201"/>
      <c r="BY330" s="201"/>
      <c r="BZ330" s="201"/>
      <c r="CA330" s="201"/>
    </row>
    <row r="331" spans="1:79" ht="16.5" customHeight="1" x14ac:dyDescent="0.3">
      <c r="A331" s="267"/>
      <c r="B331" s="267"/>
      <c r="C331" s="267"/>
      <c r="D331" s="267"/>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c r="BM331" s="201"/>
      <c r="BN331" s="201"/>
      <c r="BO331" s="201"/>
      <c r="BP331" s="201"/>
      <c r="BQ331" s="201"/>
      <c r="BR331" s="201"/>
      <c r="BS331" s="201"/>
      <c r="BT331" s="201"/>
      <c r="BU331" s="201"/>
      <c r="BV331" s="201"/>
      <c r="BW331" s="201"/>
      <c r="BX331" s="201"/>
      <c r="BY331" s="201"/>
      <c r="BZ331" s="201"/>
      <c r="CA331" s="201"/>
    </row>
    <row r="332" spans="1:79" ht="16.5" customHeight="1" x14ac:dyDescent="0.3">
      <c r="A332" s="267"/>
      <c r="B332" s="267"/>
      <c r="C332" s="267"/>
      <c r="D332" s="267"/>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row>
    <row r="333" spans="1:79" ht="16.5" customHeight="1" x14ac:dyDescent="0.3">
      <c r="A333" s="267"/>
      <c r="B333" s="267"/>
      <c r="C333" s="267"/>
      <c r="D333" s="267"/>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c r="BR333" s="201"/>
      <c r="BS333" s="201"/>
      <c r="BT333" s="201"/>
      <c r="BU333" s="201"/>
      <c r="BV333" s="201"/>
      <c r="BW333" s="201"/>
      <c r="BX333" s="201"/>
      <c r="BY333" s="201"/>
      <c r="BZ333" s="201"/>
      <c r="CA333" s="201"/>
    </row>
    <row r="334" spans="1:79" ht="16.5" customHeight="1" x14ac:dyDescent="0.3">
      <c r="A334" s="267"/>
      <c r="B334" s="267"/>
      <c r="C334" s="267"/>
      <c r="D334" s="267"/>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c r="BR334" s="201"/>
      <c r="BS334" s="201"/>
      <c r="BT334" s="201"/>
      <c r="BU334" s="201"/>
      <c r="BV334" s="201"/>
      <c r="BW334" s="201"/>
      <c r="BX334" s="201"/>
      <c r="BY334" s="201"/>
      <c r="BZ334" s="201"/>
      <c r="CA334" s="201"/>
    </row>
    <row r="335" spans="1:79" ht="16.5" customHeight="1" x14ac:dyDescent="0.3">
      <c r="A335" s="267"/>
      <c r="B335" s="267"/>
      <c r="C335" s="267"/>
      <c r="D335" s="267"/>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c r="BM335" s="201"/>
      <c r="BN335" s="201"/>
      <c r="BO335" s="201"/>
      <c r="BP335" s="201"/>
      <c r="BQ335" s="201"/>
      <c r="BR335" s="201"/>
      <c r="BS335" s="201"/>
      <c r="BT335" s="201"/>
      <c r="BU335" s="201"/>
      <c r="BV335" s="201"/>
      <c r="BW335" s="201"/>
      <c r="BX335" s="201"/>
      <c r="BY335" s="201"/>
      <c r="BZ335" s="201"/>
      <c r="CA335" s="201"/>
    </row>
    <row r="336" spans="1:79" ht="16.5" customHeight="1" x14ac:dyDescent="0.3">
      <c r="A336" s="267"/>
      <c r="B336" s="267"/>
      <c r="C336" s="267"/>
      <c r="D336" s="267"/>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c r="BM336" s="201"/>
      <c r="BN336" s="201"/>
      <c r="BO336" s="201"/>
      <c r="BP336" s="201"/>
      <c r="BQ336" s="201"/>
      <c r="BR336" s="201"/>
      <c r="BS336" s="201"/>
      <c r="BT336" s="201"/>
      <c r="BU336" s="201"/>
      <c r="BV336" s="201"/>
      <c r="BW336" s="201"/>
      <c r="BX336" s="201"/>
      <c r="BY336" s="201"/>
      <c r="BZ336" s="201"/>
      <c r="CA336" s="201"/>
    </row>
    <row r="337" spans="1:79" ht="16.5" customHeight="1" x14ac:dyDescent="0.3">
      <c r="A337" s="267"/>
      <c r="B337" s="267"/>
      <c r="C337" s="267"/>
      <c r="D337" s="267"/>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A337" s="201"/>
    </row>
    <row r="338" spans="1:79" ht="16.5" customHeight="1" x14ac:dyDescent="0.3">
      <c r="A338" s="267"/>
      <c r="B338" s="267"/>
      <c r="C338" s="267"/>
      <c r="D338" s="267"/>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c r="BR338" s="201"/>
      <c r="BS338" s="201"/>
      <c r="BT338" s="201"/>
      <c r="BU338" s="201"/>
      <c r="BV338" s="201"/>
      <c r="BW338" s="201"/>
      <c r="BX338" s="201"/>
      <c r="BY338" s="201"/>
      <c r="BZ338" s="201"/>
      <c r="CA338" s="201"/>
    </row>
    <row r="339" spans="1:79" ht="16.5" customHeight="1" x14ac:dyDescent="0.3">
      <c r="A339" s="267"/>
      <c r="B339" s="267"/>
      <c r="C339" s="267"/>
      <c r="D339" s="267"/>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A339" s="201"/>
    </row>
    <row r="340" spans="1:79" ht="16.5" customHeight="1" x14ac:dyDescent="0.3">
      <c r="A340" s="267"/>
      <c r="B340" s="267"/>
      <c r="C340" s="267"/>
      <c r="D340" s="267"/>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A340" s="201"/>
    </row>
    <row r="341" spans="1:79" ht="16.5" customHeight="1" x14ac:dyDescent="0.3">
      <c r="A341" s="267"/>
      <c r="B341" s="267"/>
      <c r="C341" s="267"/>
      <c r="D341" s="267"/>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c r="BM341" s="201"/>
      <c r="BN341" s="201"/>
      <c r="BO341" s="201"/>
      <c r="BP341" s="201"/>
      <c r="BQ341" s="201"/>
      <c r="BR341" s="201"/>
      <c r="BS341" s="201"/>
      <c r="BT341" s="201"/>
      <c r="BU341" s="201"/>
      <c r="BV341" s="201"/>
      <c r="BW341" s="201"/>
      <c r="BX341" s="201"/>
      <c r="BY341" s="201"/>
      <c r="BZ341" s="201"/>
      <c r="CA341" s="201"/>
    </row>
    <row r="342" spans="1:79" ht="16.5" customHeight="1" x14ac:dyDescent="0.3">
      <c r="A342" s="267"/>
      <c r="B342" s="267"/>
      <c r="C342" s="267"/>
      <c r="D342" s="267"/>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c r="BM342" s="201"/>
      <c r="BN342" s="201"/>
      <c r="BO342" s="201"/>
      <c r="BP342" s="201"/>
      <c r="BQ342" s="201"/>
      <c r="BR342" s="201"/>
      <c r="BS342" s="201"/>
      <c r="BT342" s="201"/>
      <c r="BU342" s="201"/>
      <c r="BV342" s="201"/>
      <c r="BW342" s="201"/>
      <c r="BX342" s="201"/>
      <c r="BY342" s="201"/>
      <c r="BZ342" s="201"/>
      <c r="CA342" s="201"/>
    </row>
    <row r="343" spans="1:79" ht="16.5" customHeight="1" x14ac:dyDescent="0.3">
      <c r="A343" s="267"/>
      <c r="B343" s="267"/>
      <c r="C343" s="267"/>
      <c r="D343" s="267"/>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c r="BM343" s="201"/>
      <c r="BN343" s="201"/>
      <c r="BO343" s="201"/>
      <c r="BP343" s="201"/>
      <c r="BQ343" s="201"/>
      <c r="BR343" s="201"/>
      <c r="BS343" s="201"/>
      <c r="BT343" s="201"/>
      <c r="BU343" s="201"/>
      <c r="BV343" s="201"/>
      <c r="BW343" s="201"/>
      <c r="BX343" s="201"/>
      <c r="BY343" s="201"/>
      <c r="BZ343" s="201"/>
      <c r="CA343" s="201"/>
    </row>
    <row r="344" spans="1:79" ht="16.5" customHeight="1" x14ac:dyDescent="0.3">
      <c r="A344" s="267"/>
      <c r="B344" s="267"/>
      <c r="C344" s="267"/>
      <c r="D344" s="267"/>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c r="BR344" s="201"/>
      <c r="BS344" s="201"/>
      <c r="BT344" s="201"/>
      <c r="BU344" s="201"/>
      <c r="BV344" s="201"/>
      <c r="BW344" s="201"/>
      <c r="BX344" s="201"/>
      <c r="BY344" s="201"/>
      <c r="BZ344" s="201"/>
      <c r="CA344" s="201"/>
    </row>
    <row r="345" spans="1:79" ht="16.5" customHeight="1" x14ac:dyDescent="0.3">
      <c r="A345" s="267"/>
      <c r="B345" s="267"/>
      <c r="C345" s="267"/>
      <c r="D345" s="267"/>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c r="BR345" s="201"/>
      <c r="BS345" s="201"/>
      <c r="BT345" s="201"/>
      <c r="BU345" s="201"/>
      <c r="BV345" s="201"/>
      <c r="BW345" s="201"/>
      <c r="BX345" s="201"/>
      <c r="BY345" s="201"/>
      <c r="BZ345" s="201"/>
      <c r="CA345" s="201"/>
    </row>
    <row r="346" spans="1:79" ht="16.5" customHeight="1" x14ac:dyDescent="0.3">
      <c r="A346" s="267"/>
      <c r="B346" s="267"/>
      <c r="C346" s="267"/>
      <c r="D346" s="267"/>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c r="BM346" s="201"/>
      <c r="BN346" s="201"/>
      <c r="BO346" s="201"/>
      <c r="BP346" s="201"/>
      <c r="BQ346" s="201"/>
      <c r="BR346" s="201"/>
      <c r="BS346" s="201"/>
      <c r="BT346" s="201"/>
      <c r="BU346" s="201"/>
      <c r="BV346" s="201"/>
      <c r="BW346" s="201"/>
      <c r="BX346" s="201"/>
      <c r="BY346" s="201"/>
      <c r="BZ346" s="201"/>
      <c r="CA346" s="201"/>
    </row>
    <row r="347" spans="1:79" ht="16.5" customHeight="1" x14ac:dyDescent="0.3">
      <c r="A347" s="267"/>
      <c r="B347" s="267"/>
      <c r="C347" s="267"/>
      <c r="D347" s="267"/>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c r="CA347" s="201"/>
    </row>
    <row r="348" spans="1:79" ht="16.5" customHeight="1" x14ac:dyDescent="0.3">
      <c r="A348" s="267"/>
      <c r="B348" s="267"/>
      <c r="C348" s="267"/>
      <c r="D348" s="267"/>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c r="BR348" s="201"/>
      <c r="BS348" s="201"/>
      <c r="BT348" s="201"/>
      <c r="BU348" s="201"/>
      <c r="BV348" s="201"/>
      <c r="BW348" s="201"/>
      <c r="BX348" s="201"/>
      <c r="BY348" s="201"/>
      <c r="BZ348" s="201"/>
      <c r="CA348" s="201"/>
    </row>
    <row r="349" spans="1:79" ht="16.5" customHeight="1" x14ac:dyDescent="0.3">
      <c r="A349" s="267"/>
      <c r="B349" s="267"/>
      <c r="C349" s="267"/>
      <c r="D349" s="267"/>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c r="BM349" s="201"/>
      <c r="BN349" s="201"/>
      <c r="BO349" s="201"/>
      <c r="BP349" s="201"/>
      <c r="BQ349" s="201"/>
      <c r="BR349" s="201"/>
      <c r="BS349" s="201"/>
      <c r="BT349" s="201"/>
      <c r="BU349" s="201"/>
      <c r="BV349" s="201"/>
      <c r="BW349" s="201"/>
      <c r="BX349" s="201"/>
      <c r="BY349" s="201"/>
      <c r="BZ349" s="201"/>
      <c r="CA349" s="201"/>
    </row>
    <row r="350" spans="1:79" ht="16.5" customHeight="1" x14ac:dyDescent="0.3">
      <c r="A350" s="267"/>
      <c r="B350" s="267"/>
      <c r="C350" s="267"/>
      <c r="D350" s="267"/>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c r="BM350" s="201"/>
      <c r="BN350" s="201"/>
      <c r="BO350" s="201"/>
      <c r="BP350" s="201"/>
      <c r="BQ350" s="201"/>
      <c r="BR350" s="201"/>
      <c r="BS350" s="201"/>
      <c r="BT350" s="201"/>
      <c r="BU350" s="201"/>
      <c r="BV350" s="201"/>
      <c r="BW350" s="201"/>
      <c r="BX350" s="201"/>
      <c r="BY350" s="201"/>
      <c r="BZ350" s="201"/>
      <c r="CA350" s="201"/>
    </row>
    <row r="351" spans="1:79" ht="16.5" customHeight="1" x14ac:dyDescent="0.3">
      <c r="A351" s="267"/>
      <c r="B351" s="267"/>
      <c r="C351" s="267"/>
      <c r="D351" s="267"/>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A351" s="201"/>
    </row>
    <row r="352" spans="1:79" ht="16.5" customHeight="1" x14ac:dyDescent="0.3">
      <c r="A352" s="267"/>
      <c r="B352" s="267"/>
      <c r="C352" s="267"/>
      <c r="D352" s="267"/>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c r="BM352" s="201"/>
      <c r="BN352" s="201"/>
      <c r="BO352" s="201"/>
      <c r="BP352" s="201"/>
      <c r="BQ352" s="201"/>
      <c r="BR352" s="201"/>
      <c r="BS352" s="201"/>
      <c r="BT352" s="201"/>
      <c r="BU352" s="201"/>
      <c r="BV352" s="201"/>
      <c r="BW352" s="201"/>
      <c r="BX352" s="201"/>
      <c r="BY352" s="201"/>
      <c r="BZ352" s="201"/>
      <c r="CA352" s="201"/>
    </row>
    <row r="353" spans="1:79" ht="16.5" customHeight="1" x14ac:dyDescent="0.3">
      <c r="A353" s="267"/>
      <c r="B353" s="267"/>
      <c r="C353" s="267"/>
      <c r="D353" s="267"/>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c r="BR353" s="201"/>
      <c r="BS353" s="201"/>
      <c r="BT353" s="201"/>
      <c r="BU353" s="201"/>
      <c r="BV353" s="201"/>
      <c r="BW353" s="201"/>
      <c r="BX353" s="201"/>
      <c r="BY353" s="201"/>
      <c r="BZ353" s="201"/>
      <c r="CA353" s="201"/>
    </row>
    <row r="354" spans="1:79" ht="16.5" customHeight="1" x14ac:dyDescent="0.3">
      <c r="A354" s="267"/>
      <c r="B354" s="267"/>
      <c r="C354" s="267"/>
      <c r="D354" s="267"/>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c r="CA354" s="201"/>
    </row>
    <row r="355" spans="1:79" ht="16.5" customHeight="1" x14ac:dyDescent="0.3">
      <c r="A355" s="267"/>
      <c r="B355" s="267"/>
      <c r="C355" s="267"/>
      <c r="D355" s="267"/>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c r="BM355" s="201"/>
      <c r="BN355" s="201"/>
      <c r="BO355" s="201"/>
      <c r="BP355" s="201"/>
      <c r="BQ355" s="201"/>
      <c r="BR355" s="201"/>
      <c r="BS355" s="201"/>
      <c r="BT355" s="201"/>
      <c r="BU355" s="201"/>
      <c r="BV355" s="201"/>
      <c r="BW355" s="201"/>
      <c r="BX355" s="201"/>
      <c r="BY355" s="201"/>
      <c r="BZ355" s="201"/>
      <c r="CA355" s="201"/>
    </row>
    <row r="356" spans="1:79" ht="16.5" customHeight="1" x14ac:dyDescent="0.3">
      <c r="A356" s="267"/>
      <c r="B356" s="267"/>
      <c r="C356" s="267"/>
      <c r="D356" s="267"/>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c r="BM356" s="201"/>
      <c r="BN356" s="201"/>
      <c r="BO356" s="201"/>
      <c r="BP356" s="201"/>
      <c r="BQ356" s="201"/>
      <c r="BR356" s="201"/>
      <c r="BS356" s="201"/>
      <c r="BT356" s="201"/>
      <c r="BU356" s="201"/>
      <c r="BV356" s="201"/>
      <c r="BW356" s="201"/>
      <c r="BX356" s="201"/>
      <c r="BY356" s="201"/>
      <c r="BZ356" s="201"/>
      <c r="CA356" s="201"/>
    </row>
    <row r="357" spans="1:79" ht="16.5" customHeight="1" x14ac:dyDescent="0.3">
      <c r="A357" s="267"/>
      <c r="B357" s="267"/>
      <c r="C357" s="267"/>
      <c r="D357" s="267"/>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A357" s="201"/>
    </row>
    <row r="358" spans="1:79" ht="16.5" customHeight="1" x14ac:dyDescent="0.3">
      <c r="A358" s="267"/>
      <c r="B358" s="267"/>
      <c r="C358" s="267"/>
      <c r="D358" s="267"/>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c r="BM358" s="201"/>
      <c r="BN358" s="201"/>
      <c r="BO358" s="201"/>
      <c r="BP358" s="201"/>
      <c r="BQ358" s="201"/>
      <c r="BR358" s="201"/>
      <c r="BS358" s="201"/>
      <c r="BT358" s="201"/>
      <c r="BU358" s="201"/>
      <c r="BV358" s="201"/>
      <c r="BW358" s="201"/>
      <c r="BX358" s="201"/>
      <c r="BY358" s="201"/>
      <c r="BZ358" s="201"/>
      <c r="CA358" s="201"/>
    </row>
    <row r="359" spans="1:79" ht="16.5" customHeight="1" x14ac:dyDescent="0.3">
      <c r="A359" s="267"/>
      <c r="B359" s="267"/>
      <c r="C359" s="267"/>
      <c r="D359" s="267"/>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c r="BM359" s="201"/>
      <c r="BN359" s="201"/>
      <c r="BO359" s="201"/>
      <c r="BP359" s="201"/>
      <c r="BQ359" s="201"/>
      <c r="BR359" s="201"/>
      <c r="BS359" s="201"/>
      <c r="BT359" s="201"/>
      <c r="BU359" s="201"/>
      <c r="BV359" s="201"/>
      <c r="BW359" s="201"/>
      <c r="BX359" s="201"/>
      <c r="BY359" s="201"/>
      <c r="BZ359" s="201"/>
      <c r="CA359" s="201"/>
    </row>
    <row r="360" spans="1:79" ht="16.5" customHeight="1" x14ac:dyDescent="0.3">
      <c r="A360" s="267"/>
      <c r="B360" s="267"/>
      <c r="C360" s="267"/>
      <c r="D360" s="267"/>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row>
    <row r="361" spans="1:79" ht="16.5" customHeight="1" x14ac:dyDescent="0.3">
      <c r="A361" s="267"/>
      <c r="B361" s="267"/>
      <c r="C361" s="267"/>
      <c r="D361" s="267"/>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c r="BM361" s="201"/>
      <c r="BN361" s="201"/>
      <c r="BO361" s="201"/>
      <c r="BP361" s="201"/>
      <c r="BQ361" s="201"/>
      <c r="BR361" s="201"/>
      <c r="BS361" s="201"/>
      <c r="BT361" s="201"/>
      <c r="BU361" s="201"/>
      <c r="BV361" s="201"/>
      <c r="BW361" s="201"/>
      <c r="BX361" s="201"/>
      <c r="BY361" s="201"/>
      <c r="BZ361" s="201"/>
      <c r="CA361" s="201"/>
    </row>
    <row r="362" spans="1:79" ht="16.5" customHeight="1" x14ac:dyDescent="0.3">
      <c r="A362" s="267"/>
      <c r="B362" s="267"/>
      <c r="C362" s="267"/>
      <c r="D362" s="267"/>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c r="BR362" s="201"/>
      <c r="BS362" s="201"/>
      <c r="BT362" s="201"/>
      <c r="BU362" s="201"/>
      <c r="BV362" s="201"/>
      <c r="BW362" s="201"/>
      <c r="BX362" s="201"/>
      <c r="BY362" s="201"/>
      <c r="BZ362" s="201"/>
      <c r="CA362" s="201"/>
    </row>
    <row r="363" spans="1:79" ht="16.5" customHeight="1" x14ac:dyDescent="0.3">
      <c r="A363" s="267"/>
      <c r="B363" s="267"/>
      <c r="C363" s="267"/>
      <c r="D363" s="267"/>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c r="BM363" s="201"/>
      <c r="BN363" s="201"/>
      <c r="BO363" s="201"/>
      <c r="BP363" s="201"/>
      <c r="BQ363" s="201"/>
      <c r="BR363" s="201"/>
      <c r="BS363" s="201"/>
      <c r="BT363" s="201"/>
      <c r="BU363" s="201"/>
      <c r="BV363" s="201"/>
      <c r="BW363" s="201"/>
      <c r="BX363" s="201"/>
      <c r="BY363" s="201"/>
      <c r="BZ363" s="201"/>
      <c r="CA363" s="201"/>
    </row>
    <row r="364" spans="1:79" ht="16.5" customHeight="1" x14ac:dyDescent="0.3">
      <c r="A364" s="267"/>
      <c r="B364" s="267"/>
      <c r="C364" s="267"/>
      <c r="D364" s="267"/>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c r="CA364" s="201"/>
    </row>
    <row r="365" spans="1:79" ht="16.5" customHeight="1" x14ac:dyDescent="0.3">
      <c r="A365" s="267"/>
      <c r="B365" s="267"/>
      <c r="C365" s="267"/>
      <c r="D365" s="267"/>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A365" s="201"/>
    </row>
    <row r="366" spans="1:79" ht="16.5" customHeight="1" x14ac:dyDescent="0.3">
      <c r="A366" s="267"/>
      <c r="B366" s="267"/>
      <c r="C366" s="267"/>
      <c r="D366" s="267"/>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c r="BM366" s="201"/>
      <c r="BN366" s="201"/>
      <c r="BO366" s="201"/>
      <c r="BP366" s="201"/>
      <c r="BQ366" s="201"/>
      <c r="BR366" s="201"/>
      <c r="BS366" s="201"/>
      <c r="BT366" s="201"/>
      <c r="BU366" s="201"/>
      <c r="BV366" s="201"/>
      <c r="BW366" s="201"/>
      <c r="BX366" s="201"/>
      <c r="BY366" s="201"/>
      <c r="BZ366" s="201"/>
      <c r="CA366" s="201"/>
    </row>
    <row r="367" spans="1:79" ht="16.5" customHeight="1" x14ac:dyDescent="0.3">
      <c r="A367" s="267"/>
      <c r="B367" s="267"/>
      <c r="C367" s="267"/>
      <c r="D367" s="267"/>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c r="BM367" s="201"/>
      <c r="BN367" s="201"/>
      <c r="BO367" s="201"/>
      <c r="BP367" s="201"/>
      <c r="BQ367" s="201"/>
      <c r="BR367" s="201"/>
      <c r="BS367" s="201"/>
      <c r="BT367" s="201"/>
      <c r="BU367" s="201"/>
      <c r="BV367" s="201"/>
      <c r="BW367" s="201"/>
      <c r="BX367" s="201"/>
      <c r="BY367" s="201"/>
      <c r="BZ367" s="201"/>
      <c r="CA367" s="201"/>
    </row>
    <row r="368" spans="1:79" ht="16.5" customHeight="1" x14ac:dyDescent="0.3">
      <c r="A368" s="267"/>
      <c r="B368" s="267"/>
      <c r="C368" s="267"/>
      <c r="D368" s="267"/>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c r="BM368" s="201"/>
      <c r="BN368" s="201"/>
      <c r="BO368" s="201"/>
      <c r="BP368" s="201"/>
      <c r="BQ368" s="201"/>
      <c r="BR368" s="201"/>
      <c r="BS368" s="201"/>
      <c r="BT368" s="201"/>
      <c r="BU368" s="201"/>
      <c r="BV368" s="201"/>
      <c r="BW368" s="201"/>
      <c r="BX368" s="201"/>
      <c r="BY368" s="201"/>
      <c r="BZ368" s="201"/>
      <c r="CA368" s="201"/>
    </row>
    <row r="369" spans="1:79" ht="16.5" customHeight="1" x14ac:dyDescent="0.3">
      <c r="A369" s="267"/>
      <c r="B369" s="267"/>
      <c r="C369" s="267"/>
      <c r="D369" s="267"/>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c r="BM369" s="201"/>
      <c r="BN369" s="201"/>
      <c r="BO369" s="201"/>
      <c r="BP369" s="201"/>
      <c r="BQ369" s="201"/>
      <c r="BR369" s="201"/>
      <c r="BS369" s="201"/>
      <c r="BT369" s="201"/>
      <c r="BU369" s="201"/>
      <c r="BV369" s="201"/>
      <c r="BW369" s="201"/>
      <c r="BX369" s="201"/>
      <c r="BY369" s="201"/>
      <c r="BZ369" s="201"/>
      <c r="CA369" s="201"/>
    </row>
    <row r="370" spans="1:79" ht="16.5" customHeight="1" x14ac:dyDescent="0.3">
      <c r="A370" s="267"/>
      <c r="B370" s="267"/>
      <c r="C370" s="267"/>
      <c r="D370" s="267"/>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c r="BM370" s="201"/>
      <c r="BN370" s="201"/>
      <c r="BO370" s="201"/>
      <c r="BP370" s="201"/>
      <c r="BQ370" s="201"/>
      <c r="BR370" s="201"/>
      <c r="BS370" s="201"/>
      <c r="BT370" s="201"/>
      <c r="BU370" s="201"/>
      <c r="BV370" s="201"/>
      <c r="BW370" s="201"/>
      <c r="BX370" s="201"/>
      <c r="BY370" s="201"/>
      <c r="BZ370" s="201"/>
      <c r="CA370" s="201"/>
    </row>
    <row r="371" spans="1:79" ht="16.5" customHeight="1" x14ac:dyDescent="0.3">
      <c r="A371" s="267"/>
      <c r="B371" s="267"/>
      <c r="C371" s="267"/>
      <c r="D371" s="267"/>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c r="BM371" s="201"/>
      <c r="BN371" s="201"/>
      <c r="BO371" s="201"/>
      <c r="BP371" s="201"/>
      <c r="BQ371" s="201"/>
      <c r="BR371" s="201"/>
      <c r="BS371" s="201"/>
      <c r="BT371" s="201"/>
      <c r="BU371" s="201"/>
      <c r="BV371" s="201"/>
      <c r="BW371" s="201"/>
      <c r="BX371" s="201"/>
      <c r="BY371" s="201"/>
      <c r="BZ371" s="201"/>
      <c r="CA371" s="201"/>
    </row>
    <row r="372" spans="1:79" ht="16.5" customHeight="1" x14ac:dyDescent="0.3">
      <c r="A372" s="267"/>
      <c r="B372" s="267"/>
      <c r="C372" s="267"/>
      <c r="D372" s="267"/>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c r="BM372" s="201"/>
      <c r="BN372" s="201"/>
      <c r="BO372" s="201"/>
      <c r="BP372" s="201"/>
      <c r="BQ372" s="201"/>
      <c r="BR372" s="201"/>
      <c r="BS372" s="201"/>
      <c r="BT372" s="201"/>
      <c r="BU372" s="201"/>
      <c r="BV372" s="201"/>
      <c r="BW372" s="201"/>
      <c r="BX372" s="201"/>
      <c r="BY372" s="201"/>
      <c r="BZ372" s="201"/>
      <c r="CA372" s="201"/>
    </row>
    <row r="373" spans="1:79" ht="16.5" customHeight="1" x14ac:dyDescent="0.3">
      <c r="A373" s="267"/>
      <c r="B373" s="267"/>
      <c r="C373" s="267"/>
      <c r="D373" s="267"/>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c r="CA373" s="201"/>
    </row>
    <row r="374" spans="1:79" ht="16.5" customHeight="1" x14ac:dyDescent="0.3">
      <c r="A374" s="267"/>
      <c r="B374" s="267"/>
      <c r="C374" s="267"/>
      <c r="D374" s="267"/>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01"/>
      <c r="BZ374" s="201"/>
      <c r="CA374" s="201"/>
    </row>
    <row r="375" spans="1:79" ht="16.5" customHeight="1" x14ac:dyDescent="0.3">
      <c r="A375" s="267"/>
      <c r="B375" s="267"/>
      <c r="C375" s="267"/>
      <c r="D375" s="267"/>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c r="BR375" s="201"/>
      <c r="BS375" s="201"/>
      <c r="BT375" s="201"/>
      <c r="BU375" s="201"/>
      <c r="BV375" s="201"/>
      <c r="BW375" s="201"/>
      <c r="BX375" s="201"/>
      <c r="BY375" s="201"/>
      <c r="BZ375" s="201"/>
      <c r="CA375" s="201"/>
    </row>
    <row r="376" spans="1:79" ht="16.5" customHeight="1" x14ac:dyDescent="0.3">
      <c r="A376" s="267"/>
      <c r="B376" s="267"/>
      <c r="C376" s="267"/>
      <c r="D376" s="267"/>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c r="BR376" s="201"/>
      <c r="BS376" s="201"/>
      <c r="BT376" s="201"/>
      <c r="BU376" s="201"/>
      <c r="BV376" s="201"/>
      <c r="BW376" s="201"/>
      <c r="BX376" s="201"/>
      <c r="BY376" s="201"/>
      <c r="BZ376" s="201"/>
      <c r="CA376" s="201"/>
    </row>
    <row r="377" spans="1:79" ht="16.5" customHeight="1" x14ac:dyDescent="0.3">
      <c r="A377" s="267"/>
      <c r="B377" s="267"/>
      <c r="C377" s="267"/>
      <c r="D377" s="267"/>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A377" s="201"/>
    </row>
    <row r="378" spans="1:79" ht="16.5" customHeight="1" x14ac:dyDescent="0.3">
      <c r="A378" s="267"/>
      <c r="B378" s="267"/>
      <c r="C378" s="267"/>
      <c r="D378" s="267"/>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c r="BM378" s="201"/>
      <c r="BN378" s="201"/>
      <c r="BO378" s="201"/>
      <c r="BP378" s="201"/>
      <c r="BQ378" s="201"/>
      <c r="BR378" s="201"/>
      <c r="BS378" s="201"/>
      <c r="BT378" s="201"/>
      <c r="BU378" s="201"/>
      <c r="BV378" s="201"/>
      <c r="BW378" s="201"/>
      <c r="BX378" s="201"/>
      <c r="BY378" s="201"/>
      <c r="BZ378" s="201"/>
      <c r="CA378" s="201"/>
    </row>
    <row r="379" spans="1:79" ht="16.5" customHeight="1" x14ac:dyDescent="0.3">
      <c r="A379" s="267"/>
      <c r="B379" s="267"/>
      <c r="C379" s="267"/>
      <c r="D379" s="267"/>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c r="BM379" s="201"/>
      <c r="BN379" s="201"/>
      <c r="BO379" s="201"/>
      <c r="BP379" s="201"/>
      <c r="BQ379" s="201"/>
      <c r="BR379" s="201"/>
      <c r="BS379" s="201"/>
      <c r="BT379" s="201"/>
      <c r="BU379" s="201"/>
      <c r="BV379" s="201"/>
      <c r="BW379" s="201"/>
      <c r="BX379" s="201"/>
      <c r="BY379" s="201"/>
      <c r="BZ379" s="201"/>
      <c r="CA379" s="201"/>
    </row>
    <row r="380" spans="1:79" ht="16.5" customHeight="1" x14ac:dyDescent="0.3">
      <c r="A380" s="267"/>
      <c r="B380" s="267"/>
      <c r="C380" s="267"/>
      <c r="D380" s="267"/>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c r="BM380" s="201"/>
      <c r="BN380" s="201"/>
      <c r="BO380" s="201"/>
      <c r="BP380" s="201"/>
      <c r="BQ380" s="201"/>
      <c r="BR380" s="201"/>
      <c r="BS380" s="201"/>
      <c r="BT380" s="201"/>
      <c r="BU380" s="201"/>
      <c r="BV380" s="201"/>
      <c r="BW380" s="201"/>
      <c r="BX380" s="201"/>
      <c r="BY380" s="201"/>
      <c r="BZ380" s="201"/>
      <c r="CA380" s="201"/>
    </row>
    <row r="381" spans="1:79" ht="16.5" customHeight="1" x14ac:dyDescent="0.3">
      <c r="A381" s="267"/>
      <c r="B381" s="267"/>
      <c r="C381" s="267"/>
      <c r="D381" s="267"/>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c r="BR381" s="201"/>
      <c r="BS381" s="201"/>
      <c r="BT381" s="201"/>
      <c r="BU381" s="201"/>
      <c r="BV381" s="201"/>
      <c r="BW381" s="201"/>
      <c r="BX381" s="201"/>
      <c r="BY381" s="201"/>
      <c r="BZ381" s="201"/>
      <c r="CA381" s="201"/>
    </row>
    <row r="382" spans="1:79" ht="16.5" customHeight="1" x14ac:dyDescent="0.3">
      <c r="A382" s="267"/>
      <c r="B382" s="267"/>
      <c r="C382" s="267"/>
      <c r="D382" s="267"/>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A382" s="201"/>
    </row>
    <row r="383" spans="1:79" ht="16.5" customHeight="1" x14ac:dyDescent="0.3">
      <c r="A383" s="267"/>
      <c r="B383" s="267"/>
      <c r="C383" s="267"/>
      <c r="D383" s="267"/>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c r="BM383" s="201"/>
      <c r="BN383" s="201"/>
      <c r="BO383" s="201"/>
      <c r="BP383" s="201"/>
      <c r="BQ383" s="201"/>
      <c r="BR383" s="201"/>
      <c r="BS383" s="201"/>
      <c r="BT383" s="201"/>
      <c r="BU383" s="201"/>
      <c r="BV383" s="201"/>
      <c r="BW383" s="201"/>
      <c r="BX383" s="201"/>
      <c r="BY383" s="201"/>
      <c r="BZ383" s="201"/>
      <c r="CA383" s="201"/>
    </row>
    <row r="384" spans="1:79" ht="16.5" customHeight="1" x14ac:dyDescent="0.3">
      <c r="A384" s="267"/>
      <c r="B384" s="267"/>
      <c r="C384" s="267"/>
      <c r="D384" s="267"/>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A384" s="201"/>
    </row>
    <row r="385" spans="1:79" ht="16.5" customHeight="1" x14ac:dyDescent="0.3">
      <c r="A385" s="267"/>
      <c r="B385" s="267"/>
      <c r="C385" s="267"/>
      <c r="D385" s="267"/>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A385" s="201"/>
    </row>
    <row r="386" spans="1:79" ht="16.5" customHeight="1" x14ac:dyDescent="0.3">
      <c r="A386" s="267"/>
      <c r="B386" s="267"/>
      <c r="C386" s="267"/>
      <c r="D386" s="267"/>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Q386" s="201"/>
      <c r="BR386" s="201"/>
      <c r="BS386" s="201"/>
      <c r="BT386" s="201"/>
      <c r="BU386" s="201"/>
      <c r="BV386" s="201"/>
      <c r="BW386" s="201"/>
      <c r="BX386" s="201"/>
      <c r="BY386" s="201"/>
      <c r="BZ386" s="201"/>
      <c r="CA386" s="201"/>
    </row>
    <row r="387" spans="1:79" ht="16.5" customHeight="1" x14ac:dyDescent="0.3">
      <c r="A387" s="267"/>
      <c r="B387" s="267"/>
      <c r="C387" s="267"/>
      <c r="D387" s="267"/>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A387" s="201"/>
    </row>
    <row r="388" spans="1:79" ht="16.5" customHeight="1" x14ac:dyDescent="0.3">
      <c r="A388" s="267"/>
      <c r="B388" s="267"/>
      <c r="C388" s="267"/>
      <c r="D388" s="267"/>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c r="BR388" s="201"/>
      <c r="BS388" s="201"/>
      <c r="BT388" s="201"/>
      <c r="BU388" s="201"/>
      <c r="BV388" s="201"/>
      <c r="BW388" s="201"/>
      <c r="BX388" s="201"/>
      <c r="BY388" s="201"/>
      <c r="BZ388" s="201"/>
      <c r="CA388" s="201"/>
    </row>
    <row r="389" spans="1:79" ht="16.5" customHeight="1" x14ac:dyDescent="0.3">
      <c r="A389" s="267"/>
      <c r="B389" s="267"/>
      <c r="C389" s="267"/>
      <c r="D389" s="267"/>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A389" s="201"/>
    </row>
    <row r="390" spans="1:79" ht="16.5" customHeight="1" x14ac:dyDescent="0.3">
      <c r="A390" s="267"/>
      <c r="B390" s="267"/>
      <c r="C390" s="267"/>
      <c r="D390" s="267"/>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c r="BR390" s="201"/>
      <c r="BS390" s="201"/>
      <c r="BT390" s="201"/>
      <c r="BU390" s="201"/>
      <c r="BV390" s="201"/>
      <c r="BW390" s="201"/>
      <c r="BX390" s="201"/>
      <c r="BY390" s="201"/>
      <c r="BZ390" s="201"/>
      <c r="CA390" s="201"/>
    </row>
    <row r="391" spans="1:79" ht="16.5" customHeight="1" x14ac:dyDescent="0.3">
      <c r="A391" s="267"/>
      <c r="B391" s="267"/>
      <c r="C391" s="267"/>
      <c r="D391" s="267"/>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01"/>
      <c r="BZ391" s="201"/>
      <c r="CA391" s="201"/>
    </row>
    <row r="392" spans="1:79" ht="16.5" customHeight="1" x14ac:dyDescent="0.3">
      <c r="A392" s="267"/>
      <c r="B392" s="267"/>
      <c r="C392" s="267"/>
      <c r="D392" s="267"/>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c r="BR392" s="201"/>
      <c r="BS392" s="201"/>
      <c r="BT392" s="201"/>
      <c r="BU392" s="201"/>
      <c r="BV392" s="201"/>
      <c r="BW392" s="201"/>
      <c r="BX392" s="201"/>
      <c r="BY392" s="201"/>
      <c r="BZ392" s="201"/>
      <c r="CA392" s="201"/>
    </row>
    <row r="393" spans="1:79" ht="16.5" customHeight="1" x14ac:dyDescent="0.3">
      <c r="A393" s="267"/>
      <c r="B393" s="267"/>
      <c r="C393" s="267"/>
      <c r="D393" s="267"/>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A393" s="201"/>
    </row>
    <row r="394" spans="1:79" ht="16.5" customHeight="1" x14ac:dyDescent="0.3">
      <c r="A394" s="267"/>
      <c r="B394" s="267"/>
      <c r="C394" s="267"/>
      <c r="D394" s="267"/>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A394" s="201"/>
    </row>
    <row r="395" spans="1:79" ht="16.5" customHeight="1" x14ac:dyDescent="0.3">
      <c r="A395" s="267"/>
      <c r="B395" s="267"/>
      <c r="C395" s="267"/>
      <c r="D395" s="267"/>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c r="BM395" s="201"/>
      <c r="BN395" s="201"/>
      <c r="BO395" s="201"/>
      <c r="BP395" s="201"/>
      <c r="BQ395" s="201"/>
      <c r="BR395" s="201"/>
      <c r="BS395" s="201"/>
      <c r="BT395" s="201"/>
      <c r="BU395" s="201"/>
      <c r="BV395" s="201"/>
      <c r="BW395" s="201"/>
      <c r="BX395" s="201"/>
      <c r="BY395" s="201"/>
      <c r="BZ395" s="201"/>
      <c r="CA395" s="201"/>
    </row>
    <row r="396" spans="1:79" ht="16.5" customHeight="1" x14ac:dyDescent="0.3">
      <c r="A396" s="267"/>
      <c r="B396" s="267"/>
      <c r="C396" s="267"/>
      <c r="D396" s="267"/>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A396" s="201"/>
    </row>
    <row r="397" spans="1:79" ht="16.5" customHeight="1" x14ac:dyDescent="0.3">
      <c r="A397" s="267"/>
      <c r="B397" s="267"/>
      <c r="C397" s="267"/>
      <c r="D397" s="267"/>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c r="CA397" s="201"/>
    </row>
    <row r="398" spans="1:79" ht="16.5" customHeight="1" x14ac:dyDescent="0.3">
      <c r="A398" s="267"/>
      <c r="B398" s="267"/>
      <c r="C398" s="267"/>
      <c r="D398" s="267"/>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c r="BR398" s="201"/>
      <c r="BS398" s="201"/>
      <c r="BT398" s="201"/>
      <c r="BU398" s="201"/>
      <c r="BV398" s="201"/>
      <c r="BW398" s="201"/>
      <c r="BX398" s="201"/>
      <c r="BY398" s="201"/>
      <c r="BZ398" s="201"/>
      <c r="CA398" s="201"/>
    </row>
    <row r="399" spans="1:79" ht="16.5" customHeight="1" x14ac:dyDescent="0.3">
      <c r="A399" s="267"/>
      <c r="B399" s="267"/>
      <c r="C399" s="267"/>
      <c r="D399" s="267"/>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A399" s="201"/>
    </row>
    <row r="400" spans="1:79" ht="16.5" customHeight="1" x14ac:dyDescent="0.3">
      <c r="A400" s="267"/>
      <c r="B400" s="267"/>
      <c r="C400" s="267"/>
      <c r="D400" s="267"/>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c r="BM400" s="201"/>
      <c r="BN400" s="201"/>
      <c r="BO400" s="201"/>
      <c r="BP400" s="201"/>
      <c r="BQ400" s="201"/>
      <c r="BR400" s="201"/>
      <c r="BS400" s="201"/>
      <c r="BT400" s="201"/>
      <c r="BU400" s="201"/>
      <c r="BV400" s="201"/>
      <c r="BW400" s="201"/>
      <c r="BX400" s="201"/>
      <c r="BY400" s="201"/>
      <c r="BZ400" s="201"/>
      <c r="CA400" s="201"/>
    </row>
    <row r="401" spans="1:79" ht="16.5" customHeight="1" x14ac:dyDescent="0.3">
      <c r="A401" s="267"/>
      <c r="B401" s="267"/>
      <c r="C401" s="267"/>
      <c r="D401" s="267"/>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c r="BR401" s="201"/>
      <c r="BS401" s="201"/>
      <c r="BT401" s="201"/>
      <c r="BU401" s="201"/>
      <c r="BV401" s="201"/>
      <c r="BW401" s="201"/>
      <c r="BX401" s="201"/>
      <c r="BY401" s="201"/>
      <c r="BZ401" s="201"/>
      <c r="CA401" s="201"/>
    </row>
    <row r="402" spans="1:79" ht="16.5" customHeight="1" x14ac:dyDescent="0.3">
      <c r="A402" s="267"/>
      <c r="B402" s="267"/>
      <c r="C402" s="267"/>
      <c r="D402" s="267"/>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c r="BM402" s="201"/>
      <c r="BN402" s="201"/>
      <c r="BO402" s="201"/>
      <c r="BP402" s="201"/>
      <c r="BQ402" s="201"/>
      <c r="BR402" s="201"/>
      <c r="BS402" s="201"/>
      <c r="BT402" s="201"/>
      <c r="BU402" s="201"/>
      <c r="BV402" s="201"/>
      <c r="BW402" s="201"/>
      <c r="BX402" s="201"/>
      <c r="BY402" s="201"/>
      <c r="BZ402" s="201"/>
      <c r="CA402" s="201"/>
    </row>
    <row r="403" spans="1:79" ht="16.5" customHeight="1" x14ac:dyDescent="0.3">
      <c r="A403" s="267"/>
      <c r="B403" s="267"/>
      <c r="C403" s="267"/>
      <c r="D403" s="267"/>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c r="BM403" s="201"/>
      <c r="BN403" s="201"/>
      <c r="BO403" s="201"/>
      <c r="BP403" s="201"/>
      <c r="BQ403" s="201"/>
      <c r="BR403" s="201"/>
      <c r="BS403" s="201"/>
      <c r="BT403" s="201"/>
      <c r="BU403" s="201"/>
      <c r="BV403" s="201"/>
      <c r="BW403" s="201"/>
      <c r="BX403" s="201"/>
      <c r="BY403" s="201"/>
      <c r="BZ403" s="201"/>
      <c r="CA403" s="201"/>
    </row>
    <row r="404" spans="1:79" ht="16.5" customHeight="1" x14ac:dyDescent="0.3">
      <c r="A404" s="267"/>
      <c r="B404" s="267"/>
      <c r="C404" s="267"/>
      <c r="D404" s="267"/>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A404" s="201"/>
    </row>
    <row r="405" spans="1:79" ht="16.5" customHeight="1" x14ac:dyDescent="0.3">
      <c r="A405" s="267"/>
      <c r="B405" s="267"/>
      <c r="C405" s="267"/>
      <c r="D405" s="267"/>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c r="BR405" s="201"/>
      <c r="BS405" s="201"/>
      <c r="BT405" s="201"/>
      <c r="BU405" s="201"/>
      <c r="BV405" s="201"/>
      <c r="BW405" s="201"/>
      <c r="BX405" s="201"/>
      <c r="BY405" s="201"/>
      <c r="BZ405" s="201"/>
      <c r="CA405" s="201"/>
    </row>
    <row r="406" spans="1:79" ht="16.5" customHeight="1" x14ac:dyDescent="0.3">
      <c r="A406" s="267"/>
      <c r="B406" s="267"/>
      <c r="C406" s="267"/>
      <c r="D406" s="267"/>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c r="BM406" s="201"/>
      <c r="BN406" s="201"/>
      <c r="BO406" s="201"/>
      <c r="BP406" s="201"/>
      <c r="BQ406" s="201"/>
      <c r="BR406" s="201"/>
      <c r="BS406" s="201"/>
      <c r="BT406" s="201"/>
      <c r="BU406" s="201"/>
      <c r="BV406" s="201"/>
      <c r="BW406" s="201"/>
      <c r="BX406" s="201"/>
      <c r="BY406" s="201"/>
      <c r="BZ406" s="201"/>
      <c r="CA406" s="201"/>
    </row>
    <row r="407" spans="1:79" ht="16.5" customHeight="1" x14ac:dyDescent="0.3">
      <c r="A407" s="267"/>
      <c r="B407" s="267"/>
      <c r="C407" s="267"/>
      <c r="D407" s="267"/>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c r="BR407" s="201"/>
      <c r="BS407" s="201"/>
      <c r="BT407" s="201"/>
      <c r="BU407" s="201"/>
      <c r="BV407" s="201"/>
      <c r="BW407" s="201"/>
      <c r="BX407" s="201"/>
      <c r="BY407" s="201"/>
      <c r="BZ407" s="201"/>
      <c r="CA407" s="201"/>
    </row>
    <row r="408" spans="1:79" ht="16.5" customHeight="1" x14ac:dyDescent="0.3">
      <c r="A408" s="267"/>
      <c r="B408" s="267"/>
      <c r="C408" s="267"/>
      <c r="D408" s="267"/>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c r="CA408" s="201"/>
    </row>
    <row r="409" spans="1:79" ht="16.5" customHeight="1" x14ac:dyDescent="0.3">
      <c r="A409" s="267"/>
      <c r="B409" s="267"/>
      <c r="C409" s="267"/>
      <c r="D409" s="267"/>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c r="BM409" s="201"/>
      <c r="BN409" s="201"/>
      <c r="BO409" s="201"/>
      <c r="BP409" s="201"/>
      <c r="BQ409" s="201"/>
      <c r="BR409" s="201"/>
      <c r="BS409" s="201"/>
      <c r="BT409" s="201"/>
      <c r="BU409" s="201"/>
      <c r="BV409" s="201"/>
      <c r="BW409" s="201"/>
      <c r="BX409" s="201"/>
      <c r="BY409" s="201"/>
      <c r="BZ409" s="201"/>
      <c r="CA409" s="201"/>
    </row>
    <row r="410" spans="1:79" ht="16.5" customHeight="1" x14ac:dyDescent="0.3">
      <c r="A410" s="267"/>
      <c r="B410" s="267"/>
      <c r="C410" s="267"/>
      <c r="D410" s="267"/>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row>
    <row r="411" spans="1:79" ht="16.5" customHeight="1" x14ac:dyDescent="0.3">
      <c r="A411" s="267"/>
      <c r="B411" s="267"/>
      <c r="C411" s="267"/>
      <c r="D411" s="267"/>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c r="BM411" s="201"/>
      <c r="BN411" s="201"/>
      <c r="BO411" s="201"/>
      <c r="BP411" s="201"/>
      <c r="BQ411" s="201"/>
      <c r="BR411" s="201"/>
      <c r="BS411" s="201"/>
      <c r="BT411" s="201"/>
      <c r="BU411" s="201"/>
      <c r="BV411" s="201"/>
      <c r="BW411" s="201"/>
      <c r="BX411" s="201"/>
      <c r="BY411" s="201"/>
      <c r="BZ411" s="201"/>
      <c r="CA411" s="201"/>
    </row>
    <row r="412" spans="1:79" ht="16.5" customHeight="1" x14ac:dyDescent="0.3">
      <c r="A412" s="267"/>
      <c r="B412" s="267"/>
      <c r="C412" s="267"/>
      <c r="D412" s="267"/>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c r="BR412" s="201"/>
      <c r="BS412" s="201"/>
      <c r="BT412" s="201"/>
      <c r="BU412" s="201"/>
      <c r="BV412" s="201"/>
      <c r="BW412" s="201"/>
      <c r="BX412" s="201"/>
      <c r="BY412" s="201"/>
      <c r="BZ412" s="201"/>
      <c r="CA412" s="201"/>
    </row>
    <row r="413" spans="1:79" ht="16.5" customHeight="1" x14ac:dyDescent="0.3">
      <c r="A413" s="267"/>
      <c r="B413" s="267"/>
      <c r="C413" s="267"/>
      <c r="D413" s="267"/>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A413" s="201"/>
    </row>
    <row r="414" spans="1:79" ht="16.5" customHeight="1" x14ac:dyDescent="0.3">
      <c r="A414" s="267"/>
      <c r="B414" s="267"/>
      <c r="C414" s="267"/>
      <c r="D414" s="267"/>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c r="BM414" s="201"/>
      <c r="BN414" s="201"/>
      <c r="BO414" s="201"/>
      <c r="BP414" s="201"/>
      <c r="BQ414" s="201"/>
      <c r="BR414" s="201"/>
      <c r="BS414" s="201"/>
      <c r="BT414" s="201"/>
      <c r="BU414" s="201"/>
      <c r="BV414" s="201"/>
      <c r="BW414" s="201"/>
      <c r="BX414" s="201"/>
      <c r="BY414" s="201"/>
      <c r="BZ414" s="201"/>
      <c r="CA414" s="201"/>
    </row>
    <row r="415" spans="1:79" ht="16.5" customHeight="1" x14ac:dyDescent="0.3">
      <c r="A415" s="267"/>
      <c r="B415" s="267"/>
      <c r="C415" s="267"/>
      <c r="D415" s="267"/>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c r="BR415" s="201"/>
      <c r="BS415" s="201"/>
      <c r="BT415" s="201"/>
      <c r="BU415" s="201"/>
      <c r="BV415" s="201"/>
      <c r="BW415" s="201"/>
      <c r="BX415" s="201"/>
      <c r="BY415" s="201"/>
      <c r="BZ415" s="201"/>
      <c r="CA415" s="201"/>
    </row>
    <row r="416" spans="1:79" ht="16.5" customHeight="1" x14ac:dyDescent="0.3">
      <c r="A416" s="267"/>
      <c r="B416" s="267"/>
      <c r="C416" s="267"/>
      <c r="D416" s="267"/>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A416" s="201"/>
    </row>
    <row r="417" spans="1:79" ht="16.5" customHeight="1" x14ac:dyDescent="0.3">
      <c r="A417" s="267"/>
      <c r="B417" s="267"/>
      <c r="C417" s="267"/>
      <c r="D417" s="267"/>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c r="BM417" s="201"/>
      <c r="BN417" s="201"/>
      <c r="BO417" s="201"/>
      <c r="BP417" s="201"/>
      <c r="BQ417" s="201"/>
      <c r="BR417" s="201"/>
      <c r="BS417" s="201"/>
      <c r="BT417" s="201"/>
      <c r="BU417" s="201"/>
      <c r="BV417" s="201"/>
      <c r="BW417" s="201"/>
      <c r="BX417" s="201"/>
      <c r="BY417" s="201"/>
      <c r="BZ417" s="201"/>
      <c r="CA417" s="201"/>
    </row>
    <row r="418" spans="1:79" ht="16.5" customHeight="1" x14ac:dyDescent="0.3">
      <c r="A418" s="267"/>
      <c r="B418" s="267"/>
      <c r="C418" s="267"/>
      <c r="D418" s="267"/>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c r="BM418" s="201"/>
      <c r="BN418" s="201"/>
      <c r="BO418" s="201"/>
      <c r="BP418" s="201"/>
      <c r="BQ418" s="201"/>
      <c r="BR418" s="201"/>
      <c r="BS418" s="201"/>
      <c r="BT418" s="201"/>
      <c r="BU418" s="201"/>
      <c r="BV418" s="201"/>
      <c r="BW418" s="201"/>
      <c r="BX418" s="201"/>
      <c r="BY418" s="201"/>
      <c r="BZ418" s="201"/>
      <c r="CA418" s="201"/>
    </row>
    <row r="419" spans="1:79" ht="16.5" customHeight="1" x14ac:dyDescent="0.3">
      <c r="A419" s="267"/>
      <c r="B419" s="267"/>
      <c r="C419" s="267"/>
      <c r="D419" s="267"/>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c r="BR419" s="201"/>
      <c r="BS419" s="201"/>
      <c r="BT419" s="201"/>
      <c r="BU419" s="201"/>
      <c r="BV419" s="201"/>
      <c r="BW419" s="201"/>
      <c r="BX419" s="201"/>
      <c r="BY419" s="201"/>
      <c r="BZ419" s="201"/>
      <c r="CA419" s="201"/>
    </row>
    <row r="420" spans="1:79" ht="16.5" customHeight="1" x14ac:dyDescent="0.3">
      <c r="A420" s="267"/>
      <c r="B420" s="267"/>
      <c r="C420" s="267"/>
      <c r="D420" s="267"/>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c r="BM420" s="201"/>
      <c r="BN420" s="201"/>
      <c r="BO420" s="201"/>
      <c r="BP420" s="201"/>
      <c r="BQ420" s="201"/>
      <c r="BR420" s="201"/>
      <c r="BS420" s="201"/>
      <c r="BT420" s="201"/>
      <c r="BU420" s="201"/>
      <c r="BV420" s="201"/>
      <c r="BW420" s="201"/>
      <c r="BX420" s="201"/>
      <c r="BY420" s="201"/>
      <c r="BZ420" s="201"/>
      <c r="CA420" s="201"/>
    </row>
    <row r="421" spans="1:79" ht="16.5" customHeight="1" x14ac:dyDescent="0.3">
      <c r="A421" s="267"/>
      <c r="B421" s="267"/>
      <c r="C421" s="267"/>
      <c r="D421" s="267"/>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A421" s="201"/>
    </row>
    <row r="422" spans="1:79" ht="16.5" customHeight="1" x14ac:dyDescent="0.3">
      <c r="A422" s="267"/>
      <c r="B422" s="267"/>
      <c r="C422" s="267"/>
      <c r="D422" s="267"/>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c r="BR422" s="201"/>
      <c r="BS422" s="201"/>
      <c r="BT422" s="201"/>
      <c r="BU422" s="201"/>
      <c r="BV422" s="201"/>
      <c r="BW422" s="201"/>
      <c r="BX422" s="201"/>
      <c r="BY422" s="201"/>
      <c r="BZ422" s="201"/>
      <c r="CA422" s="201"/>
    </row>
    <row r="423" spans="1:79" ht="16.5" customHeight="1" x14ac:dyDescent="0.3">
      <c r="A423" s="267"/>
      <c r="B423" s="267"/>
      <c r="C423" s="267"/>
      <c r="D423" s="267"/>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A423" s="201"/>
    </row>
    <row r="424" spans="1:79" ht="16.5" customHeight="1" x14ac:dyDescent="0.3">
      <c r="A424" s="267"/>
      <c r="B424" s="267"/>
      <c r="C424" s="267"/>
      <c r="D424" s="267"/>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row>
    <row r="425" spans="1:79" ht="16.5" customHeight="1" x14ac:dyDescent="0.3">
      <c r="A425" s="267"/>
      <c r="B425" s="267"/>
      <c r="C425" s="267"/>
      <c r="D425" s="267"/>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01"/>
      <c r="BZ425" s="201"/>
      <c r="CA425" s="201"/>
    </row>
    <row r="426" spans="1:79" ht="16.5" customHeight="1" x14ac:dyDescent="0.3">
      <c r="A426" s="267"/>
      <c r="B426" s="267"/>
      <c r="C426" s="267"/>
      <c r="D426" s="267"/>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c r="BM426" s="201"/>
      <c r="BN426" s="201"/>
      <c r="BO426" s="201"/>
      <c r="BP426" s="201"/>
      <c r="BQ426" s="201"/>
      <c r="BR426" s="201"/>
      <c r="BS426" s="201"/>
      <c r="BT426" s="201"/>
      <c r="BU426" s="201"/>
      <c r="BV426" s="201"/>
      <c r="BW426" s="201"/>
      <c r="BX426" s="201"/>
      <c r="BY426" s="201"/>
      <c r="BZ426" s="201"/>
      <c r="CA426" s="201"/>
    </row>
    <row r="427" spans="1:79" ht="16.5" customHeight="1" x14ac:dyDescent="0.3">
      <c r="A427" s="267"/>
      <c r="B427" s="267"/>
      <c r="C427" s="267"/>
      <c r="D427" s="267"/>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A427" s="201"/>
    </row>
    <row r="428" spans="1:79" ht="16.5" customHeight="1" x14ac:dyDescent="0.3">
      <c r="A428" s="267"/>
      <c r="B428" s="267"/>
      <c r="C428" s="267"/>
      <c r="D428" s="267"/>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c r="BM428" s="201"/>
      <c r="BN428" s="201"/>
      <c r="BO428" s="201"/>
      <c r="BP428" s="201"/>
      <c r="BQ428" s="201"/>
      <c r="BR428" s="201"/>
      <c r="BS428" s="201"/>
      <c r="BT428" s="201"/>
      <c r="BU428" s="201"/>
      <c r="BV428" s="201"/>
      <c r="BW428" s="201"/>
      <c r="BX428" s="201"/>
      <c r="BY428" s="201"/>
      <c r="BZ428" s="201"/>
      <c r="CA428" s="201"/>
    </row>
    <row r="429" spans="1:79" ht="16.5" customHeight="1" x14ac:dyDescent="0.3">
      <c r="A429" s="267"/>
      <c r="B429" s="267"/>
      <c r="C429" s="267"/>
      <c r="D429" s="267"/>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c r="BM429" s="201"/>
      <c r="BN429" s="201"/>
      <c r="BO429" s="201"/>
      <c r="BP429" s="201"/>
      <c r="BQ429" s="201"/>
      <c r="BR429" s="201"/>
      <c r="BS429" s="201"/>
      <c r="BT429" s="201"/>
      <c r="BU429" s="201"/>
      <c r="BV429" s="201"/>
      <c r="BW429" s="201"/>
      <c r="BX429" s="201"/>
      <c r="BY429" s="201"/>
      <c r="BZ429" s="201"/>
      <c r="CA429" s="201"/>
    </row>
    <row r="430" spans="1:79" ht="16.5" customHeight="1" x14ac:dyDescent="0.3">
      <c r="A430" s="267"/>
      <c r="B430" s="267"/>
      <c r="C430" s="267"/>
      <c r="D430" s="267"/>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A430" s="201"/>
    </row>
    <row r="431" spans="1:79" ht="16.5" customHeight="1" x14ac:dyDescent="0.3">
      <c r="A431" s="267"/>
      <c r="B431" s="267"/>
      <c r="C431" s="267"/>
      <c r="D431" s="267"/>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c r="BR431" s="201"/>
      <c r="BS431" s="201"/>
      <c r="BT431" s="201"/>
      <c r="BU431" s="201"/>
      <c r="BV431" s="201"/>
      <c r="BW431" s="201"/>
      <c r="BX431" s="201"/>
      <c r="BY431" s="201"/>
      <c r="BZ431" s="201"/>
      <c r="CA431" s="201"/>
    </row>
    <row r="432" spans="1:79" ht="16.5" customHeight="1" x14ac:dyDescent="0.3">
      <c r="A432" s="267"/>
      <c r="B432" s="267"/>
      <c r="C432" s="267"/>
      <c r="D432" s="267"/>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c r="BR432" s="201"/>
      <c r="BS432" s="201"/>
      <c r="BT432" s="201"/>
      <c r="BU432" s="201"/>
      <c r="BV432" s="201"/>
      <c r="BW432" s="201"/>
      <c r="BX432" s="201"/>
      <c r="BY432" s="201"/>
      <c r="BZ432" s="201"/>
      <c r="CA432" s="201"/>
    </row>
    <row r="433" spans="1:79" ht="16.5" customHeight="1" x14ac:dyDescent="0.3">
      <c r="A433" s="267"/>
      <c r="B433" s="267"/>
      <c r="C433" s="267"/>
      <c r="D433" s="267"/>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A433" s="201"/>
    </row>
    <row r="434" spans="1:79" ht="16.5" customHeight="1" x14ac:dyDescent="0.3">
      <c r="A434" s="267"/>
      <c r="B434" s="267"/>
      <c r="C434" s="267"/>
      <c r="D434" s="267"/>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c r="BR434" s="201"/>
      <c r="BS434" s="201"/>
      <c r="BT434" s="201"/>
      <c r="BU434" s="201"/>
      <c r="BV434" s="201"/>
      <c r="BW434" s="201"/>
      <c r="BX434" s="201"/>
      <c r="BY434" s="201"/>
      <c r="BZ434" s="201"/>
      <c r="CA434" s="201"/>
    </row>
    <row r="435" spans="1:79" ht="16.5" customHeight="1" x14ac:dyDescent="0.3">
      <c r="A435" s="267"/>
      <c r="B435" s="267"/>
      <c r="C435" s="267"/>
      <c r="D435" s="267"/>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c r="BR435" s="201"/>
      <c r="BS435" s="201"/>
      <c r="BT435" s="201"/>
      <c r="BU435" s="201"/>
      <c r="BV435" s="201"/>
      <c r="BW435" s="201"/>
      <c r="BX435" s="201"/>
      <c r="BY435" s="201"/>
      <c r="BZ435" s="201"/>
      <c r="CA435" s="201"/>
    </row>
    <row r="436" spans="1:79" ht="16.5" customHeight="1" x14ac:dyDescent="0.3">
      <c r="A436" s="267"/>
      <c r="B436" s="267"/>
      <c r="C436" s="267"/>
      <c r="D436" s="267"/>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A436" s="201"/>
    </row>
    <row r="437" spans="1:79" ht="16.5" customHeight="1" x14ac:dyDescent="0.3">
      <c r="A437" s="267"/>
      <c r="B437" s="267"/>
      <c r="C437" s="267"/>
      <c r="D437" s="267"/>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c r="BM437" s="201"/>
      <c r="BN437" s="201"/>
      <c r="BO437" s="201"/>
      <c r="BP437" s="201"/>
      <c r="BQ437" s="201"/>
      <c r="BR437" s="201"/>
      <c r="BS437" s="201"/>
      <c r="BT437" s="201"/>
      <c r="BU437" s="201"/>
      <c r="BV437" s="201"/>
      <c r="BW437" s="201"/>
      <c r="BX437" s="201"/>
      <c r="BY437" s="201"/>
      <c r="BZ437" s="201"/>
      <c r="CA437" s="201"/>
    </row>
    <row r="438" spans="1:79" ht="16.5" customHeight="1" x14ac:dyDescent="0.3">
      <c r="A438" s="267"/>
      <c r="B438" s="267"/>
      <c r="C438" s="267"/>
      <c r="D438" s="267"/>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c r="BR438" s="201"/>
      <c r="BS438" s="201"/>
      <c r="BT438" s="201"/>
      <c r="BU438" s="201"/>
      <c r="BV438" s="201"/>
      <c r="BW438" s="201"/>
      <c r="BX438" s="201"/>
      <c r="BY438" s="201"/>
      <c r="BZ438" s="201"/>
      <c r="CA438" s="201"/>
    </row>
    <row r="439" spans="1:79" ht="16.5" customHeight="1" x14ac:dyDescent="0.3">
      <c r="A439" s="267"/>
      <c r="B439" s="267"/>
      <c r="C439" s="267"/>
      <c r="D439" s="267"/>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c r="BM439" s="201"/>
      <c r="BN439" s="201"/>
      <c r="BO439" s="201"/>
      <c r="BP439" s="201"/>
      <c r="BQ439" s="201"/>
      <c r="BR439" s="201"/>
      <c r="BS439" s="201"/>
      <c r="BT439" s="201"/>
      <c r="BU439" s="201"/>
      <c r="BV439" s="201"/>
      <c r="BW439" s="201"/>
      <c r="BX439" s="201"/>
      <c r="BY439" s="201"/>
      <c r="BZ439" s="201"/>
      <c r="CA439" s="201"/>
    </row>
    <row r="440" spans="1:79" ht="16.5" customHeight="1" x14ac:dyDescent="0.3">
      <c r="A440" s="267"/>
      <c r="B440" s="267"/>
      <c r="C440" s="267"/>
      <c r="D440" s="267"/>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c r="CA440" s="201"/>
    </row>
    <row r="441" spans="1:79" ht="16.5" customHeight="1" x14ac:dyDescent="0.3">
      <c r="A441" s="267"/>
      <c r="B441" s="267"/>
      <c r="C441" s="267"/>
      <c r="D441" s="267"/>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c r="BR441" s="201"/>
      <c r="BS441" s="201"/>
      <c r="BT441" s="201"/>
      <c r="BU441" s="201"/>
      <c r="BV441" s="201"/>
      <c r="BW441" s="201"/>
      <c r="BX441" s="201"/>
      <c r="BY441" s="201"/>
      <c r="BZ441" s="201"/>
      <c r="CA441" s="201"/>
    </row>
    <row r="442" spans="1:79" ht="16.5" customHeight="1" x14ac:dyDescent="0.3">
      <c r="A442" s="267"/>
      <c r="B442" s="267"/>
      <c r="C442" s="267"/>
      <c r="D442" s="267"/>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01"/>
      <c r="BZ442" s="201"/>
      <c r="CA442" s="201"/>
    </row>
    <row r="443" spans="1:79" ht="16.5" customHeight="1" x14ac:dyDescent="0.3">
      <c r="A443" s="267"/>
      <c r="B443" s="267"/>
      <c r="C443" s="267"/>
      <c r="D443" s="267"/>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c r="BR443" s="201"/>
      <c r="BS443" s="201"/>
      <c r="BT443" s="201"/>
      <c r="BU443" s="201"/>
      <c r="BV443" s="201"/>
      <c r="BW443" s="201"/>
      <c r="BX443" s="201"/>
      <c r="BY443" s="201"/>
      <c r="BZ443" s="201"/>
      <c r="CA443" s="201"/>
    </row>
    <row r="444" spans="1:79" ht="16.5" customHeight="1" x14ac:dyDescent="0.3">
      <c r="A444" s="267"/>
      <c r="B444" s="267"/>
      <c r="C444" s="267"/>
      <c r="D444" s="267"/>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c r="BR444" s="201"/>
      <c r="BS444" s="201"/>
      <c r="BT444" s="201"/>
      <c r="BU444" s="201"/>
      <c r="BV444" s="201"/>
      <c r="BW444" s="201"/>
      <c r="BX444" s="201"/>
      <c r="BY444" s="201"/>
      <c r="BZ444" s="201"/>
      <c r="CA444" s="201"/>
    </row>
    <row r="445" spans="1:79" ht="16.5" customHeight="1" x14ac:dyDescent="0.3">
      <c r="A445" s="267"/>
      <c r="B445" s="267"/>
      <c r="C445" s="267"/>
      <c r="D445" s="267"/>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c r="BM445" s="201"/>
      <c r="BN445" s="201"/>
      <c r="BO445" s="201"/>
      <c r="BP445" s="201"/>
      <c r="BQ445" s="201"/>
      <c r="BR445" s="201"/>
      <c r="BS445" s="201"/>
      <c r="BT445" s="201"/>
      <c r="BU445" s="201"/>
      <c r="BV445" s="201"/>
      <c r="BW445" s="201"/>
      <c r="BX445" s="201"/>
      <c r="BY445" s="201"/>
      <c r="BZ445" s="201"/>
      <c r="CA445" s="201"/>
    </row>
    <row r="446" spans="1:79" ht="16.5" customHeight="1" x14ac:dyDescent="0.3">
      <c r="A446" s="267"/>
      <c r="B446" s="267"/>
      <c r="C446" s="267"/>
      <c r="D446" s="267"/>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c r="BM446" s="201"/>
      <c r="BN446" s="201"/>
      <c r="BO446" s="201"/>
      <c r="BP446" s="201"/>
      <c r="BQ446" s="201"/>
      <c r="BR446" s="201"/>
      <c r="BS446" s="201"/>
      <c r="BT446" s="201"/>
      <c r="BU446" s="201"/>
      <c r="BV446" s="201"/>
      <c r="BW446" s="201"/>
      <c r="BX446" s="201"/>
      <c r="BY446" s="201"/>
      <c r="BZ446" s="201"/>
      <c r="CA446" s="201"/>
    </row>
    <row r="447" spans="1:79" ht="16.5" customHeight="1" x14ac:dyDescent="0.3">
      <c r="A447" s="267"/>
      <c r="B447" s="267"/>
      <c r="C447" s="267"/>
      <c r="D447" s="267"/>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c r="BM447" s="201"/>
      <c r="BN447" s="201"/>
      <c r="BO447" s="201"/>
      <c r="BP447" s="201"/>
      <c r="BQ447" s="201"/>
      <c r="BR447" s="201"/>
      <c r="BS447" s="201"/>
      <c r="BT447" s="201"/>
      <c r="BU447" s="201"/>
      <c r="BV447" s="201"/>
      <c r="BW447" s="201"/>
      <c r="BX447" s="201"/>
      <c r="BY447" s="201"/>
      <c r="BZ447" s="201"/>
      <c r="CA447" s="201"/>
    </row>
    <row r="448" spans="1:79" ht="16.5" customHeight="1" x14ac:dyDescent="0.3">
      <c r="A448" s="267"/>
      <c r="B448" s="267"/>
      <c r="C448" s="267"/>
      <c r="D448" s="267"/>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c r="BM448" s="201"/>
      <c r="BN448" s="201"/>
      <c r="BO448" s="201"/>
      <c r="BP448" s="201"/>
      <c r="BQ448" s="201"/>
      <c r="BR448" s="201"/>
      <c r="BS448" s="201"/>
      <c r="BT448" s="201"/>
      <c r="BU448" s="201"/>
      <c r="BV448" s="201"/>
      <c r="BW448" s="201"/>
      <c r="BX448" s="201"/>
      <c r="BY448" s="201"/>
      <c r="BZ448" s="201"/>
      <c r="CA448" s="201"/>
    </row>
    <row r="449" spans="1:79" ht="16.5" customHeight="1" x14ac:dyDescent="0.3">
      <c r="A449" s="267"/>
      <c r="B449" s="267"/>
      <c r="C449" s="267"/>
      <c r="D449" s="267"/>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c r="BM449" s="201"/>
      <c r="BN449" s="201"/>
      <c r="BO449" s="201"/>
      <c r="BP449" s="201"/>
      <c r="BQ449" s="201"/>
      <c r="BR449" s="201"/>
      <c r="BS449" s="201"/>
      <c r="BT449" s="201"/>
      <c r="BU449" s="201"/>
      <c r="BV449" s="201"/>
      <c r="BW449" s="201"/>
      <c r="BX449" s="201"/>
      <c r="BY449" s="201"/>
      <c r="BZ449" s="201"/>
      <c r="CA449" s="201"/>
    </row>
    <row r="450" spans="1:79" ht="16.5" customHeight="1" x14ac:dyDescent="0.3">
      <c r="A450" s="267"/>
      <c r="B450" s="267"/>
      <c r="C450" s="267"/>
      <c r="D450" s="267"/>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A450" s="201"/>
    </row>
    <row r="451" spans="1:79" ht="16.5" customHeight="1" x14ac:dyDescent="0.3">
      <c r="A451" s="267"/>
      <c r="B451" s="267"/>
      <c r="C451" s="267"/>
      <c r="D451" s="267"/>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A451" s="201"/>
    </row>
    <row r="452" spans="1:79" ht="16.5" customHeight="1" x14ac:dyDescent="0.3">
      <c r="A452" s="267"/>
      <c r="B452" s="267"/>
      <c r="C452" s="267"/>
      <c r="D452" s="267"/>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c r="BM452" s="201"/>
      <c r="BN452" s="201"/>
      <c r="BO452" s="201"/>
      <c r="BP452" s="201"/>
      <c r="BQ452" s="201"/>
      <c r="BR452" s="201"/>
      <c r="BS452" s="201"/>
      <c r="BT452" s="201"/>
      <c r="BU452" s="201"/>
      <c r="BV452" s="201"/>
      <c r="BW452" s="201"/>
      <c r="BX452" s="201"/>
      <c r="BY452" s="201"/>
      <c r="BZ452" s="201"/>
      <c r="CA452" s="201"/>
    </row>
    <row r="453" spans="1:79" ht="16.5" customHeight="1" x14ac:dyDescent="0.3">
      <c r="A453" s="267"/>
      <c r="B453" s="267"/>
      <c r="C453" s="267"/>
      <c r="D453" s="267"/>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c r="BR453" s="201"/>
      <c r="BS453" s="201"/>
      <c r="BT453" s="201"/>
      <c r="BU453" s="201"/>
      <c r="BV453" s="201"/>
      <c r="BW453" s="201"/>
      <c r="BX453" s="201"/>
      <c r="BY453" s="201"/>
      <c r="BZ453" s="201"/>
      <c r="CA453" s="201"/>
    </row>
    <row r="454" spans="1:79" ht="16.5" customHeight="1" x14ac:dyDescent="0.3">
      <c r="A454" s="267"/>
      <c r="B454" s="267"/>
      <c r="C454" s="267"/>
      <c r="D454" s="267"/>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c r="BM454" s="201"/>
      <c r="BN454" s="201"/>
      <c r="BO454" s="201"/>
      <c r="BP454" s="201"/>
      <c r="BQ454" s="201"/>
      <c r="BR454" s="201"/>
      <c r="BS454" s="201"/>
      <c r="BT454" s="201"/>
      <c r="BU454" s="201"/>
      <c r="BV454" s="201"/>
      <c r="BW454" s="201"/>
      <c r="BX454" s="201"/>
      <c r="BY454" s="201"/>
      <c r="BZ454" s="201"/>
      <c r="CA454" s="201"/>
    </row>
    <row r="455" spans="1:79" ht="16.5" customHeight="1" x14ac:dyDescent="0.3">
      <c r="A455" s="267"/>
      <c r="B455" s="267"/>
      <c r="C455" s="267"/>
      <c r="D455" s="267"/>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c r="BM455" s="201"/>
      <c r="BN455" s="201"/>
      <c r="BO455" s="201"/>
      <c r="BP455" s="201"/>
      <c r="BQ455" s="201"/>
      <c r="BR455" s="201"/>
      <c r="BS455" s="201"/>
      <c r="BT455" s="201"/>
      <c r="BU455" s="201"/>
      <c r="BV455" s="201"/>
      <c r="BW455" s="201"/>
      <c r="BX455" s="201"/>
      <c r="BY455" s="201"/>
      <c r="BZ455" s="201"/>
      <c r="CA455" s="201"/>
    </row>
    <row r="456" spans="1:79" ht="16.5" customHeight="1" x14ac:dyDescent="0.3">
      <c r="A456" s="267"/>
      <c r="B456" s="267"/>
      <c r="C456" s="267"/>
      <c r="D456" s="267"/>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c r="BM456" s="201"/>
      <c r="BN456" s="201"/>
      <c r="BO456" s="201"/>
      <c r="BP456" s="201"/>
      <c r="BQ456" s="201"/>
      <c r="BR456" s="201"/>
      <c r="BS456" s="201"/>
      <c r="BT456" s="201"/>
      <c r="BU456" s="201"/>
      <c r="BV456" s="201"/>
      <c r="BW456" s="201"/>
      <c r="BX456" s="201"/>
      <c r="BY456" s="201"/>
      <c r="BZ456" s="201"/>
      <c r="CA456" s="201"/>
    </row>
    <row r="457" spans="1:79" ht="16.5" customHeight="1" x14ac:dyDescent="0.3">
      <c r="A457" s="267"/>
      <c r="B457" s="267"/>
      <c r="C457" s="267"/>
      <c r="D457" s="267"/>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c r="BM457" s="201"/>
      <c r="BN457" s="201"/>
      <c r="BO457" s="201"/>
      <c r="BP457" s="201"/>
      <c r="BQ457" s="201"/>
      <c r="BR457" s="201"/>
      <c r="BS457" s="201"/>
      <c r="BT457" s="201"/>
      <c r="BU457" s="201"/>
      <c r="BV457" s="201"/>
      <c r="BW457" s="201"/>
      <c r="BX457" s="201"/>
      <c r="BY457" s="201"/>
      <c r="BZ457" s="201"/>
      <c r="CA457" s="201"/>
    </row>
    <row r="458" spans="1:79" ht="16.5" customHeight="1" x14ac:dyDescent="0.3">
      <c r="A458" s="267"/>
      <c r="B458" s="267"/>
      <c r="C458" s="267"/>
      <c r="D458" s="267"/>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c r="BM458" s="201"/>
      <c r="BN458" s="201"/>
      <c r="BO458" s="201"/>
      <c r="BP458" s="201"/>
      <c r="BQ458" s="201"/>
      <c r="BR458" s="201"/>
      <c r="BS458" s="201"/>
      <c r="BT458" s="201"/>
      <c r="BU458" s="201"/>
      <c r="BV458" s="201"/>
      <c r="BW458" s="201"/>
      <c r="BX458" s="201"/>
      <c r="BY458" s="201"/>
      <c r="BZ458" s="201"/>
      <c r="CA458" s="201"/>
    </row>
    <row r="459" spans="1:79" ht="16.5" customHeight="1" x14ac:dyDescent="0.3">
      <c r="A459" s="267"/>
      <c r="B459" s="267"/>
      <c r="C459" s="267"/>
      <c r="D459" s="267"/>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01"/>
      <c r="BZ459" s="201"/>
      <c r="CA459" s="201"/>
    </row>
    <row r="460" spans="1:79" ht="16.5" customHeight="1" x14ac:dyDescent="0.3">
      <c r="A460" s="267"/>
      <c r="B460" s="267"/>
      <c r="C460" s="267"/>
      <c r="D460" s="267"/>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row>
    <row r="461" spans="1:79" ht="16.5" customHeight="1" x14ac:dyDescent="0.3">
      <c r="A461" s="267"/>
      <c r="B461" s="267"/>
      <c r="C461" s="267"/>
      <c r="D461" s="267"/>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c r="BM461" s="201"/>
      <c r="BN461" s="201"/>
      <c r="BO461" s="201"/>
      <c r="BP461" s="201"/>
      <c r="BQ461" s="201"/>
      <c r="BR461" s="201"/>
      <c r="BS461" s="201"/>
      <c r="BT461" s="201"/>
      <c r="BU461" s="201"/>
      <c r="BV461" s="201"/>
      <c r="BW461" s="201"/>
      <c r="BX461" s="201"/>
      <c r="BY461" s="201"/>
      <c r="BZ461" s="201"/>
      <c r="CA461" s="201"/>
    </row>
    <row r="462" spans="1:79" ht="16.5" customHeight="1" x14ac:dyDescent="0.3">
      <c r="A462" s="267"/>
      <c r="B462" s="267"/>
      <c r="C462" s="267"/>
      <c r="D462" s="267"/>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c r="BO462" s="201"/>
      <c r="BP462" s="201"/>
      <c r="BQ462" s="201"/>
      <c r="BR462" s="201"/>
      <c r="BS462" s="201"/>
      <c r="BT462" s="201"/>
      <c r="BU462" s="201"/>
      <c r="BV462" s="201"/>
      <c r="BW462" s="201"/>
      <c r="BX462" s="201"/>
      <c r="BY462" s="201"/>
      <c r="BZ462" s="201"/>
      <c r="CA462" s="201"/>
    </row>
    <row r="463" spans="1:79" ht="16.5" customHeight="1" x14ac:dyDescent="0.3">
      <c r="A463" s="267"/>
      <c r="B463" s="267"/>
      <c r="C463" s="267"/>
      <c r="D463" s="267"/>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c r="CA463" s="201"/>
    </row>
    <row r="464" spans="1:79" ht="16.5" customHeight="1" x14ac:dyDescent="0.3">
      <c r="A464" s="267"/>
      <c r="B464" s="267"/>
      <c r="C464" s="267"/>
      <c r="D464" s="267"/>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c r="BR464" s="201"/>
      <c r="BS464" s="201"/>
      <c r="BT464" s="201"/>
      <c r="BU464" s="201"/>
      <c r="BV464" s="201"/>
      <c r="BW464" s="201"/>
      <c r="BX464" s="201"/>
      <c r="BY464" s="201"/>
      <c r="BZ464" s="201"/>
      <c r="CA464" s="201"/>
    </row>
    <row r="465" spans="1:79" ht="16.5" customHeight="1" x14ac:dyDescent="0.3">
      <c r="A465" s="267"/>
      <c r="B465" s="267"/>
      <c r="C465" s="267"/>
      <c r="D465" s="267"/>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c r="BO465" s="201"/>
      <c r="BP465" s="201"/>
      <c r="BQ465" s="201"/>
      <c r="BR465" s="201"/>
      <c r="BS465" s="201"/>
      <c r="BT465" s="201"/>
      <c r="BU465" s="201"/>
      <c r="BV465" s="201"/>
      <c r="BW465" s="201"/>
      <c r="BX465" s="201"/>
      <c r="BY465" s="201"/>
      <c r="BZ465" s="201"/>
      <c r="CA465" s="201"/>
    </row>
    <row r="466" spans="1:79" ht="16.5" customHeight="1" x14ac:dyDescent="0.3">
      <c r="A466" s="267"/>
      <c r="B466" s="267"/>
      <c r="C466" s="267"/>
      <c r="D466" s="267"/>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A466" s="201"/>
    </row>
    <row r="467" spans="1:79" ht="16.5" customHeight="1" x14ac:dyDescent="0.3">
      <c r="A467" s="267"/>
      <c r="B467" s="267"/>
      <c r="C467" s="267"/>
      <c r="D467" s="267"/>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c r="BR467" s="201"/>
      <c r="BS467" s="201"/>
      <c r="BT467" s="201"/>
      <c r="BU467" s="201"/>
      <c r="BV467" s="201"/>
      <c r="BW467" s="201"/>
      <c r="BX467" s="201"/>
      <c r="BY467" s="201"/>
      <c r="BZ467" s="201"/>
      <c r="CA467" s="201"/>
    </row>
    <row r="468" spans="1:79" ht="16.5" customHeight="1" x14ac:dyDescent="0.3">
      <c r="A468" s="267"/>
      <c r="B468" s="267"/>
      <c r="C468" s="267"/>
      <c r="D468" s="267"/>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c r="BO468" s="201"/>
      <c r="BP468" s="201"/>
      <c r="BQ468" s="201"/>
      <c r="BR468" s="201"/>
      <c r="BS468" s="201"/>
      <c r="BT468" s="201"/>
      <c r="BU468" s="201"/>
      <c r="BV468" s="201"/>
      <c r="BW468" s="201"/>
      <c r="BX468" s="201"/>
      <c r="BY468" s="201"/>
      <c r="BZ468" s="201"/>
      <c r="CA468" s="201"/>
    </row>
    <row r="469" spans="1:79" ht="16.5" customHeight="1" x14ac:dyDescent="0.3">
      <c r="A469" s="267"/>
      <c r="B469" s="267"/>
      <c r="C469" s="267"/>
      <c r="D469" s="267"/>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c r="BR469" s="201"/>
      <c r="BS469" s="201"/>
      <c r="BT469" s="201"/>
      <c r="BU469" s="201"/>
      <c r="BV469" s="201"/>
      <c r="BW469" s="201"/>
      <c r="BX469" s="201"/>
      <c r="BY469" s="201"/>
      <c r="BZ469" s="201"/>
      <c r="CA469" s="201"/>
    </row>
    <row r="470" spans="1:79" ht="16.5" customHeight="1" x14ac:dyDescent="0.3">
      <c r="A470" s="267"/>
      <c r="B470" s="267"/>
      <c r="C470" s="267"/>
      <c r="D470" s="267"/>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c r="BR470" s="201"/>
      <c r="BS470" s="201"/>
      <c r="BT470" s="201"/>
      <c r="BU470" s="201"/>
      <c r="BV470" s="201"/>
      <c r="BW470" s="201"/>
      <c r="BX470" s="201"/>
      <c r="BY470" s="201"/>
      <c r="BZ470" s="201"/>
      <c r="CA470" s="201"/>
    </row>
    <row r="471" spans="1:79" ht="16.5" customHeight="1" x14ac:dyDescent="0.3">
      <c r="A471" s="267"/>
      <c r="B471" s="267"/>
      <c r="C471" s="267"/>
      <c r="D471" s="267"/>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c r="BO471" s="201"/>
      <c r="BP471" s="201"/>
      <c r="BQ471" s="201"/>
      <c r="BR471" s="201"/>
      <c r="BS471" s="201"/>
      <c r="BT471" s="201"/>
      <c r="BU471" s="201"/>
      <c r="BV471" s="201"/>
      <c r="BW471" s="201"/>
      <c r="BX471" s="201"/>
      <c r="BY471" s="201"/>
      <c r="BZ471" s="201"/>
      <c r="CA471" s="201"/>
    </row>
    <row r="472" spans="1:79" ht="16.5" customHeight="1" x14ac:dyDescent="0.3">
      <c r="A472" s="267"/>
      <c r="B472" s="267"/>
      <c r="C472" s="267"/>
      <c r="D472" s="267"/>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c r="BR472" s="201"/>
      <c r="BS472" s="201"/>
      <c r="BT472" s="201"/>
      <c r="BU472" s="201"/>
      <c r="BV472" s="201"/>
      <c r="BW472" s="201"/>
      <c r="BX472" s="201"/>
      <c r="BY472" s="201"/>
      <c r="BZ472" s="201"/>
      <c r="CA472" s="201"/>
    </row>
    <row r="473" spans="1:79" ht="16.5" customHeight="1" x14ac:dyDescent="0.3">
      <c r="A473" s="267"/>
      <c r="B473" s="267"/>
      <c r="C473" s="267"/>
      <c r="D473" s="267"/>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c r="BR473" s="201"/>
      <c r="BS473" s="201"/>
      <c r="BT473" s="201"/>
      <c r="BU473" s="201"/>
      <c r="BV473" s="201"/>
      <c r="BW473" s="201"/>
      <c r="BX473" s="201"/>
      <c r="BY473" s="201"/>
      <c r="BZ473" s="201"/>
      <c r="CA473" s="201"/>
    </row>
    <row r="474" spans="1:79" ht="16.5" customHeight="1" x14ac:dyDescent="0.3">
      <c r="A474" s="267"/>
      <c r="B474" s="267"/>
      <c r="C474" s="267"/>
      <c r="D474" s="267"/>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c r="BO474" s="201"/>
      <c r="BP474" s="201"/>
      <c r="BQ474" s="201"/>
      <c r="BR474" s="201"/>
      <c r="BS474" s="201"/>
      <c r="BT474" s="201"/>
      <c r="BU474" s="201"/>
      <c r="BV474" s="201"/>
      <c r="BW474" s="201"/>
      <c r="BX474" s="201"/>
      <c r="BY474" s="201"/>
      <c r="BZ474" s="201"/>
      <c r="CA474" s="201"/>
    </row>
    <row r="475" spans="1:79" ht="16.5" customHeight="1" x14ac:dyDescent="0.3">
      <c r="A475" s="267"/>
      <c r="B475" s="267"/>
      <c r="C475" s="267"/>
      <c r="D475" s="267"/>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c r="BR475" s="201"/>
      <c r="BS475" s="201"/>
      <c r="BT475" s="201"/>
      <c r="BU475" s="201"/>
      <c r="BV475" s="201"/>
      <c r="BW475" s="201"/>
      <c r="BX475" s="201"/>
      <c r="BY475" s="201"/>
      <c r="BZ475" s="201"/>
      <c r="CA475" s="201"/>
    </row>
    <row r="476" spans="1:79" ht="16.5" customHeight="1" x14ac:dyDescent="0.3">
      <c r="A476" s="267"/>
      <c r="B476" s="267"/>
      <c r="C476" s="267"/>
      <c r="D476" s="267"/>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c r="CA476" s="201"/>
    </row>
    <row r="477" spans="1:79" ht="16.5" customHeight="1" x14ac:dyDescent="0.3">
      <c r="A477" s="267"/>
      <c r="B477" s="267"/>
      <c r="C477" s="267"/>
      <c r="D477" s="267"/>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c r="BO477" s="201"/>
      <c r="BP477" s="201"/>
      <c r="BQ477" s="201"/>
      <c r="BR477" s="201"/>
      <c r="BS477" s="201"/>
      <c r="BT477" s="201"/>
      <c r="BU477" s="201"/>
      <c r="BV477" s="201"/>
      <c r="BW477" s="201"/>
      <c r="BX477" s="201"/>
      <c r="BY477" s="201"/>
      <c r="BZ477" s="201"/>
      <c r="CA477" s="201"/>
    </row>
    <row r="478" spans="1:79" ht="16.5" customHeight="1" x14ac:dyDescent="0.3">
      <c r="A478" s="267"/>
      <c r="B478" s="267"/>
      <c r="C478" s="267"/>
      <c r="D478" s="267"/>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c r="BO478" s="201"/>
      <c r="BP478" s="201"/>
      <c r="BQ478" s="201"/>
      <c r="BR478" s="201"/>
      <c r="BS478" s="201"/>
      <c r="BT478" s="201"/>
      <c r="BU478" s="201"/>
      <c r="BV478" s="201"/>
      <c r="BW478" s="201"/>
      <c r="BX478" s="201"/>
      <c r="BY478" s="201"/>
      <c r="BZ478" s="201"/>
      <c r="CA478" s="201"/>
    </row>
    <row r="479" spans="1:79" ht="16.5" customHeight="1" x14ac:dyDescent="0.3">
      <c r="A479" s="267"/>
      <c r="B479" s="267"/>
      <c r="C479" s="267"/>
      <c r="D479" s="267"/>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c r="BO479" s="201"/>
      <c r="BP479" s="201"/>
      <c r="BQ479" s="201"/>
      <c r="BR479" s="201"/>
      <c r="BS479" s="201"/>
      <c r="BT479" s="201"/>
      <c r="BU479" s="201"/>
      <c r="BV479" s="201"/>
      <c r="BW479" s="201"/>
      <c r="BX479" s="201"/>
      <c r="BY479" s="201"/>
      <c r="BZ479" s="201"/>
      <c r="CA479" s="201"/>
    </row>
    <row r="480" spans="1:79" ht="16.5" customHeight="1" x14ac:dyDescent="0.3">
      <c r="A480" s="267"/>
      <c r="B480" s="267"/>
      <c r="C480" s="267"/>
      <c r="D480" s="267"/>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A480" s="201"/>
    </row>
    <row r="481" spans="1:79" ht="16.5" customHeight="1" x14ac:dyDescent="0.3">
      <c r="A481" s="267"/>
      <c r="B481" s="267"/>
      <c r="C481" s="267"/>
      <c r="D481" s="267"/>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c r="BO481" s="201"/>
      <c r="BP481" s="201"/>
      <c r="BQ481" s="201"/>
      <c r="BR481" s="201"/>
      <c r="BS481" s="201"/>
      <c r="BT481" s="201"/>
      <c r="BU481" s="201"/>
      <c r="BV481" s="201"/>
      <c r="BW481" s="201"/>
      <c r="BX481" s="201"/>
      <c r="BY481" s="201"/>
      <c r="BZ481" s="201"/>
      <c r="CA481" s="201"/>
    </row>
    <row r="482" spans="1:79" ht="16.5" customHeight="1" x14ac:dyDescent="0.3">
      <c r="A482" s="267"/>
      <c r="B482" s="267"/>
      <c r="C482" s="267"/>
      <c r="D482" s="267"/>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c r="BO482" s="201"/>
      <c r="BP482" s="201"/>
      <c r="BQ482" s="201"/>
      <c r="BR482" s="201"/>
      <c r="BS482" s="201"/>
      <c r="BT482" s="201"/>
      <c r="BU482" s="201"/>
      <c r="BV482" s="201"/>
      <c r="BW482" s="201"/>
      <c r="BX482" s="201"/>
      <c r="BY482" s="201"/>
      <c r="BZ482" s="201"/>
      <c r="CA482" s="201"/>
    </row>
    <row r="483" spans="1:79" ht="16.5" customHeight="1" x14ac:dyDescent="0.3">
      <c r="A483" s="267"/>
      <c r="B483" s="267"/>
      <c r="C483" s="267"/>
      <c r="D483" s="267"/>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c r="BO483" s="201"/>
      <c r="BP483" s="201"/>
      <c r="BQ483" s="201"/>
      <c r="BR483" s="201"/>
      <c r="BS483" s="201"/>
      <c r="BT483" s="201"/>
      <c r="BU483" s="201"/>
      <c r="BV483" s="201"/>
      <c r="BW483" s="201"/>
      <c r="BX483" s="201"/>
      <c r="BY483" s="201"/>
      <c r="BZ483" s="201"/>
      <c r="CA483" s="201"/>
    </row>
    <row r="484" spans="1:79" ht="16.5" customHeight="1" x14ac:dyDescent="0.3">
      <c r="A484" s="267"/>
      <c r="B484" s="267"/>
      <c r="C484" s="267"/>
      <c r="D484" s="267"/>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c r="BO484" s="201"/>
      <c r="BP484" s="201"/>
      <c r="BQ484" s="201"/>
      <c r="BR484" s="201"/>
      <c r="BS484" s="201"/>
      <c r="BT484" s="201"/>
      <c r="BU484" s="201"/>
      <c r="BV484" s="201"/>
      <c r="BW484" s="201"/>
      <c r="BX484" s="201"/>
      <c r="BY484" s="201"/>
      <c r="BZ484" s="201"/>
      <c r="CA484" s="201"/>
    </row>
    <row r="485" spans="1:79" ht="16.5" customHeight="1" x14ac:dyDescent="0.3">
      <c r="A485" s="267"/>
      <c r="B485" s="267"/>
      <c r="C485" s="267"/>
      <c r="D485" s="267"/>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c r="BR485" s="201"/>
      <c r="BS485" s="201"/>
      <c r="BT485" s="201"/>
      <c r="BU485" s="201"/>
      <c r="BV485" s="201"/>
      <c r="BW485" s="201"/>
      <c r="BX485" s="201"/>
      <c r="BY485" s="201"/>
      <c r="BZ485" s="201"/>
      <c r="CA485" s="201"/>
    </row>
    <row r="486" spans="1:79" ht="16.5" customHeight="1" x14ac:dyDescent="0.3">
      <c r="A486" s="267"/>
      <c r="B486" s="267"/>
      <c r="C486" s="267"/>
      <c r="D486" s="267"/>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c r="BO486" s="201"/>
      <c r="BP486" s="201"/>
      <c r="BQ486" s="201"/>
      <c r="BR486" s="201"/>
      <c r="BS486" s="201"/>
      <c r="BT486" s="201"/>
      <c r="BU486" s="201"/>
      <c r="BV486" s="201"/>
      <c r="BW486" s="201"/>
      <c r="BX486" s="201"/>
      <c r="BY486" s="201"/>
      <c r="BZ486" s="201"/>
      <c r="CA486" s="201"/>
    </row>
    <row r="487" spans="1:79" ht="16.5" customHeight="1" x14ac:dyDescent="0.3">
      <c r="A487" s="267"/>
      <c r="B487" s="267"/>
      <c r="C487" s="267"/>
      <c r="D487" s="267"/>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c r="BO487" s="201"/>
      <c r="BP487" s="201"/>
      <c r="BQ487" s="201"/>
      <c r="BR487" s="201"/>
      <c r="BS487" s="201"/>
      <c r="BT487" s="201"/>
      <c r="BU487" s="201"/>
      <c r="BV487" s="201"/>
      <c r="BW487" s="201"/>
      <c r="BX487" s="201"/>
      <c r="BY487" s="201"/>
      <c r="BZ487" s="201"/>
      <c r="CA487" s="201"/>
    </row>
    <row r="488" spans="1:79" ht="16.5" customHeight="1" x14ac:dyDescent="0.3">
      <c r="A488" s="267"/>
      <c r="B488" s="267"/>
      <c r="C488" s="267"/>
      <c r="D488" s="267"/>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c r="BO488" s="201"/>
      <c r="BP488" s="201"/>
      <c r="BQ488" s="201"/>
      <c r="BR488" s="201"/>
      <c r="BS488" s="201"/>
      <c r="BT488" s="201"/>
      <c r="BU488" s="201"/>
      <c r="BV488" s="201"/>
      <c r="BW488" s="201"/>
      <c r="BX488" s="201"/>
      <c r="BY488" s="201"/>
      <c r="BZ488" s="201"/>
      <c r="CA488" s="201"/>
    </row>
    <row r="489" spans="1:79" ht="16.5" customHeight="1" x14ac:dyDescent="0.3">
      <c r="A489" s="267"/>
      <c r="B489" s="267"/>
      <c r="C489" s="267"/>
      <c r="D489" s="267"/>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c r="BR489" s="201"/>
      <c r="BS489" s="201"/>
      <c r="BT489" s="201"/>
      <c r="BU489" s="201"/>
      <c r="BV489" s="201"/>
      <c r="BW489" s="201"/>
      <c r="BX489" s="201"/>
      <c r="BY489" s="201"/>
      <c r="BZ489" s="201"/>
      <c r="CA489" s="201"/>
    </row>
    <row r="490" spans="1:79" ht="16.5" customHeight="1" x14ac:dyDescent="0.3">
      <c r="A490" s="267"/>
      <c r="B490" s="267"/>
      <c r="C490" s="267"/>
      <c r="D490" s="267"/>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1"/>
      <c r="BC490" s="201"/>
      <c r="BD490" s="201"/>
      <c r="BE490" s="201"/>
      <c r="BF490" s="201"/>
      <c r="BG490" s="201"/>
      <c r="BH490" s="201"/>
      <c r="BI490" s="201"/>
      <c r="BJ490" s="201"/>
      <c r="BK490" s="201"/>
      <c r="BL490" s="201"/>
      <c r="BM490" s="201"/>
      <c r="BN490" s="201"/>
      <c r="BO490" s="201"/>
      <c r="BP490" s="201"/>
      <c r="BQ490" s="201"/>
      <c r="BR490" s="201"/>
      <c r="BS490" s="201"/>
      <c r="BT490" s="201"/>
      <c r="BU490" s="201"/>
      <c r="BV490" s="201"/>
      <c r="BW490" s="201"/>
      <c r="BX490" s="201"/>
      <c r="BY490" s="201"/>
      <c r="BZ490" s="201"/>
      <c r="CA490" s="201"/>
    </row>
    <row r="491" spans="1:79" ht="16.5" customHeight="1" x14ac:dyDescent="0.3">
      <c r="A491" s="267"/>
      <c r="B491" s="267"/>
      <c r="C491" s="267"/>
      <c r="D491" s="267"/>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c r="BG491" s="201"/>
      <c r="BH491" s="201"/>
      <c r="BI491" s="201"/>
      <c r="BJ491" s="201"/>
      <c r="BK491" s="201"/>
      <c r="BL491" s="201"/>
      <c r="BM491" s="201"/>
      <c r="BN491" s="201"/>
      <c r="BO491" s="201"/>
      <c r="BP491" s="201"/>
      <c r="BQ491" s="201"/>
      <c r="BR491" s="201"/>
      <c r="BS491" s="201"/>
      <c r="BT491" s="201"/>
      <c r="BU491" s="201"/>
      <c r="BV491" s="201"/>
      <c r="BW491" s="201"/>
      <c r="BX491" s="201"/>
      <c r="BY491" s="201"/>
      <c r="BZ491" s="201"/>
      <c r="CA491" s="201"/>
    </row>
    <row r="492" spans="1:79" ht="16.5" customHeight="1" x14ac:dyDescent="0.3">
      <c r="A492" s="267"/>
      <c r="B492" s="267"/>
      <c r="C492" s="267"/>
      <c r="D492" s="267"/>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A492" s="201"/>
    </row>
    <row r="493" spans="1:79" ht="16.5" customHeight="1" x14ac:dyDescent="0.3">
      <c r="A493" s="267"/>
      <c r="B493" s="267"/>
      <c r="C493" s="267"/>
      <c r="D493" s="267"/>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c r="BR493" s="201"/>
      <c r="BS493" s="201"/>
      <c r="BT493" s="201"/>
      <c r="BU493" s="201"/>
      <c r="BV493" s="201"/>
      <c r="BW493" s="201"/>
      <c r="BX493" s="201"/>
      <c r="BY493" s="201"/>
      <c r="BZ493" s="201"/>
      <c r="CA493" s="201"/>
    </row>
    <row r="494" spans="1:79" ht="16.5" customHeight="1" x14ac:dyDescent="0.3">
      <c r="A494" s="267"/>
      <c r="B494" s="267"/>
      <c r="C494" s="267"/>
      <c r="D494" s="267"/>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c r="BR494" s="201"/>
      <c r="BS494" s="201"/>
      <c r="BT494" s="201"/>
      <c r="BU494" s="201"/>
      <c r="BV494" s="201"/>
      <c r="BW494" s="201"/>
      <c r="BX494" s="201"/>
      <c r="BY494" s="201"/>
      <c r="BZ494" s="201"/>
      <c r="CA494" s="201"/>
    </row>
    <row r="495" spans="1:79" ht="16.5" customHeight="1" x14ac:dyDescent="0.3">
      <c r="A495" s="267"/>
      <c r="B495" s="267"/>
      <c r="C495" s="267"/>
      <c r="D495" s="267"/>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c r="BR495" s="201"/>
      <c r="BS495" s="201"/>
      <c r="BT495" s="201"/>
      <c r="BU495" s="201"/>
      <c r="BV495" s="201"/>
      <c r="BW495" s="201"/>
      <c r="BX495" s="201"/>
      <c r="BY495" s="201"/>
      <c r="BZ495" s="201"/>
      <c r="CA495" s="201"/>
    </row>
    <row r="496" spans="1:79" ht="16.5" customHeight="1" x14ac:dyDescent="0.3">
      <c r="A496" s="267"/>
      <c r="B496" s="267"/>
      <c r="C496" s="267"/>
      <c r="D496" s="267"/>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1"/>
      <c r="BC496" s="201"/>
      <c r="BD496" s="201"/>
      <c r="BE496" s="201"/>
      <c r="BF496" s="201"/>
      <c r="BG496" s="201"/>
      <c r="BH496" s="201"/>
      <c r="BI496" s="201"/>
      <c r="BJ496" s="201"/>
      <c r="BK496" s="201"/>
      <c r="BL496" s="201"/>
      <c r="BM496" s="201"/>
      <c r="BN496" s="201"/>
      <c r="BO496" s="201"/>
      <c r="BP496" s="201"/>
      <c r="BQ496" s="201"/>
      <c r="BR496" s="201"/>
      <c r="BS496" s="201"/>
      <c r="BT496" s="201"/>
      <c r="BU496" s="201"/>
      <c r="BV496" s="201"/>
      <c r="BW496" s="201"/>
      <c r="BX496" s="201"/>
      <c r="BY496" s="201"/>
      <c r="BZ496" s="201"/>
      <c r="CA496" s="201"/>
    </row>
    <row r="497" spans="1:79" ht="16.5" customHeight="1" x14ac:dyDescent="0.3">
      <c r="A497" s="267"/>
      <c r="B497" s="267"/>
      <c r="C497" s="267"/>
      <c r="D497" s="267"/>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c r="BR497" s="201"/>
      <c r="BS497" s="201"/>
      <c r="BT497" s="201"/>
      <c r="BU497" s="201"/>
      <c r="BV497" s="201"/>
      <c r="BW497" s="201"/>
      <c r="BX497" s="201"/>
      <c r="BY497" s="201"/>
      <c r="BZ497" s="201"/>
      <c r="CA497" s="201"/>
    </row>
    <row r="498" spans="1:79" ht="16.5" customHeight="1" x14ac:dyDescent="0.3">
      <c r="A498" s="267"/>
      <c r="B498" s="267"/>
      <c r="C498" s="267"/>
      <c r="D498" s="267"/>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c r="BR498" s="201"/>
      <c r="BS498" s="201"/>
      <c r="BT498" s="201"/>
      <c r="BU498" s="201"/>
      <c r="BV498" s="201"/>
      <c r="BW498" s="201"/>
      <c r="BX498" s="201"/>
      <c r="BY498" s="201"/>
      <c r="BZ498" s="201"/>
      <c r="CA498" s="201"/>
    </row>
    <row r="499" spans="1:79" ht="16.5" customHeight="1" x14ac:dyDescent="0.3">
      <c r="A499" s="267"/>
      <c r="B499" s="267"/>
      <c r="C499" s="267"/>
      <c r="D499" s="267"/>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1"/>
      <c r="BC499" s="201"/>
      <c r="BD499" s="201"/>
      <c r="BE499" s="201"/>
      <c r="BF499" s="201"/>
      <c r="BG499" s="201"/>
      <c r="BH499" s="201"/>
      <c r="BI499" s="201"/>
      <c r="BJ499" s="201"/>
      <c r="BK499" s="201"/>
      <c r="BL499" s="201"/>
      <c r="BM499" s="201"/>
      <c r="BN499" s="201"/>
      <c r="BO499" s="201"/>
      <c r="BP499" s="201"/>
      <c r="BQ499" s="201"/>
      <c r="BR499" s="201"/>
      <c r="BS499" s="201"/>
      <c r="BT499" s="201"/>
      <c r="BU499" s="201"/>
      <c r="BV499" s="201"/>
      <c r="BW499" s="201"/>
      <c r="BX499" s="201"/>
      <c r="BY499" s="201"/>
      <c r="BZ499" s="201"/>
      <c r="CA499" s="201"/>
    </row>
    <row r="500" spans="1:79" ht="16.5" customHeight="1" x14ac:dyDescent="0.3">
      <c r="A500" s="267"/>
      <c r="B500" s="267"/>
      <c r="C500" s="267"/>
      <c r="D500" s="267"/>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c r="BR500" s="201"/>
      <c r="BS500" s="201"/>
      <c r="BT500" s="201"/>
      <c r="BU500" s="201"/>
      <c r="BV500" s="201"/>
      <c r="BW500" s="201"/>
      <c r="BX500" s="201"/>
      <c r="BY500" s="201"/>
      <c r="BZ500" s="201"/>
      <c r="CA500" s="201"/>
    </row>
    <row r="501" spans="1:79" ht="16.5" customHeight="1" x14ac:dyDescent="0.3">
      <c r="A501" s="267"/>
      <c r="B501" s="267"/>
      <c r="C501" s="267"/>
      <c r="D501" s="267"/>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c r="CA501" s="201"/>
    </row>
    <row r="502" spans="1:79" ht="16.5" customHeight="1" x14ac:dyDescent="0.3">
      <c r="A502" s="267"/>
      <c r="B502" s="267"/>
      <c r="C502" s="267"/>
      <c r="D502" s="267"/>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BR502" s="201"/>
      <c r="BS502" s="201"/>
      <c r="BT502" s="201"/>
      <c r="BU502" s="201"/>
      <c r="BV502" s="201"/>
      <c r="BW502" s="201"/>
      <c r="BX502" s="201"/>
      <c r="BY502" s="201"/>
      <c r="BZ502" s="201"/>
      <c r="CA502" s="201"/>
    </row>
    <row r="503" spans="1:79" ht="16.5" customHeight="1" x14ac:dyDescent="0.3">
      <c r="A503" s="267"/>
      <c r="B503" s="267"/>
      <c r="C503" s="267"/>
      <c r="D503" s="267"/>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c r="BR503" s="201"/>
      <c r="BS503" s="201"/>
      <c r="BT503" s="201"/>
      <c r="BU503" s="201"/>
      <c r="BV503" s="201"/>
      <c r="BW503" s="201"/>
      <c r="BX503" s="201"/>
      <c r="BY503" s="201"/>
      <c r="BZ503" s="201"/>
      <c r="CA503" s="201"/>
    </row>
    <row r="504" spans="1:79" ht="16.5" customHeight="1" x14ac:dyDescent="0.3">
      <c r="A504" s="267"/>
      <c r="B504" s="267"/>
      <c r="C504" s="267"/>
      <c r="D504" s="267"/>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c r="BR504" s="201"/>
      <c r="BS504" s="201"/>
      <c r="BT504" s="201"/>
      <c r="BU504" s="201"/>
      <c r="BV504" s="201"/>
      <c r="BW504" s="201"/>
      <c r="BX504" s="201"/>
      <c r="BY504" s="201"/>
      <c r="BZ504" s="201"/>
      <c r="CA504" s="201"/>
    </row>
    <row r="505" spans="1:79" ht="16.5" customHeight="1" x14ac:dyDescent="0.3">
      <c r="A505" s="267"/>
      <c r="B505" s="267"/>
      <c r="C505" s="267"/>
      <c r="D505" s="267"/>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1"/>
      <c r="BC505" s="201"/>
      <c r="BD505" s="201"/>
      <c r="BE505" s="201"/>
      <c r="BF505" s="201"/>
      <c r="BG505" s="201"/>
      <c r="BH505" s="201"/>
      <c r="BI505" s="201"/>
      <c r="BJ505" s="201"/>
      <c r="BK505" s="201"/>
      <c r="BL505" s="201"/>
      <c r="BM505" s="201"/>
      <c r="BN505" s="201"/>
      <c r="BO505" s="201"/>
      <c r="BP505" s="201"/>
      <c r="BQ505" s="201"/>
      <c r="BR505" s="201"/>
      <c r="BS505" s="201"/>
      <c r="BT505" s="201"/>
      <c r="BU505" s="201"/>
      <c r="BV505" s="201"/>
      <c r="BW505" s="201"/>
      <c r="BX505" s="201"/>
      <c r="BY505" s="201"/>
      <c r="BZ505" s="201"/>
      <c r="CA505" s="201"/>
    </row>
    <row r="506" spans="1:79" ht="16.5" customHeight="1" x14ac:dyDescent="0.3">
      <c r="A506" s="267"/>
      <c r="B506" s="267"/>
      <c r="C506" s="267"/>
      <c r="D506" s="267"/>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c r="CA506" s="201"/>
    </row>
    <row r="507" spans="1:79" ht="16.5" customHeight="1" x14ac:dyDescent="0.3">
      <c r="A507" s="267"/>
      <c r="B507" s="267"/>
      <c r="C507" s="267"/>
      <c r="D507" s="267"/>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c r="BR507" s="201"/>
      <c r="BS507" s="201"/>
      <c r="BT507" s="201"/>
      <c r="BU507" s="201"/>
      <c r="BV507" s="201"/>
      <c r="BW507" s="201"/>
      <c r="BX507" s="201"/>
      <c r="BY507" s="201"/>
      <c r="BZ507" s="201"/>
      <c r="CA507" s="201"/>
    </row>
    <row r="508" spans="1:79" ht="16.5" customHeight="1" x14ac:dyDescent="0.3">
      <c r="A508" s="267"/>
      <c r="B508" s="267"/>
      <c r="C508" s="267"/>
      <c r="D508" s="267"/>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1"/>
      <c r="BC508" s="201"/>
      <c r="BD508" s="201"/>
      <c r="BE508" s="201"/>
      <c r="BF508" s="201"/>
      <c r="BG508" s="201"/>
      <c r="BH508" s="201"/>
      <c r="BI508" s="201"/>
      <c r="BJ508" s="201"/>
      <c r="BK508" s="201"/>
      <c r="BL508" s="201"/>
      <c r="BM508" s="201"/>
      <c r="BN508" s="201"/>
      <c r="BO508" s="201"/>
      <c r="BP508" s="201"/>
      <c r="BQ508" s="201"/>
      <c r="BR508" s="201"/>
      <c r="BS508" s="201"/>
      <c r="BT508" s="201"/>
      <c r="BU508" s="201"/>
      <c r="BV508" s="201"/>
      <c r="BW508" s="201"/>
      <c r="BX508" s="201"/>
      <c r="BY508" s="201"/>
      <c r="BZ508" s="201"/>
      <c r="CA508" s="201"/>
    </row>
    <row r="509" spans="1:79" ht="16.5" customHeight="1" x14ac:dyDescent="0.3">
      <c r="A509" s="267"/>
      <c r="B509" s="267"/>
      <c r="C509" s="267"/>
      <c r="D509" s="267"/>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c r="CA509" s="201"/>
    </row>
    <row r="510" spans="1:79" ht="16.5" customHeight="1" x14ac:dyDescent="0.3">
      <c r="A510" s="267"/>
      <c r="B510" s="267"/>
      <c r="C510" s="267"/>
      <c r="D510" s="267"/>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row>
    <row r="511" spans="1:79" ht="16.5" customHeight="1" x14ac:dyDescent="0.3">
      <c r="A511" s="267"/>
      <c r="B511" s="267"/>
      <c r="C511" s="267"/>
      <c r="D511" s="267"/>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1"/>
      <c r="BC511" s="201"/>
      <c r="BD511" s="201"/>
      <c r="BE511" s="201"/>
      <c r="BF511" s="201"/>
      <c r="BG511" s="201"/>
      <c r="BH511" s="201"/>
      <c r="BI511" s="201"/>
      <c r="BJ511" s="201"/>
      <c r="BK511" s="201"/>
      <c r="BL511" s="201"/>
      <c r="BM511" s="201"/>
      <c r="BN511" s="201"/>
      <c r="BO511" s="201"/>
      <c r="BP511" s="201"/>
      <c r="BQ511" s="201"/>
      <c r="BR511" s="201"/>
      <c r="BS511" s="201"/>
      <c r="BT511" s="201"/>
      <c r="BU511" s="201"/>
      <c r="BV511" s="201"/>
      <c r="BW511" s="201"/>
      <c r="BX511" s="201"/>
      <c r="BY511" s="201"/>
      <c r="BZ511" s="201"/>
      <c r="CA511" s="201"/>
    </row>
    <row r="512" spans="1:79" ht="16.5" customHeight="1" x14ac:dyDescent="0.3">
      <c r="A512" s="267"/>
      <c r="B512" s="267"/>
      <c r="C512" s="267"/>
      <c r="D512" s="267"/>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A512" s="201"/>
    </row>
    <row r="513" spans="1:79" ht="16.5" customHeight="1" x14ac:dyDescent="0.3">
      <c r="A513" s="267"/>
      <c r="B513" s="267"/>
      <c r="C513" s="267"/>
      <c r="D513" s="267"/>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1"/>
      <c r="BC513" s="201"/>
      <c r="BD513" s="201"/>
      <c r="BE513" s="201"/>
      <c r="BF513" s="201"/>
      <c r="BG513" s="201"/>
      <c r="BH513" s="201"/>
      <c r="BI513" s="201"/>
      <c r="BJ513" s="201"/>
      <c r="BK513" s="201"/>
      <c r="BL513" s="201"/>
      <c r="BM513" s="201"/>
      <c r="BN513" s="201"/>
      <c r="BO513" s="201"/>
      <c r="BP513" s="201"/>
      <c r="BQ513" s="201"/>
      <c r="BR513" s="201"/>
      <c r="BS513" s="201"/>
      <c r="BT513" s="201"/>
      <c r="BU513" s="201"/>
      <c r="BV513" s="201"/>
      <c r="BW513" s="201"/>
      <c r="BX513" s="201"/>
      <c r="BY513" s="201"/>
      <c r="BZ513" s="201"/>
      <c r="CA513" s="201"/>
    </row>
    <row r="514" spans="1:79" ht="16.5" customHeight="1" x14ac:dyDescent="0.3">
      <c r="A514" s="267"/>
      <c r="B514" s="267"/>
      <c r="C514" s="267"/>
      <c r="D514" s="267"/>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1"/>
      <c r="BC514" s="201"/>
      <c r="BD514" s="201"/>
      <c r="BE514" s="201"/>
      <c r="BF514" s="201"/>
      <c r="BG514" s="201"/>
      <c r="BH514" s="201"/>
      <c r="BI514" s="201"/>
      <c r="BJ514" s="201"/>
      <c r="BK514" s="201"/>
      <c r="BL514" s="201"/>
      <c r="BM514" s="201"/>
      <c r="BN514" s="201"/>
      <c r="BO514" s="201"/>
      <c r="BP514" s="201"/>
      <c r="BQ514" s="201"/>
      <c r="BR514" s="201"/>
      <c r="BS514" s="201"/>
      <c r="BT514" s="201"/>
      <c r="BU514" s="201"/>
      <c r="BV514" s="201"/>
      <c r="BW514" s="201"/>
      <c r="BX514" s="201"/>
      <c r="BY514" s="201"/>
      <c r="BZ514" s="201"/>
      <c r="CA514" s="201"/>
    </row>
    <row r="515" spans="1:79" ht="16.5" customHeight="1" x14ac:dyDescent="0.3">
      <c r="A515" s="267"/>
      <c r="B515" s="267"/>
      <c r="C515" s="267"/>
      <c r="D515" s="267"/>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c r="BG515" s="201"/>
      <c r="BH515" s="201"/>
      <c r="BI515" s="201"/>
      <c r="BJ515" s="201"/>
      <c r="BK515" s="201"/>
      <c r="BL515" s="201"/>
      <c r="BM515" s="201"/>
      <c r="BN515" s="201"/>
      <c r="BO515" s="201"/>
      <c r="BP515" s="201"/>
      <c r="BQ515" s="201"/>
      <c r="BR515" s="201"/>
      <c r="BS515" s="201"/>
      <c r="BT515" s="201"/>
      <c r="BU515" s="201"/>
      <c r="BV515" s="201"/>
      <c r="BW515" s="201"/>
      <c r="BX515" s="201"/>
      <c r="BY515" s="201"/>
      <c r="BZ515" s="201"/>
      <c r="CA515" s="201"/>
    </row>
    <row r="516" spans="1:79" ht="16.5" customHeight="1" x14ac:dyDescent="0.3">
      <c r="A516" s="267"/>
      <c r="B516" s="267"/>
      <c r="C516" s="267"/>
      <c r="D516" s="267"/>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1"/>
      <c r="BC516" s="201"/>
      <c r="BD516" s="201"/>
      <c r="BE516" s="201"/>
      <c r="BF516" s="201"/>
      <c r="BG516" s="201"/>
      <c r="BH516" s="201"/>
      <c r="BI516" s="201"/>
      <c r="BJ516" s="201"/>
      <c r="BK516" s="201"/>
      <c r="BL516" s="201"/>
      <c r="BM516" s="201"/>
      <c r="BN516" s="201"/>
      <c r="BO516" s="201"/>
      <c r="BP516" s="201"/>
      <c r="BQ516" s="201"/>
      <c r="BR516" s="201"/>
      <c r="BS516" s="201"/>
      <c r="BT516" s="201"/>
      <c r="BU516" s="201"/>
      <c r="BV516" s="201"/>
      <c r="BW516" s="201"/>
      <c r="BX516" s="201"/>
      <c r="BY516" s="201"/>
      <c r="BZ516" s="201"/>
      <c r="CA516" s="201"/>
    </row>
    <row r="517" spans="1:79" ht="16.5" customHeight="1" x14ac:dyDescent="0.3">
      <c r="A517" s="267"/>
      <c r="B517" s="267"/>
      <c r="C517" s="267"/>
      <c r="D517" s="267"/>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c r="BR517" s="201"/>
      <c r="BS517" s="201"/>
      <c r="BT517" s="201"/>
      <c r="BU517" s="201"/>
      <c r="BV517" s="201"/>
      <c r="BW517" s="201"/>
      <c r="BX517" s="201"/>
      <c r="BY517" s="201"/>
      <c r="BZ517" s="201"/>
      <c r="CA517" s="201"/>
    </row>
    <row r="518" spans="1:79" ht="16.5" customHeight="1" x14ac:dyDescent="0.3">
      <c r="A518" s="267"/>
      <c r="B518" s="267"/>
      <c r="C518" s="267"/>
      <c r="D518" s="267"/>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1"/>
      <c r="BC518" s="201"/>
      <c r="BD518" s="201"/>
      <c r="BE518" s="201"/>
      <c r="BF518" s="201"/>
      <c r="BG518" s="201"/>
      <c r="BH518" s="201"/>
      <c r="BI518" s="201"/>
      <c r="BJ518" s="201"/>
      <c r="BK518" s="201"/>
      <c r="BL518" s="201"/>
      <c r="BM518" s="201"/>
      <c r="BN518" s="201"/>
      <c r="BO518" s="201"/>
      <c r="BP518" s="201"/>
      <c r="BQ518" s="201"/>
      <c r="BR518" s="201"/>
      <c r="BS518" s="201"/>
      <c r="BT518" s="201"/>
      <c r="BU518" s="201"/>
      <c r="BV518" s="201"/>
      <c r="BW518" s="201"/>
      <c r="BX518" s="201"/>
      <c r="BY518" s="201"/>
      <c r="BZ518" s="201"/>
      <c r="CA518" s="201"/>
    </row>
    <row r="519" spans="1:79" ht="16.5" customHeight="1" x14ac:dyDescent="0.3">
      <c r="A519" s="267"/>
      <c r="B519" s="267"/>
      <c r="C519" s="267"/>
      <c r="D519" s="267"/>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1"/>
      <c r="BC519" s="201"/>
      <c r="BD519" s="201"/>
      <c r="BE519" s="201"/>
      <c r="BF519" s="201"/>
      <c r="BG519" s="201"/>
      <c r="BH519" s="201"/>
      <c r="BI519" s="201"/>
      <c r="BJ519" s="201"/>
      <c r="BK519" s="201"/>
      <c r="BL519" s="201"/>
      <c r="BM519" s="201"/>
      <c r="BN519" s="201"/>
      <c r="BO519" s="201"/>
      <c r="BP519" s="201"/>
      <c r="BQ519" s="201"/>
      <c r="BR519" s="201"/>
      <c r="BS519" s="201"/>
      <c r="BT519" s="201"/>
      <c r="BU519" s="201"/>
      <c r="BV519" s="201"/>
      <c r="BW519" s="201"/>
      <c r="BX519" s="201"/>
      <c r="BY519" s="201"/>
      <c r="BZ519" s="201"/>
      <c r="CA519" s="201"/>
    </row>
    <row r="520" spans="1:79" ht="16.5" customHeight="1" x14ac:dyDescent="0.3">
      <c r="A520" s="267"/>
      <c r="B520" s="267"/>
      <c r="C520" s="267"/>
      <c r="D520" s="267"/>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c r="BR520" s="201"/>
      <c r="BS520" s="201"/>
      <c r="BT520" s="201"/>
      <c r="BU520" s="201"/>
      <c r="BV520" s="201"/>
      <c r="BW520" s="201"/>
      <c r="BX520" s="201"/>
      <c r="BY520" s="201"/>
      <c r="BZ520" s="201"/>
      <c r="CA520" s="201"/>
    </row>
    <row r="521" spans="1:79" ht="16.5" customHeight="1" x14ac:dyDescent="0.3">
      <c r="A521" s="267"/>
      <c r="B521" s="267"/>
      <c r="C521" s="267"/>
      <c r="D521" s="267"/>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c r="BG521" s="201"/>
      <c r="BH521" s="201"/>
      <c r="BI521" s="201"/>
      <c r="BJ521" s="201"/>
      <c r="BK521" s="201"/>
      <c r="BL521" s="201"/>
      <c r="BM521" s="201"/>
      <c r="BN521" s="201"/>
      <c r="BO521" s="201"/>
      <c r="BP521" s="201"/>
      <c r="BQ521" s="201"/>
      <c r="BR521" s="201"/>
      <c r="BS521" s="201"/>
      <c r="BT521" s="201"/>
      <c r="BU521" s="201"/>
      <c r="BV521" s="201"/>
      <c r="BW521" s="201"/>
      <c r="BX521" s="201"/>
      <c r="BY521" s="201"/>
      <c r="BZ521" s="201"/>
      <c r="CA521" s="201"/>
    </row>
    <row r="522" spans="1:79" ht="16.5" customHeight="1" x14ac:dyDescent="0.3">
      <c r="A522" s="267"/>
      <c r="B522" s="267"/>
      <c r="C522" s="267"/>
      <c r="D522" s="267"/>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1"/>
      <c r="BC522" s="201"/>
      <c r="BD522" s="201"/>
      <c r="BE522" s="201"/>
      <c r="BF522" s="201"/>
      <c r="BG522" s="201"/>
      <c r="BH522" s="201"/>
      <c r="BI522" s="201"/>
      <c r="BJ522" s="201"/>
      <c r="BK522" s="201"/>
      <c r="BL522" s="201"/>
      <c r="BM522" s="201"/>
      <c r="BN522" s="201"/>
      <c r="BO522" s="201"/>
      <c r="BP522" s="201"/>
      <c r="BQ522" s="201"/>
      <c r="BR522" s="201"/>
      <c r="BS522" s="201"/>
      <c r="BT522" s="201"/>
      <c r="BU522" s="201"/>
      <c r="BV522" s="201"/>
      <c r="BW522" s="201"/>
      <c r="BX522" s="201"/>
      <c r="BY522" s="201"/>
      <c r="BZ522" s="201"/>
      <c r="CA522" s="201"/>
    </row>
    <row r="523" spans="1:79" ht="16.5" customHeight="1" x14ac:dyDescent="0.3">
      <c r="A523" s="267"/>
      <c r="B523" s="267"/>
      <c r="C523" s="267"/>
      <c r="D523" s="267"/>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1"/>
      <c r="BC523" s="201"/>
      <c r="BD523" s="201"/>
      <c r="BE523" s="201"/>
      <c r="BF523" s="201"/>
      <c r="BG523" s="201"/>
      <c r="BH523" s="201"/>
      <c r="BI523" s="201"/>
      <c r="BJ523" s="201"/>
      <c r="BK523" s="201"/>
      <c r="BL523" s="201"/>
      <c r="BM523" s="201"/>
      <c r="BN523" s="201"/>
      <c r="BO523" s="201"/>
      <c r="BP523" s="201"/>
      <c r="BQ523" s="201"/>
      <c r="BR523" s="201"/>
      <c r="BS523" s="201"/>
      <c r="BT523" s="201"/>
      <c r="BU523" s="201"/>
      <c r="BV523" s="201"/>
      <c r="BW523" s="201"/>
      <c r="BX523" s="201"/>
      <c r="BY523" s="201"/>
      <c r="BZ523" s="201"/>
      <c r="CA523" s="201"/>
    </row>
    <row r="524" spans="1:79" ht="16.5" customHeight="1" x14ac:dyDescent="0.3">
      <c r="A524" s="267"/>
      <c r="B524" s="267"/>
      <c r="C524" s="267"/>
      <c r="D524" s="267"/>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c r="BR524" s="201"/>
      <c r="BS524" s="201"/>
      <c r="BT524" s="201"/>
      <c r="BU524" s="201"/>
      <c r="BV524" s="201"/>
      <c r="BW524" s="201"/>
      <c r="BX524" s="201"/>
      <c r="BY524" s="201"/>
      <c r="BZ524" s="201"/>
      <c r="CA524" s="201"/>
    </row>
    <row r="525" spans="1:79" ht="16.5" customHeight="1" x14ac:dyDescent="0.3">
      <c r="A525" s="267"/>
      <c r="B525" s="267"/>
      <c r="C525" s="267"/>
      <c r="D525" s="267"/>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1"/>
      <c r="BC525" s="201"/>
      <c r="BD525" s="201"/>
      <c r="BE525" s="201"/>
      <c r="BF525" s="201"/>
      <c r="BG525" s="201"/>
      <c r="BH525" s="201"/>
      <c r="BI525" s="201"/>
      <c r="BJ525" s="201"/>
      <c r="BK525" s="201"/>
      <c r="BL525" s="201"/>
      <c r="BM525" s="201"/>
      <c r="BN525" s="201"/>
      <c r="BO525" s="201"/>
      <c r="BP525" s="201"/>
      <c r="BQ525" s="201"/>
      <c r="BR525" s="201"/>
      <c r="BS525" s="201"/>
      <c r="BT525" s="201"/>
      <c r="BU525" s="201"/>
      <c r="BV525" s="201"/>
      <c r="BW525" s="201"/>
      <c r="BX525" s="201"/>
      <c r="BY525" s="201"/>
      <c r="BZ525" s="201"/>
      <c r="CA525" s="201"/>
    </row>
    <row r="526" spans="1:79" ht="16.5" customHeight="1" x14ac:dyDescent="0.3">
      <c r="A526" s="267"/>
      <c r="B526" s="267"/>
      <c r="C526" s="267"/>
      <c r="D526" s="267"/>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A526" s="201"/>
    </row>
    <row r="527" spans="1:79" ht="16.5" customHeight="1" x14ac:dyDescent="0.3">
      <c r="A527" s="267"/>
      <c r="B527" s="267"/>
      <c r="C527" s="267"/>
      <c r="D527" s="267"/>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01"/>
      <c r="BZ527" s="201"/>
      <c r="CA527" s="201"/>
    </row>
    <row r="528" spans="1:79" ht="16.5" customHeight="1" x14ac:dyDescent="0.3">
      <c r="A528" s="267"/>
      <c r="B528" s="267"/>
      <c r="C528" s="267"/>
      <c r="D528" s="267"/>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c r="BE528" s="201"/>
      <c r="BF528" s="201"/>
      <c r="BG528" s="201"/>
      <c r="BH528" s="201"/>
      <c r="BI528" s="201"/>
      <c r="BJ528" s="201"/>
      <c r="BK528" s="201"/>
      <c r="BL528" s="201"/>
      <c r="BM528" s="201"/>
      <c r="BN528" s="201"/>
      <c r="BO528" s="201"/>
      <c r="BP528" s="201"/>
      <c r="BQ528" s="201"/>
      <c r="BR528" s="201"/>
      <c r="BS528" s="201"/>
      <c r="BT528" s="201"/>
      <c r="BU528" s="201"/>
      <c r="BV528" s="201"/>
      <c r="BW528" s="201"/>
      <c r="BX528" s="201"/>
      <c r="BY528" s="201"/>
      <c r="BZ528" s="201"/>
      <c r="CA528" s="201"/>
    </row>
    <row r="529" spans="1:79" ht="16.5" customHeight="1" x14ac:dyDescent="0.3">
      <c r="A529" s="267"/>
      <c r="B529" s="267"/>
      <c r="C529" s="267"/>
      <c r="D529" s="267"/>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c r="BR529" s="201"/>
      <c r="BS529" s="201"/>
      <c r="BT529" s="201"/>
      <c r="BU529" s="201"/>
      <c r="BV529" s="201"/>
      <c r="BW529" s="201"/>
      <c r="BX529" s="201"/>
      <c r="BY529" s="201"/>
      <c r="BZ529" s="201"/>
      <c r="CA529" s="201"/>
    </row>
    <row r="530" spans="1:79" ht="16.5" customHeight="1" x14ac:dyDescent="0.3">
      <c r="A530" s="267"/>
      <c r="B530" s="267"/>
      <c r="C530" s="267"/>
      <c r="D530" s="267"/>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1"/>
      <c r="BC530" s="201"/>
      <c r="BD530" s="201"/>
      <c r="BE530" s="201"/>
      <c r="BF530" s="201"/>
      <c r="BG530" s="201"/>
      <c r="BH530" s="201"/>
      <c r="BI530" s="201"/>
      <c r="BJ530" s="201"/>
      <c r="BK530" s="201"/>
      <c r="BL530" s="201"/>
      <c r="BM530" s="201"/>
      <c r="BN530" s="201"/>
      <c r="BO530" s="201"/>
      <c r="BP530" s="201"/>
      <c r="BQ530" s="201"/>
      <c r="BR530" s="201"/>
      <c r="BS530" s="201"/>
      <c r="BT530" s="201"/>
      <c r="BU530" s="201"/>
      <c r="BV530" s="201"/>
      <c r="BW530" s="201"/>
      <c r="BX530" s="201"/>
      <c r="BY530" s="201"/>
      <c r="BZ530" s="201"/>
      <c r="CA530" s="201"/>
    </row>
    <row r="531" spans="1:79" ht="16.5" customHeight="1" x14ac:dyDescent="0.3">
      <c r="A531" s="267"/>
      <c r="B531" s="267"/>
      <c r="C531" s="267"/>
      <c r="D531" s="267"/>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01"/>
      <c r="BB531" s="201"/>
      <c r="BC531" s="201"/>
      <c r="BD531" s="201"/>
      <c r="BE531" s="201"/>
      <c r="BF531" s="201"/>
      <c r="BG531" s="201"/>
      <c r="BH531" s="201"/>
      <c r="BI531" s="201"/>
      <c r="BJ531" s="201"/>
      <c r="BK531" s="201"/>
      <c r="BL531" s="201"/>
      <c r="BM531" s="201"/>
      <c r="BN531" s="201"/>
      <c r="BO531" s="201"/>
      <c r="BP531" s="201"/>
      <c r="BQ531" s="201"/>
      <c r="BR531" s="201"/>
      <c r="BS531" s="201"/>
      <c r="BT531" s="201"/>
      <c r="BU531" s="201"/>
      <c r="BV531" s="201"/>
      <c r="BW531" s="201"/>
      <c r="BX531" s="201"/>
      <c r="BY531" s="201"/>
      <c r="BZ531" s="201"/>
      <c r="CA531" s="201"/>
    </row>
    <row r="532" spans="1:79" ht="16.5" customHeight="1" x14ac:dyDescent="0.3">
      <c r="A532" s="267"/>
      <c r="B532" s="267"/>
      <c r="C532" s="267"/>
      <c r="D532" s="267"/>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c r="BG532" s="201"/>
      <c r="BH532" s="201"/>
      <c r="BI532" s="201"/>
      <c r="BJ532" s="201"/>
      <c r="BK532" s="201"/>
      <c r="BL532" s="201"/>
      <c r="BM532" s="201"/>
      <c r="BN532" s="201"/>
      <c r="BO532" s="201"/>
      <c r="BP532" s="201"/>
      <c r="BQ532" s="201"/>
      <c r="BR532" s="201"/>
      <c r="BS532" s="201"/>
      <c r="BT532" s="201"/>
      <c r="BU532" s="201"/>
      <c r="BV532" s="201"/>
      <c r="BW532" s="201"/>
      <c r="BX532" s="201"/>
      <c r="BY532" s="201"/>
      <c r="BZ532" s="201"/>
      <c r="CA532" s="201"/>
    </row>
    <row r="533" spans="1:79" ht="16.5" customHeight="1" x14ac:dyDescent="0.3">
      <c r="A533" s="267"/>
      <c r="B533" s="267"/>
      <c r="C533" s="267"/>
      <c r="D533" s="267"/>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c r="BR533" s="201"/>
      <c r="BS533" s="201"/>
      <c r="BT533" s="201"/>
      <c r="BU533" s="201"/>
      <c r="BV533" s="201"/>
      <c r="BW533" s="201"/>
      <c r="BX533" s="201"/>
      <c r="BY533" s="201"/>
      <c r="BZ533" s="201"/>
      <c r="CA533" s="201"/>
    </row>
    <row r="534" spans="1:79" ht="16.5" customHeight="1" x14ac:dyDescent="0.3">
      <c r="A534" s="267"/>
      <c r="B534" s="267"/>
      <c r="C534" s="267"/>
      <c r="D534" s="267"/>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c r="BG534" s="201"/>
      <c r="BH534" s="201"/>
      <c r="BI534" s="201"/>
      <c r="BJ534" s="201"/>
      <c r="BK534" s="201"/>
      <c r="BL534" s="201"/>
      <c r="BM534" s="201"/>
      <c r="BN534" s="201"/>
      <c r="BO534" s="201"/>
      <c r="BP534" s="201"/>
      <c r="BQ534" s="201"/>
      <c r="BR534" s="201"/>
      <c r="BS534" s="201"/>
      <c r="BT534" s="201"/>
      <c r="BU534" s="201"/>
      <c r="BV534" s="201"/>
      <c r="BW534" s="201"/>
      <c r="BX534" s="201"/>
      <c r="BY534" s="201"/>
      <c r="BZ534" s="201"/>
      <c r="CA534" s="201"/>
    </row>
    <row r="535" spans="1:79" ht="16.5" customHeight="1" x14ac:dyDescent="0.3">
      <c r="A535" s="267"/>
      <c r="B535" s="267"/>
      <c r="C535" s="267"/>
      <c r="D535" s="267"/>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c r="BR535" s="201"/>
      <c r="BS535" s="201"/>
      <c r="BT535" s="201"/>
      <c r="BU535" s="201"/>
      <c r="BV535" s="201"/>
      <c r="BW535" s="201"/>
      <c r="BX535" s="201"/>
      <c r="BY535" s="201"/>
      <c r="BZ535" s="201"/>
      <c r="CA535" s="201"/>
    </row>
    <row r="536" spans="1:79" ht="16.5" customHeight="1" x14ac:dyDescent="0.3">
      <c r="A536" s="267"/>
      <c r="B536" s="267"/>
      <c r="C536" s="267"/>
      <c r="D536" s="267"/>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c r="CA536" s="201"/>
    </row>
    <row r="537" spans="1:79" ht="16.5" customHeight="1" x14ac:dyDescent="0.3">
      <c r="A537" s="267"/>
      <c r="B537" s="267"/>
      <c r="C537" s="267"/>
      <c r="D537" s="267"/>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c r="BE537" s="201"/>
      <c r="BF537" s="201"/>
      <c r="BG537" s="201"/>
      <c r="BH537" s="201"/>
      <c r="BI537" s="201"/>
      <c r="BJ537" s="201"/>
      <c r="BK537" s="201"/>
      <c r="BL537" s="201"/>
      <c r="BM537" s="201"/>
      <c r="BN537" s="201"/>
      <c r="BO537" s="201"/>
      <c r="BP537" s="201"/>
      <c r="BQ537" s="201"/>
      <c r="BR537" s="201"/>
      <c r="BS537" s="201"/>
      <c r="BT537" s="201"/>
      <c r="BU537" s="201"/>
      <c r="BV537" s="201"/>
      <c r="BW537" s="201"/>
      <c r="BX537" s="201"/>
      <c r="BY537" s="201"/>
      <c r="BZ537" s="201"/>
      <c r="CA537" s="201"/>
    </row>
    <row r="538" spans="1:79" ht="16.5" customHeight="1" x14ac:dyDescent="0.3">
      <c r="A538" s="267"/>
      <c r="B538" s="267"/>
      <c r="C538" s="267"/>
      <c r="D538" s="267"/>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c r="BR538" s="201"/>
      <c r="BS538" s="201"/>
      <c r="BT538" s="201"/>
      <c r="BU538" s="201"/>
      <c r="BV538" s="201"/>
      <c r="BW538" s="201"/>
      <c r="BX538" s="201"/>
      <c r="BY538" s="201"/>
      <c r="BZ538" s="201"/>
      <c r="CA538" s="201"/>
    </row>
    <row r="539" spans="1:79" ht="16.5" customHeight="1" x14ac:dyDescent="0.3">
      <c r="A539" s="267"/>
      <c r="B539" s="267"/>
      <c r="C539" s="267"/>
      <c r="D539" s="267"/>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c r="CA539" s="201"/>
    </row>
    <row r="540" spans="1:79" ht="16.5" customHeight="1" x14ac:dyDescent="0.3">
      <c r="A540" s="267"/>
      <c r="B540" s="267"/>
      <c r="C540" s="267"/>
      <c r="D540" s="267"/>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1"/>
      <c r="BC540" s="201"/>
      <c r="BD540" s="201"/>
      <c r="BE540" s="201"/>
      <c r="BF540" s="201"/>
      <c r="BG540" s="201"/>
      <c r="BH540" s="201"/>
      <c r="BI540" s="201"/>
      <c r="BJ540" s="201"/>
      <c r="BK540" s="201"/>
      <c r="BL540" s="201"/>
      <c r="BM540" s="201"/>
      <c r="BN540" s="201"/>
      <c r="BO540" s="201"/>
      <c r="BP540" s="201"/>
      <c r="BQ540" s="201"/>
      <c r="BR540" s="201"/>
      <c r="BS540" s="201"/>
      <c r="BT540" s="201"/>
      <c r="BU540" s="201"/>
      <c r="BV540" s="201"/>
      <c r="BW540" s="201"/>
      <c r="BX540" s="201"/>
      <c r="BY540" s="201"/>
      <c r="BZ540" s="201"/>
      <c r="CA540" s="201"/>
    </row>
    <row r="541" spans="1:79" ht="16.5" customHeight="1" x14ac:dyDescent="0.3">
      <c r="A541" s="267"/>
      <c r="B541" s="267"/>
      <c r="C541" s="267"/>
      <c r="D541" s="267"/>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c r="BR541" s="201"/>
      <c r="BS541" s="201"/>
      <c r="BT541" s="201"/>
      <c r="BU541" s="201"/>
      <c r="BV541" s="201"/>
      <c r="BW541" s="201"/>
      <c r="BX541" s="201"/>
      <c r="BY541" s="201"/>
      <c r="BZ541" s="201"/>
      <c r="CA541" s="201"/>
    </row>
    <row r="542" spans="1:79" ht="16.5" customHeight="1" x14ac:dyDescent="0.3">
      <c r="A542" s="267"/>
      <c r="B542" s="267"/>
      <c r="C542" s="267"/>
      <c r="D542" s="267"/>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c r="CA542" s="201"/>
    </row>
    <row r="543" spans="1:79" ht="16.5" customHeight="1" x14ac:dyDescent="0.3">
      <c r="A543" s="267"/>
      <c r="B543" s="267"/>
      <c r="C543" s="267"/>
      <c r="D543" s="267"/>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c r="BG543" s="201"/>
      <c r="BH543" s="201"/>
      <c r="BI543" s="201"/>
      <c r="BJ543" s="201"/>
      <c r="BK543" s="201"/>
      <c r="BL543" s="201"/>
      <c r="BM543" s="201"/>
      <c r="BN543" s="201"/>
      <c r="BO543" s="201"/>
      <c r="BP543" s="201"/>
      <c r="BQ543" s="201"/>
      <c r="BR543" s="201"/>
      <c r="BS543" s="201"/>
      <c r="BT543" s="201"/>
      <c r="BU543" s="201"/>
      <c r="BV543" s="201"/>
      <c r="BW543" s="201"/>
      <c r="BX543" s="201"/>
      <c r="BY543" s="201"/>
      <c r="BZ543" s="201"/>
      <c r="CA543" s="201"/>
    </row>
    <row r="544" spans="1:79" ht="16.5" customHeight="1" x14ac:dyDescent="0.3">
      <c r="A544" s="267"/>
      <c r="B544" s="267"/>
      <c r="C544" s="267"/>
      <c r="D544" s="267"/>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01"/>
      <c r="BZ544" s="201"/>
      <c r="CA544" s="201"/>
    </row>
    <row r="545" spans="1:79" ht="16.5" customHeight="1" x14ac:dyDescent="0.3">
      <c r="A545" s="267"/>
      <c r="B545" s="267"/>
      <c r="C545" s="267"/>
      <c r="D545" s="267"/>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c r="CA545" s="201"/>
    </row>
    <row r="546" spans="1:79" ht="16.5" customHeight="1" x14ac:dyDescent="0.3">
      <c r="A546" s="267"/>
      <c r="B546" s="267"/>
      <c r="C546" s="267"/>
      <c r="D546" s="267"/>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1"/>
      <c r="BJ546" s="201"/>
      <c r="BK546" s="201"/>
      <c r="BL546" s="201"/>
      <c r="BM546" s="201"/>
      <c r="BN546" s="201"/>
      <c r="BO546" s="201"/>
      <c r="BP546" s="201"/>
      <c r="BQ546" s="201"/>
      <c r="BR546" s="201"/>
      <c r="BS546" s="201"/>
      <c r="BT546" s="201"/>
      <c r="BU546" s="201"/>
      <c r="BV546" s="201"/>
      <c r="BW546" s="201"/>
      <c r="BX546" s="201"/>
      <c r="BY546" s="201"/>
      <c r="BZ546" s="201"/>
      <c r="CA546" s="201"/>
    </row>
    <row r="547" spans="1:79" ht="16.5" customHeight="1" x14ac:dyDescent="0.3">
      <c r="A547" s="267"/>
      <c r="B547" s="267"/>
      <c r="C547" s="267"/>
      <c r="D547" s="267"/>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c r="BR547" s="201"/>
      <c r="BS547" s="201"/>
      <c r="BT547" s="201"/>
      <c r="BU547" s="201"/>
      <c r="BV547" s="201"/>
      <c r="BW547" s="201"/>
      <c r="BX547" s="201"/>
      <c r="BY547" s="201"/>
      <c r="BZ547" s="201"/>
      <c r="CA547" s="201"/>
    </row>
    <row r="548" spans="1:79" ht="16.5" customHeight="1" x14ac:dyDescent="0.3">
      <c r="A548" s="267"/>
      <c r="B548" s="267"/>
      <c r="C548" s="267"/>
      <c r="D548" s="267"/>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c r="CA548" s="201"/>
    </row>
    <row r="549" spans="1:79" ht="16.5" customHeight="1" x14ac:dyDescent="0.3">
      <c r="A549" s="267"/>
      <c r="B549" s="267"/>
      <c r="C549" s="267"/>
      <c r="D549" s="267"/>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c r="BR549" s="201"/>
      <c r="BS549" s="201"/>
      <c r="BT549" s="201"/>
      <c r="BU549" s="201"/>
      <c r="BV549" s="201"/>
      <c r="BW549" s="201"/>
      <c r="BX549" s="201"/>
      <c r="BY549" s="201"/>
      <c r="BZ549" s="201"/>
      <c r="CA549" s="201"/>
    </row>
    <row r="550" spans="1:79" ht="16.5" customHeight="1" x14ac:dyDescent="0.3">
      <c r="A550" s="267"/>
      <c r="B550" s="267"/>
      <c r="C550" s="267"/>
      <c r="D550" s="267"/>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c r="BE550" s="201"/>
      <c r="BF550" s="201"/>
      <c r="BG550" s="201"/>
      <c r="BH550" s="201"/>
      <c r="BI550" s="201"/>
      <c r="BJ550" s="201"/>
      <c r="BK550" s="201"/>
      <c r="BL550" s="201"/>
      <c r="BM550" s="201"/>
      <c r="BN550" s="201"/>
      <c r="BO550" s="201"/>
      <c r="BP550" s="201"/>
      <c r="BQ550" s="201"/>
      <c r="BR550" s="201"/>
      <c r="BS550" s="201"/>
      <c r="BT550" s="201"/>
      <c r="BU550" s="201"/>
      <c r="BV550" s="201"/>
      <c r="BW550" s="201"/>
      <c r="BX550" s="201"/>
      <c r="BY550" s="201"/>
      <c r="BZ550" s="201"/>
      <c r="CA550" s="201"/>
    </row>
    <row r="551" spans="1:79" ht="16.5" customHeight="1" x14ac:dyDescent="0.3">
      <c r="A551" s="267"/>
      <c r="B551" s="267"/>
      <c r="C551" s="267"/>
      <c r="D551" s="267"/>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c r="BR551" s="201"/>
      <c r="BS551" s="201"/>
      <c r="BT551" s="201"/>
      <c r="BU551" s="201"/>
      <c r="BV551" s="201"/>
      <c r="BW551" s="201"/>
      <c r="BX551" s="201"/>
      <c r="BY551" s="201"/>
      <c r="BZ551" s="201"/>
      <c r="CA551" s="201"/>
    </row>
    <row r="552" spans="1:79" ht="16.5" customHeight="1" x14ac:dyDescent="0.3">
      <c r="A552" s="267"/>
      <c r="B552" s="267"/>
      <c r="C552" s="267"/>
      <c r="D552" s="267"/>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c r="CA552" s="201"/>
    </row>
    <row r="553" spans="1:79" ht="16.5" customHeight="1" x14ac:dyDescent="0.3">
      <c r="A553" s="267"/>
      <c r="B553" s="267"/>
      <c r="C553" s="267"/>
      <c r="D553" s="267"/>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c r="BE553" s="201"/>
      <c r="BF553" s="201"/>
      <c r="BG553" s="201"/>
      <c r="BH553" s="201"/>
      <c r="BI553" s="201"/>
      <c r="BJ553" s="201"/>
      <c r="BK553" s="201"/>
      <c r="BL553" s="201"/>
      <c r="BM553" s="201"/>
      <c r="BN553" s="201"/>
      <c r="BO553" s="201"/>
      <c r="BP553" s="201"/>
      <c r="BQ553" s="201"/>
      <c r="BR553" s="201"/>
      <c r="BS553" s="201"/>
      <c r="BT553" s="201"/>
      <c r="BU553" s="201"/>
      <c r="BV553" s="201"/>
      <c r="BW553" s="201"/>
      <c r="BX553" s="201"/>
      <c r="BY553" s="201"/>
      <c r="BZ553" s="201"/>
      <c r="CA553" s="201"/>
    </row>
    <row r="554" spans="1:79" ht="16.5" customHeight="1" x14ac:dyDescent="0.3">
      <c r="A554" s="267"/>
      <c r="B554" s="267"/>
      <c r="C554" s="267"/>
      <c r="D554" s="267"/>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c r="BE554" s="201"/>
      <c r="BF554" s="201"/>
      <c r="BG554" s="201"/>
      <c r="BH554" s="201"/>
      <c r="BI554" s="201"/>
      <c r="BJ554" s="201"/>
      <c r="BK554" s="201"/>
      <c r="BL554" s="201"/>
      <c r="BM554" s="201"/>
      <c r="BN554" s="201"/>
      <c r="BO554" s="201"/>
      <c r="BP554" s="201"/>
      <c r="BQ554" s="201"/>
      <c r="BR554" s="201"/>
      <c r="BS554" s="201"/>
      <c r="BT554" s="201"/>
      <c r="BU554" s="201"/>
      <c r="BV554" s="201"/>
      <c r="BW554" s="201"/>
      <c r="BX554" s="201"/>
      <c r="BY554" s="201"/>
      <c r="BZ554" s="201"/>
      <c r="CA554" s="201"/>
    </row>
    <row r="555" spans="1:79" ht="16.5" customHeight="1" x14ac:dyDescent="0.3">
      <c r="A555" s="267"/>
      <c r="B555" s="267"/>
      <c r="C555" s="267"/>
      <c r="D555" s="267"/>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c r="BE555" s="201"/>
      <c r="BF555" s="201"/>
      <c r="BG555" s="201"/>
      <c r="BH555" s="201"/>
      <c r="BI555" s="201"/>
      <c r="BJ555" s="201"/>
      <c r="BK555" s="201"/>
      <c r="BL555" s="201"/>
      <c r="BM555" s="201"/>
      <c r="BN555" s="201"/>
      <c r="BO555" s="201"/>
      <c r="BP555" s="201"/>
      <c r="BQ555" s="201"/>
      <c r="BR555" s="201"/>
      <c r="BS555" s="201"/>
      <c r="BT555" s="201"/>
      <c r="BU555" s="201"/>
      <c r="BV555" s="201"/>
      <c r="BW555" s="201"/>
      <c r="BX555" s="201"/>
      <c r="BY555" s="201"/>
      <c r="BZ555" s="201"/>
      <c r="CA555" s="201"/>
    </row>
    <row r="556" spans="1:79" ht="16.5" customHeight="1" x14ac:dyDescent="0.3">
      <c r="A556" s="267"/>
      <c r="B556" s="267"/>
      <c r="C556" s="267"/>
      <c r="D556" s="267"/>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c r="BR556" s="201"/>
      <c r="BS556" s="201"/>
      <c r="BT556" s="201"/>
      <c r="BU556" s="201"/>
      <c r="BV556" s="201"/>
      <c r="BW556" s="201"/>
      <c r="BX556" s="201"/>
      <c r="BY556" s="201"/>
      <c r="BZ556" s="201"/>
      <c r="CA556" s="201"/>
    </row>
    <row r="557" spans="1:79" ht="16.5" customHeight="1" x14ac:dyDescent="0.3">
      <c r="A557" s="267"/>
      <c r="B557" s="267"/>
      <c r="C557" s="267"/>
      <c r="D557" s="267"/>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1"/>
      <c r="BC557" s="201"/>
      <c r="BD557" s="201"/>
      <c r="BE557" s="201"/>
      <c r="BF557" s="201"/>
      <c r="BG557" s="201"/>
      <c r="BH557" s="201"/>
      <c r="BI557" s="201"/>
      <c r="BJ557" s="201"/>
      <c r="BK557" s="201"/>
      <c r="BL557" s="201"/>
      <c r="BM557" s="201"/>
      <c r="BN557" s="201"/>
      <c r="BO557" s="201"/>
      <c r="BP557" s="201"/>
      <c r="BQ557" s="201"/>
      <c r="BR557" s="201"/>
      <c r="BS557" s="201"/>
      <c r="BT557" s="201"/>
      <c r="BU557" s="201"/>
      <c r="BV557" s="201"/>
      <c r="BW557" s="201"/>
      <c r="BX557" s="201"/>
      <c r="BY557" s="201"/>
      <c r="BZ557" s="201"/>
      <c r="CA557" s="201"/>
    </row>
    <row r="558" spans="1:79" ht="16.5" customHeight="1" x14ac:dyDescent="0.3">
      <c r="A558" s="267"/>
      <c r="B558" s="267"/>
      <c r="C558" s="267"/>
      <c r="D558" s="267"/>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c r="BG558" s="201"/>
      <c r="BH558" s="201"/>
      <c r="BI558" s="201"/>
      <c r="BJ558" s="201"/>
      <c r="BK558" s="201"/>
      <c r="BL558" s="201"/>
      <c r="BM558" s="201"/>
      <c r="BN558" s="201"/>
      <c r="BO558" s="201"/>
      <c r="BP558" s="201"/>
      <c r="BQ558" s="201"/>
      <c r="BR558" s="201"/>
      <c r="BS558" s="201"/>
      <c r="BT558" s="201"/>
      <c r="BU558" s="201"/>
      <c r="BV558" s="201"/>
      <c r="BW558" s="201"/>
      <c r="BX558" s="201"/>
      <c r="BY558" s="201"/>
      <c r="BZ558" s="201"/>
      <c r="CA558" s="201"/>
    </row>
    <row r="559" spans="1:79" ht="16.5" customHeight="1" x14ac:dyDescent="0.3">
      <c r="A559" s="267"/>
      <c r="B559" s="267"/>
      <c r="C559" s="267"/>
      <c r="D559" s="267"/>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c r="BE559" s="201"/>
      <c r="BF559" s="201"/>
      <c r="BG559" s="201"/>
      <c r="BH559" s="201"/>
      <c r="BI559" s="201"/>
      <c r="BJ559" s="201"/>
      <c r="BK559" s="201"/>
      <c r="BL559" s="201"/>
      <c r="BM559" s="201"/>
      <c r="BN559" s="201"/>
      <c r="BO559" s="201"/>
      <c r="BP559" s="201"/>
      <c r="BQ559" s="201"/>
      <c r="BR559" s="201"/>
      <c r="BS559" s="201"/>
      <c r="BT559" s="201"/>
      <c r="BU559" s="201"/>
      <c r="BV559" s="201"/>
      <c r="BW559" s="201"/>
      <c r="BX559" s="201"/>
      <c r="BY559" s="201"/>
      <c r="BZ559" s="201"/>
      <c r="CA559" s="201"/>
    </row>
    <row r="560" spans="1:79" ht="16.5" customHeight="1" x14ac:dyDescent="0.3">
      <c r="A560" s="267"/>
      <c r="B560" s="267"/>
      <c r="C560" s="267"/>
      <c r="D560" s="267"/>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row>
    <row r="561" spans="1:79" ht="16.5" customHeight="1" x14ac:dyDescent="0.3">
      <c r="A561" s="267"/>
      <c r="B561" s="267"/>
      <c r="C561" s="267"/>
      <c r="D561" s="267"/>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01"/>
      <c r="BZ561" s="201"/>
      <c r="CA561" s="201"/>
    </row>
    <row r="562" spans="1:79" ht="16.5" customHeight="1" x14ac:dyDescent="0.3">
      <c r="A562" s="267"/>
      <c r="B562" s="267"/>
      <c r="C562" s="267"/>
      <c r="D562" s="267"/>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c r="BE562" s="201"/>
      <c r="BF562" s="201"/>
      <c r="BG562" s="201"/>
      <c r="BH562" s="201"/>
      <c r="BI562" s="201"/>
      <c r="BJ562" s="201"/>
      <c r="BK562" s="201"/>
      <c r="BL562" s="201"/>
      <c r="BM562" s="201"/>
      <c r="BN562" s="201"/>
      <c r="BO562" s="201"/>
      <c r="BP562" s="201"/>
      <c r="BQ562" s="201"/>
      <c r="BR562" s="201"/>
      <c r="BS562" s="201"/>
      <c r="BT562" s="201"/>
      <c r="BU562" s="201"/>
      <c r="BV562" s="201"/>
      <c r="BW562" s="201"/>
      <c r="BX562" s="201"/>
      <c r="BY562" s="201"/>
      <c r="BZ562" s="201"/>
      <c r="CA562" s="201"/>
    </row>
    <row r="563" spans="1:79" ht="16.5" customHeight="1" x14ac:dyDescent="0.3">
      <c r="A563" s="267"/>
      <c r="B563" s="267"/>
      <c r="C563" s="267"/>
      <c r="D563" s="267"/>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c r="BE563" s="201"/>
      <c r="BF563" s="201"/>
      <c r="BG563" s="201"/>
      <c r="BH563" s="201"/>
      <c r="BI563" s="201"/>
      <c r="BJ563" s="201"/>
      <c r="BK563" s="201"/>
      <c r="BL563" s="201"/>
      <c r="BM563" s="201"/>
      <c r="BN563" s="201"/>
      <c r="BO563" s="201"/>
      <c r="BP563" s="201"/>
      <c r="BQ563" s="201"/>
      <c r="BR563" s="201"/>
      <c r="BS563" s="201"/>
      <c r="BT563" s="201"/>
      <c r="BU563" s="201"/>
      <c r="BV563" s="201"/>
      <c r="BW563" s="201"/>
      <c r="BX563" s="201"/>
      <c r="BY563" s="201"/>
      <c r="BZ563" s="201"/>
      <c r="CA563" s="201"/>
    </row>
    <row r="564" spans="1:79" ht="16.5" customHeight="1" x14ac:dyDescent="0.3">
      <c r="A564" s="267"/>
      <c r="B564" s="267"/>
      <c r="C564" s="267"/>
      <c r="D564" s="267"/>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c r="BG564" s="201"/>
      <c r="BH564" s="201"/>
      <c r="BI564" s="201"/>
      <c r="BJ564" s="201"/>
      <c r="BK564" s="201"/>
      <c r="BL564" s="201"/>
      <c r="BM564" s="201"/>
      <c r="BN564" s="201"/>
      <c r="BO564" s="201"/>
      <c r="BP564" s="201"/>
      <c r="BQ564" s="201"/>
      <c r="BR564" s="201"/>
      <c r="BS564" s="201"/>
      <c r="BT564" s="201"/>
      <c r="BU564" s="201"/>
      <c r="BV564" s="201"/>
      <c r="BW564" s="201"/>
      <c r="BX564" s="201"/>
      <c r="BY564" s="201"/>
      <c r="BZ564" s="201"/>
      <c r="CA564" s="201"/>
    </row>
    <row r="565" spans="1:79" ht="16.5" customHeight="1" x14ac:dyDescent="0.3">
      <c r="A565" s="267"/>
      <c r="B565" s="267"/>
      <c r="C565" s="267"/>
      <c r="D565" s="267"/>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c r="BR565" s="201"/>
      <c r="BS565" s="201"/>
      <c r="BT565" s="201"/>
      <c r="BU565" s="201"/>
      <c r="BV565" s="201"/>
      <c r="BW565" s="201"/>
      <c r="BX565" s="201"/>
      <c r="BY565" s="201"/>
      <c r="BZ565" s="201"/>
      <c r="CA565" s="201"/>
    </row>
    <row r="566" spans="1:79" ht="16.5" customHeight="1" x14ac:dyDescent="0.3">
      <c r="A566" s="267"/>
      <c r="B566" s="267"/>
      <c r="C566" s="267"/>
      <c r="D566" s="267"/>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c r="BE566" s="201"/>
      <c r="BF566" s="201"/>
      <c r="BG566" s="201"/>
      <c r="BH566" s="201"/>
      <c r="BI566" s="201"/>
      <c r="BJ566" s="201"/>
      <c r="BK566" s="201"/>
      <c r="BL566" s="201"/>
      <c r="BM566" s="201"/>
      <c r="BN566" s="201"/>
      <c r="BO566" s="201"/>
      <c r="BP566" s="201"/>
      <c r="BQ566" s="201"/>
      <c r="BR566" s="201"/>
      <c r="BS566" s="201"/>
      <c r="BT566" s="201"/>
      <c r="BU566" s="201"/>
      <c r="BV566" s="201"/>
      <c r="BW566" s="201"/>
      <c r="BX566" s="201"/>
      <c r="BY566" s="201"/>
      <c r="BZ566" s="201"/>
      <c r="CA566" s="201"/>
    </row>
    <row r="567" spans="1:79" ht="16.5" customHeight="1" x14ac:dyDescent="0.3">
      <c r="A567" s="267"/>
      <c r="B567" s="267"/>
      <c r="C567" s="267"/>
      <c r="D567" s="267"/>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c r="BE567" s="201"/>
      <c r="BF567" s="201"/>
      <c r="BG567" s="201"/>
      <c r="BH567" s="201"/>
      <c r="BI567" s="201"/>
      <c r="BJ567" s="201"/>
      <c r="BK567" s="201"/>
      <c r="BL567" s="201"/>
      <c r="BM567" s="201"/>
      <c r="BN567" s="201"/>
      <c r="BO567" s="201"/>
      <c r="BP567" s="201"/>
      <c r="BQ567" s="201"/>
      <c r="BR567" s="201"/>
      <c r="BS567" s="201"/>
      <c r="BT567" s="201"/>
      <c r="BU567" s="201"/>
      <c r="BV567" s="201"/>
      <c r="BW567" s="201"/>
      <c r="BX567" s="201"/>
      <c r="BY567" s="201"/>
      <c r="BZ567" s="201"/>
      <c r="CA567" s="201"/>
    </row>
    <row r="568" spans="1:79" ht="16.5" customHeight="1" x14ac:dyDescent="0.3">
      <c r="A568" s="267"/>
      <c r="B568" s="267"/>
      <c r="C568" s="267"/>
      <c r="D568" s="267"/>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A568" s="201"/>
    </row>
    <row r="569" spans="1:79" ht="16.5" customHeight="1" x14ac:dyDescent="0.3">
      <c r="A569" s="267"/>
      <c r="B569" s="267"/>
      <c r="C569" s="267"/>
      <c r="D569" s="267"/>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c r="BE569" s="201"/>
      <c r="BF569" s="201"/>
      <c r="BG569" s="201"/>
      <c r="BH569" s="201"/>
      <c r="BI569" s="201"/>
      <c r="BJ569" s="201"/>
      <c r="BK569" s="201"/>
      <c r="BL569" s="201"/>
      <c r="BM569" s="201"/>
      <c r="BN569" s="201"/>
      <c r="BO569" s="201"/>
      <c r="BP569" s="201"/>
      <c r="BQ569" s="201"/>
      <c r="BR569" s="201"/>
      <c r="BS569" s="201"/>
      <c r="BT569" s="201"/>
      <c r="BU569" s="201"/>
      <c r="BV569" s="201"/>
      <c r="BW569" s="201"/>
      <c r="BX569" s="201"/>
      <c r="BY569" s="201"/>
      <c r="BZ569" s="201"/>
      <c r="CA569" s="201"/>
    </row>
    <row r="570" spans="1:79" ht="16.5" customHeight="1" x14ac:dyDescent="0.3">
      <c r="A570" s="267"/>
      <c r="B570" s="267"/>
      <c r="C570" s="267"/>
      <c r="D570" s="267"/>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c r="BE570" s="201"/>
      <c r="BF570" s="201"/>
      <c r="BG570" s="201"/>
      <c r="BH570" s="201"/>
      <c r="BI570" s="201"/>
      <c r="BJ570" s="201"/>
      <c r="BK570" s="201"/>
      <c r="BL570" s="201"/>
      <c r="BM570" s="201"/>
      <c r="BN570" s="201"/>
      <c r="BO570" s="201"/>
      <c r="BP570" s="201"/>
      <c r="BQ570" s="201"/>
      <c r="BR570" s="201"/>
      <c r="BS570" s="201"/>
      <c r="BT570" s="201"/>
      <c r="BU570" s="201"/>
      <c r="BV570" s="201"/>
      <c r="BW570" s="201"/>
      <c r="BX570" s="201"/>
      <c r="BY570" s="201"/>
      <c r="BZ570" s="201"/>
      <c r="CA570" s="201"/>
    </row>
    <row r="571" spans="1:79" ht="16.5" customHeight="1" x14ac:dyDescent="0.3">
      <c r="A571" s="267"/>
      <c r="B571" s="267"/>
      <c r="C571" s="267"/>
      <c r="D571" s="267"/>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c r="BR571" s="201"/>
      <c r="BS571" s="201"/>
      <c r="BT571" s="201"/>
      <c r="BU571" s="201"/>
      <c r="BV571" s="201"/>
      <c r="BW571" s="201"/>
      <c r="BX571" s="201"/>
      <c r="BY571" s="201"/>
      <c r="BZ571" s="201"/>
      <c r="CA571" s="201"/>
    </row>
    <row r="572" spans="1:79" ht="16.5" customHeight="1" x14ac:dyDescent="0.3">
      <c r="A572" s="267"/>
      <c r="B572" s="267"/>
      <c r="C572" s="267"/>
      <c r="D572" s="267"/>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c r="BE572" s="201"/>
      <c r="BF572" s="201"/>
      <c r="BG572" s="201"/>
      <c r="BH572" s="201"/>
      <c r="BI572" s="201"/>
      <c r="BJ572" s="201"/>
      <c r="BK572" s="201"/>
      <c r="BL572" s="201"/>
      <c r="BM572" s="201"/>
      <c r="BN572" s="201"/>
      <c r="BO572" s="201"/>
      <c r="BP572" s="201"/>
      <c r="BQ572" s="201"/>
      <c r="BR572" s="201"/>
      <c r="BS572" s="201"/>
      <c r="BT572" s="201"/>
      <c r="BU572" s="201"/>
      <c r="BV572" s="201"/>
      <c r="BW572" s="201"/>
      <c r="BX572" s="201"/>
      <c r="BY572" s="201"/>
      <c r="BZ572" s="201"/>
      <c r="CA572" s="201"/>
    </row>
    <row r="573" spans="1:79" ht="16.5" customHeight="1" x14ac:dyDescent="0.3">
      <c r="A573" s="267"/>
      <c r="B573" s="267"/>
      <c r="C573" s="267"/>
      <c r="D573" s="267"/>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c r="BR573" s="201"/>
      <c r="BS573" s="201"/>
      <c r="BT573" s="201"/>
      <c r="BU573" s="201"/>
      <c r="BV573" s="201"/>
      <c r="BW573" s="201"/>
      <c r="BX573" s="201"/>
      <c r="BY573" s="201"/>
      <c r="BZ573" s="201"/>
      <c r="CA573" s="201"/>
    </row>
    <row r="574" spans="1:79" ht="16.5" customHeight="1" x14ac:dyDescent="0.3">
      <c r="A574" s="267"/>
      <c r="B574" s="267"/>
      <c r="C574" s="267"/>
      <c r="D574" s="267"/>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c r="AJ574" s="201"/>
      <c r="AK574" s="201"/>
      <c r="AL574" s="201"/>
      <c r="AM574" s="201"/>
      <c r="AN574" s="201"/>
      <c r="AO574" s="201"/>
      <c r="AP574" s="201"/>
      <c r="AQ574" s="201"/>
      <c r="AR574" s="201"/>
      <c r="AS574" s="201"/>
      <c r="AT574" s="201"/>
      <c r="AU574" s="201"/>
      <c r="AV574" s="201"/>
      <c r="AW574" s="201"/>
      <c r="AX574" s="201"/>
      <c r="AY574" s="201"/>
      <c r="AZ574" s="201"/>
      <c r="BA574" s="201"/>
      <c r="BB574" s="201"/>
      <c r="BC574" s="201"/>
      <c r="BD574" s="201"/>
      <c r="BE574" s="201"/>
      <c r="BF574" s="201"/>
      <c r="BG574" s="201"/>
      <c r="BH574" s="201"/>
      <c r="BI574" s="201"/>
      <c r="BJ574" s="201"/>
      <c r="BK574" s="201"/>
      <c r="BL574" s="201"/>
      <c r="BM574" s="201"/>
      <c r="BN574" s="201"/>
      <c r="BO574" s="201"/>
      <c r="BP574" s="201"/>
      <c r="BQ574" s="201"/>
      <c r="BR574" s="201"/>
      <c r="BS574" s="201"/>
      <c r="BT574" s="201"/>
      <c r="BU574" s="201"/>
      <c r="BV574" s="201"/>
      <c r="BW574" s="201"/>
      <c r="BX574" s="201"/>
      <c r="BY574" s="201"/>
      <c r="BZ574" s="201"/>
      <c r="CA574" s="201"/>
    </row>
    <row r="575" spans="1:79" ht="16.5" customHeight="1" x14ac:dyDescent="0.3">
      <c r="A575" s="267"/>
      <c r="B575" s="267"/>
      <c r="C575" s="267"/>
      <c r="D575" s="267"/>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1"/>
      <c r="BC575" s="201"/>
      <c r="BD575" s="201"/>
      <c r="BE575" s="201"/>
      <c r="BF575" s="201"/>
      <c r="BG575" s="201"/>
      <c r="BH575" s="201"/>
      <c r="BI575" s="201"/>
      <c r="BJ575" s="201"/>
      <c r="BK575" s="201"/>
      <c r="BL575" s="201"/>
      <c r="BM575" s="201"/>
      <c r="BN575" s="201"/>
      <c r="BO575" s="201"/>
      <c r="BP575" s="201"/>
      <c r="BQ575" s="201"/>
      <c r="BR575" s="201"/>
      <c r="BS575" s="201"/>
      <c r="BT575" s="201"/>
      <c r="BU575" s="201"/>
      <c r="BV575" s="201"/>
      <c r="BW575" s="201"/>
      <c r="BX575" s="201"/>
      <c r="BY575" s="201"/>
      <c r="BZ575" s="201"/>
      <c r="CA575" s="201"/>
    </row>
    <row r="576" spans="1:79" ht="16.5" customHeight="1" x14ac:dyDescent="0.3">
      <c r="A576" s="267"/>
      <c r="B576" s="267"/>
      <c r="C576" s="267"/>
      <c r="D576" s="267"/>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c r="BR576" s="201"/>
      <c r="BS576" s="201"/>
      <c r="BT576" s="201"/>
      <c r="BU576" s="201"/>
      <c r="BV576" s="201"/>
      <c r="BW576" s="201"/>
      <c r="BX576" s="201"/>
      <c r="BY576" s="201"/>
      <c r="BZ576" s="201"/>
      <c r="CA576" s="201"/>
    </row>
    <row r="577" spans="1:79" ht="16.5" customHeight="1" x14ac:dyDescent="0.3">
      <c r="A577" s="267"/>
      <c r="B577" s="267"/>
      <c r="C577" s="267"/>
      <c r="D577" s="267"/>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c r="BE577" s="201"/>
      <c r="BF577" s="201"/>
      <c r="BG577" s="201"/>
      <c r="BH577" s="201"/>
      <c r="BI577" s="201"/>
      <c r="BJ577" s="201"/>
      <c r="BK577" s="201"/>
      <c r="BL577" s="201"/>
      <c r="BM577" s="201"/>
      <c r="BN577" s="201"/>
      <c r="BO577" s="201"/>
      <c r="BP577" s="201"/>
      <c r="BQ577" s="201"/>
      <c r="BR577" s="201"/>
      <c r="BS577" s="201"/>
      <c r="BT577" s="201"/>
      <c r="BU577" s="201"/>
      <c r="BV577" s="201"/>
      <c r="BW577" s="201"/>
      <c r="BX577" s="201"/>
      <c r="BY577" s="201"/>
      <c r="BZ577" s="201"/>
      <c r="CA577" s="201"/>
    </row>
    <row r="578" spans="1:79" ht="16.5" customHeight="1" x14ac:dyDescent="0.3">
      <c r="A578" s="267"/>
      <c r="B578" s="267"/>
      <c r="C578" s="267"/>
      <c r="D578" s="267"/>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c r="BT578" s="201"/>
      <c r="BU578" s="201"/>
      <c r="BV578" s="201"/>
      <c r="BW578" s="201"/>
      <c r="BX578" s="201"/>
      <c r="BY578" s="201"/>
      <c r="BZ578" s="201"/>
      <c r="CA578" s="201"/>
    </row>
    <row r="579" spans="1:79" ht="16.5" customHeight="1" x14ac:dyDescent="0.3">
      <c r="A579" s="267"/>
      <c r="B579" s="267"/>
      <c r="C579" s="267"/>
      <c r="D579" s="267"/>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A579" s="201"/>
    </row>
    <row r="580" spans="1:79" ht="16.5" customHeight="1" x14ac:dyDescent="0.3">
      <c r="A580" s="267"/>
      <c r="B580" s="267"/>
      <c r="C580" s="267"/>
      <c r="D580" s="267"/>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c r="BR580" s="201"/>
      <c r="BS580" s="201"/>
      <c r="BT580" s="201"/>
      <c r="BU580" s="201"/>
      <c r="BV580" s="201"/>
      <c r="BW580" s="201"/>
      <c r="BX580" s="201"/>
      <c r="BY580" s="201"/>
      <c r="BZ580" s="201"/>
      <c r="CA580" s="201"/>
    </row>
    <row r="581" spans="1:79" ht="16.5" customHeight="1" x14ac:dyDescent="0.3">
      <c r="A581" s="267"/>
      <c r="B581" s="267"/>
      <c r="C581" s="267"/>
      <c r="D581" s="267"/>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c r="BE581" s="201"/>
      <c r="BF581" s="201"/>
      <c r="BG581" s="201"/>
      <c r="BH581" s="201"/>
      <c r="BI581" s="201"/>
      <c r="BJ581" s="201"/>
      <c r="BK581" s="201"/>
      <c r="BL581" s="201"/>
      <c r="BM581" s="201"/>
      <c r="BN581" s="201"/>
      <c r="BO581" s="201"/>
      <c r="BP581" s="201"/>
      <c r="BQ581" s="201"/>
      <c r="BR581" s="201"/>
      <c r="BS581" s="201"/>
      <c r="BT581" s="201"/>
      <c r="BU581" s="201"/>
      <c r="BV581" s="201"/>
      <c r="BW581" s="201"/>
      <c r="BX581" s="201"/>
      <c r="BY581" s="201"/>
      <c r="BZ581" s="201"/>
      <c r="CA581" s="201"/>
    </row>
    <row r="582" spans="1:79" ht="16.5" customHeight="1" x14ac:dyDescent="0.3">
      <c r="A582" s="267"/>
      <c r="B582" s="267"/>
      <c r="C582" s="267"/>
      <c r="D582" s="267"/>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c r="BR582" s="201"/>
      <c r="BS582" s="201"/>
      <c r="BT582" s="201"/>
      <c r="BU582" s="201"/>
      <c r="BV582" s="201"/>
      <c r="BW582" s="201"/>
      <c r="BX582" s="201"/>
      <c r="BY582" s="201"/>
      <c r="BZ582" s="201"/>
      <c r="CA582" s="201"/>
    </row>
    <row r="583" spans="1:79" ht="16.5" customHeight="1" x14ac:dyDescent="0.3">
      <c r="A583" s="267"/>
      <c r="B583" s="267"/>
      <c r="C583" s="267"/>
      <c r="D583" s="267"/>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c r="BE583" s="201"/>
      <c r="BF583" s="201"/>
      <c r="BG583" s="201"/>
      <c r="BH583" s="201"/>
      <c r="BI583" s="201"/>
      <c r="BJ583" s="201"/>
      <c r="BK583" s="201"/>
      <c r="BL583" s="201"/>
      <c r="BM583" s="201"/>
      <c r="BN583" s="201"/>
      <c r="BO583" s="201"/>
      <c r="BP583" s="201"/>
      <c r="BQ583" s="201"/>
      <c r="BR583" s="201"/>
      <c r="BS583" s="201"/>
      <c r="BT583" s="201"/>
      <c r="BU583" s="201"/>
      <c r="BV583" s="201"/>
      <c r="BW583" s="201"/>
      <c r="BX583" s="201"/>
      <c r="BY583" s="201"/>
      <c r="BZ583" s="201"/>
      <c r="CA583" s="201"/>
    </row>
    <row r="584" spans="1:79" ht="16.5" customHeight="1" x14ac:dyDescent="0.3">
      <c r="A584" s="267"/>
      <c r="B584" s="267"/>
      <c r="C584" s="267"/>
      <c r="D584" s="267"/>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c r="BE584" s="201"/>
      <c r="BF584" s="201"/>
      <c r="BG584" s="201"/>
      <c r="BH584" s="201"/>
      <c r="BI584" s="201"/>
      <c r="BJ584" s="201"/>
      <c r="BK584" s="201"/>
      <c r="BL584" s="201"/>
      <c r="BM584" s="201"/>
      <c r="BN584" s="201"/>
      <c r="BO584" s="201"/>
      <c r="BP584" s="201"/>
      <c r="BQ584" s="201"/>
      <c r="BR584" s="201"/>
      <c r="BS584" s="201"/>
      <c r="BT584" s="201"/>
      <c r="BU584" s="201"/>
      <c r="BV584" s="201"/>
      <c r="BW584" s="201"/>
      <c r="BX584" s="201"/>
      <c r="BY584" s="201"/>
      <c r="BZ584" s="201"/>
      <c r="CA584" s="201"/>
    </row>
    <row r="585" spans="1:79" ht="16.5" customHeight="1" x14ac:dyDescent="0.3">
      <c r="A585" s="267"/>
      <c r="B585" s="267"/>
      <c r="C585" s="267"/>
      <c r="D585" s="267"/>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c r="BT585" s="201"/>
      <c r="BU585" s="201"/>
      <c r="BV585" s="201"/>
      <c r="BW585" s="201"/>
      <c r="BX585" s="201"/>
      <c r="BY585" s="201"/>
      <c r="BZ585" s="201"/>
      <c r="CA585" s="201"/>
    </row>
    <row r="586" spans="1:79" ht="16.5" customHeight="1" x14ac:dyDescent="0.3">
      <c r="A586" s="267"/>
      <c r="B586" s="267"/>
      <c r="C586" s="267"/>
      <c r="D586" s="267"/>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c r="BG586" s="201"/>
      <c r="BH586" s="201"/>
      <c r="BI586" s="201"/>
      <c r="BJ586" s="201"/>
      <c r="BK586" s="201"/>
      <c r="BL586" s="201"/>
      <c r="BM586" s="201"/>
      <c r="BN586" s="201"/>
      <c r="BO586" s="201"/>
      <c r="BP586" s="201"/>
      <c r="BQ586" s="201"/>
      <c r="BR586" s="201"/>
      <c r="BS586" s="201"/>
      <c r="BT586" s="201"/>
      <c r="BU586" s="201"/>
      <c r="BV586" s="201"/>
      <c r="BW586" s="201"/>
      <c r="BX586" s="201"/>
      <c r="BY586" s="201"/>
      <c r="BZ586" s="201"/>
      <c r="CA586" s="201"/>
    </row>
    <row r="587" spans="1:79" ht="16.5" customHeight="1" x14ac:dyDescent="0.3">
      <c r="A587" s="267"/>
      <c r="B587" s="267"/>
      <c r="C587" s="267"/>
      <c r="D587" s="267"/>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c r="BG587" s="201"/>
      <c r="BH587" s="201"/>
      <c r="BI587" s="201"/>
      <c r="BJ587" s="201"/>
      <c r="BK587" s="201"/>
      <c r="BL587" s="201"/>
      <c r="BM587" s="201"/>
      <c r="BN587" s="201"/>
      <c r="BO587" s="201"/>
      <c r="BP587" s="201"/>
      <c r="BQ587" s="201"/>
      <c r="BR587" s="201"/>
      <c r="BS587" s="201"/>
      <c r="BT587" s="201"/>
      <c r="BU587" s="201"/>
      <c r="BV587" s="201"/>
      <c r="BW587" s="201"/>
      <c r="BX587" s="201"/>
      <c r="BY587" s="201"/>
      <c r="BZ587" s="201"/>
      <c r="CA587" s="201"/>
    </row>
    <row r="588" spans="1:79" ht="16.5" customHeight="1" x14ac:dyDescent="0.3">
      <c r="A588" s="267"/>
      <c r="B588" s="267"/>
      <c r="C588" s="267"/>
      <c r="D588" s="267"/>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c r="BR588" s="201"/>
      <c r="BS588" s="201"/>
      <c r="BT588" s="201"/>
      <c r="BU588" s="201"/>
      <c r="BV588" s="201"/>
      <c r="BW588" s="201"/>
      <c r="BX588" s="201"/>
      <c r="BY588" s="201"/>
      <c r="BZ588" s="201"/>
      <c r="CA588" s="201"/>
    </row>
    <row r="589" spans="1:79" ht="16.5" customHeight="1" x14ac:dyDescent="0.3">
      <c r="A589" s="267"/>
      <c r="B589" s="267"/>
      <c r="C589" s="267"/>
      <c r="D589" s="267"/>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c r="BG589" s="201"/>
      <c r="BH589" s="201"/>
      <c r="BI589" s="201"/>
      <c r="BJ589" s="201"/>
      <c r="BK589" s="201"/>
      <c r="BL589" s="201"/>
      <c r="BM589" s="201"/>
      <c r="BN589" s="201"/>
      <c r="BO589" s="201"/>
      <c r="BP589" s="201"/>
      <c r="BQ589" s="201"/>
      <c r="BR589" s="201"/>
      <c r="BS589" s="201"/>
      <c r="BT589" s="201"/>
      <c r="BU589" s="201"/>
      <c r="BV589" s="201"/>
      <c r="BW589" s="201"/>
      <c r="BX589" s="201"/>
      <c r="BY589" s="201"/>
      <c r="BZ589" s="201"/>
      <c r="CA589" s="201"/>
    </row>
    <row r="590" spans="1:79" ht="16.5" customHeight="1" x14ac:dyDescent="0.3">
      <c r="A590" s="267"/>
      <c r="B590" s="267"/>
      <c r="C590" s="267"/>
      <c r="D590" s="267"/>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c r="AJ590" s="201"/>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c r="BE590" s="201"/>
      <c r="BF590" s="201"/>
      <c r="BG590" s="201"/>
      <c r="BH590" s="201"/>
      <c r="BI590" s="201"/>
      <c r="BJ590" s="201"/>
      <c r="BK590" s="201"/>
      <c r="BL590" s="201"/>
      <c r="BM590" s="201"/>
      <c r="BN590" s="201"/>
      <c r="BO590" s="201"/>
      <c r="BP590" s="201"/>
      <c r="BQ590" s="201"/>
      <c r="BR590" s="201"/>
      <c r="BS590" s="201"/>
      <c r="BT590" s="201"/>
      <c r="BU590" s="201"/>
      <c r="BV590" s="201"/>
      <c r="BW590" s="201"/>
      <c r="BX590" s="201"/>
      <c r="BY590" s="201"/>
      <c r="BZ590" s="201"/>
      <c r="CA590" s="201"/>
    </row>
    <row r="591" spans="1:79" ht="16.5" customHeight="1" x14ac:dyDescent="0.3">
      <c r="A591" s="267"/>
      <c r="B591" s="267"/>
      <c r="C591" s="267"/>
      <c r="D591" s="267"/>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c r="AJ591" s="201"/>
      <c r="AK591" s="201"/>
      <c r="AL591" s="201"/>
      <c r="AM591" s="201"/>
      <c r="AN591" s="201"/>
      <c r="AO591" s="201"/>
      <c r="AP591" s="201"/>
      <c r="AQ591" s="201"/>
      <c r="AR591" s="201"/>
      <c r="AS591" s="201"/>
      <c r="AT591" s="201"/>
      <c r="AU591" s="201"/>
      <c r="AV591" s="201"/>
      <c r="AW591" s="201"/>
      <c r="AX591" s="201"/>
      <c r="AY591" s="201"/>
      <c r="AZ591" s="201"/>
      <c r="BA591" s="201"/>
      <c r="BB591" s="201"/>
      <c r="BC591" s="201"/>
      <c r="BD591" s="201"/>
      <c r="BE591" s="201"/>
      <c r="BF591" s="201"/>
      <c r="BG591" s="201"/>
      <c r="BH591" s="201"/>
      <c r="BI591" s="201"/>
      <c r="BJ591" s="201"/>
      <c r="BK591" s="201"/>
      <c r="BL591" s="201"/>
      <c r="BM591" s="201"/>
      <c r="BN591" s="201"/>
      <c r="BO591" s="201"/>
      <c r="BP591" s="201"/>
      <c r="BQ591" s="201"/>
      <c r="BR591" s="201"/>
      <c r="BS591" s="201"/>
      <c r="BT591" s="201"/>
      <c r="BU591" s="201"/>
      <c r="BV591" s="201"/>
      <c r="BW591" s="201"/>
      <c r="BX591" s="201"/>
      <c r="BY591" s="201"/>
      <c r="BZ591" s="201"/>
      <c r="CA591" s="201"/>
    </row>
    <row r="592" spans="1:79" ht="16.5" customHeight="1" x14ac:dyDescent="0.3">
      <c r="A592" s="267"/>
      <c r="B592" s="267"/>
      <c r="C592" s="267"/>
      <c r="D592" s="267"/>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c r="BE592" s="201"/>
      <c r="BF592" s="201"/>
      <c r="BG592" s="201"/>
      <c r="BH592" s="201"/>
      <c r="BI592" s="201"/>
      <c r="BJ592" s="201"/>
      <c r="BK592" s="201"/>
      <c r="BL592" s="201"/>
      <c r="BM592" s="201"/>
      <c r="BN592" s="201"/>
      <c r="BO592" s="201"/>
      <c r="BP592" s="201"/>
      <c r="BQ592" s="201"/>
      <c r="BR592" s="201"/>
      <c r="BS592" s="201"/>
      <c r="BT592" s="201"/>
      <c r="BU592" s="201"/>
      <c r="BV592" s="201"/>
      <c r="BW592" s="201"/>
      <c r="BX592" s="201"/>
      <c r="BY592" s="201"/>
      <c r="BZ592" s="201"/>
      <c r="CA592" s="201"/>
    </row>
    <row r="593" spans="1:79" ht="16.5" customHeight="1" x14ac:dyDescent="0.3">
      <c r="A593" s="267"/>
      <c r="B593" s="267"/>
      <c r="C593" s="267"/>
      <c r="D593" s="267"/>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c r="BR593" s="201"/>
      <c r="BS593" s="201"/>
      <c r="BT593" s="201"/>
      <c r="BU593" s="201"/>
      <c r="BV593" s="201"/>
      <c r="BW593" s="201"/>
      <c r="BX593" s="201"/>
      <c r="BY593" s="201"/>
      <c r="BZ593" s="201"/>
      <c r="CA593" s="201"/>
    </row>
    <row r="594" spans="1:79" ht="16.5" customHeight="1" x14ac:dyDescent="0.3">
      <c r="A594" s="267"/>
      <c r="B594" s="267"/>
      <c r="C594" s="267"/>
      <c r="D594" s="267"/>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c r="BE594" s="201"/>
      <c r="BF594" s="201"/>
      <c r="BG594" s="201"/>
      <c r="BH594" s="201"/>
      <c r="BI594" s="201"/>
      <c r="BJ594" s="201"/>
      <c r="BK594" s="201"/>
      <c r="BL594" s="201"/>
      <c r="BM594" s="201"/>
      <c r="BN594" s="201"/>
      <c r="BO594" s="201"/>
      <c r="BP594" s="201"/>
      <c r="BQ594" s="201"/>
      <c r="BR594" s="201"/>
      <c r="BS594" s="201"/>
      <c r="BT594" s="201"/>
      <c r="BU594" s="201"/>
      <c r="BV594" s="201"/>
      <c r="BW594" s="201"/>
      <c r="BX594" s="201"/>
      <c r="BY594" s="201"/>
      <c r="BZ594" s="201"/>
      <c r="CA594" s="201"/>
    </row>
    <row r="595" spans="1:79" ht="16.5" customHeight="1" x14ac:dyDescent="0.3">
      <c r="A595" s="267"/>
      <c r="B595" s="267"/>
      <c r="C595" s="267"/>
      <c r="D595" s="267"/>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c r="BR595" s="201"/>
      <c r="BS595" s="201"/>
      <c r="BT595" s="201"/>
      <c r="BU595" s="201"/>
      <c r="BV595" s="201"/>
      <c r="BW595" s="201"/>
      <c r="BX595" s="201"/>
      <c r="BY595" s="201"/>
      <c r="BZ595" s="201"/>
      <c r="CA595" s="201"/>
    </row>
    <row r="596" spans="1:79" ht="16.5" customHeight="1" x14ac:dyDescent="0.3">
      <c r="A596" s="267"/>
      <c r="B596" s="267"/>
      <c r="C596" s="267"/>
      <c r="D596" s="267"/>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c r="BG596" s="201"/>
      <c r="BH596" s="201"/>
      <c r="BI596" s="201"/>
      <c r="BJ596" s="201"/>
      <c r="BK596" s="201"/>
      <c r="BL596" s="201"/>
      <c r="BM596" s="201"/>
      <c r="BN596" s="201"/>
      <c r="BO596" s="201"/>
      <c r="BP596" s="201"/>
      <c r="BQ596" s="201"/>
      <c r="BR596" s="201"/>
      <c r="BS596" s="201"/>
      <c r="BT596" s="201"/>
      <c r="BU596" s="201"/>
      <c r="BV596" s="201"/>
      <c r="BW596" s="201"/>
      <c r="BX596" s="201"/>
      <c r="BY596" s="201"/>
      <c r="BZ596" s="201"/>
      <c r="CA596" s="201"/>
    </row>
    <row r="597" spans="1:79" ht="16.5" customHeight="1" x14ac:dyDescent="0.3">
      <c r="A597" s="267"/>
      <c r="B597" s="267"/>
      <c r="C597" s="267"/>
      <c r="D597" s="267"/>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c r="BG597" s="201"/>
      <c r="BH597" s="201"/>
      <c r="BI597" s="201"/>
      <c r="BJ597" s="201"/>
      <c r="BK597" s="201"/>
      <c r="BL597" s="201"/>
      <c r="BM597" s="201"/>
      <c r="BN597" s="201"/>
      <c r="BO597" s="201"/>
      <c r="BP597" s="201"/>
      <c r="BQ597" s="201"/>
      <c r="BR597" s="201"/>
      <c r="BS597" s="201"/>
      <c r="BT597" s="201"/>
      <c r="BU597" s="201"/>
      <c r="BV597" s="201"/>
      <c r="BW597" s="201"/>
      <c r="BX597" s="201"/>
      <c r="BY597" s="201"/>
      <c r="BZ597" s="201"/>
      <c r="CA597" s="201"/>
    </row>
    <row r="598" spans="1:79" ht="16.5" customHeight="1" x14ac:dyDescent="0.3">
      <c r="A598" s="267"/>
      <c r="B598" s="267"/>
      <c r="C598" s="267"/>
      <c r="D598" s="267"/>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c r="BG598" s="201"/>
      <c r="BH598" s="201"/>
      <c r="BI598" s="201"/>
      <c r="BJ598" s="201"/>
      <c r="BK598" s="201"/>
      <c r="BL598" s="201"/>
      <c r="BM598" s="201"/>
      <c r="BN598" s="201"/>
      <c r="BO598" s="201"/>
      <c r="BP598" s="201"/>
      <c r="BQ598" s="201"/>
      <c r="BR598" s="201"/>
      <c r="BS598" s="201"/>
      <c r="BT598" s="201"/>
      <c r="BU598" s="201"/>
      <c r="BV598" s="201"/>
      <c r="BW598" s="201"/>
      <c r="BX598" s="201"/>
      <c r="BY598" s="201"/>
      <c r="BZ598" s="201"/>
      <c r="CA598" s="201"/>
    </row>
    <row r="599" spans="1:79" ht="16.5" customHeight="1" x14ac:dyDescent="0.3">
      <c r="A599" s="267"/>
      <c r="B599" s="267"/>
      <c r="C599" s="267"/>
      <c r="D599" s="267"/>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c r="BG599" s="201"/>
      <c r="BH599" s="201"/>
      <c r="BI599" s="201"/>
      <c r="BJ599" s="201"/>
      <c r="BK599" s="201"/>
      <c r="BL599" s="201"/>
      <c r="BM599" s="201"/>
      <c r="BN599" s="201"/>
      <c r="BO599" s="201"/>
      <c r="BP599" s="201"/>
      <c r="BQ599" s="201"/>
      <c r="BR599" s="201"/>
      <c r="BS599" s="201"/>
      <c r="BT599" s="201"/>
      <c r="BU599" s="201"/>
      <c r="BV599" s="201"/>
      <c r="BW599" s="201"/>
      <c r="BX599" s="201"/>
      <c r="BY599" s="201"/>
      <c r="BZ599" s="201"/>
      <c r="CA599" s="201"/>
    </row>
    <row r="600" spans="1:79" ht="16.5" customHeight="1" x14ac:dyDescent="0.3">
      <c r="A600" s="267"/>
      <c r="B600" s="267"/>
      <c r="C600" s="267"/>
      <c r="D600" s="267"/>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c r="BE600" s="201"/>
      <c r="BF600" s="201"/>
      <c r="BG600" s="201"/>
      <c r="BH600" s="201"/>
      <c r="BI600" s="201"/>
      <c r="BJ600" s="201"/>
      <c r="BK600" s="201"/>
      <c r="BL600" s="201"/>
      <c r="BM600" s="201"/>
      <c r="BN600" s="201"/>
      <c r="BO600" s="201"/>
      <c r="BP600" s="201"/>
      <c r="BQ600" s="201"/>
      <c r="BR600" s="201"/>
      <c r="BS600" s="201"/>
      <c r="BT600" s="201"/>
      <c r="BU600" s="201"/>
      <c r="BV600" s="201"/>
      <c r="BW600" s="201"/>
      <c r="BX600" s="201"/>
      <c r="BY600" s="201"/>
      <c r="BZ600" s="201"/>
      <c r="CA600" s="201"/>
    </row>
    <row r="601" spans="1:79" ht="16.5" customHeight="1" x14ac:dyDescent="0.3">
      <c r="A601" s="267"/>
      <c r="B601" s="267"/>
      <c r="C601" s="267"/>
      <c r="D601" s="267"/>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c r="BE601" s="201"/>
      <c r="BF601" s="201"/>
      <c r="BG601" s="201"/>
      <c r="BH601" s="201"/>
      <c r="BI601" s="201"/>
      <c r="BJ601" s="201"/>
      <c r="BK601" s="201"/>
      <c r="BL601" s="201"/>
      <c r="BM601" s="201"/>
      <c r="BN601" s="201"/>
      <c r="BO601" s="201"/>
      <c r="BP601" s="201"/>
      <c r="BQ601" s="201"/>
      <c r="BR601" s="201"/>
      <c r="BS601" s="201"/>
      <c r="BT601" s="201"/>
      <c r="BU601" s="201"/>
      <c r="BV601" s="201"/>
      <c r="BW601" s="201"/>
      <c r="BX601" s="201"/>
      <c r="BY601" s="201"/>
      <c r="BZ601" s="201"/>
      <c r="CA601" s="201"/>
    </row>
    <row r="602" spans="1:79" ht="16.5" customHeight="1" x14ac:dyDescent="0.3">
      <c r="A602" s="267"/>
      <c r="B602" s="267"/>
      <c r="C602" s="267"/>
      <c r="D602" s="267"/>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c r="BR602" s="201"/>
      <c r="BS602" s="201"/>
      <c r="BT602" s="201"/>
      <c r="BU602" s="201"/>
      <c r="BV602" s="201"/>
      <c r="BW602" s="201"/>
      <c r="BX602" s="201"/>
      <c r="BY602" s="201"/>
      <c r="BZ602" s="201"/>
      <c r="CA602" s="201"/>
    </row>
    <row r="603" spans="1:79" ht="16.5" customHeight="1" x14ac:dyDescent="0.3">
      <c r="A603" s="267"/>
      <c r="B603" s="267"/>
      <c r="C603" s="267"/>
      <c r="D603" s="267"/>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c r="BE603" s="201"/>
      <c r="BF603" s="201"/>
      <c r="BG603" s="201"/>
      <c r="BH603" s="201"/>
      <c r="BI603" s="201"/>
      <c r="BJ603" s="201"/>
      <c r="BK603" s="201"/>
      <c r="BL603" s="201"/>
      <c r="BM603" s="201"/>
      <c r="BN603" s="201"/>
      <c r="BO603" s="201"/>
      <c r="BP603" s="201"/>
      <c r="BQ603" s="201"/>
      <c r="BR603" s="201"/>
      <c r="BS603" s="201"/>
      <c r="BT603" s="201"/>
      <c r="BU603" s="201"/>
      <c r="BV603" s="201"/>
      <c r="BW603" s="201"/>
      <c r="BX603" s="201"/>
      <c r="BY603" s="201"/>
      <c r="BZ603" s="201"/>
      <c r="CA603" s="201"/>
    </row>
    <row r="604" spans="1:79" ht="16.5" customHeight="1" x14ac:dyDescent="0.3">
      <c r="A604" s="267"/>
      <c r="B604" s="267"/>
      <c r="C604" s="267"/>
      <c r="D604" s="267"/>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c r="BR604" s="201"/>
      <c r="BS604" s="201"/>
      <c r="BT604" s="201"/>
      <c r="BU604" s="201"/>
      <c r="BV604" s="201"/>
      <c r="BW604" s="201"/>
      <c r="BX604" s="201"/>
      <c r="BY604" s="201"/>
      <c r="BZ604" s="201"/>
      <c r="CA604" s="201"/>
    </row>
    <row r="605" spans="1:79" ht="16.5" customHeight="1" x14ac:dyDescent="0.3">
      <c r="A605" s="267"/>
      <c r="B605" s="267"/>
      <c r="C605" s="267"/>
      <c r="D605" s="267"/>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c r="BT605" s="201"/>
      <c r="BU605" s="201"/>
      <c r="BV605" s="201"/>
      <c r="BW605" s="201"/>
      <c r="BX605" s="201"/>
      <c r="BY605" s="201"/>
      <c r="BZ605" s="201"/>
      <c r="CA605" s="201"/>
    </row>
    <row r="606" spans="1:79" ht="16.5" customHeight="1" x14ac:dyDescent="0.3">
      <c r="A606" s="267"/>
      <c r="B606" s="267"/>
      <c r="C606" s="267"/>
      <c r="D606" s="267"/>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c r="BR606" s="201"/>
      <c r="BS606" s="201"/>
      <c r="BT606" s="201"/>
      <c r="BU606" s="201"/>
      <c r="BV606" s="201"/>
      <c r="BW606" s="201"/>
      <c r="BX606" s="201"/>
      <c r="BY606" s="201"/>
      <c r="BZ606" s="201"/>
      <c r="CA606" s="201"/>
    </row>
    <row r="607" spans="1:79" ht="16.5" customHeight="1" x14ac:dyDescent="0.3">
      <c r="A607" s="267"/>
      <c r="B607" s="267"/>
      <c r="C607" s="267"/>
      <c r="D607" s="267"/>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c r="BR607" s="201"/>
      <c r="BS607" s="201"/>
      <c r="BT607" s="201"/>
      <c r="BU607" s="201"/>
      <c r="BV607" s="201"/>
      <c r="BW607" s="201"/>
      <c r="BX607" s="201"/>
      <c r="BY607" s="201"/>
      <c r="BZ607" s="201"/>
      <c r="CA607" s="201"/>
    </row>
    <row r="608" spans="1:79" ht="16.5" customHeight="1" x14ac:dyDescent="0.3">
      <c r="A608" s="267"/>
      <c r="B608" s="267"/>
      <c r="C608" s="267"/>
      <c r="D608" s="267"/>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c r="BR608" s="201"/>
      <c r="BS608" s="201"/>
      <c r="BT608" s="201"/>
      <c r="BU608" s="201"/>
      <c r="BV608" s="201"/>
      <c r="BW608" s="201"/>
      <c r="BX608" s="201"/>
      <c r="BY608" s="201"/>
      <c r="BZ608" s="201"/>
      <c r="CA608" s="201"/>
    </row>
    <row r="609" spans="1:79" ht="16.5" customHeight="1" x14ac:dyDescent="0.3">
      <c r="A609" s="267"/>
      <c r="B609" s="267"/>
      <c r="C609" s="267"/>
      <c r="D609" s="267"/>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c r="BE609" s="201"/>
      <c r="BF609" s="201"/>
      <c r="BG609" s="201"/>
      <c r="BH609" s="201"/>
      <c r="BI609" s="201"/>
      <c r="BJ609" s="201"/>
      <c r="BK609" s="201"/>
      <c r="BL609" s="201"/>
      <c r="BM609" s="201"/>
      <c r="BN609" s="201"/>
      <c r="BO609" s="201"/>
      <c r="BP609" s="201"/>
      <c r="BQ609" s="201"/>
      <c r="BR609" s="201"/>
      <c r="BS609" s="201"/>
      <c r="BT609" s="201"/>
      <c r="BU609" s="201"/>
      <c r="BV609" s="201"/>
      <c r="BW609" s="201"/>
      <c r="BX609" s="201"/>
      <c r="BY609" s="201"/>
      <c r="BZ609" s="201"/>
      <c r="CA609" s="201"/>
    </row>
    <row r="610" spans="1:79" ht="16.5" customHeight="1" x14ac:dyDescent="0.3">
      <c r="A610" s="267"/>
      <c r="B610" s="267"/>
      <c r="C610" s="267"/>
      <c r="D610" s="267"/>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row>
    <row r="611" spans="1:79" ht="16.5" customHeight="1" x14ac:dyDescent="0.3">
      <c r="A611" s="267"/>
      <c r="B611" s="267"/>
      <c r="C611" s="267"/>
      <c r="D611" s="267"/>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c r="BE611" s="201"/>
      <c r="BF611" s="201"/>
      <c r="BG611" s="201"/>
      <c r="BH611" s="201"/>
      <c r="BI611" s="201"/>
      <c r="BJ611" s="201"/>
      <c r="BK611" s="201"/>
      <c r="BL611" s="201"/>
      <c r="BM611" s="201"/>
      <c r="BN611" s="201"/>
      <c r="BO611" s="201"/>
      <c r="BP611" s="201"/>
      <c r="BQ611" s="201"/>
      <c r="BR611" s="201"/>
      <c r="BS611" s="201"/>
      <c r="BT611" s="201"/>
      <c r="BU611" s="201"/>
      <c r="BV611" s="201"/>
      <c r="BW611" s="201"/>
      <c r="BX611" s="201"/>
      <c r="BY611" s="201"/>
      <c r="BZ611" s="201"/>
      <c r="CA611" s="201"/>
    </row>
    <row r="612" spans="1:79" ht="16.5" customHeight="1" x14ac:dyDescent="0.3">
      <c r="A612" s="267"/>
      <c r="B612" s="267"/>
      <c r="C612" s="267"/>
      <c r="D612" s="267"/>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c r="BR612" s="201"/>
      <c r="BS612" s="201"/>
      <c r="BT612" s="201"/>
      <c r="BU612" s="201"/>
      <c r="BV612" s="201"/>
      <c r="BW612" s="201"/>
      <c r="BX612" s="201"/>
      <c r="BY612" s="201"/>
      <c r="BZ612" s="201"/>
      <c r="CA612" s="201"/>
    </row>
    <row r="613" spans="1:79" ht="16.5" customHeight="1" x14ac:dyDescent="0.3">
      <c r="A613" s="267"/>
      <c r="B613" s="267"/>
      <c r="C613" s="267"/>
      <c r="D613" s="267"/>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c r="AJ613" s="201"/>
      <c r="AK613" s="201"/>
      <c r="AL613" s="201"/>
      <c r="AM613" s="201"/>
      <c r="AN613" s="201"/>
      <c r="AO613" s="201"/>
      <c r="AP613" s="201"/>
      <c r="AQ613" s="201"/>
      <c r="AR613" s="201"/>
      <c r="AS613" s="201"/>
      <c r="AT613" s="201"/>
      <c r="AU613" s="201"/>
      <c r="AV613" s="201"/>
      <c r="AW613" s="201"/>
      <c r="AX613" s="201"/>
      <c r="AY613" s="201"/>
      <c r="AZ613" s="201"/>
      <c r="BA613" s="201"/>
      <c r="BB613" s="201"/>
      <c r="BC613" s="201"/>
      <c r="BD613" s="201"/>
      <c r="BE613" s="201"/>
      <c r="BF613" s="201"/>
      <c r="BG613" s="201"/>
      <c r="BH613" s="201"/>
      <c r="BI613" s="201"/>
      <c r="BJ613" s="201"/>
      <c r="BK613" s="201"/>
      <c r="BL613" s="201"/>
      <c r="BM613" s="201"/>
      <c r="BN613" s="201"/>
      <c r="BO613" s="201"/>
      <c r="BP613" s="201"/>
      <c r="BQ613" s="201"/>
      <c r="BR613" s="201"/>
      <c r="BS613" s="201"/>
      <c r="BT613" s="201"/>
      <c r="BU613" s="201"/>
      <c r="BV613" s="201"/>
      <c r="BW613" s="201"/>
      <c r="BX613" s="201"/>
      <c r="BY613" s="201"/>
      <c r="BZ613" s="201"/>
      <c r="CA613" s="201"/>
    </row>
    <row r="614" spans="1:79" ht="16.5" customHeight="1" x14ac:dyDescent="0.3">
      <c r="A614" s="267"/>
      <c r="B614" s="267"/>
      <c r="C614" s="267"/>
      <c r="D614" s="267"/>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c r="BE614" s="201"/>
      <c r="BF614" s="201"/>
      <c r="BG614" s="201"/>
      <c r="BH614" s="201"/>
      <c r="BI614" s="201"/>
      <c r="BJ614" s="201"/>
      <c r="BK614" s="201"/>
      <c r="BL614" s="201"/>
      <c r="BM614" s="201"/>
      <c r="BN614" s="201"/>
      <c r="BO614" s="201"/>
      <c r="BP614" s="201"/>
      <c r="BQ614" s="201"/>
      <c r="BR614" s="201"/>
      <c r="BS614" s="201"/>
      <c r="BT614" s="201"/>
      <c r="BU614" s="201"/>
      <c r="BV614" s="201"/>
      <c r="BW614" s="201"/>
      <c r="BX614" s="201"/>
      <c r="BY614" s="201"/>
      <c r="BZ614" s="201"/>
      <c r="CA614" s="201"/>
    </row>
    <row r="615" spans="1:79" ht="16.5" customHeight="1" x14ac:dyDescent="0.3">
      <c r="A615" s="267"/>
      <c r="B615" s="267"/>
      <c r="C615" s="267"/>
      <c r="D615" s="267"/>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c r="BE615" s="201"/>
      <c r="BF615" s="201"/>
      <c r="BG615" s="201"/>
      <c r="BH615" s="201"/>
      <c r="BI615" s="201"/>
      <c r="BJ615" s="201"/>
      <c r="BK615" s="201"/>
      <c r="BL615" s="201"/>
      <c r="BM615" s="201"/>
      <c r="BN615" s="201"/>
      <c r="BO615" s="201"/>
      <c r="BP615" s="201"/>
      <c r="BQ615" s="201"/>
      <c r="BR615" s="201"/>
      <c r="BS615" s="201"/>
      <c r="BT615" s="201"/>
      <c r="BU615" s="201"/>
      <c r="BV615" s="201"/>
      <c r="BW615" s="201"/>
      <c r="BX615" s="201"/>
      <c r="BY615" s="201"/>
      <c r="BZ615" s="201"/>
      <c r="CA615" s="201"/>
    </row>
    <row r="616" spans="1:79" ht="16.5" customHeight="1" x14ac:dyDescent="0.3">
      <c r="A616" s="267"/>
      <c r="B616" s="267"/>
      <c r="C616" s="267"/>
      <c r="D616" s="267"/>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c r="BE616" s="201"/>
      <c r="BF616" s="201"/>
      <c r="BG616" s="201"/>
      <c r="BH616" s="201"/>
      <c r="BI616" s="201"/>
      <c r="BJ616" s="201"/>
      <c r="BK616" s="201"/>
      <c r="BL616" s="201"/>
      <c r="BM616" s="201"/>
      <c r="BN616" s="201"/>
      <c r="BO616" s="201"/>
      <c r="BP616" s="201"/>
      <c r="BQ616" s="201"/>
      <c r="BR616" s="201"/>
      <c r="BS616" s="201"/>
      <c r="BT616" s="201"/>
      <c r="BU616" s="201"/>
      <c r="BV616" s="201"/>
      <c r="BW616" s="201"/>
      <c r="BX616" s="201"/>
      <c r="BY616" s="201"/>
      <c r="BZ616" s="201"/>
      <c r="CA616" s="201"/>
    </row>
    <row r="617" spans="1:79" ht="16.5" customHeight="1" x14ac:dyDescent="0.3">
      <c r="A617" s="267"/>
      <c r="B617" s="267"/>
      <c r="C617" s="267"/>
      <c r="D617" s="267"/>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c r="BE617" s="201"/>
      <c r="BF617" s="201"/>
      <c r="BG617" s="201"/>
      <c r="BH617" s="201"/>
      <c r="BI617" s="201"/>
      <c r="BJ617" s="201"/>
      <c r="BK617" s="201"/>
      <c r="BL617" s="201"/>
      <c r="BM617" s="201"/>
      <c r="BN617" s="201"/>
      <c r="BO617" s="201"/>
      <c r="BP617" s="201"/>
      <c r="BQ617" s="201"/>
      <c r="BR617" s="201"/>
      <c r="BS617" s="201"/>
      <c r="BT617" s="201"/>
      <c r="BU617" s="201"/>
      <c r="BV617" s="201"/>
      <c r="BW617" s="201"/>
      <c r="BX617" s="201"/>
      <c r="BY617" s="201"/>
      <c r="BZ617" s="201"/>
      <c r="CA617" s="201"/>
    </row>
    <row r="618" spans="1:79" ht="16.5" customHeight="1" x14ac:dyDescent="0.3">
      <c r="A618" s="267"/>
      <c r="B618" s="267"/>
      <c r="C618" s="267"/>
      <c r="D618" s="267"/>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c r="BG618" s="201"/>
      <c r="BH618" s="201"/>
      <c r="BI618" s="201"/>
      <c r="BJ618" s="201"/>
      <c r="BK618" s="201"/>
      <c r="BL618" s="201"/>
      <c r="BM618" s="201"/>
      <c r="BN618" s="201"/>
      <c r="BO618" s="201"/>
      <c r="BP618" s="201"/>
      <c r="BQ618" s="201"/>
      <c r="BR618" s="201"/>
      <c r="BS618" s="201"/>
      <c r="BT618" s="201"/>
      <c r="BU618" s="201"/>
      <c r="BV618" s="201"/>
      <c r="BW618" s="201"/>
      <c r="BX618" s="201"/>
      <c r="BY618" s="201"/>
      <c r="BZ618" s="201"/>
      <c r="CA618" s="201"/>
    </row>
    <row r="619" spans="1:79" ht="16.5" customHeight="1" x14ac:dyDescent="0.3">
      <c r="A619" s="267"/>
      <c r="B619" s="267"/>
      <c r="C619" s="267"/>
      <c r="D619" s="267"/>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c r="BE619" s="201"/>
      <c r="BF619" s="201"/>
      <c r="BG619" s="201"/>
      <c r="BH619" s="201"/>
      <c r="BI619" s="201"/>
      <c r="BJ619" s="201"/>
      <c r="BK619" s="201"/>
      <c r="BL619" s="201"/>
      <c r="BM619" s="201"/>
      <c r="BN619" s="201"/>
      <c r="BO619" s="201"/>
      <c r="BP619" s="201"/>
      <c r="BQ619" s="201"/>
      <c r="BR619" s="201"/>
      <c r="BS619" s="201"/>
      <c r="BT619" s="201"/>
      <c r="BU619" s="201"/>
      <c r="BV619" s="201"/>
      <c r="BW619" s="201"/>
      <c r="BX619" s="201"/>
      <c r="BY619" s="201"/>
      <c r="BZ619" s="201"/>
      <c r="CA619" s="201"/>
    </row>
    <row r="620" spans="1:79" ht="16.5" customHeight="1" x14ac:dyDescent="0.3">
      <c r="A620" s="267"/>
      <c r="B620" s="267"/>
      <c r="C620" s="267"/>
      <c r="D620" s="267"/>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c r="BE620" s="201"/>
      <c r="BF620" s="201"/>
      <c r="BG620" s="201"/>
      <c r="BH620" s="201"/>
      <c r="BI620" s="201"/>
      <c r="BJ620" s="201"/>
      <c r="BK620" s="201"/>
      <c r="BL620" s="201"/>
      <c r="BM620" s="201"/>
      <c r="BN620" s="201"/>
      <c r="BO620" s="201"/>
      <c r="BP620" s="201"/>
      <c r="BQ620" s="201"/>
      <c r="BR620" s="201"/>
      <c r="BS620" s="201"/>
      <c r="BT620" s="201"/>
      <c r="BU620" s="201"/>
      <c r="BV620" s="201"/>
      <c r="BW620" s="201"/>
      <c r="BX620" s="201"/>
      <c r="BY620" s="201"/>
      <c r="BZ620" s="201"/>
      <c r="CA620" s="201"/>
    </row>
    <row r="621" spans="1:79" ht="16.5" customHeight="1" x14ac:dyDescent="0.3">
      <c r="A621" s="267"/>
      <c r="B621" s="267"/>
      <c r="C621" s="267"/>
      <c r="D621" s="267"/>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c r="BE621" s="201"/>
      <c r="BF621" s="201"/>
      <c r="BG621" s="201"/>
      <c r="BH621" s="201"/>
      <c r="BI621" s="201"/>
      <c r="BJ621" s="201"/>
      <c r="BK621" s="201"/>
      <c r="BL621" s="201"/>
      <c r="BM621" s="201"/>
      <c r="BN621" s="201"/>
      <c r="BO621" s="201"/>
      <c r="BP621" s="201"/>
      <c r="BQ621" s="201"/>
      <c r="BR621" s="201"/>
      <c r="BS621" s="201"/>
      <c r="BT621" s="201"/>
      <c r="BU621" s="201"/>
      <c r="BV621" s="201"/>
      <c r="BW621" s="201"/>
      <c r="BX621" s="201"/>
      <c r="BY621" s="201"/>
      <c r="BZ621" s="201"/>
      <c r="CA621" s="201"/>
    </row>
    <row r="622" spans="1:79" ht="16.5" customHeight="1" x14ac:dyDescent="0.3">
      <c r="A622" s="267"/>
      <c r="B622" s="267"/>
      <c r="C622" s="267"/>
      <c r="D622" s="267"/>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c r="BG622" s="201"/>
      <c r="BH622" s="201"/>
      <c r="BI622" s="201"/>
      <c r="BJ622" s="201"/>
      <c r="BK622" s="201"/>
      <c r="BL622" s="201"/>
      <c r="BM622" s="201"/>
      <c r="BN622" s="201"/>
      <c r="BO622" s="201"/>
      <c r="BP622" s="201"/>
      <c r="BQ622" s="201"/>
      <c r="BR622" s="201"/>
      <c r="BS622" s="201"/>
      <c r="BT622" s="201"/>
      <c r="BU622" s="201"/>
      <c r="BV622" s="201"/>
      <c r="BW622" s="201"/>
      <c r="BX622" s="201"/>
      <c r="BY622" s="201"/>
      <c r="BZ622" s="201"/>
      <c r="CA622" s="201"/>
    </row>
    <row r="623" spans="1:79" ht="16.5" customHeight="1" x14ac:dyDescent="0.3">
      <c r="A623" s="267"/>
      <c r="B623" s="267"/>
      <c r="C623" s="267"/>
      <c r="D623" s="267"/>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c r="BG623" s="201"/>
      <c r="BH623" s="201"/>
      <c r="BI623" s="201"/>
      <c r="BJ623" s="201"/>
      <c r="BK623" s="201"/>
      <c r="BL623" s="201"/>
      <c r="BM623" s="201"/>
      <c r="BN623" s="201"/>
      <c r="BO623" s="201"/>
      <c r="BP623" s="201"/>
      <c r="BQ623" s="201"/>
      <c r="BR623" s="201"/>
      <c r="BS623" s="201"/>
      <c r="BT623" s="201"/>
      <c r="BU623" s="201"/>
      <c r="BV623" s="201"/>
      <c r="BW623" s="201"/>
      <c r="BX623" s="201"/>
      <c r="BY623" s="201"/>
      <c r="BZ623" s="201"/>
      <c r="CA623" s="201"/>
    </row>
    <row r="624" spans="1:79" ht="16.5" customHeight="1" x14ac:dyDescent="0.3">
      <c r="A624" s="267"/>
      <c r="B624" s="267"/>
      <c r="C624" s="267"/>
      <c r="D624" s="267"/>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c r="BG624" s="201"/>
      <c r="BH624" s="201"/>
      <c r="BI624" s="201"/>
      <c r="BJ624" s="201"/>
      <c r="BK624" s="201"/>
      <c r="BL624" s="201"/>
      <c r="BM624" s="201"/>
      <c r="BN624" s="201"/>
      <c r="BO624" s="201"/>
      <c r="BP624" s="201"/>
      <c r="BQ624" s="201"/>
      <c r="BR624" s="201"/>
      <c r="BS624" s="201"/>
      <c r="BT624" s="201"/>
      <c r="BU624" s="201"/>
      <c r="BV624" s="201"/>
      <c r="BW624" s="201"/>
      <c r="BX624" s="201"/>
      <c r="BY624" s="201"/>
      <c r="BZ624" s="201"/>
      <c r="CA624" s="201"/>
    </row>
    <row r="625" spans="1:79" ht="16.5" customHeight="1" x14ac:dyDescent="0.3">
      <c r="A625" s="267"/>
      <c r="B625" s="267"/>
      <c r="C625" s="267"/>
      <c r="D625" s="267"/>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c r="BG625" s="201"/>
      <c r="BH625" s="201"/>
      <c r="BI625" s="201"/>
      <c r="BJ625" s="201"/>
      <c r="BK625" s="201"/>
      <c r="BL625" s="201"/>
      <c r="BM625" s="201"/>
      <c r="BN625" s="201"/>
      <c r="BO625" s="201"/>
      <c r="BP625" s="201"/>
      <c r="BQ625" s="201"/>
      <c r="BR625" s="201"/>
      <c r="BS625" s="201"/>
      <c r="BT625" s="201"/>
      <c r="BU625" s="201"/>
      <c r="BV625" s="201"/>
      <c r="BW625" s="201"/>
      <c r="BX625" s="201"/>
      <c r="BY625" s="201"/>
      <c r="BZ625" s="201"/>
      <c r="CA625" s="201"/>
    </row>
    <row r="626" spans="1:79" ht="16.5" customHeight="1" x14ac:dyDescent="0.3">
      <c r="A626" s="267"/>
      <c r="B626" s="267"/>
      <c r="C626" s="267"/>
      <c r="D626" s="267"/>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c r="BG626" s="201"/>
      <c r="BH626" s="201"/>
      <c r="BI626" s="201"/>
      <c r="BJ626" s="201"/>
      <c r="BK626" s="201"/>
      <c r="BL626" s="201"/>
      <c r="BM626" s="201"/>
      <c r="BN626" s="201"/>
      <c r="BO626" s="201"/>
      <c r="BP626" s="201"/>
      <c r="BQ626" s="201"/>
      <c r="BR626" s="201"/>
      <c r="BS626" s="201"/>
      <c r="BT626" s="201"/>
      <c r="BU626" s="201"/>
      <c r="BV626" s="201"/>
      <c r="BW626" s="201"/>
      <c r="BX626" s="201"/>
      <c r="BY626" s="201"/>
      <c r="BZ626" s="201"/>
      <c r="CA626" s="201"/>
    </row>
    <row r="627" spans="1:79" ht="16.5" customHeight="1" x14ac:dyDescent="0.3">
      <c r="A627" s="267"/>
      <c r="B627" s="267"/>
      <c r="C627" s="267"/>
      <c r="D627" s="267"/>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c r="BG627" s="201"/>
      <c r="BH627" s="201"/>
      <c r="BI627" s="201"/>
      <c r="BJ627" s="201"/>
      <c r="BK627" s="201"/>
      <c r="BL627" s="201"/>
      <c r="BM627" s="201"/>
      <c r="BN627" s="201"/>
      <c r="BO627" s="201"/>
      <c r="BP627" s="201"/>
      <c r="BQ627" s="201"/>
      <c r="BR627" s="201"/>
      <c r="BS627" s="201"/>
      <c r="BT627" s="201"/>
      <c r="BU627" s="201"/>
      <c r="BV627" s="201"/>
      <c r="BW627" s="201"/>
      <c r="BX627" s="201"/>
      <c r="BY627" s="201"/>
      <c r="BZ627" s="201"/>
      <c r="CA627" s="201"/>
    </row>
    <row r="628" spans="1:79" ht="16.5" customHeight="1" x14ac:dyDescent="0.3">
      <c r="A628" s="267"/>
      <c r="B628" s="267"/>
      <c r="C628" s="267"/>
      <c r="D628" s="267"/>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c r="BG628" s="201"/>
      <c r="BH628" s="201"/>
      <c r="BI628" s="201"/>
      <c r="BJ628" s="201"/>
      <c r="BK628" s="201"/>
      <c r="BL628" s="201"/>
      <c r="BM628" s="201"/>
      <c r="BN628" s="201"/>
      <c r="BO628" s="201"/>
      <c r="BP628" s="201"/>
      <c r="BQ628" s="201"/>
      <c r="BR628" s="201"/>
      <c r="BS628" s="201"/>
      <c r="BT628" s="201"/>
      <c r="BU628" s="201"/>
      <c r="BV628" s="201"/>
      <c r="BW628" s="201"/>
      <c r="BX628" s="201"/>
      <c r="BY628" s="201"/>
      <c r="BZ628" s="201"/>
      <c r="CA628" s="201"/>
    </row>
    <row r="629" spans="1:79" ht="16.5" customHeight="1" x14ac:dyDescent="0.3">
      <c r="A629" s="267"/>
      <c r="B629" s="267"/>
      <c r="C629" s="267"/>
      <c r="D629" s="267"/>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201"/>
      <c r="BS629" s="201"/>
      <c r="BT629" s="201"/>
      <c r="BU629" s="201"/>
      <c r="BV629" s="201"/>
      <c r="BW629" s="201"/>
      <c r="BX629" s="201"/>
      <c r="BY629" s="201"/>
      <c r="BZ629" s="201"/>
      <c r="CA629" s="201"/>
    </row>
    <row r="630" spans="1:79" ht="16.5" customHeight="1" x14ac:dyDescent="0.3">
      <c r="A630" s="267"/>
      <c r="B630" s="267"/>
      <c r="C630" s="267"/>
      <c r="D630" s="267"/>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c r="BG630" s="201"/>
      <c r="BH630" s="201"/>
      <c r="BI630" s="201"/>
      <c r="BJ630" s="201"/>
      <c r="BK630" s="201"/>
      <c r="BL630" s="201"/>
      <c r="BM630" s="201"/>
      <c r="BN630" s="201"/>
      <c r="BO630" s="201"/>
      <c r="BP630" s="201"/>
      <c r="BQ630" s="201"/>
      <c r="BR630" s="201"/>
      <c r="BS630" s="201"/>
      <c r="BT630" s="201"/>
      <c r="BU630" s="201"/>
      <c r="BV630" s="201"/>
      <c r="BW630" s="201"/>
      <c r="BX630" s="201"/>
      <c r="BY630" s="201"/>
      <c r="BZ630" s="201"/>
      <c r="CA630" s="201"/>
    </row>
    <row r="631" spans="1:79" ht="16.5" customHeight="1" x14ac:dyDescent="0.3">
      <c r="A631" s="267"/>
      <c r="B631" s="267"/>
      <c r="C631" s="267"/>
      <c r="D631" s="267"/>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c r="BG631" s="201"/>
      <c r="BH631" s="201"/>
      <c r="BI631" s="201"/>
      <c r="BJ631" s="201"/>
      <c r="BK631" s="201"/>
      <c r="BL631" s="201"/>
      <c r="BM631" s="201"/>
      <c r="BN631" s="201"/>
      <c r="BO631" s="201"/>
      <c r="BP631" s="201"/>
      <c r="BQ631" s="201"/>
      <c r="BR631" s="201"/>
      <c r="BS631" s="201"/>
      <c r="BT631" s="201"/>
      <c r="BU631" s="201"/>
      <c r="BV631" s="201"/>
      <c r="BW631" s="201"/>
      <c r="BX631" s="201"/>
      <c r="BY631" s="201"/>
      <c r="BZ631" s="201"/>
      <c r="CA631" s="201"/>
    </row>
    <row r="632" spans="1:79" ht="16.5" customHeight="1" x14ac:dyDescent="0.3">
      <c r="A632" s="267"/>
      <c r="B632" s="267"/>
      <c r="C632" s="267"/>
      <c r="D632" s="267"/>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c r="BG632" s="201"/>
      <c r="BH632" s="201"/>
      <c r="BI632" s="201"/>
      <c r="BJ632" s="201"/>
      <c r="BK632" s="201"/>
      <c r="BL632" s="201"/>
      <c r="BM632" s="201"/>
      <c r="BN632" s="201"/>
      <c r="BO632" s="201"/>
      <c r="BP632" s="201"/>
      <c r="BQ632" s="201"/>
      <c r="BR632" s="201"/>
      <c r="BS632" s="201"/>
      <c r="BT632" s="201"/>
      <c r="BU632" s="201"/>
      <c r="BV632" s="201"/>
      <c r="BW632" s="201"/>
      <c r="BX632" s="201"/>
      <c r="BY632" s="201"/>
      <c r="BZ632" s="201"/>
      <c r="CA632" s="201"/>
    </row>
    <row r="633" spans="1:79" ht="16.5" customHeight="1" x14ac:dyDescent="0.3">
      <c r="A633" s="267"/>
      <c r="B633" s="267"/>
      <c r="C633" s="267"/>
      <c r="D633" s="267"/>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c r="BG633" s="201"/>
      <c r="BH633" s="201"/>
      <c r="BI633" s="201"/>
      <c r="BJ633" s="201"/>
      <c r="BK633" s="201"/>
      <c r="BL633" s="201"/>
      <c r="BM633" s="201"/>
      <c r="BN633" s="201"/>
      <c r="BO633" s="201"/>
      <c r="BP633" s="201"/>
      <c r="BQ633" s="201"/>
      <c r="BR633" s="201"/>
      <c r="BS633" s="201"/>
      <c r="BT633" s="201"/>
      <c r="BU633" s="201"/>
      <c r="BV633" s="201"/>
      <c r="BW633" s="201"/>
      <c r="BX633" s="201"/>
      <c r="BY633" s="201"/>
      <c r="BZ633" s="201"/>
      <c r="CA633" s="201"/>
    </row>
    <row r="634" spans="1:79" ht="16.5" customHeight="1" x14ac:dyDescent="0.3">
      <c r="A634" s="267"/>
      <c r="B634" s="267"/>
      <c r="C634" s="267"/>
      <c r="D634" s="267"/>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c r="BG634" s="201"/>
      <c r="BH634" s="201"/>
      <c r="BI634" s="201"/>
      <c r="BJ634" s="201"/>
      <c r="BK634" s="201"/>
      <c r="BL634" s="201"/>
      <c r="BM634" s="201"/>
      <c r="BN634" s="201"/>
      <c r="BO634" s="201"/>
      <c r="BP634" s="201"/>
      <c r="BQ634" s="201"/>
      <c r="BR634" s="201"/>
      <c r="BS634" s="201"/>
      <c r="BT634" s="201"/>
      <c r="BU634" s="201"/>
      <c r="BV634" s="201"/>
      <c r="BW634" s="201"/>
      <c r="BX634" s="201"/>
      <c r="BY634" s="201"/>
      <c r="BZ634" s="201"/>
      <c r="CA634" s="201"/>
    </row>
    <row r="635" spans="1:79" ht="16.5" customHeight="1" x14ac:dyDescent="0.3">
      <c r="A635" s="267"/>
      <c r="B635" s="267"/>
      <c r="C635" s="267"/>
      <c r="D635" s="267"/>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c r="BG635" s="201"/>
      <c r="BH635" s="201"/>
      <c r="BI635" s="201"/>
      <c r="BJ635" s="201"/>
      <c r="BK635" s="201"/>
      <c r="BL635" s="201"/>
      <c r="BM635" s="201"/>
      <c r="BN635" s="201"/>
      <c r="BO635" s="201"/>
      <c r="BP635" s="201"/>
      <c r="BQ635" s="201"/>
      <c r="BR635" s="201"/>
      <c r="BS635" s="201"/>
      <c r="BT635" s="201"/>
      <c r="BU635" s="201"/>
      <c r="BV635" s="201"/>
      <c r="BW635" s="201"/>
      <c r="BX635" s="201"/>
      <c r="BY635" s="201"/>
      <c r="BZ635" s="201"/>
      <c r="CA635" s="201"/>
    </row>
    <row r="636" spans="1:79" ht="16.5" customHeight="1" x14ac:dyDescent="0.3">
      <c r="A636" s="267"/>
      <c r="B636" s="267"/>
      <c r="C636" s="267"/>
      <c r="D636" s="267"/>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c r="BL636" s="201"/>
      <c r="BM636" s="201"/>
      <c r="BN636" s="201"/>
      <c r="BO636" s="201"/>
      <c r="BP636" s="201"/>
      <c r="BQ636" s="201"/>
      <c r="BR636" s="201"/>
      <c r="BS636" s="201"/>
      <c r="BT636" s="201"/>
      <c r="BU636" s="201"/>
      <c r="BV636" s="201"/>
      <c r="BW636" s="201"/>
      <c r="BX636" s="201"/>
      <c r="BY636" s="201"/>
      <c r="BZ636" s="201"/>
      <c r="CA636" s="201"/>
    </row>
    <row r="637" spans="1:79" ht="16.5" customHeight="1" x14ac:dyDescent="0.3">
      <c r="A637" s="267"/>
      <c r="B637" s="267"/>
      <c r="C637" s="267"/>
      <c r="D637" s="267"/>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c r="BG637" s="201"/>
      <c r="BH637" s="201"/>
      <c r="BI637" s="201"/>
      <c r="BJ637" s="201"/>
      <c r="BK637" s="201"/>
      <c r="BL637" s="201"/>
      <c r="BM637" s="201"/>
      <c r="BN637" s="201"/>
      <c r="BO637" s="201"/>
      <c r="BP637" s="201"/>
      <c r="BQ637" s="201"/>
      <c r="BR637" s="201"/>
      <c r="BS637" s="201"/>
      <c r="BT637" s="201"/>
      <c r="BU637" s="201"/>
      <c r="BV637" s="201"/>
      <c r="BW637" s="201"/>
      <c r="BX637" s="201"/>
      <c r="BY637" s="201"/>
      <c r="BZ637" s="201"/>
      <c r="CA637" s="201"/>
    </row>
    <row r="638" spans="1:79" ht="16.5" customHeight="1" x14ac:dyDescent="0.3">
      <c r="A638" s="267"/>
      <c r="B638" s="267"/>
      <c r="C638" s="267"/>
      <c r="D638" s="267"/>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c r="BG638" s="201"/>
      <c r="BH638" s="201"/>
      <c r="BI638" s="201"/>
      <c r="BJ638" s="201"/>
      <c r="BK638" s="201"/>
      <c r="BL638" s="201"/>
      <c r="BM638" s="201"/>
      <c r="BN638" s="201"/>
      <c r="BO638" s="201"/>
      <c r="BP638" s="201"/>
      <c r="BQ638" s="201"/>
      <c r="BR638" s="201"/>
      <c r="BS638" s="201"/>
      <c r="BT638" s="201"/>
      <c r="BU638" s="201"/>
      <c r="BV638" s="201"/>
      <c r="BW638" s="201"/>
      <c r="BX638" s="201"/>
      <c r="BY638" s="201"/>
      <c r="BZ638" s="201"/>
      <c r="CA638" s="201"/>
    </row>
    <row r="639" spans="1:79" ht="16.5" customHeight="1" x14ac:dyDescent="0.3">
      <c r="A639" s="267"/>
      <c r="B639" s="267"/>
      <c r="C639" s="267"/>
      <c r="D639" s="267"/>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c r="BG639" s="201"/>
      <c r="BH639" s="201"/>
      <c r="BI639" s="201"/>
      <c r="BJ639" s="201"/>
      <c r="BK639" s="201"/>
      <c r="BL639" s="201"/>
      <c r="BM639" s="201"/>
      <c r="BN639" s="201"/>
      <c r="BO639" s="201"/>
      <c r="BP639" s="201"/>
      <c r="BQ639" s="201"/>
      <c r="BR639" s="201"/>
      <c r="BS639" s="201"/>
      <c r="BT639" s="201"/>
      <c r="BU639" s="201"/>
      <c r="BV639" s="201"/>
      <c r="BW639" s="201"/>
      <c r="BX639" s="201"/>
      <c r="BY639" s="201"/>
      <c r="BZ639" s="201"/>
      <c r="CA639" s="201"/>
    </row>
    <row r="640" spans="1:79" ht="16.5" customHeight="1" x14ac:dyDescent="0.3">
      <c r="A640" s="267"/>
      <c r="B640" s="267"/>
      <c r="C640" s="267"/>
      <c r="D640" s="267"/>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c r="BG640" s="201"/>
      <c r="BH640" s="201"/>
      <c r="BI640" s="201"/>
      <c r="BJ640" s="201"/>
      <c r="BK640" s="201"/>
      <c r="BL640" s="201"/>
      <c r="BM640" s="201"/>
      <c r="BN640" s="201"/>
      <c r="BO640" s="201"/>
      <c r="BP640" s="201"/>
      <c r="BQ640" s="201"/>
      <c r="BR640" s="201"/>
      <c r="BS640" s="201"/>
      <c r="BT640" s="201"/>
      <c r="BU640" s="201"/>
      <c r="BV640" s="201"/>
      <c r="BW640" s="201"/>
      <c r="BX640" s="201"/>
      <c r="BY640" s="201"/>
      <c r="BZ640" s="201"/>
      <c r="CA640" s="201"/>
    </row>
    <row r="641" spans="1:79" ht="16.5" customHeight="1" x14ac:dyDescent="0.3">
      <c r="A641" s="267"/>
      <c r="B641" s="267"/>
      <c r="C641" s="267"/>
      <c r="D641" s="267"/>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c r="BG641" s="201"/>
      <c r="BH641" s="201"/>
      <c r="BI641" s="201"/>
      <c r="BJ641" s="201"/>
      <c r="BK641" s="201"/>
      <c r="BL641" s="201"/>
      <c r="BM641" s="201"/>
      <c r="BN641" s="201"/>
      <c r="BO641" s="201"/>
      <c r="BP641" s="201"/>
      <c r="BQ641" s="201"/>
      <c r="BR641" s="201"/>
      <c r="BS641" s="201"/>
      <c r="BT641" s="201"/>
      <c r="BU641" s="201"/>
      <c r="BV641" s="201"/>
      <c r="BW641" s="201"/>
      <c r="BX641" s="201"/>
      <c r="BY641" s="201"/>
      <c r="BZ641" s="201"/>
      <c r="CA641" s="201"/>
    </row>
    <row r="642" spans="1:79" ht="16.5" customHeight="1" x14ac:dyDescent="0.3">
      <c r="A642" s="267"/>
      <c r="B642" s="267"/>
      <c r="C642" s="267"/>
      <c r="D642" s="267"/>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c r="BG642" s="201"/>
      <c r="BH642" s="201"/>
      <c r="BI642" s="201"/>
      <c r="BJ642" s="201"/>
      <c r="BK642" s="201"/>
      <c r="BL642" s="201"/>
      <c r="BM642" s="201"/>
      <c r="BN642" s="201"/>
      <c r="BO642" s="201"/>
      <c r="BP642" s="201"/>
      <c r="BQ642" s="201"/>
      <c r="BR642" s="201"/>
      <c r="BS642" s="201"/>
      <c r="BT642" s="201"/>
      <c r="BU642" s="201"/>
      <c r="BV642" s="201"/>
      <c r="BW642" s="201"/>
      <c r="BX642" s="201"/>
      <c r="BY642" s="201"/>
      <c r="BZ642" s="201"/>
      <c r="CA642" s="201"/>
    </row>
    <row r="643" spans="1:79" ht="16.5" customHeight="1" x14ac:dyDescent="0.3">
      <c r="A643" s="267"/>
      <c r="B643" s="267"/>
      <c r="C643" s="267"/>
      <c r="D643" s="267"/>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c r="BG643" s="201"/>
      <c r="BH643" s="201"/>
      <c r="BI643" s="201"/>
      <c r="BJ643" s="201"/>
      <c r="BK643" s="201"/>
      <c r="BL643" s="201"/>
      <c r="BM643" s="201"/>
      <c r="BN643" s="201"/>
      <c r="BO643" s="201"/>
      <c r="BP643" s="201"/>
      <c r="BQ643" s="201"/>
      <c r="BR643" s="201"/>
      <c r="BS643" s="201"/>
      <c r="BT643" s="201"/>
      <c r="BU643" s="201"/>
      <c r="BV643" s="201"/>
      <c r="BW643" s="201"/>
      <c r="BX643" s="201"/>
      <c r="BY643" s="201"/>
      <c r="BZ643" s="201"/>
      <c r="CA643" s="201"/>
    </row>
    <row r="644" spans="1:79" ht="16.5" customHeight="1" x14ac:dyDescent="0.3">
      <c r="A644" s="267"/>
      <c r="B644" s="267"/>
      <c r="C644" s="267"/>
      <c r="D644" s="267"/>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c r="BG644" s="201"/>
      <c r="BH644" s="201"/>
      <c r="BI644" s="201"/>
      <c r="BJ644" s="201"/>
      <c r="BK644" s="201"/>
      <c r="BL644" s="201"/>
      <c r="BM644" s="201"/>
      <c r="BN644" s="201"/>
      <c r="BO644" s="201"/>
      <c r="BP644" s="201"/>
      <c r="BQ644" s="201"/>
      <c r="BR644" s="201"/>
      <c r="BS644" s="201"/>
      <c r="BT644" s="201"/>
      <c r="BU644" s="201"/>
      <c r="BV644" s="201"/>
      <c r="BW644" s="201"/>
      <c r="BX644" s="201"/>
      <c r="BY644" s="201"/>
      <c r="BZ644" s="201"/>
      <c r="CA644" s="201"/>
    </row>
    <row r="645" spans="1:79" ht="16.5" customHeight="1" x14ac:dyDescent="0.3">
      <c r="A645" s="267"/>
      <c r="B645" s="267"/>
      <c r="C645" s="267"/>
      <c r="D645" s="267"/>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c r="BG645" s="201"/>
      <c r="BH645" s="201"/>
      <c r="BI645" s="201"/>
      <c r="BJ645" s="201"/>
      <c r="BK645" s="201"/>
      <c r="BL645" s="201"/>
      <c r="BM645" s="201"/>
      <c r="BN645" s="201"/>
      <c r="BO645" s="201"/>
      <c r="BP645" s="201"/>
      <c r="BQ645" s="201"/>
      <c r="BR645" s="201"/>
      <c r="BS645" s="201"/>
      <c r="BT645" s="201"/>
      <c r="BU645" s="201"/>
      <c r="BV645" s="201"/>
      <c r="BW645" s="201"/>
      <c r="BX645" s="201"/>
      <c r="BY645" s="201"/>
      <c r="BZ645" s="201"/>
      <c r="CA645" s="201"/>
    </row>
    <row r="646" spans="1:79" ht="16.5" customHeight="1" x14ac:dyDescent="0.3">
      <c r="A646" s="267"/>
      <c r="B646" s="267"/>
      <c r="C646" s="267"/>
      <c r="D646" s="267"/>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201"/>
      <c r="BS646" s="201"/>
      <c r="BT646" s="201"/>
      <c r="BU646" s="201"/>
      <c r="BV646" s="201"/>
      <c r="BW646" s="201"/>
      <c r="BX646" s="201"/>
      <c r="BY646" s="201"/>
      <c r="BZ646" s="201"/>
      <c r="CA646" s="201"/>
    </row>
    <row r="647" spans="1:79" ht="16.5" customHeight="1" x14ac:dyDescent="0.3">
      <c r="A647" s="267"/>
      <c r="B647" s="267"/>
      <c r="C647" s="267"/>
      <c r="D647" s="267"/>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c r="BG647" s="201"/>
      <c r="BH647" s="201"/>
      <c r="BI647" s="201"/>
      <c r="BJ647" s="201"/>
      <c r="BK647" s="201"/>
      <c r="BL647" s="201"/>
      <c r="BM647" s="201"/>
      <c r="BN647" s="201"/>
      <c r="BO647" s="201"/>
      <c r="BP647" s="201"/>
      <c r="BQ647" s="201"/>
      <c r="BR647" s="201"/>
      <c r="BS647" s="201"/>
      <c r="BT647" s="201"/>
      <c r="BU647" s="201"/>
      <c r="BV647" s="201"/>
      <c r="BW647" s="201"/>
      <c r="BX647" s="201"/>
      <c r="BY647" s="201"/>
      <c r="BZ647" s="201"/>
      <c r="CA647" s="201"/>
    </row>
    <row r="648" spans="1:79" ht="16.5" customHeight="1" x14ac:dyDescent="0.3">
      <c r="A648" s="267"/>
      <c r="B648" s="267"/>
      <c r="C648" s="267"/>
      <c r="D648" s="267"/>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c r="BG648" s="201"/>
      <c r="BH648" s="201"/>
      <c r="BI648" s="201"/>
      <c r="BJ648" s="201"/>
      <c r="BK648" s="201"/>
      <c r="BL648" s="201"/>
      <c r="BM648" s="201"/>
      <c r="BN648" s="201"/>
      <c r="BO648" s="201"/>
      <c r="BP648" s="201"/>
      <c r="BQ648" s="201"/>
      <c r="BR648" s="201"/>
      <c r="BS648" s="201"/>
      <c r="BT648" s="201"/>
      <c r="BU648" s="201"/>
      <c r="BV648" s="201"/>
      <c r="BW648" s="201"/>
      <c r="BX648" s="201"/>
      <c r="BY648" s="201"/>
      <c r="BZ648" s="201"/>
      <c r="CA648" s="201"/>
    </row>
    <row r="649" spans="1:79" ht="16.5" customHeight="1" x14ac:dyDescent="0.3">
      <c r="A649" s="267"/>
      <c r="B649" s="267"/>
      <c r="C649" s="267"/>
      <c r="D649" s="267"/>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c r="BG649" s="201"/>
      <c r="BH649" s="201"/>
      <c r="BI649" s="201"/>
      <c r="BJ649" s="201"/>
      <c r="BK649" s="201"/>
      <c r="BL649" s="201"/>
      <c r="BM649" s="201"/>
      <c r="BN649" s="201"/>
      <c r="BO649" s="201"/>
      <c r="BP649" s="201"/>
      <c r="BQ649" s="201"/>
      <c r="BR649" s="201"/>
      <c r="BS649" s="201"/>
      <c r="BT649" s="201"/>
      <c r="BU649" s="201"/>
      <c r="BV649" s="201"/>
      <c r="BW649" s="201"/>
      <c r="BX649" s="201"/>
      <c r="BY649" s="201"/>
      <c r="BZ649" s="201"/>
      <c r="CA649" s="201"/>
    </row>
    <row r="650" spans="1:79" ht="16.5" customHeight="1" x14ac:dyDescent="0.3">
      <c r="A650" s="267"/>
      <c r="B650" s="267"/>
      <c r="C650" s="267"/>
      <c r="D650" s="267"/>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c r="BG650" s="201"/>
      <c r="BH650" s="201"/>
      <c r="BI650" s="201"/>
      <c r="BJ650" s="201"/>
      <c r="BK650" s="201"/>
      <c r="BL650" s="201"/>
      <c r="BM650" s="201"/>
      <c r="BN650" s="201"/>
      <c r="BO650" s="201"/>
      <c r="BP650" s="201"/>
      <c r="BQ650" s="201"/>
      <c r="BR650" s="201"/>
      <c r="BS650" s="201"/>
      <c r="BT650" s="201"/>
      <c r="BU650" s="201"/>
      <c r="BV650" s="201"/>
      <c r="BW650" s="201"/>
      <c r="BX650" s="201"/>
      <c r="BY650" s="201"/>
      <c r="BZ650" s="201"/>
      <c r="CA650" s="201"/>
    </row>
    <row r="651" spans="1:79" ht="16.5" customHeight="1" x14ac:dyDescent="0.3">
      <c r="A651" s="267"/>
      <c r="B651" s="267"/>
      <c r="C651" s="267"/>
      <c r="D651" s="267"/>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c r="BG651" s="201"/>
      <c r="BH651" s="201"/>
      <c r="BI651" s="201"/>
      <c r="BJ651" s="201"/>
      <c r="BK651" s="201"/>
      <c r="BL651" s="201"/>
      <c r="BM651" s="201"/>
      <c r="BN651" s="201"/>
      <c r="BO651" s="201"/>
      <c r="BP651" s="201"/>
      <c r="BQ651" s="201"/>
      <c r="BR651" s="201"/>
      <c r="BS651" s="201"/>
      <c r="BT651" s="201"/>
      <c r="BU651" s="201"/>
      <c r="BV651" s="201"/>
      <c r="BW651" s="201"/>
      <c r="BX651" s="201"/>
      <c r="BY651" s="201"/>
      <c r="BZ651" s="201"/>
      <c r="CA651" s="201"/>
    </row>
    <row r="652" spans="1:79" ht="16.5" customHeight="1" x14ac:dyDescent="0.3">
      <c r="A652" s="267"/>
      <c r="B652" s="267"/>
      <c r="C652" s="267"/>
      <c r="D652" s="267"/>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1"/>
      <c r="AN652" s="201"/>
      <c r="AO652" s="201"/>
      <c r="AP652" s="201"/>
      <c r="AQ652" s="201"/>
      <c r="AR652" s="201"/>
      <c r="AS652" s="201"/>
      <c r="AT652" s="201"/>
      <c r="AU652" s="201"/>
      <c r="AV652" s="201"/>
      <c r="AW652" s="201"/>
      <c r="AX652" s="201"/>
      <c r="AY652" s="201"/>
      <c r="AZ652" s="201"/>
      <c r="BA652" s="201"/>
      <c r="BB652" s="201"/>
      <c r="BC652" s="201"/>
      <c r="BD652" s="201"/>
      <c r="BE652" s="201"/>
      <c r="BF652" s="201"/>
      <c r="BG652" s="201"/>
      <c r="BH652" s="201"/>
      <c r="BI652" s="201"/>
      <c r="BJ652" s="201"/>
      <c r="BK652" s="201"/>
      <c r="BL652" s="201"/>
      <c r="BM652" s="201"/>
      <c r="BN652" s="201"/>
      <c r="BO652" s="201"/>
      <c r="BP652" s="201"/>
      <c r="BQ652" s="201"/>
      <c r="BR652" s="201"/>
      <c r="BS652" s="201"/>
      <c r="BT652" s="201"/>
      <c r="BU652" s="201"/>
      <c r="BV652" s="201"/>
      <c r="BW652" s="201"/>
      <c r="BX652" s="201"/>
      <c r="BY652" s="201"/>
      <c r="BZ652" s="201"/>
      <c r="CA652" s="201"/>
    </row>
    <row r="653" spans="1:79" ht="16.5" customHeight="1" x14ac:dyDescent="0.3">
      <c r="A653" s="267"/>
      <c r="B653" s="267"/>
      <c r="C653" s="267"/>
      <c r="D653" s="267"/>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1"/>
      <c r="BC653" s="201"/>
      <c r="BD653" s="201"/>
      <c r="BE653" s="201"/>
      <c r="BF653" s="201"/>
      <c r="BG653" s="201"/>
      <c r="BH653" s="201"/>
      <c r="BI653" s="201"/>
      <c r="BJ653" s="201"/>
      <c r="BK653" s="201"/>
      <c r="BL653" s="201"/>
      <c r="BM653" s="201"/>
      <c r="BN653" s="201"/>
      <c r="BO653" s="201"/>
      <c r="BP653" s="201"/>
      <c r="BQ653" s="201"/>
      <c r="BR653" s="201"/>
      <c r="BS653" s="201"/>
      <c r="BT653" s="201"/>
      <c r="BU653" s="201"/>
      <c r="BV653" s="201"/>
      <c r="BW653" s="201"/>
      <c r="BX653" s="201"/>
      <c r="BY653" s="201"/>
      <c r="BZ653" s="201"/>
      <c r="CA653" s="201"/>
    </row>
    <row r="654" spans="1:79" ht="16.5" customHeight="1" x14ac:dyDescent="0.3">
      <c r="A654" s="267"/>
      <c r="B654" s="267"/>
      <c r="C654" s="267"/>
      <c r="D654" s="267"/>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1"/>
      <c r="BC654" s="201"/>
      <c r="BD654" s="201"/>
      <c r="BE654" s="201"/>
      <c r="BF654" s="201"/>
      <c r="BG654" s="201"/>
      <c r="BH654" s="201"/>
      <c r="BI654" s="201"/>
      <c r="BJ654" s="201"/>
      <c r="BK654" s="201"/>
      <c r="BL654" s="201"/>
      <c r="BM654" s="201"/>
      <c r="BN654" s="201"/>
      <c r="BO654" s="201"/>
      <c r="BP654" s="201"/>
      <c r="BQ654" s="201"/>
      <c r="BR654" s="201"/>
      <c r="BS654" s="201"/>
      <c r="BT654" s="201"/>
      <c r="BU654" s="201"/>
      <c r="BV654" s="201"/>
      <c r="BW654" s="201"/>
      <c r="BX654" s="201"/>
      <c r="BY654" s="201"/>
      <c r="BZ654" s="201"/>
      <c r="CA654" s="201"/>
    </row>
    <row r="655" spans="1:79" ht="16.5" customHeight="1" x14ac:dyDescent="0.3">
      <c r="A655" s="267"/>
      <c r="B655" s="267"/>
      <c r="C655" s="267"/>
      <c r="D655" s="267"/>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1"/>
      <c r="BD655" s="201"/>
      <c r="BE655" s="201"/>
      <c r="BF655" s="201"/>
      <c r="BG655" s="201"/>
      <c r="BH655" s="201"/>
      <c r="BI655" s="201"/>
      <c r="BJ655" s="201"/>
      <c r="BK655" s="201"/>
      <c r="BL655" s="201"/>
      <c r="BM655" s="201"/>
      <c r="BN655" s="201"/>
      <c r="BO655" s="201"/>
      <c r="BP655" s="201"/>
      <c r="BQ655" s="201"/>
      <c r="BR655" s="201"/>
      <c r="BS655" s="201"/>
      <c r="BT655" s="201"/>
      <c r="BU655" s="201"/>
      <c r="BV655" s="201"/>
      <c r="BW655" s="201"/>
      <c r="BX655" s="201"/>
      <c r="BY655" s="201"/>
      <c r="BZ655" s="201"/>
      <c r="CA655" s="201"/>
    </row>
    <row r="656" spans="1:79" ht="16.5" customHeight="1" x14ac:dyDescent="0.3">
      <c r="A656" s="267"/>
      <c r="B656" s="267"/>
      <c r="C656" s="267"/>
      <c r="D656" s="267"/>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1"/>
      <c r="BC656" s="201"/>
      <c r="BD656" s="201"/>
      <c r="BE656" s="201"/>
      <c r="BF656" s="201"/>
      <c r="BG656" s="201"/>
      <c r="BH656" s="201"/>
      <c r="BI656" s="201"/>
      <c r="BJ656" s="201"/>
      <c r="BK656" s="201"/>
      <c r="BL656" s="201"/>
      <c r="BM656" s="201"/>
      <c r="BN656" s="201"/>
      <c r="BO656" s="201"/>
      <c r="BP656" s="201"/>
      <c r="BQ656" s="201"/>
      <c r="BR656" s="201"/>
      <c r="BS656" s="201"/>
      <c r="BT656" s="201"/>
      <c r="BU656" s="201"/>
      <c r="BV656" s="201"/>
      <c r="BW656" s="201"/>
      <c r="BX656" s="201"/>
      <c r="BY656" s="201"/>
      <c r="BZ656" s="201"/>
      <c r="CA656" s="201"/>
    </row>
    <row r="657" spans="1:79" ht="16.5" customHeight="1" x14ac:dyDescent="0.3">
      <c r="A657" s="267"/>
      <c r="B657" s="267"/>
      <c r="C657" s="267"/>
      <c r="D657" s="267"/>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c r="AJ657" s="201"/>
      <c r="AK657" s="201"/>
      <c r="AL657" s="201"/>
      <c r="AM657" s="201"/>
      <c r="AN657" s="201"/>
      <c r="AO657" s="201"/>
      <c r="AP657" s="201"/>
      <c r="AQ657" s="201"/>
      <c r="AR657" s="201"/>
      <c r="AS657" s="201"/>
      <c r="AT657" s="201"/>
      <c r="AU657" s="201"/>
      <c r="AV657" s="201"/>
      <c r="AW657" s="201"/>
      <c r="AX657" s="201"/>
      <c r="AY657" s="201"/>
      <c r="AZ657" s="201"/>
      <c r="BA657" s="201"/>
      <c r="BB657" s="201"/>
      <c r="BC657" s="201"/>
      <c r="BD657" s="201"/>
      <c r="BE657" s="201"/>
      <c r="BF657" s="201"/>
      <c r="BG657" s="201"/>
      <c r="BH657" s="201"/>
      <c r="BI657" s="201"/>
      <c r="BJ657" s="201"/>
      <c r="BK657" s="201"/>
      <c r="BL657" s="201"/>
      <c r="BM657" s="201"/>
      <c r="BN657" s="201"/>
      <c r="BO657" s="201"/>
      <c r="BP657" s="201"/>
      <c r="BQ657" s="201"/>
      <c r="BR657" s="201"/>
      <c r="BS657" s="201"/>
      <c r="BT657" s="201"/>
      <c r="BU657" s="201"/>
      <c r="BV657" s="201"/>
      <c r="BW657" s="201"/>
      <c r="BX657" s="201"/>
      <c r="BY657" s="201"/>
      <c r="BZ657" s="201"/>
      <c r="CA657" s="201"/>
    </row>
    <row r="658" spans="1:79" ht="16.5" customHeight="1" x14ac:dyDescent="0.3">
      <c r="A658" s="267"/>
      <c r="B658" s="267"/>
      <c r="C658" s="267"/>
      <c r="D658" s="267"/>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1"/>
      <c r="BC658" s="201"/>
      <c r="BD658" s="201"/>
      <c r="BE658" s="201"/>
      <c r="BF658" s="201"/>
      <c r="BG658" s="201"/>
      <c r="BH658" s="201"/>
      <c r="BI658" s="201"/>
      <c r="BJ658" s="201"/>
      <c r="BK658" s="201"/>
      <c r="BL658" s="201"/>
      <c r="BM658" s="201"/>
      <c r="BN658" s="201"/>
      <c r="BO658" s="201"/>
      <c r="BP658" s="201"/>
      <c r="BQ658" s="201"/>
      <c r="BR658" s="201"/>
      <c r="BS658" s="201"/>
      <c r="BT658" s="201"/>
      <c r="BU658" s="201"/>
      <c r="BV658" s="201"/>
      <c r="BW658" s="201"/>
      <c r="BX658" s="201"/>
      <c r="BY658" s="201"/>
      <c r="BZ658" s="201"/>
      <c r="CA658" s="201"/>
    </row>
    <row r="659" spans="1:79" ht="16.5" customHeight="1" x14ac:dyDescent="0.3">
      <c r="A659" s="267"/>
      <c r="B659" s="267"/>
      <c r="C659" s="267"/>
      <c r="D659" s="267"/>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c r="BG659" s="201"/>
      <c r="BH659" s="201"/>
      <c r="BI659" s="201"/>
      <c r="BJ659" s="201"/>
      <c r="BK659" s="201"/>
      <c r="BL659" s="201"/>
      <c r="BM659" s="201"/>
      <c r="BN659" s="201"/>
      <c r="BO659" s="201"/>
      <c r="BP659" s="201"/>
      <c r="BQ659" s="201"/>
      <c r="BR659" s="201"/>
      <c r="BS659" s="201"/>
      <c r="BT659" s="201"/>
      <c r="BU659" s="201"/>
      <c r="BV659" s="201"/>
      <c r="BW659" s="201"/>
      <c r="BX659" s="201"/>
      <c r="BY659" s="201"/>
      <c r="BZ659" s="201"/>
      <c r="CA659" s="201"/>
    </row>
    <row r="660" spans="1:79" ht="16.5" customHeight="1" x14ac:dyDescent="0.3">
      <c r="A660" s="267"/>
      <c r="B660" s="267"/>
      <c r="C660" s="267"/>
      <c r="D660" s="267"/>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row>
    <row r="661" spans="1:79" ht="16.5" customHeight="1" x14ac:dyDescent="0.3">
      <c r="A661" s="267"/>
      <c r="B661" s="267"/>
      <c r="C661" s="267"/>
      <c r="D661" s="267"/>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c r="BG661" s="201"/>
      <c r="BH661" s="201"/>
      <c r="BI661" s="201"/>
      <c r="BJ661" s="201"/>
      <c r="BK661" s="201"/>
      <c r="BL661" s="201"/>
      <c r="BM661" s="201"/>
      <c r="BN661" s="201"/>
      <c r="BO661" s="201"/>
      <c r="BP661" s="201"/>
      <c r="BQ661" s="201"/>
      <c r="BR661" s="201"/>
      <c r="BS661" s="201"/>
      <c r="BT661" s="201"/>
      <c r="BU661" s="201"/>
      <c r="BV661" s="201"/>
      <c r="BW661" s="201"/>
      <c r="BX661" s="201"/>
      <c r="BY661" s="201"/>
      <c r="BZ661" s="201"/>
      <c r="CA661" s="201"/>
    </row>
    <row r="662" spans="1:79" ht="16.5" customHeight="1" x14ac:dyDescent="0.3">
      <c r="A662" s="267"/>
      <c r="B662" s="267"/>
      <c r="C662" s="267"/>
      <c r="D662" s="267"/>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c r="BG662" s="201"/>
      <c r="BH662" s="201"/>
      <c r="BI662" s="201"/>
      <c r="BJ662" s="201"/>
      <c r="BK662" s="201"/>
      <c r="BL662" s="201"/>
      <c r="BM662" s="201"/>
      <c r="BN662" s="201"/>
      <c r="BO662" s="201"/>
      <c r="BP662" s="201"/>
      <c r="BQ662" s="201"/>
      <c r="BR662" s="201"/>
      <c r="BS662" s="201"/>
      <c r="BT662" s="201"/>
      <c r="BU662" s="201"/>
      <c r="BV662" s="201"/>
      <c r="BW662" s="201"/>
      <c r="BX662" s="201"/>
      <c r="BY662" s="201"/>
      <c r="BZ662" s="201"/>
      <c r="CA662" s="201"/>
    </row>
    <row r="663" spans="1:79" ht="16.5" customHeight="1" x14ac:dyDescent="0.3">
      <c r="A663" s="267"/>
      <c r="B663" s="267"/>
      <c r="C663" s="267"/>
      <c r="D663" s="267"/>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c r="BR663" s="201"/>
      <c r="BS663" s="201"/>
      <c r="BT663" s="201"/>
      <c r="BU663" s="201"/>
      <c r="BV663" s="201"/>
      <c r="BW663" s="201"/>
      <c r="BX663" s="201"/>
      <c r="BY663" s="201"/>
      <c r="BZ663" s="201"/>
      <c r="CA663" s="201"/>
    </row>
    <row r="664" spans="1:79" ht="16.5" customHeight="1" x14ac:dyDescent="0.3">
      <c r="A664" s="267"/>
      <c r="B664" s="267"/>
      <c r="C664" s="267"/>
      <c r="D664" s="267"/>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c r="BG664" s="201"/>
      <c r="BH664" s="201"/>
      <c r="BI664" s="201"/>
      <c r="BJ664" s="201"/>
      <c r="BK664" s="201"/>
      <c r="BL664" s="201"/>
      <c r="BM664" s="201"/>
      <c r="BN664" s="201"/>
      <c r="BO664" s="201"/>
      <c r="BP664" s="201"/>
      <c r="BQ664" s="201"/>
      <c r="BR664" s="201"/>
      <c r="BS664" s="201"/>
      <c r="BT664" s="201"/>
      <c r="BU664" s="201"/>
      <c r="BV664" s="201"/>
      <c r="BW664" s="201"/>
      <c r="BX664" s="201"/>
      <c r="BY664" s="201"/>
      <c r="BZ664" s="201"/>
      <c r="CA664" s="201"/>
    </row>
    <row r="665" spans="1:79" ht="16.5" customHeight="1" x14ac:dyDescent="0.3">
      <c r="A665" s="267"/>
      <c r="B665" s="267"/>
      <c r="C665" s="267"/>
      <c r="D665" s="267"/>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c r="BG665" s="201"/>
      <c r="BH665" s="201"/>
      <c r="BI665" s="201"/>
      <c r="BJ665" s="201"/>
      <c r="BK665" s="201"/>
      <c r="BL665" s="201"/>
      <c r="BM665" s="201"/>
      <c r="BN665" s="201"/>
      <c r="BO665" s="201"/>
      <c r="BP665" s="201"/>
      <c r="BQ665" s="201"/>
      <c r="BR665" s="201"/>
      <c r="BS665" s="201"/>
      <c r="BT665" s="201"/>
      <c r="BU665" s="201"/>
      <c r="BV665" s="201"/>
      <c r="BW665" s="201"/>
      <c r="BX665" s="201"/>
      <c r="BY665" s="201"/>
      <c r="BZ665" s="201"/>
      <c r="CA665" s="201"/>
    </row>
    <row r="666" spans="1:79" ht="16.5" customHeight="1" x14ac:dyDescent="0.3">
      <c r="A666" s="267"/>
      <c r="B666" s="267"/>
      <c r="C666" s="267"/>
      <c r="D666" s="267"/>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c r="BG666" s="201"/>
      <c r="BH666" s="201"/>
      <c r="BI666" s="201"/>
      <c r="BJ666" s="201"/>
      <c r="BK666" s="201"/>
      <c r="BL666" s="201"/>
      <c r="BM666" s="201"/>
      <c r="BN666" s="201"/>
      <c r="BO666" s="201"/>
      <c r="BP666" s="201"/>
      <c r="BQ666" s="201"/>
      <c r="BR666" s="201"/>
      <c r="BS666" s="201"/>
      <c r="BT666" s="201"/>
      <c r="BU666" s="201"/>
      <c r="BV666" s="201"/>
      <c r="BW666" s="201"/>
      <c r="BX666" s="201"/>
      <c r="BY666" s="201"/>
      <c r="BZ666" s="201"/>
      <c r="CA666" s="201"/>
    </row>
    <row r="667" spans="1:79" ht="16.5" customHeight="1" x14ac:dyDescent="0.3">
      <c r="A667" s="267"/>
      <c r="B667" s="267"/>
      <c r="C667" s="267"/>
      <c r="D667" s="267"/>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c r="BG667" s="201"/>
      <c r="BH667" s="201"/>
      <c r="BI667" s="201"/>
      <c r="BJ667" s="201"/>
      <c r="BK667" s="201"/>
      <c r="BL667" s="201"/>
      <c r="BM667" s="201"/>
      <c r="BN667" s="201"/>
      <c r="BO667" s="201"/>
      <c r="BP667" s="201"/>
      <c r="BQ667" s="201"/>
      <c r="BR667" s="201"/>
      <c r="BS667" s="201"/>
      <c r="BT667" s="201"/>
      <c r="BU667" s="201"/>
      <c r="BV667" s="201"/>
      <c r="BW667" s="201"/>
      <c r="BX667" s="201"/>
      <c r="BY667" s="201"/>
      <c r="BZ667" s="201"/>
      <c r="CA667" s="201"/>
    </row>
    <row r="668" spans="1:79" ht="16.5" customHeight="1" x14ac:dyDescent="0.3">
      <c r="A668" s="267"/>
      <c r="B668" s="267"/>
      <c r="C668" s="267"/>
      <c r="D668" s="267"/>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c r="BG668" s="201"/>
      <c r="BH668" s="201"/>
      <c r="BI668" s="201"/>
      <c r="BJ668" s="201"/>
      <c r="BK668" s="201"/>
      <c r="BL668" s="201"/>
      <c r="BM668" s="201"/>
      <c r="BN668" s="201"/>
      <c r="BO668" s="201"/>
      <c r="BP668" s="201"/>
      <c r="BQ668" s="201"/>
      <c r="BR668" s="201"/>
      <c r="BS668" s="201"/>
      <c r="BT668" s="201"/>
      <c r="BU668" s="201"/>
      <c r="BV668" s="201"/>
      <c r="BW668" s="201"/>
      <c r="BX668" s="201"/>
      <c r="BY668" s="201"/>
      <c r="BZ668" s="201"/>
      <c r="CA668" s="201"/>
    </row>
    <row r="669" spans="1:79" ht="16.5" customHeight="1" x14ac:dyDescent="0.3">
      <c r="A669" s="267"/>
      <c r="B669" s="267"/>
      <c r="C669" s="267"/>
      <c r="D669" s="267"/>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c r="BG669" s="201"/>
      <c r="BH669" s="201"/>
      <c r="BI669" s="201"/>
      <c r="BJ669" s="201"/>
      <c r="BK669" s="201"/>
      <c r="BL669" s="201"/>
      <c r="BM669" s="201"/>
      <c r="BN669" s="201"/>
      <c r="BO669" s="201"/>
      <c r="BP669" s="201"/>
      <c r="BQ669" s="201"/>
      <c r="BR669" s="201"/>
      <c r="BS669" s="201"/>
      <c r="BT669" s="201"/>
      <c r="BU669" s="201"/>
      <c r="BV669" s="201"/>
      <c r="BW669" s="201"/>
      <c r="BX669" s="201"/>
      <c r="BY669" s="201"/>
      <c r="BZ669" s="201"/>
      <c r="CA669" s="201"/>
    </row>
    <row r="670" spans="1:79" ht="16.5" customHeight="1" x14ac:dyDescent="0.3">
      <c r="A670" s="267"/>
      <c r="B670" s="267"/>
      <c r="C670" s="267"/>
      <c r="D670" s="267"/>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c r="BG670" s="201"/>
      <c r="BH670" s="201"/>
      <c r="BI670" s="201"/>
      <c r="BJ670" s="201"/>
      <c r="BK670" s="201"/>
      <c r="BL670" s="201"/>
      <c r="BM670" s="201"/>
      <c r="BN670" s="201"/>
      <c r="BO670" s="201"/>
      <c r="BP670" s="201"/>
      <c r="BQ670" s="201"/>
      <c r="BR670" s="201"/>
      <c r="BS670" s="201"/>
      <c r="BT670" s="201"/>
      <c r="BU670" s="201"/>
      <c r="BV670" s="201"/>
      <c r="BW670" s="201"/>
      <c r="BX670" s="201"/>
      <c r="BY670" s="201"/>
      <c r="BZ670" s="201"/>
      <c r="CA670" s="201"/>
    </row>
    <row r="671" spans="1:79" ht="16.5" customHeight="1" x14ac:dyDescent="0.3">
      <c r="A671" s="267"/>
      <c r="B671" s="267"/>
      <c r="C671" s="267"/>
      <c r="D671" s="267"/>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c r="BG671" s="201"/>
      <c r="BH671" s="201"/>
      <c r="BI671" s="201"/>
      <c r="BJ671" s="201"/>
      <c r="BK671" s="201"/>
      <c r="BL671" s="201"/>
      <c r="BM671" s="201"/>
      <c r="BN671" s="201"/>
      <c r="BO671" s="201"/>
      <c r="BP671" s="201"/>
      <c r="BQ671" s="201"/>
      <c r="BR671" s="201"/>
      <c r="BS671" s="201"/>
      <c r="BT671" s="201"/>
      <c r="BU671" s="201"/>
      <c r="BV671" s="201"/>
      <c r="BW671" s="201"/>
      <c r="BX671" s="201"/>
      <c r="BY671" s="201"/>
      <c r="BZ671" s="201"/>
      <c r="CA671" s="201"/>
    </row>
    <row r="672" spans="1:79" ht="16.5" customHeight="1" x14ac:dyDescent="0.3">
      <c r="A672" s="267"/>
      <c r="B672" s="267"/>
      <c r="C672" s="267"/>
      <c r="D672" s="267"/>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c r="BG672" s="201"/>
      <c r="BH672" s="201"/>
      <c r="BI672" s="201"/>
      <c r="BJ672" s="201"/>
      <c r="BK672" s="201"/>
      <c r="BL672" s="201"/>
      <c r="BM672" s="201"/>
      <c r="BN672" s="201"/>
      <c r="BO672" s="201"/>
      <c r="BP672" s="201"/>
      <c r="BQ672" s="201"/>
      <c r="BR672" s="201"/>
      <c r="BS672" s="201"/>
      <c r="BT672" s="201"/>
      <c r="BU672" s="201"/>
      <c r="BV672" s="201"/>
      <c r="BW672" s="201"/>
      <c r="BX672" s="201"/>
      <c r="BY672" s="201"/>
      <c r="BZ672" s="201"/>
      <c r="CA672" s="201"/>
    </row>
    <row r="673" spans="1:79" ht="16.5" customHeight="1" x14ac:dyDescent="0.3">
      <c r="A673" s="267"/>
      <c r="B673" s="267"/>
      <c r="C673" s="267"/>
      <c r="D673" s="267"/>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c r="BG673" s="201"/>
      <c r="BH673" s="201"/>
      <c r="BI673" s="201"/>
      <c r="BJ673" s="201"/>
      <c r="BK673" s="201"/>
      <c r="BL673" s="201"/>
      <c r="BM673" s="201"/>
      <c r="BN673" s="201"/>
      <c r="BO673" s="201"/>
      <c r="BP673" s="201"/>
      <c r="BQ673" s="201"/>
      <c r="BR673" s="201"/>
      <c r="BS673" s="201"/>
      <c r="BT673" s="201"/>
      <c r="BU673" s="201"/>
      <c r="BV673" s="201"/>
      <c r="BW673" s="201"/>
      <c r="BX673" s="201"/>
      <c r="BY673" s="201"/>
      <c r="BZ673" s="201"/>
      <c r="CA673" s="201"/>
    </row>
    <row r="674" spans="1:79" ht="16.5" customHeight="1" x14ac:dyDescent="0.3">
      <c r="A674" s="267"/>
      <c r="B674" s="267"/>
      <c r="C674" s="267"/>
      <c r="D674" s="267"/>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c r="BG674" s="201"/>
      <c r="BH674" s="201"/>
      <c r="BI674" s="201"/>
      <c r="BJ674" s="201"/>
      <c r="BK674" s="201"/>
      <c r="BL674" s="201"/>
      <c r="BM674" s="201"/>
      <c r="BN674" s="201"/>
      <c r="BO674" s="201"/>
      <c r="BP674" s="201"/>
      <c r="BQ674" s="201"/>
      <c r="BR674" s="201"/>
      <c r="BS674" s="201"/>
      <c r="BT674" s="201"/>
      <c r="BU674" s="201"/>
      <c r="BV674" s="201"/>
      <c r="BW674" s="201"/>
      <c r="BX674" s="201"/>
      <c r="BY674" s="201"/>
      <c r="BZ674" s="201"/>
      <c r="CA674" s="201"/>
    </row>
    <row r="675" spans="1:79" ht="16.5" customHeight="1" x14ac:dyDescent="0.3">
      <c r="A675" s="267"/>
      <c r="B675" s="267"/>
      <c r="C675" s="267"/>
      <c r="D675" s="267"/>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c r="BG675" s="201"/>
      <c r="BH675" s="201"/>
      <c r="BI675" s="201"/>
      <c r="BJ675" s="201"/>
      <c r="BK675" s="201"/>
      <c r="BL675" s="201"/>
      <c r="BM675" s="201"/>
      <c r="BN675" s="201"/>
      <c r="BO675" s="201"/>
      <c r="BP675" s="201"/>
      <c r="BQ675" s="201"/>
      <c r="BR675" s="201"/>
      <c r="BS675" s="201"/>
      <c r="BT675" s="201"/>
      <c r="BU675" s="201"/>
      <c r="BV675" s="201"/>
      <c r="BW675" s="201"/>
      <c r="BX675" s="201"/>
      <c r="BY675" s="201"/>
      <c r="BZ675" s="201"/>
      <c r="CA675" s="201"/>
    </row>
    <row r="676" spans="1:79" ht="16.5" customHeight="1" x14ac:dyDescent="0.3">
      <c r="A676" s="267"/>
      <c r="B676" s="267"/>
      <c r="C676" s="267"/>
      <c r="D676" s="267"/>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c r="BG676" s="201"/>
      <c r="BH676" s="201"/>
      <c r="BI676" s="201"/>
      <c r="BJ676" s="201"/>
      <c r="BK676" s="201"/>
      <c r="BL676" s="201"/>
      <c r="BM676" s="201"/>
      <c r="BN676" s="201"/>
      <c r="BO676" s="201"/>
      <c r="BP676" s="201"/>
      <c r="BQ676" s="201"/>
      <c r="BR676" s="201"/>
      <c r="BS676" s="201"/>
      <c r="BT676" s="201"/>
      <c r="BU676" s="201"/>
      <c r="BV676" s="201"/>
      <c r="BW676" s="201"/>
      <c r="BX676" s="201"/>
      <c r="BY676" s="201"/>
      <c r="BZ676" s="201"/>
      <c r="CA676" s="201"/>
    </row>
    <row r="677" spans="1:79" ht="16.5" customHeight="1" x14ac:dyDescent="0.3">
      <c r="A677" s="267"/>
      <c r="B677" s="267"/>
      <c r="C677" s="267"/>
      <c r="D677" s="267"/>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c r="BG677" s="201"/>
      <c r="BH677" s="201"/>
      <c r="BI677" s="201"/>
      <c r="BJ677" s="201"/>
      <c r="BK677" s="201"/>
      <c r="BL677" s="201"/>
      <c r="BM677" s="201"/>
      <c r="BN677" s="201"/>
      <c r="BO677" s="201"/>
      <c r="BP677" s="201"/>
      <c r="BQ677" s="201"/>
      <c r="BR677" s="201"/>
      <c r="BS677" s="201"/>
      <c r="BT677" s="201"/>
      <c r="BU677" s="201"/>
      <c r="BV677" s="201"/>
      <c r="BW677" s="201"/>
      <c r="BX677" s="201"/>
      <c r="BY677" s="201"/>
      <c r="BZ677" s="201"/>
      <c r="CA677" s="201"/>
    </row>
    <row r="678" spans="1:79" ht="16.5" customHeight="1" x14ac:dyDescent="0.3">
      <c r="A678" s="267"/>
      <c r="B678" s="267"/>
      <c r="C678" s="267"/>
      <c r="D678" s="267"/>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c r="BG678" s="201"/>
      <c r="BH678" s="201"/>
      <c r="BI678" s="201"/>
      <c r="BJ678" s="201"/>
      <c r="BK678" s="201"/>
      <c r="BL678" s="201"/>
      <c r="BM678" s="201"/>
      <c r="BN678" s="201"/>
      <c r="BO678" s="201"/>
      <c r="BP678" s="201"/>
      <c r="BQ678" s="201"/>
      <c r="BR678" s="201"/>
      <c r="BS678" s="201"/>
      <c r="BT678" s="201"/>
      <c r="BU678" s="201"/>
      <c r="BV678" s="201"/>
      <c r="BW678" s="201"/>
      <c r="BX678" s="201"/>
      <c r="BY678" s="201"/>
      <c r="BZ678" s="201"/>
      <c r="CA678" s="201"/>
    </row>
    <row r="679" spans="1:79" ht="16.5" customHeight="1" x14ac:dyDescent="0.3">
      <c r="A679" s="267"/>
      <c r="B679" s="267"/>
      <c r="C679" s="267"/>
      <c r="D679" s="267"/>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c r="BG679" s="201"/>
      <c r="BH679" s="201"/>
      <c r="BI679" s="201"/>
      <c r="BJ679" s="201"/>
      <c r="BK679" s="201"/>
      <c r="BL679" s="201"/>
      <c r="BM679" s="201"/>
      <c r="BN679" s="201"/>
      <c r="BO679" s="201"/>
      <c r="BP679" s="201"/>
      <c r="BQ679" s="201"/>
      <c r="BR679" s="201"/>
      <c r="BS679" s="201"/>
      <c r="BT679" s="201"/>
      <c r="BU679" s="201"/>
      <c r="BV679" s="201"/>
      <c r="BW679" s="201"/>
      <c r="BX679" s="201"/>
      <c r="BY679" s="201"/>
      <c r="BZ679" s="201"/>
      <c r="CA679" s="201"/>
    </row>
    <row r="680" spans="1:79" ht="16.5" customHeight="1" x14ac:dyDescent="0.3">
      <c r="A680" s="267"/>
      <c r="B680" s="267"/>
      <c r="C680" s="267"/>
      <c r="D680" s="267"/>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c r="BR680" s="201"/>
      <c r="BS680" s="201"/>
      <c r="BT680" s="201"/>
      <c r="BU680" s="201"/>
      <c r="BV680" s="201"/>
      <c r="BW680" s="201"/>
      <c r="BX680" s="201"/>
      <c r="BY680" s="201"/>
      <c r="BZ680" s="201"/>
      <c r="CA680" s="201"/>
    </row>
    <row r="681" spans="1:79" ht="16.5" customHeight="1" x14ac:dyDescent="0.3">
      <c r="A681" s="267"/>
      <c r="B681" s="267"/>
      <c r="C681" s="267"/>
      <c r="D681" s="267"/>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c r="BG681" s="201"/>
      <c r="BH681" s="201"/>
      <c r="BI681" s="201"/>
      <c r="BJ681" s="201"/>
      <c r="BK681" s="201"/>
      <c r="BL681" s="201"/>
      <c r="BM681" s="201"/>
      <c r="BN681" s="201"/>
      <c r="BO681" s="201"/>
      <c r="BP681" s="201"/>
      <c r="BQ681" s="201"/>
      <c r="BR681" s="201"/>
      <c r="BS681" s="201"/>
      <c r="BT681" s="201"/>
      <c r="BU681" s="201"/>
      <c r="BV681" s="201"/>
      <c r="BW681" s="201"/>
      <c r="BX681" s="201"/>
      <c r="BY681" s="201"/>
      <c r="BZ681" s="201"/>
      <c r="CA681" s="201"/>
    </row>
    <row r="682" spans="1:79" ht="16.5" customHeight="1" x14ac:dyDescent="0.3">
      <c r="A682" s="267"/>
      <c r="B682" s="267"/>
      <c r="C682" s="267"/>
      <c r="D682" s="267"/>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c r="BG682" s="201"/>
      <c r="BH682" s="201"/>
      <c r="BI682" s="201"/>
      <c r="BJ682" s="201"/>
      <c r="BK682" s="201"/>
      <c r="BL682" s="201"/>
      <c r="BM682" s="201"/>
      <c r="BN682" s="201"/>
      <c r="BO682" s="201"/>
      <c r="BP682" s="201"/>
      <c r="BQ682" s="201"/>
      <c r="BR682" s="201"/>
      <c r="BS682" s="201"/>
      <c r="BT682" s="201"/>
      <c r="BU682" s="201"/>
      <c r="BV682" s="201"/>
      <c r="BW682" s="201"/>
      <c r="BX682" s="201"/>
      <c r="BY682" s="201"/>
      <c r="BZ682" s="201"/>
      <c r="CA682" s="201"/>
    </row>
    <row r="683" spans="1:79" ht="16.5" customHeight="1" x14ac:dyDescent="0.3">
      <c r="A683" s="267"/>
      <c r="B683" s="267"/>
      <c r="C683" s="267"/>
      <c r="D683" s="267"/>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c r="BG683" s="201"/>
      <c r="BH683" s="201"/>
      <c r="BI683" s="201"/>
      <c r="BJ683" s="201"/>
      <c r="BK683" s="201"/>
      <c r="BL683" s="201"/>
      <c r="BM683" s="201"/>
      <c r="BN683" s="201"/>
      <c r="BO683" s="201"/>
      <c r="BP683" s="201"/>
      <c r="BQ683" s="201"/>
      <c r="BR683" s="201"/>
      <c r="BS683" s="201"/>
      <c r="BT683" s="201"/>
      <c r="BU683" s="201"/>
      <c r="BV683" s="201"/>
      <c r="BW683" s="201"/>
      <c r="BX683" s="201"/>
      <c r="BY683" s="201"/>
      <c r="BZ683" s="201"/>
      <c r="CA683" s="201"/>
    </row>
    <row r="684" spans="1:79" ht="16.5" customHeight="1" x14ac:dyDescent="0.3">
      <c r="A684" s="267"/>
      <c r="B684" s="267"/>
      <c r="C684" s="267"/>
      <c r="D684" s="267"/>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c r="BG684" s="201"/>
      <c r="BH684" s="201"/>
      <c r="BI684" s="201"/>
      <c r="BJ684" s="201"/>
      <c r="BK684" s="201"/>
      <c r="BL684" s="201"/>
      <c r="BM684" s="201"/>
      <c r="BN684" s="201"/>
      <c r="BO684" s="201"/>
      <c r="BP684" s="201"/>
      <c r="BQ684" s="201"/>
      <c r="BR684" s="201"/>
      <c r="BS684" s="201"/>
      <c r="BT684" s="201"/>
      <c r="BU684" s="201"/>
      <c r="BV684" s="201"/>
      <c r="BW684" s="201"/>
      <c r="BX684" s="201"/>
      <c r="BY684" s="201"/>
      <c r="BZ684" s="201"/>
      <c r="CA684" s="201"/>
    </row>
    <row r="685" spans="1:79" ht="16.5" customHeight="1" x14ac:dyDescent="0.3">
      <c r="A685" s="267"/>
      <c r="B685" s="267"/>
      <c r="C685" s="267"/>
      <c r="D685" s="267"/>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c r="BG685" s="201"/>
      <c r="BH685" s="201"/>
      <c r="BI685" s="201"/>
      <c r="BJ685" s="201"/>
      <c r="BK685" s="201"/>
      <c r="BL685" s="201"/>
      <c r="BM685" s="201"/>
      <c r="BN685" s="201"/>
      <c r="BO685" s="201"/>
      <c r="BP685" s="201"/>
      <c r="BQ685" s="201"/>
      <c r="BR685" s="201"/>
      <c r="BS685" s="201"/>
      <c r="BT685" s="201"/>
      <c r="BU685" s="201"/>
      <c r="BV685" s="201"/>
      <c r="BW685" s="201"/>
      <c r="BX685" s="201"/>
      <c r="BY685" s="201"/>
      <c r="BZ685" s="201"/>
      <c r="CA685" s="201"/>
    </row>
    <row r="686" spans="1:79" ht="16.5" customHeight="1" x14ac:dyDescent="0.3">
      <c r="A686" s="267"/>
      <c r="B686" s="267"/>
      <c r="C686" s="267"/>
      <c r="D686" s="267"/>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c r="BL686" s="201"/>
      <c r="BM686" s="201"/>
      <c r="BN686" s="201"/>
      <c r="BO686" s="201"/>
      <c r="BP686" s="201"/>
      <c r="BQ686" s="201"/>
      <c r="BR686" s="201"/>
      <c r="BS686" s="201"/>
      <c r="BT686" s="201"/>
      <c r="BU686" s="201"/>
      <c r="BV686" s="201"/>
      <c r="BW686" s="201"/>
      <c r="BX686" s="201"/>
      <c r="BY686" s="201"/>
      <c r="BZ686" s="201"/>
      <c r="CA686" s="201"/>
    </row>
    <row r="687" spans="1:79" ht="16.5" customHeight="1" x14ac:dyDescent="0.3">
      <c r="A687" s="267"/>
      <c r="B687" s="267"/>
      <c r="C687" s="267"/>
      <c r="D687" s="267"/>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c r="BG687" s="201"/>
      <c r="BH687" s="201"/>
      <c r="BI687" s="201"/>
      <c r="BJ687" s="201"/>
      <c r="BK687" s="201"/>
      <c r="BL687" s="201"/>
      <c r="BM687" s="201"/>
      <c r="BN687" s="201"/>
      <c r="BO687" s="201"/>
      <c r="BP687" s="201"/>
      <c r="BQ687" s="201"/>
      <c r="BR687" s="201"/>
      <c r="BS687" s="201"/>
      <c r="BT687" s="201"/>
      <c r="BU687" s="201"/>
      <c r="BV687" s="201"/>
      <c r="BW687" s="201"/>
      <c r="BX687" s="201"/>
      <c r="BY687" s="201"/>
      <c r="BZ687" s="201"/>
      <c r="CA687" s="201"/>
    </row>
    <row r="688" spans="1:79" ht="16.5" customHeight="1" x14ac:dyDescent="0.3">
      <c r="A688" s="267"/>
      <c r="B688" s="267"/>
      <c r="C688" s="267"/>
      <c r="D688" s="267"/>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c r="BG688" s="201"/>
      <c r="BH688" s="201"/>
      <c r="BI688" s="201"/>
      <c r="BJ688" s="201"/>
      <c r="BK688" s="201"/>
      <c r="BL688" s="201"/>
      <c r="BM688" s="201"/>
      <c r="BN688" s="201"/>
      <c r="BO688" s="201"/>
      <c r="BP688" s="201"/>
      <c r="BQ688" s="201"/>
      <c r="BR688" s="201"/>
      <c r="BS688" s="201"/>
      <c r="BT688" s="201"/>
      <c r="BU688" s="201"/>
      <c r="BV688" s="201"/>
      <c r="BW688" s="201"/>
      <c r="BX688" s="201"/>
      <c r="BY688" s="201"/>
      <c r="BZ688" s="201"/>
      <c r="CA688" s="201"/>
    </row>
    <row r="689" spans="1:79" ht="16.5" customHeight="1" x14ac:dyDescent="0.3">
      <c r="A689" s="267"/>
      <c r="B689" s="267"/>
      <c r="C689" s="267"/>
      <c r="D689" s="267"/>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c r="BG689" s="201"/>
      <c r="BH689" s="201"/>
      <c r="BI689" s="201"/>
      <c r="BJ689" s="201"/>
      <c r="BK689" s="201"/>
      <c r="BL689" s="201"/>
      <c r="BM689" s="201"/>
      <c r="BN689" s="201"/>
      <c r="BO689" s="201"/>
      <c r="BP689" s="201"/>
      <c r="BQ689" s="201"/>
      <c r="BR689" s="201"/>
      <c r="BS689" s="201"/>
      <c r="BT689" s="201"/>
      <c r="BU689" s="201"/>
      <c r="BV689" s="201"/>
      <c r="BW689" s="201"/>
      <c r="BX689" s="201"/>
      <c r="BY689" s="201"/>
      <c r="BZ689" s="201"/>
      <c r="CA689" s="201"/>
    </row>
    <row r="690" spans="1:79" ht="16.5" customHeight="1" x14ac:dyDescent="0.3">
      <c r="A690" s="267"/>
      <c r="B690" s="267"/>
      <c r="C690" s="267"/>
      <c r="D690" s="267"/>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c r="BG690" s="201"/>
      <c r="BH690" s="201"/>
      <c r="BI690" s="201"/>
      <c r="BJ690" s="201"/>
      <c r="BK690" s="201"/>
      <c r="BL690" s="201"/>
      <c r="BM690" s="201"/>
      <c r="BN690" s="201"/>
      <c r="BO690" s="201"/>
      <c r="BP690" s="201"/>
      <c r="BQ690" s="201"/>
      <c r="BR690" s="201"/>
      <c r="BS690" s="201"/>
      <c r="BT690" s="201"/>
      <c r="BU690" s="201"/>
      <c r="BV690" s="201"/>
      <c r="BW690" s="201"/>
      <c r="BX690" s="201"/>
      <c r="BY690" s="201"/>
      <c r="BZ690" s="201"/>
      <c r="CA690" s="201"/>
    </row>
    <row r="691" spans="1:79" ht="16.5" customHeight="1" x14ac:dyDescent="0.3">
      <c r="A691" s="267"/>
      <c r="B691" s="267"/>
      <c r="C691" s="267"/>
      <c r="D691" s="267"/>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c r="BG691" s="201"/>
      <c r="BH691" s="201"/>
      <c r="BI691" s="201"/>
      <c r="BJ691" s="201"/>
      <c r="BK691" s="201"/>
      <c r="BL691" s="201"/>
      <c r="BM691" s="201"/>
      <c r="BN691" s="201"/>
      <c r="BO691" s="201"/>
      <c r="BP691" s="201"/>
      <c r="BQ691" s="201"/>
      <c r="BR691" s="201"/>
      <c r="BS691" s="201"/>
      <c r="BT691" s="201"/>
      <c r="BU691" s="201"/>
      <c r="BV691" s="201"/>
      <c r="BW691" s="201"/>
      <c r="BX691" s="201"/>
      <c r="BY691" s="201"/>
      <c r="BZ691" s="201"/>
      <c r="CA691" s="201"/>
    </row>
    <row r="692" spans="1:79" ht="16.5" customHeight="1" x14ac:dyDescent="0.3">
      <c r="A692" s="267"/>
      <c r="B692" s="267"/>
      <c r="C692" s="267"/>
      <c r="D692" s="267"/>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c r="BG692" s="201"/>
      <c r="BH692" s="201"/>
      <c r="BI692" s="201"/>
      <c r="BJ692" s="201"/>
      <c r="BK692" s="201"/>
      <c r="BL692" s="201"/>
      <c r="BM692" s="201"/>
      <c r="BN692" s="201"/>
      <c r="BO692" s="201"/>
      <c r="BP692" s="201"/>
      <c r="BQ692" s="201"/>
      <c r="BR692" s="201"/>
      <c r="BS692" s="201"/>
      <c r="BT692" s="201"/>
      <c r="BU692" s="201"/>
      <c r="BV692" s="201"/>
      <c r="BW692" s="201"/>
      <c r="BX692" s="201"/>
      <c r="BY692" s="201"/>
      <c r="BZ692" s="201"/>
      <c r="CA692" s="201"/>
    </row>
    <row r="693" spans="1:79" ht="16.5" customHeight="1" x14ac:dyDescent="0.3">
      <c r="A693" s="267"/>
      <c r="B693" s="267"/>
      <c r="C693" s="267"/>
      <c r="D693" s="267"/>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c r="BG693" s="201"/>
      <c r="BH693" s="201"/>
      <c r="BI693" s="201"/>
      <c r="BJ693" s="201"/>
      <c r="BK693" s="201"/>
      <c r="BL693" s="201"/>
      <c r="BM693" s="201"/>
      <c r="BN693" s="201"/>
      <c r="BO693" s="201"/>
      <c r="BP693" s="201"/>
      <c r="BQ693" s="201"/>
      <c r="BR693" s="201"/>
      <c r="BS693" s="201"/>
      <c r="BT693" s="201"/>
      <c r="BU693" s="201"/>
      <c r="BV693" s="201"/>
      <c r="BW693" s="201"/>
      <c r="BX693" s="201"/>
      <c r="BY693" s="201"/>
      <c r="BZ693" s="201"/>
      <c r="CA693" s="201"/>
    </row>
    <row r="694" spans="1:79" ht="16.5" customHeight="1" x14ac:dyDescent="0.3">
      <c r="A694" s="267"/>
      <c r="B694" s="267"/>
      <c r="C694" s="267"/>
      <c r="D694" s="267"/>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c r="BG694" s="201"/>
      <c r="BH694" s="201"/>
      <c r="BI694" s="201"/>
      <c r="BJ694" s="201"/>
      <c r="BK694" s="201"/>
      <c r="BL694" s="201"/>
      <c r="BM694" s="201"/>
      <c r="BN694" s="201"/>
      <c r="BO694" s="201"/>
      <c r="BP694" s="201"/>
      <c r="BQ694" s="201"/>
      <c r="BR694" s="201"/>
      <c r="BS694" s="201"/>
      <c r="BT694" s="201"/>
      <c r="BU694" s="201"/>
      <c r="BV694" s="201"/>
      <c r="BW694" s="201"/>
      <c r="BX694" s="201"/>
      <c r="BY694" s="201"/>
      <c r="BZ694" s="201"/>
      <c r="CA694" s="201"/>
    </row>
    <row r="695" spans="1:79" ht="16.5" customHeight="1" x14ac:dyDescent="0.3">
      <c r="A695" s="267"/>
      <c r="B695" s="267"/>
      <c r="C695" s="267"/>
      <c r="D695" s="267"/>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c r="BG695" s="201"/>
      <c r="BH695" s="201"/>
      <c r="BI695" s="201"/>
      <c r="BJ695" s="201"/>
      <c r="BK695" s="201"/>
      <c r="BL695" s="201"/>
      <c r="BM695" s="201"/>
      <c r="BN695" s="201"/>
      <c r="BO695" s="201"/>
      <c r="BP695" s="201"/>
      <c r="BQ695" s="201"/>
      <c r="BR695" s="201"/>
      <c r="BS695" s="201"/>
      <c r="BT695" s="201"/>
      <c r="BU695" s="201"/>
      <c r="BV695" s="201"/>
      <c r="BW695" s="201"/>
      <c r="BX695" s="201"/>
      <c r="BY695" s="201"/>
      <c r="BZ695" s="201"/>
      <c r="CA695" s="201"/>
    </row>
    <row r="696" spans="1:79" ht="16.5" customHeight="1" x14ac:dyDescent="0.3">
      <c r="A696" s="267"/>
      <c r="B696" s="267"/>
      <c r="C696" s="267"/>
      <c r="D696" s="267"/>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c r="BG696" s="201"/>
      <c r="BH696" s="201"/>
      <c r="BI696" s="201"/>
      <c r="BJ696" s="201"/>
      <c r="BK696" s="201"/>
      <c r="BL696" s="201"/>
      <c r="BM696" s="201"/>
      <c r="BN696" s="201"/>
      <c r="BO696" s="201"/>
      <c r="BP696" s="201"/>
      <c r="BQ696" s="201"/>
      <c r="BR696" s="201"/>
      <c r="BS696" s="201"/>
      <c r="BT696" s="201"/>
      <c r="BU696" s="201"/>
      <c r="BV696" s="201"/>
      <c r="BW696" s="201"/>
      <c r="BX696" s="201"/>
      <c r="BY696" s="201"/>
      <c r="BZ696" s="201"/>
      <c r="CA696" s="201"/>
    </row>
    <row r="697" spans="1:79" ht="16.5" customHeight="1" x14ac:dyDescent="0.3">
      <c r="A697" s="267"/>
      <c r="B697" s="267"/>
      <c r="C697" s="267"/>
      <c r="D697" s="267"/>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c r="BU697" s="201"/>
      <c r="BV697" s="201"/>
      <c r="BW697" s="201"/>
      <c r="BX697" s="201"/>
      <c r="BY697" s="201"/>
      <c r="BZ697" s="201"/>
      <c r="CA697" s="201"/>
    </row>
    <row r="698" spans="1:79" ht="16.5" customHeight="1" x14ac:dyDescent="0.3">
      <c r="A698" s="267"/>
      <c r="B698" s="267"/>
      <c r="C698" s="267"/>
      <c r="D698" s="267"/>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c r="BG698" s="201"/>
      <c r="BH698" s="201"/>
      <c r="BI698" s="201"/>
      <c r="BJ698" s="201"/>
      <c r="BK698" s="201"/>
      <c r="BL698" s="201"/>
      <c r="BM698" s="201"/>
      <c r="BN698" s="201"/>
      <c r="BO698" s="201"/>
      <c r="BP698" s="201"/>
      <c r="BQ698" s="201"/>
      <c r="BR698" s="201"/>
      <c r="BS698" s="201"/>
      <c r="BT698" s="201"/>
      <c r="BU698" s="201"/>
      <c r="BV698" s="201"/>
      <c r="BW698" s="201"/>
      <c r="BX698" s="201"/>
      <c r="BY698" s="201"/>
      <c r="BZ698" s="201"/>
      <c r="CA698" s="201"/>
    </row>
    <row r="699" spans="1:79" ht="16.5" customHeight="1" x14ac:dyDescent="0.3">
      <c r="A699" s="267"/>
      <c r="B699" s="267"/>
      <c r="C699" s="267"/>
      <c r="D699" s="267"/>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c r="BG699" s="201"/>
      <c r="BH699" s="201"/>
      <c r="BI699" s="201"/>
      <c r="BJ699" s="201"/>
      <c r="BK699" s="201"/>
      <c r="BL699" s="201"/>
      <c r="BM699" s="201"/>
      <c r="BN699" s="201"/>
      <c r="BO699" s="201"/>
      <c r="BP699" s="201"/>
      <c r="BQ699" s="201"/>
      <c r="BR699" s="201"/>
      <c r="BS699" s="201"/>
      <c r="BT699" s="201"/>
      <c r="BU699" s="201"/>
      <c r="BV699" s="201"/>
      <c r="BW699" s="201"/>
      <c r="BX699" s="201"/>
      <c r="BY699" s="201"/>
      <c r="BZ699" s="201"/>
      <c r="CA699" s="201"/>
    </row>
    <row r="700" spans="1:79" ht="16.5" customHeight="1" x14ac:dyDescent="0.3">
      <c r="A700" s="267"/>
      <c r="B700" s="267"/>
      <c r="C700" s="267"/>
      <c r="D700" s="267"/>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c r="BG700" s="201"/>
      <c r="BH700" s="201"/>
      <c r="BI700" s="201"/>
      <c r="BJ700" s="201"/>
      <c r="BK700" s="201"/>
      <c r="BL700" s="201"/>
      <c r="BM700" s="201"/>
      <c r="BN700" s="201"/>
      <c r="BO700" s="201"/>
      <c r="BP700" s="201"/>
      <c r="BQ700" s="201"/>
      <c r="BR700" s="201"/>
      <c r="BS700" s="201"/>
      <c r="BT700" s="201"/>
      <c r="BU700" s="201"/>
      <c r="BV700" s="201"/>
      <c r="BW700" s="201"/>
      <c r="BX700" s="201"/>
      <c r="BY700" s="201"/>
      <c r="BZ700" s="201"/>
      <c r="CA700" s="201"/>
    </row>
    <row r="701" spans="1:79" ht="16.5" customHeight="1" x14ac:dyDescent="0.3">
      <c r="A701" s="267"/>
      <c r="B701" s="267"/>
      <c r="C701" s="267"/>
      <c r="D701" s="267"/>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c r="BG701" s="201"/>
      <c r="BH701" s="201"/>
      <c r="BI701" s="201"/>
      <c r="BJ701" s="201"/>
      <c r="BK701" s="201"/>
      <c r="BL701" s="201"/>
      <c r="BM701" s="201"/>
      <c r="BN701" s="201"/>
      <c r="BO701" s="201"/>
      <c r="BP701" s="201"/>
      <c r="BQ701" s="201"/>
      <c r="BR701" s="201"/>
      <c r="BS701" s="201"/>
      <c r="BT701" s="201"/>
      <c r="BU701" s="201"/>
      <c r="BV701" s="201"/>
      <c r="BW701" s="201"/>
      <c r="BX701" s="201"/>
      <c r="BY701" s="201"/>
      <c r="BZ701" s="201"/>
      <c r="CA701" s="201"/>
    </row>
    <row r="702" spans="1:79" ht="16.5" customHeight="1" x14ac:dyDescent="0.3">
      <c r="A702" s="267"/>
      <c r="B702" s="267"/>
      <c r="C702" s="267"/>
      <c r="D702" s="267"/>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c r="BG702" s="201"/>
      <c r="BH702" s="201"/>
      <c r="BI702" s="201"/>
      <c r="BJ702" s="201"/>
      <c r="BK702" s="201"/>
      <c r="BL702" s="201"/>
      <c r="BM702" s="201"/>
      <c r="BN702" s="201"/>
      <c r="BO702" s="201"/>
      <c r="BP702" s="201"/>
      <c r="BQ702" s="201"/>
      <c r="BR702" s="201"/>
      <c r="BS702" s="201"/>
      <c r="BT702" s="201"/>
      <c r="BU702" s="201"/>
      <c r="BV702" s="201"/>
      <c r="BW702" s="201"/>
      <c r="BX702" s="201"/>
      <c r="BY702" s="201"/>
      <c r="BZ702" s="201"/>
      <c r="CA702" s="201"/>
    </row>
    <row r="703" spans="1:79" ht="16.5" customHeight="1" x14ac:dyDescent="0.3">
      <c r="A703" s="267"/>
      <c r="B703" s="267"/>
      <c r="C703" s="267"/>
      <c r="D703" s="267"/>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c r="BG703" s="201"/>
      <c r="BH703" s="201"/>
      <c r="BI703" s="201"/>
      <c r="BJ703" s="201"/>
      <c r="BK703" s="201"/>
      <c r="BL703" s="201"/>
      <c r="BM703" s="201"/>
      <c r="BN703" s="201"/>
      <c r="BO703" s="201"/>
      <c r="BP703" s="201"/>
      <c r="BQ703" s="201"/>
      <c r="BR703" s="201"/>
      <c r="BS703" s="201"/>
      <c r="BT703" s="201"/>
      <c r="BU703" s="201"/>
      <c r="BV703" s="201"/>
      <c r="BW703" s="201"/>
      <c r="BX703" s="201"/>
      <c r="BY703" s="201"/>
      <c r="BZ703" s="201"/>
      <c r="CA703" s="201"/>
    </row>
    <row r="704" spans="1:79" ht="16.5" customHeight="1" x14ac:dyDescent="0.3">
      <c r="A704" s="267"/>
      <c r="B704" s="267"/>
      <c r="C704" s="267"/>
      <c r="D704" s="267"/>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c r="BG704" s="201"/>
      <c r="BH704" s="201"/>
      <c r="BI704" s="201"/>
      <c r="BJ704" s="201"/>
      <c r="BK704" s="201"/>
      <c r="BL704" s="201"/>
      <c r="BM704" s="201"/>
      <c r="BN704" s="201"/>
      <c r="BO704" s="201"/>
      <c r="BP704" s="201"/>
      <c r="BQ704" s="201"/>
      <c r="BR704" s="201"/>
      <c r="BS704" s="201"/>
      <c r="BT704" s="201"/>
      <c r="BU704" s="201"/>
      <c r="BV704" s="201"/>
      <c r="BW704" s="201"/>
      <c r="BX704" s="201"/>
      <c r="BY704" s="201"/>
      <c r="BZ704" s="201"/>
      <c r="CA704" s="201"/>
    </row>
    <row r="705" spans="1:79" ht="16.5" customHeight="1" x14ac:dyDescent="0.3">
      <c r="A705" s="267"/>
      <c r="B705" s="267"/>
      <c r="C705" s="267"/>
      <c r="D705" s="267"/>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c r="BG705" s="201"/>
      <c r="BH705" s="201"/>
      <c r="BI705" s="201"/>
      <c r="BJ705" s="201"/>
      <c r="BK705" s="201"/>
      <c r="BL705" s="201"/>
      <c r="BM705" s="201"/>
      <c r="BN705" s="201"/>
      <c r="BO705" s="201"/>
      <c r="BP705" s="201"/>
      <c r="BQ705" s="201"/>
      <c r="BR705" s="201"/>
      <c r="BS705" s="201"/>
      <c r="BT705" s="201"/>
      <c r="BU705" s="201"/>
      <c r="BV705" s="201"/>
      <c r="BW705" s="201"/>
      <c r="BX705" s="201"/>
      <c r="BY705" s="201"/>
      <c r="BZ705" s="201"/>
      <c r="CA705" s="201"/>
    </row>
    <row r="706" spans="1:79" ht="16.5" customHeight="1" x14ac:dyDescent="0.3">
      <c r="A706" s="267"/>
      <c r="B706" s="267"/>
      <c r="C706" s="267"/>
      <c r="D706" s="267"/>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c r="BG706" s="201"/>
      <c r="BH706" s="201"/>
      <c r="BI706" s="201"/>
      <c r="BJ706" s="201"/>
      <c r="BK706" s="201"/>
      <c r="BL706" s="201"/>
      <c r="BM706" s="201"/>
      <c r="BN706" s="201"/>
      <c r="BO706" s="201"/>
      <c r="BP706" s="201"/>
      <c r="BQ706" s="201"/>
      <c r="BR706" s="201"/>
      <c r="BS706" s="201"/>
      <c r="BT706" s="201"/>
      <c r="BU706" s="201"/>
      <c r="BV706" s="201"/>
      <c r="BW706" s="201"/>
      <c r="BX706" s="201"/>
      <c r="BY706" s="201"/>
      <c r="BZ706" s="201"/>
      <c r="CA706" s="201"/>
    </row>
    <row r="707" spans="1:79" ht="16.5" customHeight="1" x14ac:dyDescent="0.3">
      <c r="A707" s="267"/>
      <c r="B707" s="267"/>
      <c r="C707" s="267"/>
      <c r="D707" s="267"/>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c r="BG707" s="201"/>
      <c r="BH707" s="201"/>
      <c r="BI707" s="201"/>
      <c r="BJ707" s="201"/>
      <c r="BK707" s="201"/>
      <c r="BL707" s="201"/>
      <c r="BM707" s="201"/>
      <c r="BN707" s="201"/>
      <c r="BO707" s="201"/>
      <c r="BP707" s="201"/>
      <c r="BQ707" s="201"/>
      <c r="BR707" s="201"/>
      <c r="BS707" s="201"/>
      <c r="BT707" s="201"/>
      <c r="BU707" s="201"/>
      <c r="BV707" s="201"/>
      <c r="BW707" s="201"/>
      <c r="BX707" s="201"/>
      <c r="BY707" s="201"/>
      <c r="BZ707" s="201"/>
      <c r="CA707" s="201"/>
    </row>
    <row r="708" spans="1:79" ht="16.5" customHeight="1" x14ac:dyDescent="0.3">
      <c r="A708" s="267"/>
      <c r="B708" s="267"/>
      <c r="C708" s="267"/>
      <c r="D708" s="267"/>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c r="BG708" s="201"/>
      <c r="BH708" s="201"/>
      <c r="BI708" s="201"/>
      <c r="BJ708" s="201"/>
      <c r="BK708" s="201"/>
      <c r="BL708" s="201"/>
      <c r="BM708" s="201"/>
      <c r="BN708" s="201"/>
      <c r="BO708" s="201"/>
      <c r="BP708" s="201"/>
      <c r="BQ708" s="201"/>
      <c r="BR708" s="201"/>
      <c r="BS708" s="201"/>
      <c r="BT708" s="201"/>
      <c r="BU708" s="201"/>
      <c r="BV708" s="201"/>
      <c r="BW708" s="201"/>
      <c r="BX708" s="201"/>
      <c r="BY708" s="201"/>
      <c r="BZ708" s="201"/>
      <c r="CA708" s="201"/>
    </row>
    <row r="709" spans="1:79" ht="16.5" customHeight="1" x14ac:dyDescent="0.3">
      <c r="A709" s="267"/>
      <c r="B709" s="267"/>
      <c r="C709" s="267"/>
      <c r="D709" s="267"/>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c r="BL709" s="201"/>
      <c r="BM709" s="201"/>
      <c r="BN709" s="201"/>
      <c r="BO709" s="201"/>
      <c r="BP709" s="201"/>
      <c r="BQ709" s="201"/>
      <c r="BR709" s="201"/>
      <c r="BS709" s="201"/>
      <c r="BT709" s="201"/>
      <c r="BU709" s="201"/>
      <c r="BV709" s="201"/>
      <c r="BW709" s="201"/>
      <c r="BX709" s="201"/>
      <c r="BY709" s="201"/>
      <c r="BZ709" s="201"/>
      <c r="CA709" s="201"/>
    </row>
    <row r="710" spans="1:79" ht="16.5" customHeight="1" x14ac:dyDescent="0.3">
      <c r="A710" s="267"/>
      <c r="B710" s="267"/>
      <c r="C710" s="267"/>
      <c r="D710" s="267"/>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row>
    <row r="711" spans="1:79" ht="16.5" customHeight="1" x14ac:dyDescent="0.3">
      <c r="A711" s="267"/>
      <c r="B711" s="267"/>
      <c r="C711" s="267"/>
      <c r="D711" s="267"/>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c r="BL711" s="201"/>
      <c r="BM711" s="201"/>
      <c r="BN711" s="201"/>
      <c r="BO711" s="201"/>
      <c r="BP711" s="201"/>
      <c r="BQ711" s="201"/>
      <c r="BR711" s="201"/>
      <c r="BS711" s="201"/>
      <c r="BT711" s="201"/>
      <c r="BU711" s="201"/>
      <c r="BV711" s="201"/>
      <c r="BW711" s="201"/>
      <c r="BX711" s="201"/>
      <c r="BY711" s="201"/>
      <c r="BZ711" s="201"/>
      <c r="CA711" s="201"/>
    </row>
    <row r="712" spans="1:79" ht="16.5" customHeight="1" x14ac:dyDescent="0.3">
      <c r="A712" s="267"/>
      <c r="B712" s="267"/>
      <c r="C712" s="267"/>
      <c r="D712" s="267"/>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c r="BL712" s="201"/>
      <c r="BM712" s="201"/>
      <c r="BN712" s="201"/>
      <c r="BO712" s="201"/>
      <c r="BP712" s="201"/>
      <c r="BQ712" s="201"/>
      <c r="BR712" s="201"/>
      <c r="BS712" s="201"/>
      <c r="BT712" s="201"/>
      <c r="BU712" s="201"/>
      <c r="BV712" s="201"/>
      <c r="BW712" s="201"/>
      <c r="BX712" s="201"/>
      <c r="BY712" s="201"/>
      <c r="BZ712" s="201"/>
      <c r="CA712" s="201"/>
    </row>
    <row r="713" spans="1:79" ht="16.5" customHeight="1" x14ac:dyDescent="0.3">
      <c r="A713" s="267"/>
      <c r="B713" s="267"/>
      <c r="C713" s="267"/>
      <c r="D713" s="267"/>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c r="BL713" s="201"/>
      <c r="BM713" s="201"/>
      <c r="BN713" s="201"/>
      <c r="BO713" s="201"/>
      <c r="BP713" s="201"/>
      <c r="BQ713" s="201"/>
      <c r="BR713" s="201"/>
      <c r="BS713" s="201"/>
      <c r="BT713" s="201"/>
      <c r="BU713" s="201"/>
      <c r="BV713" s="201"/>
      <c r="BW713" s="201"/>
      <c r="BX713" s="201"/>
      <c r="BY713" s="201"/>
      <c r="BZ713" s="201"/>
      <c r="CA713" s="201"/>
    </row>
    <row r="714" spans="1:79" ht="16.5" customHeight="1" x14ac:dyDescent="0.3">
      <c r="A714" s="267"/>
      <c r="B714" s="267"/>
      <c r="C714" s="267"/>
      <c r="D714" s="267"/>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c r="BU714" s="201"/>
      <c r="BV714" s="201"/>
      <c r="BW714" s="201"/>
      <c r="BX714" s="201"/>
      <c r="BY714" s="201"/>
      <c r="BZ714" s="201"/>
      <c r="CA714" s="201"/>
    </row>
    <row r="715" spans="1:79" ht="16.5" customHeight="1" x14ac:dyDescent="0.3">
      <c r="A715" s="267"/>
      <c r="B715" s="267"/>
      <c r="C715" s="267"/>
      <c r="D715" s="267"/>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c r="BL715" s="201"/>
      <c r="BM715" s="201"/>
      <c r="BN715" s="201"/>
      <c r="BO715" s="201"/>
      <c r="BP715" s="201"/>
      <c r="BQ715" s="201"/>
      <c r="BR715" s="201"/>
      <c r="BS715" s="201"/>
      <c r="BT715" s="201"/>
      <c r="BU715" s="201"/>
      <c r="BV715" s="201"/>
      <c r="BW715" s="201"/>
      <c r="BX715" s="201"/>
      <c r="BY715" s="201"/>
      <c r="BZ715" s="201"/>
      <c r="CA715" s="201"/>
    </row>
    <row r="716" spans="1:79" ht="16.5" customHeight="1" x14ac:dyDescent="0.3">
      <c r="A716" s="267"/>
      <c r="B716" s="267"/>
      <c r="C716" s="267"/>
      <c r="D716" s="267"/>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c r="BL716" s="201"/>
      <c r="BM716" s="201"/>
      <c r="BN716" s="201"/>
      <c r="BO716" s="201"/>
      <c r="BP716" s="201"/>
      <c r="BQ716" s="201"/>
      <c r="BR716" s="201"/>
      <c r="BS716" s="201"/>
      <c r="BT716" s="201"/>
      <c r="BU716" s="201"/>
      <c r="BV716" s="201"/>
      <c r="BW716" s="201"/>
      <c r="BX716" s="201"/>
      <c r="BY716" s="201"/>
      <c r="BZ716" s="201"/>
      <c r="CA716" s="201"/>
    </row>
    <row r="717" spans="1:79" ht="16.5" customHeight="1" x14ac:dyDescent="0.3">
      <c r="A717" s="267"/>
      <c r="B717" s="267"/>
      <c r="C717" s="267"/>
      <c r="D717" s="267"/>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c r="BM717" s="201"/>
      <c r="BN717" s="201"/>
      <c r="BO717" s="201"/>
      <c r="BP717" s="201"/>
      <c r="BQ717" s="201"/>
      <c r="BR717" s="201"/>
      <c r="BS717" s="201"/>
      <c r="BT717" s="201"/>
      <c r="BU717" s="201"/>
      <c r="BV717" s="201"/>
      <c r="BW717" s="201"/>
      <c r="BX717" s="201"/>
      <c r="BY717" s="201"/>
      <c r="BZ717" s="201"/>
      <c r="CA717" s="201"/>
    </row>
    <row r="718" spans="1:79" ht="16.5" customHeight="1" x14ac:dyDescent="0.3">
      <c r="A718" s="267"/>
      <c r="B718" s="267"/>
      <c r="C718" s="267"/>
      <c r="D718" s="267"/>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c r="BM718" s="201"/>
      <c r="BN718" s="201"/>
      <c r="BO718" s="201"/>
      <c r="BP718" s="201"/>
      <c r="BQ718" s="201"/>
      <c r="BR718" s="201"/>
      <c r="BS718" s="201"/>
      <c r="BT718" s="201"/>
      <c r="BU718" s="201"/>
      <c r="BV718" s="201"/>
      <c r="BW718" s="201"/>
      <c r="BX718" s="201"/>
      <c r="BY718" s="201"/>
      <c r="BZ718" s="201"/>
      <c r="CA718" s="201"/>
    </row>
    <row r="719" spans="1:79" ht="16.5" customHeight="1" x14ac:dyDescent="0.3">
      <c r="A719" s="267"/>
      <c r="B719" s="267"/>
      <c r="C719" s="267"/>
      <c r="D719" s="267"/>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c r="BM719" s="201"/>
      <c r="BN719" s="201"/>
      <c r="BO719" s="201"/>
      <c r="BP719" s="201"/>
      <c r="BQ719" s="201"/>
      <c r="BR719" s="201"/>
      <c r="BS719" s="201"/>
      <c r="BT719" s="201"/>
      <c r="BU719" s="201"/>
      <c r="BV719" s="201"/>
      <c r="BW719" s="201"/>
      <c r="BX719" s="201"/>
      <c r="BY719" s="201"/>
      <c r="BZ719" s="201"/>
      <c r="CA719" s="201"/>
    </row>
    <row r="720" spans="1:79" ht="16.5" customHeight="1" x14ac:dyDescent="0.3">
      <c r="A720" s="267"/>
      <c r="B720" s="267"/>
      <c r="C720" s="267"/>
      <c r="D720" s="267"/>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c r="BM720" s="201"/>
      <c r="BN720" s="201"/>
      <c r="BO720" s="201"/>
      <c r="BP720" s="201"/>
      <c r="BQ720" s="201"/>
      <c r="BR720" s="201"/>
      <c r="BS720" s="201"/>
      <c r="BT720" s="201"/>
      <c r="BU720" s="201"/>
      <c r="BV720" s="201"/>
      <c r="BW720" s="201"/>
      <c r="BX720" s="201"/>
      <c r="BY720" s="201"/>
      <c r="BZ720" s="201"/>
      <c r="CA720" s="201"/>
    </row>
    <row r="721" spans="1:79" ht="16.5" customHeight="1" x14ac:dyDescent="0.3">
      <c r="A721" s="267"/>
      <c r="B721" s="267"/>
      <c r="C721" s="267"/>
      <c r="D721" s="267"/>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c r="BM721" s="201"/>
      <c r="BN721" s="201"/>
      <c r="BO721" s="201"/>
      <c r="BP721" s="201"/>
      <c r="BQ721" s="201"/>
      <c r="BR721" s="201"/>
      <c r="BS721" s="201"/>
      <c r="BT721" s="201"/>
      <c r="BU721" s="201"/>
      <c r="BV721" s="201"/>
      <c r="BW721" s="201"/>
      <c r="BX721" s="201"/>
      <c r="BY721" s="201"/>
      <c r="BZ721" s="201"/>
      <c r="CA721" s="201"/>
    </row>
    <row r="722" spans="1:79" ht="16.5" customHeight="1" x14ac:dyDescent="0.3">
      <c r="A722" s="267"/>
      <c r="B722" s="267"/>
      <c r="C722" s="267"/>
      <c r="D722" s="267"/>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c r="BM722" s="201"/>
      <c r="BN722" s="201"/>
      <c r="BO722" s="201"/>
      <c r="BP722" s="201"/>
      <c r="BQ722" s="201"/>
      <c r="BR722" s="201"/>
      <c r="BS722" s="201"/>
      <c r="BT722" s="201"/>
      <c r="BU722" s="201"/>
      <c r="BV722" s="201"/>
      <c r="BW722" s="201"/>
      <c r="BX722" s="201"/>
      <c r="BY722" s="201"/>
      <c r="BZ722" s="201"/>
      <c r="CA722" s="201"/>
    </row>
    <row r="723" spans="1:79" ht="16.5" customHeight="1" x14ac:dyDescent="0.3">
      <c r="A723" s="267"/>
      <c r="B723" s="267"/>
      <c r="C723" s="267"/>
      <c r="D723" s="267"/>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c r="BM723" s="201"/>
      <c r="BN723" s="201"/>
      <c r="BO723" s="201"/>
      <c r="BP723" s="201"/>
      <c r="BQ723" s="201"/>
      <c r="BR723" s="201"/>
      <c r="BS723" s="201"/>
      <c r="BT723" s="201"/>
      <c r="BU723" s="201"/>
      <c r="BV723" s="201"/>
      <c r="BW723" s="201"/>
      <c r="BX723" s="201"/>
      <c r="BY723" s="201"/>
      <c r="BZ723" s="201"/>
      <c r="CA723" s="201"/>
    </row>
    <row r="724" spans="1:79" ht="16.5" customHeight="1" x14ac:dyDescent="0.3">
      <c r="A724" s="267"/>
      <c r="B724" s="267"/>
      <c r="C724" s="267"/>
      <c r="D724" s="267"/>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c r="BM724" s="201"/>
      <c r="BN724" s="201"/>
      <c r="BO724" s="201"/>
      <c r="BP724" s="201"/>
      <c r="BQ724" s="201"/>
      <c r="BR724" s="201"/>
      <c r="BS724" s="201"/>
      <c r="BT724" s="201"/>
      <c r="BU724" s="201"/>
      <c r="BV724" s="201"/>
      <c r="BW724" s="201"/>
      <c r="BX724" s="201"/>
      <c r="BY724" s="201"/>
      <c r="BZ724" s="201"/>
      <c r="CA724" s="201"/>
    </row>
    <row r="725" spans="1:79" ht="16.5" customHeight="1" x14ac:dyDescent="0.3">
      <c r="A725" s="267"/>
      <c r="B725" s="267"/>
      <c r="C725" s="267"/>
      <c r="D725" s="267"/>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c r="BM725" s="201"/>
      <c r="BN725" s="201"/>
      <c r="BO725" s="201"/>
      <c r="BP725" s="201"/>
      <c r="BQ725" s="201"/>
      <c r="BR725" s="201"/>
      <c r="BS725" s="201"/>
      <c r="BT725" s="201"/>
      <c r="BU725" s="201"/>
      <c r="BV725" s="201"/>
      <c r="BW725" s="201"/>
      <c r="BX725" s="201"/>
      <c r="BY725" s="201"/>
      <c r="BZ725" s="201"/>
      <c r="CA725" s="201"/>
    </row>
    <row r="726" spans="1:79" ht="16.5" customHeight="1" x14ac:dyDescent="0.3">
      <c r="A726" s="267"/>
      <c r="B726" s="267"/>
      <c r="C726" s="267"/>
      <c r="D726" s="267"/>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c r="BM726" s="201"/>
      <c r="BN726" s="201"/>
      <c r="BO726" s="201"/>
      <c r="BP726" s="201"/>
      <c r="BQ726" s="201"/>
      <c r="BR726" s="201"/>
      <c r="BS726" s="201"/>
      <c r="BT726" s="201"/>
      <c r="BU726" s="201"/>
      <c r="BV726" s="201"/>
      <c r="BW726" s="201"/>
      <c r="BX726" s="201"/>
      <c r="BY726" s="201"/>
      <c r="BZ726" s="201"/>
      <c r="CA726" s="201"/>
    </row>
    <row r="727" spans="1:79" ht="16.5" customHeight="1" x14ac:dyDescent="0.3">
      <c r="A727" s="267"/>
      <c r="B727" s="267"/>
      <c r="C727" s="267"/>
      <c r="D727" s="267"/>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c r="BM727" s="201"/>
      <c r="BN727" s="201"/>
      <c r="BO727" s="201"/>
      <c r="BP727" s="201"/>
      <c r="BQ727" s="201"/>
      <c r="BR727" s="201"/>
      <c r="BS727" s="201"/>
      <c r="BT727" s="201"/>
      <c r="BU727" s="201"/>
      <c r="BV727" s="201"/>
      <c r="BW727" s="201"/>
      <c r="BX727" s="201"/>
      <c r="BY727" s="201"/>
      <c r="BZ727" s="201"/>
      <c r="CA727" s="201"/>
    </row>
    <row r="728" spans="1:79" ht="16.5" customHeight="1" x14ac:dyDescent="0.3">
      <c r="A728" s="267"/>
      <c r="B728" s="267"/>
      <c r="C728" s="267"/>
      <c r="D728" s="267"/>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c r="BM728" s="201"/>
      <c r="BN728" s="201"/>
      <c r="BO728" s="201"/>
      <c r="BP728" s="201"/>
      <c r="BQ728" s="201"/>
      <c r="BR728" s="201"/>
      <c r="BS728" s="201"/>
      <c r="BT728" s="201"/>
      <c r="BU728" s="201"/>
      <c r="BV728" s="201"/>
      <c r="BW728" s="201"/>
      <c r="BX728" s="201"/>
      <c r="BY728" s="201"/>
      <c r="BZ728" s="201"/>
      <c r="CA728" s="201"/>
    </row>
    <row r="729" spans="1:79" ht="16.5" customHeight="1" x14ac:dyDescent="0.3">
      <c r="A729" s="267"/>
      <c r="B729" s="267"/>
      <c r="C729" s="267"/>
      <c r="D729" s="267"/>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c r="BM729" s="201"/>
      <c r="BN729" s="201"/>
      <c r="BO729" s="201"/>
      <c r="BP729" s="201"/>
      <c r="BQ729" s="201"/>
      <c r="BR729" s="201"/>
      <c r="BS729" s="201"/>
      <c r="BT729" s="201"/>
      <c r="BU729" s="201"/>
      <c r="BV729" s="201"/>
      <c r="BW729" s="201"/>
      <c r="BX729" s="201"/>
      <c r="BY729" s="201"/>
      <c r="BZ729" s="201"/>
      <c r="CA729" s="201"/>
    </row>
    <row r="730" spans="1:79" ht="16.5" customHeight="1" x14ac:dyDescent="0.3">
      <c r="A730" s="267"/>
      <c r="B730" s="267"/>
      <c r="C730" s="267"/>
      <c r="D730" s="267"/>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c r="BM730" s="201"/>
      <c r="BN730" s="201"/>
      <c r="BO730" s="201"/>
      <c r="BP730" s="201"/>
      <c r="BQ730" s="201"/>
      <c r="BR730" s="201"/>
      <c r="BS730" s="201"/>
      <c r="BT730" s="201"/>
      <c r="BU730" s="201"/>
      <c r="BV730" s="201"/>
      <c r="BW730" s="201"/>
      <c r="BX730" s="201"/>
      <c r="BY730" s="201"/>
      <c r="BZ730" s="201"/>
      <c r="CA730" s="201"/>
    </row>
    <row r="731" spans="1:79" ht="16.5" customHeight="1" x14ac:dyDescent="0.3">
      <c r="A731" s="267"/>
      <c r="B731" s="267"/>
      <c r="C731" s="267"/>
      <c r="D731" s="267"/>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c r="BU731" s="201"/>
      <c r="BV731" s="201"/>
      <c r="BW731" s="201"/>
      <c r="BX731" s="201"/>
      <c r="BY731" s="201"/>
      <c r="BZ731" s="201"/>
      <c r="CA731" s="201"/>
    </row>
    <row r="732" spans="1:79" ht="16.5" customHeight="1" x14ac:dyDescent="0.3">
      <c r="A732" s="267"/>
      <c r="B732" s="267"/>
      <c r="C732" s="267"/>
      <c r="D732" s="267"/>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c r="BM732" s="201"/>
      <c r="BN732" s="201"/>
      <c r="BO732" s="201"/>
      <c r="BP732" s="201"/>
      <c r="BQ732" s="201"/>
      <c r="BR732" s="201"/>
      <c r="BS732" s="201"/>
      <c r="BT732" s="201"/>
      <c r="BU732" s="201"/>
      <c r="BV732" s="201"/>
      <c r="BW732" s="201"/>
      <c r="BX732" s="201"/>
      <c r="BY732" s="201"/>
      <c r="BZ732" s="201"/>
      <c r="CA732" s="201"/>
    </row>
    <row r="733" spans="1:79" ht="16.5" customHeight="1" x14ac:dyDescent="0.3">
      <c r="A733" s="267"/>
      <c r="B733" s="267"/>
      <c r="C733" s="267"/>
      <c r="D733" s="267"/>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c r="BM733" s="201"/>
      <c r="BN733" s="201"/>
      <c r="BO733" s="201"/>
      <c r="BP733" s="201"/>
      <c r="BQ733" s="201"/>
      <c r="BR733" s="201"/>
      <c r="BS733" s="201"/>
      <c r="BT733" s="201"/>
      <c r="BU733" s="201"/>
      <c r="BV733" s="201"/>
      <c r="BW733" s="201"/>
      <c r="BX733" s="201"/>
      <c r="BY733" s="201"/>
      <c r="BZ733" s="201"/>
      <c r="CA733" s="201"/>
    </row>
    <row r="734" spans="1:79" ht="16.5" customHeight="1" x14ac:dyDescent="0.3">
      <c r="A734" s="267"/>
      <c r="B734" s="267"/>
      <c r="C734" s="267"/>
      <c r="D734" s="267"/>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c r="BM734" s="201"/>
      <c r="BN734" s="201"/>
      <c r="BO734" s="201"/>
      <c r="BP734" s="201"/>
      <c r="BQ734" s="201"/>
      <c r="BR734" s="201"/>
      <c r="BS734" s="201"/>
      <c r="BT734" s="201"/>
      <c r="BU734" s="201"/>
      <c r="BV734" s="201"/>
      <c r="BW734" s="201"/>
      <c r="BX734" s="201"/>
      <c r="BY734" s="201"/>
      <c r="BZ734" s="201"/>
      <c r="CA734" s="201"/>
    </row>
    <row r="735" spans="1:79" ht="16.5" customHeight="1" x14ac:dyDescent="0.3">
      <c r="A735" s="267"/>
      <c r="B735" s="267"/>
      <c r="C735" s="267"/>
      <c r="D735" s="267"/>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c r="BM735" s="201"/>
      <c r="BN735" s="201"/>
      <c r="BO735" s="201"/>
      <c r="BP735" s="201"/>
      <c r="BQ735" s="201"/>
      <c r="BR735" s="201"/>
      <c r="BS735" s="201"/>
      <c r="BT735" s="201"/>
      <c r="BU735" s="201"/>
      <c r="BV735" s="201"/>
      <c r="BW735" s="201"/>
      <c r="BX735" s="201"/>
      <c r="BY735" s="201"/>
      <c r="BZ735" s="201"/>
      <c r="CA735" s="201"/>
    </row>
    <row r="736" spans="1:79" ht="16.5" customHeight="1" x14ac:dyDescent="0.3">
      <c r="A736" s="267"/>
      <c r="B736" s="267"/>
      <c r="C736" s="267"/>
      <c r="D736" s="267"/>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c r="BM736" s="201"/>
      <c r="BN736" s="201"/>
      <c r="BO736" s="201"/>
      <c r="BP736" s="201"/>
      <c r="BQ736" s="201"/>
      <c r="BR736" s="201"/>
      <c r="BS736" s="201"/>
      <c r="BT736" s="201"/>
      <c r="BU736" s="201"/>
      <c r="BV736" s="201"/>
      <c r="BW736" s="201"/>
      <c r="BX736" s="201"/>
      <c r="BY736" s="201"/>
      <c r="BZ736" s="201"/>
      <c r="CA736" s="201"/>
    </row>
    <row r="737" spans="1:79" ht="16.5" customHeight="1" x14ac:dyDescent="0.3">
      <c r="A737" s="267"/>
      <c r="B737" s="267"/>
      <c r="C737" s="267"/>
      <c r="D737" s="267"/>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c r="BM737" s="201"/>
      <c r="BN737" s="201"/>
      <c r="BO737" s="201"/>
      <c r="BP737" s="201"/>
      <c r="BQ737" s="201"/>
      <c r="BR737" s="201"/>
      <c r="BS737" s="201"/>
      <c r="BT737" s="201"/>
      <c r="BU737" s="201"/>
      <c r="BV737" s="201"/>
      <c r="BW737" s="201"/>
      <c r="BX737" s="201"/>
      <c r="BY737" s="201"/>
      <c r="BZ737" s="201"/>
      <c r="CA737" s="201"/>
    </row>
    <row r="738" spans="1:79" ht="16.5" customHeight="1" x14ac:dyDescent="0.3">
      <c r="A738" s="267"/>
      <c r="B738" s="267"/>
      <c r="C738" s="267"/>
      <c r="D738" s="267"/>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c r="BM738" s="201"/>
      <c r="BN738" s="201"/>
      <c r="BO738" s="201"/>
      <c r="BP738" s="201"/>
      <c r="BQ738" s="201"/>
      <c r="BR738" s="201"/>
      <c r="BS738" s="201"/>
      <c r="BT738" s="201"/>
      <c r="BU738" s="201"/>
      <c r="BV738" s="201"/>
      <c r="BW738" s="201"/>
      <c r="BX738" s="201"/>
      <c r="BY738" s="201"/>
      <c r="BZ738" s="201"/>
      <c r="CA738" s="201"/>
    </row>
    <row r="739" spans="1:79" ht="16.5" customHeight="1" x14ac:dyDescent="0.3">
      <c r="A739" s="267"/>
      <c r="B739" s="267"/>
      <c r="C739" s="267"/>
      <c r="D739" s="267"/>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c r="BM739" s="201"/>
      <c r="BN739" s="201"/>
      <c r="BO739" s="201"/>
      <c r="BP739" s="201"/>
      <c r="BQ739" s="201"/>
      <c r="BR739" s="201"/>
      <c r="BS739" s="201"/>
      <c r="BT739" s="201"/>
      <c r="BU739" s="201"/>
      <c r="BV739" s="201"/>
      <c r="BW739" s="201"/>
      <c r="BX739" s="201"/>
      <c r="BY739" s="201"/>
      <c r="BZ739" s="201"/>
      <c r="CA739" s="201"/>
    </row>
    <row r="740" spans="1:79" ht="16.5" customHeight="1" x14ac:dyDescent="0.3">
      <c r="A740" s="267"/>
      <c r="B740" s="267"/>
      <c r="C740" s="267"/>
      <c r="D740" s="267"/>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c r="BM740" s="201"/>
      <c r="BN740" s="201"/>
      <c r="BO740" s="201"/>
      <c r="BP740" s="201"/>
      <c r="BQ740" s="201"/>
      <c r="BR740" s="201"/>
      <c r="BS740" s="201"/>
      <c r="BT740" s="201"/>
      <c r="BU740" s="201"/>
      <c r="BV740" s="201"/>
      <c r="BW740" s="201"/>
      <c r="BX740" s="201"/>
      <c r="BY740" s="201"/>
      <c r="BZ740" s="201"/>
      <c r="CA740" s="201"/>
    </row>
    <row r="741" spans="1:79" ht="16.5" customHeight="1" x14ac:dyDescent="0.3">
      <c r="A741" s="267"/>
      <c r="B741" s="267"/>
      <c r="C741" s="267"/>
      <c r="D741" s="267"/>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c r="BR741" s="201"/>
      <c r="BS741" s="201"/>
      <c r="BT741" s="201"/>
      <c r="BU741" s="201"/>
      <c r="BV741" s="201"/>
      <c r="BW741" s="201"/>
      <c r="BX741" s="201"/>
      <c r="BY741" s="201"/>
      <c r="BZ741" s="201"/>
      <c r="CA741" s="201"/>
    </row>
    <row r="742" spans="1:79" ht="16.5" customHeight="1" x14ac:dyDescent="0.3">
      <c r="A742" s="267"/>
      <c r="B742" s="267"/>
      <c r="C742" s="267"/>
      <c r="D742" s="267"/>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c r="BR742" s="201"/>
      <c r="BS742" s="201"/>
      <c r="BT742" s="201"/>
      <c r="BU742" s="201"/>
      <c r="BV742" s="201"/>
      <c r="BW742" s="201"/>
      <c r="BX742" s="201"/>
      <c r="BY742" s="201"/>
      <c r="BZ742" s="201"/>
      <c r="CA742" s="201"/>
    </row>
    <row r="743" spans="1:79" ht="16.5" customHeight="1" x14ac:dyDescent="0.3">
      <c r="A743" s="267"/>
      <c r="B743" s="267"/>
      <c r="C743" s="267"/>
      <c r="D743" s="267"/>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c r="BR743" s="201"/>
      <c r="BS743" s="201"/>
      <c r="BT743" s="201"/>
      <c r="BU743" s="201"/>
      <c r="BV743" s="201"/>
      <c r="BW743" s="201"/>
      <c r="BX743" s="201"/>
      <c r="BY743" s="201"/>
      <c r="BZ743" s="201"/>
      <c r="CA743" s="201"/>
    </row>
    <row r="744" spans="1:79" ht="16.5" customHeight="1" x14ac:dyDescent="0.3">
      <c r="A744" s="267"/>
      <c r="B744" s="267"/>
      <c r="C744" s="267"/>
      <c r="D744" s="267"/>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c r="BR744" s="201"/>
      <c r="BS744" s="201"/>
      <c r="BT744" s="201"/>
      <c r="BU744" s="201"/>
      <c r="BV744" s="201"/>
      <c r="BW744" s="201"/>
      <c r="BX744" s="201"/>
      <c r="BY744" s="201"/>
      <c r="BZ744" s="201"/>
      <c r="CA744" s="201"/>
    </row>
    <row r="745" spans="1:79" ht="16.5" customHeight="1" x14ac:dyDescent="0.3">
      <c r="A745" s="267"/>
      <c r="B745" s="267"/>
      <c r="C745" s="267"/>
      <c r="D745" s="267"/>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c r="BR745" s="201"/>
      <c r="BS745" s="201"/>
      <c r="BT745" s="201"/>
      <c r="BU745" s="201"/>
      <c r="BV745" s="201"/>
      <c r="BW745" s="201"/>
      <c r="BX745" s="201"/>
      <c r="BY745" s="201"/>
      <c r="BZ745" s="201"/>
      <c r="CA745" s="201"/>
    </row>
    <row r="746" spans="1:79" ht="16.5" customHeight="1" x14ac:dyDescent="0.3">
      <c r="A746" s="267"/>
      <c r="B746" s="267"/>
      <c r="C746" s="267"/>
      <c r="D746" s="267"/>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c r="BR746" s="201"/>
      <c r="BS746" s="201"/>
      <c r="BT746" s="201"/>
      <c r="BU746" s="201"/>
      <c r="BV746" s="201"/>
      <c r="BW746" s="201"/>
      <c r="BX746" s="201"/>
      <c r="BY746" s="201"/>
      <c r="BZ746" s="201"/>
      <c r="CA746" s="201"/>
    </row>
    <row r="747" spans="1:79" ht="16.5" customHeight="1" x14ac:dyDescent="0.3">
      <c r="A747" s="267"/>
      <c r="B747" s="267"/>
      <c r="C747" s="267"/>
      <c r="D747" s="267"/>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c r="BR747" s="201"/>
      <c r="BS747" s="201"/>
      <c r="BT747" s="201"/>
      <c r="BU747" s="201"/>
      <c r="BV747" s="201"/>
      <c r="BW747" s="201"/>
      <c r="BX747" s="201"/>
      <c r="BY747" s="201"/>
      <c r="BZ747" s="201"/>
      <c r="CA747" s="201"/>
    </row>
    <row r="748" spans="1:79" ht="16.5" customHeight="1" x14ac:dyDescent="0.3">
      <c r="A748" s="267"/>
      <c r="B748" s="267"/>
      <c r="C748" s="267"/>
      <c r="D748" s="267"/>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c r="BU748" s="201"/>
      <c r="BV748" s="201"/>
      <c r="BW748" s="201"/>
      <c r="BX748" s="201"/>
      <c r="BY748" s="201"/>
      <c r="BZ748" s="201"/>
      <c r="CA748" s="201"/>
    </row>
    <row r="749" spans="1:79" ht="16.5" customHeight="1" x14ac:dyDescent="0.3">
      <c r="A749" s="267"/>
      <c r="B749" s="267"/>
      <c r="C749" s="267"/>
      <c r="D749" s="267"/>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c r="BR749" s="201"/>
      <c r="BS749" s="201"/>
      <c r="BT749" s="201"/>
      <c r="BU749" s="201"/>
      <c r="BV749" s="201"/>
      <c r="BW749" s="201"/>
      <c r="BX749" s="201"/>
      <c r="BY749" s="201"/>
      <c r="BZ749" s="201"/>
      <c r="CA749" s="201"/>
    </row>
    <row r="750" spans="1:79" ht="16.5" customHeight="1" x14ac:dyDescent="0.3">
      <c r="A750" s="267"/>
      <c r="B750" s="267"/>
      <c r="C750" s="267"/>
      <c r="D750" s="267"/>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c r="BR750" s="201"/>
      <c r="BS750" s="201"/>
      <c r="BT750" s="201"/>
      <c r="BU750" s="201"/>
      <c r="BV750" s="201"/>
      <c r="BW750" s="201"/>
      <c r="BX750" s="201"/>
      <c r="BY750" s="201"/>
      <c r="BZ750" s="201"/>
      <c r="CA750" s="201"/>
    </row>
    <row r="751" spans="1:79" ht="16.5" customHeight="1" x14ac:dyDescent="0.3">
      <c r="A751" s="267"/>
      <c r="B751" s="267"/>
      <c r="C751" s="267"/>
      <c r="D751" s="267"/>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c r="BR751" s="201"/>
      <c r="BS751" s="201"/>
      <c r="BT751" s="201"/>
      <c r="BU751" s="201"/>
      <c r="BV751" s="201"/>
      <c r="BW751" s="201"/>
      <c r="BX751" s="201"/>
      <c r="BY751" s="201"/>
      <c r="BZ751" s="201"/>
      <c r="CA751" s="201"/>
    </row>
    <row r="752" spans="1:79" ht="16.5" customHeight="1" x14ac:dyDescent="0.3">
      <c r="A752" s="267"/>
      <c r="B752" s="267"/>
      <c r="C752" s="267"/>
      <c r="D752" s="267"/>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c r="BR752" s="201"/>
      <c r="BS752" s="201"/>
      <c r="BT752" s="201"/>
      <c r="BU752" s="201"/>
      <c r="BV752" s="201"/>
      <c r="BW752" s="201"/>
      <c r="BX752" s="201"/>
      <c r="BY752" s="201"/>
      <c r="BZ752" s="201"/>
      <c r="CA752" s="201"/>
    </row>
    <row r="753" spans="1:79" ht="16.5" customHeight="1" x14ac:dyDescent="0.3">
      <c r="A753" s="267"/>
      <c r="B753" s="267"/>
      <c r="C753" s="267"/>
      <c r="D753" s="267"/>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c r="BR753" s="201"/>
      <c r="BS753" s="201"/>
      <c r="BT753" s="201"/>
      <c r="BU753" s="201"/>
      <c r="BV753" s="201"/>
      <c r="BW753" s="201"/>
      <c r="BX753" s="201"/>
      <c r="BY753" s="201"/>
      <c r="BZ753" s="201"/>
      <c r="CA753" s="201"/>
    </row>
    <row r="754" spans="1:79" ht="16.5" customHeight="1" x14ac:dyDescent="0.3">
      <c r="A754" s="267"/>
      <c r="B754" s="267"/>
      <c r="C754" s="267"/>
      <c r="D754" s="267"/>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c r="BR754" s="201"/>
      <c r="BS754" s="201"/>
      <c r="BT754" s="201"/>
      <c r="BU754" s="201"/>
      <c r="BV754" s="201"/>
      <c r="BW754" s="201"/>
      <c r="BX754" s="201"/>
      <c r="BY754" s="201"/>
      <c r="BZ754" s="201"/>
      <c r="CA754" s="201"/>
    </row>
    <row r="755" spans="1:79" ht="16.5" customHeight="1" x14ac:dyDescent="0.3">
      <c r="A755" s="267"/>
      <c r="B755" s="267"/>
      <c r="C755" s="267"/>
      <c r="D755" s="267"/>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c r="BR755" s="201"/>
      <c r="BS755" s="201"/>
      <c r="BT755" s="201"/>
      <c r="BU755" s="201"/>
      <c r="BV755" s="201"/>
      <c r="BW755" s="201"/>
      <c r="BX755" s="201"/>
      <c r="BY755" s="201"/>
      <c r="BZ755" s="201"/>
      <c r="CA755" s="201"/>
    </row>
    <row r="756" spans="1:79" ht="16.5" customHeight="1" x14ac:dyDescent="0.3">
      <c r="A756" s="267"/>
      <c r="B756" s="267"/>
      <c r="C756" s="267"/>
      <c r="D756" s="267"/>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c r="BR756" s="201"/>
      <c r="BS756" s="201"/>
      <c r="BT756" s="201"/>
      <c r="BU756" s="201"/>
      <c r="BV756" s="201"/>
      <c r="BW756" s="201"/>
      <c r="BX756" s="201"/>
      <c r="BY756" s="201"/>
      <c r="BZ756" s="201"/>
      <c r="CA756" s="201"/>
    </row>
    <row r="757" spans="1:79" ht="16.5" customHeight="1" x14ac:dyDescent="0.3">
      <c r="A757" s="267"/>
      <c r="B757" s="267"/>
      <c r="C757" s="267"/>
      <c r="D757" s="267"/>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c r="BR757" s="201"/>
      <c r="BS757" s="201"/>
      <c r="BT757" s="201"/>
      <c r="BU757" s="201"/>
      <c r="BV757" s="201"/>
      <c r="BW757" s="201"/>
      <c r="BX757" s="201"/>
      <c r="BY757" s="201"/>
      <c r="BZ757" s="201"/>
      <c r="CA757" s="201"/>
    </row>
    <row r="758" spans="1:79" ht="16.5" customHeight="1" x14ac:dyDescent="0.3">
      <c r="A758" s="267"/>
      <c r="B758" s="267"/>
      <c r="C758" s="267"/>
      <c r="D758" s="267"/>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c r="BR758" s="201"/>
      <c r="BS758" s="201"/>
      <c r="BT758" s="201"/>
      <c r="BU758" s="201"/>
      <c r="BV758" s="201"/>
      <c r="BW758" s="201"/>
      <c r="BX758" s="201"/>
      <c r="BY758" s="201"/>
      <c r="BZ758" s="201"/>
      <c r="CA758" s="201"/>
    </row>
    <row r="759" spans="1:79" ht="16.5" customHeight="1" x14ac:dyDescent="0.3">
      <c r="A759" s="267"/>
      <c r="B759" s="267"/>
      <c r="C759" s="267"/>
      <c r="D759" s="267"/>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c r="BR759" s="201"/>
      <c r="BS759" s="201"/>
      <c r="BT759" s="201"/>
      <c r="BU759" s="201"/>
      <c r="BV759" s="201"/>
      <c r="BW759" s="201"/>
      <c r="BX759" s="201"/>
      <c r="BY759" s="201"/>
      <c r="BZ759" s="201"/>
      <c r="CA759" s="201"/>
    </row>
    <row r="760" spans="1:79" ht="16.5" customHeight="1" x14ac:dyDescent="0.3">
      <c r="A760" s="267"/>
      <c r="B760" s="267"/>
      <c r="C760" s="267"/>
      <c r="D760" s="267"/>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row>
    <row r="761" spans="1:79" ht="16.5" customHeight="1" x14ac:dyDescent="0.3">
      <c r="A761" s="267"/>
      <c r="B761" s="267"/>
      <c r="C761" s="267"/>
      <c r="D761" s="267"/>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c r="BR761" s="201"/>
      <c r="BS761" s="201"/>
      <c r="BT761" s="201"/>
      <c r="BU761" s="201"/>
      <c r="BV761" s="201"/>
      <c r="BW761" s="201"/>
      <c r="BX761" s="201"/>
      <c r="BY761" s="201"/>
      <c r="BZ761" s="201"/>
      <c r="CA761" s="201"/>
    </row>
    <row r="762" spans="1:79" ht="16.5" customHeight="1" x14ac:dyDescent="0.3">
      <c r="A762" s="267"/>
      <c r="B762" s="267"/>
      <c r="C762" s="267"/>
      <c r="D762" s="267"/>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c r="BR762" s="201"/>
      <c r="BS762" s="201"/>
      <c r="BT762" s="201"/>
      <c r="BU762" s="201"/>
      <c r="BV762" s="201"/>
      <c r="BW762" s="201"/>
      <c r="BX762" s="201"/>
      <c r="BY762" s="201"/>
      <c r="BZ762" s="201"/>
      <c r="CA762" s="201"/>
    </row>
    <row r="763" spans="1:79" ht="16.5" customHeight="1" x14ac:dyDescent="0.3">
      <c r="A763" s="267"/>
      <c r="B763" s="267"/>
      <c r="C763" s="267"/>
      <c r="D763" s="267"/>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c r="BR763" s="201"/>
      <c r="BS763" s="201"/>
      <c r="BT763" s="201"/>
      <c r="BU763" s="201"/>
      <c r="BV763" s="201"/>
      <c r="BW763" s="201"/>
      <c r="BX763" s="201"/>
      <c r="BY763" s="201"/>
      <c r="BZ763" s="201"/>
      <c r="CA763" s="201"/>
    </row>
    <row r="764" spans="1:79" ht="16.5" customHeight="1" x14ac:dyDescent="0.3">
      <c r="A764" s="267"/>
      <c r="B764" s="267"/>
      <c r="C764" s="267"/>
      <c r="D764" s="267"/>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c r="BR764" s="201"/>
      <c r="BS764" s="201"/>
      <c r="BT764" s="201"/>
      <c r="BU764" s="201"/>
      <c r="BV764" s="201"/>
      <c r="BW764" s="201"/>
      <c r="BX764" s="201"/>
      <c r="BY764" s="201"/>
      <c r="BZ764" s="201"/>
      <c r="CA764" s="201"/>
    </row>
    <row r="765" spans="1:79" ht="16.5" customHeight="1" x14ac:dyDescent="0.3">
      <c r="A765" s="267"/>
      <c r="B765" s="267"/>
      <c r="C765" s="267"/>
      <c r="D765" s="267"/>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c r="BU765" s="201"/>
      <c r="BV765" s="201"/>
      <c r="BW765" s="201"/>
      <c r="BX765" s="201"/>
      <c r="BY765" s="201"/>
      <c r="BZ765" s="201"/>
      <c r="CA765" s="201"/>
    </row>
    <row r="766" spans="1:79" ht="16.5" customHeight="1" x14ac:dyDescent="0.3">
      <c r="A766" s="267"/>
      <c r="B766" s="267"/>
      <c r="C766" s="267"/>
      <c r="D766" s="267"/>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c r="BR766" s="201"/>
      <c r="BS766" s="201"/>
      <c r="BT766" s="201"/>
      <c r="BU766" s="201"/>
      <c r="BV766" s="201"/>
      <c r="BW766" s="201"/>
      <c r="BX766" s="201"/>
      <c r="BY766" s="201"/>
      <c r="BZ766" s="201"/>
      <c r="CA766" s="201"/>
    </row>
    <row r="767" spans="1:79" ht="16.5" customHeight="1" x14ac:dyDescent="0.3">
      <c r="A767" s="267"/>
      <c r="B767" s="267"/>
      <c r="C767" s="267"/>
      <c r="D767" s="267"/>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c r="BR767" s="201"/>
      <c r="BS767" s="201"/>
      <c r="BT767" s="201"/>
      <c r="BU767" s="201"/>
      <c r="BV767" s="201"/>
      <c r="BW767" s="201"/>
      <c r="BX767" s="201"/>
      <c r="BY767" s="201"/>
      <c r="BZ767" s="201"/>
      <c r="CA767" s="201"/>
    </row>
    <row r="768" spans="1:79" ht="16.5" customHeight="1" x14ac:dyDescent="0.3">
      <c r="A768" s="267"/>
      <c r="B768" s="267"/>
      <c r="C768" s="267"/>
      <c r="D768" s="267"/>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c r="BR768" s="201"/>
      <c r="BS768" s="201"/>
      <c r="BT768" s="201"/>
      <c r="BU768" s="201"/>
      <c r="BV768" s="201"/>
      <c r="BW768" s="201"/>
      <c r="BX768" s="201"/>
      <c r="BY768" s="201"/>
      <c r="BZ768" s="201"/>
      <c r="CA768" s="201"/>
    </row>
    <row r="769" spans="1:79" ht="16.5" customHeight="1" x14ac:dyDescent="0.3">
      <c r="A769" s="267"/>
      <c r="B769" s="267"/>
      <c r="C769" s="267"/>
      <c r="D769" s="267"/>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c r="BR769" s="201"/>
      <c r="BS769" s="201"/>
      <c r="BT769" s="201"/>
      <c r="BU769" s="201"/>
      <c r="BV769" s="201"/>
      <c r="BW769" s="201"/>
      <c r="BX769" s="201"/>
      <c r="BY769" s="201"/>
      <c r="BZ769" s="201"/>
      <c r="CA769" s="201"/>
    </row>
    <row r="770" spans="1:79" ht="16.5" customHeight="1" x14ac:dyDescent="0.3">
      <c r="A770" s="267"/>
      <c r="B770" s="267"/>
      <c r="C770" s="267"/>
      <c r="D770" s="267"/>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c r="BU770" s="201"/>
      <c r="BV770" s="201"/>
      <c r="BW770" s="201"/>
      <c r="BX770" s="201"/>
      <c r="BY770" s="201"/>
      <c r="BZ770" s="201"/>
      <c r="CA770" s="201"/>
    </row>
    <row r="771" spans="1:79" ht="16.5" customHeight="1" x14ac:dyDescent="0.3">
      <c r="A771" s="267"/>
      <c r="B771" s="267"/>
      <c r="C771" s="267"/>
      <c r="D771" s="267"/>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c r="BR771" s="201"/>
      <c r="BS771" s="201"/>
      <c r="BT771" s="201"/>
      <c r="BU771" s="201"/>
      <c r="BV771" s="201"/>
      <c r="BW771" s="201"/>
      <c r="BX771" s="201"/>
      <c r="BY771" s="201"/>
      <c r="BZ771" s="201"/>
      <c r="CA771" s="201"/>
    </row>
    <row r="772" spans="1:79" ht="16.5" customHeight="1" x14ac:dyDescent="0.3">
      <c r="A772" s="267"/>
      <c r="B772" s="267"/>
      <c r="C772" s="267"/>
      <c r="D772" s="267"/>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c r="BR772" s="201"/>
      <c r="BS772" s="201"/>
      <c r="BT772" s="201"/>
      <c r="BU772" s="201"/>
      <c r="BV772" s="201"/>
      <c r="BW772" s="201"/>
      <c r="BX772" s="201"/>
      <c r="BY772" s="201"/>
      <c r="BZ772" s="201"/>
      <c r="CA772" s="201"/>
    </row>
    <row r="773" spans="1:79" ht="16.5" customHeight="1" x14ac:dyDescent="0.3">
      <c r="A773" s="267"/>
      <c r="B773" s="267"/>
      <c r="C773" s="267"/>
      <c r="D773" s="267"/>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c r="BR773" s="201"/>
      <c r="BS773" s="201"/>
      <c r="BT773" s="201"/>
      <c r="BU773" s="201"/>
      <c r="BV773" s="201"/>
      <c r="BW773" s="201"/>
      <c r="BX773" s="201"/>
      <c r="BY773" s="201"/>
      <c r="BZ773" s="201"/>
      <c r="CA773" s="201"/>
    </row>
    <row r="774" spans="1:79" ht="16.5" customHeight="1" x14ac:dyDescent="0.3">
      <c r="A774" s="267"/>
      <c r="B774" s="267"/>
      <c r="C774" s="267"/>
      <c r="D774" s="267"/>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c r="BR774" s="201"/>
      <c r="BS774" s="201"/>
      <c r="BT774" s="201"/>
      <c r="BU774" s="201"/>
      <c r="BV774" s="201"/>
      <c r="BW774" s="201"/>
      <c r="BX774" s="201"/>
      <c r="BY774" s="201"/>
      <c r="BZ774" s="201"/>
      <c r="CA774" s="201"/>
    </row>
    <row r="775" spans="1:79" ht="16.5" customHeight="1" x14ac:dyDescent="0.3">
      <c r="A775" s="267"/>
      <c r="B775" s="267"/>
      <c r="C775" s="267"/>
      <c r="D775" s="267"/>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c r="BR775" s="201"/>
      <c r="BS775" s="201"/>
      <c r="BT775" s="201"/>
      <c r="BU775" s="201"/>
      <c r="BV775" s="201"/>
      <c r="BW775" s="201"/>
      <c r="BX775" s="201"/>
      <c r="BY775" s="201"/>
      <c r="BZ775" s="201"/>
      <c r="CA775" s="201"/>
    </row>
    <row r="776" spans="1:79" ht="16.5" customHeight="1" x14ac:dyDescent="0.3">
      <c r="A776" s="267"/>
      <c r="B776" s="267"/>
      <c r="C776" s="267"/>
      <c r="D776" s="267"/>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c r="BU776" s="201"/>
      <c r="BV776" s="201"/>
      <c r="BW776" s="201"/>
      <c r="BX776" s="201"/>
      <c r="BY776" s="201"/>
      <c r="BZ776" s="201"/>
      <c r="CA776" s="201"/>
    </row>
    <row r="777" spans="1:79" ht="16.5" customHeight="1" x14ac:dyDescent="0.3">
      <c r="A777" s="267"/>
      <c r="B777" s="267"/>
      <c r="C777" s="267"/>
      <c r="D777" s="267"/>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c r="BU777" s="201"/>
      <c r="BV777" s="201"/>
      <c r="BW777" s="201"/>
      <c r="BX777" s="201"/>
      <c r="BY777" s="201"/>
      <c r="BZ777" s="201"/>
      <c r="CA777" s="201"/>
    </row>
    <row r="778" spans="1:79" ht="16.5" customHeight="1" x14ac:dyDescent="0.3">
      <c r="A778" s="267"/>
      <c r="B778" s="267"/>
      <c r="C778" s="267"/>
      <c r="D778" s="267"/>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c r="BR778" s="201"/>
      <c r="BS778" s="201"/>
      <c r="BT778" s="201"/>
      <c r="BU778" s="201"/>
      <c r="BV778" s="201"/>
      <c r="BW778" s="201"/>
      <c r="BX778" s="201"/>
      <c r="BY778" s="201"/>
      <c r="BZ778" s="201"/>
      <c r="CA778" s="201"/>
    </row>
    <row r="779" spans="1:79" ht="16.5" customHeight="1" x14ac:dyDescent="0.3">
      <c r="A779" s="267"/>
      <c r="B779" s="267"/>
      <c r="C779" s="267"/>
      <c r="D779" s="267"/>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c r="BR779" s="201"/>
      <c r="BS779" s="201"/>
      <c r="BT779" s="201"/>
      <c r="BU779" s="201"/>
      <c r="BV779" s="201"/>
      <c r="BW779" s="201"/>
      <c r="BX779" s="201"/>
      <c r="BY779" s="201"/>
      <c r="BZ779" s="201"/>
      <c r="CA779" s="201"/>
    </row>
    <row r="780" spans="1:79" ht="16.5" customHeight="1" x14ac:dyDescent="0.3">
      <c r="A780" s="267"/>
      <c r="B780" s="267"/>
      <c r="C780" s="267"/>
      <c r="D780" s="267"/>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c r="BR780" s="201"/>
      <c r="BS780" s="201"/>
      <c r="BT780" s="201"/>
      <c r="BU780" s="201"/>
      <c r="BV780" s="201"/>
      <c r="BW780" s="201"/>
      <c r="BX780" s="201"/>
      <c r="BY780" s="201"/>
      <c r="BZ780" s="201"/>
      <c r="CA780" s="201"/>
    </row>
    <row r="781" spans="1:79" ht="16.5" customHeight="1" x14ac:dyDescent="0.3">
      <c r="A781" s="267"/>
      <c r="B781" s="267"/>
      <c r="C781" s="267"/>
      <c r="D781" s="267"/>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c r="BR781" s="201"/>
      <c r="BS781" s="201"/>
      <c r="BT781" s="201"/>
      <c r="BU781" s="201"/>
      <c r="BV781" s="201"/>
      <c r="BW781" s="201"/>
      <c r="BX781" s="201"/>
      <c r="BY781" s="201"/>
      <c r="BZ781" s="201"/>
      <c r="CA781" s="201"/>
    </row>
    <row r="782" spans="1:79" ht="16.5" customHeight="1" x14ac:dyDescent="0.3">
      <c r="A782" s="267"/>
      <c r="B782" s="267"/>
      <c r="C782" s="267"/>
      <c r="D782" s="267"/>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c r="BU782" s="201"/>
      <c r="BV782" s="201"/>
      <c r="BW782" s="201"/>
      <c r="BX782" s="201"/>
      <c r="BY782" s="201"/>
      <c r="BZ782" s="201"/>
      <c r="CA782" s="201"/>
    </row>
    <row r="783" spans="1:79" ht="16.5" customHeight="1" x14ac:dyDescent="0.3">
      <c r="A783" s="267"/>
      <c r="B783" s="267"/>
      <c r="C783" s="267"/>
      <c r="D783" s="267"/>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c r="BM783" s="201"/>
      <c r="BN783" s="201"/>
      <c r="BO783" s="201"/>
      <c r="BP783" s="201"/>
      <c r="BQ783" s="201"/>
      <c r="BR783" s="201"/>
      <c r="BS783" s="201"/>
      <c r="BT783" s="201"/>
      <c r="BU783" s="201"/>
      <c r="BV783" s="201"/>
      <c r="BW783" s="201"/>
      <c r="BX783" s="201"/>
      <c r="BY783" s="201"/>
      <c r="BZ783" s="201"/>
      <c r="CA783" s="201"/>
    </row>
    <row r="784" spans="1:79" ht="16.5" customHeight="1" x14ac:dyDescent="0.3">
      <c r="A784" s="267"/>
      <c r="B784" s="267"/>
      <c r="C784" s="267"/>
      <c r="D784" s="267"/>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c r="BM784" s="201"/>
      <c r="BN784" s="201"/>
      <c r="BO784" s="201"/>
      <c r="BP784" s="201"/>
      <c r="BQ784" s="201"/>
      <c r="BR784" s="201"/>
      <c r="BS784" s="201"/>
      <c r="BT784" s="201"/>
      <c r="BU784" s="201"/>
      <c r="BV784" s="201"/>
      <c r="BW784" s="201"/>
      <c r="BX784" s="201"/>
      <c r="BY784" s="201"/>
      <c r="BZ784" s="201"/>
      <c r="CA784" s="201"/>
    </row>
    <row r="785" spans="1:79" ht="16.5" customHeight="1" x14ac:dyDescent="0.3">
      <c r="A785" s="267"/>
      <c r="B785" s="267"/>
      <c r="C785" s="267"/>
      <c r="D785" s="267"/>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c r="BM785" s="201"/>
      <c r="BN785" s="201"/>
      <c r="BO785" s="201"/>
      <c r="BP785" s="201"/>
      <c r="BQ785" s="201"/>
      <c r="BR785" s="201"/>
      <c r="BS785" s="201"/>
      <c r="BT785" s="201"/>
      <c r="BU785" s="201"/>
      <c r="BV785" s="201"/>
      <c r="BW785" s="201"/>
      <c r="BX785" s="201"/>
      <c r="BY785" s="201"/>
      <c r="BZ785" s="201"/>
      <c r="CA785" s="201"/>
    </row>
    <row r="786" spans="1:79" ht="16.5" customHeight="1" x14ac:dyDescent="0.3">
      <c r="A786" s="267"/>
      <c r="B786" s="267"/>
      <c r="C786" s="267"/>
      <c r="D786" s="267"/>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c r="BR786" s="201"/>
      <c r="BS786" s="201"/>
      <c r="BT786" s="201"/>
      <c r="BU786" s="201"/>
      <c r="BV786" s="201"/>
      <c r="BW786" s="201"/>
      <c r="BX786" s="201"/>
      <c r="BY786" s="201"/>
      <c r="BZ786" s="201"/>
      <c r="CA786" s="201"/>
    </row>
    <row r="787" spans="1:79" ht="16.5" customHeight="1" x14ac:dyDescent="0.3">
      <c r="A787" s="267"/>
      <c r="B787" s="267"/>
      <c r="C787" s="267"/>
      <c r="D787" s="267"/>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c r="BR787" s="201"/>
      <c r="BS787" s="201"/>
      <c r="BT787" s="201"/>
      <c r="BU787" s="201"/>
      <c r="BV787" s="201"/>
      <c r="BW787" s="201"/>
      <c r="BX787" s="201"/>
      <c r="BY787" s="201"/>
      <c r="BZ787" s="201"/>
      <c r="CA787" s="201"/>
    </row>
    <row r="788" spans="1:79" ht="16.5" customHeight="1" x14ac:dyDescent="0.3">
      <c r="A788" s="267"/>
      <c r="B788" s="267"/>
      <c r="C788" s="267"/>
      <c r="D788" s="267"/>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c r="BM788" s="201"/>
      <c r="BN788" s="201"/>
      <c r="BO788" s="201"/>
      <c r="BP788" s="201"/>
      <c r="BQ788" s="201"/>
      <c r="BR788" s="201"/>
      <c r="BS788" s="201"/>
      <c r="BT788" s="201"/>
      <c r="BU788" s="201"/>
      <c r="BV788" s="201"/>
      <c r="BW788" s="201"/>
      <c r="BX788" s="201"/>
      <c r="BY788" s="201"/>
      <c r="BZ788" s="201"/>
      <c r="CA788" s="201"/>
    </row>
    <row r="789" spans="1:79" ht="16.5" customHeight="1" x14ac:dyDescent="0.3">
      <c r="A789" s="267"/>
      <c r="B789" s="267"/>
      <c r="C789" s="267"/>
      <c r="D789" s="267"/>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c r="BM789" s="201"/>
      <c r="BN789" s="201"/>
      <c r="BO789" s="201"/>
      <c r="BP789" s="201"/>
      <c r="BQ789" s="201"/>
      <c r="BR789" s="201"/>
      <c r="BS789" s="201"/>
      <c r="BT789" s="201"/>
      <c r="BU789" s="201"/>
      <c r="BV789" s="201"/>
      <c r="BW789" s="201"/>
      <c r="BX789" s="201"/>
      <c r="BY789" s="201"/>
      <c r="BZ789" s="201"/>
      <c r="CA789" s="201"/>
    </row>
    <row r="790" spans="1:79" ht="16.5" customHeight="1" x14ac:dyDescent="0.3">
      <c r="A790" s="267"/>
      <c r="B790" s="267"/>
      <c r="C790" s="267"/>
      <c r="D790" s="267"/>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c r="BM790" s="201"/>
      <c r="BN790" s="201"/>
      <c r="BO790" s="201"/>
      <c r="BP790" s="201"/>
      <c r="BQ790" s="201"/>
      <c r="BR790" s="201"/>
      <c r="BS790" s="201"/>
      <c r="BT790" s="201"/>
      <c r="BU790" s="201"/>
      <c r="BV790" s="201"/>
      <c r="BW790" s="201"/>
      <c r="BX790" s="201"/>
      <c r="BY790" s="201"/>
      <c r="BZ790" s="201"/>
      <c r="CA790" s="201"/>
    </row>
    <row r="791" spans="1:79" ht="16.5" customHeight="1" x14ac:dyDescent="0.3">
      <c r="A791" s="267"/>
      <c r="B791" s="267"/>
      <c r="C791" s="267"/>
      <c r="D791" s="267"/>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c r="BM791" s="201"/>
      <c r="BN791" s="201"/>
      <c r="BO791" s="201"/>
      <c r="BP791" s="201"/>
      <c r="BQ791" s="201"/>
      <c r="BR791" s="201"/>
      <c r="BS791" s="201"/>
      <c r="BT791" s="201"/>
      <c r="BU791" s="201"/>
      <c r="BV791" s="201"/>
      <c r="BW791" s="201"/>
      <c r="BX791" s="201"/>
      <c r="BY791" s="201"/>
      <c r="BZ791" s="201"/>
      <c r="CA791" s="201"/>
    </row>
    <row r="792" spans="1:79" ht="16.5" customHeight="1" x14ac:dyDescent="0.3">
      <c r="A792" s="267"/>
      <c r="B792" s="267"/>
      <c r="C792" s="267"/>
      <c r="D792" s="267"/>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c r="BR792" s="201"/>
      <c r="BS792" s="201"/>
      <c r="BT792" s="201"/>
      <c r="BU792" s="201"/>
      <c r="BV792" s="201"/>
      <c r="BW792" s="201"/>
      <c r="BX792" s="201"/>
      <c r="BY792" s="201"/>
      <c r="BZ792" s="201"/>
      <c r="CA792" s="201"/>
    </row>
    <row r="793" spans="1:79" ht="16.5" customHeight="1" x14ac:dyDescent="0.3">
      <c r="A793" s="267"/>
      <c r="B793" s="267"/>
      <c r="C793" s="267"/>
      <c r="D793" s="267"/>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c r="BR793" s="201"/>
      <c r="BS793" s="201"/>
      <c r="BT793" s="201"/>
      <c r="BU793" s="201"/>
      <c r="BV793" s="201"/>
      <c r="BW793" s="201"/>
      <c r="BX793" s="201"/>
      <c r="BY793" s="201"/>
      <c r="BZ793" s="201"/>
      <c r="CA793" s="201"/>
    </row>
    <row r="794" spans="1:79" ht="16.5" customHeight="1" x14ac:dyDescent="0.3">
      <c r="A794" s="267"/>
      <c r="B794" s="267"/>
      <c r="C794" s="267"/>
      <c r="D794" s="267"/>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c r="BR794" s="201"/>
      <c r="BS794" s="201"/>
      <c r="BT794" s="201"/>
      <c r="BU794" s="201"/>
      <c r="BV794" s="201"/>
      <c r="BW794" s="201"/>
      <c r="BX794" s="201"/>
      <c r="BY794" s="201"/>
      <c r="BZ794" s="201"/>
      <c r="CA794" s="201"/>
    </row>
    <row r="795" spans="1:79" ht="16.5" customHeight="1" x14ac:dyDescent="0.3">
      <c r="A795" s="267"/>
      <c r="B795" s="267"/>
      <c r="C795" s="267"/>
      <c r="D795" s="267"/>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c r="BM795" s="201"/>
      <c r="BN795" s="201"/>
      <c r="BO795" s="201"/>
      <c r="BP795" s="201"/>
      <c r="BQ795" s="201"/>
      <c r="BR795" s="201"/>
      <c r="BS795" s="201"/>
      <c r="BT795" s="201"/>
      <c r="BU795" s="201"/>
      <c r="BV795" s="201"/>
      <c r="BW795" s="201"/>
      <c r="BX795" s="201"/>
      <c r="BY795" s="201"/>
      <c r="BZ795" s="201"/>
      <c r="CA795" s="201"/>
    </row>
    <row r="796" spans="1:79" ht="16.5" customHeight="1" x14ac:dyDescent="0.3">
      <c r="A796" s="267"/>
      <c r="B796" s="267"/>
      <c r="C796" s="267"/>
      <c r="D796" s="267"/>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c r="BM796" s="201"/>
      <c r="BN796" s="201"/>
      <c r="BO796" s="201"/>
      <c r="BP796" s="201"/>
      <c r="BQ796" s="201"/>
      <c r="BR796" s="201"/>
      <c r="BS796" s="201"/>
      <c r="BT796" s="201"/>
      <c r="BU796" s="201"/>
      <c r="BV796" s="201"/>
      <c r="BW796" s="201"/>
      <c r="BX796" s="201"/>
      <c r="BY796" s="201"/>
      <c r="BZ796" s="201"/>
      <c r="CA796" s="201"/>
    </row>
    <row r="797" spans="1:79" ht="16.5" customHeight="1" x14ac:dyDescent="0.3">
      <c r="A797" s="267"/>
      <c r="B797" s="267"/>
      <c r="C797" s="267"/>
      <c r="D797" s="267"/>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c r="BM797" s="201"/>
      <c r="BN797" s="201"/>
      <c r="BO797" s="201"/>
      <c r="BP797" s="201"/>
      <c r="BQ797" s="201"/>
      <c r="BR797" s="201"/>
      <c r="BS797" s="201"/>
      <c r="BT797" s="201"/>
      <c r="BU797" s="201"/>
      <c r="BV797" s="201"/>
      <c r="BW797" s="201"/>
      <c r="BX797" s="201"/>
      <c r="BY797" s="201"/>
      <c r="BZ797" s="201"/>
      <c r="CA797" s="201"/>
    </row>
    <row r="798" spans="1:79" ht="16.5" customHeight="1" x14ac:dyDescent="0.3">
      <c r="A798" s="267"/>
      <c r="B798" s="267"/>
      <c r="C798" s="267"/>
      <c r="D798" s="267"/>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c r="BM798" s="201"/>
      <c r="BN798" s="201"/>
      <c r="BO798" s="201"/>
      <c r="BP798" s="201"/>
      <c r="BQ798" s="201"/>
      <c r="BR798" s="201"/>
      <c r="BS798" s="201"/>
      <c r="BT798" s="201"/>
      <c r="BU798" s="201"/>
      <c r="BV798" s="201"/>
      <c r="BW798" s="201"/>
      <c r="BX798" s="201"/>
      <c r="BY798" s="201"/>
      <c r="BZ798" s="201"/>
      <c r="CA798" s="201"/>
    </row>
    <row r="799" spans="1:79" ht="16.5" customHeight="1" x14ac:dyDescent="0.3">
      <c r="A799" s="267"/>
      <c r="B799" s="267"/>
      <c r="C799" s="267"/>
      <c r="D799" s="267"/>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01"/>
      <c r="BZ799" s="201"/>
      <c r="CA799" s="201"/>
    </row>
    <row r="800" spans="1:79" ht="16.5" customHeight="1" x14ac:dyDescent="0.3">
      <c r="A800" s="267"/>
      <c r="B800" s="267"/>
      <c r="C800" s="267"/>
      <c r="D800" s="267"/>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c r="BR800" s="201"/>
      <c r="BS800" s="201"/>
      <c r="BT800" s="201"/>
      <c r="BU800" s="201"/>
      <c r="BV800" s="201"/>
      <c r="BW800" s="201"/>
      <c r="BX800" s="201"/>
      <c r="BY800" s="201"/>
      <c r="BZ800" s="201"/>
      <c r="CA800" s="201"/>
    </row>
    <row r="801" spans="1:79" ht="16.5" customHeight="1" x14ac:dyDescent="0.3">
      <c r="A801" s="267"/>
      <c r="B801" s="267"/>
      <c r="C801" s="267"/>
      <c r="D801" s="267"/>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c r="BM801" s="201"/>
      <c r="BN801" s="201"/>
      <c r="BO801" s="201"/>
      <c r="BP801" s="201"/>
      <c r="BQ801" s="201"/>
      <c r="BR801" s="201"/>
      <c r="BS801" s="201"/>
      <c r="BT801" s="201"/>
      <c r="BU801" s="201"/>
      <c r="BV801" s="201"/>
      <c r="BW801" s="201"/>
      <c r="BX801" s="201"/>
      <c r="BY801" s="201"/>
      <c r="BZ801" s="201"/>
      <c r="CA801" s="201"/>
    </row>
    <row r="802" spans="1:79" ht="16.5" customHeight="1" x14ac:dyDescent="0.3">
      <c r="A802" s="267"/>
      <c r="B802" s="267"/>
      <c r="C802" s="267"/>
      <c r="D802" s="267"/>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c r="BM802" s="201"/>
      <c r="BN802" s="201"/>
      <c r="BO802" s="201"/>
      <c r="BP802" s="201"/>
      <c r="BQ802" s="201"/>
      <c r="BR802" s="201"/>
      <c r="BS802" s="201"/>
      <c r="BT802" s="201"/>
      <c r="BU802" s="201"/>
      <c r="BV802" s="201"/>
      <c r="BW802" s="201"/>
      <c r="BX802" s="201"/>
      <c r="BY802" s="201"/>
      <c r="BZ802" s="201"/>
      <c r="CA802" s="201"/>
    </row>
    <row r="803" spans="1:79" ht="16.5" customHeight="1" x14ac:dyDescent="0.3">
      <c r="A803" s="267"/>
      <c r="B803" s="267"/>
      <c r="C803" s="267"/>
      <c r="D803" s="267"/>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c r="BM803" s="201"/>
      <c r="BN803" s="201"/>
      <c r="BO803" s="201"/>
      <c r="BP803" s="201"/>
      <c r="BQ803" s="201"/>
      <c r="BR803" s="201"/>
      <c r="BS803" s="201"/>
      <c r="BT803" s="201"/>
      <c r="BU803" s="201"/>
      <c r="BV803" s="201"/>
      <c r="BW803" s="201"/>
      <c r="BX803" s="201"/>
      <c r="BY803" s="201"/>
      <c r="BZ803" s="201"/>
      <c r="CA803" s="201"/>
    </row>
    <row r="804" spans="1:79" ht="16.5" customHeight="1" x14ac:dyDescent="0.3">
      <c r="A804" s="267"/>
      <c r="B804" s="267"/>
      <c r="C804" s="267"/>
      <c r="D804" s="267"/>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c r="BR804" s="201"/>
      <c r="BS804" s="201"/>
      <c r="BT804" s="201"/>
      <c r="BU804" s="201"/>
      <c r="BV804" s="201"/>
      <c r="BW804" s="201"/>
      <c r="BX804" s="201"/>
      <c r="BY804" s="201"/>
      <c r="BZ804" s="201"/>
      <c r="CA804" s="201"/>
    </row>
    <row r="805" spans="1:79" ht="16.5" customHeight="1" x14ac:dyDescent="0.3">
      <c r="A805" s="267"/>
      <c r="B805" s="267"/>
      <c r="C805" s="267"/>
      <c r="D805" s="267"/>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c r="BR805" s="201"/>
      <c r="BS805" s="201"/>
      <c r="BT805" s="201"/>
      <c r="BU805" s="201"/>
      <c r="BV805" s="201"/>
      <c r="BW805" s="201"/>
      <c r="BX805" s="201"/>
      <c r="BY805" s="201"/>
      <c r="BZ805" s="201"/>
      <c r="CA805" s="201"/>
    </row>
    <row r="806" spans="1:79" ht="16.5" customHeight="1" x14ac:dyDescent="0.3">
      <c r="A806" s="267"/>
      <c r="B806" s="267"/>
      <c r="C806" s="267"/>
      <c r="D806" s="267"/>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c r="BR806" s="201"/>
      <c r="BS806" s="201"/>
      <c r="BT806" s="201"/>
      <c r="BU806" s="201"/>
      <c r="BV806" s="201"/>
      <c r="BW806" s="201"/>
      <c r="BX806" s="201"/>
      <c r="BY806" s="201"/>
      <c r="BZ806" s="201"/>
      <c r="CA806" s="201"/>
    </row>
    <row r="807" spans="1:79" ht="16.5" customHeight="1" x14ac:dyDescent="0.3">
      <c r="A807" s="267"/>
      <c r="B807" s="267"/>
      <c r="C807" s="267"/>
      <c r="D807" s="267"/>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c r="BM807" s="201"/>
      <c r="BN807" s="201"/>
      <c r="BO807" s="201"/>
      <c r="BP807" s="201"/>
      <c r="BQ807" s="201"/>
      <c r="BR807" s="201"/>
      <c r="BS807" s="201"/>
      <c r="BT807" s="201"/>
      <c r="BU807" s="201"/>
      <c r="BV807" s="201"/>
      <c r="BW807" s="201"/>
      <c r="BX807" s="201"/>
      <c r="BY807" s="201"/>
      <c r="BZ807" s="201"/>
      <c r="CA807" s="201"/>
    </row>
    <row r="808" spans="1:79" ht="16.5" customHeight="1" x14ac:dyDescent="0.3">
      <c r="A808" s="267"/>
      <c r="B808" s="267"/>
      <c r="C808" s="267"/>
      <c r="D808" s="267"/>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c r="BR808" s="201"/>
      <c r="BS808" s="201"/>
      <c r="BT808" s="201"/>
      <c r="BU808" s="201"/>
      <c r="BV808" s="201"/>
      <c r="BW808" s="201"/>
      <c r="BX808" s="201"/>
      <c r="BY808" s="201"/>
      <c r="BZ808" s="201"/>
      <c r="CA808" s="201"/>
    </row>
    <row r="809" spans="1:79" ht="16.5" customHeight="1" x14ac:dyDescent="0.3">
      <c r="A809" s="267"/>
      <c r="B809" s="267"/>
      <c r="C809" s="267"/>
      <c r="D809" s="267"/>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c r="BM809" s="201"/>
      <c r="BN809" s="201"/>
      <c r="BO809" s="201"/>
      <c r="BP809" s="201"/>
      <c r="BQ809" s="201"/>
      <c r="BR809" s="201"/>
      <c r="BS809" s="201"/>
      <c r="BT809" s="201"/>
      <c r="BU809" s="201"/>
      <c r="BV809" s="201"/>
      <c r="BW809" s="201"/>
      <c r="BX809" s="201"/>
      <c r="BY809" s="201"/>
      <c r="BZ809" s="201"/>
      <c r="CA809" s="201"/>
    </row>
    <row r="810" spans="1:79" ht="16.5" customHeight="1" x14ac:dyDescent="0.3">
      <c r="A810" s="267"/>
      <c r="B810" s="267"/>
      <c r="C810" s="267"/>
      <c r="D810" s="267"/>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row>
    <row r="811" spans="1:79" ht="16.5" customHeight="1" x14ac:dyDescent="0.3">
      <c r="A811" s="267"/>
      <c r="B811" s="267"/>
      <c r="C811" s="267"/>
      <c r="D811" s="267"/>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c r="BM811" s="201"/>
      <c r="BN811" s="201"/>
      <c r="BO811" s="201"/>
      <c r="BP811" s="201"/>
      <c r="BQ811" s="201"/>
      <c r="BR811" s="201"/>
      <c r="BS811" s="201"/>
      <c r="BT811" s="201"/>
      <c r="BU811" s="201"/>
      <c r="BV811" s="201"/>
      <c r="BW811" s="201"/>
      <c r="BX811" s="201"/>
      <c r="BY811" s="201"/>
      <c r="BZ811" s="201"/>
      <c r="CA811" s="201"/>
    </row>
    <row r="812" spans="1:79" ht="16.5" customHeight="1" x14ac:dyDescent="0.3">
      <c r="A812" s="267"/>
      <c r="B812" s="267"/>
      <c r="C812" s="267"/>
      <c r="D812" s="267"/>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c r="BM812" s="201"/>
      <c r="BN812" s="201"/>
      <c r="BO812" s="201"/>
      <c r="BP812" s="201"/>
      <c r="BQ812" s="201"/>
      <c r="BR812" s="201"/>
      <c r="BS812" s="201"/>
      <c r="BT812" s="201"/>
      <c r="BU812" s="201"/>
      <c r="BV812" s="201"/>
      <c r="BW812" s="201"/>
      <c r="BX812" s="201"/>
      <c r="BY812" s="201"/>
      <c r="BZ812" s="201"/>
      <c r="CA812" s="201"/>
    </row>
    <row r="813" spans="1:79" ht="16.5" customHeight="1" x14ac:dyDescent="0.3">
      <c r="A813" s="267"/>
      <c r="B813" s="267"/>
      <c r="C813" s="267"/>
      <c r="D813" s="267"/>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c r="BR813" s="201"/>
      <c r="BS813" s="201"/>
      <c r="BT813" s="201"/>
      <c r="BU813" s="201"/>
      <c r="BV813" s="201"/>
      <c r="BW813" s="201"/>
      <c r="BX813" s="201"/>
      <c r="BY813" s="201"/>
      <c r="BZ813" s="201"/>
      <c r="CA813" s="201"/>
    </row>
    <row r="814" spans="1:79" ht="16.5" customHeight="1" x14ac:dyDescent="0.3">
      <c r="A814" s="267"/>
      <c r="B814" s="267"/>
      <c r="C814" s="267"/>
      <c r="D814" s="267"/>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c r="BR814" s="201"/>
      <c r="BS814" s="201"/>
      <c r="BT814" s="201"/>
      <c r="BU814" s="201"/>
      <c r="BV814" s="201"/>
      <c r="BW814" s="201"/>
      <c r="BX814" s="201"/>
      <c r="BY814" s="201"/>
      <c r="BZ814" s="201"/>
      <c r="CA814" s="201"/>
    </row>
    <row r="815" spans="1:79" ht="16.5" customHeight="1" x14ac:dyDescent="0.3">
      <c r="A815" s="267"/>
      <c r="B815" s="267"/>
      <c r="C815" s="267"/>
      <c r="D815" s="267"/>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c r="BM815" s="201"/>
      <c r="BN815" s="201"/>
      <c r="BO815" s="201"/>
      <c r="BP815" s="201"/>
      <c r="BQ815" s="201"/>
      <c r="BR815" s="201"/>
      <c r="BS815" s="201"/>
      <c r="BT815" s="201"/>
      <c r="BU815" s="201"/>
      <c r="BV815" s="201"/>
      <c r="BW815" s="201"/>
      <c r="BX815" s="201"/>
      <c r="BY815" s="201"/>
      <c r="BZ815" s="201"/>
      <c r="CA815" s="201"/>
    </row>
    <row r="816" spans="1:79" ht="16.5" customHeight="1" x14ac:dyDescent="0.3">
      <c r="A816" s="267"/>
      <c r="B816" s="267"/>
      <c r="C816" s="267"/>
      <c r="D816" s="267"/>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c r="BU816" s="201"/>
      <c r="BV816" s="201"/>
      <c r="BW816" s="201"/>
      <c r="BX816" s="201"/>
      <c r="BY816" s="201"/>
      <c r="BZ816" s="201"/>
      <c r="CA816" s="201"/>
    </row>
    <row r="817" spans="1:79" ht="16.5" customHeight="1" x14ac:dyDescent="0.3">
      <c r="A817" s="267"/>
      <c r="B817" s="267"/>
      <c r="C817" s="267"/>
      <c r="D817" s="267"/>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c r="BR817" s="201"/>
      <c r="BS817" s="201"/>
      <c r="BT817" s="201"/>
      <c r="BU817" s="201"/>
      <c r="BV817" s="201"/>
      <c r="BW817" s="201"/>
      <c r="BX817" s="201"/>
      <c r="BY817" s="201"/>
      <c r="BZ817" s="201"/>
      <c r="CA817" s="201"/>
    </row>
    <row r="818" spans="1:79" ht="16.5" customHeight="1" x14ac:dyDescent="0.3">
      <c r="A818" s="267"/>
      <c r="B818" s="267"/>
      <c r="C818" s="267"/>
      <c r="D818" s="267"/>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c r="BR818" s="201"/>
      <c r="BS818" s="201"/>
      <c r="BT818" s="201"/>
      <c r="BU818" s="201"/>
      <c r="BV818" s="201"/>
      <c r="BW818" s="201"/>
      <c r="BX818" s="201"/>
      <c r="BY818" s="201"/>
      <c r="BZ818" s="201"/>
      <c r="CA818" s="201"/>
    </row>
    <row r="819" spans="1:79" ht="16.5" customHeight="1" x14ac:dyDescent="0.3">
      <c r="A819" s="267"/>
      <c r="B819" s="267"/>
      <c r="C819" s="267"/>
      <c r="D819" s="267"/>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c r="BR819" s="201"/>
      <c r="BS819" s="201"/>
      <c r="BT819" s="201"/>
      <c r="BU819" s="201"/>
      <c r="BV819" s="201"/>
      <c r="BW819" s="201"/>
      <c r="BX819" s="201"/>
      <c r="BY819" s="201"/>
      <c r="BZ819" s="201"/>
      <c r="CA819" s="201"/>
    </row>
    <row r="820" spans="1:79" ht="16.5" customHeight="1" x14ac:dyDescent="0.3">
      <c r="A820" s="267"/>
      <c r="B820" s="267"/>
      <c r="C820" s="267"/>
      <c r="D820" s="267"/>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c r="BM820" s="201"/>
      <c r="BN820" s="201"/>
      <c r="BO820" s="201"/>
      <c r="BP820" s="201"/>
      <c r="BQ820" s="201"/>
      <c r="BR820" s="201"/>
      <c r="BS820" s="201"/>
      <c r="BT820" s="201"/>
      <c r="BU820" s="201"/>
      <c r="BV820" s="201"/>
      <c r="BW820" s="201"/>
      <c r="BX820" s="201"/>
      <c r="BY820" s="201"/>
      <c r="BZ820" s="201"/>
      <c r="CA820" s="201"/>
    </row>
    <row r="821" spans="1:79" ht="16.5" customHeight="1" x14ac:dyDescent="0.3">
      <c r="A821" s="267"/>
      <c r="B821" s="267"/>
      <c r="C821" s="267"/>
      <c r="D821" s="267"/>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c r="BM821" s="201"/>
      <c r="BN821" s="201"/>
      <c r="BO821" s="201"/>
      <c r="BP821" s="201"/>
      <c r="BQ821" s="201"/>
      <c r="BR821" s="201"/>
      <c r="BS821" s="201"/>
      <c r="BT821" s="201"/>
      <c r="BU821" s="201"/>
      <c r="BV821" s="201"/>
      <c r="BW821" s="201"/>
      <c r="BX821" s="201"/>
      <c r="BY821" s="201"/>
      <c r="BZ821" s="201"/>
      <c r="CA821" s="201"/>
    </row>
    <row r="822" spans="1:79" ht="16.5" customHeight="1" x14ac:dyDescent="0.3">
      <c r="A822" s="267"/>
      <c r="B822" s="267"/>
      <c r="C822" s="267"/>
      <c r="D822" s="267"/>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c r="BM822" s="201"/>
      <c r="BN822" s="201"/>
      <c r="BO822" s="201"/>
      <c r="BP822" s="201"/>
      <c r="BQ822" s="201"/>
      <c r="BR822" s="201"/>
      <c r="BS822" s="201"/>
      <c r="BT822" s="201"/>
      <c r="BU822" s="201"/>
      <c r="BV822" s="201"/>
      <c r="BW822" s="201"/>
      <c r="BX822" s="201"/>
      <c r="BY822" s="201"/>
      <c r="BZ822" s="201"/>
      <c r="CA822" s="201"/>
    </row>
    <row r="823" spans="1:79" ht="16.5" customHeight="1" x14ac:dyDescent="0.3">
      <c r="A823" s="267"/>
      <c r="B823" s="267"/>
      <c r="C823" s="267"/>
      <c r="D823" s="267"/>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c r="BM823" s="201"/>
      <c r="BN823" s="201"/>
      <c r="BO823" s="201"/>
      <c r="BP823" s="201"/>
      <c r="BQ823" s="201"/>
      <c r="BR823" s="201"/>
      <c r="BS823" s="201"/>
      <c r="BT823" s="201"/>
      <c r="BU823" s="201"/>
      <c r="BV823" s="201"/>
      <c r="BW823" s="201"/>
      <c r="BX823" s="201"/>
      <c r="BY823" s="201"/>
      <c r="BZ823" s="201"/>
      <c r="CA823" s="201"/>
    </row>
    <row r="824" spans="1:79" ht="16.5" customHeight="1" x14ac:dyDescent="0.3">
      <c r="A824" s="267"/>
      <c r="B824" s="267"/>
      <c r="C824" s="267"/>
      <c r="D824" s="267"/>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c r="BM824" s="201"/>
      <c r="BN824" s="201"/>
      <c r="BO824" s="201"/>
      <c r="BP824" s="201"/>
      <c r="BQ824" s="201"/>
      <c r="BR824" s="201"/>
      <c r="BS824" s="201"/>
      <c r="BT824" s="201"/>
      <c r="BU824" s="201"/>
      <c r="BV824" s="201"/>
      <c r="BW824" s="201"/>
      <c r="BX824" s="201"/>
      <c r="BY824" s="201"/>
      <c r="BZ824" s="201"/>
      <c r="CA824" s="201"/>
    </row>
    <row r="825" spans="1:79" ht="16.5" customHeight="1" x14ac:dyDescent="0.3">
      <c r="A825" s="267"/>
      <c r="B825" s="267"/>
      <c r="C825" s="267"/>
      <c r="D825" s="267"/>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c r="BM825" s="201"/>
      <c r="BN825" s="201"/>
      <c r="BO825" s="201"/>
      <c r="BP825" s="201"/>
      <c r="BQ825" s="201"/>
      <c r="BR825" s="201"/>
      <c r="BS825" s="201"/>
      <c r="BT825" s="201"/>
      <c r="BU825" s="201"/>
      <c r="BV825" s="201"/>
      <c r="BW825" s="201"/>
      <c r="BX825" s="201"/>
      <c r="BY825" s="201"/>
      <c r="BZ825" s="201"/>
      <c r="CA825" s="201"/>
    </row>
    <row r="826" spans="1:79" ht="16.5" customHeight="1" x14ac:dyDescent="0.3">
      <c r="A826" s="267"/>
      <c r="B826" s="267"/>
      <c r="C826" s="267"/>
      <c r="D826" s="267"/>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c r="BM826" s="201"/>
      <c r="BN826" s="201"/>
      <c r="BO826" s="201"/>
      <c r="BP826" s="201"/>
      <c r="BQ826" s="201"/>
      <c r="BR826" s="201"/>
      <c r="BS826" s="201"/>
      <c r="BT826" s="201"/>
      <c r="BU826" s="201"/>
      <c r="BV826" s="201"/>
      <c r="BW826" s="201"/>
      <c r="BX826" s="201"/>
      <c r="BY826" s="201"/>
      <c r="BZ826" s="201"/>
      <c r="CA826" s="201"/>
    </row>
    <row r="827" spans="1:79" ht="16.5" customHeight="1" x14ac:dyDescent="0.3">
      <c r="A827" s="267"/>
      <c r="B827" s="267"/>
      <c r="C827" s="267"/>
      <c r="D827" s="267"/>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c r="BM827" s="201"/>
      <c r="BN827" s="201"/>
      <c r="BO827" s="201"/>
      <c r="BP827" s="201"/>
      <c r="BQ827" s="201"/>
      <c r="BR827" s="201"/>
      <c r="BS827" s="201"/>
      <c r="BT827" s="201"/>
      <c r="BU827" s="201"/>
      <c r="BV827" s="201"/>
      <c r="BW827" s="201"/>
      <c r="BX827" s="201"/>
      <c r="BY827" s="201"/>
      <c r="BZ827" s="201"/>
      <c r="CA827" s="201"/>
    </row>
    <row r="828" spans="1:79" ht="16.5" customHeight="1" x14ac:dyDescent="0.3">
      <c r="A828" s="267"/>
      <c r="B828" s="267"/>
      <c r="C828" s="267"/>
      <c r="D828" s="267"/>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c r="BM828" s="201"/>
      <c r="BN828" s="201"/>
      <c r="BO828" s="201"/>
      <c r="BP828" s="201"/>
      <c r="BQ828" s="201"/>
      <c r="BR828" s="201"/>
      <c r="BS828" s="201"/>
      <c r="BT828" s="201"/>
      <c r="BU828" s="201"/>
      <c r="BV828" s="201"/>
      <c r="BW828" s="201"/>
      <c r="BX828" s="201"/>
      <c r="BY828" s="201"/>
      <c r="BZ828" s="201"/>
      <c r="CA828" s="201"/>
    </row>
    <row r="829" spans="1:79" ht="16.5" customHeight="1" x14ac:dyDescent="0.3">
      <c r="A829" s="267"/>
      <c r="B829" s="267"/>
      <c r="C829" s="267"/>
      <c r="D829" s="267"/>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c r="BM829" s="201"/>
      <c r="BN829" s="201"/>
      <c r="BO829" s="201"/>
      <c r="BP829" s="201"/>
      <c r="BQ829" s="201"/>
      <c r="BR829" s="201"/>
      <c r="BS829" s="201"/>
      <c r="BT829" s="201"/>
      <c r="BU829" s="201"/>
      <c r="BV829" s="201"/>
      <c r="BW829" s="201"/>
      <c r="BX829" s="201"/>
      <c r="BY829" s="201"/>
      <c r="BZ829" s="201"/>
      <c r="CA829" s="201"/>
    </row>
    <row r="830" spans="1:79" ht="16.5" customHeight="1" x14ac:dyDescent="0.3">
      <c r="A830" s="267"/>
      <c r="B830" s="267"/>
      <c r="C830" s="267"/>
      <c r="D830" s="267"/>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c r="BM830" s="201"/>
      <c r="BN830" s="201"/>
      <c r="BO830" s="201"/>
      <c r="BP830" s="201"/>
      <c r="BQ830" s="201"/>
      <c r="BR830" s="201"/>
      <c r="BS830" s="201"/>
      <c r="BT830" s="201"/>
      <c r="BU830" s="201"/>
      <c r="BV830" s="201"/>
      <c r="BW830" s="201"/>
      <c r="BX830" s="201"/>
      <c r="BY830" s="201"/>
      <c r="BZ830" s="201"/>
      <c r="CA830" s="201"/>
    </row>
    <row r="831" spans="1:79" ht="16.5" customHeight="1" x14ac:dyDescent="0.3">
      <c r="A831" s="267"/>
      <c r="B831" s="267"/>
      <c r="C831" s="267"/>
      <c r="D831" s="267"/>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c r="BM831" s="201"/>
      <c r="BN831" s="201"/>
      <c r="BO831" s="201"/>
      <c r="BP831" s="201"/>
      <c r="BQ831" s="201"/>
      <c r="BR831" s="201"/>
      <c r="BS831" s="201"/>
      <c r="BT831" s="201"/>
      <c r="BU831" s="201"/>
      <c r="BV831" s="201"/>
      <c r="BW831" s="201"/>
      <c r="BX831" s="201"/>
      <c r="BY831" s="201"/>
      <c r="BZ831" s="201"/>
      <c r="CA831" s="201"/>
    </row>
    <row r="832" spans="1:79" ht="16.5" customHeight="1" x14ac:dyDescent="0.3">
      <c r="A832" s="267"/>
      <c r="B832" s="267"/>
      <c r="C832" s="267"/>
      <c r="D832" s="267"/>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c r="BM832" s="201"/>
      <c r="BN832" s="201"/>
      <c r="BO832" s="201"/>
      <c r="BP832" s="201"/>
      <c r="BQ832" s="201"/>
      <c r="BR832" s="201"/>
      <c r="BS832" s="201"/>
      <c r="BT832" s="201"/>
      <c r="BU832" s="201"/>
      <c r="BV832" s="201"/>
      <c r="BW832" s="201"/>
      <c r="BX832" s="201"/>
      <c r="BY832" s="201"/>
      <c r="BZ832" s="201"/>
      <c r="CA832" s="201"/>
    </row>
    <row r="833" spans="1:79" ht="16.5" customHeight="1" x14ac:dyDescent="0.3">
      <c r="A833" s="267"/>
      <c r="B833" s="267"/>
      <c r="C833" s="267"/>
      <c r="D833" s="267"/>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c r="BR833" s="201"/>
      <c r="BS833" s="201"/>
      <c r="BT833" s="201"/>
      <c r="BU833" s="201"/>
      <c r="BV833" s="201"/>
      <c r="BW833" s="201"/>
      <c r="BX833" s="201"/>
      <c r="BY833" s="201"/>
      <c r="BZ833" s="201"/>
      <c r="CA833" s="201"/>
    </row>
    <row r="834" spans="1:79" ht="16.5" customHeight="1" x14ac:dyDescent="0.3">
      <c r="A834" s="267"/>
      <c r="B834" s="267"/>
      <c r="C834" s="267"/>
      <c r="D834" s="267"/>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c r="BG834" s="201"/>
      <c r="BH834" s="201"/>
      <c r="BI834" s="201"/>
      <c r="BJ834" s="201"/>
      <c r="BK834" s="201"/>
      <c r="BL834" s="201"/>
      <c r="BM834" s="201"/>
      <c r="BN834" s="201"/>
      <c r="BO834" s="201"/>
      <c r="BP834" s="201"/>
      <c r="BQ834" s="201"/>
      <c r="BR834" s="201"/>
      <c r="BS834" s="201"/>
      <c r="BT834" s="201"/>
      <c r="BU834" s="201"/>
      <c r="BV834" s="201"/>
      <c r="BW834" s="201"/>
      <c r="BX834" s="201"/>
      <c r="BY834" s="201"/>
      <c r="BZ834" s="201"/>
      <c r="CA834" s="201"/>
    </row>
    <row r="835" spans="1:79" ht="16.5" customHeight="1" x14ac:dyDescent="0.3">
      <c r="A835" s="267"/>
      <c r="B835" s="267"/>
      <c r="C835" s="267"/>
      <c r="D835" s="267"/>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c r="BG835" s="201"/>
      <c r="BH835" s="201"/>
      <c r="BI835" s="201"/>
      <c r="BJ835" s="201"/>
      <c r="BK835" s="201"/>
      <c r="BL835" s="201"/>
      <c r="BM835" s="201"/>
      <c r="BN835" s="201"/>
      <c r="BO835" s="201"/>
      <c r="BP835" s="201"/>
      <c r="BQ835" s="201"/>
      <c r="BR835" s="201"/>
      <c r="BS835" s="201"/>
      <c r="BT835" s="201"/>
      <c r="BU835" s="201"/>
      <c r="BV835" s="201"/>
      <c r="BW835" s="201"/>
      <c r="BX835" s="201"/>
      <c r="BY835" s="201"/>
      <c r="BZ835" s="201"/>
      <c r="CA835" s="201"/>
    </row>
    <row r="836" spans="1:79" ht="16.5" customHeight="1" x14ac:dyDescent="0.3">
      <c r="A836" s="267"/>
      <c r="B836" s="267"/>
      <c r="C836" s="267"/>
      <c r="D836" s="267"/>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c r="BG836" s="201"/>
      <c r="BH836" s="201"/>
      <c r="BI836" s="201"/>
      <c r="BJ836" s="201"/>
      <c r="BK836" s="201"/>
      <c r="BL836" s="201"/>
      <c r="BM836" s="201"/>
      <c r="BN836" s="201"/>
      <c r="BO836" s="201"/>
      <c r="BP836" s="201"/>
      <c r="BQ836" s="201"/>
      <c r="BR836" s="201"/>
      <c r="BS836" s="201"/>
      <c r="BT836" s="201"/>
      <c r="BU836" s="201"/>
      <c r="BV836" s="201"/>
      <c r="BW836" s="201"/>
      <c r="BX836" s="201"/>
      <c r="BY836" s="201"/>
      <c r="BZ836" s="201"/>
      <c r="CA836" s="201"/>
    </row>
    <row r="837" spans="1:79" ht="16.5" customHeight="1" x14ac:dyDescent="0.3">
      <c r="A837" s="267"/>
      <c r="B837" s="267"/>
      <c r="C837" s="267"/>
      <c r="D837" s="267"/>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c r="BR837" s="201"/>
      <c r="BS837" s="201"/>
      <c r="BT837" s="201"/>
      <c r="BU837" s="201"/>
      <c r="BV837" s="201"/>
      <c r="BW837" s="201"/>
      <c r="BX837" s="201"/>
      <c r="BY837" s="201"/>
      <c r="BZ837" s="201"/>
      <c r="CA837" s="201"/>
    </row>
    <row r="838" spans="1:79" ht="16.5" customHeight="1" x14ac:dyDescent="0.3">
      <c r="A838" s="267"/>
      <c r="B838" s="267"/>
      <c r="C838" s="267"/>
      <c r="D838" s="267"/>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c r="BR838" s="201"/>
      <c r="BS838" s="201"/>
      <c r="BT838" s="201"/>
      <c r="BU838" s="201"/>
      <c r="BV838" s="201"/>
      <c r="BW838" s="201"/>
      <c r="BX838" s="201"/>
      <c r="BY838" s="201"/>
      <c r="BZ838" s="201"/>
      <c r="CA838" s="201"/>
    </row>
    <row r="839" spans="1:79" ht="16.5" customHeight="1" x14ac:dyDescent="0.3">
      <c r="A839" s="267"/>
      <c r="B839" s="267"/>
      <c r="C839" s="267"/>
      <c r="D839" s="267"/>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c r="BR839" s="201"/>
      <c r="BS839" s="201"/>
      <c r="BT839" s="201"/>
      <c r="BU839" s="201"/>
      <c r="BV839" s="201"/>
      <c r="BW839" s="201"/>
      <c r="BX839" s="201"/>
      <c r="BY839" s="201"/>
      <c r="BZ839" s="201"/>
      <c r="CA839" s="201"/>
    </row>
    <row r="840" spans="1:79" ht="16.5" customHeight="1" x14ac:dyDescent="0.3">
      <c r="A840" s="267"/>
      <c r="B840" s="267"/>
      <c r="C840" s="267"/>
      <c r="D840" s="267"/>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c r="BR840" s="201"/>
      <c r="BS840" s="201"/>
      <c r="BT840" s="201"/>
      <c r="BU840" s="201"/>
      <c r="BV840" s="201"/>
      <c r="BW840" s="201"/>
      <c r="BX840" s="201"/>
      <c r="BY840" s="201"/>
      <c r="BZ840" s="201"/>
      <c r="CA840" s="201"/>
    </row>
    <row r="841" spans="1:79" ht="16.5" customHeight="1" x14ac:dyDescent="0.3">
      <c r="A841" s="267"/>
      <c r="B841" s="267"/>
      <c r="C841" s="267"/>
      <c r="D841" s="267"/>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c r="BG841" s="201"/>
      <c r="BH841" s="201"/>
      <c r="BI841" s="201"/>
      <c r="BJ841" s="201"/>
      <c r="BK841" s="201"/>
      <c r="BL841" s="201"/>
      <c r="BM841" s="201"/>
      <c r="BN841" s="201"/>
      <c r="BO841" s="201"/>
      <c r="BP841" s="201"/>
      <c r="BQ841" s="201"/>
      <c r="BR841" s="201"/>
      <c r="BS841" s="201"/>
      <c r="BT841" s="201"/>
      <c r="BU841" s="201"/>
      <c r="BV841" s="201"/>
      <c r="BW841" s="201"/>
      <c r="BX841" s="201"/>
      <c r="BY841" s="201"/>
      <c r="BZ841" s="201"/>
      <c r="CA841" s="201"/>
    </row>
    <row r="842" spans="1:79" ht="16.5" customHeight="1" x14ac:dyDescent="0.3">
      <c r="A842" s="267"/>
      <c r="B842" s="267"/>
      <c r="C842" s="267"/>
      <c r="D842" s="267"/>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c r="BG842" s="201"/>
      <c r="BH842" s="201"/>
      <c r="BI842" s="201"/>
      <c r="BJ842" s="201"/>
      <c r="BK842" s="201"/>
      <c r="BL842" s="201"/>
      <c r="BM842" s="201"/>
      <c r="BN842" s="201"/>
      <c r="BO842" s="201"/>
      <c r="BP842" s="201"/>
      <c r="BQ842" s="201"/>
      <c r="BR842" s="201"/>
      <c r="BS842" s="201"/>
      <c r="BT842" s="201"/>
      <c r="BU842" s="201"/>
      <c r="BV842" s="201"/>
      <c r="BW842" s="201"/>
      <c r="BX842" s="201"/>
      <c r="BY842" s="201"/>
      <c r="BZ842" s="201"/>
      <c r="CA842" s="201"/>
    </row>
    <row r="843" spans="1:79" ht="16.5" customHeight="1" x14ac:dyDescent="0.3">
      <c r="A843" s="267"/>
      <c r="B843" s="267"/>
      <c r="C843" s="267"/>
      <c r="D843" s="267"/>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c r="BG843" s="201"/>
      <c r="BH843" s="201"/>
      <c r="BI843" s="201"/>
      <c r="BJ843" s="201"/>
      <c r="BK843" s="201"/>
      <c r="BL843" s="201"/>
      <c r="BM843" s="201"/>
      <c r="BN843" s="201"/>
      <c r="BO843" s="201"/>
      <c r="BP843" s="201"/>
      <c r="BQ843" s="201"/>
      <c r="BR843" s="201"/>
      <c r="BS843" s="201"/>
      <c r="BT843" s="201"/>
      <c r="BU843" s="201"/>
      <c r="BV843" s="201"/>
      <c r="BW843" s="201"/>
      <c r="BX843" s="201"/>
      <c r="BY843" s="201"/>
      <c r="BZ843" s="201"/>
      <c r="CA843" s="201"/>
    </row>
    <row r="844" spans="1:79" ht="16.5" customHeight="1" x14ac:dyDescent="0.3">
      <c r="A844" s="267"/>
      <c r="B844" s="267"/>
      <c r="C844" s="267"/>
      <c r="D844" s="267"/>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c r="BG844" s="201"/>
      <c r="BH844" s="201"/>
      <c r="BI844" s="201"/>
      <c r="BJ844" s="201"/>
      <c r="BK844" s="201"/>
      <c r="BL844" s="201"/>
      <c r="BM844" s="201"/>
      <c r="BN844" s="201"/>
      <c r="BO844" s="201"/>
      <c r="BP844" s="201"/>
      <c r="BQ844" s="201"/>
      <c r="BR844" s="201"/>
      <c r="BS844" s="201"/>
      <c r="BT844" s="201"/>
      <c r="BU844" s="201"/>
      <c r="BV844" s="201"/>
      <c r="BW844" s="201"/>
      <c r="BX844" s="201"/>
      <c r="BY844" s="201"/>
      <c r="BZ844" s="201"/>
      <c r="CA844" s="201"/>
    </row>
    <row r="845" spans="1:79" ht="16.5" customHeight="1" x14ac:dyDescent="0.3">
      <c r="A845" s="267"/>
      <c r="B845" s="267"/>
      <c r="C845" s="267"/>
      <c r="D845" s="267"/>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c r="BR845" s="201"/>
      <c r="BS845" s="201"/>
      <c r="BT845" s="201"/>
      <c r="BU845" s="201"/>
      <c r="BV845" s="201"/>
      <c r="BW845" s="201"/>
      <c r="BX845" s="201"/>
      <c r="BY845" s="201"/>
      <c r="BZ845" s="201"/>
      <c r="CA845" s="201"/>
    </row>
    <row r="846" spans="1:79" ht="16.5" customHeight="1" x14ac:dyDescent="0.3">
      <c r="A846" s="267"/>
      <c r="B846" s="267"/>
      <c r="C846" s="267"/>
      <c r="D846" s="267"/>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c r="BG846" s="201"/>
      <c r="BH846" s="201"/>
      <c r="BI846" s="201"/>
      <c r="BJ846" s="201"/>
      <c r="BK846" s="201"/>
      <c r="BL846" s="201"/>
      <c r="BM846" s="201"/>
      <c r="BN846" s="201"/>
      <c r="BO846" s="201"/>
      <c r="BP846" s="201"/>
      <c r="BQ846" s="201"/>
      <c r="BR846" s="201"/>
      <c r="BS846" s="201"/>
      <c r="BT846" s="201"/>
      <c r="BU846" s="201"/>
      <c r="BV846" s="201"/>
      <c r="BW846" s="201"/>
      <c r="BX846" s="201"/>
      <c r="BY846" s="201"/>
      <c r="BZ846" s="201"/>
      <c r="CA846" s="201"/>
    </row>
    <row r="847" spans="1:79" ht="16.5" customHeight="1" x14ac:dyDescent="0.3">
      <c r="A847" s="267"/>
      <c r="B847" s="267"/>
      <c r="C847" s="267"/>
      <c r="D847" s="267"/>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c r="AJ847" s="201"/>
      <c r="AK847" s="201"/>
      <c r="AL847" s="201"/>
      <c r="AM847" s="201"/>
      <c r="AN847" s="201"/>
      <c r="AO847" s="201"/>
      <c r="AP847" s="201"/>
      <c r="AQ847" s="201"/>
      <c r="AR847" s="201"/>
      <c r="AS847" s="201"/>
      <c r="AT847" s="201"/>
      <c r="AU847" s="201"/>
      <c r="AV847" s="201"/>
      <c r="AW847" s="201"/>
      <c r="AX847" s="201"/>
      <c r="AY847" s="201"/>
      <c r="AZ847" s="201"/>
      <c r="BA847" s="201"/>
      <c r="BB847" s="201"/>
      <c r="BC847" s="201"/>
      <c r="BD847" s="201"/>
      <c r="BE847" s="201"/>
      <c r="BF847" s="201"/>
      <c r="BG847" s="201"/>
      <c r="BH847" s="201"/>
      <c r="BI847" s="201"/>
      <c r="BJ847" s="201"/>
      <c r="BK847" s="201"/>
      <c r="BL847" s="201"/>
      <c r="BM847" s="201"/>
      <c r="BN847" s="201"/>
      <c r="BO847" s="201"/>
      <c r="BP847" s="201"/>
      <c r="BQ847" s="201"/>
      <c r="BR847" s="201"/>
      <c r="BS847" s="201"/>
      <c r="BT847" s="201"/>
      <c r="BU847" s="201"/>
      <c r="BV847" s="201"/>
      <c r="BW847" s="201"/>
      <c r="BX847" s="201"/>
      <c r="BY847" s="201"/>
      <c r="BZ847" s="201"/>
      <c r="CA847" s="201"/>
    </row>
    <row r="848" spans="1:79" ht="16.5" customHeight="1" x14ac:dyDescent="0.3">
      <c r="A848" s="267"/>
      <c r="B848" s="267"/>
      <c r="C848" s="267"/>
      <c r="D848" s="267"/>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1"/>
      <c r="BC848" s="201"/>
      <c r="BD848" s="201"/>
      <c r="BE848" s="201"/>
      <c r="BF848" s="201"/>
      <c r="BG848" s="201"/>
      <c r="BH848" s="201"/>
      <c r="BI848" s="201"/>
      <c r="BJ848" s="201"/>
      <c r="BK848" s="201"/>
      <c r="BL848" s="201"/>
      <c r="BM848" s="201"/>
      <c r="BN848" s="201"/>
      <c r="BO848" s="201"/>
      <c r="BP848" s="201"/>
      <c r="BQ848" s="201"/>
      <c r="BR848" s="201"/>
      <c r="BS848" s="201"/>
      <c r="BT848" s="201"/>
      <c r="BU848" s="201"/>
      <c r="BV848" s="201"/>
      <c r="BW848" s="201"/>
      <c r="BX848" s="201"/>
      <c r="BY848" s="201"/>
      <c r="BZ848" s="201"/>
      <c r="CA848" s="201"/>
    </row>
    <row r="849" spans="1:79" ht="16.5" customHeight="1" x14ac:dyDescent="0.3">
      <c r="A849" s="267"/>
      <c r="B849" s="267"/>
      <c r="C849" s="267"/>
      <c r="D849" s="267"/>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c r="AJ849" s="201"/>
      <c r="AK849" s="201"/>
      <c r="AL849" s="201"/>
      <c r="AM849" s="201"/>
      <c r="AN849" s="201"/>
      <c r="AO849" s="201"/>
      <c r="AP849" s="201"/>
      <c r="AQ849" s="201"/>
      <c r="AR849" s="201"/>
      <c r="AS849" s="201"/>
      <c r="AT849" s="201"/>
      <c r="AU849" s="201"/>
      <c r="AV849" s="201"/>
      <c r="AW849" s="201"/>
      <c r="AX849" s="201"/>
      <c r="AY849" s="201"/>
      <c r="AZ849" s="201"/>
      <c r="BA849" s="201"/>
      <c r="BB849" s="201"/>
      <c r="BC849" s="201"/>
      <c r="BD849" s="201"/>
      <c r="BE849" s="201"/>
      <c r="BF849" s="201"/>
      <c r="BG849" s="201"/>
      <c r="BH849" s="201"/>
      <c r="BI849" s="201"/>
      <c r="BJ849" s="201"/>
      <c r="BK849" s="201"/>
      <c r="BL849" s="201"/>
      <c r="BM849" s="201"/>
      <c r="BN849" s="201"/>
      <c r="BO849" s="201"/>
      <c r="BP849" s="201"/>
      <c r="BQ849" s="201"/>
      <c r="BR849" s="201"/>
      <c r="BS849" s="201"/>
      <c r="BT849" s="201"/>
      <c r="BU849" s="201"/>
      <c r="BV849" s="201"/>
      <c r="BW849" s="201"/>
      <c r="BX849" s="201"/>
      <c r="BY849" s="201"/>
      <c r="BZ849" s="201"/>
      <c r="CA849" s="201"/>
    </row>
    <row r="850" spans="1:79" ht="16.5" customHeight="1" x14ac:dyDescent="0.3">
      <c r="A850" s="267"/>
      <c r="B850" s="267"/>
      <c r="C850" s="267"/>
      <c r="D850" s="267"/>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c r="BR850" s="201"/>
      <c r="BS850" s="201"/>
      <c r="BT850" s="201"/>
      <c r="BU850" s="201"/>
      <c r="BV850" s="201"/>
      <c r="BW850" s="201"/>
      <c r="BX850" s="201"/>
      <c r="BY850" s="201"/>
      <c r="BZ850" s="201"/>
      <c r="CA850" s="201"/>
    </row>
    <row r="851" spans="1:79" ht="16.5" customHeight="1" x14ac:dyDescent="0.3">
      <c r="A851" s="267"/>
      <c r="B851" s="267"/>
      <c r="C851" s="267"/>
      <c r="D851" s="267"/>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1"/>
      <c r="BC851" s="201"/>
      <c r="BD851" s="201"/>
      <c r="BE851" s="201"/>
      <c r="BF851" s="201"/>
      <c r="BG851" s="201"/>
      <c r="BH851" s="201"/>
      <c r="BI851" s="201"/>
      <c r="BJ851" s="201"/>
      <c r="BK851" s="201"/>
      <c r="BL851" s="201"/>
      <c r="BM851" s="201"/>
      <c r="BN851" s="201"/>
      <c r="BO851" s="201"/>
      <c r="BP851" s="201"/>
      <c r="BQ851" s="201"/>
      <c r="BR851" s="201"/>
      <c r="BS851" s="201"/>
      <c r="BT851" s="201"/>
      <c r="BU851" s="201"/>
      <c r="BV851" s="201"/>
      <c r="BW851" s="201"/>
      <c r="BX851" s="201"/>
      <c r="BY851" s="201"/>
      <c r="BZ851" s="201"/>
      <c r="CA851" s="201"/>
    </row>
    <row r="852" spans="1:79" ht="16.5" customHeight="1" x14ac:dyDescent="0.3">
      <c r="A852" s="267"/>
      <c r="B852" s="267"/>
      <c r="C852" s="267"/>
      <c r="D852" s="267"/>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1"/>
      <c r="AN852" s="201"/>
      <c r="AO852" s="201"/>
      <c r="AP852" s="201"/>
      <c r="AQ852" s="201"/>
      <c r="AR852" s="201"/>
      <c r="AS852" s="201"/>
      <c r="AT852" s="201"/>
      <c r="AU852" s="201"/>
      <c r="AV852" s="201"/>
      <c r="AW852" s="201"/>
      <c r="AX852" s="201"/>
      <c r="AY852" s="201"/>
      <c r="AZ852" s="201"/>
      <c r="BA852" s="201"/>
      <c r="BB852" s="201"/>
      <c r="BC852" s="201"/>
      <c r="BD852" s="201"/>
      <c r="BE852" s="201"/>
      <c r="BF852" s="201"/>
      <c r="BG852" s="201"/>
      <c r="BH852" s="201"/>
      <c r="BI852" s="201"/>
      <c r="BJ852" s="201"/>
      <c r="BK852" s="201"/>
      <c r="BL852" s="201"/>
      <c r="BM852" s="201"/>
      <c r="BN852" s="201"/>
      <c r="BO852" s="201"/>
      <c r="BP852" s="201"/>
      <c r="BQ852" s="201"/>
      <c r="BR852" s="201"/>
      <c r="BS852" s="201"/>
      <c r="BT852" s="201"/>
      <c r="BU852" s="201"/>
      <c r="BV852" s="201"/>
      <c r="BW852" s="201"/>
      <c r="BX852" s="201"/>
      <c r="BY852" s="201"/>
      <c r="BZ852" s="201"/>
      <c r="CA852" s="201"/>
    </row>
    <row r="853" spans="1:79" ht="16.5" customHeight="1" x14ac:dyDescent="0.3">
      <c r="A853" s="267"/>
      <c r="B853" s="267"/>
      <c r="C853" s="267"/>
      <c r="D853" s="267"/>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c r="AJ853" s="201"/>
      <c r="AK853" s="201"/>
      <c r="AL853" s="201"/>
      <c r="AM853" s="201"/>
      <c r="AN853" s="201"/>
      <c r="AO853" s="201"/>
      <c r="AP853" s="201"/>
      <c r="AQ853" s="201"/>
      <c r="AR853" s="201"/>
      <c r="AS853" s="201"/>
      <c r="AT853" s="201"/>
      <c r="AU853" s="201"/>
      <c r="AV853" s="201"/>
      <c r="AW853" s="201"/>
      <c r="AX853" s="201"/>
      <c r="AY853" s="201"/>
      <c r="AZ853" s="201"/>
      <c r="BA853" s="201"/>
      <c r="BB853" s="201"/>
      <c r="BC853" s="201"/>
      <c r="BD853" s="201"/>
      <c r="BE853" s="201"/>
      <c r="BF853" s="201"/>
      <c r="BG853" s="201"/>
      <c r="BH853" s="201"/>
      <c r="BI853" s="201"/>
      <c r="BJ853" s="201"/>
      <c r="BK853" s="201"/>
      <c r="BL853" s="201"/>
      <c r="BM853" s="201"/>
      <c r="BN853" s="201"/>
      <c r="BO853" s="201"/>
      <c r="BP853" s="201"/>
      <c r="BQ853" s="201"/>
      <c r="BR853" s="201"/>
      <c r="BS853" s="201"/>
      <c r="BT853" s="201"/>
      <c r="BU853" s="201"/>
      <c r="BV853" s="201"/>
      <c r="BW853" s="201"/>
      <c r="BX853" s="201"/>
      <c r="BY853" s="201"/>
      <c r="BZ853" s="201"/>
      <c r="CA853" s="201"/>
    </row>
    <row r="854" spans="1:79" ht="16.5" customHeight="1" x14ac:dyDescent="0.3">
      <c r="A854" s="267"/>
      <c r="B854" s="267"/>
      <c r="C854" s="267"/>
      <c r="D854" s="267"/>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c r="AJ854" s="201"/>
      <c r="AK854" s="201"/>
      <c r="AL854" s="201"/>
      <c r="AM854" s="201"/>
      <c r="AN854" s="201"/>
      <c r="AO854" s="201"/>
      <c r="AP854" s="201"/>
      <c r="AQ854" s="201"/>
      <c r="AR854" s="201"/>
      <c r="AS854" s="201"/>
      <c r="AT854" s="201"/>
      <c r="AU854" s="201"/>
      <c r="AV854" s="201"/>
      <c r="AW854" s="201"/>
      <c r="AX854" s="201"/>
      <c r="AY854" s="201"/>
      <c r="AZ854" s="201"/>
      <c r="BA854" s="201"/>
      <c r="BB854" s="201"/>
      <c r="BC854" s="201"/>
      <c r="BD854" s="201"/>
      <c r="BE854" s="201"/>
      <c r="BF854" s="201"/>
      <c r="BG854" s="201"/>
      <c r="BH854" s="201"/>
      <c r="BI854" s="201"/>
      <c r="BJ854" s="201"/>
      <c r="BK854" s="201"/>
      <c r="BL854" s="201"/>
      <c r="BM854" s="201"/>
      <c r="BN854" s="201"/>
      <c r="BO854" s="201"/>
      <c r="BP854" s="201"/>
      <c r="BQ854" s="201"/>
      <c r="BR854" s="201"/>
      <c r="BS854" s="201"/>
      <c r="BT854" s="201"/>
      <c r="BU854" s="201"/>
      <c r="BV854" s="201"/>
      <c r="BW854" s="201"/>
      <c r="BX854" s="201"/>
      <c r="BY854" s="201"/>
      <c r="BZ854" s="201"/>
      <c r="CA854" s="201"/>
    </row>
    <row r="855" spans="1:79" ht="16.5" customHeight="1" x14ac:dyDescent="0.3">
      <c r="A855" s="267"/>
      <c r="B855" s="267"/>
      <c r="C855" s="267"/>
      <c r="D855" s="267"/>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1"/>
      <c r="BC855" s="201"/>
      <c r="BD855" s="201"/>
      <c r="BE855" s="201"/>
      <c r="BF855" s="201"/>
      <c r="BG855" s="201"/>
      <c r="BH855" s="201"/>
      <c r="BI855" s="201"/>
      <c r="BJ855" s="201"/>
      <c r="BK855" s="201"/>
      <c r="BL855" s="201"/>
      <c r="BM855" s="201"/>
      <c r="BN855" s="201"/>
      <c r="BO855" s="201"/>
      <c r="BP855" s="201"/>
      <c r="BQ855" s="201"/>
      <c r="BR855" s="201"/>
      <c r="BS855" s="201"/>
      <c r="BT855" s="201"/>
      <c r="BU855" s="201"/>
      <c r="BV855" s="201"/>
      <c r="BW855" s="201"/>
      <c r="BX855" s="201"/>
      <c r="BY855" s="201"/>
      <c r="BZ855" s="201"/>
      <c r="CA855" s="201"/>
    </row>
    <row r="856" spans="1:79" ht="16.5" customHeight="1" x14ac:dyDescent="0.3">
      <c r="A856" s="267"/>
      <c r="B856" s="267"/>
      <c r="C856" s="267"/>
      <c r="D856" s="267"/>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1"/>
      <c r="BC856" s="201"/>
      <c r="BD856" s="201"/>
      <c r="BE856" s="201"/>
      <c r="BF856" s="201"/>
      <c r="BG856" s="201"/>
      <c r="BH856" s="201"/>
      <c r="BI856" s="201"/>
      <c r="BJ856" s="201"/>
      <c r="BK856" s="201"/>
      <c r="BL856" s="201"/>
      <c r="BM856" s="201"/>
      <c r="BN856" s="201"/>
      <c r="BO856" s="201"/>
      <c r="BP856" s="201"/>
      <c r="BQ856" s="201"/>
      <c r="BR856" s="201"/>
      <c r="BS856" s="201"/>
      <c r="BT856" s="201"/>
      <c r="BU856" s="201"/>
      <c r="BV856" s="201"/>
      <c r="BW856" s="201"/>
      <c r="BX856" s="201"/>
      <c r="BY856" s="201"/>
      <c r="BZ856" s="201"/>
      <c r="CA856" s="201"/>
    </row>
    <row r="857" spans="1:79" ht="16.5" customHeight="1" x14ac:dyDescent="0.3">
      <c r="A857" s="267"/>
      <c r="B857" s="267"/>
      <c r="C857" s="267"/>
      <c r="D857" s="267"/>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1"/>
      <c r="BC857" s="201"/>
      <c r="BD857" s="201"/>
      <c r="BE857" s="201"/>
      <c r="BF857" s="201"/>
      <c r="BG857" s="201"/>
      <c r="BH857" s="201"/>
      <c r="BI857" s="201"/>
      <c r="BJ857" s="201"/>
      <c r="BK857" s="201"/>
      <c r="BL857" s="201"/>
      <c r="BM857" s="201"/>
      <c r="BN857" s="201"/>
      <c r="BO857" s="201"/>
      <c r="BP857" s="201"/>
      <c r="BQ857" s="201"/>
      <c r="BR857" s="201"/>
      <c r="BS857" s="201"/>
      <c r="BT857" s="201"/>
      <c r="BU857" s="201"/>
      <c r="BV857" s="201"/>
      <c r="BW857" s="201"/>
      <c r="BX857" s="201"/>
      <c r="BY857" s="201"/>
      <c r="BZ857" s="201"/>
      <c r="CA857" s="201"/>
    </row>
    <row r="858" spans="1:79" ht="16.5" customHeight="1" x14ac:dyDescent="0.3">
      <c r="A858" s="267"/>
      <c r="B858" s="267"/>
      <c r="C858" s="267"/>
      <c r="D858" s="267"/>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c r="AJ858" s="201"/>
      <c r="AK858" s="201"/>
      <c r="AL858" s="201"/>
      <c r="AM858" s="201"/>
      <c r="AN858" s="201"/>
      <c r="AO858" s="201"/>
      <c r="AP858" s="201"/>
      <c r="AQ858" s="201"/>
      <c r="AR858" s="201"/>
      <c r="AS858" s="201"/>
      <c r="AT858" s="201"/>
      <c r="AU858" s="201"/>
      <c r="AV858" s="201"/>
      <c r="AW858" s="201"/>
      <c r="AX858" s="201"/>
      <c r="AY858" s="201"/>
      <c r="AZ858" s="201"/>
      <c r="BA858" s="201"/>
      <c r="BB858" s="201"/>
      <c r="BC858" s="201"/>
      <c r="BD858" s="201"/>
      <c r="BE858" s="201"/>
      <c r="BF858" s="201"/>
      <c r="BG858" s="201"/>
      <c r="BH858" s="201"/>
      <c r="BI858" s="201"/>
      <c r="BJ858" s="201"/>
      <c r="BK858" s="201"/>
      <c r="BL858" s="201"/>
      <c r="BM858" s="201"/>
      <c r="BN858" s="201"/>
      <c r="BO858" s="201"/>
      <c r="BP858" s="201"/>
      <c r="BQ858" s="201"/>
      <c r="BR858" s="201"/>
      <c r="BS858" s="201"/>
      <c r="BT858" s="201"/>
      <c r="BU858" s="201"/>
      <c r="BV858" s="201"/>
      <c r="BW858" s="201"/>
      <c r="BX858" s="201"/>
      <c r="BY858" s="201"/>
      <c r="BZ858" s="201"/>
      <c r="CA858" s="201"/>
    </row>
    <row r="859" spans="1:79" ht="16.5" customHeight="1" x14ac:dyDescent="0.3">
      <c r="A859" s="267"/>
      <c r="B859" s="267"/>
      <c r="C859" s="267"/>
      <c r="D859" s="267"/>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c r="AJ859" s="201"/>
      <c r="AK859" s="201"/>
      <c r="AL859" s="201"/>
      <c r="AM859" s="201"/>
      <c r="AN859" s="201"/>
      <c r="AO859" s="201"/>
      <c r="AP859" s="201"/>
      <c r="AQ859" s="201"/>
      <c r="AR859" s="201"/>
      <c r="AS859" s="201"/>
      <c r="AT859" s="201"/>
      <c r="AU859" s="201"/>
      <c r="AV859" s="201"/>
      <c r="AW859" s="201"/>
      <c r="AX859" s="201"/>
      <c r="AY859" s="201"/>
      <c r="AZ859" s="201"/>
      <c r="BA859" s="201"/>
      <c r="BB859" s="201"/>
      <c r="BC859" s="201"/>
      <c r="BD859" s="201"/>
      <c r="BE859" s="201"/>
      <c r="BF859" s="201"/>
      <c r="BG859" s="201"/>
      <c r="BH859" s="201"/>
      <c r="BI859" s="201"/>
      <c r="BJ859" s="201"/>
      <c r="BK859" s="201"/>
      <c r="BL859" s="201"/>
      <c r="BM859" s="201"/>
      <c r="BN859" s="201"/>
      <c r="BO859" s="201"/>
      <c r="BP859" s="201"/>
      <c r="BQ859" s="201"/>
      <c r="BR859" s="201"/>
      <c r="BS859" s="201"/>
      <c r="BT859" s="201"/>
      <c r="BU859" s="201"/>
      <c r="BV859" s="201"/>
      <c r="BW859" s="201"/>
      <c r="BX859" s="201"/>
      <c r="BY859" s="201"/>
      <c r="BZ859" s="201"/>
      <c r="CA859" s="201"/>
    </row>
    <row r="860" spans="1:79" ht="16.5" customHeight="1" x14ac:dyDescent="0.3">
      <c r="A860" s="267"/>
      <c r="B860" s="267"/>
      <c r="C860" s="267"/>
      <c r="D860" s="267"/>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row>
    <row r="861" spans="1:79" ht="16.5" customHeight="1" x14ac:dyDescent="0.3">
      <c r="A861" s="267"/>
      <c r="B861" s="267"/>
      <c r="C861" s="267"/>
      <c r="D861" s="267"/>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1"/>
      <c r="BC861" s="201"/>
      <c r="BD861" s="201"/>
      <c r="BE861" s="201"/>
      <c r="BF861" s="201"/>
      <c r="BG861" s="201"/>
      <c r="BH861" s="201"/>
      <c r="BI861" s="201"/>
      <c r="BJ861" s="201"/>
      <c r="BK861" s="201"/>
      <c r="BL861" s="201"/>
      <c r="BM861" s="201"/>
      <c r="BN861" s="201"/>
      <c r="BO861" s="201"/>
      <c r="BP861" s="201"/>
      <c r="BQ861" s="201"/>
      <c r="BR861" s="201"/>
      <c r="BS861" s="201"/>
      <c r="BT861" s="201"/>
      <c r="BU861" s="201"/>
      <c r="BV861" s="201"/>
      <c r="BW861" s="201"/>
      <c r="BX861" s="201"/>
      <c r="BY861" s="201"/>
      <c r="BZ861" s="201"/>
      <c r="CA861" s="201"/>
    </row>
    <row r="862" spans="1:79" ht="16.5" customHeight="1" x14ac:dyDescent="0.3">
      <c r="A862" s="267"/>
      <c r="B862" s="267"/>
      <c r="C862" s="267"/>
      <c r="D862" s="267"/>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c r="AJ862" s="201"/>
      <c r="AK862" s="201"/>
      <c r="AL862" s="201"/>
      <c r="AM862" s="201"/>
      <c r="AN862" s="201"/>
      <c r="AO862" s="201"/>
      <c r="AP862" s="201"/>
      <c r="AQ862" s="201"/>
      <c r="AR862" s="201"/>
      <c r="AS862" s="201"/>
      <c r="AT862" s="201"/>
      <c r="AU862" s="201"/>
      <c r="AV862" s="201"/>
      <c r="AW862" s="201"/>
      <c r="AX862" s="201"/>
      <c r="AY862" s="201"/>
      <c r="AZ862" s="201"/>
      <c r="BA862" s="201"/>
      <c r="BB862" s="201"/>
      <c r="BC862" s="201"/>
      <c r="BD862" s="201"/>
      <c r="BE862" s="201"/>
      <c r="BF862" s="201"/>
      <c r="BG862" s="201"/>
      <c r="BH862" s="201"/>
      <c r="BI862" s="201"/>
      <c r="BJ862" s="201"/>
      <c r="BK862" s="201"/>
      <c r="BL862" s="201"/>
      <c r="BM862" s="201"/>
      <c r="BN862" s="201"/>
      <c r="BO862" s="201"/>
      <c r="BP862" s="201"/>
      <c r="BQ862" s="201"/>
      <c r="BR862" s="201"/>
      <c r="BS862" s="201"/>
      <c r="BT862" s="201"/>
      <c r="BU862" s="201"/>
      <c r="BV862" s="201"/>
      <c r="BW862" s="201"/>
      <c r="BX862" s="201"/>
      <c r="BY862" s="201"/>
      <c r="BZ862" s="201"/>
      <c r="CA862" s="201"/>
    </row>
    <row r="863" spans="1:79" ht="16.5" customHeight="1" x14ac:dyDescent="0.3">
      <c r="A863" s="267"/>
      <c r="B863" s="267"/>
      <c r="C863" s="267"/>
      <c r="D863" s="267"/>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1"/>
      <c r="BC863" s="201"/>
      <c r="BD863" s="201"/>
      <c r="BE863" s="201"/>
      <c r="BF863" s="201"/>
      <c r="BG863" s="201"/>
      <c r="BH863" s="201"/>
      <c r="BI863" s="201"/>
      <c r="BJ863" s="201"/>
      <c r="BK863" s="201"/>
      <c r="BL863" s="201"/>
      <c r="BM863" s="201"/>
      <c r="BN863" s="201"/>
      <c r="BO863" s="201"/>
      <c r="BP863" s="201"/>
      <c r="BQ863" s="201"/>
      <c r="BR863" s="201"/>
      <c r="BS863" s="201"/>
      <c r="BT863" s="201"/>
      <c r="BU863" s="201"/>
      <c r="BV863" s="201"/>
      <c r="BW863" s="201"/>
      <c r="BX863" s="201"/>
      <c r="BY863" s="201"/>
      <c r="BZ863" s="201"/>
      <c r="CA863" s="201"/>
    </row>
    <row r="864" spans="1:79" ht="16.5" customHeight="1" x14ac:dyDescent="0.3">
      <c r="A864" s="267"/>
      <c r="B864" s="267"/>
      <c r="C864" s="267"/>
      <c r="D864" s="267"/>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1"/>
      <c r="AN864" s="201"/>
      <c r="AO864" s="201"/>
      <c r="AP864" s="201"/>
      <c r="AQ864" s="201"/>
      <c r="AR864" s="201"/>
      <c r="AS864" s="201"/>
      <c r="AT864" s="201"/>
      <c r="AU864" s="201"/>
      <c r="AV864" s="201"/>
      <c r="AW864" s="201"/>
      <c r="AX864" s="201"/>
      <c r="AY864" s="201"/>
      <c r="AZ864" s="201"/>
      <c r="BA864" s="201"/>
      <c r="BB864" s="201"/>
      <c r="BC864" s="201"/>
      <c r="BD864" s="201"/>
      <c r="BE864" s="201"/>
      <c r="BF864" s="201"/>
      <c r="BG864" s="201"/>
      <c r="BH864" s="201"/>
      <c r="BI864" s="201"/>
      <c r="BJ864" s="201"/>
      <c r="BK864" s="201"/>
      <c r="BL864" s="201"/>
      <c r="BM864" s="201"/>
      <c r="BN864" s="201"/>
      <c r="BO864" s="201"/>
      <c r="BP864" s="201"/>
      <c r="BQ864" s="201"/>
      <c r="BR864" s="201"/>
      <c r="BS864" s="201"/>
      <c r="BT864" s="201"/>
      <c r="BU864" s="201"/>
      <c r="BV864" s="201"/>
      <c r="BW864" s="201"/>
      <c r="BX864" s="201"/>
      <c r="BY864" s="201"/>
      <c r="BZ864" s="201"/>
      <c r="CA864" s="201"/>
    </row>
    <row r="865" spans="1:79" ht="16.5" customHeight="1" x14ac:dyDescent="0.3">
      <c r="A865" s="267"/>
      <c r="B865" s="267"/>
      <c r="C865" s="267"/>
      <c r="D865" s="267"/>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c r="AJ865" s="201"/>
      <c r="AK865" s="201"/>
      <c r="AL865" s="201"/>
      <c r="AM865" s="201"/>
      <c r="AN865" s="201"/>
      <c r="AO865" s="201"/>
      <c r="AP865" s="201"/>
      <c r="AQ865" s="201"/>
      <c r="AR865" s="201"/>
      <c r="AS865" s="201"/>
      <c r="AT865" s="201"/>
      <c r="AU865" s="201"/>
      <c r="AV865" s="201"/>
      <c r="AW865" s="201"/>
      <c r="AX865" s="201"/>
      <c r="AY865" s="201"/>
      <c r="AZ865" s="201"/>
      <c r="BA865" s="201"/>
      <c r="BB865" s="201"/>
      <c r="BC865" s="201"/>
      <c r="BD865" s="201"/>
      <c r="BE865" s="201"/>
      <c r="BF865" s="201"/>
      <c r="BG865" s="201"/>
      <c r="BH865" s="201"/>
      <c r="BI865" s="201"/>
      <c r="BJ865" s="201"/>
      <c r="BK865" s="201"/>
      <c r="BL865" s="201"/>
      <c r="BM865" s="201"/>
      <c r="BN865" s="201"/>
      <c r="BO865" s="201"/>
      <c r="BP865" s="201"/>
      <c r="BQ865" s="201"/>
      <c r="BR865" s="201"/>
      <c r="BS865" s="201"/>
      <c r="BT865" s="201"/>
      <c r="BU865" s="201"/>
      <c r="BV865" s="201"/>
      <c r="BW865" s="201"/>
      <c r="BX865" s="201"/>
      <c r="BY865" s="201"/>
      <c r="BZ865" s="201"/>
      <c r="CA865" s="201"/>
    </row>
    <row r="866" spans="1:79" ht="16.5" customHeight="1" x14ac:dyDescent="0.3">
      <c r="A866" s="267"/>
      <c r="B866" s="267"/>
      <c r="C866" s="267"/>
      <c r="D866" s="267"/>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201"/>
      <c r="AW866" s="201"/>
      <c r="AX866" s="201"/>
      <c r="AY866" s="201"/>
      <c r="AZ866" s="201"/>
      <c r="BA866" s="201"/>
      <c r="BB866" s="201"/>
      <c r="BC866" s="201"/>
      <c r="BD866" s="201"/>
      <c r="BE866" s="201"/>
      <c r="BF866" s="201"/>
      <c r="BG866" s="201"/>
      <c r="BH866" s="201"/>
      <c r="BI866" s="201"/>
      <c r="BJ866" s="201"/>
      <c r="BK866" s="201"/>
      <c r="BL866" s="201"/>
      <c r="BM866" s="201"/>
      <c r="BN866" s="201"/>
      <c r="BO866" s="201"/>
      <c r="BP866" s="201"/>
      <c r="BQ866" s="201"/>
      <c r="BR866" s="201"/>
      <c r="BS866" s="201"/>
      <c r="BT866" s="201"/>
      <c r="BU866" s="201"/>
      <c r="BV866" s="201"/>
      <c r="BW866" s="201"/>
      <c r="BX866" s="201"/>
      <c r="BY866" s="201"/>
      <c r="BZ866" s="201"/>
      <c r="CA866" s="201"/>
    </row>
    <row r="867" spans="1:79" ht="16.5" customHeight="1" x14ac:dyDescent="0.3">
      <c r="A867" s="267"/>
      <c r="B867" s="267"/>
      <c r="C867" s="267"/>
      <c r="D867" s="267"/>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c r="BR867" s="201"/>
      <c r="BS867" s="201"/>
      <c r="BT867" s="201"/>
      <c r="BU867" s="201"/>
      <c r="BV867" s="201"/>
      <c r="BW867" s="201"/>
      <c r="BX867" s="201"/>
      <c r="BY867" s="201"/>
      <c r="BZ867" s="201"/>
      <c r="CA867" s="201"/>
    </row>
    <row r="868" spans="1:79" ht="16.5" customHeight="1" x14ac:dyDescent="0.3">
      <c r="A868" s="267"/>
      <c r="B868" s="267"/>
      <c r="C868" s="267"/>
      <c r="D868" s="267"/>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c r="BR868" s="201"/>
      <c r="BS868" s="201"/>
      <c r="BT868" s="201"/>
      <c r="BU868" s="201"/>
      <c r="BV868" s="201"/>
      <c r="BW868" s="201"/>
      <c r="BX868" s="201"/>
      <c r="BY868" s="201"/>
      <c r="BZ868" s="201"/>
      <c r="CA868" s="201"/>
    </row>
    <row r="869" spans="1:79" ht="16.5" customHeight="1" x14ac:dyDescent="0.3">
      <c r="A869" s="267"/>
      <c r="B869" s="267"/>
      <c r="C869" s="267"/>
      <c r="D869" s="267"/>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c r="BR869" s="201"/>
      <c r="BS869" s="201"/>
      <c r="BT869" s="201"/>
      <c r="BU869" s="201"/>
      <c r="BV869" s="201"/>
      <c r="BW869" s="201"/>
      <c r="BX869" s="201"/>
      <c r="BY869" s="201"/>
      <c r="BZ869" s="201"/>
      <c r="CA869" s="201"/>
    </row>
    <row r="870" spans="1:79" ht="16.5" customHeight="1" x14ac:dyDescent="0.3">
      <c r="A870" s="267"/>
      <c r="B870" s="267"/>
      <c r="C870" s="267"/>
      <c r="D870" s="267"/>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c r="AJ870" s="201"/>
      <c r="AK870" s="201"/>
      <c r="AL870" s="201"/>
      <c r="AM870" s="201"/>
      <c r="AN870" s="201"/>
      <c r="AO870" s="201"/>
      <c r="AP870" s="201"/>
      <c r="AQ870" s="201"/>
      <c r="AR870" s="201"/>
      <c r="AS870" s="201"/>
      <c r="AT870" s="201"/>
      <c r="AU870" s="201"/>
      <c r="AV870" s="201"/>
      <c r="AW870" s="201"/>
      <c r="AX870" s="201"/>
      <c r="AY870" s="201"/>
      <c r="AZ870" s="201"/>
      <c r="BA870" s="201"/>
      <c r="BB870" s="201"/>
      <c r="BC870" s="201"/>
      <c r="BD870" s="201"/>
      <c r="BE870" s="201"/>
      <c r="BF870" s="201"/>
      <c r="BG870" s="201"/>
      <c r="BH870" s="201"/>
      <c r="BI870" s="201"/>
      <c r="BJ870" s="201"/>
      <c r="BK870" s="201"/>
      <c r="BL870" s="201"/>
      <c r="BM870" s="201"/>
      <c r="BN870" s="201"/>
      <c r="BO870" s="201"/>
      <c r="BP870" s="201"/>
      <c r="BQ870" s="201"/>
      <c r="BR870" s="201"/>
      <c r="BS870" s="201"/>
      <c r="BT870" s="201"/>
      <c r="BU870" s="201"/>
      <c r="BV870" s="201"/>
      <c r="BW870" s="201"/>
      <c r="BX870" s="201"/>
      <c r="BY870" s="201"/>
      <c r="BZ870" s="201"/>
      <c r="CA870" s="201"/>
    </row>
    <row r="871" spans="1:79" ht="16.5" customHeight="1" x14ac:dyDescent="0.3">
      <c r="A871" s="267"/>
      <c r="B871" s="267"/>
      <c r="C871" s="267"/>
      <c r="D871" s="267"/>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1"/>
      <c r="BC871" s="201"/>
      <c r="BD871" s="201"/>
      <c r="BE871" s="201"/>
      <c r="BF871" s="201"/>
      <c r="BG871" s="201"/>
      <c r="BH871" s="201"/>
      <c r="BI871" s="201"/>
      <c r="BJ871" s="201"/>
      <c r="BK871" s="201"/>
      <c r="BL871" s="201"/>
      <c r="BM871" s="201"/>
      <c r="BN871" s="201"/>
      <c r="BO871" s="201"/>
      <c r="BP871" s="201"/>
      <c r="BQ871" s="201"/>
      <c r="BR871" s="201"/>
      <c r="BS871" s="201"/>
      <c r="BT871" s="201"/>
      <c r="BU871" s="201"/>
      <c r="BV871" s="201"/>
      <c r="BW871" s="201"/>
      <c r="BX871" s="201"/>
      <c r="BY871" s="201"/>
      <c r="BZ871" s="201"/>
      <c r="CA871" s="201"/>
    </row>
    <row r="872" spans="1:79" ht="16.5" customHeight="1" x14ac:dyDescent="0.3">
      <c r="A872" s="267"/>
      <c r="B872" s="267"/>
      <c r="C872" s="267"/>
      <c r="D872" s="267"/>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c r="AJ872" s="201"/>
      <c r="AK872" s="201"/>
      <c r="AL872" s="201"/>
      <c r="AM872" s="201"/>
      <c r="AN872" s="201"/>
      <c r="AO872" s="201"/>
      <c r="AP872" s="201"/>
      <c r="AQ872" s="201"/>
      <c r="AR872" s="201"/>
      <c r="AS872" s="201"/>
      <c r="AT872" s="201"/>
      <c r="AU872" s="201"/>
      <c r="AV872" s="201"/>
      <c r="AW872" s="201"/>
      <c r="AX872" s="201"/>
      <c r="AY872" s="201"/>
      <c r="AZ872" s="201"/>
      <c r="BA872" s="201"/>
      <c r="BB872" s="201"/>
      <c r="BC872" s="201"/>
      <c r="BD872" s="201"/>
      <c r="BE872" s="201"/>
      <c r="BF872" s="201"/>
      <c r="BG872" s="201"/>
      <c r="BH872" s="201"/>
      <c r="BI872" s="201"/>
      <c r="BJ872" s="201"/>
      <c r="BK872" s="201"/>
      <c r="BL872" s="201"/>
      <c r="BM872" s="201"/>
      <c r="BN872" s="201"/>
      <c r="BO872" s="201"/>
      <c r="BP872" s="201"/>
      <c r="BQ872" s="201"/>
      <c r="BR872" s="201"/>
      <c r="BS872" s="201"/>
      <c r="BT872" s="201"/>
      <c r="BU872" s="201"/>
      <c r="BV872" s="201"/>
      <c r="BW872" s="201"/>
      <c r="BX872" s="201"/>
      <c r="BY872" s="201"/>
      <c r="BZ872" s="201"/>
      <c r="CA872" s="201"/>
    </row>
    <row r="873" spans="1:79" ht="16.5" customHeight="1" x14ac:dyDescent="0.3">
      <c r="A873" s="267"/>
      <c r="B873" s="267"/>
      <c r="C873" s="267"/>
      <c r="D873" s="267"/>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c r="AJ873" s="201"/>
      <c r="AK873" s="201"/>
      <c r="AL873" s="201"/>
      <c r="AM873" s="201"/>
      <c r="AN873" s="201"/>
      <c r="AO873" s="201"/>
      <c r="AP873" s="201"/>
      <c r="AQ873" s="201"/>
      <c r="AR873" s="201"/>
      <c r="AS873" s="201"/>
      <c r="AT873" s="201"/>
      <c r="AU873" s="201"/>
      <c r="AV873" s="201"/>
      <c r="AW873" s="201"/>
      <c r="AX873" s="201"/>
      <c r="AY873" s="201"/>
      <c r="AZ873" s="201"/>
      <c r="BA873" s="201"/>
      <c r="BB873" s="201"/>
      <c r="BC873" s="201"/>
      <c r="BD873" s="201"/>
      <c r="BE873" s="201"/>
      <c r="BF873" s="201"/>
      <c r="BG873" s="201"/>
      <c r="BH873" s="201"/>
      <c r="BI873" s="201"/>
      <c r="BJ873" s="201"/>
      <c r="BK873" s="201"/>
      <c r="BL873" s="201"/>
      <c r="BM873" s="201"/>
      <c r="BN873" s="201"/>
      <c r="BO873" s="201"/>
      <c r="BP873" s="201"/>
      <c r="BQ873" s="201"/>
      <c r="BR873" s="201"/>
      <c r="BS873" s="201"/>
      <c r="BT873" s="201"/>
      <c r="BU873" s="201"/>
      <c r="BV873" s="201"/>
      <c r="BW873" s="201"/>
      <c r="BX873" s="201"/>
      <c r="BY873" s="201"/>
      <c r="BZ873" s="201"/>
      <c r="CA873" s="201"/>
    </row>
    <row r="874" spans="1:79" ht="16.5" customHeight="1" x14ac:dyDescent="0.3">
      <c r="A874" s="267"/>
      <c r="B874" s="267"/>
      <c r="C874" s="267"/>
      <c r="D874" s="267"/>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c r="AJ874" s="201"/>
      <c r="AK874" s="201"/>
      <c r="AL874" s="201"/>
      <c r="AM874" s="201"/>
      <c r="AN874" s="201"/>
      <c r="AO874" s="201"/>
      <c r="AP874" s="201"/>
      <c r="AQ874" s="201"/>
      <c r="AR874" s="201"/>
      <c r="AS874" s="201"/>
      <c r="AT874" s="201"/>
      <c r="AU874" s="201"/>
      <c r="AV874" s="201"/>
      <c r="AW874" s="201"/>
      <c r="AX874" s="201"/>
      <c r="AY874" s="201"/>
      <c r="AZ874" s="201"/>
      <c r="BA874" s="201"/>
      <c r="BB874" s="201"/>
      <c r="BC874" s="201"/>
      <c r="BD874" s="201"/>
      <c r="BE874" s="201"/>
      <c r="BF874" s="201"/>
      <c r="BG874" s="201"/>
      <c r="BH874" s="201"/>
      <c r="BI874" s="201"/>
      <c r="BJ874" s="201"/>
      <c r="BK874" s="201"/>
      <c r="BL874" s="201"/>
      <c r="BM874" s="201"/>
      <c r="BN874" s="201"/>
      <c r="BO874" s="201"/>
      <c r="BP874" s="201"/>
      <c r="BQ874" s="201"/>
      <c r="BR874" s="201"/>
      <c r="BS874" s="201"/>
      <c r="BT874" s="201"/>
      <c r="BU874" s="201"/>
      <c r="BV874" s="201"/>
      <c r="BW874" s="201"/>
      <c r="BX874" s="201"/>
      <c r="BY874" s="201"/>
      <c r="BZ874" s="201"/>
      <c r="CA874" s="201"/>
    </row>
    <row r="875" spans="1:79" ht="16.5" customHeight="1" x14ac:dyDescent="0.3">
      <c r="A875" s="267"/>
      <c r="B875" s="267"/>
      <c r="C875" s="267"/>
      <c r="D875" s="267"/>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c r="BR875" s="201"/>
      <c r="BS875" s="201"/>
      <c r="BT875" s="201"/>
      <c r="BU875" s="201"/>
      <c r="BV875" s="201"/>
      <c r="BW875" s="201"/>
      <c r="BX875" s="201"/>
      <c r="BY875" s="201"/>
      <c r="BZ875" s="201"/>
      <c r="CA875" s="201"/>
    </row>
    <row r="876" spans="1:79" ht="16.5" customHeight="1" x14ac:dyDescent="0.3">
      <c r="A876" s="267"/>
      <c r="B876" s="267"/>
      <c r="C876" s="267"/>
      <c r="D876" s="267"/>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c r="BR876" s="201"/>
      <c r="BS876" s="201"/>
      <c r="BT876" s="201"/>
      <c r="BU876" s="201"/>
      <c r="BV876" s="201"/>
      <c r="BW876" s="201"/>
      <c r="BX876" s="201"/>
      <c r="BY876" s="201"/>
      <c r="BZ876" s="201"/>
      <c r="CA876" s="201"/>
    </row>
    <row r="877" spans="1:79" ht="16.5" customHeight="1" x14ac:dyDescent="0.3">
      <c r="A877" s="267"/>
      <c r="B877" s="267"/>
      <c r="C877" s="267"/>
      <c r="D877" s="267"/>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c r="BR877" s="201"/>
      <c r="BS877" s="201"/>
      <c r="BT877" s="201"/>
      <c r="BU877" s="201"/>
      <c r="BV877" s="201"/>
      <c r="BW877" s="201"/>
      <c r="BX877" s="201"/>
      <c r="BY877" s="201"/>
      <c r="BZ877" s="201"/>
      <c r="CA877" s="201"/>
    </row>
    <row r="878" spans="1:79" ht="16.5" customHeight="1" x14ac:dyDescent="0.3">
      <c r="A878" s="267"/>
      <c r="B878" s="267"/>
      <c r="C878" s="267"/>
      <c r="D878" s="267"/>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c r="AJ878" s="201"/>
      <c r="AK878" s="201"/>
      <c r="AL878" s="201"/>
      <c r="AM878" s="201"/>
      <c r="AN878" s="201"/>
      <c r="AO878" s="201"/>
      <c r="AP878" s="201"/>
      <c r="AQ878" s="201"/>
      <c r="AR878" s="201"/>
      <c r="AS878" s="201"/>
      <c r="AT878" s="201"/>
      <c r="AU878" s="201"/>
      <c r="AV878" s="201"/>
      <c r="AW878" s="201"/>
      <c r="AX878" s="201"/>
      <c r="AY878" s="201"/>
      <c r="AZ878" s="201"/>
      <c r="BA878" s="201"/>
      <c r="BB878" s="201"/>
      <c r="BC878" s="201"/>
      <c r="BD878" s="201"/>
      <c r="BE878" s="201"/>
      <c r="BF878" s="201"/>
      <c r="BG878" s="201"/>
      <c r="BH878" s="201"/>
      <c r="BI878" s="201"/>
      <c r="BJ878" s="201"/>
      <c r="BK878" s="201"/>
      <c r="BL878" s="201"/>
      <c r="BM878" s="201"/>
      <c r="BN878" s="201"/>
      <c r="BO878" s="201"/>
      <c r="BP878" s="201"/>
      <c r="BQ878" s="201"/>
      <c r="BR878" s="201"/>
      <c r="BS878" s="201"/>
      <c r="BT878" s="201"/>
      <c r="BU878" s="201"/>
      <c r="BV878" s="201"/>
      <c r="BW878" s="201"/>
      <c r="BX878" s="201"/>
      <c r="BY878" s="201"/>
      <c r="BZ878" s="201"/>
      <c r="CA878" s="201"/>
    </row>
    <row r="879" spans="1:79" ht="16.5" customHeight="1" x14ac:dyDescent="0.3">
      <c r="A879" s="267"/>
      <c r="B879" s="267"/>
      <c r="C879" s="267"/>
      <c r="D879" s="267"/>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c r="AJ879" s="201"/>
      <c r="AK879" s="201"/>
      <c r="AL879" s="201"/>
      <c r="AM879" s="201"/>
      <c r="AN879" s="201"/>
      <c r="AO879" s="201"/>
      <c r="AP879" s="201"/>
      <c r="AQ879" s="201"/>
      <c r="AR879" s="201"/>
      <c r="AS879" s="201"/>
      <c r="AT879" s="201"/>
      <c r="AU879" s="201"/>
      <c r="AV879" s="201"/>
      <c r="AW879" s="201"/>
      <c r="AX879" s="201"/>
      <c r="AY879" s="201"/>
      <c r="AZ879" s="201"/>
      <c r="BA879" s="201"/>
      <c r="BB879" s="201"/>
      <c r="BC879" s="201"/>
      <c r="BD879" s="201"/>
      <c r="BE879" s="201"/>
      <c r="BF879" s="201"/>
      <c r="BG879" s="201"/>
      <c r="BH879" s="201"/>
      <c r="BI879" s="201"/>
      <c r="BJ879" s="201"/>
      <c r="BK879" s="201"/>
      <c r="BL879" s="201"/>
      <c r="BM879" s="201"/>
      <c r="BN879" s="201"/>
      <c r="BO879" s="201"/>
      <c r="BP879" s="201"/>
      <c r="BQ879" s="201"/>
      <c r="BR879" s="201"/>
      <c r="BS879" s="201"/>
      <c r="BT879" s="201"/>
      <c r="BU879" s="201"/>
      <c r="BV879" s="201"/>
      <c r="BW879" s="201"/>
      <c r="BX879" s="201"/>
      <c r="BY879" s="201"/>
      <c r="BZ879" s="201"/>
      <c r="CA879" s="201"/>
    </row>
    <row r="880" spans="1:79" ht="16.5" customHeight="1" x14ac:dyDescent="0.3">
      <c r="A880" s="267"/>
      <c r="B880" s="267"/>
      <c r="C880" s="267"/>
      <c r="D880" s="267"/>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c r="AJ880" s="201"/>
      <c r="AK880" s="201"/>
      <c r="AL880" s="201"/>
      <c r="AM880" s="201"/>
      <c r="AN880" s="201"/>
      <c r="AO880" s="201"/>
      <c r="AP880" s="201"/>
      <c r="AQ880" s="201"/>
      <c r="AR880" s="201"/>
      <c r="AS880" s="201"/>
      <c r="AT880" s="201"/>
      <c r="AU880" s="201"/>
      <c r="AV880" s="201"/>
      <c r="AW880" s="201"/>
      <c r="AX880" s="201"/>
      <c r="AY880" s="201"/>
      <c r="AZ880" s="201"/>
      <c r="BA880" s="201"/>
      <c r="BB880" s="201"/>
      <c r="BC880" s="201"/>
      <c r="BD880" s="201"/>
      <c r="BE880" s="201"/>
      <c r="BF880" s="201"/>
      <c r="BG880" s="201"/>
      <c r="BH880" s="201"/>
      <c r="BI880" s="201"/>
      <c r="BJ880" s="201"/>
      <c r="BK880" s="201"/>
      <c r="BL880" s="201"/>
      <c r="BM880" s="201"/>
      <c r="BN880" s="201"/>
      <c r="BO880" s="201"/>
      <c r="BP880" s="201"/>
      <c r="BQ880" s="201"/>
      <c r="BR880" s="201"/>
      <c r="BS880" s="201"/>
      <c r="BT880" s="201"/>
      <c r="BU880" s="201"/>
      <c r="BV880" s="201"/>
      <c r="BW880" s="201"/>
      <c r="BX880" s="201"/>
      <c r="BY880" s="201"/>
      <c r="BZ880" s="201"/>
      <c r="CA880" s="201"/>
    </row>
    <row r="881" spans="1:79" ht="16.5" customHeight="1" x14ac:dyDescent="0.3">
      <c r="A881" s="267"/>
      <c r="B881" s="267"/>
      <c r="C881" s="267"/>
      <c r="D881" s="267"/>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c r="AJ881" s="201"/>
      <c r="AK881" s="201"/>
      <c r="AL881" s="201"/>
      <c r="AM881" s="201"/>
      <c r="AN881" s="201"/>
      <c r="AO881" s="201"/>
      <c r="AP881" s="201"/>
      <c r="AQ881" s="201"/>
      <c r="AR881" s="201"/>
      <c r="AS881" s="201"/>
      <c r="AT881" s="201"/>
      <c r="AU881" s="201"/>
      <c r="AV881" s="201"/>
      <c r="AW881" s="201"/>
      <c r="AX881" s="201"/>
      <c r="AY881" s="201"/>
      <c r="AZ881" s="201"/>
      <c r="BA881" s="201"/>
      <c r="BB881" s="201"/>
      <c r="BC881" s="201"/>
      <c r="BD881" s="201"/>
      <c r="BE881" s="201"/>
      <c r="BF881" s="201"/>
      <c r="BG881" s="201"/>
      <c r="BH881" s="201"/>
      <c r="BI881" s="201"/>
      <c r="BJ881" s="201"/>
      <c r="BK881" s="201"/>
      <c r="BL881" s="201"/>
      <c r="BM881" s="201"/>
      <c r="BN881" s="201"/>
      <c r="BO881" s="201"/>
      <c r="BP881" s="201"/>
      <c r="BQ881" s="201"/>
      <c r="BR881" s="201"/>
      <c r="BS881" s="201"/>
      <c r="BT881" s="201"/>
      <c r="BU881" s="201"/>
      <c r="BV881" s="201"/>
      <c r="BW881" s="201"/>
      <c r="BX881" s="201"/>
      <c r="BY881" s="201"/>
      <c r="BZ881" s="201"/>
      <c r="CA881" s="201"/>
    </row>
    <row r="882" spans="1:79" ht="16.5" customHeight="1" x14ac:dyDescent="0.3">
      <c r="A882" s="267"/>
      <c r="B882" s="267"/>
      <c r="C882" s="267"/>
      <c r="D882" s="267"/>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c r="AJ882" s="201"/>
      <c r="AK882" s="201"/>
      <c r="AL882" s="201"/>
      <c r="AM882" s="201"/>
      <c r="AN882" s="201"/>
      <c r="AO882" s="201"/>
      <c r="AP882" s="201"/>
      <c r="AQ882" s="201"/>
      <c r="AR882" s="201"/>
      <c r="AS882" s="201"/>
      <c r="AT882" s="201"/>
      <c r="AU882" s="201"/>
      <c r="AV882" s="201"/>
      <c r="AW882" s="201"/>
      <c r="AX882" s="201"/>
      <c r="AY882" s="201"/>
      <c r="AZ882" s="201"/>
      <c r="BA882" s="201"/>
      <c r="BB882" s="201"/>
      <c r="BC882" s="201"/>
      <c r="BD882" s="201"/>
      <c r="BE882" s="201"/>
      <c r="BF882" s="201"/>
      <c r="BG882" s="201"/>
      <c r="BH882" s="201"/>
      <c r="BI882" s="201"/>
      <c r="BJ882" s="201"/>
      <c r="BK882" s="201"/>
      <c r="BL882" s="201"/>
      <c r="BM882" s="201"/>
      <c r="BN882" s="201"/>
      <c r="BO882" s="201"/>
      <c r="BP882" s="201"/>
      <c r="BQ882" s="201"/>
      <c r="BR882" s="201"/>
      <c r="BS882" s="201"/>
      <c r="BT882" s="201"/>
      <c r="BU882" s="201"/>
      <c r="BV882" s="201"/>
      <c r="BW882" s="201"/>
      <c r="BX882" s="201"/>
      <c r="BY882" s="201"/>
      <c r="BZ882" s="201"/>
      <c r="CA882" s="201"/>
    </row>
    <row r="883" spans="1:79" ht="16.5" customHeight="1" x14ac:dyDescent="0.3">
      <c r="A883" s="267"/>
      <c r="B883" s="267"/>
      <c r="C883" s="267"/>
      <c r="D883" s="267"/>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c r="AJ883" s="201"/>
      <c r="AK883" s="201"/>
      <c r="AL883" s="201"/>
      <c r="AM883" s="201"/>
      <c r="AN883" s="201"/>
      <c r="AO883" s="201"/>
      <c r="AP883" s="201"/>
      <c r="AQ883" s="201"/>
      <c r="AR883" s="201"/>
      <c r="AS883" s="201"/>
      <c r="AT883" s="201"/>
      <c r="AU883" s="201"/>
      <c r="AV883" s="201"/>
      <c r="AW883" s="201"/>
      <c r="AX883" s="201"/>
      <c r="AY883" s="201"/>
      <c r="AZ883" s="201"/>
      <c r="BA883" s="201"/>
      <c r="BB883" s="201"/>
      <c r="BC883" s="201"/>
      <c r="BD883" s="201"/>
      <c r="BE883" s="201"/>
      <c r="BF883" s="201"/>
      <c r="BG883" s="201"/>
      <c r="BH883" s="201"/>
      <c r="BI883" s="201"/>
      <c r="BJ883" s="201"/>
      <c r="BK883" s="201"/>
      <c r="BL883" s="201"/>
      <c r="BM883" s="201"/>
      <c r="BN883" s="201"/>
      <c r="BO883" s="201"/>
      <c r="BP883" s="201"/>
      <c r="BQ883" s="201"/>
      <c r="BR883" s="201"/>
      <c r="BS883" s="201"/>
      <c r="BT883" s="201"/>
      <c r="BU883" s="201"/>
      <c r="BV883" s="201"/>
      <c r="BW883" s="201"/>
      <c r="BX883" s="201"/>
      <c r="BY883" s="201"/>
      <c r="BZ883" s="201"/>
      <c r="CA883" s="201"/>
    </row>
    <row r="884" spans="1:79" ht="16.5" customHeight="1" x14ac:dyDescent="0.3">
      <c r="A884" s="267"/>
      <c r="B884" s="267"/>
      <c r="C884" s="267"/>
      <c r="D884" s="267"/>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c r="AJ884" s="201"/>
      <c r="AK884" s="201"/>
      <c r="AL884" s="201"/>
      <c r="AM884" s="201"/>
      <c r="AN884" s="201"/>
      <c r="AO884" s="201"/>
      <c r="AP884" s="201"/>
      <c r="AQ884" s="201"/>
      <c r="AR884" s="201"/>
      <c r="AS884" s="201"/>
      <c r="AT884" s="201"/>
      <c r="AU884" s="201"/>
      <c r="AV884" s="201"/>
      <c r="AW884" s="201"/>
      <c r="AX884" s="201"/>
      <c r="AY884" s="201"/>
      <c r="AZ884" s="201"/>
      <c r="BA884" s="201"/>
      <c r="BB884" s="201"/>
      <c r="BC884" s="201"/>
      <c r="BD884" s="201"/>
      <c r="BE884" s="201"/>
      <c r="BF884" s="201"/>
      <c r="BG884" s="201"/>
      <c r="BH884" s="201"/>
      <c r="BI884" s="201"/>
      <c r="BJ884" s="201"/>
      <c r="BK884" s="201"/>
      <c r="BL884" s="201"/>
      <c r="BM884" s="201"/>
      <c r="BN884" s="201"/>
      <c r="BO884" s="201"/>
      <c r="BP884" s="201"/>
      <c r="BQ884" s="201"/>
      <c r="BR884" s="201"/>
      <c r="BS884" s="201"/>
      <c r="BT884" s="201"/>
      <c r="BU884" s="201"/>
      <c r="BV884" s="201"/>
      <c r="BW884" s="201"/>
      <c r="BX884" s="201"/>
      <c r="BY884" s="201"/>
      <c r="BZ884" s="201"/>
      <c r="CA884" s="201"/>
    </row>
    <row r="885" spans="1:79" ht="16.5" customHeight="1" x14ac:dyDescent="0.3">
      <c r="A885" s="267"/>
      <c r="B885" s="267"/>
      <c r="C885" s="267"/>
      <c r="D885" s="267"/>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c r="AJ885" s="201"/>
      <c r="AK885" s="201"/>
      <c r="AL885" s="201"/>
      <c r="AM885" s="201"/>
      <c r="AN885" s="201"/>
      <c r="AO885" s="201"/>
      <c r="AP885" s="201"/>
      <c r="AQ885" s="201"/>
      <c r="AR885" s="201"/>
      <c r="AS885" s="201"/>
      <c r="AT885" s="201"/>
      <c r="AU885" s="201"/>
      <c r="AV885" s="201"/>
      <c r="AW885" s="201"/>
      <c r="AX885" s="201"/>
      <c r="AY885" s="201"/>
      <c r="AZ885" s="201"/>
      <c r="BA885" s="201"/>
      <c r="BB885" s="201"/>
      <c r="BC885" s="201"/>
      <c r="BD885" s="201"/>
      <c r="BE885" s="201"/>
      <c r="BF885" s="201"/>
      <c r="BG885" s="201"/>
      <c r="BH885" s="201"/>
      <c r="BI885" s="201"/>
      <c r="BJ885" s="201"/>
      <c r="BK885" s="201"/>
      <c r="BL885" s="201"/>
      <c r="BM885" s="201"/>
      <c r="BN885" s="201"/>
      <c r="BO885" s="201"/>
      <c r="BP885" s="201"/>
      <c r="BQ885" s="201"/>
      <c r="BR885" s="201"/>
      <c r="BS885" s="201"/>
      <c r="BT885" s="201"/>
      <c r="BU885" s="201"/>
      <c r="BV885" s="201"/>
      <c r="BW885" s="201"/>
      <c r="BX885" s="201"/>
      <c r="BY885" s="201"/>
      <c r="BZ885" s="201"/>
      <c r="CA885" s="201"/>
    </row>
    <row r="886" spans="1:79" ht="16.5" customHeight="1" x14ac:dyDescent="0.3">
      <c r="A886" s="267"/>
      <c r="B886" s="267"/>
      <c r="C886" s="267"/>
      <c r="D886" s="267"/>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1"/>
      <c r="BC886" s="201"/>
      <c r="BD886" s="201"/>
      <c r="BE886" s="201"/>
      <c r="BF886" s="201"/>
      <c r="BG886" s="201"/>
      <c r="BH886" s="201"/>
      <c r="BI886" s="201"/>
      <c r="BJ886" s="201"/>
      <c r="BK886" s="201"/>
      <c r="BL886" s="201"/>
      <c r="BM886" s="201"/>
      <c r="BN886" s="201"/>
      <c r="BO886" s="201"/>
      <c r="BP886" s="201"/>
      <c r="BQ886" s="201"/>
      <c r="BR886" s="201"/>
      <c r="BS886" s="201"/>
      <c r="BT886" s="201"/>
      <c r="BU886" s="201"/>
      <c r="BV886" s="201"/>
      <c r="BW886" s="201"/>
      <c r="BX886" s="201"/>
      <c r="BY886" s="201"/>
      <c r="BZ886" s="201"/>
      <c r="CA886" s="201"/>
    </row>
    <row r="887" spans="1:79" ht="16.5" customHeight="1" x14ac:dyDescent="0.3">
      <c r="A887" s="267"/>
      <c r="B887" s="267"/>
      <c r="C887" s="267"/>
      <c r="D887" s="267"/>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c r="AJ887" s="201"/>
      <c r="AK887" s="201"/>
      <c r="AL887" s="201"/>
      <c r="AM887" s="201"/>
      <c r="AN887" s="201"/>
      <c r="AO887" s="201"/>
      <c r="AP887" s="201"/>
      <c r="AQ887" s="201"/>
      <c r="AR887" s="201"/>
      <c r="AS887" s="201"/>
      <c r="AT887" s="201"/>
      <c r="AU887" s="201"/>
      <c r="AV887" s="201"/>
      <c r="AW887" s="201"/>
      <c r="AX887" s="201"/>
      <c r="AY887" s="201"/>
      <c r="AZ887" s="201"/>
      <c r="BA887" s="201"/>
      <c r="BB887" s="201"/>
      <c r="BC887" s="201"/>
      <c r="BD887" s="201"/>
      <c r="BE887" s="201"/>
      <c r="BF887" s="201"/>
      <c r="BG887" s="201"/>
      <c r="BH887" s="201"/>
      <c r="BI887" s="201"/>
      <c r="BJ887" s="201"/>
      <c r="BK887" s="201"/>
      <c r="BL887" s="201"/>
      <c r="BM887" s="201"/>
      <c r="BN887" s="201"/>
      <c r="BO887" s="201"/>
      <c r="BP887" s="201"/>
      <c r="BQ887" s="201"/>
      <c r="BR887" s="201"/>
      <c r="BS887" s="201"/>
      <c r="BT887" s="201"/>
      <c r="BU887" s="201"/>
      <c r="BV887" s="201"/>
      <c r="BW887" s="201"/>
      <c r="BX887" s="201"/>
      <c r="BY887" s="201"/>
      <c r="BZ887" s="201"/>
      <c r="CA887" s="201"/>
    </row>
    <row r="888" spans="1:79" ht="16.5" customHeight="1" x14ac:dyDescent="0.3">
      <c r="A888" s="267"/>
      <c r="B888" s="267"/>
      <c r="C888" s="267"/>
      <c r="D888" s="267"/>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c r="AJ888" s="201"/>
      <c r="AK888" s="201"/>
      <c r="AL888" s="201"/>
      <c r="AM888" s="201"/>
      <c r="AN888" s="201"/>
      <c r="AO888" s="201"/>
      <c r="AP888" s="201"/>
      <c r="AQ888" s="201"/>
      <c r="AR888" s="201"/>
      <c r="AS888" s="201"/>
      <c r="AT888" s="201"/>
      <c r="AU888" s="201"/>
      <c r="AV888" s="201"/>
      <c r="AW888" s="201"/>
      <c r="AX888" s="201"/>
      <c r="AY888" s="201"/>
      <c r="AZ888" s="201"/>
      <c r="BA888" s="201"/>
      <c r="BB888" s="201"/>
      <c r="BC888" s="201"/>
      <c r="BD888" s="201"/>
      <c r="BE888" s="201"/>
      <c r="BF888" s="201"/>
      <c r="BG888" s="201"/>
      <c r="BH888" s="201"/>
      <c r="BI888" s="201"/>
      <c r="BJ888" s="201"/>
      <c r="BK888" s="201"/>
      <c r="BL888" s="201"/>
      <c r="BM888" s="201"/>
      <c r="BN888" s="201"/>
      <c r="BO888" s="201"/>
      <c r="BP888" s="201"/>
      <c r="BQ888" s="201"/>
      <c r="BR888" s="201"/>
      <c r="BS888" s="201"/>
      <c r="BT888" s="201"/>
      <c r="BU888" s="201"/>
      <c r="BV888" s="201"/>
      <c r="BW888" s="201"/>
      <c r="BX888" s="201"/>
      <c r="BY888" s="201"/>
      <c r="BZ888" s="201"/>
      <c r="CA888" s="201"/>
    </row>
    <row r="889" spans="1:79" ht="16.5" customHeight="1" x14ac:dyDescent="0.3">
      <c r="A889" s="267"/>
      <c r="B889" s="267"/>
      <c r="C889" s="267"/>
      <c r="D889" s="267"/>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c r="AJ889" s="201"/>
      <c r="AK889" s="201"/>
      <c r="AL889" s="201"/>
      <c r="AM889" s="201"/>
      <c r="AN889" s="201"/>
      <c r="AO889" s="201"/>
      <c r="AP889" s="201"/>
      <c r="AQ889" s="201"/>
      <c r="AR889" s="201"/>
      <c r="AS889" s="201"/>
      <c r="AT889" s="201"/>
      <c r="AU889" s="201"/>
      <c r="AV889" s="201"/>
      <c r="AW889" s="201"/>
      <c r="AX889" s="201"/>
      <c r="AY889" s="201"/>
      <c r="AZ889" s="201"/>
      <c r="BA889" s="201"/>
      <c r="BB889" s="201"/>
      <c r="BC889" s="201"/>
      <c r="BD889" s="201"/>
      <c r="BE889" s="201"/>
      <c r="BF889" s="201"/>
      <c r="BG889" s="201"/>
      <c r="BH889" s="201"/>
      <c r="BI889" s="201"/>
      <c r="BJ889" s="201"/>
      <c r="BK889" s="201"/>
      <c r="BL889" s="201"/>
      <c r="BM889" s="201"/>
      <c r="BN889" s="201"/>
      <c r="BO889" s="201"/>
      <c r="BP889" s="201"/>
      <c r="BQ889" s="201"/>
      <c r="BR889" s="201"/>
      <c r="BS889" s="201"/>
      <c r="BT889" s="201"/>
      <c r="BU889" s="201"/>
      <c r="BV889" s="201"/>
      <c r="BW889" s="201"/>
      <c r="BX889" s="201"/>
      <c r="BY889" s="201"/>
      <c r="BZ889" s="201"/>
      <c r="CA889" s="201"/>
    </row>
    <row r="890" spans="1:79" ht="16.5" customHeight="1" x14ac:dyDescent="0.3">
      <c r="A890" s="267"/>
      <c r="B890" s="267"/>
      <c r="C890" s="267"/>
      <c r="D890" s="267"/>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c r="AJ890" s="201"/>
      <c r="AK890" s="201"/>
      <c r="AL890" s="201"/>
      <c r="AM890" s="201"/>
      <c r="AN890" s="201"/>
      <c r="AO890" s="201"/>
      <c r="AP890" s="201"/>
      <c r="AQ890" s="201"/>
      <c r="AR890" s="201"/>
      <c r="AS890" s="201"/>
      <c r="AT890" s="201"/>
      <c r="AU890" s="201"/>
      <c r="AV890" s="201"/>
      <c r="AW890" s="201"/>
      <c r="AX890" s="201"/>
      <c r="AY890" s="201"/>
      <c r="AZ890" s="201"/>
      <c r="BA890" s="201"/>
      <c r="BB890" s="201"/>
      <c r="BC890" s="201"/>
      <c r="BD890" s="201"/>
      <c r="BE890" s="201"/>
      <c r="BF890" s="201"/>
      <c r="BG890" s="201"/>
      <c r="BH890" s="201"/>
      <c r="BI890" s="201"/>
      <c r="BJ890" s="201"/>
      <c r="BK890" s="201"/>
      <c r="BL890" s="201"/>
      <c r="BM890" s="201"/>
      <c r="BN890" s="201"/>
      <c r="BO890" s="201"/>
      <c r="BP890" s="201"/>
      <c r="BQ890" s="201"/>
      <c r="BR890" s="201"/>
      <c r="BS890" s="201"/>
      <c r="BT890" s="201"/>
      <c r="BU890" s="201"/>
      <c r="BV890" s="201"/>
      <c r="BW890" s="201"/>
      <c r="BX890" s="201"/>
      <c r="BY890" s="201"/>
      <c r="BZ890" s="201"/>
      <c r="CA890" s="201"/>
    </row>
    <row r="891" spans="1:79" ht="16.5" customHeight="1" x14ac:dyDescent="0.3">
      <c r="A891" s="267"/>
      <c r="B891" s="267"/>
      <c r="C891" s="267"/>
      <c r="D891" s="267"/>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c r="AJ891" s="201"/>
      <c r="AK891" s="201"/>
      <c r="AL891" s="201"/>
      <c r="AM891" s="201"/>
      <c r="AN891" s="201"/>
      <c r="AO891" s="201"/>
      <c r="AP891" s="201"/>
      <c r="AQ891" s="201"/>
      <c r="AR891" s="201"/>
      <c r="AS891" s="201"/>
      <c r="AT891" s="201"/>
      <c r="AU891" s="201"/>
      <c r="AV891" s="201"/>
      <c r="AW891" s="201"/>
      <c r="AX891" s="201"/>
      <c r="AY891" s="201"/>
      <c r="AZ891" s="201"/>
      <c r="BA891" s="201"/>
      <c r="BB891" s="201"/>
      <c r="BC891" s="201"/>
      <c r="BD891" s="201"/>
      <c r="BE891" s="201"/>
      <c r="BF891" s="201"/>
      <c r="BG891" s="201"/>
      <c r="BH891" s="201"/>
      <c r="BI891" s="201"/>
      <c r="BJ891" s="201"/>
      <c r="BK891" s="201"/>
      <c r="BL891" s="201"/>
      <c r="BM891" s="201"/>
      <c r="BN891" s="201"/>
      <c r="BO891" s="201"/>
      <c r="BP891" s="201"/>
      <c r="BQ891" s="201"/>
      <c r="BR891" s="201"/>
      <c r="BS891" s="201"/>
      <c r="BT891" s="201"/>
      <c r="BU891" s="201"/>
      <c r="BV891" s="201"/>
      <c r="BW891" s="201"/>
      <c r="BX891" s="201"/>
      <c r="BY891" s="201"/>
      <c r="BZ891" s="201"/>
      <c r="CA891" s="201"/>
    </row>
    <row r="892" spans="1:79" ht="16.5" customHeight="1" x14ac:dyDescent="0.3">
      <c r="A892" s="267"/>
      <c r="B892" s="267"/>
      <c r="C892" s="267"/>
      <c r="D892" s="267"/>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1"/>
      <c r="BD892" s="201"/>
      <c r="BE892" s="201"/>
      <c r="BF892" s="201"/>
      <c r="BG892" s="201"/>
      <c r="BH892" s="201"/>
      <c r="BI892" s="201"/>
      <c r="BJ892" s="201"/>
      <c r="BK892" s="201"/>
      <c r="BL892" s="201"/>
      <c r="BM892" s="201"/>
      <c r="BN892" s="201"/>
      <c r="BO892" s="201"/>
      <c r="BP892" s="201"/>
      <c r="BQ892" s="201"/>
      <c r="BR892" s="201"/>
      <c r="BS892" s="201"/>
      <c r="BT892" s="201"/>
      <c r="BU892" s="201"/>
      <c r="BV892" s="201"/>
      <c r="BW892" s="201"/>
      <c r="BX892" s="201"/>
      <c r="BY892" s="201"/>
      <c r="BZ892" s="201"/>
      <c r="CA892" s="201"/>
    </row>
    <row r="893" spans="1:79" ht="16.5" customHeight="1" x14ac:dyDescent="0.3">
      <c r="A893" s="267"/>
      <c r="B893" s="267"/>
      <c r="C893" s="267"/>
      <c r="D893" s="267"/>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c r="AJ893" s="201"/>
      <c r="AK893" s="201"/>
      <c r="AL893" s="201"/>
      <c r="AM893" s="201"/>
      <c r="AN893" s="201"/>
      <c r="AO893" s="201"/>
      <c r="AP893" s="201"/>
      <c r="AQ893" s="201"/>
      <c r="AR893" s="201"/>
      <c r="AS893" s="201"/>
      <c r="AT893" s="201"/>
      <c r="AU893" s="201"/>
      <c r="AV893" s="201"/>
      <c r="AW893" s="201"/>
      <c r="AX893" s="201"/>
      <c r="AY893" s="201"/>
      <c r="AZ893" s="201"/>
      <c r="BA893" s="201"/>
      <c r="BB893" s="201"/>
      <c r="BC893" s="201"/>
      <c r="BD893" s="201"/>
      <c r="BE893" s="201"/>
      <c r="BF893" s="201"/>
      <c r="BG893" s="201"/>
      <c r="BH893" s="201"/>
      <c r="BI893" s="201"/>
      <c r="BJ893" s="201"/>
      <c r="BK893" s="201"/>
      <c r="BL893" s="201"/>
      <c r="BM893" s="201"/>
      <c r="BN893" s="201"/>
      <c r="BO893" s="201"/>
      <c r="BP893" s="201"/>
      <c r="BQ893" s="201"/>
      <c r="BR893" s="201"/>
      <c r="BS893" s="201"/>
      <c r="BT893" s="201"/>
      <c r="BU893" s="201"/>
      <c r="BV893" s="201"/>
      <c r="BW893" s="201"/>
      <c r="BX893" s="201"/>
      <c r="BY893" s="201"/>
      <c r="BZ893" s="201"/>
      <c r="CA893" s="201"/>
    </row>
    <row r="894" spans="1:79" ht="16.5" customHeight="1" x14ac:dyDescent="0.3">
      <c r="A894" s="267"/>
      <c r="B894" s="267"/>
      <c r="C894" s="267"/>
      <c r="D894" s="267"/>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c r="AJ894" s="201"/>
      <c r="AK894" s="201"/>
      <c r="AL894" s="201"/>
      <c r="AM894" s="201"/>
      <c r="AN894" s="201"/>
      <c r="AO894" s="201"/>
      <c r="AP894" s="201"/>
      <c r="AQ894" s="201"/>
      <c r="AR894" s="201"/>
      <c r="AS894" s="201"/>
      <c r="AT894" s="201"/>
      <c r="AU894" s="201"/>
      <c r="AV894" s="201"/>
      <c r="AW894" s="201"/>
      <c r="AX894" s="201"/>
      <c r="AY894" s="201"/>
      <c r="AZ894" s="201"/>
      <c r="BA894" s="201"/>
      <c r="BB894" s="201"/>
      <c r="BC894" s="201"/>
      <c r="BD894" s="201"/>
      <c r="BE894" s="201"/>
      <c r="BF894" s="201"/>
      <c r="BG894" s="201"/>
      <c r="BH894" s="201"/>
      <c r="BI894" s="201"/>
      <c r="BJ894" s="201"/>
      <c r="BK894" s="201"/>
      <c r="BL894" s="201"/>
      <c r="BM894" s="201"/>
      <c r="BN894" s="201"/>
      <c r="BO894" s="201"/>
      <c r="BP894" s="201"/>
      <c r="BQ894" s="201"/>
      <c r="BR894" s="201"/>
      <c r="BS894" s="201"/>
      <c r="BT894" s="201"/>
      <c r="BU894" s="201"/>
      <c r="BV894" s="201"/>
      <c r="BW894" s="201"/>
      <c r="BX894" s="201"/>
      <c r="BY894" s="201"/>
      <c r="BZ894" s="201"/>
      <c r="CA894" s="201"/>
    </row>
    <row r="895" spans="1:79" ht="16.5" customHeight="1" x14ac:dyDescent="0.3">
      <c r="A895" s="267"/>
      <c r="B895" s="267"/>
      <c r="C895" s="267"/>
      <c r="D895" s="267"/>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c r="BG895" s="201"/>
      <c r="BH895" s="201"/>
      <c r="BI895" s="201"/>
      <c r="BJ895" s="201"/>
      <c r="BK895" s="201"/>
      <c r="BL895" s="201"/>
      <c r="BM895" s="201"/>
      <c r="BN895" s="201"/>
      <c r="BO895" s="201"/>
      <c r="BP895" s="201"/>
      <c r="BQ895" s="201"/>
      <c r="BR895" s="201"/>
      <c r="BS895" s="201"/>
      <c r="BT895" s="201"/>
      <c r="BU895" s="201"/>
      <c r="BV895" s="201"/>
      <c r="BW895" s="201"/>
      <c r="BX895" s="201"/>
      <c r="BY895" s="201"/>
      <c r="BZ895" s="201"/>
      <c r="CA895" s="201"/>
    </row>
    <row r="896" spans="1:79" ht="16.5" customHeight="1" x14ac:dyDescent="0.3">
      <c r="A896" s="267"/>
      <c r="B896" s="267"/>
      <c r="C896" s="267"/>
      <c r="D896" s="267"/>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c r="BG896" s="201"/>
      <c r="BH896" s="201"/>
      <c r="BI896" s="201"/>
      <c r="BJ896" s="201"/>
      <c r="BK896" s="201"/>
      <c r="BL896" s="201"/>
      <c r="BM896" s="201"/>
      <c r="BN896" s="201"/>
      <c r="BO896" s="201"/>
      <c r="BP896" s="201"/>
      <c r="BQ896" s="201"/>
      <c r="BR896" s="201"/>
      <c r="BS896" s="201"/>
      <c r="BT896" s="201"/>
      <c r="BU896" s="201"/>
      <c r="BV896" s="201"/>
      <c r="BW896" s="201"/>
      <c r="BX896" s="201"/>
      <c r="BY896" s="201"/>
      <c r="BZ896" s="201"/>
      <c r="CA896" s="201"/>
    </row>
    <row r="897" spans="1:79" ht="16.5" customHeight="1" x14ac:dyDescent="0.3">
      <c r="A897" s="267"/>
      <c r="B897" s="267"/>
      <c r="C897" s="267"/>
      <c r="D897" s="267"/>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c r="BG897" s="201"/>
      <c r="BH897" s="201"/>
      <c r="BI897" s="201"/>
      <c r="BJ897" s="201"/>
      <c r="BK897" s="201"/>
      <c r="BL897" s="201"/>
      <c r="BM897" s="201"/>
      <c r="BN897" s="201"/>
      <c r="BO897" s="201"/>
      <c r="BP897" s="201"/>
      <c r="BQ897" s="201"/>
      <c r="BR897" s="201"/>
      <c r="BS897" s="201"/>
      <c r="BT897" s="201"/>
      <c r="BU897" s="201"/>
      <c r="BV897" s="201"/>
      <c r="BW897" s="201"/>
      <c r="BX897" s="201"/>
      <c r="BY897" s="201"/>
      <c r="BZ897" s="201"/>
      <c r="CA897" s="201"/>
    </row>
    <row r="898" spans="1:79" ht="16.5" customHeight="1" x14ac:dyDescent="0.3">
      <c r="A898" s="267"/>
      <c r="B898" s="267"/>
      <c r="C898" s="267"/>
      <c r="D898" s="267"/>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c r="BR898" s="201"/>
      <c r="BS898" s="201"/>
      <c r="BT898" s="201"/>
      <c r="BU898" s="201"/>
      <c r="BV898" s="201"/>
      <c r="BW898" s="201"/>
      <c r="BX898" s="201"/>
      <c r="BY898" s="201"/>
      <c r="BZ898" s="201"/>
      <c r="CA898" s="201"/>
    </row>
    <row r="899" spans="1:79" ht="16.5" customHeight="1" x14ac:dyDescent="0.3">
      <c r="A899" s="267"/>
      <c r="B899" s="267"/>
      <c r="C899" s="267"/>
      <c r="D899" s="267"/>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c r="BR899" s="201"/>
      <c r="BS899" s="201"/>
      <c r="BT899" s="201"/>
      <c r="BU899" s="201"/>
      <c r="BV899" s="201"/>
      <c r="BW899" s="201"/>
      <c r="BX899" s="201"/>
      <c r="BY899" s="201"/>
      <c r="BZ899" s="201"/>
      <c r="CA899" s="201"/>
    </row>
    <row r="900" spans="1:79" ht="16.5" customHeight="1" x14ac:dyDescent="0.3">
      <c r="A900" s="267"/>
      <c r="B900" s="267"/>
      <c r="C900" s="267"/>
      <c r="D900" s="267"/>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c r="BR900" s="201"/>
      <c r="BS900" s="201"/>
      <c r="BT900" s="201"/>
      <c r="BU900" s="201"/>
      <c r="BV900" s="201"/>
      <c r="BW900" s="201"/>
      <c r="BX900" s="201"/>
      <c r="BY900" s="201"/>
      <c r="BZ900" s="201"/>
      <c r="CA900" s="201"/>
    </row>
    <row r="901" spans="1:79" ht="16.5" customHeight="1" x14ac:dyDescent="0.3">
      <c r="A901" s="267"/>
      <c r="B901" s="267"/>
      <c r="C901" s="267"/>
      <c r="D901" s="267"/>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c r="BG901" s="201"/>
      <c r="BH901" s="201"/>
      <c r="BI901" s="201"/>
      <c r="BJ901" s="201"/>
      <c r="BK901" s="201"/>
      <c r="BL901" s="201"/>
      <c r="BM901" s="201"/>
      <c r="BN901" s="201"/>
      <c r="BO901" s="201"/>
      <c r="BP901" s="201"/>
      <c r="BQ901" s="201"/>
      <c r="BR901" s="201"/>
      <c r="BS901" s="201"/>
      <c r="BT901" s="201"/>
      <c r="BU901" s="201"/>
      <c r="BV901" s="201"/>
      <c r="BW901" s="201"/>
      <c r="BX901" s="201"/>
      <c r="BY901" s="201"/>
      <c r="BZ901" s="201"/>
      <c r="CA901" s="201"/>
    </row>
    <row r="902" spans="1:79" ht="16.5" customHeight="1" x14ac:dyDescent="0.3">
      <c r="A902" s="267"/>
      <c r="B902" s="267"/>
      <c r="C902" s="267"/>
      <c r="D902" s="267"/>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c r="BG902" s="201"/>
      <c r="BH902" s="201"/>
      <c r="BI902" s="201"/>
      <c r="BJ902" s="201"/>
      <c r="BK902" s="201"/>
      <c r="BL902" s="201"/>
      <c r="BM902" s="201"/>
      <c r="BN902" s="201"/>
      <c r="BO902" s="201"/>
      <c r="BP902" s="201"/>
      <c r="BQ902" s="201"/>
      <c r="BR902" s="201"/>
      <c r="BS902" s="201"/>
      <c r="BT902" s="201"/>
      <c r="BU902" s="201"/>
      <c r="BV902" s="201"/>
      <c r="BW902" s="201"/>
      <c r="BX902" s="201"/>
      <c r="BY902" s="201"/>
      <c r="BZ902" s="201"/>
      <c r="CA902" s="201"/>
    </row>
    <row r="903" spans="1:79" ht="16.5" customHeight="1" x14ac:dyDescent="0.3">
      <c r="A903" s="267"/>
      <c r="B903" s="267"/>
      <c r="C903" s="267"/>
      <c r="D903" s="267"/>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c r="BG903" s="201"/>
      <c r="BH903" s="201"/>
      <c r="BI903" s="201"/>
      <c r="BJ903" s="201"/>
      <c r="BK903" s="201"/>
      <c r="BL903" s="201"/>
      <c r="BM903" s="201"/>
      <c r="BN903" s="201"/>
      <c r="BO903" s="201"/>
      <c r="BP903" s="201"/>
      <c r="BQ903" s="201"/>
      <c r="BR903" s="201"/>
      <c r="BS903" s="201"/>
      <c r="BT903" s="201"/>
      <c r="BU903" s="201"/>
      <c r="BV903" s="201"/>
      <c r="BW903" s="201"/>
      <c r="BX903" s="201"/>
      <c r="BY903" s="201"/>
      <c r="BZ903" s="201"/>
      <c r="CA903" s="201"/>
    </row>
    <row r="904" spans="1:79" ht="16.5" customHeight="1" x14ac:dyDescent="0.3">
      <c r="A904" s="267"/>
      <c r="B904" s="267"/>
      <c r="C904" s="267"/>
      <c r="D904" s="267"/>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c r="BG904" s="201"/>
      <c r="BH904" s="201"/>
      <c r="BI904" s="201"/>
      <c r="BJ904" s="201"/>
      <c r="BK904" s="201"/>
      <c r="BL904" s="201"/>
      <c r="BM904" s="201"/>
      <c r="BN904" s="201"/>
      <c r="BO904" s="201"/>
      <c r="BP904" s="201"/>
      <c r="BQ904" s="201"/>
      <c r="BR904" s="201"/>
      <c r="BS904" s="201"/>
      <c r="BT904" s="201"/>
      <c r="BU904" s="201"/>
      <c r="BV904" s="201"/>
      <c r="BW904" s="201"/>
      <c r="BX904" s="201"/>
      <c r="BY904" s="201"/>
      <c r="BZ904" s="201"/>
      <c r="CA904" s="201"/>
    </row>
    <row r="905" spans="1:79" ht="16.5" customHeight="1" x14ac:dyDescent="0.3">
      <c r="A905" s="267"/>
      <c r="B905" s="267"/>
      <c r="C905" s="267"/>
      <c r="D905" s="267"/>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c r="BG905" s="201"/>
      <c r="BH905" s="201"/>
      <c r="BI905" s="201"/>
      <c r="BJ905" s="201"/>
      <c r="BK905" s="201"/>
      <c r="BL905" s="201"/>
      <c r="BM905" s="201"/>
      <c r="BN905" s="201"/>
      <c r="BO905" s="201"/>
      <c r="BP905" s="201"/>
      <c r="BQ905" s="201"/>
      <c r="BR905" s="201"/>
      <c r="BS905" s="201"/>
      <c r="BT905" s="201"/>
      <c r="BU905" s="201"/>
      <c r="BV905" s="201"/>
      <c r="BW905" s="201"/>
      <c r="BX905" s="201"/>
      <c r="BY905" s="201"/>
      <c r="BZ905" s="201"/>
      <c r="CA905" s="201"/>
    </row>
    <row r="906" spans="1:79" ht="16.5" customHeight="1" x14ac:dyDescent="0.3">
      <c r="A906" s="267"/>
      <c r="B906" s="267"/>
      <c r="C906" s="267"/>
      <c r="D906" s="267"/>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c r="BG906" s="201"/>
      <c r="BH906" s="201"/>
      <c r="BI906" s="201"/>
      <c r="BJ906" s="201"/>
      <c r="BK906" s="201"/>
      <c r="BL906" s="201"/>
      <c r="BM906" s="201"/>
      <c r="BN906" s="201"/>
      <c r="BO906" s="201"/>
      <c r="BP906" s="201"/>
      <c r="BQ906" s="201"/>
      <c r="BR906" s="201"/>
      <c r="BS906" s="201"/>
      <c r="BT906" s="201"/>
      <c r="BU906" s="201"/>
      <c r="BV906" s="201"/>
      <c r="BW906" s="201"/>
      <c r="BX906" s="201"/>
      <c r="BY906" s="201"/>
      <c r="BZ906" s="201"/>
      <c r="CA906" s="201"/>
    </row>
    <row r="907" spans="1:79" ht="16.5" customHeight="1" x14ac:dyDescent="0.3">
      <c r="A907" s="267"/>
      <c r="B907" s="267"/>
      <c r="C907" s="267"/>
      <c r="D907" s="267"/>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c r="BG907" s="201"/>
      <c r="BH907" s="201"/>
      <c r="BI907" s="201"/>
      <c r="BJ907" s="201"/>
      <c r="BK907" s="201"/>
      <c r="BL907" s="201"/>
      <c r="BM907" s="201"/>
      <c r="BN907" s="201"/>
      <c r="BO907" s="201"/>
      <c r="BP907" s="201"/>
      <c r="BQ907" s="201"/>
      <c r="BR907" s="201"/>
      <c r="BS907" s="201"/>
      <c r="BT907" s="201"/>
      <c r="BU907" s="201"/>
      <c r="BV907" s="201"/>
      <c r="BW907" s="201"/>
      <c r="BX907" s="201"/>
      <c r="BY907" s="201"/>
      <c r="BZ907" s="201"/>
      <c r="CA907" s="201"/>
    </row>
    <row r="908" spans="1:79" ht="16.5" customHeight="1" x14ac:dyDescent="0.3">
      <c r="A908" s="267"/>
      <c r="B908" s="267"/>
      <c r="C908" s="267"/>
      <c r="D908" s="267"/>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c r="BG908" s="201"/>
      <c r="BH908" s="201"/>
      <c r="BI908" s="201"/>
      <c r="BJ908" s="201"/>
      <c r="BK908" s="201"/>
      <c r="BL908" s="201"/>
      <c r="BM908" s="201"/>
      <c r="BN908" s="201"/>
      <c r="BO908" s="201"/>
      <c r="BP908" s="201"/>
      <c r="BQ908" s="201"/>
      <c r="BR908" s="201"/>
      <c r="BS908" s="201"/>
      <c r="BT908" s="201"/>
      <c r="BU908" s="201"/>
      <c r="BV908" s="201"/>
      <c r="BW908" s="201"/>
      <c r="BX908" s="201"/>
      <c r="BY908" s="201"/>
      <c r="BZ908" s="201"/>
      <c r="CA908" s="201"/>
    </row>
    <row r="909" spans="1:79" ht="16.5" customHeight="1" x14ac:dyDescent="0.3">
      <c r="A909" s="267"/>
      <c r="B909" s="267"/>
      <c r="C909" s="267"/>
      <c r="D909" s="267"/>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row>
    <row r="910" spans="1:79" ht="16.5" customHeight="1" x14ac:dyDescent="0.3">
      <c r="A910" s="267"/>
      <c r="B910" s="267"/>
      <c r="C910" s="267"/>
      <c r="D910" s="267"/>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row>
    <row r="911" spans="1:79" ht="16.5" customHeight="1" x14ac:dyDescent="0.3">
      <c r="A911" s="267"/>
      <c r="B911" s="267"/>
      <c r="C911" s="267"/>
      <c r="D911" s="267"/>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c r="BG911" s="201"/>
      <c r="BH911" s="201"/>
      <c r="BI911" s="201"/>
      <c r="BJ911" s="201"/>
      <c r="BK911" s="201"/>
      <c r="BL911" s="201"/>
      <c r="BM911" s="201"/>
      <c r="BN911" s="201"/>
      <c r="BO911" s="201"/>
      <c r="BP911" s="201"/>
      <c r="BQ911" s="201"/>
      <c r="BR911" s="201"/>
      <c r="BS911" s="201"/>
      <c r="BT911" s="201"/>
      <c r="BU911" s="201"/>
      <c r="BV911" s="201"/>
      <c r="BW911" s="201"/>
      <c r="BX911" s="201"/>
      <c r="BY911" s="201"/>
      <c r="BZ911" s="201"/>
      <c r="CA911" s="201"/>
    </row>
    <row r="912" spans="1:79" ht="16.5" customHeight="1" x14ac:dyDescent="0.3">
      <c r="A912" s="267"/>
      <c r="B912" s="267"/>
      <c r="C912" s="267"/>
      <c r="D912" s="267"/>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c r="BG912" s="201"/>
      <c r="BH912" s="201"/>
      <c r="BI912" s="201"/>
      <c r="BJ912" s="201"/>
      <c r="BK912" s="201"/>
      <c r="BL912" s="201"/>
      <c r="BM912" s="201"/>
      <c r="BN912" s="201"/>
      <c r="BO912" s="201"/>
      <c r="BP912" s="201"/>
      <c r="BQ912" s="201"/>
      <c r="BR912" s="201"/>
      <c r="BS912" s="201"/>
      <c r="BT912" s="201"/>
      <c r="BU912" s="201"/>
      <c r="BV912" s="201"/>
      <c r="BW912" s="201"/>
      <c r="BX912" s="201"/>
      <c r="BY912" s="201"/>
      <c r="BZ912" s="201"/>
      <c r="CA912" s="201"/>
    </row>
    <row r="913" spans="1:79" ht="16.5" customHeight="1" x14ac:dyDescent="0.3">
      <c r="A913" s="267"/>
      <c r="B913" s="267"/>
      <c r="C913" s="267"/>
      <c r="D913" s="267"/>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c r="BG913" s="201"/>
      <c r="BH913" s="201"/>
      <c r="BI913" s="201"/>
      <c r="BJ913" s="201"/>
      <c r="BK913" s="201"/>
      <c r="BL913" s="201"/>
      <c r="BM913" s="201"/>
      <c r="BN913" s="201"/>
      <c r="BO913" s="201"/>
      <c r="BP913" s="201"/>
      <c r="BQ913" s="201"/>
      <c r="BR913" s="201"/>
      <c r="BS913" s="201"/>
      <c r="BT913" s="201"/>
      <c r="BU913" s="201"/>
      <c r="BV913" s="201"/>
      <c r="BW913" s="201"/>
      <c r="BX913" s="201"/>
      <c r="BY913" s="201"/>
      <c r="BZ913" s="201"/>
      <c r="CA913" s="201"/>
    </row>
    <row r="914" spans="1:79" ht="16.5" customHeight="1" x14ac:dyDescent="0.3">
      <c r="A914" s="267"/>
      <c r="B914" s="267"/>
      <c r="C914" s="267"/>
      <c r="D914" s="267"/>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c r="BG914" s="201"/>
      <c r="BH914" s="201"/>
      <c r="BI914" s="201"/>
      <c r="BJ914" s="201"/>
      <c r="BK914" s="201"/>
      <c r="BL914" s="201"/>
      <c r="BM914" s="201"/>
      <c r="BN914" s="201"/>
      <c r="BO914" s="201"/>
      <c r="BP914" s="201"/>
      <c r="BQ914" s="201"/>
      <c r="BR914" s="201"/>
      <c r="BS914" s="201"/>
      <c r="BT914" s="201"/>
      <c r="BU914" s="201"/>
      <c r="BV914" s="201"/>
      <c r="BW914" s="201"/>
      <c r="BX914" s="201"/>
      <c r="BY914" s="201"/>
      <c r="BZ914" s="201"/>
      <c r="CA914" s="201"/>
    </row>
    <row r="915" spans="1:79" ht="16.5" customHeight="1" x14ac:dyDescent="0.3">
      <c r="A915" s="267"/>
      <c r="B915" s="267"/>
      <c r="C915" s="267"/>
      <c r="D915" s="267"/>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c r="BG915" s="201"/>
      <c r="BH915" s="201"/>
      <c r="BI915" s="201"/>
      <c r="BJ915" s="201"/>
      <c r="BK915" s="201"/>
      <c r="BL915" s="201"/>
      <c r="BM915" s="201"/>
      <c r="BN915" s="201"/>
      <c r="BO915" s="201"/>
      <c r="BP915" s="201"/>
      <c r="BQ915" s="201"/>
      <c r="BR915" s="201"/>
      <c r="BS915" s="201"/>
      <c r="BT915" s="201"/>
      <c r="BU915" s="201"/>
      <c r="BV915" s="201"/>
      <c r="BW915" s="201"/>
      <c r="BX915" s="201"/>
      <c r="BY915" s="201"/>
      <c r="BZ915" s="201"/>
      <c r="CA915" s="201"/>
    </row>
    <row r="916" spans="1:79" ht="16.5" customHeight="1" x14ac:dyDescent="0.3">
      <c r="A916" s="267"/>
      <c r="B916" s="267"/>
      <c r="C916" s="267"/>
      <c r="D916" s="267"/>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c r="BG916" s="201"/>
      <c r="BH916" s="201"/>
      <c r="BI916" s="201"/>
      <c r="BJ916" s="201"/>
      <c r="BK916" s="201"/>
      <c r="BL916" s="201"/>
      <c r="BM916" s="201"/>
      <c r="BN916" s="201"/>
      <c r="BO916" s="201"/>
      <c r="BP916" s="201"/>
      <c r="BQ916" s="201"/>
      <c r="BR916" s="201"/>
      <c r="BS916" s="201"/>
      <c r="BT916" s="201"/>
      <c r="BU916" s="201"/>
      <c r="BV916" s="201"/>
      <c r="BW916" s="201"/>
      <c r="BX916" s="201"/>
      <c r="BY916" s="201"/>
      <c r="BZ916" s="201"/>
      <c r="CA916" s="201"/>
    </row>
    <row r="917" spans="1:79" ht="16.5" customHeight="1" x14ac:dyDescent="0.3">
      <c r="A917" s="267"/>
      <c r="B917" s="267"/>
      <c r="C917" s="267"/>
      <c r="D917" s="267"/>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c r="BG917" s="201"/>
      <c r="BH917" s="201"/>
      <c r="BI917" s="201"/>
      <c r="BJ917" s="201"/>
      <c r="BK917" s="201"/>
      <c r="BL917" s="201"/>
      <c r="BM917" s="201"/>
      <c r="BN917" s="201"/>
      <c r="BO917" s="201"/>
      <c r="BP917" s="201"/>
      <c r="BQ917" s="201"/>
      <c r="BR917" s="201"/>
      <c r="BS917" s="201"/>
      <c r="BT917" s="201"/>
      <c r="BU917" s="201"/>
      <c r="BV917" s="201"/>
      <c r="BW917" s="201"/>
      <c r="BX917" s="201"/>
      <c r="BY917" s="201"/>
      <c r="BZ917" s="201"/>
      <c r="CA917" s="201"/>
    </row>
    <row r="918" spans="1:79" ht="16.5" customHeight="1" x14ac:dyDescent="0.3">
      <c r="A918" s="267"/>
      <c r="B918" s="267"/>
      <c r="C918" s="267"/>
      <c r="D918" s="267"/>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c r="BG918" s="201"/>
      <c r="BH918" s="201"/>
      <c r="BI918" s="201"/>
      <c r="BJ918" s="201"/>
      <c r="BK918" s="201"/>
      <c r="BL918" s="201"/>
      <c r="BM918" s="201"/>
      <c r="BN918" s="201"/>
      <c r="BO918" s="201"/>
      <c r="BP918" s="201"/>
      <c r="BQ918" s="201"/>
      <c r="BR918" s="201"/>
      <c r="BS918" s="201"/>
      <c r="BT918" s="201"/>
      <c r="BU918" s="201"/>
      <c r="BV918" s="201"/>
      <c r="BW918" s="201"/>
      <c r="BX918" s="201"/>
      <c r="BY918" s="201"/>
      <c r="BZ918" s="201"/>
      <c r="CA918" s="201"/>
    </row>
    <row r="919" spans="1:79" ht="16.5" customHeight="1" x14ac:dyDescent="0.3">
      <c r="A919" s="267"/>
      <c r="B919" s="267"/>
      <c r="C919" s="267"/>
      <c r="D919" s="267"/>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c r="BG919" s="201"/>
      <c r="BH919" s="201"/>
      <c r="BI919" s="201"/>
      <c r="BJ919" s="201"/>
      <c r="BK919" s="201"/>
      <c r="BL919" s="201"/>
      <c r="BM919" s="201"/>
      <c r="BN919" s="201"/>
      <c r="BO919" s="201"/>
      <c r="BP919" s="201"/>
      <c r="BQ919" s="201"/>
      <c r="BR919" s="201"/>
      <c r="BS919" s="201"/>
      <c r="BT919" s="201"/>
      <c r="BU919" s="201"/>
      <c r="BV919" s="201"/>
      <c r="BW919" s="201"/>
      <c r="BX919" s="201"/>
      <c r="BY919" s="201"/>
      <c r="BZ919" s="201"/>
      <c r="CA919" s="201"/>
    </row>
    <row r="920" spans="1:79" ht="16.5" customHeight="1" x14ac:dyDescent="0.3">
      <c r="A920" s="267"/>
      <c r="B920" s="267"/>
      <c r="C920" s="267"/>
      <c r="D920" s="267"/>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c r="BG920" s="201"/>
      <c r="BH920" s="201"/>
      <c r="BI920" s="201"/>
      <c r="BJ920" s="201"/>
      <c r="BK920" s="201"/>
      <c r="BL920" s="201"/>
      <c r="BM920" s="201"/>
      <c r="BN920" s="201"/>
      <c r="BO920" s="201"/>
      <c r="BP920" s="201"/>
      <c r="BQ920" s="201"/>
      <c r="BR920" s="201"/>
      <c r="BS920" s="201"/>
      <c r="BT920" s="201"/>
      <c r="BU920" s="201"/>
      <c r="BV920" s="201"/>
      <c r="BW920" s="201"/>
      <c r="BX920" s="201"/>
      <c r="BY920" s="201"/>
      <c r="BZ920" s="201"/>
      <c r="CA920" s="201"/>
    </row>
    <row r="921" spans="1:79" ht="16.5" customHeight="1" x14ac:dyDescent="0.3">
      <c r="A921" s="267"/>
      <c r="B921" s="267"/>
      <c r="C921" s="267"/>
      <c r="D921" s="267"/>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c r="BG921" s="201"/>
      <c r="BH921" s="201"/>
      <c r="BI921" s="201"/>
      <c r="BJ921" s="201"/>
      <c r="BK921" s="201"/>
      <c r="BL921" s="201"/>
      <c r="BM921" s="201"/>
      <c r="BN921" s="201"/>
      <c r="BO921" s="201"/>
      <c r="BP921" s="201"/>
      <c r="BQ921" s="201"/>
      <c r="BR921" s="201"/>
      <c r="BS921" s="201"/>
      <c r="BT921" s="201"/>
      <c r="BU921" s="201"/>
      <c r="BV921" s="201"/>
      <c r="BW921" s="201"/>
      <c r="BX921" s="201"/>
      <c r="BY921" s="201"/>
      <c r="BZ921" s="201"/>
      <c r="CA921" s="201"/>
    </row>
    <row r="922" spans="1:79" ht="16.5" customHeight="1" x14ac:dyDescent="0.3">
      <c r="A922" s="267"/>
      <c r="B922" s="267"/>
      <c r="C922" s="267"/>
      <c r="D922" s="267"/>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c r="BG922" s="201"/>
      <c r="BH922" s="201"/>
      <c r="BI922" s="201"/>
      <c r="BJ922" s="201"/>
      <c r="BK922" s="201"/>
      <c r="BL922" s="201"/>
      <c r="BM922" s="201"/>
      <c r="BN922" s="201"/>
      <c r="BO922" s="201"/>
      <c r="BP922" s="201"/>
      <c r="BQ922" s="201"/>
      <c r="BR922" s="201"/>
      <c r="BS922" s="201"/>
      <c r="BT922" s="201"/>
      <c r="BU922" s="201"/>
      <c r="BV922" s="201"/>
      <c r="BW922" s="201"/>
      <c r="BX922" s="201"/>
      <c r="BY922" s="201"/>
      <c r="BZ922" s="201"/>
      <c r="CA922" s="201"/>
    </row>
    <row r="923" spans="1:79" ht="16.5" customHeight="1" x14ac:dyDescent="0.3">
      <c r="A923" s="267"/>
      <c r="B923" s="267"/>
      <c r="C923" s="267"/>
      <c r="D923" s="267"/>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c r="BG923" s="201"/>
      <c r="BH923" s="201"/>
      <c r="BI923" s="201"/>
      <c r="BJ923" s="201"/>
      <c r="BK923" s="201"/>
      <c r="BL923" s="201"/>
      <c r="BM923" s="201"/>
      <c r="BN923" s="201"/>
      <c r="BO923" s="201"/>
      <c r="BP923" s="201"/>
      <c r="BQ923" s="201"/>
      <c r="BR923" s="201"/>
      <c r="BS923" s="201"/>
      <c r="BT923" s="201"/>
      <c r="BU923" s="201"/>
      <c r="BV923" s="201"/>
      <c r="BW923" s="201"/>
      <c r="BX923" s="201"/>
      <c r="BY923" s="201"/>
      <c r="BZ923" s="201"/>
      <c r="CA923" s="201"/>
    </row>
    <row r="924" spans="1:79" ht="16.5" customHeight="1" x14ac:dyDescent="0.3">
      <c r="A924" s="267"/>
      <c r="B924" s="267"/>
      <c r="C924" s="267"/>
      <c r="D924" s="267"/>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c r="BG924" s="201"/>
      <c r="BH924" s="201"/>
      <c r="BI924" s="201"/>
      <c r="BJ924" s="201"/>
      <c r="BK924" s="201"/>
      <c r="BL924" s="201"/>
      <c r="BM924" s="201"/>
      <c r="BN924" s="201"/>
      <c r="BO924" s="201"/>
      <c r="BP924" s="201"/>
      <c r="BQ924" s="201"/>
      <c r="BR924" s="201"/>
      <c r="BS924" s="201"/>
      <c r="BT924" s="201"/>
      <c r="BU924" s="201"/>
      <c r="BV924" s="201"/>
      <c r="BW924" s="201"/>
      <c r="BX924" s="201"/>
      <c r="BY924" s="201"/>
      <c r="BZ924" s="201"/>
      <c r="CA924" s="201"/>
    </row>
    <row r="925" spans="1:79" ht="16.5" customHeight="1" x14ac:dyDescent="0.3">
      <c r="A925" s="267"/>
      <c r="B925" s="267"/>
      <c r="C925" s="267"/>
      <c r="D925" s="267"/>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c r="BG925" s="201"/>
      <c r="BH925" s="201"/>
      <c r="BI925" s="201"/>
      <c r="BJ925" s="201"/>
      <c r="BK925" s="201"/>
      <c r="BL925" s="201"/>
      <c r="BM925" s="201"/>
      <c r="BN925" s="201"/>
      <c r="BO925" s="201"/>
      <c r="BP925" s="201"/>
      <c r="BQ925" s="201"/>
      <c r="BR925" s="201"/>
      <c r="BS925" s="201"/>
      <c r="BT925" s="201"/>
      <c r="BU925" s="201"/>
      <c r="BV925" s="201"/>
      <c r="BW925" s="201"/>
      <c r="BX925" s="201"/>
      <c r="BY925" s="201"/>
      <c r="BZ925" s="201"/>
      <c r="CA925" s="201"/>
    </row>
    <row r="926" spans="1:79" ht="16.5" customHeight="1" x14ac:dyDescent="0.3">
      <c r="A926" s="267"/>
      <c r="B926" s="267"/>
      <c r="C926" s="267"/>
      <c r="D926" s="267"/>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c r="BG926" s="201"/>
      <c r="BH926" s="201"/>
      <c r="BI926" s="201"/>
      <c r="BJ926" s="201"/>
      <c r="BK926" s="201"/>
      <c r="BL926" s="201"/>
      <c r="BM926" s="201"/>
      <c r="BN926" s="201"/>
      <c r="BO926" s="201"/>
      <c r="BP926" s="201"/>
      <c r="BQ926" s="201"/>
      <c r="BR926" s="201"/>
      <c r="BS926" s="201"/>
      <c r="BT926" s="201"/>
      <c r="BU926" s="201"/>
      <c r="BV926" s="201"/>
      <c r="BW926" s="201"/>
      <c r="BX926" s="201"/>
      <c r="BY926" s="201"/>
      <c r="BZ926" s="201"/>
      <c r="CA926" s="201"/>
    </row>
    <row r="927" spans="1:79" ht="16.5" customHeight="1" x14ac:dyDescent="0.3">
      <c r="A927" s="267"/>
      <c r="B927" s="267"/>
      <c r="C927" s="267"/>
      <c r="D927" s="267"/>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c r="BG927" s="201"/>
      <c r="BH927" s="201"/>
      <c r="BI927" s="201"/>
      <c r="BJ927" s="201"/>
      <c r="BK927" s="201"/>
      <c r="BL927" s="201"/>
      <c r="BM927" s="201"/>
      <c r="BN927" s="201"/>
      <c r="BO927" s="201"/>
      <c r="BP927" s="201"/>
      <c r="BQ927" s="201"/>
      <c r="BR927" s="201"/>
      <c r="BS927" s="201"/>
      <c r="BT927" s="201"/>
      <c r="BU927" s="201"/>
      <c r="BV927" s="201"/>
      <c r="BW927" s="201"/>
      <c r="BX927" s="201"/>
      <c r="BY927" s="201"/>
      <c r="BZ927" s="201"/>
      <c r="CA927" s="201"/>
    </row>
    <row r="928" spans="1:79" ht="16.5" customHeight="1" x14ac:dyDescent="0.3">
      <c r="A928" s="267"/>
      <c r="B928" s="267"/>
      <c r="C928" s="267"/>
      <c r="D928" s="267"/>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c r="BG928" s="201"/>
      <c r="BH928" s="201"/>
      <c r="BI928" s="201"/>
      <c r="BJ928" s="201"/>
      <c r="BK928" s="201"/>
      <c r="BL928" s="201"/>
      <c r="BM928" s="201"/>
      <c r="BN928" s="201"/>
      <c r="BO928" s="201"/>
      <c r="BP928" s="201"/>
      <c r="BQ928" s="201"/>
      <c r="BR928" s="201"/>
      <c r="BS928" s="201"/>
      <c r="BT928" s="201"/>
      <c r="BU928" s="201"/>
      <c r="BV928" s="201"/>
      <c r="BW928" s="201"/>
      <c r="BX928" s="201"/>
      <c r="BY928" s="201"/>
      <c r="BZ928" s="201"/>
      <c r="CA928" s="201"/>
    </row>
    <row r="929" spans="1:79" ht="16.5" customHeight="1" x14ac:dyDescent="0.3">
      <c r="A929" s="267"/>
      <c r="B929" s="267"/>
      <c r="C929" s="267"/>
      <c r="D929" s="267"/>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c r="BG929" s="201"/>
      <c r="BH929" s="201"/>
      <c r="BI929" s="201"/>
      <c r="BJ929" s="201"/>
      <c r="BK929" s="201"/>
      <c r="BL929" s="201"/>
      <c r="BM929" s="201"/>
      <c r="BN929" s="201"/>
      <c r="BO929" s="201"/>
      <c r="BP929" s="201"/>
      <c r="BQ929" s="201"/>
      <c r="BR929" s="201"/>
      <c r="BS929" s="201"/>
      <c r="BT929" s="201"/>
      <c r="BU929" s="201"/>
      <c r="BV929" s="201"/>
      <c r="BW929" s="201"/>
      <c r="BX929" s="201"/>
      <c r="BY929" s="201"/>
      <c r="BZ929" s="201"/>
      <c r="CA929" s="201"/>
    </row>
    <row r="930" spans="1:79" ht="16.5" customHeight="1" x14ac:dyDescent="0.3">
      <c r="A930" s="267"/>
      <c r="B930" s="267"/>
      <c r="C930" s="267"/>
      <c r="D930" s="267"/>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c r="BG930" s="201"/>
      <c r="BH930" s="201"/>
      <c r="BI930" s="201"/>
      <c r="BJ930" s="201"/>
      <c r="BK930" s="201"/>
      <c r="BL930" s="201"/>
      <c r="BM930" s="201"/>
      <c r="BN930" s="201"/>
      <c r="BO930" s="201"/>
      <c r="BP930" s="201"/>
      <c r="BQ930" s="201"/>
      <c r="BR930" s="201"/>
      <c r="BS930" s="201"/>
      <c r="BT930" s="201"/>
      <c r="BU930" s="201"/>
      <c r="BV930" s="201"/>
      <c r="BW930" s="201"/>
      <c r="BX930" s="201"/>
      <c r="BY930" s="201"/>
      <c r="BZ930" s="201"/>
      <c r="CA930" s="201"/>
    </row>
    <row r="931" spans="1:79" ht="16.5" customHeight="1" x14ac:dyDescent="0.3">
      <c r="A931" s="267"/>
      <c r="B931" s="267"/>
      <c r="C931" s="267"/>
      <c r="D931" s="267"/>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c r="BG931" s="201"/>
      <c r="BH931" s="201"/>
      <c r="BI931" s="201"/>
      <c r="BJ931" s="201"/>
      <c r="BK931" s="201"/>
      <c r="BL931" s="201"/>
      <c r="BM931" s="201"/>
      <c r="BN931" s="201"/>
      <c r="BO931" s="201"/>
      <c r="BP931" s="201"/>
      <c r="BQ931" s="201"/>
      <c r="BR931" s="201"/>
      <c r="BS931" s="201"/>
      <c r="BT931" s="201"/>
      <c r="BU931" s="201"/>
      <c r="BV931" s="201"/>
      <c r="BW931" s="201"/>
      <c r="BX931" s="201"/>
      <c r="BY931" s="201"/>
      <c r="BZ931" s="201"/>
      <c r="CA931" s="201"/>
    </row>
    <row r="932" spans="1:79" ht="16.5" customHeight="1" x14ac:dyDescent="0.3">
      <c r="A932" s="267"/>
      <c r="B932" s="267"/>
      <c r="C932" s="267"/>
      <c r="D932" s="267"/>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c r="BG932" s="201"/>
      <c r="BH932" s="201"/>
      <c r="BI932" s="201"/>
      <c r="BJ932" s="201"/>
      <c r="BK932" s="201"/>
      <c r="BL932" s="201"/>
      <c r="BM932" s="201"/>
      <c r="BN932" s="201"/>
      <c r="BO932" s="201"/>
      <c r="BP932" s="201"/>
      <c r="BQ932" s="201"/>
      <c r="BR932" s="201"/>
      <c r="BS932" s="201"/>
      <c r="BT932" s="201"/>
      <c r="BU932" s="201"/>
      <c r="BV932" s="201"/>
      <c r="BW932" s="201"/>
      <c r="BX932" s="201"/>
      <c r="BY932" s="201"/>
      <c r="BZ932" s="201"/>
      <c r="CA932" s="201"/>
    </row>
    <row r="933" spans="1:79" ht="16.5" customHeight="1" x14ac:dyDescent="0.3">
      <c r="A933" s="267"/>
      <c r="B933" s="267"/>
      <c r="C933" s="267"/>
      <c r="D933" s="267"/>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c r="BG933" s="201"/>
      <c r="BH933" s="201"/>
      <c r="BI933" s="201"/>
      <c r="BJ933" s="201"/>
      <c r="BK933" s="201"/>
      <c r="BL933" s="201"/>
      <c r="BM933" s="201"/>
      <c r="BN933" s="201"/>
      <c r="BO933" s="201"/>
      <c r="BP933" s="201"/>
      <c r="BQ933" s="201"/>
      <c r="BR933" s="201"/>
      <c r="BS933" s="201"/>
      <c r="BT933" s="201"/>
      <c r="BU933" s="201"/>
      <c r="BV933" s="201"/>
      <c r="BW933" s="201"/>
      <c r="BX933" s="201"/>
      <c r="BY933" s="201"/>
      <c r="BZ933" s="201"/>
      <c r="CA933" s="201"/>
    </row>
    <row r="934" spans="1:79" ht="16.5" customHeight="1" x14ac:dyDescent="0.3">
      <c r="A934" s="267"/>
      <c r="B934" s="267"/>
      <c r="C934" s="267"/>
      <c r="D934" s="267"/>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c r="BR934" s="201"/>
      <c r="BS934" s="201"/>
      <c r="BT934" s="201"/>
      <c r="BU934" s="201"/>
      <c r="BV934" s="201"/>
      <c r="BW934" s="201"/>
      <c r="BX934" s="201"/>
      <c r="BY934" s="201"/>
      <c r="BZ934" s="201"/>
      <c r="CA934" s="201"/>
    </row>
    <row r="935" spans="1:79" ht="16.5" customHeight="1" x14ac:dyDescent="0.3">
      <c r="A935" s="267"/>
      <c r="B935" s="267"/>
      <c r="C935" s="267"/>
      <c r="D935" s="267"/>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c r="BR935" s="201"/>
      <c r="BS935" s="201"/>
      <c r="BT935" s="201"/>
      <c r="BU935" s="201"/>
      <c r="BV935" s="201"/>
      <c r="BW935" s="201"/>
      <c r="BX935" s="201"/>
      <c r="BY935" s="201"/>
      <c r="BZ935" s="201"/>
      <c r="CA935" s="201"/>
    </row>
    <row r="936" spans="1:79" ht="16.5" customHeight="1" x14ac:dyDescent="0.3">
      <c r="A936" s="267"/>
      <c r="B936" s="267"/>
      <c r="C936" s="267"/>
      <c r="D936" s="267"/>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1"/>
      <c r="BR936" s="201"/>
      <c r="BS936" s="201"/>
      <c r="BT936" s="201"/>
      <c r="BU936" s="201"/>
      <c r="BV936" s="201"/>
      <c r="BW936" s="201"/>
      <c r="BX936" s="201"/>
      <c r="BY936" s="201"/>
      <c r="BZ936" s="201"/>
      <c r="CA936" s="201"/>
    </row>
    <row r="937" spans="1:79" ht="16.5" customHeight="1" x14ac:dyDescent="0.3">
      <c r="A937" s="267"/>
      <c r="B937" s="267"/>
      <c r="C937" s="267"/>
      <c r="D937" s="267"/>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c r="BR937" s="201"/>
      <c r="BS937" s="201"/>
      <c r="BT937" s="201"/>
      <c r="BU937" s="201"/>
      <c r="BV937" s="201"/>
      <c r="BW937" s="201"/>
      <c r="BX937" s="201"/>
      <c r="BY937" s="201"/>
      <c r="BZ937" s="201"/>
      <c r="CA937" s="201"/>
    </row>
    <row r="938" spans="1:79" ht="16.5" customHeight="1" x14ac:dyDescent="0.3">
      <c r="A938" s="267"/>
      <c r="B938" s="267"/>
      <c r="C938" s="267"/>
      <c r="D938" s="267"/>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c r="BG938" s="201"/>
      <c r="BH938" s="201"/>
      <c r="BI938" s="201"/>
      <c r="BJ938" s="201"/>
      <c r="BK938" s="201"/>
      <c r="BL938" s="201"/>
      <c r="BM938" s="201"/>
      <c r="BN938" s="201"/>
      <c r="BO938" s="201"/>
      <c r="BP938" s="201"/>
      <c r="BQ938" s="201"/>
      <c r="BR938" s="201"/>
      <c r="BS938" s="201"/>
      <c r="BT938" s="201"/>
      <c r="BU938" s="201"/>
      <c r="BV938" s="201"/>
      <c r="BW938" s="201"/>
      <c r="BX938" s="201"/>
      <c r="BY938" s="201"/>
      <c r="BZ938" s="201"/>
      <c r="CA938" s="201"/>
    </row>
    <row r="939" spans="1:79" ht="16.5" customHeight="1" x14ac:dyDescent="0.3">
      <c r="A939" s="267"/>
      <c r="B939" s="267"/>
      <c r="C939" s="267"/>
      <c r="D939" s="267"/>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c r="BG939" s="201"/>
      <c r="BH939" s="201"/>
      <c r="BI939" s="201"/>
      <c r="BJ939" s="201"/>
      <c r="BK939" s="201"/>
      <c r="BL939" s="201"/>
      <c r="BM939" s="201"/>
      <c r="BN939" s="201"/>
      <c r="BO939" s="201"/>
      <c r="BP939" s="201"/>
      <c r="BQ939" s="201"/>
      <c r="BR939" s="201"/>
      <c r="BS939" s="201"/>
      <c r="BT939" s="201"/>
      <c r="BU939" s="201"/>
      <c r="BV939" s="201"/>
      <c r="BW939" s="201"/>
      <c r="BX939" s="201"/>
      <c r="BY939" s="201"/>
      <c r="BZ939" s="201"/>
      <c r="CA939" s="201"/>
    </row>
    <row r="940" spans="1:79" ht="16.5" customHeight="1" x14ac:dyDescent="0.3">
      <c r="A940" s="267"/>
      <c r="B940" s="267"/>
      <c r="C940" s="267"/>
      <c r="D940" s="267"/>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c r="BG940" s="201"/>
      <c r="BH940" s="201"/>
      <c r="BI940" s="201"/>
      <c r="BJ940" s="201"/>
      <c r="BK940" s="201"/>
      <c r="BL940" s="201"/>
      <c r="BM940" s="201"/>
      <c r="BN940" s="201"/>
      <c r="BO940" s="201"/>
      <c r="BP940" s="201"/>
      <c r="BQ940" s="201"/>
      <c r="BR940" s="201"/>
      <c r="BS940" s="201"/>
      <c r="BT940" s="201"/>
      <c r="BU940" s="201"/>
      <c r="BV940" s="201"/>
      <c r="BW940" s="201"/>
      <c r="BX940" s="201"/>
      <c r="BY940" s="201"/>
      <c r="BZ940" s="201"/>
      <c r="CA940" s="201"/>
    </row>
    <row r="941" spans="1:79" ht="16.5" customHeight="1" x14ac:dyDescent="0.3">
      <c r="A941" s="267"/>
      <c r="B941" s="267"/>
      <c r="C941" s="267"/>
      <c r="D941" s="267"/>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c r="BG941" s="201"/>
      <c r="BH941" s="201"/>
      <c r="BI941" s="201"/>
      <c r="BJ941" s="201"/>
      <c r="BK941" s="201"/>
      <c r="BL941" s="201"/>
      <c r="BM941" s="201"/>
      <c r="BN941" s="201"/>
      <c r="BO941" s="201"/>
      <c r="BP941" s="201"/>
      <c r="BQ941" s="201"/>
      <c r="BR941" s="201"/>
      <c r="BS941" s="201"/>
      <c r="BT941" s="201"/>
      <c r="BU941" s="201"/>
      <c r="BV941" s="201"/>
      <c r="BW941" s="201"/>
      <c r="BX941" s="201"/>
      <c r="BY941" s="201"/>
      <c r="BZ941" s="201"/>
      <c r="CA941" s="201"/>
    </row>
    <row r="942" spans="1:79" ht="16.5" customHeight="1" x14ac:dyDescent="0.3">
      <c r="A942" s="267"/>
      <c r="B942" s="267"/>
      <c r="C942" s="267"/>
      <c r="D942" s="267"/>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c r="BG942" s="201"/>
      <c r="BH942" s="201"/>
      <c r="BI942" s="201"/>
      <c r="BJ942" s="201"/>
      <c r="BK942" s="201"/>
      <c r="BL942" s="201"/>
      <c r="BM942" s="201"/>
      <c r="BN942" s="201"/>
      <c r="BO942" s="201"/>
      <c r="BP942" s="201"/>
      <c r="BQ942" s="201"/>
      <c r="BR942" s="201"/>
      <c r="BS942" s="201"/>
      <c r="BT942" s="201"/>
      <c r="BU942" s="201"/>
      <c r="BV942" s="201"/>
      <c r="BW942" s="201"/>
      <c r="BX942" s="201"/>
      <c r="BY942" s="201"/>
      <c r="BZ942" s="201"/>
      <c r="CA942" s="201"/>
    </row>
    <row r="943" spans="1:79" ht="16.5" customHeight="1" x14ac:dyDescent="0.3">
      <c r="A943" s="267"/>
      <c r="B943" s="267"/>
      <c r="C943" s="267"/>
      <c r="D943" s="267"/>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c r="BG943" s="201"/>
      <c r="BH943" s="201"/>
      <c r="BI943" s="201"/>
      <c r="BJ943" s="201"/>
      <c r="BK943" s="201"/>
      <c r="BL943" s="201"/>
      <c r="BM943" s="201"/>
      <c r="BN943" s="201"/>
      <c r="BO943" s="201"/>
      <c r="BP943" s="201"/>
      <c r="BQ943" s="201"/>
      <c r="BR943" s="201"/>
      <c r="BS943" s="201"/>
      <c r="BT943" s="201"/>
      <c r="BU943" s="201"/>
      <c r="BV943" s="201"/>
      <c r="BW943" s="201"/>
      <c r="BX943" s="201"/>
      <c r="BY943" s="201"/>
      <c r="BZ943" s="201"/>
      <c r="CA943" s="201"/>
    </row>
    <row r="944" spans="1:79" ht="16.5" customHeight="1" x14ac:dyDescent="0.3">
      <c r="A944" s="267"/>
      <c r="B944" s="267"/>
      <c r="C944" s="267"/>
      <c r="D944" s="267"/>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c r="BR944" s="201"/>
      <c r="BS944" s="201"/>
      <c r="BT944" s="201"/>
      <c r="BU944" s="201"/>
      <c r="BV944" s="201"/>
      <c r="BW944" s="201"/>
      <c r="BX944" s="201"/>
      <c r="BY944" s="201"/>
      <c r="BZ944" s="201"/>
      <c r="CA944" s="201"/>
    </row>
    <row r="945" spans="1:79" ht="16.5" customHeight="1" x14ac:dyDescent="0.3">
      <c r="A945" s="267"/>
      <c r="B945" s="267"/>
      <c r="C945" s="267"/>
      <c r="D945" s="267"/>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c r="BR945" s="201"/>
      <c r="BS945" s="201"/>
      <c r="BT945" s="201"/>
      <c r="BU945" s="201"/>
      <c r="BV945" s="201"/>
      <c r="BW945" s="201"/>
      <c r="BX945" s="201"/>
      <c r="BY945" s="201"/>
      <c r="BZ945" s="201"/>
      <c r="CA945" s="201"/>
    </row>
    <row r="946" spans="1:79" ht="16.5" customHeight="1" x14ac:dyDescent="0.3">
      <c r="A946" s="267"/>
      <c r="B946" s="267"/>
      <c r="C946" s="267"/>
      <c r="D946" s="267"/>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c r="BR946" s="201"/>
      <c r="BS946" s="201"/>
      <c r="BT946" s="201"/>
      <c r="BU946" s="201"/>
      <c r="BV946" s="201"/>
      <c r="BW946" s="201"/>
      <c r="BX946" s="201"/>
      <c r="BY946" s="201"/>
      <c r="BZ946" s="201"/>
      <c r="CA946" s="201"/>
    </row>
    <row r="947" spans="1:79" ht="16.5" customHeight="1" x14ac:dyDescent="0.3">
      <c r="A947" s="267"/>
      <c r="B947" s="267"/>
      <c r="C947" s="267"/>
      <c r="D947" s="267"/>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01"/>
      <c r="BI947" s="201"/>
      <c r="BJ947" s="201"/>
      <c r="BK947" s="201"/>
      <c r="BL947" s="201"/>
      <c r="BM947" s="201"/>
      <c r="BN947" s="201"/>
      <c r="BO947" s="201"/>
      <c r="BP947" s="201"/>
      <c r="BQ947" s="201"/>
      <c r="BR947" s="201"/>
      <c r="BS947" s="201"/>
      <c r="BT947" s="201"/>
      <c r="BU947" s="201"/>
      <c r="BV947" s="201"/>
      <c r="BW947" s="201"/>
      <c r="BX947" s="201"/>
      <c r="BY947" s="201"/>
      <c r="BZ947" s="201"/>
      <c r="CA947" s="201"/>
    </row>
    <row r="948" spans="1:79" ht="16.5" customHeight="1" x14ac:dyDescent="0.3">
      <c r="A948" s="267"/>
      <c r="B948" s="267"/>
      <c r="C948" s="267"/>
      <c r="D948" s="267"/>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c r="BR948" s="201"/>
      <c r="BS948" s="201"/>
      <c r="BT948" s="201"/>
      <c r="BU948" s="201"/>
      <c r="BV948" s="201"/>
      <c r="BW948" s="201"/>
      <c r="BX948" s="201"/>
      <c r="BY948" s="201"/>
      <c r="BZ948" s="201"/>
      <c r="CA948" s="201"/>
    </row>
    <row r="949" spans="1:79" ht="16.5" customHeight="1" x14ac:dyDescent="0.3">
      <c r="A949" s="267"/>
      <c r="B949" s="267"/>
      <c r="C949" s="267"/>
      <c r="D949" s="267"/>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c r="BR949" s="201"/>
      <c r="BS949" s="201"/>
      <c r="BT949" s="201"/>
      <c r="BU949" s="201"/>
      <c r="BV949" s="201"/>
      <c r="BW949" s="201"/>
      <c r="BX949" s="201"/>
      <c r="BY949" s="201"/>
      <c r="BZ949" s="201"/>
      <c r="CA949" s="201"/>
    </row>
    <row r="950" spans="1:79" ht="16.5" customHeight="1" x14ac:dyDescent="0.3">
      <c r="A950" s="267"/>
      <c r="B950" s="267"/>
      <c r="C950" s="267"/>
      <c r="D950" s="267"/>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01"/>
      <c r="BI950" s="201"/>
      <c r="BJ950" s="201"/>
      <c r="BK950" s="201"/>
      <c r="BL950" s="201"/>
      <c r="BM950" s="201"/>
      <c r="BN950" s="201"/>
      <c r="BO950" s="201"/>
      <c r="BP950" s="201"/>
      <c r="BQ950" s="201"/>
      <c r="BR950" s="201"/>
      <c r="BS950" s="201"/>
      <c r="BT950" s="201"/>
      <c r="BU950" s="201"/>
      <c r="BV950" s="201"/>
      <c r="BW950" s="201"/>
      <c r="BX950" s="201"/>
      <c r="BY950" s="201"/>
      <c r="BZ950" s="201"/>
      <c r="CA950" s="201"/>
    </row>
    <row r="951" spans="1:79" ht="16.5" customHeight="1" x14ac:dyDescent="0.3">
      <c r="A951" s="267"/>
      <c r="B951" s="267"/>
      <c r="C951" s="267"/>
      <c r="D951" s="267"/>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01"/>
      <c r="BI951" s="201"/>
      <c r="BJ951" s="201"/>
      <c r="BK951" s="201"/>
      <c r="BL951" s="201"/>
      <c r="BM951" s="201"/>
      <c r="BN951" s="201"/>
      <c r="BO951" s="201"/>
      <c r="BP951" s="201"/>
      <c r="BQ951" s="201"/>
      <c r="BR951" s="201"/>
      <c r="BS951" s="201"/>
      <c r="BT951" s="201"/>
      <c r="BU951" s="201"/>
      <c r="BV951" s="201"/>
      <c r="BW951" s="201"/>
      <c r="BX951" s="201"/>
      <c r="BY951" s="201"/>
      <c r="BZ951" s="201"/>
      <c r="CA951" s="201"/>
    </row>
    <row r="952" spans="1:79" ht="16.5" customHeight="1" x14ac:dyDescent="0.3">
      <c r="A952" s="267"/>
      <c r="B952" s="267"/>
      <c r="C952" s="267"/>
      <c r="D952" s="267"/>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c r="BR952" s="201"/>
      <c r="BS952" s="201"/>
      <c r="BT952" s="201"/>
      <c r="BU952" s="201"/>
      <c r="BV952" s="201"/>
      <c r="BW952" s="201"/>
      <c r="BX952" s="201"/>
      <c r="BY952" s="201"/>
      <c r="BZ952" s="201"/>
      <c r="CA952" s="201"/>
    </row>
    <row r="953" spans="1:79" ht="16.5" customHeight="1" x14ac:dyDescent="0.3">
      <c r="A953" s="267"/>
      <c r="B953" s="267"/>
      <c r="C953" s="267"/>
      <c r="D953" s="267"/>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c r="BR953" s="201"/>
      <c r="BS953" s="201"/>
      <c r="BT953" s="201"/>
      <c r="BU953" s="201"/>
      <c r="BV953" s="201"/>
      <c r="BW953" s="201"/>
      <c r="BX953" s="201"/>
      <c r="BY953" s="201"/>
      <c r="BZ953" s="201"/>
      <c r="CA953" s="201"/>
    </row>
    <row r="954" spans="1:79" ht="16.5" customHeight="1" x14ac:dyDescent="0.3">
      <c r="A954" s="267"/>
      <c r="B954" s="267"/>
      <c r="C954" s="267"/>
      <c r="D954" s="267"/>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c r="BR954" s="201"/>
      <c r="BS954" s="201"/>
      <c r="BT954" s="201"/>
      <c r="BU954" s="201"/>
      <c r="BV954" s="201"/>
      <c r="BW954" s="201"/>
      <c r="BX954" s="201"/>
      <c r="BY954" s="201"/>
      <c r="BZ954" s="201"/>
      <c r="CA954" s="201"/>
    </row>
    <row r="955" spans="1:79" ht="16.5" customHeight="1" x14ac:dyDescent="0.3">
      <c r="A955" s="267"/>
      <c r="B955" s="267"/>
      <c r="C955" s="267"/>
      <c r="D955" s="267"/>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c r="BG955" s="201"/>
      <c r="BH955" s="201"/>
      <c r="BI955" s="201"/>
      <c r="BJ955" s="201"/>
      <c r="BK955" s="201"/>
      <c r="BL955" s="201"/>
      <c r="BM955" s="201"/>
      <c r="BN955" s="201"/>
      <c r="BO955" s="201"/>
      <c r="BP955" s="201"/>
      <c r="BQ955" s="201"/>
      <c r="BR955" s="201"/>
      <c r="BS955" s="201"/>
      <c r="BT955" s="201"/>
      <c r="BU955" s="201"/>
      <c r="BV955" s="201"/>
      <c r="BW955" s="201"/>
      <c r="BX955" s="201"/>
      <c r="BY955" s="201"/>
      <c r="BZ955" s="201"/>
      <c r="CA955" s="201"/>
    </row>
    <row r="956" spans="1:79" ht="16.5" customHeight="1" x14ac:dyDescent="0.3">
      <c r="A956" s="267"/>
      <c r="B956" s="267"/>
      <c r="C956" s="267"/>
      <c r="D956" s="267"/>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c r="BG956" s="201"/>
      <c r="BH956" s="201"/>
      <c r="BI956" s="201"/>
      <c r="BJ956" s="201"/>
      <c r="BK956" s="201"/>
      <c r="BL956" s="201"/>
      <c r="BM956" s="201"/>
      <c r="BN956" s="201"/>
      <c r="BO956" s="201"/>
      <c r="BP956" s="201"/>
      <c r="BQ956" s="201"/>
      <c r="BR956" s="201"/>
      <c r="BS956" s="201"/>
      <c r="BT956" s="201"/>
      <c r="BU956" s="201"/>
      <c r="BV956" s="201"/>
      <c r="BW956" s="201"/>
      <c r="BX956" s="201"/>
      <c r="BY956" s="201"/>
      <c r="BZ956" s="201"/>
      <c r="CA956" s="201"/>
    </row>
    <row r="957" spans="1:79" ht="16.5" customHeight="1" x14ac:dyDescent="0.3">
      <c r="A957" s="267"/>
      <c r="B957" s="267"/>
      <c r="C957" s="267"/>
      <c r="D957" s="267"/>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c r="BR957" s="201"/>
      <c r="BS957" s="201"/>
      <c r="BT957" s="201"/>
      <c r="BU957" s="201"/>
      <c r="BV957" s="201"/>
      <c r="BW957" s="201"/>
      <c r="BX957" s="201"/>
      <c r="BY957" s="201"/>
      <c r="BZ957" s="201"/>
      <c r="CA957" s="201"/>
    </row>
    <row r="958" spans="1:79" ht="16.5" customHeight="1" x14ac:dyDescent="0.3">
      <c r="A958" s="267"/>
      <c r="B958" s="267"/>
      <c r="C958" s="267"/>
      <c r="D958" s="267"/>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c r="BR958" s="201"/>
      <c r="BS958" s="201"/>
      <c r="BT958" s="201"/>
      <c r="BU958" s="201"/>
      <c r="BV958" s="201"/>
      <c r="BW958" s="201"/>
      <c r="BX958" s="201"/>
      <c r="BY958" s="201"/>
      <c r="BZ958" s="201"/>
      <c r="CA958" s="201"/>
    </row>
    <row r="959" spans="1:79" ht="16.5" customHeight="1" x14ac:dyDescent="0.3">
      <c r="A959" s="267"/>
      <c r="B959" s="267"/>
      <c r="C959" s="267"/>
      <c r="D959" s="267"/>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c r="BR959" s="201"/>
      <c r="BS959" s="201"/>
      <c r="BT959" s="201"/>
      <c r="BU959" s="201"/>
      <c r="BV959" s="201"/>
      <c r="BW959" s="201"/>
      <c r="BX959" s="201"/>
      <c r="BY959" s="201"/>
      <c r="BZ959" s="201"/>
      <c r="CA959" s="201"/>
    </row>
    <row r="960" spans="1:79" ht="16.5" customHeight="1" x14ac:dyDescent="0.3">
      <c r="A960" s="267"/>
      <c r="B960" s="267"/>
      <c r="C960" s="267"/>
      <c r="D960" s="267"/>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row>
    <row r="961" spans="1:79" ht="16.5" customHeight="1" x14ac:dyDescent="0.3">
      <c r="A961" s="267"/>
      <c r="B961" s="267"/>
      <c r="C961" s="267"/>
      <c r="D961" s="267"/>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c r="BR961" s="201"/>
      <c r="BS961" s="201"/>
      <c r="BT961" s="201"/>
      <c r="BU961" s="201"/>
      <c r="BV961" s="201"/>
      <c r="BW961" s="201"/>
      <c r="BX961" s="201"/>
      <c r="BY961" s="201"/>
      <c r="BZ961" s="201"/>
      <c r="CA961" s="201"/>
    </row>
    <row r="962" spans="1:79" ht="16.5" customHeight="1" x14ac:dyDescent="0.3">
      <c r="A962" s="267"/>
      <c r="B962" s="267"/>
      <c r="C962" s="267"/>
      <c r="D962" s="267"/>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c r="BR962" s="201"/>
      <c r="BS962" s="201"/>
      <c r="BT962" s="201"/>
      <c r="BU962" s="201"/>
      <c r="BV962" s="201"/>
      <c r="BW962" s="201"/>
      <c r="BX962" s="201"/>
      <c r="BY962" s="201"/>
      <c r="BZ962" s="201"/>
      <c r="CA962" s="201"/>
    </row>
    <row r="963" spans="1:79" ht="16.5" customHeight="1" x14ac:dyDescent="0.3">
      <c r="A963" s="267"/>
      <c r="B963" s="267"/>
      <c r="C963" s="267"/>
      <c r="D963" s="267"/>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c r="BR963" s="201"/>
      <c r="BS963" s="201"/>
      <c r="BT963" s="201"/>
      <c r="BU963" s="201"/>
      <c r="BV963" s="201"/>
      <c r="BW963" s="201"/>
      <c r="BX963" s="201"/>
      <c r="BY963" s="201"/>
      <c r="BZ963" s="201"/>
      <c r="CA963" s="201"/>
    </row>
    <row r="964" spans="1:79" ht="16.5" customHeight="1" x14ac:dyDescent="0.3">
      <c r="A964" s="267"/>
      <c r="B964" s="267"/>
      <c r="C964" s="267"/>
      <c r="D964" s="267"/>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c r="AA964" s="201"/>
      <c r="AB964" s="201"/>
      <c r="AC964" s="201"/>
      <c r="AD964" s="20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c r="BG964" s="201"/>
      <c r="BH964" s="201"/>
      <c r="BI964" s="201"/>
      <c r="BJ964" s="201"/>
      <c r="BK964" s="201"/>
      <c r="BL964" s="201"/>
      <c r="BM964" s="201"/>
      <c r="BN964" s="201"/>
      <c r="BO964" s="201"/>
      <c r="BP964" s="201"/>
      <c r="BQ964" s="201"/>
      <c r="BR964" s="201"/>
      <c r="BS964" s="201"/>
      <c r="BT964" s="201"/>
      <c r="BU964" s="201"/>
      <c r="BV964" s="201"/>
      <c r="BW964" s="201"/>
      <c r="BX964" s="201"/>
      <c r="BY964" s="201"/>
      <c r="BZ964" s="201"/>
      <c r="CA964" s="201"/>
    </row>
    <row r="965" spans="1:79" ht="16.5" customHeight="1" x14ac:dyDescent="0.3">
      <c r="A965" s="267"/>
      <c r="B965" s="267"/>
      <c r="C965" s="267"/>
      <c r="D965" s="267"/>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c r="AA965" s="201"/>
      <c r="AB965" s="201"/>
      <c r="AC965" s="201"/>
      <c r="AD965" s="20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c r="BG965" s="201"/>
      <c r="BH965" s="201"/>
      <c r="BI965" s="201"/>
      <c r="BJ965" s="201"/>
      <c r="BK965" s="201"/>
      <c r="BL965" s="201"/>
      <c r="BM965" s="201"/>
      <c r="BN965" s="201"/>
      <c r="BO965" s="201"/>
      <c r="BP965" s="201"/>
      <c r="BQ965" s="201"/>
      <c r="BR965" s="201"/>
      <c r="BS965" s="201"/>
      <c r="BT965" s="201"/>
      <c r="BU965" s="201"/>
      <c r="BV965" s="201"/>
      <c r="BW965" s="201"/>
      <c r="BX965" s="201"/>
      <c r="BY965" s="201"/>
      <c r="BZ965" s="201"/>
      <c r="CA965" s="201"/>
    </row>
    <row r="966" spans="1:79" ht="16.5" customHeight="1" x14ac:dyDescent="0.3">
      <c r="A966" s="267"/>
      <c r="B966" s="267"/>
      <c r="C966" s="267"/>
      <c r="D966" s="267"/>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c r="AA966" s="201"/>
      <c r="AB966" s="201"/>
      <c r="AC966" s="201"/>
      <c r="AD966" s="20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c r="BG966" s="201"/>
      <c r="BH966" s="201"/>
      <c r="BI966" s="201"/>
      <c r="BJ966" s="201"/>
      <c r="BK966" s="201"/>
      <c r="BL966" s="201"/>
      <c r="BM966" s="201"/>
      <c r="BN966" s="201"/>
      <c r="BO966" s="201"/>
      <c r="BP966" s="201"/>
      <c r="BQ966" s="201"/>
      <c r="BR966" s="201"/>
      <c r="BS966" s="201"/>
      <c r="BT966" s="201"/>
      <c r="BU966" s="201"/>
      <c r="BV966" s="201"/>
      <c r="BW966" s="201"/>
      <c r="BX966" s="201"/>
      <c r="BY966" s="201"/>
      <c r="BZ966" s="201"/>
      <c r="CA966" s="201"/>
    </row>
    <row r="967" spans="1:79" ht="16.5" customHeight="1" x14ac:dyDescent="0.3">
      <c r="A967" s="267"/>
      <c r="B967" s="267"/>
      <c r="C967" s="267"/>
      <c r="D967" s="267"/>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c r="BG967" s="201"/>
      <c r="BH967" s="201"/>
      <c r="BI967" s="201"/>
      <c r="BJ967" s="201"/>
      <c r="BK967" s="201"/>
      <c r="BL967" s="201"/>
      <c r="BM967" s="201"/>
      <c r="BN967" s="201"/>
      <c r="BO967" s="201"/>
      <c r="BP967" s="201"/>
      <c r="BQ967" s="201"/>
      <c r="BR967" s="201"/>
      <c r="BS967" s="201"/>
      <c r="BT967" s="201"/>
      <c r="BU967" s="201"/>
      <c r="BV967" s="201"/>
      <c r="BW967" s="201"/>
      <c r="BX967" s="201"/>
      <c r="BY967" s="201"/>
      <c r="BZ967" s="201"/>
      <c r="CA967" s="201"/>
    </row>
    <row r="968" spans="1:79" ht="16.5" customHeight="1" x14ac:dyDescent="0.3">
      <c r="A968" s="267"/>
      <c r="B968" s="267"/>
      <c r="C968" s="267"/>
      <c r="D968" s="267"/>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c r="BG968" s="201"/>
      <c r="BH968" s="201"/>
      <c r="BI968" s="201"/>
      <c r="BJ968" s="201"/>
      <c r="BK968" s="201"/>
      <c r="BL968" s="201"/>
      <c r="BM968" s="201"/>
      <c r="BN968" s="201"/>
      <c r="BO968" s="201"/>
      <c r="BP968" s="201"/>
      <c r="BQ968" s="201"/>
      <c r="BR968" s="201"/>
      <c r="BS968" s="201"/>
      <c r="BT968" s="201"/>
      <c r="BU968" s="201"/>
      <c r="BV968" s="201"/>
      <c r="BW968" s="201"/>
      <c r="BX968" s="201"/>
      <c r="BY968" s="201"/>
      <c r="BZ968" s="201"/>
      <c r="CA968" s="201"/>
    </row>
    <row r="969" spans="1:79" ht="16.5" customHeight="1" x14ac:dyDescent="0.3">
      <c r="A969" s="267"/>
      <c r="B969" s="267"/>
      <c r="C969" s="267"/>
      <c r="D969" s="267"/>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c r="AA969" s="201"/>
      <c r="AB969" s="201"/>
      <c r="AC969" s="201"/>
      <c r="AD969" s="20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c r="BG969" s="201"/>
      <c r="BH969" s="201"/>
      <c r="BI969" s="201"/>
      <c r="BJ969" s="201"/>
      <c r="BK969" s="201"/>
      <c r="BL969" s="201"/>
      <c r="BM969" s="201"/>
      <c r="BN969" s="201"/>
      <c r="BO969" s="201"/>
      <c r="BP969" s="201"/>
      <c r="BQ969" s="201"/>
      <c r="BR969" s="201"/>
      <c r="BS969" s="201"/>
      <c r="BT969" s="201"/>
      <c r="BU969" s="201"/>
      <c r="BV969" s="201"/>
      <c r="BW969" s="201"/>
      <c r="BX969" s="201"/>
      <c r="BY969" s="201"/>
      <c r="BZ969" s="201"/>
      <c r="CA969" s="201"/>
    </row>
    <row r="970" spans="1:79" ht="16.5" customHeight="1" x14ac:dyDescent="0.3">
      <c r="A970" s="267"/>
      <c r="B970" s="267"/>
      <c r="C970" s="267"/>
      <c r="D970" s="267"/>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c r="AA970" s="201"/>
      <c r="AB970" s="201"/>
      <c r="AC970" s="201"/>
      <c r="AD970" s="20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c r="BG970" s="201"/>
      <c r="BH970" s="201"/>
      <c r="BI970" s="201"/>
      <c r="BJ970" s="201"/>
      <c r="BK970" s="201"/>
      <c r="BL970" s="201"/>
      <c r="BM970" s="201"/>
      <c r="BN970" s="201"/>
      <c r="BO970" s="201"/>
      <c r="BP970" s="201"/>
      <c r="BQ970" s="201"/>
      <c r="BR970" s="201"/>
      <c r="BS970" s="201"/>
      <c r="BT970" s="201"/>
      <c r="BU970" s="201"/>
      <c r="BV970" s="201"/>
      <c r="BW970" s="201"/>
      <c r="BX970" s="201"/>
      <c r="BY970" s="201"/>
      <c r="BZ970" s="201"/>
      <c r="CA970" s="201"/>
    </row>
    <row r="971" spans="1:79" ht="16.5" customHeight="1" x14ac:dyDescent="0.3">
      <c r="A971" s="267"/>
      <c r="B971" s="267"/>
      <c r="C971" s="267"/>
      <c r="D971" s="267"/>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c r="AA971" s="201"/>
      <c r="AB971" s="201"/>
      <c r="AC971" s="201"/>
      <c r="AD971" s="20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c r="BG971" s="201"/>
      <c r="BH971" s="201"/>
      <c r="BI971" s="201"/>
      <c r="BJ971" s="201"/>
      <c r="BK971" s="201"/>
      <c r="BL971" s="201"/>
      <c r="BM971" s="201"/>
      <c r="BN971" s="201"/>
      <c r="BO971" s="201"/>
      <c r="BP971" s="201"/>
      <c r="BQ971" s="201"/>
      <c r="BR971" s="201"/>
      <c r="BS971" s="201"/>
      <c r="BT971" s="201"/>
      <c r="BU971" s="201"/>
      <c r="BV971" s="201"/>
      <c r="BW971" s="201"/>
      <c r="BX971" s="201"/>
      <c r="BY971" s="201"/>
      <c r="BZ971" s="201"/>
      <c r="CA971" s="201"/>
    </row>
    <row r="972" spans="1:79" ht="16.5" customHeight="1" x14ac:dyDescent="0.3">
      <c r="A972" s="267"/>
      <c r="B972" s="267"/>
      <c r="C972" s="267"/>
      <c r="D972" s="267"/>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c r="AA972" s="201"/>
      <c r="AB972" s="201"/>
      <c r="AC972" s="201"/>
      <c r="AD972" s="20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c r="BG972" s="201"/>
      <c r="BH972" s="201"/>
      <c r="BI972" s="201"/>
      <c r="BJ972" s="201"/>
      <c r="BK972" s="201"/>
      <c r="BL972" s="201"/>
      <c r="BM972" s="201"/>
      <c r="BN972" s="201"/>
      <c r="BO972" s="201"/>
      <c r="BP972" s="201"/>
      <c r="BQ972" s="201"/>
      <c r="BR972" s="201"/>
      <c r="BS972" s="201"/>
      <c r="BT972" s="201"/>
      <c r="BU972" s="201"/>
      <c r="BV972" s="201"/>
      <c r="BW972" s="201"/>
      <c r="BX972" s="201"/>
      <c r="BY972" s="201"/>
      <c r="BZ972" s="201"/>
      <c r="CA972" s="201"/>
    </row>
    <row r="973" spans="1:79" ht="16.5" customHeight="1" x14ac:dyDescent="0.3">
      <c r="A973" s="267"/>
      <c r="B973" s="267"/>
      <c r="C973" s="267"/>
      <c r="D973" s="267"/>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c r="AA973" s="201"/>
      <c r="AB973" s="201"/>
      <c r="AC973" s="201"/>
      <c r="AD973" s="20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c r="BG973" s="201"/>
      <c r="BH973" s="201"/>
      <c r="BI973" s="201"/>
      <c r="BJ973" s="201"/>
      <c r="BK973" s="201"/>
      <c r="BL973" s="201"/>
      <c r="BM973" s="201"/>
      <c r="BN973" s="201"/>
      <c r="BO973" s="201"/>
      <c r="BP973" s="201"/>
      <c r="BQ973" s="201"/>
      <c r="BR973" s="201"/>
      <c r="BS973" s="201"/>
      <c r="BT973" s="201"/>
      <c r="BU973" s="201"/>
      <c r="BV973" s="201"/>
      <c r="BW973" s="201"/>
      <c r="BX973" s="201"/>
      <c r="BY973" s="201"/>
      <c r="BZ973" s="201"/>
      <c r="CA973" s="201"/>
    </row>
    <row r="974" spans="1:79" ht="16.5" customHeight="1" x14ac:dyDescent="0.3">
      <c r="A974" s="267"/>
      <c r="B974" s="267"/>
      <c r="C974" s="267"/>
      <c r="D974" s="267"/>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c r="BG974" s="201"/>
      <c r="BH974" s="201"/>
      <c r="BI974" s="201"/>
      <c r="BJ974" s="201"/>
      <c r="BK974" s="201"/>
      <c r="BL974" s="201"/>
      <c r="BM974" s="201"/>
      <c r="BN974" s="201"/>
      <c r="BO974" s="201"/>
      <c r="BP974" s="201"/>
      <c r="BQ974" s="201"/>
      <c r="BR974" s="201"/>
      <c r="BS974" s="201"/>
      <c r="BT974" s="201"/>
      <c r="BU974" s="201"/>
      <c r="BV974" s="201"/>
      <c r="BW974" s="201"/>
      <c r="BX974" s="201"/>
      <c r="BY974" s="201"/>
      <c r="BZ974" s="201"/>
      <c r="CA974" s="201"/>
    </row>
    <row r="975" spans="1:79" ht="16.5" customHeight="1" x14ac:dyDescent="0.3">
      <c r="A975" s="267"/>
      <c r="B975" s="267"/>
      <c r="C975" s="267"/>
      <c r="D975" s="267"/>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c r="AA975" s="201"/>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c r="BG975" s="201"/>
      <c r="BH975" s="201"/>
      <c r="BI975" s="201"/>
      <c r="BJ975" s="201"/>
      <c r="BK975" s="201"/>
      <c r="BL975" s="201"/>
      <c r="BM975" s="201"/>
      <c r="BN975" s="201"/>
      <c r="BO975" s="201"/>
      <c r="BP975" s="201"/>
      <c r="BQ975" s="201"/>
      <c r="BR975" s="201"/>
      <c r="BS975" s="201"/>
      <c r="BT975" s="201"/>
      <c r="BU975" s="201"/>
      <c r="BV975" s="201"/>
      <c r="BW975" s="201"/>
      <c r="BX975" s="201"/>
      <c r="BY975" s="201"/>
      <c r="BZ975" s="201"/>
      <c r="CA975" s="201"/>
    </row>
    <row r="976" spans="1:79" ht="16.5" customHeight="1" x14ac:dyDescent="0.3">
      <c r="A976" s="267"/>
      <c r="B976" s="267"/>
      <c r="C976" s="267"/>
      <c r="D976" s="267"/>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c r="BG976" s="201"/>
      <c r="BH976" s="201"/>
      <c r="BI976" s="201"/>
      <c r="BJ976" s="201"/>
      <c r="BK976" s="201"/>
      <c r="BL976" s="201"/>
      <c r="BM976" s="201"/>
      <c r="BN976" s="201"/>
      <c r="BO976" s="201"/>
      <c r="BP976" s="201"/>
      <c r="BQ976" s="201"/>
      <c r="BR976" s="201"/>
      <c r="BS976" s="201"/>
      <c r="BT976" s="201"/>
      <c r="BU976" s="201"/>
      <c r="BV976" s="201"/>
      <c r="BW976" s="201"/>
      <c r="BX976" s="201"/>
      <c r="BY976" s="201"/>
      <c r="BZ976" s="201"/>
      <c r="CA976" s="201"/>
    </row>
    <row r="977" spans="1:79" ht="16.5" customHeight="1" x14ac:dyDescent="0.3">
      <c r="A977" s="267"/>
      <c r="B977" s="267"/>
      <c r="C977" s="267"/>
      <c r="D977" s="267"/>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c r="BG977" s="201"/>
      <c r="BH977" s="201"/>
      <c r="BI977" s="201"/>
      <c r="BJ977" s="201"/>
      <c r="BK977" s="201"/>
      <c r="BL977" s="201"/>
      <c r="BM977" s="201"/>
      <c r="BN977" s="201"/>
      <c r="BO977" s="201"/>
      <c r="BP977" s="201"/>
      <c r="BQ977" s="201"/>
      <c r="BR977" s="201"/>
      <c r="BS977" s="201"/>
      <c r="BT977" s="201"/>
      <c r="BU977" s="201"/>
      <c r="BV977" s="201"/>
      <c r="BW977" s="201"/>
      <c r="BX977" s="201"/>
      <c r="BY977" s="201"/>
      <c r="BZ977" s="201"/>
      <c r="CA977" s="201"/>
    </row>
    <row r="978" spans="1:79" ht="16.5" customHeight="1" x14ac:dyDescent="0.3">
      <c r="A978" s="267"/>
      <c r="B978" s="267"/>
      <c r="C978" s="267"/>
      <c r="D978" s="267"/>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c r="AA978" s="201"/>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c r="BG978" s="201"/>
      <c r="BH978" s="201"/>
      <c r="BI978" s="201"/>
      <c r="BJ978" s="201"/>
      <c r="BK978" s="201"/>
      <c r="BL978" s="201"/>
      <c r="BM978" s="201"/>
      <c r="BN978" s="201"/>
      <c r="BO978" s="201"/>
      <c r="BP978" s="201"/>
      <c r="BQ978" s="201"/>
      <c r="BR978" s="201"/>
      <c r="BS978" s="201"/>
      <c r="BT978" s="201"/>
      <c r="BU978" s="201"/>
      <c r="BV978" s="201"/>
      <c r="BW978" s="201"/>
      <c r="BX978" s="201"/>
      <c r="BY978" s="201"/>
      <c r="BZ978" s="201"/>
      <c r="CA978" s="201"/>
    </row>
    <row r="979" spans="1:79" ht="16.5" customHeight="1" x14ac:dyDescent="0.3">
      <c r="A979" s="267"/>
      <c r="B979" s="267"/>
      <c r="C979" s="267"/>
      <c r="D979" s="267"/>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c r="AA979" s="201"/>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c r="BG979" s="201"/>
      <c r="BH979" s="201"/>
      <c r="BI979" s="201"/>
      <c r="BJ979" s="201"/>
      <c r="BK979" s="201"/>
      <c r="BL979" s="201"/>
      <c r="BM979" s="201"/>
      <c r="BN979" s="201"/>
      <c r="BO979" s="201"/>
      <c r="BP979" s="201"/>
      <c r="BQ979" s="201"/>
      <c r="BR979" s="201"/>
      <c r="BS979" s="201"/>
      <c r="BT979" s="201"/>
      <c r="BU979" s="201"/>
      <c r="BV979" s="201"/>
      <c r="BW979" s="201"/>
      <c r="BX979" s="201"/>
      <c r="BY979" s="201"/>
      <c r="BZ979" s="201"/>
      <c r="CA979" s="201"/>
    </row>
    <row r="980" spans="1:79" ht="16.5" customHeight="1" x14ac:dyDescent="0.3">
      <c r="A980" s="267"/>
      <c r="B980" s="267"/>
      <c r="C980" s="267"/>
      <c r="D980" s="267"/>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c r="BG980" s="201"/>
      <c r="BH980" s="201"/>
      <c r="BI980" s="201"/>
      <c r="BJ980" s="201"/>
      <c r="BK980" s="201"/>
      <c r="BL980" s="201"/>
      <c r="BM980" s="201"/>
      <c r="BN980" s="201"/>
      <c r="BO980" s="201"/>
      <c r="BP980" s="201"/>
      <c r="BQ980" s="201"/>
      <c r="BR980" s="201"/>
      <c r="BS980" s="201"/>
      <c r="BT980" s="201"/>
      <c r="BU980" s="201"/>
      <c r="BV980" s="201"/>
      <c r="BW980" s="201"/>
      <c r="BX980" s="201"/>
      <c r="BY980" s="201"/>
      <c r="BZ980" s="201"/>
      <c r="CA980" s="201"/>
    </row>
    <row r="981" spans="1:79" ht="16.5" customHeight="1" x14ac:dyDescent="0.3">
      <c r="A981" s="267"/>
      <c r="B981" s="267"/>
      <c r="C981" s="267"/>
      <c r="D981" s="267"/>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c r="AA981" s="201"/>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c r="BG981" s="201"/>
      <c r="BH981" s="201"/>
      <c r="BI981" s="201"/>
      <c r="BJ981" s="201"/>
      <c r="BK981" s="201"/>
      <c r="BL981" s="201"/>
      <c r="BM981" s="201"/>
      <c r="BN981" s="201"/>
      <c r="BO981" s="201"/>
      <c r="BP981" s="201"/>
      <c r="BQ981" s="201"/>
      <c r="BR981" s="201"/>
      <c r="BS981" s="201"/>
      <c r="BT981" s="201"/>
      <c r="BU981" s="201"/>
      <c r="BV981" s="201"/>
      <c r="BW981" s="201"/>
      <c r="BX981" s="201"/>
      <c r="BY981" s="201"/>
      <c r="BZ981" s="201"/>
      <c r="CA981" s="201"/>
    </row>
    <row r="982" spans="1:79" ht="16.5" customHeight="1" x14ac:dyDescent="0.3">
      <c r="A982" s="267"/>
      <c r="B982" s="267"/>
      <c r="C982" s="267"/>
      <c r="D982" s="267"/>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c r="AA982" s="201"/>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c r="BG982" s="201"/>
      <c r="BH982" s="201"/>
      <c r="BI982" s="201"/>
      <c r="BJ982" s="201"/>
      <c r="BK982" s="201"/>
      <c r="BL982" s="201"/>
      <c r="BM982" s="201"/>
      <c r="BN982" s="201"/>
      <c r="BO982" s="201"/>
      <c r="BP982" s="201"/>
      <c r="BQ982" s="201"/>
      <c r="BR982" s="201"/>
      <c r="BS982" s="201"/>
      <c r="BT982" s="201"/>
      <c r="BU982" s="201"/>
      <c r="BV982" s="201"/>
      <c r="BW982" s="201"/>
      <c r="BX982" s="201"/>
      <c r="BY982" s="201"/>
      <c r="BZ982" s="201"/>
      <c r="CA982" s="201"/>
    </row>
    <row r="983" spans="1:79" ht="16.5" customHeight="1" x14ac:dyDescent="0.3">
      <c r="A983" s="267"/>
      <c r="B983" s="267"/>
      <c r="C983" s="267"/>
      <c r="D983" s="267"/>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c r="AA983" s="201"/>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c r="BG983" s="201"/>
      <c r="BH983" s="201"/>
      <c r="BI983" s="201"/>
      <c r="BJ983" s="201"/>
      <c r="BK983" s="201"/>
      <c r="BL983" s="201"/>
      <c r="BM983" s="201"/>
      <c r="BN983" s="201"/>
      <c r="BO983" s="201"/>
      <c r="BP983" s="201"/>
      <c r="BQ983" s="201"/>
      <c r="BR983" s="201"/>
      <c r="BS983" s="201"/>
      <c r="BT983" s="201"/>
      <c r="BU983" s="201"/>
      <c r="BV983" s="201"/>
      <c r="BW983" s="201"/>
      <c r="BX983" s="201"/>
      <c r="BY983" s="201"/>
      <c r="BZ983" s="201"/>
      <c r="CA983" s="201"/>
    </row>
    <row r="984" spans="1:79" ht="16.5" customHeight="1" x14ac:dyDescent="0.3">
      <c r="A984" s="267"/>
      <c r="B984" s="267"/>
      <c r="C984" s="267"/>
      <c r="D984" s="267"/>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c r="BG984" s="201"/>
      <c r="BH984" s="201"/>
      <c r="BI984" s="201"/>
      <c r="BJ984" s="201"/>
      <c r="BK984" s="201"/>
      <c r="BL984" s="201"/>
      <c r="BM984" s="201"/>
      <c r="BN984" s="201"/>
      <c r="BO984" s="201"/>
      <c r="BP984" s="201"/>
      <c r="BQ984" s="201"/>
      <c r="BR984" s="201"/>
      <c r="BS984" s="201"/>
      <c r="BT984" s="201"/>
      <c r="BU984" s="201"/>
      <c r="BV984" s="201"/>
      <c r="BW984" s="201"/>
      <c r="BX984" s="201"/>
      <c r="BY984" s="201"/>
      <c r="BZ984" s="201"/>
      <c r="CA984" s="201"/>
    </row>
    <row r="985" spans="1:79" ht="16.5" customHeight="1" x14ac:dyDescent="0.3">
      <c r="A985" s="267"/>
      <c r="B985" s="267"/>
      <c r="C985" s="267"/>
      <c r="D985" s="267"/>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c r="AA985" s="201"/>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c r="BG985" s="201"/>
      <c r="BH985" s="201"/>
      <c r="BI985" s="201"/>
      <c r="BJ985" s="201"/>
      <c r="BK985" s="201"/>
      <c r="BL985" s="201"/>
      <c r="BM985" s="201"/>
      <c r="BN985" s="201"/>
      <c r="BO985" s="201"/>
      <c r="BP985" s="201"/>
      <c r="BQ985" s="201"/>
      <c r="BR985" s="201"/>
      <c r="BS985" s="201"/>
      <c r="BT985" s="201"/>
      <c r="BU985" s="201"/>
      <c r="BV985" s="201"/>
      <c r="BW985" s="201"/>
      <c r="BX985" s="201"/>
      <c r="BY985" s="201"/>
      <c r="BZ985" s="201"/>
      <c r="CA985" s="201"/>
    </row>
    <row r="986" spans="1:79" ht="16.5" customHeight="1" x14ac:dyDescent="0.3">
      <c r="A986" s="267"/>
      <c r="B986" s="267"/>
      <c r="C986" s="267"/>
      <c r="D986" s="267"/>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c r="BG986" s="201"/>
      <c r="BH986" s="201"/>
      <c r="BI986" s="201"/>
      <c r="BJ986" s="201"/>
      <c r="BK986" s="201"/>
      <c r="BL986" s="201"/>
      <c r="BM986" s="201"/>
      <c r="BN986" s="201"/>
      <c r="BO986" s="201"/>
      <c r="BP986" s="201"/>
      <c r="BQ986" s="201"/>
      <c r="BR986" s="201"/>
      <c r="BS986" s="201"/>
      <c r="BT986" s="201"/>
      <c r="BU986" s="201"/>
      <c r="BV986" s="201"/>
      <c r="BW986" s="201"/>
      <c r="BX986" s="201"/>
      <c r="BY986" s="201"/>
      <c r="BZ986" s="201"/>
      <c r="CA986" s="201"/>
    </row>
    <row r="987" spans="1:79" ht="16.5" customHeight="1" x14ac:dyDescent="0.3">
      <c r="A987" s="267"/>
      <c r="B987" s="267"/>
      <c r="C987" s="267"/>
      <c r="D987" s="267"/>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c r="AA987" s="201"/>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c r="BG987" s="201"/>
      <c r="BH987" s="201"/>
      <c r="BI987" s="201"/>
      <c r="BJ987" s="201"/>
      <c r="BK987" s="201"/>
      <c r="BL987" s="201"/>
      <c r="BM987" s="201"/>
      <c r="BN987" s="201"/>
      <c r="BO987" s="201"/>
      <c r="BP987" s="201"/>
      <c r="BQ987" s="201"/>
      <c r="BR987" s="201"/>
      <c r="BS987" s="201"/>
      <c r="BT987" s="201"/>
      <c r="BU987" s="201"/>
      <c r="BV987" s="201"/>
      <c r="BW987" s="201"/>
      <c r="BX987" s="201"/>
      <c r="BY987" s="201"/>
      <c r="BZ987" s="201"/>
      <c r="CA987" s="201"/>
    </row>
    <row r="988" spans="1:79" ht="16.5" customHeight="1" x14ac:dyDescent="0.3">
      <c r="A988" s="267"/>
      <c r="B988" s="267"/>
      <c r="C988" s="267"/>
      <c r="D988" s="267"/>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c r="BG988" s="201"/>
      <c r="BH988" s="201"/>
      <c r="BI988" s="201"/>
      <c r="BJ988" s="201"/>
      <c r="BK988" s="201"/>
      <c r="BL988" s="201"/>
      <c r="BM988" s="201"/>
      <c r="BN988" s="201"/>
      <c r="BO988" s="201"/>
      <c r="BP988" s="201"/>
      <c r="BQ988" s="201"/>
      <c r="BR988" s="201"/>
      <c r="BS988" s="201"/>
      <c r="BT988" s="201"/>
      <c r="BU988" s="201"/>
      <c r="BV988" s="201"/>
      <c r="BW988" s="201"/>
      <c r="BX988" s="201"/>
      <c r="BY988" s="201"/>
      <c r="BZ988" s="201"/>
      <c r="CA988" s="201"/>
    </row>
    <row r="989" spans="1:79" ht="16.5" customHeight="1" x14ac:dyDescent="0.3">
      <c r="A989" s="267"/>
      <c r="B989" s="267"/>
      <c r="C989" s="267"/>
      <c r="D989" s="267"/>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c r="AA989" s="201"/>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c r="BG989" s="201"/>
      <c r="BH989" s="201"/>
      <c r="BI989" s="201"/>
      <c r="BJ989" s="201"/>
      <c r="BK989" s="201"/>
      <c r="BL989" s="201"/>
      <c r="BM989" s="201"/>
      <c r="BN989" s="201"/>
      <c r="BO989" s="201"/>
      <c r="BP989" s="201"/>
      <c r="BQ989" s="201"/>
      <c r="BR989" s="201"/>
      <c r="BS989" s="201"/>
      <c r="BT989" s="201"/>
      <c r="BU989" s="201"/>
      <c r="BV989" s="201"/>
      <c r="BW989" s="201"/>
      <c r="BX989" s="201"/>
      <c r="BY989" s="201"/>
      <c r="BZ989" s="201"/>
      <c r="CA989" s="201"/>
    </row>
    <row r="990" spans="1:79" ht="16.5" customHeight="1" x14ac:dyDescent="0.3">
      <c r="A990" s="267"/>
      <c r="B990" s="267"/>
      <c r="C990" s="267"/>
      <c r="D990" s="267"/>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c r="AA990" s="201"/>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c r="BG990" s="201"/>
      <c r="BH990" s="201"/>
      <c r="BI990" s="201"/>
      <c r="BJ990" s="201"/>
      <c r="BK990" s="201"/>
      <c r="BL990" s="201"/>
      <c r="BM990" s="201"/>
      <c r="BN990" s="201"/>
      <c r="BO990" s="201"/>
      <c r="BP990" s="201"/>
      <c r="BQ990" s="201"/>
      <c r="BR990" s="201"/>
      <c r="BS990" s="201"/>
      <c r="BT990" s="201"/>
      <c r="BU990" s="201"/>
      <c r="BV990" s="201"/>
      <c r="BW990" s="201"/>
      <c r="BX990" s="201"/>
      <c r="BY990" s="201"/>
      <c r="BZ990" s="201"/>
      <c r="CA990" s="201"/>
    </row>
    <row r="991" spans="1:79" ht="16.5" customHeight="1" x14ac:dyDescent="0.3">
      <c r="A991" s="267"/>
      <c r="B991" s="267"/>
      <c r="C991" s="267"/>
      <c r="D991" s="267"/>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c r="AA991" s="201"/>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c r="BG991" s="201"/>
      <c r="BH991" s="201"/>
      <c r="BI991" s="201"/>
      <c r="BJ991" s="201"/>
      <c r="BK991" s="201"/>
      <c r="BL991" s="201"/>
      <c r="BM991" s="201"/>
      <c r="BN991" s="201"/>
      <c r="BO991" s="201"/>
      <c r="BP991" s="201"/>
      <c r="BQ991" s="201"/>
      <c r="BR991" s="201"/>
      <c r="BS991" s="201"/>
      <c r="BT991" s="201"/>
      <c r="BU991" s="201"/>
      <c r="BV991" s="201"/>
      <c r="BW991" s="201"/>
      <c r="BX991" s="201"/>
      <c r="BY991" s="201"/>
      <c r="BZ991" s="201"/>
      <c r="CA991" s="201"/>
    </row>
    <row r="992" spans="1:79" ht="16.5" customHeight="1" x14ac:dyDescent="0.3">
      <c r="A992" s="267"/>
      <c r="B992" s="267"/>
      <c r="C992" s="267"/>
      <c r="D992" s="267"/>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c r="BG992" s="201"/>
      <c r="BH992" s="201"/>
      <c r="BI992" s="201"/>
      <c r="BJ992" s="201"/>
      <c r="BK992" s="201"/>
      <c r="BL992" s="201"/>
      <c r="BM992" s="201"/>
      <c r="BN992" s="201"/>
      <c r="BO992" s="201"/>
      <c r="BP992" s="201"/>
      <c r="BQ992" s="201"/>
      <c r="BR992" s="201"/>
      <c r="BS992" s="201"/>
      <c r="BT992" s="201"/>
      <c r="BU992" s="201"/>
      <c r="BV992" s="201"/>
      <c r="BW992" s="201"/>
      <c r="BX992" s="201"/>
      <c r="BY992" s="201"/>
      <c r="BZ992" s="201"/>
      <c r="CA992" s="201"/>
    </row>
    <row r="993" spans="1:79" ht="16.5" customHeight="1" x14ac:dyDescent="0.3">
      <c r="A993" s="267"/>
      <c r="B993" s="267"/>
      <c r="C993" s="267"/>
      <c r="D993" s="267"/>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c r="AA993" s="201"/>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c r="BG993" s="201"/>
      <c r="BH993" s="201"/>
      <c r="BI993" s="201"/>
      <c r="BJ993" s="201"/>
      <c r="BK993" s="201"/>
      <c r="BL993" s="201"/>
      <c r="BM993" s="201"/>
      <c r="BN993" s="201"/>
      <c r="BO993" s="201"/>
      <c r="BP993" s="201"/>
      <c r="BQ993" s="201"/>
      <c r="BR993" s="201"/>
      <c r="BS993" s="201"/>
      <c r="BT993" s="201"/>
      <c r="BU993" s="201"/>
      <c r="BV993" s="201"/>
      <c r="BW993" s="201"/>
      <c r="BX993" s="201"/>
      <c r="BY993" s="201"/>
      <c r="BZ993" s="201"/>
      <c r="CA993" s="201"/>
    </row>
    <row r="994" spans="1:79" ht="16.5" customHeight="1" x14ac:dyDescent="0.3">
      <c r="A994" s="267"/>
      <c r="B994" s="267"/>
      <c r="C994" s="267"/>
      <c r="D994" s="267"/>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c r="AA994" s="201"/>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c r="BG994" s="201"/>
      <c r="BH994" s="201"/>
      <c r="BI994" s="201"/>
      <c r="BJ994" s="201"/>
      <c r="BK994" s="201"/>
      <c r="BL994" s="201"/>
      <c r="BM994" s="201"/>
      <c r="BN994" s="201"/>
      <c r="BO994" s="201"/>
      <c r="BP994" s="201"/>
      <c r="BQ994" s="201"/>
      <c r="BR994" s="201"/>
      <c r="BS994" s="201"/>
      <c r="BT994" s="201"/>
      <c r="BU994" s="201"/>
      <c r="BV994" s="201"/>
      <c r="BW994" s="201"/>
      <c r="BX994" s="201"/>
      <c r="BY994" s="201"/>
      <c r="BZ994" s="201"/>
      <c r="CA994" s="201"/>
    </row>
    <row r="995" spans="1:79" ht="16.5" customHeight="1" x14ac:dyDescent="0.3">
      <c r="A995" s="267"/>
      <c r="B995" s="267"/>
      <c r="C995" s="267"/>
      <c r="D995" s="267"/>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c r="AA995" s="201"/>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c r="BG995" s="201"/>
      <c r="BH995" s="201"/>
      <c r="BI995" s="201"/>
      <c r="BJ995" s="201"/>
      <c r="BK995" s="201"/>
      <c r="BL995" s="201"/>
      <c r="BM995" s="201"/>
      <c r="BN995" s="201"/>
      <c r="BO995" s="201"/>
      <c r="BP995" s="201"/>
      <c r="BQ995" s="201"/>
      <c r="BR995" s="201"/>
      <c r="BS995" s="201"/>
      <c r="BT995" s="201"/>
      <c r="BU995" s="201"/>
      <c r="BV995" s="201"/>
      <c r="BW995" s="201"/>
      <c r="BX995" s="201"/>
      <c r="BY995" s="201"/>
      <c r="BZ995" s="201"/>
      <c r="CA995" s="201"/>
    </row>
    <row r="996" spans="1:79" ht="16.5" customHeight="1" x14ac:dyDescent="0.3">
      <c r="A996" s="267"/>
      <c r="B996" s="267"/>
      <c r="C996" s="267"/>
      <c r="D996" s="267"/>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c r="BG996" s="201"/>
      <c r="BH996" s="201"/>
      <c r="BI996" s="201"/>
      <c r="BJ996" s="201"/>
      <c r="BK996" s="201"/>
      <c r="BL996" s="201"/>
      <c r="BM996" s="201"/>
      <c r="BN996" s="201"/>
      <c r="BO996" s="201"/>
      <c r="BP996" s="201"/>
      <c r="BQ996" s="201"/>
      <c r="BR996" s="201"/>
      <c r="BS996" s="201"/>
      <c r="BT996" s="201"/>
      <c r="BU996" s="201"/>
      <c r="BV996" s="201"/>
      <c r="BW996" s="201"/>
      <c r="BX996" s="201"/>
      <c r="BY996" s="201"/>
      <c r="BZ996" s="201"/>
      <c r="CA996" s="201"/>
    </row>
    <row r="997" spans="1:79" ht="16.5" customHeight="1" x14ac:dyDescent="0.3">
      <c r="A997" s="267"/>
      <c r="B997" s="267"/>
      <c r="C997" s="267"/>
      <c r="D997" s="267"/>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c r="BG997" s="201"/>
      <c r="BH997" s="201"/>
      <c r="BI997" s="201"/>
      <c r="BJ997" s="201"/>
      <c r="BK997" s="201"/>
      <c r="BL997" s="201"/>
      <c r="BM997" s="201"/>
      <c r="BN997" s="201"/>
      <c r="BO997" s="201"/>
      <c r="BP997" s="201"/>
      <c r="BQ997" s="201"/>
      <c r="BR997" s="201"/>
      <c r="BS997" s="201"/>
      <c r="BT997" s="201"/>
      <c r="BU997" s="201"/>
      <c r="BV997" s="201"/>
      <c r="BW997" s="201"/>
      <c r="BX997" s="201"/>
      <c r="BY997" s="201"/>
      <c r="BZ997" s="201"/>
      <c r="CA997" s="201"/>
    </row>
    <row r="998" spans="1:79" ht="16.5" customHeight="1" x14ac:dyDescent="0.3">
      <c r="A998" s="267"/>
      <c r="B998" s="267"/>
      <c r="C998" s="267"/>
      <c r="D998" s="267"/>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c r="AA998" s="201"/>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c r="BG998" s="201"/>
      <c r="BH998" s="201"/>
      <c r="BI998" s="201"/>
      <c r="BJ998" s="201"/>
      <c r="BK998" s="201"/>
      <c r="BL998" s="201"/>
      <c r="BM998" s="201"/>
      <c r="BN998" s="201"/>
      <c r="BO998" s="201"/>
      <c r="BP998" s="201"/>
      <c r="BQ998" s="201"/>
      <c r="BR998" s="201"/>
      <c r="BS998" s="201"/>
      <c r="BT998" s="201"/>
      <c r="BU998" s="201"/>
      <c r="BV998" s="201"/>
      <c r="BW998" s="201"/>
      <c r="BX998" s="201"/>
      <c r="BY998" s="201"/>
      <c r="BZ998" s="201"/>
      <c r="CA998" s="201"/>
    </row>
    <row r="999" spans="1:79" ht="16.5" customHeight="1" x14ac:dyDescent="0.3">
      <c r="A999" s="267"/>
      <c r="B999" s="267"/>
      <c r="C999" s="267"/>
      <c r="D999" s="267"/>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c r="AA999" s="201"/>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c r="BG999" s="201"/>
      <c r="BH999" s="201"/>
      <c r="BI999" s="201"/>
      <c r="BJ999" s="201"/>
      <c r="BK999" s="201"/>
      <c r="BL999" s="201"/>
      <c r="BM999" s="201"/>
      <c r="BN999" s="201"/>
      <c r="BO999" s="201"/>
      <c r="BP999" s="201"/>
      <c r="BQ999" s="201"/>
      <c r="BR999" s="201"/>
      <c r="BS999" s="201"/>
      <c r="BT999" s="201"/>
      <c r="BU999" s="201"/>
      <c r="BV999" s="201"/>
      <c r="BW999" s="201"/>
      <c r="BX999" s="201"/>
      <c r="BY999" s="201"/>
      <c r="BZ999" s="201"/>
      <c r="CA999" s="201"/>
    </row>
    <row r="1000" spans="1:79" ht="16.5" customHeight="1" x14ac:dyDescent="0.3">
      <c r="A1000" s="267"/>
      <c r="B1000" s="267"/>
      <c r="C1000" s="267"/>
      <c r="D1000" s="267"/>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c r="BR1000" s="201"/>
      <c r="BS1000" s="201"/>
      <c r="BT1000" s="201"/>
      <c r="BU1000" s="201"/>
      <c r="BV1000" s="201"/>
      <c r="BW1000" s="201"/>
      <c r="BX1000" s="201"/>
      <c r="BY1000" s="201"/>
      <c r="BZ1000" s="201"/>
      <c r="CA1000" s="201"/>
    </row>
  </sheetData>
  <mergeCells count="45">
    <mergeCell ref="BR5:BX5"/>
    <mergeCell ref="BI5:BQ5"/>
    <mergeCell ref="BD6:BE6"/>
    <mergeCell ref="BI6:BJ6"/>
    <mergeCell ref="BK6:BN6"/>
    <mergeCell ref="BP6:BQ6"/>
    <mergeCell ref="AR6:AU6"/>
    <mergeCell ref="AW6:AX6"/>
    <mergeCell ref="AY6:AZ6"/>
    <mergeCell ref="BA6:BB6"/>
    <mergeCell ref="BT6:BU6"/>
    <mergeCell ref="BH6:BH7"/>
    <mergeCell ref="BR6:BS6"/>
    <mergeCell ref="A1:CA2"/>
    <mergeCell ref="A4:F6"/>
    <mergeCell ref="G4:H6"/>
    <mergeCell ref="I4:L6"/>
    <mergeCell ref="M4:P6"/>
    <mergeCell ref="W4:AO4"/>
    <mergeCell ref="BY5:CA5"/>
    <mergeCell ref="BW6:BX6"/>
    <mergeCell ref="W5:AE5"/>
    <mergeCell ref="AF5:AL5"/>
    <mergeCell ref="AM5:AO5"/>
    <mergeCell ref="AP5:AX5"/>
    <mergeCell ref="AY5:BE5"/>
    <mergeCell ref="BF5:BH5"/>
    <mergeCell ref="BF6:BF7"/>
    <mergeCell ref="BG6:BG7"/>
    <mergeCell ref="BY6:BY7"/>
    <mergeCell ref="BZ6:BZ7"/>
    <mergeCell ref="CA6:CA7"/>
    <mergeCell ref="Q4:V6"/>
    <mergeCell ref="W6:X6"/>
    <mergeCell ref="Y6:AB6"/>
    <mergeCell ref="AD6:AE6"/>
    <mergeCell ref="AF6:AG6"/>
    <mergeCell ref="AH6:AI6"/>
    <mergeCell ref="AM6:AM7"/>
    <mergeCell ref="AN6:AN7"/>
    <mergeCell ref="AO6:AO7"/>
    <mergeCell ref="AP4:BH4"/>
    <mergeCell ref="BI4:CA4"/>
    <mergeCell ref="AK6:AL6"/>
    <mergeCell ref="AP6:AQ6"/>
  </mergeCells>
  <conditionalFormatting sqref="J8">
    <cfRule type="cellIs" dxfId="17" priority="1" operator="equal">
      <formula>"Muy Alta"</formula>
    </cfRule>
  </conditionalFormatting>
  <conditionalFormatting sqref="J8">
    <cfRule type="cellIs" dxfId="16" priority="2" operator="equal">
      <formula>"Alta"</formula>
    </cfRule>
  </conditionalFormatting>
  <conditionalFormatting sqref="J8">
    <cfRule type="cellIs" dxfId="15" priority="3" operator="equal">
      <formula>"Media"</formula>
    </cfRule>
  </conditionalFormatting>
  <conditionalFormatting sqref="J8">
    <cfRule type="cellIs" dxfId="14" priority="4" operator="equal">
      <formula>"Baja"</formula>
    </cfRule>
  </conditionalFormatting>
  <conditionalFormatting sqref="J8">
    <cfRule type="cellIs" dxfId="13" priority="5" operator="equal">
      <formula>"Muy Baja"</formula>
    </cfRule>
  </conditionalFormatting>
  <conditionalFormatting sqref="J9:J65 J251">
    <cfRule type="cellIs" dxfId="12" priority="6" operator="equal">
      <formula>"Muy Alta"</formula>
    </cfRule>
  </conditionalFormatting>
  <conditionalFormatting sqref="J9:J65 J251">
    <cfRule type="cellIs" dxfId="11" priority="7" operator="equal">
      <formula>"Alta"</formula>
    </cfRule>
  </conditionalFormatting>
  <conditionalFormatting sqref="J9:J65 J251">
    <cfRule type="cellIs" dxfId="10" priority="8" operator="equal">
      <formula>"Media"</formula>
    </cfRule>
  </conditionalFormatting>
  <conditionalFormatting sqref="J9:J65 J251">
    <cfRule type="cellIs" dxfId="9" priority="9" operator="equal">
      <formula>"Baja"</formula>
    </cfRule>
  </conditionalFormatting>
  <conditionalFormatting sqref="J9:J65 J251">
    <cfRule type="cellIs" dxfId="8" priority="10" operator="equal">
      <formula>"Muy Baja"</formula>
    </cfRule>
  </conditionalFormatting>
  <conditionalFormatting sqref="J66:J250">
    <cfRule type="cellIs" dxfId="7" priority="11" operator="equal">
      <formula>"Muy Alta"</formula>
    </cfRule>
  </conditionalFormatting>
  <conditionalFormatting sqref="J66:J250">
    <cfRule type="cellIs" dxfId="6" priority="12" operator="equal">
      <formula>"Alta"</formula>
    </cfRule>
  </conditionalFormatting>
  <conditionalFormatting sqref="J66:J250">
    <cfRule type="cellIs" dxfId="5" priority="13" operator="equal">
      <formula>"Media"</formula>
    </cfRule>
  </conditionalFormatting>
  <conditionalFormatting sqref="J66:J250">
    <cfRule type="cellIs" dxfId="4" priority="14" operator="equal">
      <formula>"Baja"</formula>
    </cfRule>
  </conditionalFormatting>
  <conditionalFormatting sqref="J66:J250">
    <cfRule type="cellIs" dxfId="3" priority="15" operator="equal">
      <formula>"Muy Baja"</formula>
    </cfRule>
  </conditionalFormatting>
  <conditionalFormatting sqref="AC8:AC252">
    <cfRule type="cellIs" dxfId="2" priority="16" operator="equal">
      <formula>"sí"</formula>
    </cfRule>
  </conditionalFormatting>
  <conditionalFormatting sqref="AV8:AV252">
    <cfRule type="cellIs" dxfId="1" priority="17" operator="equal">
      <formula>"sí"</formula>
    </cfRule>
  </conditionalFormatting>
  <conditionalFormatting sqref="BO8:BO252">
    <cfRule type="cellIs" dxfId="0" priority="18" operator="equal">
      <formula>"sí"</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AJ8:AK251 BC8:BD251 BV8:BW251 AC8:AD252 AK252 AV8:AW252 BD252 BO8:BP252 BW252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heetViews>
  <sheetFormatPr baseColWidth="10" defaultColWidth="14.42578125" defaultRowHeight="15" customHeight="1" x14ac:dyDescent="0.25"/>
  <cols>
    <col min="1" max="7" width="11.42578125" customWidth="1"/>
    <col min="8" max="8" width="28.5703125" customWidth="1"/>
    <col min="9" max="16" width="11.42578125" customWidth="1"/>
    <col min="17" max="17" width="17.5703125" customWidth="1"/>
    <col min="18" max="18" width="60.7109375" customWidth="1"/>
    <col min="19" max="30" width="11.42578125" customWidth="1"/>
    <col min="31" max="31" width="34.28515625" customWidth="1"/>
    <col min="32" max="32" width="18.5703125" customWidth="1"/>
    <col min="33" max="33" width="11.42578125" customWidth="1"/>
    <col min="34" max="34" width="25.140625" customWidth="1"/>
    <col min="35" max="36" width="11.42578125" customWidth="1"/>
    <col min="37" max="37" width="47.28515625" customWidth="1"/>
  </cols>
  <sheetData>
    <row r="1" spans="1:37" x14ac:dyDescent="0.2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655" t="s">
        <v>414</v>
      </c>
      <c r="AD1" s="516"/>
      <c r="AE1" s="516"/>
      <c r="AF1" s="516"/>
      <c r="AG1" s="268"/>
      <c r="AH1" s="268"/>
      <c r="AI1" s="268"/>
      <c r="AJ1" s="268"/>
      <c r="AK1" s="268"/>
    </row>
    <row r="2" spans="1:37" x14ac:dyDescent="0.25">
      <c r="A2" s="655" t="s">
        <v>188</v>
      </c>
      <c r="B2" s="516"/>
      <c r="C2" s="516"/>
      <c r="D2" s="268"/>
      <c r="E2" s="655" t="s">
        <v>415</v>
      </c>
      <c r="F2" s="516"/>
      <c r="G2" s="268"/>
      <c r="H2" s="655" t="s">
        <v>416</v>
      </c>
      <c r="I2" s="516"/>
      <c r="J2" s="268"/>
      <c r="K2" s="655" t="s">
        <v>204</v>
      </c>
      <c r="L2" s="516"/>
      <c r="M2" s="268"/>
      <c r="N2" s="270" t="s">
        <v>206</v>
      </c>
      <c r="O2" s="268"/>
      <c r="P2" s="268"/>
      <c r="Q2" s="271" t="s">
        <v>7</v>
      </c>
      <c r="R2" s="271" t="s">
        <v>9</v>
      </c>
      <c r="S2" s="268"/>
      <c r="T2" s="270" t="s">
        <v>417</v>
      </c>
      <c r="U2" s="268"/>
      <c r="V2" s="270" t="s">
        <v>418</v>
      </c>
      <c r="W2" s="268"/>
      <c r="X2" s="270" t="s">
        <v>419</v>
      </c>
      <c r="Y2" s="268"/>
      <c r="Z2" s="270" t="s">
        <v>420</v>
      </c>
      <c r="AA2" s="268"/>
      <c r="AB2" s="268"/>
      <c r="AC2" s="269" t="s">
        <v>334</v>
      </c>
      <c r="AD2" s="269" t="s">
        <v>335</v>
      </c>
      <c r="AE2" s="269" t="s">
        <v>421</v>
      </c>
      <c r="AF2" s="269" t="s">
        <v>201</v>
      </c>
      <c r="AG2" s="268"/>
      <c r="AH2" s="655" t="s">
        <v>422</v>
      </c>
      <c r="AI2" s="516"/>
      <c r="AJ2" s="270"/>
      <c r="AK2" s="269" t="s">
        <v>423</v>
      </c>
    </row>
    <row r="3" spans="1:37" ht="75" x14ac:dyDescent="0.25">
      <c r="A3" s="268" t="s">
        <v>424</v>
      </c>
      <c r="B3" s="268">
        <v>2</v>
      </c>
      <c r="C3" s="272">
        <v>0.2</v>
      </c>
      <c r="D3" s="268"/>
      <c r="E3" s="268" t="s">
        <v>425</v>
      </c>
      <c r="F3" s="272">
        <v>0.2</v>
      </c>
      <c r="G3" s="268"/>
      <c r="H3" s="268" t="s">
        <v>426</v>
      </c>
      <c r="I3" s="272">
        <v>0.5</v>
      </c>
      <c r="J3" s="268"/>
      <c r="K3" s="268" t="s">
        <v>424</v>
      </c>
      <c r="L3" s="272">
        <v>0.2</v>
      </c>
      <c r="M3" s="268"/>
      <c r="N3" s="268" t="s">
        <v>425</v>
      </c>
      <c r="O3" s="272">
        <v>0.2</v>
      </c>
      <c r="P3" s="268"/>
      <c r="Q3" s="273" t="s">
        <v>69</v>
      </c>
      <c r="R3" s="273" t="s">
        <v>427</v>
      </c>
      <c r="S3" s="268"/>
      <c r="T3" s="274" t="s">
        <v>428</v>
      </c>
      <c r="U3" s="268"/>
      <c r="V3" s="274" t="s">
        <v>429</v>
      </c>
      <c r="W3" s="268"/>
      <c r="X3" s="275" t="s">
        <v>430</v>
      </c>
      <c r="Y3" s="268"/>
      <c r="Z3" s="268" t="s">
        <v>281</v>
      </c>
      <c r="AA3" s="268"/>
      <c r="AB3" s="268"/>
      <c r="AC3" s="276">
        <v>5</v>
      </c>
      <c r="AD3" s="275" t="s">
        <v>431</v>
      </c>
      <c r="AE3" s="275" t="s">
        <v>432</v>
      </c>
      <c r="AF3" s="275" t="s">
        <v>433</v>
      </c>
      <c r="AG3" s="268"/>
      <c r="AH3" s="275" t="s">
        <v>434</v>
      </c>
      <c r="AI3" s="275" t="s">
        <v>435</v>
      </c>
      <c r="AJ3" s="268"/>
      <c r="AK3" s="277" t="s">
        <v>436</v>
      </c>
    </row>
    <row r="4" spans="1:37" ht="105" x14ac:dyDescent="0.25">
      <c r="A4" s="268" t="s">
        <v>437</v>
      </c>
      <c r="B4" s="268">
        <v>24</v>
      </c>
      <c r="C4" s="272">
        <v>0.4</v>
      </c>
      <c r="D4" s="268"/>
      <c r="E4" s="268" t="s">
        <v>438</v>
      </c>
      <c r="F4" s="272">
        <v>0.4</v>
      </c>
      <c r="G4" s="268"/>
      <c r="H4" s="268" t="s">
        <v>439</v>
      </c>
      <c r="I4" s="272">
        <v>0.4</v>
      </c>
      <c r="J4" s="268"/>
      <c r="K4" s="268" t="s">
        <v>437</v>
      </c>
      <c r="L4" s="272">
        <v>0.4</v>
      </c>
      <c r="M4" s="268"/>
      <c r="N4" s="268" t="s">
        <v>438</v>
      </c>
      <c r="O4" s="272">
        <v>0.4</v>
      </c>
      <c r="P4" s="268"/>
      <c r="Q4" s="273" t="s">
        <v>73</v>
      </c>
      <c r="R4" s="273" t="s">
        <v>440</v>
      </c>
      <c r="S4" s="268"/>
      <c r="T4" s="274" t="s">
        <v>441</v>
      </c>
      <c r="U4" s="268"/>
      <c r="V4" s="274" t="s">
        <v>442</v>
      </c>
      <c r="W4" s="268"/>
      <c r="X4" s="275" t="s">
        <v>443</v>
      </c>
      <c r="Y4" s="268"/>
      <c r="Z4" s="268" t="s">
        <v>280</v>
      </c>
      <c r="AA4" s="268"/>
      <c r="AB4" s="268"/>
      <c r="AC4" s="276">
        <v>4</v>
      </c>
      <c r="AD4" s="275" t="s">
        <v>444</v>
      </c>
      <c r="AE4" s="275" t="s">
        <v>445</v>
      </c>
      <c r="AF4" s="275" t="s">
        <v>446</v>
      </c>
      <c r="AG4" s="268"/>
      <c r="AH4" s="275" t="s">
        <v>447</v>
      </c>
      <c r="AI4" s="275" t="s">
        <v>448</v>
      </c>
      <c r="AJ4" s="268"/>
      <c r="AK4" s="277" t="s">
        <v>138</v>
      </c>
    </row>
    <row r="5" spans="1:37" ht="90" x14ac:dyDescent="0.25">
      <c r="A5" s="268" t="s">
        <v>449</v>
      </c>
      <c r="B5" s="268">
        <v>500</v>
      </c>
      <c r="C5" s="272">
        <v>0.6</v>
      </c>
      <c r="D5" s="268"/>
      <c r="E5" s="268" t="s">
        <v>450</v>
      </c>
      <c r="F5" s="272">
        <v>0.6</v>
      </c>
      <c r="G5" s="268"/>
      <c r="H5" s="268" t="s">
        <v>451</v>
      </c>
      <c r="I5" s="272">
        <v>0.4</v>
      </c>
      <c r="J5" s="268"/>
      <c r="K5" s="268" t="s">
        <v>449</v>
      </c>
      <c r="L5" s="272">
        <v>0.6</v>
      </c>
      <c r="M5" s="268"/>
      <c r="N5" s="268" t="s">
        <v>450</v>
      </c>
      <c r="O5" s="272">
        <v>0.6</v>
      </c>
      <c r="P5" s="268"/>
      <c r="Q5" s="273" t="s">
        <v>74</v>
      </c>
      <c r="R5" s="273" t="s">
        <v>452</v>
      </c>
      <c r="S5" s="268"/>
      <c r="T5" s="274" t="s">
        <v>453</v>
      </c>
      <c r="U5" s="268"/>
      <c r="V5" s="274" t="s">
        <v>454</v>
      </c>
      <c r="W5" s="268"/>
      <c r="X5" s="275" t="s">
        <v>455</v>
      </c>
      <c r="Y5" s="268"/>
      <c r="Z5" s="268"/>
      <c r="AA5" s="268"/>
      <c r="AB5" s="268"/>
      <c r="AC5" s="276">
        <v>3</v>
      </c>
      <c r="AD5" s="275" t="s">
        <v>456</v>
      </c>
      <c r="AE5" s="275" t="s">
        <v>457</v>
      </c>
      <c r="AF5" s="275" t="s">
        <v>458</v>
      </c>
      <c r="AG5" s="268"/>
      <c r="AH5" s="275" t="s">
        <v>459</v>
      </c>
      <c r="AI5" s="275" t="s">
        <v>450</v>
      </c>
      <c r="AJ5" s="268"/>
      <c r="AK5" s="277" t="s">
        <v>460</v>
      </c>
    </row>
    <row r="6" spans="1:37" ht="75" x14ac:dyDescent="0.25">
      <c r="A6" s="268" t="s">
        <v>461</v>
      </c>
      <c r="B6" s="268">
        <v>5000</v>
      </c>
      <c r="C6" s="272">
        <v>0.8</v>
      </c>
      <c r="D6" s="268"/>
      <c r="E6" s="268" t="s">
        <v>462</v>
      </c>
      <c r="F6" s="272">
        <v>0.8</v>
      </c>
      <c r="G6" s="268"/>
      <c r="H6" s="268" t="s">
        <v>463</v>
      </c>
      <c r="I6" s="272">
        <v>0.3</v>
      </c>
      <c r="J6" s="268"/>
      <c r="K6" s="268" t="s">
        <v>461</v>
      </c>
      <c r="L6" s="272">
        <v>0.8</v>
      </c>
      <c r="M6" s="268"/>
      <c r="N6" s="268" t="s">
        <v>462</v>
      </c>
      <c r="O6" s="272">
        <v>0.8</v>
      </c>
      <c r="P6" s="268"/>
      <c r="Q6" s="273" t="s">
        <v>75</v>
      </c>
      <c r="R6" s="273" t="s">
        <v>464</v>
      </c>
      <c r="S6" s="268"/>
      <c r="T6" s="274" t="s">
        <v>465</v>
      </c>
      <c r="U6" s="268"/>
      <c r="V6" s="274" t="s">
        <v>466</v>
      </c>
      <c r="W6" s="268"/>
      <c r="X6" s="275"/>
      <c r="Y6" s="268"/>
      <c r="Z6" s="268"/>
      <c r="AA6" s="268"/>
      <c r="AB6" s="268"/>
      <c r="AC6" s="276">
        <v>2</v>
      </c>
      <c r="AD6" s="275" t="s">
        <v>467</v>
      </c>
      <c r="AE6" s="275" t="s">
        <v>468</v>
      </c>
      <c r="AF6" s="275" t="s">
        <v>469</v>
      </c>
      <c r="AG6" s="268"/>
      <c r="AH6" s="275" t="s">
        <v>470</v>
      </c>
      <c r="AI6" s="275" t="s">
        <v>435</v>
      </c>
      <c r="AJ6" s="268"/>
      <c r="AK6" s="275" t="s">
        <v>122</v>
      </c>
    </row>
    <row r="7" spans="1:37" ht="150" x14ac:dyDescent="0.25">
      <c r="A7" s="268" t="s">
        <v>471</v>
      </c>
      <c r="B7" s="268"/>
      <c r="C7" s="272">
        <v>1</v>
      </c>
      <c r="D7" s="268"/>
      <c r="E7" s="268" t="s">
        <v>472</v>
      </c>
      <c r="F7" s="272">
        <v>1</v>
      </c>
      <c r="G7" s="268"/>
      <c r="H7" s="268" t="s">
        <v>473</v>
      </c>
      <c r="I7" s="272">
        <v>0.35</v>
      </c>
      <c r="J7" s="268"/>
      <c r="K7" s="268" t="s">
        <v>471</v>
      </c>
      <c r="L7" s="272">
        <v>1</v>
      </c>
      <c r="M7" s="268"/>
      <c r="N7" s="268" t="s">
        <v>472</v>
      </c>
      <c r="O7" s="272">
        <v>1</v>
      </c>
      <c r="P7" s="268"/>
      <c r="Q7" s="273" t="s">
        <v>76</v>
      </c>
      <c r="R7" s="273" t="s">
        <v>474</v>
      </c>
      <c r="S7" s="268"/>
      <c r="T7" s="274" t="s">
        <v>475</v>
      </c>
      <c r="U7" s="268"/>
      <c r="V7" s="274" t="s">
        <v>475</v>
      </c>
      <c r="W7" s="268"/>
      <c r="X7" s="275"/>
      <c r="Y7" s="268"/>
      <c r="Z7" s="268"/>
      <c r="AA7" s="268"/>
      <c r="AB7" s="268"/>
      <c r="AC7" s="276">
        <v>1</v>
      </c>
      <c r="AD7" s="275" t="s">
        <v>476</v>
      </c>
      <c r="AE7" s="275" t="s">
        <v>477</v>
      </c>
      <c r="AF7" s="275" t="s">
        <v>478</v>
      </c>
      <c r="AG7" s="268"/>
      <c r="AH7" s="275" t="s">
        <v>479</v>
      </c>
      <c r="AI7" s="275" t="s">
        <v>448</v>
      </c>
      <c r="AJ7" s="268"/>
      <c r="AK7" s="277" t="s">
        <v>120</v>
      </c>
    </row>
    <row r="8" spans="1:37" ht="105" x14ac:dyDescent="0.25">
      <c r="A8" s="268"/>
      <c r="B8" s="268"/>
      <c r="C8" s="268"/>
      <c r="D8" s="268"/>
      <c r="E8" s="268"/>
      <c r="F8" s="268"/>
      <c r="G8" s="268"/>
      <c r="H8" s="268" t="s">
        <v>480</v>
      </c>
      <c r="I8" s="272">
        <v>0.25</v>
      </c>
      <c r="J8" s="268"/>
      <c r="K8" s="268"/>
      <c r="L8" s="268"/>
      <c r="M8" s="268"/>
      <c r="N8" s="268"/>
      <c r="O8" s="268"/>
      <c r="P8" s="268"/>
      <c r="Q8" s="273" t="s">
        <v>77</v>
      </c>
      <c r="R8" s="273" t="s">
        <v>481</v>
      </c>
      <c r="S8" s="268"/>
      <c r="T8" s="278" t="s">
        <v>482</v>
      </c>
      <c r="U8" s="268"/>
      <c r="V8" s="274" t="s">
        <v>483</v>
      </c>
      <c r="W8" s="268"/>
      <c r="X8" s="275"/>
      <c r="Y8" s="268"/>
      <c r="Z8" s="268"/>
      <c r="AA8" s="268"/>
      <c r="AB8" s="268"/>
      <c r="AC8" s="268"/>
      <c r="AD8" s="268"/>
      <c r="AE8" s="268"/>
      <c r="AF8" s="268"/>
      <c r="AG8" s="268"/>
      <c r="AH8" s="275" t="s">
        <v>484</v>
      </c>
      <c r="AI8" s="275" t="s">
        <v>450</v>
      </c>
      <c r="AJ8" s="268"/>
      <c r="AK8" s="277" t="s">
        <v>102</v>
      </c>
    </row>
    <row r="9" spans="1:37" ht="120" x14ac:dyDescent="0.25">
      <c r="A9" s="268"/>
      <c r="B9" s="268"/>
      <c r="C9" s="268"/>
      <c r="D9" s="268"/>
      <c r="E9" s="268"/>
      <c r="F9" s="268"/>
      <c r="G9" s="268"/>
      <c r="H9" s="268"/>
      <c r="I9" s="268"/>
      <c r="J9" s="268"/>
      <c r="K9" s="268"/>
      <c r="L9" s="268"/>
      <c r="M9" s="268"/>
      <c r="N9" s="268"/>
      <c r="O9" s="268"/>
      <c r="P9" s="268"/>
      <c r="Q9" s="273" t="s">
        <v>78</v>
      </c>
      <c r="R9" s="273" t="s">
        <v>485</v>
      </c>
      <c r="S9" s="268"/>
      <c r="T9" s="268"/>
      <c r="U9" s="268"/>
      <c r="V9" s="274" t="s">
        <v>486</v>
      </c>
      <c r="W9" s="268"/>
      <c r="X9" s="275"/>
      <c r="Y9" s="268"/>
      <c r="Z9" s="268"/>
      <c r="AA9" s="268"/>
      <c r="AB9" s="268"/>
      <c r="AC9" s="268"/>
      <c r="AD9" s="268"/>
      <c r="AE9" s="268"/>
      <c r="AF9" s="268"/>
      <c r="AG9" s="268"/>
      <c r="AH9" s="275" t="s">
        <v>487</v>
      </c>
      <c r="AI9" s="275" t="s">
        <v>435</v>
      </c>
      <c r="AJ9" s="268"/>
      <c r="AK9" s="268"/>
    </row>
    <row r="10" spans="1:37" ht="60" x14ac:dyDescent="0.25">
      <c r="A10" s="268"/>
      <c r="B10" s="268"/>
      <c r="C10" s="268"/>
      <c r="D10" s="268"/>
      <c r="E10" s="268"/>
      <c r="F10" s="268"/>
      <c r="G10" s="268"/>
      <c r="H10" s="268"/>
      <c r="I10" s="268"/>
      <c r="J10" s="268"/>
      <c r="K10" s="268"/>
      <c r="L10" s="268"/>
      <c r="M10" s="268"/>
      <c r="N10" s="268"/>
      <c r="O10" s="268"/>
      <c r="P10" s="268"/>
      <c r="Q10" s="273" t="s">
        <v>79</v>
      </c>
      <c r="R10" s="273" t="s">
        <v>488</v>
      </c>
      <c r="S10" s="268"/>
      <c r="T10" s="268"/>
      <c r="U10" s="268"/>
      <c r="V10" s="278" t="s">
        <v>482</v>
      </c>
      <c r="W10" s="268"/>
      <c r="X10" s="268"/>
      <c r="Y10" s="268"/>
      <c r="Z10" s="268"/>
      <c r="AA10" s="268"/>
      <c r="AB10" s="268"/>
      <c r="AC10" s="268"/>
      <c r="AD10" s="268"/>
      <c r="AE10" s="268"/>
      <c r="AF10" s="268"/>
      <c r="AG10" s="268"/>
      <c r="AH10" s="275" t="s">
        <v>489</v>
      </c>
      <c r="AI10" s="275" t="s">
        <v>448</v>
      </c>
      <c r="AJ10" s="268"/>
      <c r="AK10" s="268"/>
    </row>
    <row r="11" spans="1:37" ht="75" x14ac:dyDescent="0.25">
      <c r="A11" s="268"/>
      <c r="B11" s="268"/>
      <c r="C11" s="268"/>
      <c r="D11" s="268"/>
      <c r="E11" s="268"/>
      <c r="F11" s="268"/>
      <c r="G11" s="268"/>
      <c r="H11" s="268"/>
      <c r="I11" s="268"/>
      <c r="J11" s="268"/>
      <c r="K11" s="268"/>
      <c r="L11" s="268"/>
      <c r="M11" s="268"/>
      <c r="N11" s="268"/>
      <c r="O11" s="268"/>
      <c r="P11" s="268"/>
      <c r="Q11" s="273" t="s">
        <v>80</v>
      </c>
      <c r="R11" s="273" t="s">
        <v>490</v>
      </c>
      <c r="S11" s="268"/>
      <c r="T11" s="268"/>
      <c r="U11" s="268"/>
      <c r="V11" s="268"/>
      <c r="W11" s="268"/>
      <c r="X11" s="268"/>
      <c r="Y11" s="268"/>
      <c r="Z11" s="268"/>
      <c r="AA11" s="268"/>
      <c r="AB11" s="268"/>
      <c r="AC11" s="268"/>
      <c r="AD11" s="268"/>
      <c r="AE11" s="268"/>
      <c r="AF11" s="268"/>
      <c r="AG11" s="268"/>
      <c r="AH11" s="275" t="s">
        <v>491</v>
      </c>
      <c r="AI11" s="275" t="s">
        <v>450</v>
      </c>
      <c r="AJ11" s="268"/>
      <c r="AK11" s="268"/>
    </row>
    <row r="12" spans="1:37" ht="60" x14ac:dyDescent="0.25">
      <c r="A12" s="268"/>
      <c r="B12" s="268"/>
      <c r="C12" s="268"/>
      <c r="D12" s="268"/>
      <c r="E12" s="268"/>
      <c r="F12" s="268"/>
      <c r="G12" s="268"/>
      <c r="H12" s="268"/>
      <c r="I12" s="268"/>
      <c r="J12" s="268"/>
      <c r="K12" s="268"/>
      <c r="L12" s="268"/>
      <c r="M12" s="268"/>
      <c r="N12" s="268"/>
      <c r="O12" s="268"/>
      <c r="P12" s="268"/>
      <c r="Q12" s="273" t="s">
        <v>81</v>
      </c>
      <c r="R12" s="273" t="s">
        <v>492</v>
      </c>
      <c r="S12" s="268"/>
      <c r="T12" s="268"/>
      <c r="U12" s="268"/>
      <c r="V12" s="268"/>
      <c r="W12" s="268"/>
      <c r="X12" s="268"/>
      <c r="Y12" s="268"/>
      <c r="Z12" s="268"/>
      <c r="AA12" s="268"/>
      <c r="AB12" s="268"/>
      <c r="AC12" s="268"/>
      <c r="AD12" s="268"/>
      <c r="AE12" s="268"/>
      <c r="AF12" s="268"/>
      <c r="AG12" s="268"/>
      <c r="AH12" s="275" t="s">
        <v>493</v>
      </c>
      <c r="AI12" s="275" t="s">
        <v>448</v>
      </c>
      <c r="AJ12" s="268"/>
      <c r="AK12" s="268"/>
    </row>
    <row r="13" spans="1:37" ht="75" x14ac:dyDescent="0.25">
      <c r="A13" s="268"/>
      <c r="B13" s="268"/>
      <c r="C13" s="268"/>
      <c r="D13" s="268"/>
      <c r="E13" s="268"/>
      <c r="F13" s="268"/>
      <c r="G13" s="268"/>
      <c r="H13" s="268"/>
      <c r="I13" s="268"/>
      <c r="J13" s="268"/>
      <c r="K13" s="268"/>
      <c r="L13" s="268"/>
      <c r="M13" s="268"/>
      <c r="N13" s="268"/>
      <c r="O13" s="268"/>
      <c r="P13" s="268"/>
      <c r="Q13" s="273" t="s">
        <v>82</v>
      </c>
      <c r="R13" s="273" t="s">
        <v>494</v>
      </c>
      <c r="S13" s="268"/>
      <c r="T13" s="268"/>
      <c r="U13" s="268"/>
      <c r="V13" s="268"/>
      <c r="W13" s="268"/>
      <c r="X13" s="268"/>
      <c r="Y13" s="268"/>
      <c r="Z13" s="268"/>
      <c r="AA13" s="268"/>
      <c r="AB13" s="268"/>
      <c r="AC13" s="268"/>
      <c r="AD13" s="268"/>
      <c r="AE13" s="268"/>
      <c r="AF13" s="268"/>
      <c r="AG13" s="268"/>
      <c r="AH13" s="275" t="s">
        <v>495</v>
      </c>
      <c r="AI13" s="275" t="s">
        <v>450</v>
      </c>
      <c r="AJ13" s="268"/>
      <c r="AK13" s="268"/>
    </row>
    <row r="14" spans="1:37" ht="75" x14ac:dyDescent="0.25">
      <c r="A14" s="268"/>
      <c r="B14" s="268"/>
      <c r="C14" s="268"/>
      <c r="D14" s="268"/>
      <c r="E14" s="268"/>
      <c r="F14" s="268"/>
      <c r="G14" s="268"/>
      <c r="H14" s="268"/>
      <c r="I14" s="268"/>
      <c r="J14" s="268"/>
      <c r="K14" s="268"/>
      <c r="L14" s="268"/>
      <c r="M14" s="268"/>
      <c r="N14" s="268"/>
      <c r="O14" s="268"/>
      <c r="P14" s="268"/>
      <c r="Q14" s="273" t="s">
        <v>83</v>
      </c>
      <c r="R14" s="273" t="s">
        <v>496</v>
      </c>
      <c r="S14" s="268"/>
      <c r="T14" s="268"/>
      <c r="U14" s="268"/>
      <c r="V14" s="268"/>
      <c r="W14" s="268"/>
      <c r="X14" s="268"/>
      <c r="Y14" s="268"/>
      <c r="Z14" s="268"/>
      <c r="AA14" s="268"/>
      <c r="AB14" s="268"/>
      <c r="AC14" s="268"/>
      <c r="AD14" s="268"/>
      <c r="AE14" s="268"/>
      <c r="AF14" s="268"/>
      <c r="AG14" s="268"/>
      <c r="AH14" s="275" t="s">
        <v>497</v>
      </c>
      <c r="AI14" s="275" t="s">
        <v>498</v>
      </c>
      <c r="AJ14" s="268"/>
      <c r="AK14" s="268"/>
    </row>
    <row r="15" spans="1:37" ht="60" x14ac:dyDescent="0.25">
      <c r="A15" s="268"/>
      <c r="B15" s="268"/>
      <c r="C15" s="268"/>
      <c r="D15" s="268"/>
      <c r="E15" s="268"/>
      <c r="F15" s="268"/>
      <c r="G15" s="268"/>
      <c r="H15" s="268"/>
      <c r="I15" s="268"/>
      <c r="J15" s="268"/>
      <c r="K15" s="268"/>
      <c r="L15" s="268"/>
      <c r="M15" s="268"/>
      <c r="N15" s="268"/>
      <c r="O15" s="268"/>
      <c r="P15" s="268"/>
      <c r="Q15" s="273" t="s">
        <v>84</v>
      </c>
      <c r="R15" s="273" t="s">
        <v>499</v>
      </c>
      <c r="S15" s="268"/>
      <c r="T15" s="268"/>
      <c r="U15" s="268"/>
      <c r="V15" s="268"/>
      <c r="W15" s="268"/>
      <c r="X15" s="268"/>
      <c r="Y15" s="268"/>
      <c r="Z15" s="268"/>
      <c r="AA15" s="268"/>
      <c r="AB15" s="268"/>
      <c r="AC15" s="268"/>
      <c r="AD15" s="268"/>
      <c r="AE15" s="268"/>
      <c r="AF15" s="268"/>
      <c r="AG15" s="268"/>
      <c r="AH15" s="275" t="s">
        <v>500</v>
      </c>
      <c r="AI15" s="275" t="s">
        <v>450</v>
      </c>
      <c r="AJ15" s="268"/>
      <c r="AK15" s="268"/>
    </row>
    <row r="16" spans="1:37" ht="45" x14ac:dyDescent="0.25">
      <c r="A16" s="268"/>
      <c r="B16" s="268"/>
      <c r="C16" s="268"/>
      <c r="D16" s="268"/>
      <c r="E16" s="268"/>
      <c r="F16" s="268"/>
      <c r="G16" s="268"/>
      <c r="H16" s="268"/>
      <c r="I16" s="268"/>
      <c r="J16" s="268"/>
      <c r="K16" s="268"/>
      <c r="L16" s="268"/>
      <c r="M16" s="268"/>
      <c r="N16" s="268"/>
      <c r="O16" s="268"/>
      <c r="P16" s="268"/>
      <c r="Q16" s="273" t="s">
        <v>85</v>
      </c>
      <c r="R16" s="273" t="s">
        <v>501</v>
      </c>
      <c r="S16" s="268"/>
      <c r="T16" s="268"/>
      <c r="U16" s="268"/>
      <c r="V16" s="268"/>
      <c r="W16" s="268"/>
      <c r="X16" s="268"/>
      <c r="Y16" s="268"/>
      <c r="Z16" s="268"/>
      <c r="AA16" s="268"/>
      <c r="AB16" s="268"/>
      <c r="AC16" s="268"/>
      <c r="AD16" s="268"/>
      <c r="AE16" s="268"/>
      <c r="AF16" s="268"/>
      <c r="AG16" s="268"/>
      <c r="AH16" s="275" t="s">
        <v>502</v>
      </c>
      <c r="AI16" s="275" t="s">
        <v>498</v>
      </c>
      <c r="AJ16" s="268"/>
      <c r="AK16" s="268"/>
    </row>
    <row r="17" spans="1:37" ht="105" x14ac:dyDescent="0.25">
      <c r="A17" s="268"/>
      <c r="B17" s="268"/>
      <c r="C17" s="268"/>
      <c r="D17" s="268"/>
      <c r="E17" s="268"/>
      <c r="F17" s="268"/>
      <c r="G17" s="268"/>
      <c r="H17" s="268"/>
      <c r="I17" s="268"/>
      <c r="J17" s="268"/>
      <c r="K17" s="268"/>
      <c r="L17" s="268"/>
      <c r="M17" s="268"/>
      <c r="N17" s="268"/>
      <c r="O17" s="268"/>
      <c r="P17" s="268"/>
      <c r="Q17" s="273" t="s">
        <v>86</v>
      </c>
      <c r="R17" s="273" t="s">
        <v>503</v>
      </c>
      <c r="S17" s="268"/>
      <c r="T17" s="268"/>
      <c r="U17" s="268"/>
      <c r="V17" s="268"/>
      <c r="W17" s="268"/>
      <c r="X17" s="268"/>
      <c r="Y17" s="268"/>
      <c r="Z17" s="268"/>
      <c r="AA17" s="268"/>
      <c r="AB17" s="268"/>
      <c r="AC17" s="268"/>
      <c r="AD17" s="268"/>
      <c r="AE17" s="268"/>
      <c r="AF17" s="268"/>
      <c r="AG17" s="268"/>
      <c r="AH17" s="275" t="s">
        <v>504</v>
      </c>
      <c r="AI17" s="275" t="s">
        <v>498</v>
      </c>
      <c r="AJ17" s="268"/>
      <c r="AK17" s="268"/>
    </row>
    <row r="18" spans="1:37" ht="75" x14ac:dyDescent="0.25">
      <c r="A18" s="268"/>
      <c r="B18" s="268"/>
      <c r="C18" s="268"/>
      <c r="D18" s="268"/>
      <c r="E18" s="268"/>
      <c r="F18" s="268"/>
      <c r="G18" s="268"/>
      <c r="H18" s="268"/>
      <c r="I18" s="268"/>
      <c r="J18" s="268"/>
      <c r="K18" s="268"/>
      <c r="L18" s="268"/>
      <c r="M18" s="268"/>
      <c r="N18" s="268"/>
      <c r="O18" s="268"/>
      <c r="P18" s="268"/>
      <c r="Q18" s="273" t="s">
        <v>87</v>
      </c>
      <c r="R18" s="273" t="s">
        <v>505</v>
      </c>
      <c r="S18" s="268"/>
      <c r="T18" s="268"/>
      <c r="U18" s="268"/>
      <c r="V18" s="268"/>
      <c r="W18" s="268"/>
      <c r="X18" s="268"/>
      <c r="Y18" s="268"/>
      <c r="Z18" s="268"/>
      <c r="AA18" s="268"/>
      <c r="AB18" s="268"/>
      <c r="AC18" s="268"/>
      <c r="AD18" s="268"/>
      <c r="AE18" s="268"/>
      <c r="AF18" s="268"/>
      <c r="AG18" s="268"/>
      <c r="AH18" s="275"/>
      <c r="AI18" s="275"/>
      <c r="AJ18" s="268"/>
      <c r="AK18" s="268"/>
    </row>
    <row r="19" spans="1:37"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75"/>
      <c r="AI19" s="275"/>
      <c r="AJ19" s="268"/>
      <c r="AK19" s="268"/>
    </row>
    <row r="20" spans="1:37" x14ac:dyDescent="0.2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75"/>
      <c r="AI20" s="275"/>
      <c r="AJ20" s="268"/>
      <c r="AK20" s="268"/>
    </row>
    <row r="21" spans="1:37" ht="15.75" customHeight="1"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75"/>
      <c r="AI21" s="275"/>
      <c r="AJ21" s="268"/>
      <c r="AK21" s="268"/>
    </row>
    <row r="22" spans="1:37" ht="15.75" customHeight="1"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75"/>
      <c r="AI22" s="275"/>
      <c r="AJ22" s="268"/>
      <c r="AK22" s="268"/>
    </row>
    <row r="23" spans="1:37" ht="15.75" customHeight="1"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75"/>
      <c r="AI23" s="275"/>
      <c r="AJ23" s="268"/>
      <c r="AK23" s="268"/>
    </row>
    <row r="24" spans="1:37" ht="15.75" customHeight="1"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75"/>
      <c r="AI24" s="275"/>
      <c r="AJ24" s="268"/>
      <c r="AK24" s="268"/>
    </row>
    <row r="25" spans="1:37" ht="15.75" customHeight="1"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75"/>
      <c r="AI25" s="275"/>
      <c r="AJ25" s="268"/>
      <c r="AK25" s="268"/>
    </row>
    <row r="26" spans="1:37" ht="15.75" customHeight="1"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75"/>
      <c r="AI26" s="275"/>
      <c r="AJ26" s="268"/>
      <c r="AK26" s="268"/>
    </row>
    <row r="27" spans="1:37" ht="15.75" customHeight="1"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75"/>
      <c r="AI27" s="275"/>
      <c r="AJ27" s="268"/>
      <c r="AK27" s="268"/>
    </row>
    <row r="28" spans="1:37" ht="15.75" customHeight="1"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75"/>
      <c r="AI28" s="275"/>
      <c r="AJ28" s="268"/>
      <c r="AK28" s="268"/>
    </row>
    <row r="29" spans="1:37" ht="15.75" customHeight="1"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75"/>
      <c r="AI29" s="275"/>
      <c r="AJ29" s="268"/>
      <c r="AK29" s="268"/>
    </row>
    <row r="30" spans="1:37" ht="15.75" customHeight="1"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75"/>
      <c r="AI30" s="275"/>
      <c r="AJ30" s="268"/>
      <c r="AK30" s="268"/>
    </row>
    <row r="31" spans="1:37" ht="15.75" customHeight="1"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75"/>
      <c r="AI31" s="275"/>
      <c r="AJ31" s="268"/>
      <c r="AK31" s="268"/>
    </row>
    <row r="32" spans="1:37" ht="15.75" customHeight="1"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75"/>
      <c r="AI32" s="275"/>
      <c r="AJ32" s="268"/>
      <c r="AK32" s="268"/>
    </row>
    <row r="33" spans="1:37" ht="15.75" customHeight="1"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75"/>
      <c r="AI33" s="275"/>
      <c r="AJ33" s="268"/>
      <c r="AK33" s="268"/>
    </row>
    <row r="34" spans="1:37" ht="15.75" customHeight="1"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75"/>
      <c r="AI34" s="275"/>
      <c r="AJ34" s="268"/>
      <c r="AK34" s="268"/>
    </row>
    <row r="35" spans="1:37" ht="15.75" customHeight="1"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75"/>
      <c r="AI35" s="275"/>
      <c r="AJ35" s="268"/>
      <c r="AK35" s="268"/>
    </row>
    <row r="36" spans="1:37" ht="15.75" customHeight="1"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75"/>
      <c r="AI36" s="275"/>
      <c r="AJ36" s="268"/>
      <c r="AK36" s="268"/>
    </row>
    <row r="37" spans="1:37" ht="15.75" customHeight="1"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row>
    <row r="38" spans="1:37" ht="15.75" customHeight="1"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row>
    <row r="39" spans="1:37" ht="15.75" customHeight="1"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row>
    <row r="40" spans="1:37" ht="15.75" customHeight="1"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row>
    <row r="41" spans="1:37" ht="15.75" customHeight="1"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row>
    <row r="42" spans="1:37" ht="15.75" customHeight="1"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row>
    <row r="43" spans="1:37" ht="15.75" customHeight="1"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row>
    <row r="44" spans="1:37" ht="15.75" customHeight="1"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row>
    <row r="45" spans="1:37" ht="15.75" customHeight="1"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row>
    <row r="46" spans="1:37" ht="15.75" customHeight="1"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row>
    <row r="47" spans="1:37" ht="15.75" customHeight="1"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row>
    <row r="48" spans="1:37" ht="15.75" customHeight="1"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row>
    <row r="49" spans="1:37" ht="15.75" customHeight="1"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row>
    <row r="50" spans="1:37" ht="15.75" customHeight="1" x14ac:dyDescent="0.25">
      <c r="A50" s="268"/>
      <c r="B50" s="268"/>
      <c r="C50" s="268"/>
      <c r="D50" s="268"/>
      <c r="E50" s="268"/>
      <c r="F50" s="268"/>
      <c r="G50" s="268"/>
      <c r="H50" s="268"/>
      <c r="I50" s="268"/>
      <c r="J50" s="268"/>
      <c r="K50" s="268"/>
      <c r="L50" s="268"/>
      <c r="M50" s="279"/>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row>
    <row r="51" spans="1:37" ht="15.75" customHeight="1"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row>
    <row r="52" spans="1:37" ht="15.75" customHeight="1"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row>
    <row r="53" spans="1:37" ht="15.75" customHeight="1" x14ac:dyDescent="0.25">
      <c r="A53" s="268"/>
      <c r="B53" s="268"/>
      <c r="C53" s="268"/>
      <c r="D53" s="268"/>
      <c r="E53" s="268"/>
      <c r="F53" s="268"/>
      <c r="G53" s="268"/>
      <c r="H53" s="268"/>
      <c r="I53" s="268"/>
      <c r="J53" s="268"/>
      <c r="K53" s="268"/>
      <c r="L53" s="268"/>
      <c r="M53" s="280"/>
      <c r="N53" s="268"/>
      <c r="O53" s="280"/>
      <c r="P53" s="268"/>
      <c r="Q53" s="268"/>
      <c r="R53" s="268"/>
      <c r="S53" s="268"/>
      <c r="T53" s="268"/>
      <c r="U53" s="268"/>
      <c r="V53" s="268"/>
      <c r="W53" s="268"/>
      <c r="X53" s="268"/>
      <c r="Y53" s="268"/>
      <c r="Z53" s="268"/>
      <c r="AA53" s="268"/>
      <c r="AB53" s="268"/>
      <c r="AC53" s="268"/>
      <c r="AD53" s="268"/>
      <c r="AE53" s="268"/>
      <c r="AF53" s="268"/>
      <c r="AG53" s="268"/>
      <c r="AH53" s="268"/>
      <c r="AI53" s="268"/>
      <c r="AJ53" s="268"/>
      <c r="AK53" s="268"/>
    </row>
    <row r="54" spans="1:37" ht="15.75" customHeight="1"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row>
    <row r="55" spans="1:37" ht="15.75" customHeight="1" x14ac:dyDescent="0.25">
      <c r="A55" s="268"/>
      <c r="B55" s="268"/>
      <c r="C55" s="268"/>
      <c r="D55" s="268"/>
      <c r="E55" s="268"/>
      <c r="F55" s="268"/>
      <c r="G55" s="268"/>
      <c r="H55" s="268"/>
      <c r="I55" s="268"/>
      <c r="J55" s="268"/>
      <c r="K55" s="268"/>
      <c r="L55" s="268"/>
      <c r="M55" s="280"/>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row>
    <row r="56" spans="1:37" ht="15.75" customHeight="1" x14ac:dyDescent="0.25">
      <c r="A56" s="268"/>
      <c r="B56" s="268"/>
      <c r="C56" s="268"/>
      <c r="D56" s="268"/>
      <c r="E56" s="268"/>
      <c r="F56" s="268"/>
      <c r="G56" s="268"/>
      <c r="H56" s="268"/>
      <c r="I56" s="268"/>
      <c r="J56" s="268"/>
      <c r="K56" s="268"/>
      <c r="L56" s="268"/>
      <c r="M56" s="280"/>
      <c r="N56" s="268"/>
      <c r="O56" s="280"/>
      <c r="P56" s="268"/>
      <c r="Q56" s="268"/>
      <c r="R56" s="268"/>
      <c r="S56" s="268"/>
      <c r="T56" s="268"/>
      <c r="U56" s="268"/>
      <c r="V56" s="268"/>
      <c r="W56" s="268"/>
      <c r="X56" s="268"/>
      <c r="Y56" s="268"/>
      <c r="Z56" s="268"/>
      <c r="AA56" s="268"/>
      <c r="AB56" s="268"/>
      <c r="AC56" s="268"/>
      <c r="AD56" s="268"/>
      <c r="AE56" s="268"/>
      <c r="AF56" s="268"/>
      <c r="AG56" s="268"/>
      <c r="AH56" s="268"/>
      <c r="AI56" s="268"/>
      <c r="AJ56" s="268"/>
      <c r="AK56" s="268"/>
    </row>
    <row r="57" spans="1:37" ht="15.75" customHeight="1" x14ac:dyDescent="0.25">
      <c r="A57" s="268"/>
      <c r="B57" s="268"/>
      <c r="C57" s="268"/>
      <c r="D57" s="268"/>
      <c r="E57" s="268"/>
      <c r="F57" s="268"/>
      <c r="G57" s="268"/>
      <c r="H57" s="268"/>
      <c r="I57" s="268"/>
      <c r="J57" s="268"/>
      <c r="K57" s="268"/>
      <c r="L57" s="268"/>
      <c r="M57" s="280"/>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row>
    <row r="58" spans="1:37" ht="15.75" customHeight="1"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row>
    <row r="59" spans="1:37" ht="15.75" customHeight="1"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row>
    <row r="60" spans="1:37" ht="15.75" customHeight="1"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row>
    <row r="61" spans="1:37" ht="15.75" customHeight="1"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row>
    <row r="62" spans="1:37" ht="15.75" customHeight="1"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row>
    <row r="63" spans="1:37" ht="15.75" customHeight="1"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row>
    <row r="64" spans="1:37" ht="15.75" customHeight="1" x14ac:dyDescent="0.25">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row>
    <row r="65" spans="1:37" ht="15.75" customHeight="1" x14ac:dyDescent="0.25">
      <c r="A65" s="268"/>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row>
    <row r="66" spans="1:37" ht="15.75" customHeight="1" x14ac:dyDescent="0.25">
      <c r="A66" s="268"/>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row>
    <row r="67" spans="1:37" ht="15.75" customHeight="1" x14ac:dyDescent="0.25">
      <c r="A67" s="268"/>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row>
    <row r="68" spans="1:37" ht="15.75" customHeight="1" x14ac:dyDescent="0.25">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row>
    <row r="69" spans="1:37" ht="15.75" customHeight="1" x14ac:dyDescent="0.25">
      <c r="A69" s="268"/>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row>
    <row r="70" spans="1:37" ht="15.75" customHeight="1" x14ac:dyDescent="0.25">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row>
    <row r="71" spans="1:37" ht="15.75" customHeight="1" x14ac:dyDescent="0.25">
      <c r="A71" s="268"/>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row>
    <row r="72" spans="1:37" ht="15.75" customHeight="1" x14ac:dyDescent="0.25">
      <c r="A72" s="268"/>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row>
    <row r="73" spans="1:37" ht="15.75" customHeight="1" x14ac:dyDescent="0.25">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row>
    <row r="74" spans="1:37" ht="15.75" customHeight="1" x14ac:dyDescent="0.25">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row>
    <row r="75" spans="1:37" ht="15.75" customHeight="1" x14ac:dyDescent="0.25">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row>
    <row r="76" spans="1:37" ht="15.75" customHeight="1" x14ac:dyDescent="0.25">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row>
    <row r="77" spans="1:37" ht="15.75" customHeight="1" x14ac:dyDescent="0.25">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row>
    <row r="78" spans="1:37" ht="15.75" customHeight="1" x14ac:dyDescent="0.25">
      <c r="A78" s="268"/>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row>
    <row r="79" spans="1:37" ht="15.75" customHeight="1" x14ac:dyDescent="0.25">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row>
    <row r="80" spans="1:37" ht="15.75" customHeight="1" x14ac:dyDescent="0.25">
      <c r="A80" s="268"/>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row>
    <row r="81" spans="1:37" ht="15.75" customHeight="1" x14ac:dyDescent="0.25">
      <c r="A81" s="268"/>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row>
    <row r="82" spans="1:37" ht="15.75" customHeight="1" x14ac:dyDescent="0.25">
      <c r="A82" s="268"/>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row>
    <row r="83" spans="1:37" ht="15.75" customHeight="1" x14ac:dyDescent="0.25">
      <c r="A83" s="268"/>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row>
    <row r="84" spans="1:37" ht="15.75" customHeight="1" x14ac:dyDescent="0.25">
      <c r="A84" s="268"/>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row>
    <row r="85" spans="1:37" ht="15.75" customHeight="1" x14ac:dyDescent="0.25">
      <c r="A85" s="268"/>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row>
    <row r="86" spans="1:37" ht="15.75" customHeight="1" x14ac:dyDescent="0.25">
      <c r="A86" s="268"/>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row>
    <row r="87" spans="1:37" ht="15.75" customHeight="1" x14ac:dyDescent="0.25">
      <c r="A87" s="268"/>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row>
    <row r="88" spans="1:37" ht="15.75" customHeight="1" x14ac:dyDescent="0.25">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row>
    <row r="89" spans="1:37" ht="15.75" customHeight="1" x14ac:dyDescent="0.25">
      <c r="A89" s="268"/>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row>
    <row r="90" spans="1:37" ht="15.75" customHeight="1" x14ac:dyDescent="0.25">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row>
    <row r="91" spans="1:37" ht="15.75" customHeight="1" x14ac:dyDescent="0.25">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row>
    <row r="92" spans="1:37" ht="15.75" customHeight="1" x14ac:dyDescent="0.25">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row>
    <row r="93" spans="1:37" ht="15.75" customHeight="1" x14ac:dyDescent="0.25">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row>
    <row r="94" spans="1:37" ht="15.75" customHeight="1" x14ac:dyDescent="0.25">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row>
    <row r="95" spans="1:37" ht="15.75" customHeight="1" x14ac:dyDescent="0.25">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row>
    <row r="96" spans="1:37" ht="15.75" customHeight="1" x14ac:dyDescent="0.25">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row>
    <row r="97" spans="1:37" ht="15.75" customHeight="1" x14ac:dyDescent="0.25">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row>
    <row r="98" spans="1:37" ht="15.75" customHeight="1" x14ac:dyDescent="0.25">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row>
    <row r="99" spans="1:37" ht="15.75" customHeight="1" x14ac:dyDescent="0.25">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row>
    <row r="100" spans="1:37" ht="15.75" customHeight="1" x14ac:dyDescent="0.25">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row>
    <row r="101" spans="1:37" ht="15.75" customHeight="1" x14ac:dyDescent="0.25">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row>
    <row r="102" spans="1:37" ht="15.75" customHeight="1"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row>
    <row r="103" spans="1:37" ht="15.75" customHeight="1" x14ac:dyDescent="0.25">
      <c r="A103" s="268"/>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row>
    <row r="104" spans="1:37" ht="15.75" customHeight="1" x14ac:dyDescent="0.25">
      <c r="A104" s="268"/>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row>
    <row r="105" spans="1:37" ht="15.75" customHeight="1" x14ac:dyDescent="0.25">
      <c r="A105" s="268"/>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row>
    <row r="106" spans="1:37" ht="15.75" customHeight="1" x14ac:dyDescent="0.25">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row>
    <row r="107" spans="1:37" ht="15.75" customHeight="1" x14ac:dyDescent="0.25">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row>
    <row r="108" spans="1:37" ht="15.75" customHeight="1" x14ac:dyDescent="0.25">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row>
    <row r="109" spans="1:37" ht="15.75" customHeight="1" x14ac:dyDescent="0.25">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row>
    <row r="110" spans="1:37" ht="15.75" customHeight="1" x14ac:dyDescent="0.25">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row>
    <row r="111" spans="1:37" ht="15.75" customHeight="1" x14ac:dyDescent="0.25">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row>
    <row r="112" spans="1:37" ht="15.75" customHeight="1" x14ac:dyDescent="0.25">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row>
    <row r="113" spans="1:37" ht="15.75" customHeight="1" x14ac:dyDescent="0.25">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row>
    <row r="114" spans="1:37" ht="15.75" customHeight="1" x14ac:dyDescent="0.25">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row>
    <row r="115" spans="1:37" ht="15.75" customHeight="1" x14ac:dyDescent="0.25">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row>
    <row r="116" spans="1:37" ht="15.75" customHeight="1" x14ac:dyDescent="0.25">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row>
    <row r="117" spans="1:37" ht="15.75" customHeight="1" x14ac:dyDescent="0.25">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row>
    <row r="118" spans="1:37" ht="15.75" customHeight="1" x14ac:dyDescent="0.25">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row>
    <row r="119" spans="1:37" ht="15.75" customHeight="1" x14ac:dyDescent="0.25">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row>
    <row r="120" spans="1:37" ht="15.75" customHeight="1" x14ac:dyDescent="0.25">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row>
    <row r="121" spans="1:37" ht="15.75" customHeight="1" x14ac:dyDescent="0.25">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row>
    <row r="122" spans="1:37" ht="15.75" customHeight="1" x14ac:dyDescent="0.25">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row>
    <row r="123" spans="1:37" ht="15.75" customHeight="1" x14ac:dyDescent="0.25">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row>
    <row r="124" spans="1:37" ht="15.75" customHeight="1" x14ac:dyDescent="0.25">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row>
    <row r="125" spans="1:37" ht="15.75" customHeight="1" x14ac:dyDescent="0.25">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row>
    <row r="126" spans="1:37" ht="15.75" customHeight="1" x14ac:dyDescent="0.25">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row>
    <row r="127" spans="1:37" ht="15.75" customHeight="1" x14ac:dyDescent="0.25">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row>
    <row r="128" spans="1:37" ht="15.75" customHeight="1" x14ac:dyDescent="0.25">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row>
    <row r="129" spans="1:37" ht="15.75" customHeight="1" x14ac:dyDescent="0.25">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row>
    <row r="130" spans="1:37" ht="15.75" customHeight="1" x14ac:dyDescent="0.25">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row>
    <row r="131" spans="1:37" ht="15.75" customHeight="1" x14ac:dyDescent="0.25">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row>
    <row r="132" spans="1:37" ht="15.75" customHeight="1" x14ac:dyDescent="0.25">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row>
    <row r="133" spans="1:37" ht="15.75" customHeight="1" x14ac:dyDescent="0.25">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row>
    <row r="134" spans="1:37" ht="15.75" customHeight="1" x14ac:dyDescent="0.25">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row>
    <row r="135" spans="1:37" ht="15.75" customHeight="1" x14ac:dyDescent="0.25">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row>
    <row r="136" spans="1:37" ht="15.75" customHeight="1" x14ac:dyDescent="0.25">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row>
    <row r="137" spans="1:37" ht="15.75" customHeight="1" x14ac:dyDescent="0.25">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row>
    <row r="138" spans="1:37" ht="15.75" customHeight="1" x14ac:dyDescent="0.25">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row>
    <row r="139" spans="1:37" ht="15.75" customHeight="1" x14ac:dyDescent="0.25">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row>
    <row r="140" spans="1:37" ht="15.75" customHeight="1" x14ac:dyDescent="0.25">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row>
    <row r="141" spans="1:37" ht="15.75" customHeight="1" x14ac:dyDescent="0.25">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row>
    <row r="142" spans="1:37" ht="15.75" customHeight="1" x14ac:dyDescent="0.25">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row>
    <row r="143" spans="1:37" ht="15.75" customHeight="1" x14ac:dyDescent="0.25">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row>
    <row r="144" spans="1:37" ht="15.75" customHeight="1" x14ac:dyDescent="0.25">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row>
    <row r="145" spans="1:37" ht="15.75" customHeight="1" x14ac:dyDescent="0.25">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row>
    <row r="146" spans="1:37" ht="15.75" customHeight="1" x14ac:dyDescent="0.25">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row>
    <row r="147" spans="1:37" ht="15.75" customHeight="1" x14ac:dyDescent="0.25">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row>
    <row r="148" spans="1:37" ht="15.75" customHeight="1" x14ac:dyDescent="0.25">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row>
    <row r="149" spans="1:37" ht="15.75" customHeight="1" x14ac:dyDescent="0.25">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row>
    <row r="150" spans="1:37" ht="15.75" customHeight="1" x14ac:dyDescent="0.25">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row>
    <row r="151" spans="1:37" ht="15.75" customHeight="1" x14ac:dyDescent="0.25">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row>
    <row r="152" spans="1:37" ht="15.75" customHeight="1" x14ac:dyDescent="0.25">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row>
    <row r="153" spans="1:37" ht="15.75" customHeight="1" x14ac:dyDescent="0.25">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row>
    <row r="154" spans="1:37" ht="15.75" customHeight="1" x14ac:dyDescent="0.25">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row>
    <row r="155" spans="1:37" ht="15.75" customHeight="1" x14ac:dyDescent="0.25">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row>
    <row r="156" spans="1:37" ht="15.75" customHeight="1" x14ac:dyDescent="0.25">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row>
    <row r="157" spans="1:37" ht="15.75" customHeight="1" x14ac:dyDescent="0.25">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row>
    <row r="158" spans="1:37" ht="15.75" customHeight="1" x14ac:dyDescent="0.25">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row>
    <row r="159" spans="1:37" ht="15.75" customHeight="1" x14ac:dyDescent="0.25">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row>
    <row r="160" spans="1:37" ht="15.75" customHeight="1" x14ac:dyDescent="0.25">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row>
    <row r="161" spans="1:37" ht="15.75" customHeight="1" x14ac:dyDescent="0.25">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row>
    <row r="162" spans="1:37" ht="15.75" customHeight="1" x14ac:dyDescent="0.25">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row>
    <row r="163" spans="1:37" ht="15.75" customHeight="1" x14ac:dyDescent="0.25">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row>
    <row r="164" spans="1:37" ht="15.75" customHeight="1" x14ac:dyDescent="0.25">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row>
    <row r="165" spans="1:37" ht="15.75" customHeight="1" x14ac:dyDescent="0.25">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row>
    <row r="166" spans="1:37" ht="15.75" customHeight="1" x14ac:dyDescent="0.25">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row>
    <row r="167" spans="1:37" ht="15.75" customHeight="1" x14ac:dyDescent="0.25">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row>
    <row r="168" spans="1:37" ht="15.75" customHeight="1" x14ac:dyDescent="0.25">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row>
    <row r="169" spans="1:37" ht="15.75" customHeight="1" x14ac:dyDescent="0.25">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row>
    <row r="170" spans="1:37" ht="15.75" customHeight="1" x14ac:dyDescent="0.25">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row>
    <row r="171" spans="1:37" ht="15.75" customHeight="1" x14ac:dyDescent="0.25">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row>
    <row r="172" spans="1:37" ht="15.75" customHeight="1" x14ac:dyDescent="0.25">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row>
    <row r="173" spans="1:37" ht="15.75" customHeight="1" x14ac:dyDescent="0.25">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row>
    <row r="174" spans="1:37" ht="15.75" customHeight="1" x14ac:dyDescent="0.25">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row>
    <row r="175" spans="1:37" ht="15.75" customHeight="1" x14ac:dyDescent="0.25">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row>
    <row r="176" spans="1:37" ht="15.75" customHeight="1" x14ac:dyDescent="0.25">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row>
    <row r="177" spans="1:37" ht="15.75" customHeight="1" x14ac:dyDescent="0.25">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row>
    <row r="178" spans="1:37" ht="15.75" customHeight="1" x14ac:dyDescent="0.25">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row>
    <row r="179" spans="1:37" ht="15.75" customHeight="1" x14ac:dyDescent="0.25">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row>
    <row r="180" spans="1:37" ht="15.75" customHeight="1" x14ac:dyDescent="0.25">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row>
    <row r="181" spans="1:37" ht="15.75" customHeight="1" x14ac:dyDescent="0.25">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row>
    <row r="182" spans="1:37" ht="15.75" customHeight="1" x14ac:dyDescent="0.25">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row>
    <row r="183" spans="1:37" ht="15.75" customHeight="1" x14ac:dyDescent="0.25">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row>
    <row r="184" spans="1:37" ht="15.75" customHeight="1" x14ac:dyDescent="0.25">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row>
    <row r="185" spans="1:37" ht="15.75" customHeight="1" x14ac:dyDescent="0.25">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row>
    <row r="186" spans="1:37" ht="15.75" customHeight="1" x14ac:dyDescent="0.25">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row>
    <row r="187" spans="1:37" ht="15.75" customHeight="1" x14ac:dyDescent="0.25">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row>
    <row r="188" spans="1:37" ht="15.75" customHeight="1" x14ac:dyDescent="0.25">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row>
    <row r="189" spans="1:37" ht="15.75" customHeight="1" x14ac:dyDescent="0.25">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row>
    <row r="190" spans="1:37" ht="15.75" customHeight="1" x14ac:dyDescent="0.25">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row>
    <row r="191" spans="1:37" ht="15.75" customHeight="1" x14ac:dyDescent="0.25">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row>
    <row r="192" spans="1:37" ht="15.75" customHeight="1" x14ac:dyDescent="0.25">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row>
    <row r="193" spans="1:37" ht="15.75" customHeight="1" x14ac:dyDescent="0.25">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row>
    <row r="194" spans="1:37" ht="15.75" customHeight="1" x14ac:dyDescent="0.25">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row>
    <row r="195" spans="1:37" ht="15.75" customHeight="1" x14ac:dyDescent="0.25">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row>
    <row r="196" spans="1:37" ht="15.75" customHeight="1" x14ac:dyDescent="0.25">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row>
    <row r="197" spans="1:37" ht="15.75" customHeight="1" x14ac:dyDescent="0.25">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row>
    <row r="198" spans="1:37" ht="15.75" customHeight="1" x14ac:dyDescent="0.25">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row>
    <row r="199" spans="1:37" ht="15.75" customHeight="1" x14ac:dyDescent="0.25">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row>
    <row r="200" spans="1:37" ht="15.75" customHeight="1" x14ac:dyDescent="0.25">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row>
    <row r="201" spans="1:37" ht="15.75" customHeight="1" x14ac:dyDescent="0.25">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row>
    <row r="202" spans="1:37" ht="15.75" customHeight="1" x14ac:dyDescent="0.25">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row>
    <row r="203" spans="1:37" ht="15.75" customHeight="1" x14ac:dyDescent="0.25">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row>
    <row r="204" spans="1:37" ht="15.75" customHeight="1" x14ac:dyDescent="0.25">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row>
    <row r="205" spans="1:37" ht="15.75" customHeight="1" x14ac:dyDescent="0.25">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row>
    <row r="206" spans="1:37" ht="15.75" customHeight="1" x14ac:dyDescent="0.25">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row>
    <row r="207" spans="1:37" ht="15.75" customHeight="1" x14ac:dyDescent="0.25">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row>
    <row r="208" spans="1:37" ht="15.75" customHeight="1" x14ac:dyDescent="0.25">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row>
    <row r="209" spans="1:37" ht="15.75" customHeight="1" x14ac:dyDescent="0.25">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row>
    <row r="210" spans="1:37" ht="15.75" customHeight="1" x14ac:dyDescent="0.25">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row>
    <row r="211" spans="1:37" ht="15.75" customHeight="1" x14ac:dyDescent="0.25">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row>
    <row r="212" spans="1:37" ht="15.75" customHeight="1" x14ac:dyDescent="0.25">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row>
    <row r="213" spans="1:37" ht="15.75" customHeight="1" x14ac:dyDescent="0.25">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row>
    <row r="214" spans="1:37" ht="15.75" customHeight="1" x14ac:dyDescent="0.25">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row>
    <row r="215" spans="1:37" ht="15.75" customHeight="1" x14ac:dyDescent="0.25">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row>
    <row r="216" spans="1:37" ht="15.75" customHeight="1" x14ac:dyDescent="0.25">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row>
    <row r="217" spans="1:37" ht="15.75" customHeight="1" x14ac:dyDescent="0.25">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row>
    <row r="218" spans="1:37" ht="15.75" customHeight="1" x14ac:dyDescent="0.25">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row>
    <row r="219" spans="1:37" ht="15.75" customHeight="1" x14ac:dyDescent="0.25">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row>
    <row r="220" spans="1:37" ht="15.75" customHeight="1" x14ac:dyDescent="0.25">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row>
    <row r="221" spans="1:37" ht="15.75" customHeight="1" x14ac:dyDescent="0.25">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row>
    <row r="222" spans="1:37" ht="15.75" customHeight="1" x14ac:dyDescent="0.25">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c r="AJ222" s="268"/>
      <c r="AK222" s="268"/>
    </row>
    <row r="223" spans="1:37" ht="15.75" customHeight="1" x14ac:dyDescent="0.25">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row>
    <row r="224" spans="1:37" ht="15.75" customHeight="1" x14ac:dyDescent="0.25">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row>
    <row r="225" spans="1:37" ht="15.75" customHeight="1" x14ac:dyDescent="0.25">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row>
    <row r="226" spans="1:37" ht="15.75" customHeight="1" x14ac:dyDescent="0.25">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row>
    <row r="227" spans="1:37" ht="15.75" customHeight="1" x14ac:dyDescent="0.25">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row>
    <row r="228" spans="1:37" ht="15.75" customHeight="1" x14ac:dyDescent="0.25">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row>
    <row r="229" spans="1:37" ht="15.75" customHeight="1" x14ac:dyDescent="0.25">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row>
    <row r="230" spans="1:37" ht="15.75" customHeight="1" x14ac:dyDescent="0.25">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row>
    <row r="231" spans="1:37" ht="15.75" customHeight="1" x14ac:dyDescent="0.25">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row>
    <row r="232" spans="1:37" ht="15.75" customHeight="1" x14ac:dyDescent="0.25">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68"/>
      <c r="AE232" s="268"/>
      <c r="AF232" s="268"/>
      <c r="AG232" s="268"/>
      <c r="AH232" s="268"/>
      <c r="AI232" s="268"/>
      <c r="AJ232" s="268"/>
      <c r="AK232" s="268"/>
    </row>
    <row r="233" spans="1:37" ht="15.75" customHeight="1" x14ac:dyDescent="0.25">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68"/>
      <c r="AE233" s="268"/>
      <c r="AF233" s="268"/>
      <c r="AG233" s="268"/>
      <c r="AH233" s="268"/>
      <c r="AI233" s="268"/>
      <c r="AJ233" s="268"/>
      <c r="AK233" s="268"/>
    </row>
    <row r="234" spans="1:37" ht="15.75" customHeight="1" x14ac:dyDescent="0.25">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268"/>
      <c r="AF234" s="268"/>
      <c r="AG234" s="268"/>
      <c r="AH234" s="268"/>
      <c r="AI234" s="268"/>
      <c r="AJ234" s="268"/>
      <c r="AK234" s="268"/>
    </row>
    <row r="235" spans="1:37" ht="15.75" customHeight="1" x14ac:dyDescent="0.25">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row>
    <row r="236" spans="1:37" ht="15.75" customHeight="1" x14ac:dyDescent="0.25">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68"/>
      <c r="AE236" s="268"/>
      <c r="AF236" s="268"/>
      <c r="AG236" s="268"/>
      <c r="AH236" s="268"/>
      <c r="AI236" s="268"/>
      <c r="AJ236" s="268"/>
      <c r="AK236" s="268"/>
    </row>
    <row r="237" spans="1:37" ht="15.75" customHeight="1" x14ac:dyDescent="0.25">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row>
    <row r="238" spans="1:37" ht="15.75" customHeight="1" x14ac:dyDescent="0.25">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row>
    <row r="239" spans="1:37" ht="15.75" customHeight="1" x14ac:dyDescent="0.25">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row>
    <row r="240" spans="1:37" ht="15.75" customHeight="1" x14ac:dyDescent="0.25">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row>
    <row r="241" spans="1:37" ht="15.75" customHeight="1" x14ac:dyDescent="0.25">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68"/>
      <c r="AE241" s="268"/>
      <c r="AF241" s="268"/>
      <c r="AG241" s="268"/>
      <c r="AH241" s="268"/>
      <c r="AI241" s="268"/>
      <c r="AJ241" s="268"/>
      <c r="AK241" s="268"/>
    </row>
    <row r="242" spans="1:37" ht="15.75" customHeight="1" x14ac:dyDescent="0.25">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row>
    <row r="243" spans="1:37" ht="15.75" customHeight="1" x14ac:dyDescent="0.25">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row>
    <row r="244" spans="1:37" ht="15.75" customHeight="1" x14ac:dyDescent="0.25">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row>
    <row r="245" spans="1:37" ht="15.75" customHeight="1" x14ac:dyDescent="0.25">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c r="AF245" s="268"/>
      <c r="AG245" s="268"/>
      <c r="AH245" s="268"/>
      <c r="AI245" s="268"/>
      <c r="AJ245" s="268"/>
      <c r="AK245" s="268"/>
    </row>
    <row r="246" spans="1:37" ht="15.75" customHeight="1" x14ac:dyDescent="0.25">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row>
    <row r="247" spans="1:37" ht="15.75" customHeight="1" x14ac:dyDescent="0.25">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row>
    <row r="248" spans="1:37" ht="15.75" customHeight="1" x14ac:dyDescent="0.25">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row>
    <row r="249" spans="1:37" ht="15.75" customHeight="1" x14ac:dyDescent="0.25">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row>
    <row r="250" spans="1:37" ht="15.75" customHeight="1" x14ac:dyDescent="0.25">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8"/>
    </row>
    <row r="251" spans="1:37" ht="15.75" customHeight="1" x14ac:dyDescent="0.25">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row>
    <row r="252" spans="1:37" ht="15.75" customHeight="1" x14ac:dyDescent="0.25">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68"/>
      <c r="AH252" s="268"/>
      <c r="AI252" s="268"/>
      <c r="AJ252" s="268"/>
      <c r="AK252" s="268"/>
    </row>
    <row r="253" spans="1:37" ht="15.75" customHeight="1" x14ac:dyDescent="0.25">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68"/>
      <c r="AI253" s="268"/>
      <c r="AJ253" s="268"/>
      <c r="AK253" s="268"/>
    </row>
    <row r="254" spans="1:37" ht="15.75" customHeight="1" x14ac:dyDescent="0.25">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row>
    <row r="255" spans="1:37" ht="15.75" customHeight="1" x14ac:dyDescent="0.25">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68"/>
      <c r="AK255" s="268"/>
    </row>
    <row r="256" spans="1:37" ht="15.75" customHeight="1" x14ac:dyDescent="0.25">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68"/>
    </row>
    <row r="257" spans="1:37" ht="15.75" customHeight="1" x14ac:dyDescent="0.25">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row>
    <row r="258" spans="1:37" ht="15.75" customHeight="1" x14ac:dyDescent="0.25">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row>
    <row r="259" spans="1:37" ht="15.75" customHeight="1" x14ac:dyDescent="0.25">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row>
    <row r="260" spans="1:37" ht="15.75" customHeight="1" x14ac:dyDescent="0.25">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row>
    <row r="261" spans="1:37" ht="15.75" customHeight="1" x14ac:dyDescent="0.25">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row>
    <row r="262" spans="1:37" ht="15.75" customHeight="1" x14ac:dyDescent="0.25">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row>
    <row r="263" spans="1:37" ht="15.75" customHeight="1" x14ac:dyDescent="0.25">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row>
    <row r="264" spans="1:37" ht="15.75" customHeight="1" x14ac:dyDescent="0.25">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row>
    <row r="265" spans="1:37" ht="15.75" customHeight="1" x14ac:dyDescent="0.25">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row>
    <row r="266" spans="1:37" ht="15.75" customHeight="1" x14ac:dyDescent="0.25">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row>
    <row r="267" spans="1:37" ht="15.75" customHeight="1" x14ac:dyDescent="0.25">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row>
    <row r="268" spans="1:37" ht="15.75" customHeight="1" x14ac:dyDescent="0.25">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row>
    <row r="269" spans="1:37" ht="15.75" customHeight="1" x14ac:dyDescent="0.25">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row>
    <row r="270" spans="1:37" ht="15.75" customHeight="1" x14ac:dyDescent="0.25">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row>
    <row r="271" spans="1:37" ht="15.75" customHeight="1" x14ac:dyDescent="0.25">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row>
    <row r="272" spans="1:37" ht="15.75" customHeight="1" x14ac:dyDescent="0.25">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row>
    <row r="273" spans="1:37" ht="15.75" customHeight="1" x14ac:dyDescent="0.25">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row>
    <row r="274" spans="1:37" ht="15.75" customHeight="1" x14ac:dyDescent="0.25">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row>
    <row r="275" spans="1:37" ht="15.75" customHeight="1" x14ac:dyDescent="0.25">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row>
    <row r="276" spans="1:37" ht="15.75" customHeight="1" x14ac:dyDescent="0.25">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row>
    <row r="277" spans="1:37" ht="15.75" customHeight="1" x14ac:dyDescent="0.25">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row>
    <row r="278" spans="1:37" ht="15.75" customHeight="1" x14ac:dyDescent="0.25">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row>
    <row r="279" spans="1:37" ht="15.75" customHeight="1" x14ac:dyDescent="0.25">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row>
    <row r="280" spans="1:37" ht="15.75" customHeight="1" x14ac:dyDescent="0.25">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row>
    <row r="281" spans="1:37" ht="15.75" customHeight="1" x14ac:dyDescent="0.25">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row>
    <row r="282" spans="1:37" ht="15.75" customHeight="1" x14ac:dyDescent="0.25">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row>
    <row r="283" spans="1:37" ht="15.75" customHeight="1" x14ac:dyDescent="0.25">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row>
    <row r="284" spans="1:37" ht="15.75" customHeight="1" x14ac:dyDescent="0.25">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row>
    <row r="285" spans="1:37" ht="15.75" customHeight="1" x14ac:dyDescent="0.25">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row>
    <row r="286" spans="1:37" ht="15.75" customHeight="1" x14ac:dyDescent="0.25">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row>
    <row r="287" spans="1:37" ht="15.75" customHeight="1" x14ac:dyDescent="0.25">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row>
    <row r="288" spans="1:37" ht="15.75" customHeight="1" x14ac:dyDescent="0.25">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row>
    <row r="289" spans="1:37" ht="15.75" customHeight="1" x14ac:dyDescent="0.25">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row>
    <row r="290" spans="1:37" ht="15.75" customHeight="1" x14ac:dyDescent="0.25">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row>
    <row r="291" spans="1:37" ht="15.75" customHeight="1" x14ac:dyDescent="0.25">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row>
    <row r="292" spans="1:37" ht="15.75" customHeight="1" x14ac:dyDescent="0.25">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row>
    <row r="293" spans="1:37" ht="15.75" customHeight="1" x14ac:dyDescent="0.25">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row>
    <row r="294" spans="1:37" ht="15.75" customHeight="1" x14ac:dyDescent="0.25">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row>
    <row r="295" spans="1:37" ht="15.75" customHeight="1" x14ac:dyDescent="0.25">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row>
    <row r="296" spans="1:37" ht="15.75" customHeight="1" x14ac:dyDescent="0.25">
      <c r="A296" s="268"/>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row>
    <row r="297" spans="1:37" ht="15.75" customHeight="1" x14ac:dyDescent="0.25">
      <c r="A297" s="268"/>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row>
    <row r="298" spans="1:37" ht="15.75" customHeight="1" x14ac:dyDescent="0.25">
      <c r="A298" s="268"/>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row>
    <row r="299" spans="1:37" ht="15.75" customHeight="1" x14ac:dyDescent="0.25">
      <c r="A299" s="268"/>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row>
    <row r="300" spans="1:37" ht="15.75" customHeight="1" x14ac:dyDescent="0.25">
      <c r="A300" s="268"/>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row>
    <row r="301" spans="1:37" ht="15.75" customHeight="1" x14ac:dyDescent="0.25">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row>
    <row r="302" spans="1:37" ht="15.75" customHeight="1" x14ac:dyDescent="0.25">
      <c r="A302" s="268"/>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row>
    <row r="303" spans="1:37" ht="15.75" customHeight="1" x14ac:dyDescent="0.25">
      <c r="A303" s="268"/>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row>
    <row r="304" spans="1:37" ht="15.75" customHeight="1" x14ac:dyDescent="0.25">
      <c r="A304" s="268"/>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row>
    <row r="305" spans="1:37" ht="15.75" customHeight="1" x14ac:dyDescent="0.25">
      <c r="A305" s="268"/>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row>
    <row r="306" spans="1:37" ht="15.75" customHeight="1" x14ac:dyDescent="0.25">
      <c r="A306" s="268"/>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row>
    <row r="307" spans="1:37" ht="15.75" customHeight="1" x14ac:dyDescent="0.25">
      <c r="A307" s="268"/>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row>
    <row r="308" spans="1:37" ht="15.75" customHeight="1" x14ac:dyDescent="0.25">
      <c r="A308" s="268"/>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row>
    <row r="309" spans="1:37" ht="15.75" customHeight="1" x14ac:dyDescent="0.25">
      <c r="A309" s="268"/>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row>
    <row r="310" spans="1:37" ht="15.75" customHeight="1" x14ac:dyDescent="0.25">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row>
    <row r="311" spans="1:37" ht="15.75" customHeight="1" x14ac:dyDescent="0.25">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row>
    <row r="312" spans="1:37" ht="15.75" customHeight="1" x14ac:dyDescent="0.25">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row>
    <row r="313" spans="1:37" ht="15.75" customHeight="1" x14ac:dyDescent="0.25">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row>
    <row r="314" spans="1:37" ht="15.75" customHeight="1" x14ac:dyDescent="0.25">
      <c r="A314" s="268"/>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row>
    <row r="315" spans="1:37" ht="15.75" customHeight="1" x14ac:dyDescent="0.25">
      <c r="A315" s="268"/>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row>
    <row r="316" spans="1:37" ht="15.75" customHeight="1" x14ac:dyDescent="0.25">
      <c r="A316" s="268"/>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row>
    <row r="317" spans="1:37" ht="15.75" customHeight="1" x14ac:dyDescent="0.25">
      <c r="A317" s="268"/>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row>
    <row r="318" spans="1:37" ht="15.75" customHeight="1" x14ac:dyDescent="0.25">
      <c r="A318" s="268"/>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row>
    <row r="319" spans="1:37" ht="15.75" customHeight="1" x14ac:dyDescent="0.25">
      <c r="A319" s="268"/>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row>
    <row r="320" spans="1:37" ht="15.75" customHeight="1" x14ac:dyDescent="0.25">
      <c r="A320" s="268"/>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row>
    <row r="321" spans="1:37" ht="15.75" customHeight="1" x14ac:dyDescent="0.25">
      <c r="A321" s="268"/>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row>
    <row r="322" spans="1:37" ht="15.75" customHeight="1" x14ac:dyDescent="0.25">
      <c r="A322" s="268"/>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row>
    <row r="323" spans="1:37" ht="15.75" customHeight="1" x14ac:dyDescent="0.25">
      <c r="A323" s="268"/>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row>
    <row r="324" spans="1:37" ht="15.75" customHeight="1" x14ac:dyDescent="0.25">
      <c r="A324" s="268"/>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row>
    <row r="325" spans="1:37" ht="15.75" customHeight="1" x14ac:dyDescent="0.25">
      <c r="A325" s="268"/>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row>
    <row r="326" spans="1:37" ht="15.75" customHeight="1" x14ac:dyDescent="0.25">
      <c r="A326" s="268"/>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row>
    <row r="327" spans="1:37" ht="15.75" customHeight="1" x14ac:dyDescent="0.25">
      <c r="A327" s="268"/>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row>
    <row r="328" spans="1:37" ht="15.75" customHeight="1" x14ac:dyDescent="0.25">
      <c r="A328" s="268"/>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row>
    <row r="329" spans="1:37" ht="15.75" customHeight="1" x14ac:dyDescent="0.25">
      <c r="A329" s="268"/>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row>
    <row r="330" spans="1:37" ht="15.75" customHeight="1" x14ac:dyDescent="0.25">
      <c r="A330" s="268"/>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row>
    <row r="331" spans="1:37" ht="15.75" customHeight="1" x14ac:dyDescent="0.25">
      <c r="A331" s="268"/>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row>
    <row r="332" spans="1:37" ht="15.75" customHeight="1" x14ac:dyDescent="0.25">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row>
    <row r="333" spans="1:37" ht="15.75" customHeight="1" x14ac:dyDescent="0.25">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row>
    <row r="334" spans="1:37" ht="15.75" customHeight="1" x14ac:dyDescent="0.25">
      <c r="A334" s="268"/>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row>
    <row r="335" spans="1:37" ht="15.75" customHeight="1" x14ac:dyDescent="0.25">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row>
    <row r="336" spans="1:37" ht="15.75" customHeight="1" x14ac:dyDescent="0.25">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row>
    <row r="337" spans="1:37" ht="15.75" customHeight="1" x14ac:dyDescent="0.25">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row>
    <row r="338" spans="1:37" ht="15.75" customHeight="1" x14ac:dyDescent="0.25">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row>
    <row r="339" spans="1:37" ht="15.75" customHeight="1" x14ac:dyDescent="0.25">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row>
    <row r="340" spans="1:37" ht="15.75" customHeight="1" x14ac:dyDescent="0.25">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row>
    <row r="341" spans="1:37" ht="15.75" customHeight="1" x14ac:dyDescent="0.25">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row>
    <row r="342" spans="1:37" ht="15.75" customHeight="1" x14ac:dyDescent="0.25">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row>
    <row r="343" spans="1:37" ht="15.75" customHeight="1" x14ac:dyDescent="0.25">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row>
    <row r="344" spans="1:37" ht="15.75" customHeight="1" x14ac:dyDescent="0.25">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row>
    <row r="345" spans="1:37" ht="15.75" customHeight="1" x14ac:dyDescent="0.25">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row>
    <row r="346" spans="1:37" ht="15.75" customHeight="1" x14ac:dyDescent="0.25">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row>
    <row r="347" spans="1:37" ht="15.75" customHeight="1" x14ac:dyDescent="0.25">
      <c r="A347" s="268"/>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row>
    <row r="348" spans="1:37" ht="15.75" customHeight="1" x14ac:dyDescent="0.25">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row>
    <row r="349" spans="1:37" ht="15.75" customHeight="1" x14ac:dyDescent="0.25">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row>
    <row r="350" spans="1:37" ht="15.75" customHeight="1" x14ac:dyDescent="0.25">
      <c r="A350" s="268"/>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row>
    <row r="351" spans="1:37" ht="15.75" customHeight="1" x14ac:dyDescent="0.25">
      <c r="A351" s="268"/>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row>
    <row r="352" spans="1:37" ht="15.75" customHeight="1" x14ac:dyDescent="0.25">
      <c r="A352" s="268"/>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row>
    <row r="353" spans="1:37" ht="15.75" customHeight="1" x14ac:dyDescent="0.25">
      <c r="A353" s="268"/>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row>
    <row r="354" spans="1:37" ht="15.75" customHeight="1" x14ac:dyDescent="0.25">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row>
    <row r="355" spans="1:37" ht="15.75" customHeight="1" x14ac:dyDescent="0.25">
      <c r="A355" s="268"/>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row>
    <row r="356" spans="1:37" ht="15.75" customHeight="1" x14ac:dyDescent="0.25">
      <c r="A356" s="268"/>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row>
    <row r="357" spans="1:37" ht="15.75" customHeight="1" x14ac:dyDescent="0.25">
      <c r="A357" s="268"/>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row>
    <row r="358" spans="1:37" ht="15.75" customHeight="1" x14ac:dyDescent="0.25">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row>
    <row r="359" spans="1:37" ht="15.75" customHeight="1" x14ac:dyDescent="0.25">
      <c r="A359" s="268"/>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row>
    <row r="360" spans="1:37" ht="15.75" customHeight="1" x14ac:dyDescent="0.25">
      <c r="A360" s="268"/>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row>
    <row r="361" spans="1:37" ht="15.75" customHeight="1" x14ac:dyDescent="0.25">
      <c r="A361" s="268"/>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row>
    <row r="362" spans="1:37" ht="15.75" customHeight="1" x14ac:dyDescent="0.25">
      <c r="A362" s="268"/>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row>
    <row r="363" spans="1:37" ht="15.75" customHeight="1" x14ac:dyDescent="0.25">
      <c r="A363" s="268"/>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row>
    <row r="364" spans="1:37" ht="15.75" customHeight="1" x14ac:dyDescent="0.25">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row>
    <row r="365" spans="1:37" ht="15.75" customHeight="1" x14ac:dyDescent="0.25">
      <c r="A365" s="268"/>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row>
    <row r="366" spans="1:37" ht="15.75" customHeight="1" x14ac:dyDescent="0.25">
      <c r="A366" s="268"/>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row>
    <row r="367" spans="1:37" ht="15.75" customHeight="1" x14ac:dyDescent="0.25">
      <c r="A367" s="268"/>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row>
    <row r="368" spans="1:37" ht="15.75" customHeight="1" x14ac:dyDescent="0.25">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row>
    <row r="369" spans="1:37" ht="15.75" customHeight="1" x14ac:dyDescent="0.25">
      <c r="A369" s="268"/>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row>
    <row r="370" spans="1:37" ht="15.75" customHeight="1" x14ac:dyDescent="0.25">
      <c r="A370" s="268"/>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row>
    <row r="371" spans="1:37" ht="15.75" customHeight="1" x14ac:dyDescent="0.25">
      <c r="A371" s="268"/>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row>
    <row r="372" spans="1:37" ht="15.75" customHeight="1" x14ac:dyDescent="0.25">
      <c r="A372" s="268"/>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row>
    <row r="373" spans="1:37" ht="15.75" customHeight="1" x14ac:dyDescent="0.25">
      <c r="A373" s="268"/>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row>
    <row r="374" spans="1:37" ht="15.75" customHeight="1" x14ac:dyDescent="0.25">
      <c r="A374" s="268"/>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row>
    <row r="375" spans="1:37" ht="15.75" customHeight="1" x14ac:dyDescent="0.25">
      <c r="A375" s="268"/>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row>
    <row r="376" spans="1:37" ht="15.75" customHeight="1" x14ac:dyDescent="0.25">
      <c r="A376" s="268"/>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row>
    <row r="377" spans="1:37" ht="15.75" customHeight="1" x14ac:dyDescent="0.25">
      <c r="A377" s="268"/>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row>
    <row r="378" spans="1:37" ht="15.75" customHeight="1" x14ac:dyDescent="0.25">
      <c r="A378" s="268"/>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row>
    <row r="379" spans="1:37" ht="15.75" customHeight="1" x14ac:dyDescent="0.25">
      <c r="A379" s="268"/>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row>
    <row r="380" spans="1:37" ht="15.75" customHeight="1" x14ac:dyDescent="0.25">
      <c r="A380" s="268"/>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row>
    <row r="381" spans="1:37" ht="15.75" customHeight="1" x14ac:dyDescent="0.25">
      <c r="A381" s="268"/>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row>
    <row r="382" spans="1:37" ht="15.75" customHeight="1" x14ac:dyDescent="0.25">
      <c r="A382" s="268"/>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row>
    <row r="383" spans="1:37" ht="15.75" customHeight="1" x14ac:dyDescent="0.25">
      <c r="A383" s="268"/>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row>
    <row r="384" spans="1:37" ht="15.75" customHeight="1" x14ac:dyDescent="0.25">
      <c r="A384" s="268"/>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row>
    <row r="385" spans="1:37" ht="15.75" customHeight="1" x14ac:dyDescent="0.25">
      <c r="A385" s="268"/>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row>
    <row r="386" spans="1:37" ht="15.75" customHeight="1" x14ac:dyDescent="0.25">
      <c r="A386" s="268"/>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row>
    <row r="387" spans="1:37" ht="15.75" customHeight="1" x14ac:dyDescent="0.25">
      <c r="A387" s="268"/>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row>
    <row r="388" spans="1:37" ht="15.75" customHeight="1" x14ac:dyDescent="0.25">
      <c r="A388" s="268"/>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row>
    <row r="389" spans="1:37" ht="15.75" customHeight="1" x14ac:dyDescent="0.25">
      <c r="A389" s="268"/>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row>
    <row r="390" spans="1:37" ht="15.75" customHeight="1" x14ac:dyDescent="0.25">
      <c r="A390" s="268"/>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row>
    <row r="391" spans="1:37" ht="15.75" customHeight="1" x14ac:dyDescent="0.25">
      <c r="A391" s="268"/>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row>
    <row r="392" spans="1:37" ht="15.75" customHeight="1" x14ac:dyDescent="0.25">
      <c r="A392" s="268"/>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row>
    <row r="393" spans="1:37" ht="15.75" customHeight="1" x14ac:dyDescent="0.25">
      <c r="A393" s="268"/>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row>
    <row r="394" spans="1:37" ht="15.75" customHeight="1" x14ac:dyDescent="0.25">
      <c r="A394" s="268"/>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row>
    <row r="395" spans="1:37" ht="15.75" customHeight="1" x14ac:dyDescent="0.25">
      <c r="A395" s="268"/>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row>
    <row r="396" spans="1:37" ht="15.75" customHeight="1" x14ac:dyDescent="0.25">
      <c r="A396" s="268"/>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row>
    <row r="397" spans="1:37" ht="15.75" customHeight="1" x14ac:dyDescent="0.25">
      <c r="A397" s="268"/>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row>
    <row r="398" spans="1:37" ht="15.75" customHeight="1" x14ac:dyDescent="0.25">
      <c r="A398" s="268"/>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row>
    <row r="399" spans="1:37" ht="15.75" customHeight="1" x14ac:dyDescent="0.25">
      <c r="A399" s="268"/>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row>
    <row r="400" spans="1:37" ht="15.75" customHeight="1" x14ac:dyDescent="0.25">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row>
    <row r="401" spans="1:37" ht="15.75" customHeight="1" x14ac:dyDescent="0.25">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row>
    <row r="402" spans="1:37" ht="15.75" customHeight="1" x14ac:dyDescent="0.25">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row>
    <row r="403" spans="1:37" ht="15.75" customHeight="1" x14ac:dyDescent="0.25">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row>
    <row r="404" spans="1:37" ht="15.75" customHeight="1" x14ac:dyDescent="0.25">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row>
    <row r="405" spans="1:37" ht="15.75" customHeight="1" x14ac:dyDescent="0.25">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row>
    <row r="406" spans="1:37" ht="15.75" customHeight="1" x14ac:dyDescent="0.25">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row>
    <row r="407" spans="1:37" ht="15.75" customHeight="1" x14ac:dyDescent="0.25">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row>
    <row r="408" spans="1:37" ht="15.75" customHeight="1" x14ac:dyDescent="0.25">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row>
    <row r="409" spans="1:37" ht="15.75" customHeight="1" x14ac:dyDescent="0.25">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row>
    <row r="410" spans="1:37" ht="15.75" customHeight="1" x14ac:dyDescent="0.25">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row>
    <row r="411" spans="1:37" ht="15.75" customHeight="1" x14ac:dyDescent="0.25">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row>
    <row r="412" spans="1:37" ht="15.75" customHeight="1" x14ac:dyDescent="0.25">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row>
    <row r="413" spans="1:37" ht="15.75" customHeight="1" x14ac:dyDescent="0.25">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row>
    <row r="414" spans="1:37" ht="15.75" customHeight="1" x14ac:dyDescent="0.25">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row>
    <row r="415" spans="1:37" ht="15.75" customHeight="1" x14ac:dyDescent="0.25">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row>
    <row r="416" spans="1:37" ht="15.75" customHeight="1" x14ac:dyDescent="0.25">
      <c r="A416" s="268"/>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row>
    <row r="417" spans="1:37" ht="15.75" customHeight="1" x14ac:dyDescent="0.25">
      <c r="A417" s="268"/>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row>
    <row r="418" spans="1:37" ht="15.75" customHeight="1" x14ac:dyDescent="0.25">
      <c r="A418" s="268"/>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row>
    <row r="419" spans="1:37" ht="15.75" customHeight="1" x14ac:dyDescent="0.25">
      <c r="A419" s="268"/>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row>
    <row r="420" spans="1:37" ht="15.75" customHeight="1" x14ac:dyDescent="0.25">
      <c r="A420" s="268"/>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row>
    <row r="421" spans="1:37" ht="15.75" customHeight="1" x14ac:dyDescent="0.25">
      <c r="A421" s="268"/>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row>
    <row r="422" spans="1:37" ht="15.75" customHeight="1" x14ac:dyDescent="0.25">
      <c r="A422" s="268"/>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row>
    <row r="423" spans="1:37" ht="15.75" customHeight="1" x14ac:dyDescent="0.25">
      <c r="A423" s="268"/>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68"/>
      <c r="AE423" s="268"/>
      <c r="AF423" s="268"/>
      <c r="AG423" s="268"/>
      <c r="AH423" s="268"/>
      <c r="AI423" s="268"/>
      <c r="AJ423" s="268"/>
      <c r="AK423" s="268"/>
    </row>
    <row r="424" spans="1:37" ht="15.75" customHeight="1" x14ac:dyDescent="0.25">
      <c r="A424" s="268"/>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row>
    <row r="425" spans="1:37" ht="15.75" customHeight="1" x14ac:dyDescent="0.25">
      <c r="A425" s="268"/>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row>
    <row r="426" spans="1:37" ht="15.75" customHeight="1" x14ac:dyDescent="0.25">
      <c r="A426" s="268"/>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68"/>
      <c r="AE426" s="268"/>
      <c r="AF426" s="268"/>
      <c r="AG426" s="268"/>
      <c r="AH426" s="268"/>
      <c r="AI426" s="268"/>
      <c r="AJ426" s="268"/>
      <c r="AK426" s="268"/>
    </row>
    <row r="427" spans="1:37" ht="15.75" customHeight="1" x14ac:dyDescent="0.25">
      <c r="A427" s="268"/>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68"/>
      <c r="AE427" s="268"/>
      <c r="AF427" s="268"/>
      <c r="AG427" s="268"/>
      <c r="AH427" s="268"/>
      <c r="AI427" s="268"/>
      <c r="AJ427" s="268"/>
      <c r="AK427" s="268"/>
    </row>
    <row r="428" spans="1:37" ht="15.75" customHeight="1" x14ac:dyDescent="0.25">
      <c r="A428" s="268"/>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68"/>
      <c r="AE428" s="268"/>
      <c r="AF428" s="268"/>
      <c r="AG428" s="268"/>
      <c r="AH428" s="268"/>
      <c r="AI428" s="268"/>
      <c r="AJ428" s="268"/>
      <c r="AK428" s="268"/>
    </row>
    <row r="429" spans="1:37" ht="15.75" customHeight="1" x14ac:dyDescent="0.25">
      <c r="A429" s="268"/>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68"/>
      <c r="AE429" s="268"/>
      <c r="AF429" s="268"/>
      <c r="AG429" s="268"/>
      <c r="AH429" s="268"/>
      <c r="AI429" s="268"/>
      <c r="AJ429" s="268"/>
      <c r="AK429" s="268"/>
    </row>
    <row r="430" spans="1:37" ht="15.75" customHeight="1" x14ac:dyDescent="0.25">
      <c r="A430" s="268"/>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68"/>
      <c r="AE430" s="268"/>
      <c r="AF430" s="268"/>
      <c r="AG430" s="268"/>
      <c r="AH430" s="268"/>
      <c r="AI430" s="268"/>
      <c r="AJ430" s="268"/>
      <c r="AK430" s="268"/>
    </row>
    <row r="431" spans="1:37" ht="15.75" customHeight="1" x14ac:dyDescent="0.25">
      <c r="A431" s="268"/>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268"/>
      <c r="AF431" s="268"/>
      <c r="AG431" s="268"/>
      <c r="AH431" s="268"/>
      <c r="AI431" s="268"/>
      <c r="AJ431" s="268"/>
      <c r="AK431" s="268"/>
    </row>
    <row r="432" spans="1:37" ht="15.75" customHeight="1" x14ac:dyDescent="0.25">
      <c r="A432" s="268"/>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68"/>
      <c r="AE432" s="268"/>
      <c r="AF432" s="268"/>
      <c r="AG432" s="268"/>
      <c r="AH432" s="268"/>
      <c r="AI432" s="268"/>
      <c r="AJ432" s="268"/>
      <c r="AK432" s="268"/>
    </row>
    <row r="433" spans="1:37" ht="15.75" customHeight="1" x14ac:dyDescent="0.25">
      <c r="A433" s="268"/>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68"/>
      <c r="AE433" s="268"/>
      <c r="AF433" s="268"/>
      <c r="AG433" s="268"/>
      <c r="AH433" s="268"/>
      <c r="AI433" s="268"/>
      <c r="AJ433" s="268"/>
      <c r="AK433" s="268"/>
    </row>
    <row r="434" spans="1:37" ht="15.75" customHeight="1" x14ac:dyDescent="0.25">
      <c r="A434" s="268"/>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68"/>
      <c r="AE434" s="268"/>
      <c r="AF434" s="268"/>
      <c r="AG434" s="268"/>
      <c r="AH434" s="268"/>
      <c r="AI434" s="268"/>
      <c r="AJ434" s="268"/>
      <c r="AK434" s="268"/>
    </row>
    <row r="435" spans="1:37" ht="15.75" customHeight="1" x14ac:dyDescent="0.25">
      <c r="A435" s="268"/>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68"/>
      <c r="AE435" s="268"/>
      <c r="AF435" s="268"/>
      <c r="AG435" s="268"/>
      <c r="AH435" s="268"/>
      <c r="AI435" s="268"/>
      <c r="AJ435" s="268"/>
      <c r="AK435" s="268"/>
    </row>
    <row r="436" spans="1:37" ht="15.75" customHeight="1" x14ac:dyDescent="0.25">
      <c r="A436" s="268"/>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68"/>
      <c r="AE436" s="268"/>
      <c r="AF436" s="268"/>
      <c r="AG436" s="268"/>
      <c r="AH436" s="268"/>
      <c r="AI436" s="268"/>
      <c r="AJ436" s="268"/>
      <c r="AK436" s="268"/>
    </row>
    <row r="437" spans="1:37" ht="15.75" customHeight="1" x14ac:dyDescent="0.25">
      <c r="A437" s="268"/>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s="268"/>
      <c r="AG437" s="268"/>
      <c r="AH437" s="268"/>
      <c r="AI437" s="268"/>
      <c r="AJ437" s="268"/>
      <c r="AK437" s="268"/>
    </row>
    <row r="438" spans="1:37" ht="15.75" customHeight="1" x14ac:dyDescent="0.25">
      <c r="A438" s="268"/>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68"/>
      <c r="AE438" s="268"/>
      <c r="AF438" s="268"/>
      <c r="AG438" s="268"/>
      <c r="AH438" s="268"/>
      <c r="AI438" s="268"/>
      <c r="AJ438" s="268"/>
      <c r="AK438" s="268"/>
    </row>
    <row r="439" spans="1:37" ht="15.75" customHeight="1" x14ac:dyDescent="0.25">
      <c r="A439" s="268"/>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68"/>
      <c r="AE439" s="268"/>
      <c r="AF439" s="268"/>
      <c r="AG439" s="268"/>
      <c r="AH439" s="268"/>
      <c r="AI439" s="268"/>
      <c r="AJ439" s="268"/>
      <c r="AK439" s="268"/>
    </row>
    <row r="440" spans="1:37" ht="15.75" customHeight="1" x14ac:dyDescent="0.25">
      <c r="A440" s="268"/>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268"/>
      <c r="AF440" s="268"/>
      <c r="AG440" s="268"/>
      <c r="AH440" s="268"/>
      <c r="AI440" s="268"/>
      <c r="AJ440" s="268"/>
      <c r="AK440" s="268"/>
    </row>
    <row r="441" spans="1:37" ht="15.75" customHeight="1" x14ac:dyDescent="0.25">
      <c r="A441" s="268"/>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268"/>
      <c r="AF441" s="268"/>
      <c r="AG441" s="268"/>
      <c r="AH441" s="268"/>
      <c r="AI441" s="268"/>
      <c r="AJ441" s="268"/>
      <c r="AK441" s="268"/>
    </row>
    <row r="442" spans="1:37" ht="15.75" customHeight="1" x14ac:dyDescent="0.25">
      <c r="A442" s="268"/>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268"/>
      <c r="AF442" s="268"/>
      <c r="AG442" s="268"/>
      <c r="AH442" s="268"/>
      <c r="AI442" s="268"/>
      <c r="AJ442" s="268"/>
      <c r="AK442" s="268"/>
    </row>
    <row r="443" spans="1:37" ht="15.75" customHeight="1" x14ac:dyDescent="0.25">
      <c r="A443" s="268"/>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68"/>
      <c r="AE443" s="268"/>
      <c r="AF443" s="268"/>
      <c r="AG443" s="268"/>
      <c r="AH443" s="268"/>
      <c r="AI443" s="268"/>
      <c r="AJ443" s="268"/>
      <c r="AK443" s="268"/>
    </row>
    <row r="444" spans="1:37" ht="15.75" customHeight="1" x14ac:dyDescent="0.25">
      <c r="A444" s="268"/>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68"/>
      <c r="AE444" s="268"/>
      <c r="AF444" s="268"/>
      <c r="AG444" s="268"/>
      <c r="AH444" s="268"/>
      <c r="AI444" s="268"/>
      <c r="AJ444" s="268"/>
      <c r="AK444" s="268"/>
    </row>
    <row r="445" spans="1:37" ht="15.75" customHeight="1" x14ac:dyDescent="0.25">
      <c r="A445" s="268"/>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268"/>
      <c r="AH445" s="268"/>
      <c r="AI445" s="268"/>
      <c r="AJ445" s="268"/>
      <c r="AK445" s="268"/>
    </row>
    <row r="446" spans="1:37" ht="15.75" customHeight="1" x14ac:dyDescent="0.25">
      <c r="A446" s="268"/>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68"/>
      <c r="AE446" s="268"/>
      <c r="AF446" s="268"/>
      <c r="AG446" s="268"/>
      <c r="AH446" s="268"/>
      <c r="AI446" s="268"/>
      <c r="AJ446" s="268"/>
      <c r="AK446" s="268"/>
    </row>
    <row r="447" spans="1:37" ht="15.75" customHeight="1" x14ac:dyDescent="0.25">
      <c r="A447" s="268"/>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68"/>
      <c r="AE447" s="268"/>
      <c r="AF447" s="268"/>
      <c r="AG447" s="268"/>
      <c r="AH447" s="268"/>
      <c r="AI447" s="268"/>
      <c r="AJ447" s="268"/>
      <c r="AK447" s="268"/>
    </row>
    <row r="448" spans="1:37" ht="15.75" customHeight="1" x14ac:dyDescent="0.25">
      <c r="A448" s="268"/>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268"/>
      <c r="AH448" s="268"/>
      <c r="AI448" s="268"/>
      <c r="AJ448" s="268"/>
      <c r="AK448" s="268"/>
    </row>
    <row r="449" spans="1:37" ht="15.75" customHeight="1" x14ac:dyDescent="0.25">
      <c r="A449" s="268"/>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68"/>
      <c r="AE449" s="268"/>
      <c r="AF449" s="268"/>
      <c r="AG449" s="268"/>
      <c r="AH449" s="268"/>
      <c r="AI449" s="268"/>
      <c r="AJ449" s="268"/>
      <c r="AK449" s="268"/>
    </row>
    <row r="450" spans="1:37" ht="15.75" customHeight="1" x14ac:dyDescent="0.25">
      <c r="A450" s="268"/>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268"/>
      <c r="AF450" s="268"/>
      <c r="AG450" s="268"/>
      <c r="AH450" s="268"/>
      <c r="AI450" s="268"/>
      <c r="AJ450" s="268"/>
      <c r="AK450" s="268"/>
    </row>
    <row r="451" spans="1:37" ht="15.75" customHeight="1" x14ac:dyDescent="0.25">
      <c r="A451" s="268"/>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s="268"/>
      <c r="AG451" s="268"/>
      <c r="AH451" s="268"/>
      <c r="AI451" s="268"/>
      <c r="AJ451" s="268"/>
      <c r="AK451" s="268"/>
    </row>
    <row r="452" spans="1:37" ht="15.75" customHeight="1" x14ac:dyDescent="0.25">
      <c r="A452" s="268"/>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268"/>
      <c r="AF452" s="268"/>
      <c r="AG452" s="268"/>
      <c r="AH452" s="268"/>
      <c r="AI452" s="268"/>
      <c r="AJ452" s="268"/>
      <c r="AK452" s="268"/>
    </row>
    <row r="453" spans="1:37" ht="15.75" customHeight="1" x14ac:dyDescent="0.25">
      <c r="A453" s="268"/>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68"/>
      <c r="AD453" s="268"/>
      <c r="AE453" s="268"/>
      <c r="AF453" s="268"/>
      <c r="AG453" s="268"/>
      <c r="AH453" s="268"/>
      <c r="AI453" s="268"/>
      <c r="AJ453" s="268"/>
      <c r="AK453" s="268"/>
    </row>
    <row r="454" spans="1:37" ht="15.75" customHeight="1" x14ac:dyDescent="0.25">
      <c r="A454" s="268"/>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68"/>
      <c r="AE454" s="268"/>
      <c r="AF454" s="268"/>
      <c r="AG454" s="268"/>
      <c r="AH454" s="268"/>
      <c r="AI454" s="268"/>
      <c r="AJ454" s="268"/>
      <c r="AK454" s="268"/>
    </row>
    <row r="455" spans="1:37" ht="15.75" customHeight="1" x14ac:dyDescent="0.25">
      <c r="A455" s="268"/>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row>
    <row r="456" spans="1:37" ht="15.75" customHeight="1" x14ac:dyDescent="0.25">
      <c r="A456" s="268"/>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68"/>
      <c r="AE456" s="268"/>
      <c r="AF456" s="268"/>
      <c r="AG456" s="268"/>
      <c r="AH456" s="268"/>
      <c r="AI456" s="268"/>
      <c r="AJ456" s="268"/>
      <c r="AK456" s="268"/>
    </row>
    <row r="457" spans="1:37" ht="15.75" customHeight="1" x14ac:dyDescent="0.25">
      <c r="A457" s="268"/>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268"/>
      <c r="AF457" s="268"/>
      <c r="AG457" s="268"/>
      <c r="AH457" s="268"/>
      <c r="AI457" s="268"/>
      <c r="AJ457" s="268"/>
      <c r="AK457" s="268"/>
    </row>
    <row r="458" spans="1:37" ht="15.75" customHeight="1" x14ac:dyDescent="0.25">
      <c r="A458" s="268"/>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68"/>
      <c r="AE458" s="268"/>
      <c r="AF458" s="268"/>
      <c r="AG458" s="268"/>
      <c r="AH458" s="268"/>
      <c r="AI458" s="268"/>
      <c r="AJ458" s="268"/>
      <c r="AK458" s="268"/>
    </row>
    <row r="459" spans="1:37" ht="15.75" customHeight="1" x14ac:dyDescent="0.25">
      <c r="A459" s="268"/>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68"/>
      <c r="AJ459" s="268"/>
      <c r="AK459" s="268"/>
    </row>
    <row r="460" spans="1:37" ht="15.75" customHeight="1" x14ac:dyDescent="0.25">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68"/>
      <c r="AK460" s="268"/>
    </row>
    <row r="461" spans="1:37" ht="15.75" customHeight="1" x14ac:dyDescent="0.25">
      <c r="A461" s="268"/>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68"/>
    </row>
    <row r="462" spans="1:37" ht="15.75" customHeight="1" x14ac:dyDescent="0.25">
      <c r="A462" s="268"/>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row>
    <row r="463" spans="1:37" ht="15.75" customHeight="1" x14ac:dyDescent="0.25">
      <c r="A463" s="268"/>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row>
    <row r="464" spans="1:37" ht="15.75" customHeight="1" x14ac:dyDescent="0.25">
      <c r="A464" s="268"/>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row>
    <row r="465" spans="1:37" ht="15.75" customHeight="1" x14ac:dyDescent="0.25">
      <c r="A465" s="268"/>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row>
    <row r="466" spans="1:37" ht="15.75" customHeight="1" x14ac:dyDescent="0.25">
      <c r="A466" s="268"/>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row>
    <row r="467" spans="1:37" ht="15.75" customHeight="1" x14ac:dyDescent="0.25">
      <c r="A467" s="268"/>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row>
    <row r="468" spans="1:37" ht="15.75" customHeight="1" x14ac:dyDescent="0.25">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row>
    <row r="469" spans="1:37" ht="15.75" customHeight="1" x14ac:dyDescent="0.25">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row>
    <row r="470" spans="1:37" ht="15.75" customHeight="1" x14ac:dyDescent="0.25">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row>
    <row r="471" spans="1:37" ht="15.75" customHeight="1" x14ac:dyDescent="0.25">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row>
    <row r="472" spans="1:37" ht="15.75" customHeight="1" x14ac:dyDescent="0.25">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row>
    <row r="473" spans="1:37" ht="15.75" customHeight="1" x14ac:dyDescent="0.25">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row>
    <row r="474" spans="1:37" ht="15.75" customHeight="1" x14ac:dyDescent="0.25">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row>
    <row r="475" spans="1:37" ht="15.75" customHeight="1" x14ac:dyDescent="0.25">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row>
    <row r="476" spans="1:37" ht="15.75" customHeight="1" x14ac:dyDescent="0.25">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row>
    <row r="477" spans="1:37" ht="15.75" customHeight="1" x14ac:dyDescent="0.25">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row>
    <row r="478" spans="1:37" ht="15.75" customHeight="1" x14ac:dyDescent="0.25">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row>
    <row r="479" spans="1:37" ht="15.75" customHeight="1" x14ac:dyDescent="0.25">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row>
    <row r="480" spans="1:37" ht="15.75" customHeight="1" x14ac:dyDescent="0.25">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row>
    <row r="481" spans="1:37" ht="15.75" customHeight="1" x14ac:dyDescent="0.25">
      <c r="A481" s="268"/>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row>
    <row r="482" spans="1:37" ht="15.75" customHeight="1" x14ac:dyDescent="0.25">
      <c r="A482" s="268"/>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row>
    <row r="483" spans="1:37" ht="15.75" customHeight="1" x14ac:dyDescent="0.25">
      <c r="A483" s="268"/>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row>
    <row r="484" spans="1:37" ht="15.75" customHeight="1" x14ac:dyDescent="0.25">
      <c r="A484" s="268"/>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row>
    <row r="485" spans="1:37" ht="15.75" customHeight="1" x14ac:dyDescent="0.25">
      <c r="A485" s="268"/>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row>
    <row r="486" spans="1:37" ht="15.75" customHeight="1" x14ac:dyDescent="0.25">
      <c r="A486" s="268"/>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row>
    <row r="487" spans="1:37" ht="15.75" customHeight="1" x14ac:dyDescent="0.25">
      <c r="A487" s="268"/>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row>
    <row r="488" spans="1:37" ht="15.75" customHeight="1" x14ac:dyDescent="0.25">
      <c r="A488" s="268"/>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row>
    <row r="489" spans="1:37" ht="15.75" customHeight="1" x14ac:dyDescent="0.25">
      <c r="A489" s="268"/>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row>
    <row r="490" spans="1:37" ht="15.75" customHeight="1" x14ac:dyDescent="0.25">
      <c r="A490" s="268"/>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row>
    <row r="491" spans="1:37" ht="15.75" customHeight="1" x14ac:dyDescent="0.25">
      <c r="A491" s="268"/>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row>
    <row r="492" spans="1:37" ht="15.75" customHeight="1" x14ac:dyDescent="0.25">
      <c r="A492" s="268"/>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row>
    <row r="493" spans="1:37" ht="15.75" customHeight="1" x14ac:dyDescent="0.25">
      <c r="A493" s="268"/>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row>
    <row r="494" spans="1:37" ht="15.75" customHeight="1" x14ac:dyDescent="0.25">
      <c r="A494" s="268"/>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row>
    <row r="495" spans="1:37" ht="15.75" customHeight="1" x14ac:dyDescent="0.25">
      <c r="A495" s="268"/>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row>
    <row r="496" spans="1:37" ht="15.75" customHeight="1" x14ac:dyDescent="0.25">
      <c r="A496" s="268"/>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row>
    <row r="497" spans="1:37" ht="15.75" customHeight="1" x14ac:dyDescent="0.25">
      <c r="A497" s="268"/>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row>
    <row r="498" spans="1:37" ht="15.75" customHeight="1" x14ac:dyDescent="0.25">
      <c r="A498" s="268"/>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row>
    <row r="499" spans="1:37" ht="15.75" customHeight="1" x14ac:dyDescent="0.25">
      <c r="A499" s="268"/>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row>
    <row r="500" spans="1:37" ht="15.75" customHeight="1" x14ac:dyDescent="0.25">
      <c r="A500" s="268"/>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row>
    <row r="501" spans="1:37" ht="15.75" customHeight="1" x14ac:dyDescent="0.25">
      <c r="A501" s="268"/>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row>
    <row r="502" spans="1:37" ht="15.75" customHeight="1" x14ac:dyDescent="0.25">
      <c r="A502" s="268"/>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row>
    <row r="503" spans="1:37" ht="15.75" customHeight="1" x14ac:dyDescent="0.25">
      <c r="A503" s="268"/>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row>
    <row r="504" spans="1:37" ht="15.75" customHeight="1" x14ac:dyDescent="0.25">
      <c r="A504" s="268"/>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row>
    <row r="505" spans="1:37" ht="15.75" customHeight="1" x14ac:dyDescent="0.25">
      <c r="A505" s="268"/>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row>
    <row r="506" spans="1:37" ht="15.75" customHeight="1" x14ac:dyDescent="0.25">
      <c r="A506" s="268"/>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row>
    <row r="507" spans="1:37" ht="15.75" customHeight="1" x14ac:dyDescent="0.25">
      <c r="A507" s="268"/>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row>
    <row r="508" spans="1:37" ht="15.75" customHeight="1" x14ac:dyDescent="0.25">
      <c r="A508" s="268"/>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row>
    <row r="509" spans="1:37" ht="15.75" customHeight="1" x14ac:dyDescent="0.25">
      <c r="A509" s="268"/>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row>
    <row r="510" spans="1:37" ht="15.75" customHeight="1" x14ac:dyDescent="0.25">
      <c r="A510" s="268"/>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row>
    <row r="511" spans="1:37" ht="15.75" customHeight="1" x14ac:dyDescent="0.25">
      <c r="A511" s="268"/>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row>
    <row r="512" spans="1:37" ht="15.75" customHeight="1" x14ac:dyDescent="0.25">
      <c r="A512" s="268"/>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row>
    <row r="513" spans="1:37" ht="15.75" customHeight="1" x14ac:dyDescent="0.25">
      <c r="A513" s="268"/>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row>
    <row r="514" spans="1:37" ht="15.75" customHeight="1" x14ac:dyDescent="0.25">
      <c r="A514" s="268"/>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row>
    <row r="515" spans="1:37" ht="15.75" customHeight="1" x14ac:dyDescent="0.25">
      <c r="A515" s="268"/>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row>
    <row r="516" spans="1:37" ht="15.75" customHeight="1" x14ac:dyDescent="0.25">
      <c r="A516" s="268"/>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row>
    <row r="517" spans="1:37" ht="15.75" customHeight="1" x14ac:dyDescent="0.25">
      <c r="A517" s="268"/>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row>
    <row r="518" spans="1:37" ht="15.75" customHeight="1" x14ac:dyDescent="0.25">
      <c r="A518" s="268"/>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row>
    <row r="519" spans="1:37" ht="15.75" customHeight="1" x14ac:dyDescent="0.25">
      <c r="A519" s="268"/>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68"/>
      <c r="AE519" s="268"/>
      <c r="AF519" s="268"/>
      <c r="AG519" s="268"/>
      <c r="AH519" s="268"/>
      <c r="AI519" s="268"/>
      <c r="AJ519" s="268"/>
      <c r="AK519" s="268"/>
    </row>
    <row r="520" spans="1:37" ht="15.75" customHeight="1" x14ac:dyDescent="0.25">
      <c r="A520" s="268"/>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68"/>
      <c r="AE520" s="268"/>
      <c r="AF520" s="268"/>
      <c r="AG520" s="268"/>
      <c r="AH520" s="268"/>
      <c r="AI520" s="268"/>
      <c r="AJ520" s="268"/>
      <c r="AK520" s="268"/>
    </row>
    <row r="521" spans="1:37" ht="15.75" customHeight="1" x14ac:dyDescent="0.25">
      <c r="A521" s="268"/>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s="268"/>
      <c r="AG521" s="268"/>
      <c r="AH521" s="268"/>
      <c r="AI521" s="268"/>
      <c r="AJ521" s="268"/>
      <c r="AK521" s="268"/>
    </row>
    <row r="522" spans="1:37" ht="15.75" customHeight="1" x14ac:dyDescent="0.25">
      <c r="A522" s="268"/>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68"/>
      <c r="AE522" s="268"/>
      <c r="AF522" s="268"/>
      <c r="AG522" s="268"/>
      <c r="AH522" s="268"/>
      <c r="AI522" s="268"/>
      <c r="AJ522" s="268"/>
      <c r="AK522" s="268"/>
    </row>
    <row r="523" spans="1:37" ht="15.75" customHeight="1" x14ac:dyDescent="0.25">
      <c r="A523" s="268"/>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68"/>
      <c r="AE523" s="268"/>
      <c r="AF523" s="268"/>
      <c r="AG523" s="268"/>
      <c r="AH523" s="268"/>
      <c r="AI523" s="268"/>
      <c r="AJ523" s="268"/>
      <c r="AK523" s="268"/>
    </row>
    <row r="524" spans="1:37" ht="15.75" customHeight="1" x14ac:dyDescent="0.25">
      <c r="A524" s="268"/>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s="268"/>
      <c r="AG524" s="268"/>
      <c r="AH524" s="268"/>
      <c r="AI524" s="268"/>
      <c r="AJ524" s="268"/>
      <c r="AK524" s="268"/>
    </row>
    <row r="525" spans="1:37" ht="15.75" customHeight="1" x14ac:dyDescent="0.25">
      <c r="A525" s="268"/>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s="268"/>
      <c r="AG525" s="268"/>
      <c r="AH525" s="268"/>
      <c r="AI525" s="268"/>
      <c r="AJ525" s="268"/>
      <c r="AK525" s="268"/>
    </row>
    <row r="526" spans="1:37" ht="15.75" customHeight="1" x14ac:dyDescent="0.25">
      <c r="A526" s="268"/>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68"/>
      <c r="AE526" s="268"/>
      <c r="AF526" s="268"/>
      <c r="AG526" s="268"/>
      <c r="AH526" s="268"/>
      <c r="AI526" s="268"/>
      <c r="AJ526" s="268"/>
      <c r="AK526" s="268"/>
    </row>
    <row r="527" spans="1:37" ht="15.75" customHeight="1" x14ac:dyDescent="0.25">
      <c r="A527" s="268"/>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c r="AK527" s="268"/>
    </row>
    <row r="528" spans="1:37" ht="15.75" customHeight="1" x14ac:dyDescent="0.25">
      <c r="A528" s="268"/>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268"/>
    </row>
    <row r="529" spans="1:37" ht="15.75" customHeight="1" x14ac:dyDescent="0.25">
      <c r="A529" s="268"/>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row>
    <row r="530" spans="1:37" ht="15.75" customHeight="1" x14ac:dyDescent="0.25">
      <c r="A530" s="268"/>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row>
    <row r="531" spans="1:37" ht="15.75" customHeight="1" x14ac:dyDescent="0.25">
      <c r="A531" s="268"/>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row>
    <row r="532" spans="1:37" ht="15.75" customHeight="1" x14ac:dyDescent="0.25">
      <c r="A532" s="268"/>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row>
    <row r="533" spans="1:37" ht="15.75" customHeight="1" x14ac:dyDescent="0.25">
      <c r="A533" s="268"/>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row>
    <row r="534" spans="1:37" ht="15.75" customHeight="1" x14ac:dyDescent="0.25">
      <c r="A534" s="268"/>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row>
    <row r="535" spans="1:37" ht="15.75" customHeight="1" x14ac:dyDescent="0.25">
      <c r="A535" s="268"/>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row>
    <row r="536" spans="1:37" ht="15.75" customHeight="1" x14ac:dyDescent="0.25">
      <c r="A536" s="268"/>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row>
    <row r="537" spans="1:37" ht="15.75" customHeight="1" x14ac:dyDescent="0.25">
      <c r="A537" s="268"/>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row>
    <row r="538" spans="1:37" ht="15.75" customHeight="1" x14ac:dyDescent="0.25">
      <c r="A538" s="268"/>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row>
    <row r="539" spans="1:37" ht="15.75" customHeight="1" x14ac:dyDescent="0.25">
      <c r="A539" s="268"/>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row>
    <row r="540" spans="1:37" ht="15.75" customHeight="1" x14ac:dyDescent="0.25">
      <c r="A540" s="268"/>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row>
    <row r="541" spans="1:37" ht="15.75" customHeight="1" x14ac:dyDescent="0.25">
      <c r="A541" s="268"/>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row>
    <row r="542" spans="1:37" ht="15.75" customHeight="1" x14ac:dyDescent="0.25">
      <c r="A542" s="268"/>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row>
    <row r="543" spans="1:37" ht="15.75" customHeight="1" x14ac:dyDescent="0.25">
      <c r="A543" s="268"/>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row>
    <row r="544" spans="1:37" ht="15.75" customHeight="1" x14ac:dyDescent="0.25">
      <c r="A544" s="268"/>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row>
    <row r="545" spans="1:37" ht="15.75" customHeight="1" x14ac:dyDescent="0.25">
      <c r="A545" s="268"/>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row>
    <row r="546" spans="1:37" ht="15.75" customHeight="1" x14ac:dyDescent="0.25">
      <c r="A546" s="268"/>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row>
    <row r="547" spans="1:37" ht="15.75" customHeight="1" x14ac:dyDescent="0.25">
      <c r="A547" s="268"/>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row>
    <row r="548" spans="1:37" ht="15.75" customHeight="1" x14ac:dyDescent="0.25">
      <c r="A548" s="268"/>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row>
    <row r="549" spans="1:37" ht="15.75" customHeight="1" x14ac:dyDescent="0.25">
      <c r="A549" s="268"/>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row>
    <row r="550" spans="1:37" ht="15.75" customHeight="1" x14ac:dyDescent="0.25">
      <c r="A550" s="268"/>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row>
    <row r="551" spans="1:37" ht="15.75" customHeight="1" x14ac:dyDescent="0.25">
      <c r="A551" s="268"/>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row>
    <row r="552" spans="1:37" ht="15.75" customHeight="1" x14ac:dyDescent="0.25">
      <c r="A552" s="268"/>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row>
    <row r="553" spans="1:37" ht="15.75" customHeight="1" x14ac:dyDescent="0.25">
      <c r="A553" s="268"/>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row>
    <row r="554" spans="1:37" ht="15.75" customHeight="1" x14ac:dyDescent="0.25">
      <c r="A554" s="268"/>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row>
    <row r="555" spans="1:37" ht="15.75" customHeight="1" x14ac:dyDescent="0.25">
      <c r="A555" s="268"/>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68"/>
      <c r="AE555" s="268"/>
      <c r="AF555" s="268"/>
      <c r="AG555" s="268"/>
      <c r="AH555" s="268"/>
      <c r="AI555" s="268"/>
      <c r="AJ555" s="268"/>
      <c r="AK555" s="268"/>
    </row>
    <row r="556" spans="1:37" ht="15.75" customHeight="1" x14ac:dyDescent="0.25">
      <c r="A556" s="268"/>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68"/>
      <c r="AE556" s="268"/>
      <c r="AF556" s="268"/>
      <c r="AG556" s="268"/>
      <c r="AH556" s="268"/>
      <c r="AI556" s="268"/>
      <c r="AJ556" s="268"/>
      <c r="AK556" s="268"/>
    </row>
    <row r="557" spans="1:37" ht="15.75" customHeight="1" x14ac:dyDescent="0.25">
      <c r="A557" s="268"/>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268"/>
      <c r="AF557" s="268"/>
      <c r="AG557" s="268"/>
      <c r="AH557" s="268"/>
      <c r="AI557" s="268"/>
      <c r="AJ557" s="268"/>
      <c r="AK557" s="268"/>
    </row>
    <row r="558" spans="1:37" ht="15.75" customHeight="1" x14ac:dyDescent="0.25">
      <c r="A558" s="268"/>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row>
    <row r="559" spans="1:37" ht="15.75" customHeight="1" x14ac:dyDescent="0.25">
      <c r="A559" s="268"/>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row>
    <row r="560" spans="1:37" ht="15.75" customHeight="1" x14ac:dyDescent="0.25">
      <c r="A560" s="268"/>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row>
    <row r="561" spans="1:37" ht="15.75" customHeight="1" x14ac:dyDescent="0.25">
      <c r="A561" s="268"/>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row>
    <row r="562" spans="1:37" ht="15.75" customHeight="1" x14ac:dyDescent="0.25">
      <c r="A562" s="268"/>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row>
    <row r="563" spans="1:37" ht="15.75" customHeight="1" x14ac:dyDescent="0.25">
      <c r="A563" s="268"/>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row>
    <row r="564" spans="1:37" ht="15.75" customHeight="1" x14ac:dyDescent="0.25">
      <c r="A564" s="268"/>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row>
    <row r="565" spans="1:37" ht="15.75" customHeight="1" x14ac:dyDescent="0.25">
      <c r="A565" s="268"/>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row>
    <row r="566" spans="1:37" ht="15.75" customHeight="1" x14ac:dyDescent="0.25">
      <c r="A566" s="268"/>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row>
    <row r="567" spans="1:37" ht="15.75" customHeight="1" x14ac:dyDescent="0.25">
      <c r="A567" s="268"/>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row>
    <row r="568" spans="1:37" ht="15.75" customHeight="1" x14ac:dyDescent="0.25">
      <c r="A568" s="268"/>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row>
    <row r="569" spans="1:37" ht="15.75" customHeight="1" x14ac:dyDescent="0.25">
      <c r="A569" s="268"/>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row>
    <row r="570" spans="1:37" ht="15.75" customHeight="1" x14ac:dyDescent="0.25">
      <c r="A570" s="268"/>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row>
    <row r="571" spans="1:37" ht="15.75" customHeight="1" x14ac:dyDescent="0.25">
      <c r="A571" s="268"/>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row>
    <row r="572" spans="1:37" ht="15.75" customHeight="1" x14ac:dyDescent="0.25">
      <c r="A572" s="268"/>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row>
    <row r="573" spans="1:37" ht="15.75" customHeight="1" x14ac:dyDescent="0.25">
      <c r="A573" s="268"/>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row>
    <row r="574" spans="1:37" ht="15.75" customHeight="1" x14ac:dyDescent="0.25">
      <c r="A574" s="268"/>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row>
    <row r="575" spans="1:37" ht="15.75" customHeight="1" x14ac:dyDescent="0.25">
      <c r="A575" s="268"/>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row>
    <row r="576" spans="1:37" ht="15.75" customHeight="1" x14ac:dyDescent="0.25">
      <c r="A576" s="268"/>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row>
    <row r="577" spans="1:37" ht="15.75" customHeight="1" x14ac:dyDescent="0.25">
      <c r="A577" s="268"/>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row>
    <row r="578" spans="1:37" ht="15.75" customHeight="1" x14ac:dyDescent="0.25">
      <c r="A578" s="268"/>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row>
    <row r="579" spans="1:37" ht="15.75" customHeight="1" x14ac:dyDescent="0.25">
      <c r="A579" s="268"/>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row>
    <row r="580" spans="1:37" ht="15.75" customHeight="1" x14ac:dyDescent="0.25">
      <c r="A580" s="268"/>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row>
    <row r="581" spans="1:37" ht="15.75" customHeight="1" x14ac:dyDescent="0.25">
      <c r="A581" s="268"/>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row>
    <row r="582" spans="1:37" ht="15.75" customHeight="1" x14ac:dyDescent="0.25">
      <c r="A582" s="268"/>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row>
    <row r="583" spans="1:37" ht="15.75" customHeight="1" x14ac:dyDescent="0.25">
      <c r="A583" s="268"/>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row>
    <row r="584" spans="1:37" ht="15.75" customHeight="1" x14ac:dyDescent="0.25">
      <c r="A584" s="268"/>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row>
    <row r="585" spans="1:37" ht="15.75" customHeight="1" x14ac:dyDescent="0.25">
      <c r="A585" s="268"/>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row>
    <row r="586" spans="1:37" ht="15.75" customHeight="1" x14ac:dyDescent="0.25">
      <c r="A586" s="268"/>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row>
    <row r="587" spans="1:37" ht="15.75" customHeight="1" x14ac:dyDescent="0.25">
      <c r="A587" s="268"/>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row>
    <row r="588" spans="1:37" ht="15.75" customHeight="1" x14ac:dyDescent="0.25">
      <c r="A588" s="268"/>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row>
    <row r="589" spans="1:37" ht="15.75" customHeight="1" x14ac:dyDescent="0.25">
      <c r="A589" s="268"/>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row>
    <row r="590" spans="1:37" ht="15.75" customHeight="1" x14ac:dyDescent="0.25">
      <c r="A590" s="268"/>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row>
    <row r="591" spans="1:37" ht="15.75" customHeight="1" x14ac:dyDescent="0.25">
      <c r="A591" s="268"/>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row>
    <row r="592" spans="1:37" ht="15.75" customHeight="1" x14ac:dyDescent="0.25">
      <c r="A592" s="268"/>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row>
    <row r="593" spans="1:37" ht="15.75" customHeight="1" x14ac:dyDescent="0.25">
      <c r="A593" s="268"/>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row>
    <row r="594" spans="1:37" ht="15.75" customHeight="1" x14ac:dyDescent="0.25">
      <c r="A594" s="268"/>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row>
    <row r="595" spans="1:37" ht="15.75" customHeight="1" x14ac:dyDescent="0.25">
      <c r="A595" s="268"/>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row>
    <row r="596" spans="1:37" ht="15.75" customHeight="1" x14ac:dyDescent="0.25">
      <c r="A596" s="268"/>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row>
    <row r="597" spans="1:37" ht="15.75" customHeight="1" x14ac:dyDescent="0.25">
      <c r="A597" s="268"/>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row>
    <row r="598" spans="1:37" ht="15.75" customHeight="1" x14ac:dyDescent="0.25">
      <c r="A598" s="268"/>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row>
    <row r="599" spans="1:37" ht="15.75" customHeight="1" x14ac:dyDescent="0.25">
      <c r="A599" s="268"/>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row>
    <row r="600" spans="1:37" ht="15.75" customHeight="1" x14ac:dyDescent="0.25">
      <c r="A600" s="268"/>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row>
    <row r="601" spans="1:37" ht="15.75" customHeight="1" x14ac:dyDescent="0.25">
      <c r="A601" s="268"/>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row>
    <row r="602" spans="1:37" ht="15.75" customHeight="1" x14ac:dyDescent="0.25">
      <c r="A602" s="268"/>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row>
    <row r="603" spans="1:37" ht="15.75" customHeight="1" x14ac:dyDescent="0.25">
      <c r="A603" s="268"/>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row>
    <row r="604" spans="1:37" ht="15.75" customHeight="1" x14ac:dyDescent="0.25">
      <c r="A604" s="268"/>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row>
    <row r="605" spans="1:37" ht="15.75" customHeight="1" x14ac:dyDescent="0.25">
      <c r="A605" s="268"/>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row>
    <row r="606" spans="1:37" ht="15.75" customHeight="1" x14ac:dyDescent="0.25">
      <c r="A606" s="268"/>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row>
    <row r="607" spans="1:37" ht="15.75" customHeight="1" x14ac:dyDescent="0.25">
      <c r="A607" s="268"/>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row>
    <row r="608" spans="1:37" ht="15.75" customHeight="1" x14ac:dyDescent="0.25">
      <c r="A608" s="268"/>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row>
    <row r="609" spans="1:37" ht="15.75" customHeight="1" x14ac:dyDescent="0.25">
      <c r="A609" s="268"/>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row>
    <row r="610" spans="1:37" ht="15.75" customHeight="1" x14ac:dyDescent="0.25">
      <c r="A610" s="268"/>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row>
    <row r="611" spans="1:37" ht="15.75" customHeight="1" x14ac:dyDescent="0.25">
      <c r="A611" s="268"/>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row>
    <row r="612" spans="1:37" ht="15.75" customHeight="1" x14ac:dyDescent="0.25">
      <c r="A612" s="268"/>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row>
    <row r="613" spans="1:37" ht="15.75" customHeight="1" x14ac:dyDescent="0.25">
      <c r="A613" s="268"/>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row>
    <row r="614" spans="1:37" ht="15.75" customHeight="1" x14ac:dyDescent="0.25">
      <c r="A614" s="268"/>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row>
    <row r="615" spans="1:37" ht="15.75" customHeight="1" x14ac:dyDescent="0.25">
      <c r="A615" s="268"/>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row>
    <row r="616" spans="1:37" ht="15.75" customHeight="1" x14ac:dyDescent="0.25">
      <c r="A616" s="268"/>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68"/>
      <c r="AE616" s="268"/>
      <c r="AF616" s="268"/>
      <c r="AG616" s="268"/>
      <c r="AH616" s="268"/>
      <c r="AI616" s="268"/>
      <c r="AJ616" s="268"/>
      <c r="AK616" s="268"/>
    </row>
    <row r="617" spans="1:37" ht="15.75" customHeight="1" x14ac:dyDescent="0.25">
      <c r="A617" s="268"/>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s="268"/>
      <c r="AG617" s="268"/>
      <c r="AH617" s="268"/>
      <c r="AI617" s="268"/>
      <c r="AJ617" s="268"/>
      <c r="AK617" s="268"/>
    </row>
    <row r="618" spans="1:37" ht="15.75" customHeight="1" x14ac:dyDescent="0.25">
      <c r="A618" s="268"/>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68"/>
      <c r="AE618" s="268"/>
      <c r="AF618" s="268"/>
      <c r="AG618" s="268"/>
      <c r="AH618" s="268"/>
      <c r="AI618" s="268"/>
      <c r="AJ618" s="268"/>
      <c r="AK618" s="268"/>
    </row>
    <row r="619" spans="1:37" ht="15.75" customHeight="1" x14ac:dyDescent="0.25">
      <c r="A619" s="268"/>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s="268"/>
      <c r="AG619" s="268"/>
      <c r="AH619" s="268"/>
      <c r="AI619" s="268"/>
      <c r="AJ619" s="268"/>
      <c r="AK619" s="268"/>
    </row>
    <row r="620" spans="1:37" ht="15.75" customHeight="1" x14ac:dyDescent="0.25">
      <c r="A620" s="268"/>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268"/>
      <c r="AF620" s="268"/>
      <c r="AG620" s="268"/>
      <c r="AH620" s="268"/>
      <c r="AI620" s="268"/>
      <c r="AJ620" s="268"/>
      <c r="AK620" s="268"/>
    </row>
    <row r="621" spans="1:37" ht="15.75" customHeight="1" x14ac:dyDescent="0.25">
      <c r="A621" s="268"/>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268"/>
      <c r="AF621" s="268"/>
      <c r="AG621" s="268"/>
      <c r="AH621" s="268"/>
      <c r="AI621" s="268"/>
      <c r="AJ621" s="268"/>
      <c r="AK621" s="268"/>
    </row>
    <row r="622" spans="1:37" ht="15.75" customHeight="1" x14ac:dyDescent="0.25">
      <c r="A622" s="268"/>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268"/>
      <c r="AF622" s="268"/>
      <c r="AG622" s="268"/>
      <c r="AH622" s="268"/>
      <c r="AI622" s="268"/>
      <c r="AJ622" s="268"/>
      <c r="AK622" s="268"/>
    </row>
    <row r="623" spans="1:37" ht="15.75" customHeight="1" x14ac:dyDescent="0.25">
      <c r="A623" s="268"/>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68"/>
      <c r="AE623" s="268"/>
      <c r="AF623" s="268"/>
      <c r="AG623" s="268"/>
      <c r="AH623" s="268"/>
      <c r="AI623" s="268"/>
      <c r="AJ623" s="268"/>
      <c r="AK623" s="268"/>
    </row>
    <row r="624" spans="1:37" ht="15.75" customHeight="1" x14ac:dyDescent="0.25">
      <c r="A624" s="268"/>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row>
    <row r="625" spans="1:37" ht="15.75" customHeight="1" x14ac:dyDescent="0.25">
      <c r="A625" s="268"/>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68"/>
      <c r="AE625" s="268"/>
      <c r="AF625" s="268"/>
      <c r="AG625" s="268"/>
      <c r="AH625" s="268"/>
      <c r="AI625" s="268"/>
      <c r="AJ625" s="268"/>
      <c r="AK625" s="268"/>
    </row>
    <row r="626" spans="1:37" ht="15.75" customHeight="1" x14ac:dyDescent="0.25">
      <c r="A626" s="268"/>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row>
    <row r="627" spans="1:37" ht="15.75" customHeight="1" x14ac:dyDescent="0.25">
      <c r="A627" s="268"/>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68"/>
      <c r="AE627" s="268"/>
      <c r="AF627" s="268"/>
      <c r="AG627" s="268"/>
      <c r="AH627" s="268"/>
      <c r="AI627" s="268"/>
      <c r="AJ627" s="268"/>
      <c r="AK627" s="268"/>
    </row>
    <row r="628" spans="1:37" ht="15.75" customHeight="1" x14ac:dyDescent="0.25">
      <c r="A628" s="268"/>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68"/>
      <c r="AE628" s="268"/>
      <c r="AF628" s="268"/>
      <c r="AG628" s="268"/>
      <c r="AH628" s="268"/>
      <c r="AI628" s="268"/>
      <c r="AJ628" s="268"/>
      <c r="AK628" s="268"/>
    </row>
    <row r="629" spans="1:37" ht="15.75" customHeight="1" x14ac:dyDescent="0.25">
      <c r="A629" s="268"/>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68"/>
      <c r="AE629" s="268"/>
      <c r="AF629" s="268"/>
      <c r="AG629" s="268"/>
      <c r="AH629" s="268"/>
      <c r="AI629" s="268"/>
      <c r="AJ629" s="268"/>
      <c r="AK629" s="268"/>
    </row>
    <row r="630" spans="1:37" ht="15.75" customHeight="1" x14ac:dyDescent="0.25">
      <c r="A630" s="268"/>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68"/>
      <c r="AE630" s="268"/>
      <c r="AF630" s="268"/>
      <c r="AG630" s="268"/>
      <c r="AH630" s="268"/>
      <c r="AI630" s="268"/>
      <c r="AJ630" s="268"/>
      <c r="AK630" s="268"/>
    </row>
    <row r="631" spans="1:37" ht="15.75" customHeight="1" x14ac:dyDescent="0.25">
      <c r="A631" s="268"/>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68"/>
      <c r="AE631" s="268"/>
      <c r="AF631" s="268"/>
      <c r="AG631" s="268"/>
      <c r="AH631" s="268"/>
      <c r="AI631" s="268"/>
      <c r="AJ631" s="268"/>
      <c r="AK631" s="268"/>
    </row>
    <row r="632" spans="1:37" ht="15.75" customHeight="1" x14ac:dyDescent="0.25">
      <c r="A632" s="268"/>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68"/>
      <c r="AE632" s="268"/>
      <c r="AF632" s="268"/>
      <c r="AG632" s="268"/>
      <c r="AH632" s="268"/>
      <c r="AI632" s="268"/>
      <c r="AJ632" s="268"/>
      <c r="AK632" s="268"/>
    </row>
    <row r="633" spans="1:37" ht="15.75" customHeight="1" x14ac:dyDescent="0.25">
      <c r="A633" s="268"/>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68"/>
      <c r="AE633" s="268"/>
      <c r="AF633" s="268"/>
      <c r="AG633" s="268"/>
      <c r="AH633" s="268"/>
      <c r="AI633" s="268"/>
      <c r="AJ633" s="268"/>
      <c r="AK633" s="268"/>
    </row>
    <row r="634" spans="1:37" ht="15.75" customHeight="1" x14ac:dyDescent="0.25">
      <c r="A634" s="268"/>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68"/>
      <c r="AE634" s="268"/>
      <c r="AF634" s="268"/>
      <c r="AG634" s="268"/>
      <c r="AH634" s="268"/>
      <c r="AI634" s="268"/>
      <c r="AJ634" s="268"/>
      <c r="AK634" s="268"/>
    </row>
    <row r="635" spans="1:37" ht="15.75" customHeight="1" x14ac:dyDescent="0.25">
      <c r="A635" s="268"/>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68"/>
      <c r="AE635" s="268"/>
      <c r="AF635" s="268"/>
      <c r="AG635" s="268"/>
      <c r="AH635" s="268"/>
      <c r="AI635" s="268"/>
      <c r="AJ635" s="268"/>
      <c r="AK635" s="268"/>
    </row>
    <row r="636" spans="1:37" ht="15.75" customHeight="1" x14ac:dyDescent="0.25">
      <c r="A636" s="268"/>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s="268"/>
      <c r="AG636" s="268"/>
      <c r="AH636" s="268"/>
      <c r="AI636" s="268"/>
      <c r="AJ636" s="268"/>
      <c r="AK636" s="268"/>
    </row>
    <row r="637" spans="1:37" ht="15.75" customHeight="1" x14ac:dyDescent="0.25">
      <c r="A637" s="268"/>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68"/>
      <c r="AE637" s="268"/>
      <c r="AF637" s="268"/>
      <c r="AG637" s="268"/>
      <c r="AH637" s="268"/>
      <c r="AI637" s="268"/>
      <c r="AJ637" s="268"/>
      <c r="AK637" s="268"/>
    </row>
    <row r="638" spans="1:37" ht="15.75" customHeight="1" x14ac:dyDescent="0.25">
      <c r="A638" s="268"/>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68"/>
      <c r="AE638" s="268"/>
      <c r="AF638" s="268"/>
      <c r="AG638" s="268"/>
      <c r="AH638" s="268"/>
      <c r="AI638" s="268"/>
      <c r="AJ638" s="268"/>
      <c r="AK638" s="268"/>
    </row>
    <row r="639" spans="1:37" ht="15.75" customHeight="1" x14ac:dyDescent="0.25">
      <c r="A639" s="268"/>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68"/>
      <c r="AE639" s="268"/>
      <c r="AF639" s="268"/>
      <c r="AG639" s="268"/>
      <c r="AH639" s="268"/>
      <c r="AI639" s="268"/>
      <c r="AJ639" s="268"/>
      <c r="AK639" s="268"/>
    </row>
    <row r="640" spans="1:37" ht="15.75" customHeight="1" x14ac:dyDescent="0.25">
      <c r="A640" s="268"/>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68"/>
      <c r="AE640" s="268"/>
      <c r="AF640" s="268"/>
      <c r="AG640" s="268"/>
      <c r="AH640" s="268"/>
      <c r="AI640" s="268"/>
      <c r="AJ640" s="268"/>
      <c r="AK640" s="268"/>
    </row>
    <row r="641" spans="1:37" ht="15.75" customHeight="1" x14ac:dyDescent="0.25">
      <c r="A641" s="268"/>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row>
    <row r="642" spans="1:37" ht="15.75" customHeight="1" x14ac:dyDescent="0.25">
      <c r="A642" s="268"/>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row>
    <row r="643" spans="1:37" ht="15.75" customHeight="1" x14ac:dyDescent="0.25">
      <c r="A643" s="268"/>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68"/>
      <c r="AE643" s="268"/>
      <c r="AF643" s="268"/>
      <c r="AG643" s="268"/>
      <c r="AH643" s="268"/>
      <c r="AI643" s="268"/>
      <c r="AJ643" s="268"/>
      <c r="AK643" s="268"/>
    </row>
    <row r="644" spans="1:37" ht="15.75" customHeight="1" x14ac:dyDescent="0.25">
      <c r="A644" s="268"/>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68"/>
      <c r="AE644" s="268"/>
      <c r="AF644" s="268"/>
      <c r="AG644" s="268"/>
      <c r="AH644" s="268"/>
      <c r="AI644" s="268"/>
      <c r="AJ644" s="268"/>
      <c r="AK644" s="268"/>
    </row>
    <row r="645" spans="1:37" ht="15.75" customHeight="1" x14ac:dyDescent="0.25">
      <c r="A645" s="268"/>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268"/>
      <c r="AF645" s="268"/>
      <c r="AG645" s="268"/>
      <c r="AH645" s="268"/>
      <c r="AI645" s="268"/>
      <c r="AJ645" s="268"/>
      <c r="AK645" s="268"/>
    </row>
    <row r="646" spans="1:37" ht="15.75" customHeight="1" x14ac:dyDescent="0.25">
      <c r="A646" s="268"/>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268"/>
      <c r="AF646" s="268"/>
      <c r="AG646" s="268"/>
      <c r="AH646" s="268"/>
      <c r="AI646" s="268"/>
      <c r="AJ646" s="268"/>
      <c r="AK646" s="268"/>
    </row>
    <row r="647" spans="1:37" ht="15.75" customHeight="1" x14ac:dyDescent="0.25">
      <c r="A647" s="268"/>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c r="AA647" s="268"/>
      <c r="AB647" s="268"/>
      <c r="AC647" s="268"/>
      <c r="AD647" s="268"/>
      <c r="AE647" s="268"/>
      <c r="AF647" s="268"/>
      <c r="AG647" s="268"/>
      <c r="AH647" s="268"/>
      <c r="AI647" s="268"/>
      <c r="AJ647" s="268"/>
      <c r="AK647" s="268"/>
    </row>
    <row r="648" spans="1:37" ht="15.75" customHeight="1" x14ac:dyDescent="0.25">
      <c r="A648" s="268"/>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268"/>
      <c r="AE648" s="268"/>
      <c r="AF648" s="268"/>
      <c r="AG648" s="268"/>
      <c r="AH648" s="268"/>
      <c r="AI648" s="268"/>
      <c r="AJ648" s="268"/>
      <c r="AK648" s="268"/>
    </row>
    <row r="649" spans="1:37" ht="15.75" customHeight="1" x14ac:dyDescent="0.25">
      <c r="A649" s="268"/>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68"/>
      <c r="AE649" s="268"/>
      <c r="AF649" s="268"/>
      <c r="AG649" s="268"/>
      <c r="AH649" s="268"/>
      <c r="AI649" s="268"/>
      <c r="AJ649" s="268"/>
      <c r="AK649" s="268"/>
    </row>
    <row r="650" spans="1:37" ht="15.75" customHeight="1" x14ac:dyDescent="0.25">
      <c r="A650" s="268"/>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68"/>
      <c r="AE650" s="268"/>
      <c r="AF650" s="268"/>
      <c r="AG650" s="268"/>
      <c r="AH650" s="268"/>
      <c r="AI650" s="268"/>
      <c r="AJ650" s="268"/>
      <c r="AK650" s="268"/>
    </row>
    <row r="651" spans="1:37" ht="15.75" customHeight="1" x14ac:dyDescent="0.25">
      <c r="A651" s="268"/>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68"/>
      <c r="AE651" s="268"/>
      <c r="AF651" s="268"/>
      <c r="AG651" s="268"/>
      <c r="AH651" s="268"/>
      <c r="AI651" s="268"/>
      <c r="AJ651" s="268"/>
      <c r="AK651" s="268"/>
    </row>
    <row r="652" spans="1:37" ht="15.75" customHeight="1" x14ac:dyDescent="0.25">
      <c r="A652" s="268"/>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68"/>
      <c r="AE652" s="268"/>
      <c r="AF652" s="268"/>
      <c r="AG652" s="268"/>
      <c r="AH652" s="268"/>
      <c r="AI652" s="268"/>
      <c r="AJ652" s="268"/>
      <c r="AK652" s="268"/>
    </row>
    <row r="653" spans="1:37" ht="15.75" customHeight="1" x14ac:dyDescent="0.25">
      <c r="A653" s="268"/>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68"/>
      <c r="AE653" s="268"/>
      <c r="AF653" s="268"/>
      <c r="AG653" s="268"/>
      <c r="AH653" s="268"/>
      <c r="AI653" s="268"/>
      <c r="AJ653" s="268"/>
      <c r="AK653" s="268"/>
    </row>
    <row r="654" spans="1:37" ht="15.75" customHeight="1" x14ac:dyDescent="0.25">
      <c r="A654" s="268"/>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268"/>
      <c r="AF654" s="268"/>
      <c r="AG654" s="268"/>
      <c r="AH654" s="268"/>
      <c r="AI654" s="268"/>
      <c r="AJ654" s="268"/>
      <c r="AK654" s="268"/>
    </row>
    <row r="655" spans="1:37" ht="15.75" customHeight="1" x14ac:dyDescent="0.25">
      <c r="A655" s="268"/>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268"/>
      <c r="AF655" s="268"/>
      <c r="AG655" s="268"/>
      <c r="AH655" s="268"/>
      <c r="AI655" s="268"/>
      <c r="AJ655" s="268"/>
      <c r="AK655" s="268"/>
    </row>
    <row r="656" spans="1:37" ht="15.75" customHeight="1" x14ac:dyDescent="0.25">
      <c r="A656" s="268"/>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268"/>
      <c r="AE656" s="268"/>
      <c r="AF656" s="268"/>
      <c r="AG656" s="268"/>
      <c r="AH656" s="268"/>
      <c r="AI656" s="268"/>
      <c r="AJ656" s="268"/>
      <c r="AK656" s="268"/>
    </row>
    <row r="657" spans="1:37" ht="15.75" customHeight="1" x14ac:dyDescent="0.25">
      <c r="A657" s="268"/>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68"/>
      <c r="AE657" s="268"/>
      <c r="AF657" s="268"/>
      <c r="AG657" s="268"/>
      <c r="AH657" s="268"/>
      <c r="AI657" s="268"/>
      <c r="AJ657" s="268"/>
      <c r="AK657" s="268"/>
    </row>
    <row r="658" spans="1:37" ht="15.75" customHeight="1" x14ac:dyDescent="0.25">
      <c r="A658" s="268"/>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268"/>
      <c r="AE658" s="268"/>
      <c r="AF658" s="268"/>
      <c r="AG658" s="268"/>
      <c r="AH658" s="268"/>
      <c r="AI658" s="268"/>
      <c r="AJ658" s="268"/>
      <c r="AK658" s="268"/>
    </row>
    <row r="659" spans="1:37" ht="15.75" customHeight="1" x14ac:dyDescent="0.25">
      <c r="A659" s="268"/>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c r="AA659" s="268"/>
      <c r="AB659" s="268"/>
      <c r="AC659" s="268"/>
      <c r="AD659" s="268"/>
      <c r="AE659" s="268"/>
      <c r="AF659" s="268"/>
      <c r="AG659" s="268"/>
      <c r="AH659" s="268"/>
      <c r="AI659" s="268"/>
      <c r="AJ659" s="268"/>
      <c r="AK659" s="268"/>
    </row>
    <row r="660" spans="1:37" ht="15.75" customHeight="1" x14ac:dyDescent="0.25">
      <c r="A660" s="268"/>
      <c r="B660" s="268"/>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c r="AA660" s="268"/>
      <c r="AB660" s="268"/>
      <c r="AC660" s="268"/>
      <c r="AD660" s="268"/>
      <c r="AE660" s="268"/>
      <c r="AF660" s="268"/>
      <c r="AG660" s="268"/>
      <c r="AH660" s="268"/>
      <c r="AI660" s="268"/>
      <c r="AJ660" s="268"/>
      <c r="AK660" s="268"/>
    </row>
    <row r="661" spans="1:37" ht="15.75" customHeight="1" x14ac:dyDescent="0.25">
      <c r="A661" s="268"/>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268"/>
      <c r="AE661" s="268"/>
      <c r="AF661" s="268"/>
      <c r="AG661" s="268"/>
      <c r="AH661" s="268"/>
      <c r="AI661" s="268"/>
      <c r="AJ661" s="268"/>
      <c r="AK661" s="268"/>
    </row>
    <row r="662" spans="1:37" ht="15.75" customHeight="1" x14ac:dyDescent="0.25">
      <c r="A662" s="268"/>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68"/>
      <c r="AE662" s="268"/>
      <c r="AF662" s="268"/>
      <c r="AG662" s="268"/>
      <c r="AH662" s="268"/>
      <c r="AI662" s="268"/>
      <c r="AJ662" s="268"/>
      <c r="AK662" s="268"/>
    </row>
    <row r="663" spans="1:37" ht="15.75" customHeight="1" x14ac:dyDescent="0.25">
      <c r="A663" s="268"/>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68"/>
      <c r="AE663" s="268"/>
      <c r="AF663" s="268"/>
      <c r="AG663" s="268"/>
      <c r="AH663" s="268"/>
      <c r="AI663" s="268"/>
      <c r="AJ663" s="268"/>
      <c r="AK663" s="268"/>
    </row>
    <row r="664" spans="1:37" ht="15.75" customHeight="1" x14ac:dyDescent="0.25">
      <c r="A664" s="268"/>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268"/>
      <c r="AF664" s="268"/>
      <c r="AG664" s="268"/>
      <c r="AH664" s="268"/>
      <c r="AI664" s="268"/>
      <c r="AJ664" s="268"/>
      <c r="AK664" s="268"/>
    </row>
    <row r="665" spans="1:37" ht="15.75" customHeight="1" x14ac:dyDescent="0.25">
      <c r="A665" s="268"/>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68"/>
      <c r="AE665" s="268"/>
      <c r="AF665" s="268"/>
      <c r="AG665" s="268"/>
      <c r="AH665" s="268"/>
      <c r="AI665" s="268"/>
      <c r="AJ665" s="268"/>
      <c r="AK665" s="268"/>
    </row>
    <row r="666" spans="1:37" ht="15.75" customHeight="1" x14ac:dyDescent="0.25">
      <c r="A666" s="268"/>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68"/>
      <c r="AE666" s="268"/>
      <c r="AF666" s="268"/>
      <c r="AG666" s="268"/>
      <c r="AH666" s="268"/>
      <c r="AI666" s="268"/>
      <c r="AJ666" s="268"/>
      <c r="AK666" s="268"/>
    </row>
    <row r="667" spans="1:37" ht="15.75" customHeight="1" x14ac:dyDescent="0.25">
      <c r="A667" s="268"/>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68"/>
      <c r="AE667" s="268"/>
      <c r="AF667" s="268"/>
      <c r="AG667" s="268"/>
      <c r="AH667" s="268"/>
      <c r="AI667" s="268"/>
      <c r="AJ667" s="268"/>
      <c r="AK667" s="268"/>
    </row>
    <row r="668" spans="1:37" ht="15.75" customHeight="1" x14ac:dyDescent="0.25">
      <c r="A668" s="268"/>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68"/>
      <c r="AE668" s="268"/>
      <c r="AF668" s="268"/>
      <c r="AG668" s="268"/>
      <c r="AH668" s="268"/>
      <c r="AI668" s="268"/>
      <c r="AJ668" s="268"/>
      <c r="AK668" s="268"/>
    </row>
    <row r="669" spans="1:37" ht="15.75" customHeight="1" x14ac:dyDescent="0.25">
      <c r="A669" s="268"/>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68"/>
      <c r="AE669" s="268"/>
      <c r="AF669" s="268"/>
      <c r="AG669" s="268"/>
      <c r="AH669" s="268"/>
      <c r="AI669" s="268"/>
      <c r="AJ669" s="268"/>
      <c r="AK669" s="268"/>
    </row>
    <row r="670" spans="1:37" ht="15.75" customHeight="1" x14ac:dyDescent="0.25">
      <c r="A670" s="268"/>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68"/>
      <c r="AE670" s="268"/>
      <c r="AF670" s="268"/>
      <c r="AG670" s="268"/>
      <c r="AH670" s="268"/>
      <c r="AI670" s="268"/>
      <c r="AJ670" s="268"/>
      <c r="AK670" s="268"/>
    </row>
    <row r="671" spans="1:37" ht="15.75" customHeight="1" x14ac:dyDescent="0.25">
      <c r="A671" s="268"/>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68"/>
      <c r="AE671" s="268"/>
      <c r="AF671" s="268"/>
      <c r="AG671" s="268"/>
      <c r="AH671" s="268"/>
      <c r="AI671" s="268"/>
      <c r="AJ671" s="268"/>
      <c r="AK671" s="268"/>
    </row>
    <row r="672" spans="1:37" ht="15.75" customHeight="1" x14ac:dyDescent="0.25">
      <c r="A672" s="268"/>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68"/>
      <c r="AE672" s="268"/>
      <c r="AF672" s="268"/>
      <c r="AG672" s="268"/>
      <c r="AH672" s="268"/>
      <c r="AI672" s="268"/>
      <c r="AJ672" s="268"/>
      <c r="AK672" s="268"/>
    </row>
    <row r="673" spans="1:37" ht="15.75" customHeight="1" x14ac:dyDescent="0.25">
      <c r="A673" s="268"/>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68"/>
      <c r="AE673" s="268"/>
      <c r="AF673" s="268"/>
      <c r="AG673" s="268"/>
      <c r="AH673" s="268"/>
      <c r="AI673" s="268"/>
      <c r="AJ673" s="268"/>
      <c r="AK673" s="268"/>
    </row>
    <row r="674" spans="1:37" ht="15.75" customHeight="1" x14ac:dyDescent="0.25">
      <c r="A674" s="268"/>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68"/>
      <c r="AE674" s="268"/>
      <c r="AF674" s="268"/>
      <c r="AG674" s="268"/>
      <c r="AH674" s="268"/>
      <c r="AI674" s="268"/>
      <c r="AJ674" s="268"/>
      <c r="AK674" s="268"/>
    </row>
    <row r="675" spans="1:37" ht="15.75" customHeight="1" x14ac:dyDescent="0.25">
      <c r="A675" s="268"/>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68"/>
      <c r="AE675" s="268"/>
      <c r="AF675" s="268"/>
      <c r="AG675" s="268"/>
      <c r="AH675" s="268"/>
      <c r="AI675" s="268"/>
      <c r="AJ675" s="268"/>
      <c r="AK675" s="268"/>
    </row>
    <row r="676" spans="1:37" ht="15.75" customHeight="1" x14ac:dyDescent="0.25">
      <c r="A676" s="268"/>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68"/>
      <c r="AE676" s="268"/>
      <c r="AF676" s="268"/>
      <c r="AG676" s="268"/>
      <c r="AH676" s="268"/>
      <c r="AI676" s="268"/>
      <c r="AJ676" s="268"/>
      <c r="AK676" s="268"/>
    </row>
    <row r="677" spans="1:37" ht="15.75" customHeight="1" x14ac:dyDescent="0.25">
      <c r="A677" s="268"/>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68"/>
      <c r="AE677" s="268"/>
      <c r="AF677" s="268"/>
      <c r="AG677" s="268"/>
      <c r="AH677" s="268"/>
      <c r="AI677" s="268"/>
      <c r="AJ677" s="268"/>
      <c r="AK677" s="268"/>
    </row>
    <row r="678" spans="1:37" ht="15.75" customHeight="1" x14ac:dyDescent="0.25">
      <c r="A678" s="268"/>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68"/>
      <c r="AE678" s="268"/>
      <c r="AF678" s="268"/>
      <c r="AG678" s="268"/>
      <c r="AH678" s="268"/>
      <c r="AI678" s="268"/>
      <c r="AJ678" s="268"/>
      <c r="AK678" s="268"/>
    </row>
    <row r="679" spans="1:37" ht="15.75" customHeight="1" x14ac:dyDescent="0.25">
      <c r="A679" s="268"/>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68"/>
      <c r="AE679" s="268"/>
      <c r="AF679" s="268"/>
      <c r="AG679" s="268"/>
      <c r="AH679" s="268"/>
      <c r="AI679" s="268"/>
      <c r="AJ679" s="268"/>
      <c r="AK679" s="268"/>
    </row>
    <row r="680" spans="1:37" ht="15.75" customHeight="1" x14ac:dyDescent="0.25">
      <c r="A680" s="268"/>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68"/>
      <c r="AE680" s="268"/>
      <c r="AF680" s="268"/>
      <c r="AG680" s="268"/>
      <c r="AH680" s="268"/>
      <c r="AI680" s="268"/>
      <c r="AJ680" s="268"/>
      <c r="AK680" s="268"/>
    </row>
    <row r="681" spans="1:37" ht="15.75" customHeight="1" x14ac:dyDescent="0.25">
      <c r="A681" s="268"/>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68"/>
      <c r="AE681" s="268"/>
      <c r="AF681" s="268"/>
      <c r="AG681" s="268"/>
      <c r="AH681" s="268"/>
      <c r="AI681" s="268"/>
      <c r="AJ681" s="268"/>
      <c r="AK681" s="268"/>
    </row>
    <row r="682" spans="1:37" ht="15.75" customHeight="1" x14ac:dyDescent="0.25">
      <c r="A682" s="268"/>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68"/>
      <c r="AE682" s="268"/>
      <c r="AF682" s="268"/>
      <c r="AG682" s="268"/>
      <c r="AH682" s="268"/>
      <c r="AI682" s="268"/>
      <c r="AJ682" s="268"/>
      <c r="AK682" s="268"/>
    </row>
    <row r="683" spans="1:37" ht="15.75" customHeight="1" x14ac:dyDescent="0.25">
      <c r="A683" s="268"/>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68"/>
      <c r="AE683" s="268"/>
      <c r="AF683" s="268"/>
      <c r="AG683" s="268"/>
      <c r="AH683" s="268"/>
      <c r="AI683" s="268"/>
      <c r="AJ683" s="268"/>
      <c r="AK683" s="268"/>
    </row>
    <row r="684" spans="1:37" ht="15.75" customHeight="1" x14ac:dyDescent="0.25">
      <c r="A684" s="268"/>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68"/>
      <c r="AE684" s="268"/>
      <c r="AF684" s="268"/>
      <c r="AG684" s="268"/>
      <c r="AH684" s="268"/>
      <c r="AI684" s="268"/>
      <c r="AJ684" s="268"/>
      <c r="AK684" s="268"/>
    </row>
    <row r="685" spans="1:37" ht="15.75" customHeight="1" x14ac:dyDescent="0.25">
      <c r="A685" s="268"/>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68"/>
      <c r="AE685" s="268"/>
      <c r="AF685" s="268"/>
      <c r="AG685" s="268"/>
      <c r="AH685" s="268"/>
      <c r="AI685" s="268"/>
      <c r="AJ685" s="268"/>
      <c r="AK685" s="268"/>
    </row>
    <row r="686" spans="1:37" ht="15.75" customHeight="1" x14ac:dyDescent="0.25">
      <c r="A686" s="268"/>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68"/>
      <c r="AE686" s="268"/>
      <c r="AF686" s="268"/>
      <c r="AG686" s="268"/>
      <c r="AH686" s="268"/>
      <c r="AI686" s="268"/>
      <c r="AJ686" s="268"/>
      <c r="AK686" s="268"/>
    </row>
    <row r="687" spans="1:37" ht="15.75" customHeight="1" x14ac:dyDescent="0.25">
      <c r="A687" s="268"/>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68"/>
      <c r="AE687" s="268"/>
      <c r="AF687" s="268"/>
      <c r="AG687" s="268"/>
      <c r="AH687" s="268"/>
      <c r="AI687" s="268"/>
      <c r="AJ687" s="268"/>
      <c r="AK687" s="268"/>
    </row>
    <row r="688" spans="1:37" ht="15.75" customHeight="1" x14ac:dyDescent="0.25">
      <c r="A688" s="268"/>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s="268"/>
      <c r="AG688" s="268"/>
      <c r="AH688" s="268"/>
      <c r="AI688" s="268"/>
      <c r="AJ688" s="268"/>
      <c r="AK688" s="268"/>
    </row>
    <row r="689" spans="1:37" ht="15.75" customHeight="1" x14ac:dyDescent="0.25">
      <c r="A689" s="268"/>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68"/>
      <c r="AE689" s="268"/>
      <c r="AF689" s="268"/>
      <c r="AG689" s="268"/>
      <c r="AH689" s="268"/>
      <c r="AI689" s="268"/>
      <c r="AJ689" s="268"/>
      <c r="AK689" s="268"/>
    </row>
    <row r="690" spans="1:37" ht="15.75" customHeight="1" x14ac:dyDescent="0.25">
      <c r="A690" s="268"/>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268"/>
      <c r="AF690" s="268"/>
      <c r="AG690" s="268"/>
      <c r="AH690" s="268"/>
      <c r="AI690" s="268"/>
      <c r="AJ690" s="268"/>
      <c r="AK690" s="268"/>
    </row>
    <row r="691" spans="1:37" ht="15.75" customHeight="1" x14ac:dyDescent="0.25">
      <c r="A691" s="268"/>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268"/>
      <c r="AF691" s="268"/>
      <c r="AG691" s="268"/>
      <c r="AH691" s="268"/>
      <c r="AI691" s="268"/>
      <c r="AJ691" s="268"/>
      <c r="AK691" s="268"/>
    </row>
    <row r="692" spans="1:37" ht="15.75" customHeight="1" x14ac:dyDescent="0.25">
      <c r="A692" s="268"/>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268"/>
      <c r="AE692" s="268"/>
      <c r="AF692" s="268"/>
      <c r="AG692" s="268"/>
      <c r="AH692" s="268"/>
      <c r="AI692" s="268"/>
      <c r="AJ692" s="268"/>
      <c r="AK692" s="268"/>
    </row>
    <row r="693" spans="1:37" ht="15.75" customHeight="1" x14ac:dyDescent="0.25">
      <c r="A693" s="268"/>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68"/>
      <c r="AE693" s="268"/>
      <c r="AF693" s="268"/>
      <c r="AG693" s="268"/>
      <c r="AH693" s="268"/>
      <c r="AI693" s="268"/>
      <c r="AJ693" s="268"/>
      <c r="AK693" s="268"/>
    </row>
    <row r="694" spans="1:37" ht="15.75" customHeight="1" x14ac:dyDescent="0.25">
      <c r="A694" s="268"/>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68"/>
      <c r="AE694" s="268"/>
      <c r="AF694" s="268"/>
      <c r="AG694" s="268"/>
      <c r="AH694" s="268"/>
      <c r="AI694" s="268"/>
      <c r="AJ694" s="268"/>
      <c r="AK694" s="268"/>
    </row>
    <row r="695" spans="1:37" ht="15.75" customHeight="1" x14ac:dyDescent="0.25">
      <c r="A695" s="268"/>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68"/>
      <c r="AE695" s="268"/>
      <c r="AF695" s="268"/>
      <c r="AG695" s="268"/>
      <c r="AH695" s="268"/>
      <c r="AI695" s="268"/>
      <c r="AJ695" s="268"/>
      <c r="AK695" s="268"/>
    </row>
    <row r="696" spans="1:37" ht="15.75" customHeight="1" x14ac:dyDescent="0.25">
      <c r="A696" s="268"/>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68"/>
      <c r="AE696" s="268"/>
      <c r="AF696" s="268"/>
      <c r="AG696" s="268"/>
      <c r="AH696" s="268"/>
      <c r="AI696" s="268"/>
      <c r="AJ696" s="268"/>
      <c r="AK696" s="268"/>
    </row>
    <row r="697" spans="1:37" ht="15.75" customHeight="1" x14ac:dyDescent="0.25">
      <c r="A697" s="268"/>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68"/>
      <c r="AE697" s="268"/>
      <c r="AF697" s="268"/>
      <c r="AG697" s="268"/>
      <c r="AH697" s="268"/>
      <c r="AI697" s="268"/>
      <c r="AJ697" s="268"/>
      <c r="AK697" s="268"/>
    </row>
    <row r="698" spans="1:37" ht="15.75" customHeight="1" x14ac:dyDescent="0.25">
      <c r="A698" s="268"/>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68"/>
      <c r="AE698" s="268"/>
      <c r="AF698" s="268"/>
      <c r="AG698" s="268"/>
      <c r="AH698" s="268"/>
      <c r="AI698" s="268"/>
      <c r="AJ698" s="268"/>
      <c r="AK698" s="268"/>
    </row>
    <row r="699" spans="1:37" ht="15.75" customHeight="1" x14ac:dyDescent="0.25">
      <c r="A699" s="268"/>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268"/>
      <c r="AF699" s="268"/>
      <c r="AG699" s="268"/>
      <c r="AH699" s="268"/>
      <c r="AI699" s="268"/>
      <c r="AJ699" s="268"/>
      <c r="AK699" s="268"/>
    </row>
    <row r="700" spans="1:37" ht="15.75" customHeight="1" x14ac:dyDescent="0.25">
      <c r="A700" s="268"/>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268"/>
      <c r="AF700" s="268"/>
      <c r="AG700" s="268"/>
      <c r="AH700" s="268"/>
      <c r="AI700" s="268"/>
      <c r="AJ700" s="268"/>
      <c r="AK700" s="268"/>
    </row>
    <row r="701" spans="1:37" ht="15.75" customHeight="1" x14ac:dyDescent="0.25">
      <c r="A701" s="268"/>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68"/>
      <c r="AE701" s="268"/>
      <c r="AF701" s="268"/>
      <c r="AG701" s="268"/>
      <c r="AH701" s="268"/>
      <c r="AI701" s="268"/>
      <c r="AJ701" s="268"/>
      <c r="AK701" s="268"/>
    </row>
    <row r="702" spans="1:37" ht="15.75" customHeight="1" x14ac:dyDescent="0.25">
      <c r="A702" s="268"/>
      <c r="B702" s="268"/>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c r="AA702" s="268"/>
      <c r="AB702" s="268"/>
      <c r="AC702" s="268"/>
      <c r="AD702" s="268"/>
      <c r="AE702" s="268"/>
      <c r="AF702" s="268"/>
      <c r="AG702" s="268"/>
      <c r="AH702" s="268"/>
      <c r="AI702" s="268"/>
      <c r="AJ702" s="268"/>
      <c r="AK702" s="268"/>
    </row>
    <row r="703" spans="1:37" ht="15.75" customHeight="1" x14ac:dyDescent="0.25">
      <c r="A703" s="268"/>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268"/>
      <c r="AE703" s="268"/>
      <c r="AF703" s="268"/>
      <c r="AG703" s="268"/>
      <c r="AH703" s="268"/>
      <c r="AI703" s="268"/>
      <c r="AJ703" s="268"/>
      <c r="AK703" s="268"/>
    </row>
    <row r="704" spans="1:37" ht="15.75" customHeight="1" x14ac:dyDescent="0.25">
      <c r="A704" s="268"/>
      <c r="B704" s="268"/>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c r="AA704" s="268"/>
      <c r="AB704" s="268"/>
      <c r="AC704" s="268"/>
      <c r="AD704" s="268"/>
      <c r="AE704" s="268"/>
      <c r="AF704" s="268"/>
      <c r="AG704" s="268"/>
      <c r="AH704" s="268"/>
      <c r="AI704" s="268"/>
      <c r="AJ704" s="268"/>
      <c r="AK704" s="268"/>
    </row>
    <row r="705" spans="1:37" ht="15.75" customHeight="1" x14ac:dyDescent="0.25">
      <c r="A705" s="268"/>
      <c r="B705" s="268"/>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c r="AA705" s="268"/>
      <c r="AB705" s="268"/>
      <c r="AC705" s="268"/>
      <c r="AD705" s="268"/>
      <c r="AE705" s="268"/>
      <c r="AF705" s="268"/>
      <c r="AG705" s="268"/>
      <c r="AH705" s="268"/>
      <c r="AI705" s="268"/>
      <c r="AJ705" s="268"/>
      <c r="AK705" s="268"/>
    </row>
    <row r="706" spans="1:37" ht="15.75" customHeight="1" x14ac:dyDescent="0.25">
      <c r="A706" s="268"/>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68"/>
      <c r="AE706" s="268"/>
      <c r="AF706" s="268"/>
      <c r="AG706" s="268"/>
      <c r="AH706" s="268"/>
      <c r="AI706" s="268"/>
      <c r="AJ706" s="268"/>
      <c r="AK706" s="268"/>
    </row>
    <row r="707" spans="1:37" ht="15.75" customHeight="1" x14ac:dyDescent="0.25">
      <c r="A707" s="268"/>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68"/>
      <c r="AE707" s="268"/>
      <c r="AF707" s="268"/>
      <c r="AG707" s="268"/>
      <c r="AH707" s="268"/>
      <c r="AI707" s="268"/>
      <c r="AJ707" s="268"/>
      <c r="AK707" s="268"/>
    </row>
    <row r="708" spans="1:37" ht="15.75" customHeight="1" x14ac:dyDescent="0.25">
      <c r="A708" s="268"/>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68"/>
      <c r="AE708" s="268"/>
      <c r="AF708" s="268"/>
      <c r="AG708" s="268"/>
      <c r="AH708" s="268"/>
      <c r="AI708" s="268"/>
      <c r="AJ708" s="268"/>
      <c r="AK708" s="268"/>
    </row>
    <row r="709" spans="1:37" ht="15.75" customHeight="1" x14ac:dyDescent="0.25">
      <c r="A709" s="268"/>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s="268"/>
      <c r="AG709" s="268"/>
      <c r="AH709" s="268"/>
      <c r="AI709" s="268"/>
      <c r="AJ709" s="268"/>
      <c r="AK709" s="268"/>
    </row>
    <row r="710" spans="1:37" ht="15.75" customHeight="1" x14ac:dyDescent="0.25">
      <c r="A710" s="268"/>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row>
    <row r="711" spans="1:37" ht="15.75" customHeight="1" x14ac:dyDescent="0.25">
      <c r="A711" s="268"/>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68"/>
      <c r="AE711" s="268"/>
      <c r="AF711" s="268"/>
      <c r="AG711" s="268"/>
      <c r="AH711" s="268"/>
      <c r="AI711" s="268"/>
      <c r="AJ711" s="268"/>
      <c r="AK711" s="268"/>
    </row>
    <row r="712" spans="1:37" ht="15.75" customHeight="1" x14ac:dyDescent="0.25">
      <c r="A712" s="268"/>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68"/>
      <c r="AE712" s="268"/>
      <c r="AF712" s="268"/>
      <c r="AG712" s="268"/>
      <c r="AH712" s="268"/>
      <c r="AI712" s="268"/>
      <c r="AJ712" s="268"/>
      <c r="AK712" s="268"/>
    </row>
    <row r="713" spans="1:37" ht="15.75" customHeight="1" x14ac:dyDescent="0.25">
      <c r="A713" s="268"/>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68"/>
      <c r="AE713" s="268"/>
      <c r="AF713" s="268"/>
      <c r="AG713" s="268"/>
      <c r="AH713" s="268"/>
      <c r="AI713" s="268"/>
      <c r="AJ713" s="268"/>
      <c r="AK713" s="268"/>
    </row>
    <row r="714" spans="1:37" ht="15.75" customHeight="1" x14ac:dyDescent="0.25">
      <c r="A714" s="268"/>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68"/>
      <c r="AE714" s="268"/>
      <c r="AF714" s="268"/>
      <c r="AG714" s="268"/>
      <c r="AH714" s="268"/>
      <c r="AI714" s="268"/>
      <c r="AJ714" s="268"/>
      <c r="AK714" s="268"/>
    </row>
    <row r="715" spans="1:37" ht="15.75" customHeight="1" x14ac:dyDescent="0.25">
      <c r="A715" s="268"/>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68"/>
      <c r="AE715" s="268"/>
      <c r="AF715" s="268"/>
      <c r="AG715" s="268"/>
      <c r="AH715" s="268"/>
      <c r="AI715" s="268"/>
      <c r="AJ715" s="268"/>
      <c r="AK715" s="268"/>
    </row>
    <row r="716" spans="1:37" ht="15.75" customHeight="1" x14ac:dyDescent="0.25">
      <c r="A716" s="268"/>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row>
    <row r="717" spans="1:37" ht="15.75" customHeight="1" x14ac:dyDescent="0.25">
      <c r="A717" s="268"/>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s="268"/>
      <c r="AG717" s="268"/>
      <c r="AH717" s="268"/>
      <c r="AI717" s="268"/>
      <c r="AJ717" s="268"/>
      <c r="AK717" s="268"/>
    </row>
    <row r="718" spans="1:37" ht="15.75" customHeight="1" x14ac:dyDescent="0.25">
      <c r="A718" s="268"/>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68"/>
      <c r="AE718" s="268"/>
      <c r="AF718" s="268"/>
      <c r="AG718" s="268"/>
      <c r="AH718" s="268"/>
      <c r="AI718" s="268"/>
      <c r="AJ718" s="268"/>
      <c r="AK718" s="268"/>
    </row>
    <row r="719" spans="1:37" ht="15.75" customHeight="1" x14ac:dyDescent="0.25">
      <c r="A719" s="268"/>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68"/>
      <c r="AE719" s="268"/>
      <c r="AF719" s="268"/>
      <c r="AG719" s="268"/>
      <c r="AH719" s="268"/>
      <c r="AI719" s="268"/>
      <c r="AJ719" s="268"/>
      <c r="AK719" s="268"/>
    </row>
    <row r="720" spans="1:37" ht="15.75" customHeight="1" x14ac:dyDescent="0.25">
      <c r="A720" s="268"/>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68"/>
      <c r="AE720" s="268"/>
      <c r="AF720" s="268"/>
      <c r="AG720" s="268"/>
      <c r="AH720" s="268"/>
      <c r="AI720" s="268"/>
      <c r="AJ720" s="268"/>
      <c r="AK720" s="268"/>
    </row>
    <row r="721" spans="1:37" ht="15.75" customHeight="1" x14ac:dyDescent="0.25">
      <c r="A721" s="268"/>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68"/>
      <c r="AE721" s="268"/>
      <c r="AF721" s="268"/>
      <c r="AG721" s="268"/>
      <c r="AH721" s="268"/>
      <c r="AI721" s="268"/>
      <c r="AJ721" s="268"/>
      <c r="AK721" s="268"/>
    </row>
    <row r="722" spans="1:37" ht="15.75" customHeight="1" x14ac:dyDescent="0.25">
      <c r="A722" s="268"/>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68"/>
      <c r="AE722" s="268"/>
      <c r="AF722" s="268"/>
      <c r="AG722" s="268"/>
      <c r="AH722" s="268"/>
      <c r="AI722" s="268"/>
      <c r="AJ722" s="268"/>
      <c r="AK722" s="268"/>
    </row>
    <row r="723" spans="1:37" ht="15.75" customHeight="1" x14ac:dyDescent="0.25">
      <c r="A723" s="268"/>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68"/>
      <c r="AE723" s="268"/>
      <c r="AF723" s="268"/>
      <c r="AG723" s="268"/>
      <c r="AH723" s="268"/>
      <c r="AI723" s="268"/>
      <c r="AJ723" s="268"/>
      <c r="AK723" s="268"/>
    </row>
    <row r="724" spans="1:37" ht="15.75" customHeight="1" x14ac:dyDescent="0.25">
      <c r="A724" s="268"/>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68"/>
      <c r="AE724" s="268"/>
      <c r="AF724" s="268"/>
      <c r="AG724" s="268"/>
      <c r="AH724" s="268"/>
      <c r="AI724" s="268"/>
      <c r="AJ724" s="268"/>
      <c r="AK724" s="268"/>
    </row>
    <row r="725" spans="1:37" ht="15.75" customHeight="1" x14ac:dyDescent="0.25">
      <c r="A725" s="268"/>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68"/>
      <c r="AE725" s="268"/>
      <c r="AF725" s="268"/>
      <c r="AG725" s="268"/>
      <c r="AH725" s="268"/>
      <c r="AI725" s="268"/>
      <c r="AJ725" s="268"/>
      <c r="AK725" s="268"/>
    </row>
    <row r="726" spans="1:37" ht="15.75" customHeight="1" x14ac:dyDescent="0.25">
      <c r="A726" s="268"/>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68"/>
      <c r="AE726" s="268"/>
      <c r="AF726" s="268"/>
      <c r="AG726" s="268"/>
      <c r="AH726" s="268"/>
      <c r="AI726" s="268"/>
      <c r="AJ726" s="268"/>
      <c r="AK726" s="268"/>
    </row>
    <row r="727" spans="1:37" ht="15.75" customHeight="1" x14ac:dyDescent="0.25">
      <c r="A727" s="268"/>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68"/>
      <c r="AE727" s="268"/>
      <c r="AF727" s="268"/>
      <c r="AG727" s="268"/>
      <c r="AH727" s="268"/>
      <c r="AI727" s="268"/>
      <c r="AJ727" s="268"/>
      <c r="AK727" s="268"/>
    </row>
    <row r="728" spans="1:37" ht="15.75" customHeight="1" x14ac:dyDescent="0.25">
      <c r="A728" s="268"/>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268"/>
      <c r="AE728" s="268"/>
      <c r="AF728" s="268"/>
      <c r="AG728" s="268"/>
      <c r="AH728" s="268"/>
      <c r="AI728" s="268"/>
      <c r="AJ728" s="268"/>
      <c r="AK728" s="268"/>
    </row>
    <row r="729" spans="1:37" ht="15.75" customHeight="1" x14ac:dyDescent="0.25">
      <c r="A729" s="268"/>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268"/>
      <c r="AE729" s="268"/>
      <c r="AF729" s="268"/>
      <c r="AG729" s="268"/>
      <c r="AH729" s="268"/>
      <c r="AI729" s="268"/>
      <c r="AJ729" s="268"/>
      <c r="AK729" s="268"/>
    </row>
    <row r="730" spans="1:37" ht="15.75" customHeight="1" x14ac:dyDescent="0.25">
      <c r="A730" s="268"/>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268"/>
      <c r="AE730" s="268"/>
      <c r="AF730" s="268"/>
      <c r="AG730" s="268"/>
      <c r="AH730" s="268"/>
      <c r="AI730" s="268"/>
      <c r="AJ730" s="268"/>
      <c r="AK730" s="268"/>
    </row>
    <row r="731" spans="1:37" ht="15.75" customHeight="1" x14ac:dyDescent="0.25">
      <c r="A731" s="268"/>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268"/>
      <c r="AE731" s="268"/>
      <c r="AF731" s="268"/>
      <c r="AG731" s="268"/>
      <c r="AH731" s="268"/>
      <c r="AI731" s="268"/>
      <c r="AJ731" s="268"/>
      <c r="AK731" s="268"/>
    </row>
    <row r="732" spans="1:37" ht="15.75" customHeight="1" x14ac:dyDescent="0.25">
      <c r="A732" s="268"/>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268"/>
      <c r="AE732" s="268"/>
      <c r="AF732" s="268"/>
      <c r="AG732" s="268"/>
      <c r="AH732" s="268"/>
      <c r="AI732" s="268"/>
      <c r="AJ732" s="268"/>
      <c r="AK732" s="268"/>
    </row>
    <row r="733" spans="1:37" ht="15.75" customHeight="1" x14ac:dyDescent="0.25">
      <c r="A733" s="268"/>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268"/>
      <c r="AE733" s="268"/>
      <c r="AF733" s="268"/>
      <c r="AG733" s="268"/>
      <c r="AH733" s="268"/>
      <c r="AI733" s="268"/>
      <c r="AJ733" s="268"/>
      <c r="AK733" s="268"/>
    </row>
    <row r="734" spans="1:37" ht="15.75" customHeight="1" x14ac:dyDescent="0.25">
      <c r="A734" s="268"/>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268"/>
      <c r="AE734" s="268"/>
      <c r="AF734" s="268"/>
      <c r="AG734" s="268"/>
      <c r="AH734" s="268"/>
      <c r="AI734" s="268"/>
      <c r="AJ734" s="268"/>
      <c r="AK734" s="268"/>
    </row>
    <row r="735" spans="1:37" ht="15.75" customHeight="1" x14ac:dyDescent="0.25">
      <c r="A735" s="268"/>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268"/>
      <c r="AE735" s="268"/>
      <c r="AF735" s="268"/>
      <c r="AG735" s="268"/>
      <c r="AH735" s="268"/>
      <c r="AI735" s="268"/>
      <c r="AJ735" s="268"/>
      <c r="AK735" s="268"/>
    </row>
    <row r="736" spans="1:37" ht="15.75" customHeight="1" x14ac:dyDescent="0.25">
      <c r="A736" s="268"/>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268"/>
      <c r="AF736" s="268"/>
      <c r="AG736" s="268"/>
      <c r="AH736" s="268"/>
      <c r="AI736" s="268"/>
      <c r="AJ736" s="268"/>
      <c r="AK736" s="268"/>
    </row>
    <row r="737" spans="1:37" ht="15.75" customHeight="1" x14ac:dyDescent="0.25">
      <c r="A737" s="268"/>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s="268"/>
      <c r="AG737" s="268"/>
      <c r="AH737" s="268"/>
      <c r="AI737" s="268"/>
      <c r="AJ737" s="268"/>
      <c r="AK737" s="268"/>
    </row>
    <row r="738" spans="1:37" ht="15.75" customHeight="1" x14ac:dyDescent="0.25">
      <c r="A738" s="268"/>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268"/>
      <c r="AE738" s="268"/>
      <c r="AF738" s="268"/>
      <c r="AG738" s="268"/>
      <c r="AH738" s="268"/>
      <c r="AI738" s="268"/>
      <c r="AJ738" s="268"/>
      <c r="AK738" s="268"/>
    </row>
    <row r="739" spans="1:37" ht="15.75" customHeight="1" x14ac:dyDescent="0.25">
      <c r="A739" s="268"/>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268"/>
      <c r="AE739" s="268"/>
      <c r="AF739" s="268"/>
      <c r="AG739" s="268"/>
      <c r="AH739" s="268"/>
      <c r="AI739" s="268"/>
      <c r="AJ739" s="268"/>
      <c r="AK739" s="268"/>
    </row>
    <row r="740" spans="1:37" ht="15.75" customHeight="1" x14ac:dyDescent="0.25">
      <c r="A740" s="268"/>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68"/>
      <c r="AE740" s="268"/>
      <c r="AF740" s="268"/>
      <c r="AG740" s="268"/>
      <c r="AH740" s="268"/>
      <c r="AI740" s="268"/>
      <c r="AJ740" s="268"/>
      <c r="AK740" s="268"/>
    </row>
    <row r="741" spans="1:37" ht="15.75" customHeight="1" x14ac:dyDescent="0.25">
      <c r="A741" s="268"/>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68"/>
      <c r="AE741" s="268"/>
      <c r="AF741" s="268"/>
      <c r="AG741" s="268"/>
      <c r="AH741" s="268"/>
      <c r="AI741" s="268"/>
      <c r="AJ741" s="268"/>
      <c r="AK741" s="268"/>
    </row>
    <row r="742" spans="1:37" ht="15.75" customHeight="1" x14ac:dyDescent="0.25">
      <c r="A742" s="268"/>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68"/>
      <c r="AE742" s="268"/>
      <c r="AF742" s="268"/>
      <c r="AG742" s="268"/>
      <c r="AH742" s="268"/>
      <c r="AI742" s="268"/>
      <c r="AJ742" s="268"/>
      <c r="AK742" s="268"/>
    </row>
    <row r="743" spans="1:37" ht="15.75" customHeight="1" x14ac:dyDescent="0.25">
      <c r="A743" s="268"/>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row>
    <row r="744" spans="1:37" ht="15.75" customHeight="1" x14ac:dyDescent="0.25">
      <c r="A744" s="268"/>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68"/>
      <c r="AE744" s="268"/>
      <c r="AF744" s="268"/>
      <c r="AG744" s="268"/>
      <c r="AH744" s="268"/>
      <c r="AI744" s="268"/>
      <c r="AJ744" s="268"/>
      <c r="AK744" s="268"/>
    </row>
    <row r="745" spans="1:37" ht="15.75" customHeight="1" x14ac:dyDescent="0.25">
      <c r="A745" s="268"/>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268"/>
      <c r="AF745" s="268"/>
      <c r="AG745" s="268"/>
      <c r="AH745" s="268"/>
      <c r="AI745" s="268"/>
      <c r="AJ745" s="268"/>
      <c r="AK745" s="268"/>
    </row>
    <row r="746" spans="1:37" ht="15.75" customHeight="1" x14ac:dyDescent="0.25">
      <c r="A746" s="268"/>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268"/>
      <c r="AF746" s="268"/>
      <c r="AG746" s="268"/>
      <c r="AH746" s="268"/>
      <c r="AI746" s="268"/>
      <c r="AJ746" s="268"/>
      <c r="AK746" s="268"/>
    </row>
    <row r="747" spans="1:37" ht="15.75" customHeight="1" x14ac:dyDescent="0.25">
      <c r="A747" s="268"/>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68"/>
      <c r="AE747" s="268"/>
      <c r="AF747" s="268"/>
      <c r="AG747" s="268"/>
      <c r="AH747" s="268"/>
      <c r="AI747" s="268"/>
      <c r="AJ747" s="268"/>
      <c r="AK747" s="268"/>
    </row>
    <row r="748" spans="1:37" ht="15.75" customHeight="1" x14ac:dyDescent="0.25">
      <c r="A748" s="268"/>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268"/>
      <c r="AE748" s="268"/>
      <c r="AF748" s="268"/>
      <c r="AG748" s="268"/>
      <c r="AH748" s="268"/>
      <c r="AI748" s="268"/>
      <c r="AJ748" s="268"/>
      <c r="AK748" s="268"/>
    </row>
    <row r="749" spans="1:37" ht="15.75" customHeight="1" x14ac:dyDescent="0.25">
      <c r="A749" s="268"/>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68"/>
      <c r="AE749" s="268"/>
      <c r="AF749" s="268"/>
      <c r="AG749" s="268"/>
      <c r="AH749" s="268"/>
      <c r="AI749" s="268"/>
      <c r="AJ749" s="268"/>
      <c r="AK749" s="268"/>
    </row>
    <row r="750" spans="1:37" ht="15.75" customHeight="1" x14ac:dyDescent="0.25">
      <c r="A750" s="268"/>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c r="AA750" s="268"/>
      <c r="AB750" s="268"/>
      <c r="AC750" s="268"/>
      <c r="AD750" s="268"/>
      <c r="AE750" s="268"/>
      <c r="AF750" s="268"/>
      <c r="AG750" s="268"/>
      <c r="AH750" s="268"/>
      <c r="AI750" s="268"/>
      <c r="AJ750" s="268"/>
      <c r="AK750" s="268"/>
    </row>
    <row r="751" spans="1:37" ht="15.75" customHeight="1" x14ac:dyDescent="0.25">
      <c r="A751" s="268"/>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c r="AA751" s="268"/>
      <c r="AB751" s="268"/>
      <c r="AC751" s="268"/>
      <c r="AD751" s="268"/>
      <c r="AE751" s="268"/>
      <c r="AF751" s="268"/>
      <c r="AG751" s="268"/>
      <c r="AH751" s="268"/>
      <c r="AI751" s="268"/>
      <c r="AJ751" s="268"/>
      <c r="AK751" s="268"/>
    </row>
    <row r="752" spans="1:37" ht="15.75" customHeight="1" x14ac:dyDescent="0.25">
      <c r="A752" s="268"/>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268"/>
      <c r="AE752" s="268"/>
      <c r="AF752" s="268"/>
      <c r="AG752" s="268"/>
      <c r="AH752" s="268"/>
      <c r="AI752" s="268"/>
      <c r="AJ752" s="268"/>
      <c r="AK752" s="268"/>
    </row>
    <row r="753" spans="1:37" ht="15.75" customHeight="1" x14ac:dyDescent="0.25">
      <c r="A753" s="268"/>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68"/>
      <c r="AE753" s="268"/>
      <c r="AF753" s="268"/>
      <c r="AG753" s="268"/>
      <c r="AH753" s="268"/>
      <c r="AI753" s="268"/>
      <c r="AJ753" s="268"/>
      <c r="AK753" s="268"/>
    </row>
    <row r="754" spans="1:37" ht="15.75" customHeight="1" x14ac:dyDescent="0.25">
      <c r="A754" s="268"/>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68"/>
      <c r="AE754" s="268"/>
      <c r="AF754" s="268"/>
      <c r="AG754" s="268"/>
      <c r="AH754" s="268"/>
      <c r="AI754" s="268"/>
      <c r="AJ754" s="268"/>
      <c r="AK754" s="268"/>
    </row>
    <row r="755" spans="1:37" ht="15.75" customHeight="1" x14ac:dyDescent="0.25">
      <c r="A755" s="268"/>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68"/>
      <c r="AE755" s="268"/>
      <c r="AF755" s="268"/>
      <c r="AG755" s="268"/>
      <c r="AH755" s="268"/>
      <c r="AI755" s="268"/>
      <c r="AJ755" s="268"/>
      <c r="AK755" s="268"/>
    </row>
    <row r="756" spans="1:37" ht="15.75" customHeight="1" x14ac:dyDescent="0.25">
      <c r="A756" s="268"/>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68"/>
      <c r="AE756" s="268"/>
      <c r="AF756" s="268"/>
      <c r="AG756" s="268"/>
      <c r="AH756" s="268"/>
      <c r="AI756" s="268"/>
      <c r="AJ756" s="268"/>
      <c r="AK756" s="268"/>
    </row>
    <row r="757" spans="1:37" ht="15.75" customHeight="1" x14ac:dyDescent="0.25">
      <c r="A757" s="268"/>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68"/>
      <c r="AE757" s="268"/>
      <c r="AF757" s="268"/>
      <c r="AG757" s="268"/>
      <c r="AH757" s="268"/>
      <c r="AI757" s="268"/>
      <c r="AJ757" s="268"/>
      <c r="AK757" s="268"/>
    </row>
    <row r="758" spans="1:37" ht="15.75" customHeight="1" x14ac:dyDescent="0.25">
      <c r="A758" s="268"/>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68"/>
      <c r="AE758" s="268"/>
      <c r="AF758" s="268"/>
      <c r="AG758" s="268"/>
      <c r="AH758" s="268"/>
      <c r="AI758" s="268"/>
      <c r="AJ758" s="268"/>
      <c r="AK758" s="268"/>
    </row>
    <row r="759" spans="1:37" ht="15.75" customHeight="1" x14ac:dyDescent="0.25">
      <c r="A759" s="268"/>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68"/>
      <c r="AE759" s="268"/>
      <c r="AF759" s="268"/>
      <c r="AG759" s="268"/>
      <c r="AH759" s="268"/>
      <c r="AI759" s="268"/>
      <c r="AJ759" s="268"/>
      <c r="AK759" s="268"/>
    </row>
    <row r="760" spans="1:37" ht="15.75" customHeight="1" x14ac:dyDescent="0.25">
      <c r="A760" s="268"/>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68"/>
      <c r="AE760" s="268"/>
      <c r="AF760" s="268"/>
      <c r="AG760" s="268"/>
      <c r="AH760" s="268"/>
      <c r="AI760" s="268"/>
      <c r="AJ760" s="268"/>
      <c r="AK760" s="268"/>
    </row>
    <row r="761" spans="1:37" ht="15.75" customHeight="1" x14ac:dyDescent="0.25">
      <c r="A761" s="268"/>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68"/>
      <c r="AE761" s="268"/>
      <c r="AF761" s="268"/>
      <c r="AG761" s="268"/>
      <c r="AH761" s="268"/>
      <c r="AI761" s="268"/>
      <c r="AJ761" s="268"/>
      <c r="AK761" s="268"/>
    </row>
    <row r="762" spans="1:37" ht="15.75" customHeight="1" x14ac:dyDescent="0.25">
      <c r="A762" s="268"/>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68"/>
      <c r="AE762" s="268"/>
      <c r="AF762" s="268"/>
      <c r="AG762" s="268"/>
      <c r="AH762" s="268"/>
      <c r="AI762" s="268"/>
      <c r="AJ762" s="268"/>
      <c r="AK762" s="268"/>
    </row>
    <row r="763" spans="1:37" ht="15.75" customHeight="1" x14ac:dyDescent="0.25">
      <c r="A763" s="268"/>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68"/>
      <c r="AE763" s="268"/>
      <c r="AF763" s="268"/>
      <c r="AG763" s="268"/>
      <c r="AH763" s="268"/>
      <c r="AI763" s="268"/>
      <c r="AJ763" s="268"/>
      <c r="AK763" s="268"/>
    </row>
    <row r="764" spans="1:37" ht="15.75" customHeight="1" x14ac:dyDescent="0.25">
      <c r="A764" s="268"/>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68"/>
      <c r="AE764" s="268"/>
      <c r="AF764" s="268"/>
      <c r="AG764" s="268"/>
      <c r="AH764" s="268"/>
      <c r="AI764" s="268"/>
      <c r="AJ764" s="268"/>
      <c r="AK764" s="268"/>
    </row>
    <row r="765" spans="1:37" ht="15.75" customHeight="1" x14ac:dyDescent="0.25">
      <c r="A765" s="268"/>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68"/>
      <c r="AE765" s="268"/>
      <c r="AF765" s="268"/>
      <c r="AG765" s="268"/>
      <c r="AH765" s="268"/>
      <c r="AI765" s="268"/>
      <c r="AJ765" s="268"/>
      <c r="AK765" s="268"/>
    </row>
    <row r="766" spans="1:37" ht="15.75" customHeight="1" x14ac:dyDescent="0.25">
      <c r="A766" s="268"/>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68"/>
      <c r="AE766" s="268"/>
      <c r="AF766" s="268"/>
      <c r="AG766" s="268"/>
      <c r="AH766" s="268"/>
      <c r="AI766" s="268"/>
      <c r="AJ766" s="268"/>
      <c r="AK766" s="268"/>
    </row>
    <row r="767" spans="1:37" ht="15.75" customHeight="1" x14ac:dyDescent="0.25">
      <c r="A767" s="268"/>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68"/>
      <c r="AE767" s="268"/>
      <c r="AF767" s="268"/>
      <c r="AG767" s="268"/>
      <c r="AH767" s="268"/>
      <c r="AI767" s="268"/>
      <c r="AJ767" s="268"/>
      <c r="AK767" s="268"/>
    </row>
    <row r="768" spans="1:37" ht="15.75" customHeight="1" x14ac:dyDescent="0.25">
      <c r="A768" s="268"/>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68"/>
      <c r="AE768" s="268"/>
      <c r="AF768" s="268"/>
      <c r="AG768" s="268"/>
      <c r="AH768" s="268"/>
      <c r="AI768" s="268"/>
      <c r="AJ768" s="268"/>
      <c r="AK768" s="268"/>
    </row>
    <row r="769" spans="1:37" ht="15.75" customHeight="1" x14ac:dyDescent="0.25">
      <c r="A769" s="268"/>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68"/>
      <c r="AE769" s="268"/>
      <c r="AF769" s="268"/>
      <c r="AG769" s="268"/>
      <c r="AH769" s="268"/>
      <c r="AI769" s="268"/>
      <c r="AJ769" s="268"/>
      <c r="AK769" s="268"/>
    </row>
    <row r="770" spans="1:37" ht="15.75" customHeight="1" x14ac:dyDescent="0.25">
      <c r="A770" s="268"/>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68"/>
      <c r="AE770" s="268"/>
      <c r="AF770" s="268"/>
      <c r="AG770" s="268"/>
      <c r="AH770" s="268"/>
      <c r="AI770" s="268"/>
      <c r="AJ770" s="268"/>
      <c r="AK770" s="268"/>
    </row>
    <row r="771" spans="1:37" ht="15.75" customHeight="1" x14ac:dyDescent="0.25">
      <c r="A771" s="268"/>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68"/>
      <c r="AE771" s="268"/>
      <c r="AF771" s="268"/>
      <c r="AG771" s="268"/>
      <c r="AH771" s="268"/>
      <c r="AI771" s="268"/>
      <c r="AJ771" s="268"/>
      <c r="AK771" s="268"/>
    </row>
    <row r="772" spans="1:37" ht="15.75" customHeight="1" x14ac:dyDescent="0.25">
      <c r="A772" s="268"/>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68"/>
      <c r="AE772" s="268"/>
      <c r="AF772" s="268"/>
      <c r="AG772" s="268"/>
      <c r="AH772" s="268"/>
      <c r="AI772" s="268"/>
      <c r="AJ772" s="268"/>
      <c r="AK772" s="268"/>
    </row>
    <row r="773" spans="1:37" ht="15.75" customHeight="1" x14ac:dyDescent="0.25">
      <c r="A773" s="268"/>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68"/>
      <c r="AE773" s="268"/>
      <c r="AF773" s="268"/>
      <c r="AG773" s="268"/>
      <c r="AH773" s="268"/>
      <c r="AI773" s="268"/>
      <c r="AJ773" s="268"/>
      <c r="AK773" s="268"/>
    </row>
    <row r="774" spans="1:37" ht="15.75" customHeight="1" x14ac:dyDescent="0.25">
      <c r="A774" s="268"/>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68"/>
      <c r="AE774" s="268"/>
      <c r="AF774" s="268"/>
      <c r="AG774" s="268"/>
      <c r="AH774" s="268"/>
      <c r="AI774" s="268"/>
      <c r="AJ774" s="268"/>
      <c r="AK774" s="268"/>
    </row>
    <row r="775" spans="1:37" ht="15.75" customHeight="1" x14ac:dyDescent="0.25">
      <c r="A775" s="268"/>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row>
    <row r="776" spans="1:37" ht="15.75" customHeight="1" x14ac:dyDescent="0.25">
      <c r="A776" s="268"/>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68"/>
      <c r="AE776" s="268"/>
      <c r="AF776" s="268"/>
      <c r="AG776" s="268"/>
      <c r="AH776" s="268"/>
      <c r="AI776" s="268"/>
      <c r="AJ776" s="268"/>
      <c r="AK776" s="268"/>
    </row>
    <row r="777" spans="1:37" ht="15.75" customHeight="1" x14ac:dyDescent="0.25">
      <c r="A777" s="268"/>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row>
    <row r="778" spans="1:37" ht="15.75" customHeight="1" x14ac:dyDescent="0.25">
      <c r="A778" s="268"/>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68"/>
      <c r="AE778" s="268"/>
      <c r="AF778" s="268"/>
      <c r="AG778" s="268"/>
      <c r="AH778" s="268"/>
      <c r="AI778" s="268"/>
      <c r="AJ778" s="268"/>
      <c r="AK778" s="268"/>
    </row>
    <row r="779" spans="1:37" ht="15.75" customHeight="1" x14ac:dyDescent="0.25">
      <c r="A779" s="268"/>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68"/>
      <c r="AE779" s="268"/>
      <c r="AF779" s="268"/>
      <c r="AG779" s="268"/>
      <c r="AH779" s="268"/>
      <c r="AI779" s="268"/>
      <c r="AJ779" s="268"/>
      <c r="AK779" s="268"/>
    </row>
    <row r="780" spans="1:37" ht="15.75" customHeight="1" x14ac:dyDescent="0.25">
      <c r="A780" s="268"/>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68"/>
      <c r="AE780" s="268"/>
      <c r="AF780" s="268"/>
      <c r="AG780" s="268"/>
      <c r="AH780" s="268"/>
      <c r="AI780" s="268"/>
      <c r="AJ780" s="268"/>
      <c r="AK780" s="268"/>
    </row>
    <row r="781" spans="1:37" ht="15.75" customHeight="1" x14ac:dyDescent="0.25">
      <c r="A781" s="268"/>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68"/>
      <c r="AE781" s="268"/>
      <c r="AF781" s="268"/>
      <c r="AG781" s="268"/>
      <c r="AH781" s="268"/>
      <c r="AI781" s="268"/>
      <c r="AJ781" s="268"/>
      <c r="AK781" s="268"/>
    </row>
    <row r="782" spans="1:37" ht="15.75" customHeight="1" x14ac:dyDescent="0.25">
      <c r="A782" s="268"/>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68"/>
      <c r="AE782" s="268"/>
      <c r="AF782" s="268"/>
      <c r="AG782" s="268"/>
      <c r="AH782" s="268"/>
      <c r="AI782" s="268"/>
      <c r="AJ782" s="268"/>
      <c r="AK782" s="268"/>
    </row>
    <row r="783" spans="1:37" ht="15.75" customHeight="1" x14ac:dyDescent="0.25">
      <c r="A783" s="268"/>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68"/>
      <c r="AE783" s="268"/>
      <c r="AF783" s="268"/>
      <c r="AG783" s="268"/>
      <c r="AH783" s="268"/>
      <c r="AI783" s="268"/>
      <c r="AJ783" s="268"/>
      <c r="AK783" s="268"/>
    </row>
    <row r="784" spans="1:37" ht="15.75" customHeight="1" x14ac:dyDescent="0.25">
      <c r="A784" s="268"/>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68"/>
      <c r="AE784" s="268"/>
      <c r="AF784" s="268"/>
      <c r="AG784" s="268"/>
      <c r="AH784" s="268"/>
      <c r="AI784" s="268"/>
      <c r="AJ784" s="268"/>
      <c r="AK784" s="268"/>
    </row>
    <row r="785" spans="1:37" ht="15.75" customHeight="1" x14ac:dyDescent="0.25">
      <c r="A785" s="268"/>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68"/>
      <c r="AE785" s="268"/>
      <c r="AF785" s="268"/>
      <c r="AG785" s="268"/>
      <c r="AH785" s="268"/>
      <c r="AI785" s="268"/>
      <c r="AJ785" s="268"/>
      <c r="AK785" s="268"/>
    </row>
    <row r="786" spans="1:37" ht="15.75" customHeight="1" x14ac:dyDescent="0.25">
      <c r="A786" s="268"/>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68"/>
      <c r="AE786" s="268"/>
      <c r="AF786" s="268"/>
      <c r="AG786" s="268"/>
      <c r="AH786" s="268"/>
      <c r="AI786" s="268"/>
      <c r="AJ786" s="268"/>
      <c r="AK786" s="268"/>
    </row>
    <row r="787" spans="1:37" ht="15.75" customHeight="1" x14ac:dyDescent="0.25">
      <c r="A787" s="268"/>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68"/>
      <c r="AE787" s="268"/>
      <c r="AF787" s="268"/>
      <c r="AG787" s="268"/>
      <c r="AH787" s="268"/>
      <c r="AI787" s="268"/>
      <c r="AJ787" s="268"/>
      <c r="AK787" s="268"/>
    </row>
    <row r="788" spans="1:37" ht="15.75" customHeight="1" x14ac:dyDescent="0.25">
      <c r="A788" s="268"/>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68"/>
      <c r="AE788" s="268"/>
      <c r="AF788" s="268"/>
      <c r="AG788" s="268"/>
      <c r="AH788" s="268"/>
      <c r="AI788" s="268"/>
      <c r="AJ788" s="268"/>
      <c r="AK788" s="268"/>
    </row>
    <row r="789" spans="1:37" ht="15.75" customHeight="1" x14ac:dyDescent="0.25">
      <c r="A789" s="268"/>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68"/>
      <c r="AE789" s="268"/>
      <c r="AF789" s="268"/>
      <c r="AG789" s="268"/>
      <c r="AH789" s="268"/>
      <c r="AI789" s="268"/>
      <c r="AJ789" s="268"/>
      <c r="AK789" s="268"/>
    </row>
    <row r="790" spans="1:37" ht="15.75" customHeight="1" x14ac:dyDescent="0.25">
      <c r="A790" s="268"/>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68"/>
      <c r="AE790" s="268"/>
      <c r="AF790" s="268"/>
      <c r="AG790" s="268"/>
      <c r="AH790" s="268"/>
      <c r="AI790" s="268"/>
      <c r="AJ790" s="268"/>
      <c r="AK790" s="268"/>
    </row>
    <row r="791" spans="1:37" ht="15.75" customHeight="1" x14ac:dyDescent="0.25">
      <c r="A791" s="268"/>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68"/>
      <c r="AE791" s="268"/>
      <c r="AF791" s="268"/>
      <c r="AG791" s="268"/>
      <c r="AH791" s="268"/>
      <c r="AI791" s="268"/>
      <c r="AJ791" s="268"/>
      <c r="AK791" s="268"/>
    </row>
    <row r="792" spans="1:37" ht="15.75" customHeight="1" x14ac:dyDescent="0.25">
      <c r="A792" s="268"/>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68"/>
      <c r="AE792" s="268"/>
      <c r="AF792" s="268"/>
      <c r="AG792" s="268"/>
      <c r="AH792" s="268"/>
      <c r="AI792" s="268"/>
      <c r="AJ792" s="268"/>
      <c r="AK792" s="268"/>
    </row>
    <row r="793" spans="1:37" ht="15.75" customHeight="1" x14ac:dyDescent="0.25">
      <c r="A793" s="268"/>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68"/>
      <c r="AE793" s="268"/>
      <c r="AF793" s="268"/>
      <c r="AG793" s="268"/>
      <c r="AH793" s="268"/>
      <c r="AI793" s="268"/>
      <c r="AJ793" s="268"/>
      <c r="AK793" s="268"/>
    </row>
    <row r="794" spans="1:37" ht="15.75" customHeight="1" x14ac:dyDescent="0.25">
      <c r="A794" s="268"/>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68"/>
      <c r="AE794" s="268"/>
      <c r="AF794" s="268"/>
      <c r="AG794" s="268"/>
      <c r="AH794" s="268"/>
      <c r="AI794" s="268"/>
      <c r="AJ794" s="268"/>
      <c r="AK794" s="268"/>
    </row>
    <row r="795" spans="1:37" ht="15.75" customHeight="1" x14ac:dyDescent="0.25">
      <c r="A795" s="268"/>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row>
    <row r="796" spans="1:37" ht="15.75" customHeight="1" x14ac:dyDescent="0.25">
      <c r="A796" s="268"/>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row>
    <row r="797" spans="1:37" ht="15.75" customHeight="1" x14ac:dyDescent="0.25">
      <c r="A797" s="268"/>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row>
    <row r="798" spans="1:37" ht="15.75" customHeight="1" x14ac:dyDescent="0.25">
      <c r="A798" s="268"/>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68"/>
      <c r="AE798" s="268"/>
      <c r="AF798" s="268"/>
      <c r="AG798" s="268"/>
      <c r="AH798" s="268"/>
      <c r="AI798" s="268"/>
      <c r="AJ798" s="268"/>
      <c r="AK798" s="268"/>
    </row>
    <row r="799" spans="1:37" ht="15.75" customHeight="1" x14ac:dyDescent="0.25">
      <c r="A799" s="268"/>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68"/>
      <c r="AE799" s="268"/>
      <c r="AF799" s="268"/>
      <c r="AG799" s="268"/>
      <c r="AH799" s="268"/>
      <c r="AI799" s="268"/>
      <c r="AJ799" s="268"/>
      <c r="AK799" s="268"/>
    </row>
    <row r="800" spans="1:37" ht="15.75" customHeight="1" x14ac:dyDescent="0.25">
      <c r="A800" s="268"/>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68"/>
      <c r="AE800" s="268"/>
      <c r="AF800" s="268"/>
      <c r="AG800" s="268"/>
      <c r="AH800" s="268"/>
      <c r="AI800" s="268"/>
      <c r="AJ800" s="268"/>
      <c r="AK800" s="268"/>
    </row>
    <row r="801" spans="1:37" ht="15.75" customHeight="1" x14ac:dyDescent="0.25">
      <c r="A801" s="268"/>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68"/>
      <c r="AE801" s="268"/>
      <c r="AF801" s="268"/>
      <c r="AG801" s="268"/>
      <c r="AH801" s="268"/>
      <c r="AI801" s="268"/>
      <c r="AJ801" s="268"/>
      <c r="AK801" s="268"/>
    </row>
    <row r="802" spans="1:37" ht="15.75" customHeight="1" x14ac:dyDescent="0.25">
      <c r="A802" s="268"/>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68"/>
      <c r="AE802" s="268"/>
      <c r="AF802" s="268"/>
      <c r="AG802" s="268"/>
      <c r="AH802" s="268"/>
      <c r="AI802" s="268"/>
      <c r="AJ802" s="268"/>
      <c r="AK802" s="268"/>
    </row>
    <row r="803" spans="1:37" ht="15.75" customHeight="1" x14ac:dyDescent="0.25">
      <c r="A803" s="268"/>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68"/>
      <c r="AE803" s="268"/>
      <c r="AF803" s="268"/>
      <c r="AG803" s="268"/>
      <c r="AH803" s="268"/>
      <c r="AI803" s="268"/>
      <c r="AJ803" s="268"/>
      <c r="AK803" s="268"/>
    </row>
    <row r="804" spans="1:37" ht="15.75" customHeight="1" x14ac:dyDescent="0.25">
      <c r="A804" s="268"/>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68"/>
      <c r="AE804" s="268"/>
      <c r="AF804" s="268"/>
      <c r="AG804" s="268"/>
      <c r="AH804" s="268"/>
      <c r="AI804" s="268"/>
      <c r="AJ804" s="268"/>
      <c r="AK804" s="268"/>
    </row>
    <row r="805" spans="1:37" ht="15.75" customHeight="1" x14ac:dyDescent="0.25">
      <c r="A805" s="268"/>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68"/>
      <c r="AE805" s="268"/>
      <c r="AF805" s="268"/>
      <c r="AG805" s="268"/>
      <c r="AH805" s="268"/>
      <c r="AI805" s="268"/>
      <c r="AJ805" s="268"/>
      <c r="AK805" s="268"/>
    </row>
    <row r="806" spans="1:37" ht="15.75" customHeight="1" x14ac:dyDescent="0.25">
      <c r="A806" s="268"/>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68"/>
      <c r="AE806" s="268"/>
      <c r="AF806" s="268"/>
      <c r="AG806" s="268"/>
      <c r="AH806" s="268"/>
      <c r="AI806" s="268"/>
      <c r="AJ806" s="268"/>
      <c r="AK806" s="268"/>
    </row>
    <row r="807" spans="1:37" ht="15.75" customHeight="1" x14ac:dyDescent="0.25">
      <c r="A807" s="268"/>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68"/>
      <c r="AE807" s="268"/>
      <c r="AF807" s="268"/>
      <c r="AG807" s="268"/>
      <c r="AH807" s="268"/>
      <c r="AI807" s="268"/>
      <c r="AJ807" s="268"/>
      <c r="AK807" s="268"/>
    </row>
    <row r="808" spans="1:37" ht="15.75" customHeight="1" x14ac:dyDescent="0.25">
      <c r="A808" s="268"/>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s="268"/>
      <c r="AG808" s="268"/>
      <c r="AH808" s="268"/>
      <c r="AI808" s="268"/>
      <c r="AJ808" s="268"/>
      <c r="AK808" s="268"/>
    </row>
    <row r="809" spans="1:37" ht="15.75" customHeight="1" x14ac:dyDescent="0.25">
      <c r="A809" s="268"/>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268"/>
      <c r="AF809" s="268"/>
      <c r="AG809" s="268"/>
      <c r="AH809" s="268"/>
      <c r="AI809" s="268"/>
      <c r="AJ809" s="268"/>
      <c r="AK809" s="268"/>
    </row>
    <row r="810" spans="1:37" ht="15.75" customHeight="1" x14ac:dyDescent="0.25">
      <c r="A810" s="268"/>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268"/>
      <c r="AF810" s="268"/>
      <c r="AG810" s="268"/>
      <c r="AH810" s="268"/>
      <c r="AI810" s="268"/>
      <c r="AJ810" s="268"/>
      <c r="AK810" s="268"/>
    </row>
    <row r="811" spans="1:37" ht="15.75" customHeight="1" x14ac:dyDescent="0.25">
      <c r="A811" s="268"/>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68"/>
      <c r="AE811" s="268"/>
      <c r="AF811" s="268"/>
      <c r="AG811" s="268"/>
      <c r="AH811" s="268"/>
      <c r="AI811" s="268"/>
      <c r="AJ811" s="268"/>
      <c r="AK811" s="268"/>
    </row>
    <row r="812" spans="1:37" ht="15.75" customHeight="1" x14ac:dyDescent="0.25">
      <c r="A812" s="268"/>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68"/>
      <c r="AE812" s="268"/>
      <c r="AF812" s="268"/>
      <c r="AG812" s="268"/>
      <c r="AH812" s="268"/>
      <c r="AI812" s="268"/>
      <c r="AJ812" s="268"/>
      <c r="AK812" s="268"/>
    </row>
    <row r="813" spans="1:37" ht="15.75" customHeight="1" x14ac:dyDescent="0.25">
      <c r="A813" s="268"/>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68"/>
      <c r="AE813" s="268"/>
      <c r="AF813" s="268"/>
      <c r="AG813" s="268"/>
      <c r="AH813" s="268"/>
      <c r="AI813" s="268"/>
      <c r="AJ813" s="268"/>
      <c r="AK813" s="268"/>
    </row>
    <row r="814" spans="1:37" ht="15.75" customHeight="1" x14ac:dyDescent="0.25">
      <c r="A814" s="268"/>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68"/>
      <c r="AE814" s="268"/>
      <c r="AF814" s="268"/>
      <c r="AG814" s="268"/>
      <c r="AH814" s="268"/>
      <c r="AI814" s="268"/>
      <c r="AJ814" s="268"/>
      <c r="AK814" s="268"/>
    </row>
    <row r="815" spans="1:37" ht="15.75" customHeight="1" x14ac:dyDescent="0.25">
      <c r="A815" s="268"/>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68"/>
      <c r="AE815" s="268"/>
      <c r="AF815" s="268"/>
      <c r="AG815" s="268"/>
      <c r="AH815" s="268"/>
      <c r="AI815" s="268"/>
      <c r="AJ815" s="268"/>
      <c r="AK815" s="268"/>
    </row>
    <row r="816" spans="1:37" ht="15.75" customHeight="1" x14ac:dyDescent="0.25">
      <c r="A816" s="268"/>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68"/>
      <c r="AE816" s="268"/>
      <c r="AF816" s="268"/>
      <c r="AG816" s="268"/>
      <c r="AH816" s="268"/>
      <c r="AI816" s="268"/>
      <c r="AJ816" s="268"/>
      <c r="AK816" s="268"/>
    </row>
    <row r="817" spans="1:37" ht="15.75" customHeight="1" x14ac:dyDescent="0.25">
      <c r="A817" s="268"/>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68"/>
      <c r="AE817" s="268"/>
      <c r="AF817" s="268"/>
      <c r="AG817" s="268"/>
      <c r="AH817" s="268"/>
      <c r="AI817" s="268"/>
      <c r="AJ817" s="268"/>
      <c r="AK817" s="268"/>
    </row>
    <row r="818" spans="1:37" ht="15.75" customHeight="1" x14ac:dyDescent="0.25">
      <c r="A818" s="268"/>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268"/>
      <c r="AF818" s="268"/>
      <c r="AG818" s="268"/>
      <c r="AH818" s="268"/>
      <c r="AI818" s="268"/>
      <c r="AJ818" s="268"/>
      <c r="AK818" s="268"/>
    </row>
    <row r="819" spans="1:37" ht="15.75" customHeight="1" x14ac:dyDescent="0.25">
      <c r="A819" s="268"/>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268"/>
      <c r="AF819" s="268"/>
      <c r="AG819" s="268"/>
      <c r="AH819" s="268"/>
      <c r="AI819" s="268"/>
      <c r="AJ819" s="268"/>
      <c r="AK819" s="268"/>
    </row>
    <row r="820" spans="1:37" ht="15.75" customHeight="1" x14ac:dyDescent="0.25">
      <c r="A820" s="268"/>
      <c r="B820" s="268"/>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c r="AA820" s="268"/>
      <c r="AB820" s="268"/>
      <c r="AC820" s="268"/>
      <c r="AD820" s="268"/>
      <c r="AE820" s="268"/>
      <c r="AF820" s="268"/>
      <c r="AG820" s="268"/>
      <c r="AH820" s="268"/>
      <c r="AI820" s="268"/>
      <c r="AJ820" s="268"/>
      <c r="AK820" s="268"/>
    </row>
    <row r="821" spans="1:37" ht="15.75" customHeight="1" x14ac:dyDescent="0.25">
      <c r="A821" s="268"/>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68"/>
      <c r="AE821" s="268"/>
      <c r="AF821" s="268"/>
      <c r="AG821" s="268"/>
      <c r="AH821" s="268"/>
      <c r="AI821" s="268"/>
      <c r="AJ821" s="268"/>
      <c r="AK821" s="268"/>
    </row>
    <row r="822" spans="1:37" ht="15.75" customHeight="1" x14ac:dyDescent="0.25">
      <c r="A822" s="268"/>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268"/>
      <c r="AE822" s="268"/>
      <c r="AF822" s="268"/>
      <c r="AG822" s="268"/>
      <c r="AH822" s="268"/>
      <c r="AI822" s="268"/>
      <c r="AJ822" s="268"/>
      <c r="AK822" s="268"/>
    </row>
    <row r="823" spans="1:37" ht="15.75" customHeight="1" x14ac:dyDescent="0.25">
      <c r="A823" s="268"/>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c r="AA823" s="268"/>
      <c r="AB823" s="268"/>
      <c r="AC823" s="268"/>
      <c r="AD823" s="268"/>
      <c r="AE823" s="268"/>
      <c r="AF823" s="268"/>
      <c r="AG823" s="268"/>
      <c r="AH823" s="268"/>
      <c r="AI823" s="268"/>
      <c r="AJ823" s="268"/>
      <c r="AK823" s="268"/>
    </row>
    <row r="824" spans="1:37" ht="15.75" customHeight="1" x14ac:dyDescent="0.25">
      <c r="A824" s="268"/>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68"/>
      <c r="AE824" s="268"/>
      <c r="AF824" s="268"/>
      <c r="AG824" s="268"/>
      <c r="AH824" s="268"/>
      <c r="AI824" s="268"/>
      <c r="AJ824" s="268"/>
      <c r="AK824" s="268"/>
    </row>
    <row r="825" spans="1:37" ht="15.75" customHeight="1" x14ac:dyDescent="0.25">
      <c r="A825" s="268"/>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268"/>
      <c r="AE825" s="268"/>
      <c r="AF825" s="268"/>
      <c r="AG825" s="268"/>
      <c r="AH825" s="268"/>
      <c r="AI825" s="268"/>
      <c r="AJ825" s="268"/>
      <c r="AK825" s="268"/>
    </row>
    <row r="826" spans="1:37" ht="15.75" customHeight="1" x14ac:dyDescent="0.25">
      <c r="A826" s="268"/>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68"/>
      <c r="AE826" s="268"/>
      <c r="AF826" s="268"/>
      <c r="AG826" s="268"/>
      <c r="AH826" s="268"/>
      <c r="AI826" s="268"/>
      <c r="AJ826" s="268"/>
      <c r="AK826" s="268"/>
    </row>
    <row r="827" spans="1:37" ht="15.75" customHeight="1" x14ac:dyDescent="0.25">
      <c r="A827" s="268"/>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68"/>
      <c r="AE827" s="268"/>
      <c r="AF827" s="268"/>
      <c r="AG827" s="268"/>
      <c r="AH827" s="268"/>
      <c r="AI827" s="268"/>
      <c r="AJ827" s="268"/>
      <c r="AK827" s="268"/>
    </row>
    <row r="828" spans="1:37" ht="15.75" customHeight="1" x14ac:dyDescent="0.25">
      <c r="A828" s="268"/>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68"/>
      <c r="AE828" s="268"/>
      <c r="AF828" s="268"/>
      <c r="AG828" s="268"/>
      <c r="AH828" s="268"/>
      <c r="AI828" s="268"/>
      <c r="AJ828" s="268"/>
      <c r="AK828" s="268"/>
    </row>
    <row r="829" spans="1:37" ht="15.75" customHeight="1" x14ac:dyDescent="0.25">
      <c r="A829" s="268"/>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c r="AF829" s="268"/>
      <c r="AG829" s="268"/>
      <c r="AH829" s="268"/>
      <c r="AI829" s="268"/>
      <c r="AJ829" s="268"/>
      <c r="AK829" s="268"/>
    </row>
    <row r="830" spans="1:37" ht="15.75" customHeight="1" x14ac:dyDescent="0.25">
      <c r="A830" s="268"/>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68"/>
      <c r="AE830" s="268"/>
      <c r="AF830" s="268"/>
      <c r="AG830" s="268"/>
      <c r="AH830" s="268"/>
      <c r="AI830" s="268"/>
      <c r="AJ830" s="268"/>
      <c r="AK830" s="268"/>
    </row>
    <row r="831" spans="1:37" ht="15.75" customHeight="1" x14ac:dyDescent="0.25">
      <c r="A831" s="268"/>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68"/>
      <c r="AE831" s="268"/>
      <c r="AF831" s="268"/>
      <c r="AG831" s="268"/>
      <c r="AH831" s="268"/>
      <c r="AI831" s="268"/>
      <c r="AJ831" s="268"/>
      <c r="AK831" s="268"/>
    </row>
    <row r="832" spans="1:37" ht="15.75" customHeight="1" x14ac:dyDescent="0.25">
      <c r="A832" s="268"/>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68"/>
      <c r="AE832" s="268"/>
      <c r="AF832" s="268"/>
      <c r="AG832" s="268"/>
      <c r="AH832" s="268"/>
      <c r="AI832" s="268"/>
      <c r="AJ832" s="268"/>
      <c r="AK832" s="268"/>
    </row>
    <row r="833" spans="1:37" ht="15.75" customHeight="1" x14ac:dyDescent="0.25">
      <c r="A833" s="268"/>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s="268"/>
      <c r="AG833" s="268"/>
      <c r="AH833" s="268"/>
      <c r="AI833" s="268"/>
      <c r="AJ833" s="268"/>
      <c r="AK833" s="268"/>
    </row>
    <row r="834" spans="1:37" ht="15.75" customHeight="1" x14ac:dyDescent="0.25">
      <c r="A834" s="268"/>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68"/>
      <c r="AE834" s="268"/>
      <c r="AF834" s="268"/>
      <c r="AG834" s="268"/>
      <c r="AH834" s="268"/>
      <c r="AI834" s="268"/>
      <c r="AJ834" s="268"/>
      <c r="AK834" s="268"/>
    </row>
    <row r="835" spans="1:37" ht="15.75" customHeight="1" x14ac:dyDescent="0.25">
      <c r="A835" s="268"/>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row>
    <row r="836" spans="1:37" ht="15.75" customHeight="1" x14ac:dyDescent="0.25">
      <c r="A836" s="268"/>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268"/>
      <c r="AF836" s="268"/>
      <c r="AG836" s="268"/>
      <c r="AH836" s="268"/>
      <c r="AI836" s="268"/>
      <c r="AJ836" s="268"/>
      <c r="AK836" s="268"/>
    </row>
    <row r="837" spans="1:37" ht="15.75" customHeight="1" x14ac:dyDescent="0.25">
      <c r="A837" s="268"/>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268"/>
      <c r="AF837" s="268"/>
      <c r="AG837" s="268"/>
      <c r="AH837" s="268"/>
      <c r="AI837" s="268"/>
      <c r="AJ837" s="268"/>
      <c r="AK837" s="268"/>
    </row>
    <row r="838" spans="1:37" ht="15.75" customHeight="1" x14ac:dyDescent="0.25">
      <c r="A838" s="268"/>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268"/>
      <c r="AE838" s="268"/>
      <c r="AF838" s="268"/>
      <c r="AG838" s="268"/>
      <c r="AH838" s="268"/>
      <c r="AI838" s="268"/>
      <c r="AJ838" s="268"/>
      <c r="AK838" s="268"/>
    </row>
    <row r="839" spans="1:37" ht="15.75" customHeight="1" x14ac:dyDescent="0.25">
      <c r="A839" s="268"/>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c r="AA839" s="268"/>
      <c r="AB839" s="268"/>
      <c r="AC839" s="268"/>
      <c r="AD839" s="268"/>
      <c r="AE839" s="268"/>
      <c r="AF839" s="268"/>
      <c r="AG839" s="268"/>
      <c r="AH839" s="268"/>
      <c r="AI839" s="268"/>
      <c r="AJ839" s="268"/>
      <c r="AK839" s="268"/>
    </row>
    <row r="840" spans="1:37" ht="15.75" customHeight="1" x14ac:dyDescent="0.25">
      <c r="A840" s="268"/>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68"/>
      <c r="AE840" s="268"/>
      <c r="AF840" s="268"/>
      <c r="AG840" s="268"/>
      <c r="AH840" s="268"/>
      <c r="AI840" s="268"/>
      <c r="AJ840" s="268"/>
      <c r="AK840" s="268"/>
    </row>
    <row r="841" spans="1:37" ht="15.75" customHeight="1" x14ac:dyDescent="0.25">
      <c r="A841" s="268"/>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68"/>
      <c r="AE841" s="268"/>
      <c r="AF841" s="268"/>
      <c r="AG841" s="268"/>
      <c r="AH841" s="268"/>
      <c r="AI841" s="268"/>
      <c r="AJ841" s="268"/>
      <c r="AK841" s="268"/>
    </row>
    <row r="842" spans="1:37" ht="15.75" customHeight="1" x14ac:dyDescent="0.25">
      <c r="A842" s="268"/>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68"/>
      <c r="AE842" s="268"/>
      <c r="AF842" s="268"/>
      <c r="AG842" s="268"/>
      <c r="AH842" s="268"/>
      <c r="AI842" s="268"/>
      <c r="AJ842" s="268"/>
      <c r="AK842" s="268"/>
    </row>
    <row r="843" spans="1:37" ht="15.75" customHeight="1" x14ac:dyDescent="0.25">
      <c r="A843" s="268"/>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68"/>
      <c r="AE843" s="268"/>
      <c r="AF843" s="268"/>
      <c r="AG843" s="268"/>
      <c r="AH843" s="268"/>
      <c r="AI843" s="268"/>
      <c r="AJ843" s="268"/>
      <c r="AK843" s="268"/>
    </row>
    <row r="844" spans="1:37" ht="15.75" customHeight="1" x14ac:dyDescent="0.25">
      <c r="A844" s="268"/>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68"/>
      <c r="AE844" s="268"/>
      <c r="AF844" s="268"/>
      <c r="AG844" s="268"/>
      <c r="AH844" s="268"/>
      <c r="AI844" s="268"/>
      <c r="AJ844" s="268"/>
      <c r="AK844" s="268"/>
    </row>
    <row r="845" spans="1:37" ht="15.75" customHeight="1" x14ac:dyDescent="0.25">
      <c r="A845" s="268"/>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268"/>
      <c r="AF845" s="268"/>
      <c r="AG845" s="268"/>
      <c r="AH845" s="268"/>
      <c r="AI845" s="268"/>
      <c r="AJ845" s="268"/>
      <c r="AK845" s="268"/>
    </row>
    <row r="846" spans="1:37" ht="15.75" customHeight="1" x14ac:dyDescent="0.25">
      <c r="A846" s="268"/>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268"/>
      <c r="AF846" s="268"/>
      <c r="AG846" s="268"/>
      <c r="AH846" s="268"/>
      <c r="AI846" s="268"/>
      <c r="AJ846" s="268"/>
      <c r="AK846" s="268"/>
    </row>
    <row r="847" spans="1:37" ht="15.75" customHeight="1" x14ac:dyDescent="0.25">
      <c r="A847" s="268"/>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68"/>
      <c r="AE847" s="268"/>
      <c r="AF847" s="268"/>
      <c r="AG847" s="268"/>
      <c r="AH847" s="268"/>
      <c r="AI847" s="268"/>
      <c r="AJ847" s="268"/>
      <c r="AK847" s="268"/>
    </row>
    <row r="848" spans="1:37" ht="15.75" customHeight="1" x14ac:dyDescent="0.25">
      <c r="A848" s="268"/>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68"/>
      <c r="AE848" s="268"/>
      <c r="AF848" s="268"/>
      <c r="AG848" s="268"/>
      <c r="AH848" s="268"/>
      <c r="AI848" s="268"/>
      <c r="AJ848" s="268"/>
      <c r="AK848" s="268"/>
    </row>
    <row r="849" spans="1:37" ht="15.75" customHeight="1" x14ac:dyDescent="0.25">
      <c r="A849" s="268"/>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268"/>
      <c r="AE849" s="268"/>
      <c r="AF849" s="268"/>
      <c r="AG849" s="268"/>
      <c r="AH849" s="268"/>
      <c r="AI849" s="268"/>
      <c r="AJ849" s="268"/>
      <c r="AK849" s="268"/>
    </row>
    <row r="850" spans="1:37" ht="15.75" customHeight="1" x14ac:dyDescent="0.25">
      <c r="A850" s="268"/>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268"/>
      <c r="AE850" s="268"/>
      <c r="AF850" s="268"/>
      <c r="AG850" s="268"/>
      <c r="AH850" s="268"/>
      <c r="AI850" s="268"/>
      <c r="AJ850" s="268"/>
      <c r="AK850" s="268"/>
    </row>
    <row r="851" spans="1:37" ht="15.75" customHeight="1" x14ac:dyDescent="0.25">
      <c r="A851" s="268"/>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s="268"/>
      <c r="AG851" s="268"/>
      <c r="AH851" s="268"/>
      <c r="AI851" s="268"/>
      <c r="AJ851" s="268"/>
      <c r="AK851" s="268"/>
    </row>
    <row r="852" spans="1:37" ht="15.75" customHeight="1" x14ac:dyDescent="0.25">
      <c r="A852" s="268"/>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268"/>
      <c r="AE852" s="268"/>
      <c r="AF852" s="268"/>
      <c r="AG852" s="268"/>
      <c r="AH852" s="268"/>
      <c r="AI852" s="268"/>
      <c r="AJ852" s="268"/>
      <c r="AK852" s="268"/>
    </row>
    <row r="853" spans="1:37" ht="15.75" customHeight="1" x14ac:dyDescent="0.25">
      <c r="A853" s="268"/>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68"/>
      <c r="AE853" s="268"/>
      <c r="AF853" s="268"/>
      <c r="AG853" s="268"/>
      <c r="AH853" s="268"/>
      <c r="AI853" s="268"/>
      <c r="AJ853" s="268"/>
      <c r="AK853" s="268"/>
    </row>
    <row r="854" spans="1:37" ht="15.75" customHeight="1" x14ac:dyDescent="0.25">
      <c r="A854" s="268"/>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268"/>
      <c r="AF854" s="268"/>
      <c r="AG854" s="268"/>
      <c r="AH854" s="268"/>
      <c r="AI854" s="268"/>
      <c r="AJ854" s="268"/>
      <c r="AK854" s="268"/>
    </row>
    <row r="855" spans="1:37" ht="15.75" customHeight="1" x14ac:dyDescent="0.25">
      <c r="A855" s="268"/>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268"/>
      <c r="AF855" s="268"/>
      <c r="AG855" s="268"/>
      <c r="AH855" s="268"/>
      <c r="AI855" s="268"/>
      <c r="AJ855" s="268"/>
      <c r="AK855" s="268"/>
    </row>
    <row r="856" spans="1:37" ht="15.75" customHeight="1" x14ac:dyDescent="0.25">
      <c r="A856" s="268"/>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c r="AA856" s="268"/>
      <c r="AB856" s="268"/>
      <c r="AC856" s="268"/>
      <c r="AD856" s="268"/>
      <c r="AE856" s="268"/>
      <c r="AF856" s="268"/>
      <c r="AG856" s="268"/>
      <c r="AH856" s="268"/>
      <c r="AI856" s="268"/>
      <c r="AJ856" s="268"/>
      <c r="AK856" s="268"/>
    </row>
    <row r="857" spans="1:37" ht="15.75" customHeight="1" x14ac:dyDescent="0.25">
      <c r="A857" s="268"/>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268"/>
      <c r="AE857" s="268"/>
      <c r="AF857" s="268"/>
      <c r="AG857" s="268"/>
      <c r="AH857" s="268"/>
      <c r="AI857" s="268"/>
      <c r="AJ857" s="268"/>
      <c r="AK857" s="268"/>
    </row>
    <row r="858" spans="1:37" ht="15.75" customHeight="1" x14ac:dyDescent="0.25">
      <c r="A858" s="268"/>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68"/>
      <c r="AE858" s="268"/>
      <c r="AF858" s="268"/>
      <c r="AG858" s="268"/>
      <c r="AH858" s="268"/>
      <c r="AI858" s="268"/>
      <c r="AJ858" s="268"/>
      <c r="AK858" s="268"/>
    </row>
    <row r="859" spans="1:37" ht="15.75" customHeight="1" x14ac:dyDescent="0.25">
      <c r="A859" s="268"/>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68"/>
      <c r="AE859" s="268"/>
      <c r="AF859" s="268"/>
      <c r="AG859" s="268"/>
      <c r="AH859" s="268"/>
      <c r="AI859" s="268"/>
      <c r="AJ859" s="268"/>
      <c r="AK859" s="268"/>
    </row>
    <row r="860" spans="1:37" ht="15.75" customHeight="1" x14ac:dyDescent="0.25">
      <c r="A860" s="268"/>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68"/>
      <c r="AE860" s="268"/>
      <c r="AF860" s="268"/>
      <c r="AG860" s="268"/>
      <c r="AH860" s="268"/>
      <c r="AI860" s="268"/>
      <c r="AJ860" s="268"/>
      <c r="AK860" s="268"/>
    </row>
    <row r="861" spans="1:37" ht="15.75" customHeight="1" x14ac:dyDescent="0.25">
      <c r="A861" s="268"/>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68"/>
      <c r="AE861" s="268"/>
      <c r="AF861" s="268"/>
      <c r="AG861" s="268"/>
      <c r="AH861" s="268"/>
      <c r="AI861" s="268"/>
      <c r="AJ861" s="268"/>
      <c r="AK861" s="268"/>
    </row>
    <row r="862" spans="1:37" ht="15.75" customHeight="1" x14ac:dyDescent="0.25">
      <c r="A862" s="268"/>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68"/>
      <c r="AE862" s="268"/>
      <c r="AF862" s="268"/>
      <c r="AG862" s="268"/>
      <c r="AH862" s="268"/>
      <c r="AI862" s="268"/>
      <c r="AJ862" s="268"/>
      <c r="AK862" s="268"/>
    </row>
    <row r="863" spans="1:37" ht="15.75" customHeight="1" x14ac:dyDescent="0.25">
      <c r="A863" s="268"/>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68"/>
      <c r="AE863" s="268"/>
      <c r="AF863" s="268"/>
      <c r="AG863" s="268"/>
      <c r="AH863" s="268"/>
      <c r="AI863" s="268"/>
      <c r="AJ863" s="268"/>
      <c r="AK863" s="268"/>
    </row>
    <row r="864" spans="1:37" ht="15.75" customHeight="1" x14ac:dyDescent="0.25">
      <c r="A864" s="268"/>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68"/>
      <c r="AE864" s="268"/>
      <c r="AF864" s="268"/>
      <c r="AG864" s="268"/>
      <c r="AH864" s="268"/>
      <c r="AI864" s="268"/>
      <c r="AJ864" s="268"/>
      <c r="AK864" s="268"/>
    </row>
    <row r="865" spans="1:37" ht="15.75" customHeight="1" x14ac:dyDescent="0.25">
      <c r="A865" s="268"/>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268"/>
      <c r="AF865" s="268"/>
      <c r="AG865" s="268"/>
      <c r="AH865" s="268"/>
      <c r="AI865" s="268"/>
      <c r="AJ865" s="268"/>
      <c r="AK865" s="268"/>
    </row>
    <row r="866" spans="1:37" ht="15.75" customHeight="1" x14ac:dyDescent="0.25">
      <c r="A866" s="268"/>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268"/>
      <c r="AF866" s="268"/>
      <c r="AG866" s="268"/>
      <c r="AH866" s="268"/>
      <c r="AI866" s="268"/>
      <c r="AJ866" s="268"/>
      <c r="AK866" s="268"/>
    </row>
    <row r="867" spans="1:37" ht="15.75" customHeight="1" x14ac:dyDescent="0.25">
      <c r="A867" s="268"/>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68"/>
      <c r="AE867" s="268"/>
      <c r="AF867" s="268"/>
      <c r="AG867" s="268"/>
      <c r="AH867" s="268"/>
      <c r="AI867" s="268"/>
      <c r="AJ867" s="268"/>
      <c r="AK867" s="268"/>
    </row>
    <row r="868" spans="1:37" ht="15.75" customHeight="1" x14ac:dyDescent="0.25">
      <c r="A868" s="268"/>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68"/>
      <c r="AE868" s="268"/>
      <c r="AF868" s="268"/>
      <c r="AG868" s="268"/>
      <c r="AH868" s="268"/>
      <c r="AI868" s="268"/>
      <c r="AJ868" s="268"/>
      <c r="AK868" s="268"/>
    </row>
    <row r="869" spans="1:37" ht="15.75" customHeight="1" x14ac:dyDescent="0.25">
      <c r="A869" s="268"/>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68"/>
      <c r="AE869" s="268"/>
      <c r="AF869" s="268"/>
      <c r="AG869" s="268"/>
      <c r="AH869" s="268"/>
      <c r="AI869" s="268"/>
      <c r="AJ869" s="268"/>
      <c r="AK869" s="268"/>
    </row>
    <row r="870" spans="1:37" ht="15.75" customHeight="1" x14ac:dyDescent="0.25">
      <c r="A870" s="268"/>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68"/>
      <c r="AE870" s="268"/>
      <c r="AF870" s="268"/>
      <c r="AG870" s="268"/>
      <c r="AH870" s="268"/>
      <c r="AI870" s="268"/>
      <c r="AJ870" s="268"/>
      <c r="AK870" s="268"/>
    </row>
    <row r="871" spans="1:37" ht="15.75" customHeight="1" x14ac:dyDescent="0.25">
      <c r="A871" s="268"/>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68"/>
      <c r="AE871" s="268"/>
      <c r="AF871" s="268"/>
      <c r="AG871" s="268"/>
      <c r="AH871" s="268"/>
      <c r="AI871" s="268"/>
      <c r="AJ871" s="268"/>
      <c r="AK871" s="268"/>
    </row>
    <row r="872" spans="1:37" ht="15.75" customHeight="1" x14ac:dyDescent="0.25">
      <c r="A872" s="268"/>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c r="AF872" s="268"/>
      <c r="AG872" s="268"/>
      <c r="AH872" s="268"/>
      <c r="AI872" s="268"/>
      <c r="AJ872" s="268"/>
      <c r="AK872" s="268"/>
    </row>
    <row r="873" spans="1:37" ht="15.75" customHeight="1" x14ac:dyDescent="0.25">
      <c r="A873" s="268"/>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68"/>
      <c r="AE873" s="268"/>
      <c r="AF873" s="268"/>
      <c r="AG873" s="268"/>
      <c r="AH873" s="268"/>
      <c r="AI873" s="268"/>
      <c r="AJ873" s="268"/>
      <c r="AK873" s="268"/>
    </row>
    <row r="874" spans="1:37" ht="15.75" customHeight="1" x14ac:dyDescent="0.25">
      <c r="A874" s="268"/>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68"/>
      <c r="AE874" s="268"/>
      <c r="AF874" s="268"/>
      <c r="AG874" s="268"/>
      <c r="AH874" s="268"/>
      <c r="AI874" s="268"/>
      <c r="AJ874" s="268"/>
      <c r="AK874" s="268"/>
    </row>
    <row r="875" spans="1:37" ht="15.75" customHeight="1" x14ac:dyDescent="0.25">
      <c r="A875" s="268"/>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68"/>
      <c r="AE875" s="268"/>
      <c r="AF875" s="268"/>
      <c r="AG875" s="268"/>
      <c r="AH875" s="268"/>
      <c r="AI875" s="268"/>
      <c r="AJ875" s="268"/>
      <c r="AK875" s="268"/>
    </row>
    <row r="876" spans="1:37" ht="15.75" customHeight="1" x14ac:dyDescent="0.25">
      <c r="A876" s="268"/>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68"/>
      <c r="AE876" s="268"/>
      <c r="AF876" s="268"/>
      <c r="AG876" s="268"/>
      <c r="AH876" s="268"/>
      <c r="AI876" s="268"/>
      <c r="AJ876" s="268"/>
      <c r="AK876" s="268"/>
    </row>
    <row r="877" spans="1:37" ht="15.75" customHeight="1" x14ac:dyDescent="0.25">
      <c r="A877" s="268"/>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68"/>
      <c r="AE877" s="268"/>
      <c r="AF877" s="268"/>
      <c r="AG877" s="268"/>
      <c r="AH877" s="268"/>
      <c r="AI877" s="268"/>
      <c r="AJ877" s="268"/>
      <c r="AK877" s="268"/>
    </row>
    <row r="878" spans="1:37" ht="15.75" customHeight="1" x14ac:dyDescent="0.25">
      <c r="A878" s="268"/>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68"/>
      <c r="AE878" s="268"/>
      <c r="AF878" s="268"/>
      <c r="AG878" s="268"/>
      <c r="AH878" s="268"/>
      <c r="AI878" s="268"/>
      <c r="AJ878" s="268"/>
      <c r="AK878" s="268"/>
    </row>
    <row r="879" spans="1:37" ht="15.75" customHeight="1" x14ac:dyDescent="0.25">
      <c r="A879" s="268"/>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68"/>
      <c r="AE879" s="268"/>
      <c r="AF879" s="268"/>
      <c r="AG879" s="268"/>
      <c r="AH879" s="268"/>
      <c r="AI879" s="268"/>
      <c r="AJ879" s="268"/>
      <c r="AK879" s="268"/>
    </row>
    <row r="880" spans="1:37" ht="15.75" customHeight="1" x14ac:dyDescent="0.25">
      <c r="A880" s="268"/>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68"/>
      <c r="AE880" s="268"/>
      <c r="AF880" s="268"/>
      <c r="AG880" s="268"/>
      <c r="AH880" s="268"/>
      <c r="AI880" s="268"/>
      <c r="AJ880" s="268"/>
      <c r="AK880" s="268"/>
    </row>
    <row r="881" spans="1:37" ht="15.75" customHeight="1" x14ac:dyDescent="0.25">
      <c r="A881" s="268"/>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68"/>
      <c r="AE881" s="268"/>
      <c r="AF881" s="268"/>
      <c r="AG881" s="268"/>
      <c r="AH881" s="268"/>
      <c r="AI881" s="268"/>
      <c r="AJ881" s="268"/>
      <c r="AK881" s="268"/>
    </row>
    <row r="882" spans="1:37" ht="15.75" customHeight="1" x14ac:dyDescent="0.25">
      <c r="A882" s="268"/>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68"/>
      <c r="AE882" s="268"/>
      <c r="AF882" s="268"/>
      <c r="AG882" s="268"/>
      <c r="AH882" s="268"/>
      <c r="AI882" s="268"/>
      <c r="AJ882" s="268"/>
      <c r="AK882" s="268"/>
    </row>
    <row r="883" spans="1:37" ht="15.75" customHeight="1" x14ac:dyDescent="0.25">
      <c r="A883" s="268"/>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68"/>
      <c r="AE883" s="268"/>
      <c r="AF883" s="268"/>
      <c r="AG883" s="268"/>
      <c r="AH883" s="268"/>
      <c r="AI883" s="268"/>
      <c r="AJ883" s="268"/>
      <c r="AK883" s="268"/>
    </row>
    <row r="884" spans="1:37" ht="15.75" customHeight="1" x14ac:dyDescent="0.25">
      <c r="A884" s="268"/>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68"/>
      <c r="AE884" s="268"/>
      <c r="AF884" s="268"/>
      <c r="AG884" s="268"/>
      <c r="AH884" s="268"/>
      <c r="AI884" s="268"/>
      <c r="AJ884" s="268"/>
      <c r="AK884" s="268"/>
    </row>
    <row r="885" spans="1:37" ht="15.75" customHeight="1" x14ac:dyDescent="0.25">
      <c r="A885" s="268"/>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68"/>
      <c r="AE885" s="268"/>
      <c r="AF885" s="268"/>
      <c r="AG885" s="268"/>
      <c r="AH885" s="268"/>
      <c r="AI885" s="268"/>
      <c r="AJ885" s="268"/>
      <c r="AK885" s="268"/>
    </row>
    <row r="886" spans="1:37" ht="15.75" customHeight="1" x14ac:dyDescent="0.25">
      <c r="A886" s="268"/>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68"/>
      <c r="AE886" s="268"/>
      <c r="AF886" s="268"/>
      <c r="AG886" s="268"/>
      <c r="AH886" s="268"/>
      <c r="AI886" s="268"/>
      <c r="AJ886" s="268"/>
      <c r="AK886" s="268"/>
    </row>
    <row r="887" spans="1:37" ht="15.75" customHeight="1" x14ac:dyDescent="0.25">
      <c r="A887" s="268"/>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68"/>
      <c r="AE887" s="268"/>
      <c r="AF887" s="268"/>
      <c r="AG887" s="268"/>
      <c r="AH887" s="268"/>
      <c r="AI887" s="268"/>
      <c r="AJ887" s="268"/>
      <c r="AK887" s="268"/>
    </row>
    <row r="888" spans="1:37" ht="15.75" customHeight="1" x14ac:dyDescent="0.25">
      <c r="A888" s="268"/>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68"/>
      <c r="AE888" s="268"/>
      <c r="AF888" s="268"/>
      <c r="AG888" s="268"/>
      <c r="AH888" s="268"/>
      <c r="AI888" s="268"/>
      <c r="AJ888" s="268"/>
      <c r="AK888" s="268"/>
    </row>
    <row r="889" spans="1:37" ht="15.75" customHeight="1" x14ac:dyDescent="0.25">
      <c r="A889" s="268"/>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68"/>
      <c r="AE889" s="268"/>
      <c r="AF889" s="268"/>
      <c r="AG889" s="268"/>
      <c r="AH889" s="268"/>
      <c r="AI889" s="268"/>
      <c r="AJ889" s="268"/>
      <c r="AK889" s="268"/>
    </row>
    <row r="890" spans="1:37" ht="15.75" customHeight="1" x14ac:dyDescent="0.25">
      <c r="A890" s="268"/>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68"/>
      <c r="AE890" s="268"/>
      <c r="AF890" s="268"/>
      <c r="AG890" s="268"/>
      <c r="AH890" s="268"/>
      <c r="AI890" s="268"/>
      <c r="AJ890" s="268"/>
      <c r="AK890" s="268"/>
    </row>
    <row r="891" spans="1:37" ht="15.75" customHeight="1" x14ac:dyDescent="0.25">
      <c r="A891" s="268"/>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68"/>
      <c r="AE891" s="268"/>
      <c r="AF891" s="268"/>
      <c r="AG891" s="268"/>
      <c r="AH891" s="268"/>
      <c r="AI891" s="268"/>
      <c r="AJ891" s="268"/>
      <c r="AK891" s="268"/>
    </row>
    <row r="892" spans="1:37" ht="15.75" customHeight="1" x14ac:dyDescent="0.25">
      <c r="A892" s="268"/>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s="268"/>
      <c r="AG892" s="268"/>
      <c r="AH892" s="268"/>
      <c r="AI892" s="268"/>
      <c r="AJ892" s="268"/>
      <c r="AK892" s="268"/>
    </row>
    <row r="893" spans="1:37" ht="15.75" customHeight="1" x14ac:dyDescent="0.25">
      <c r="A893" s="268"/>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68"/>
    </row>
    <row r="894" spans="1:37" ht="15.75" customHeight="1" x14ac:dyDescent="0.25">
      <c r="A894" s="268"/>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68"/>
      <c r="AE894" s="268"/>
      <c r="AF894" s="268"/>
      <c r="AG894" s="268"/>
      <c r="AH894" s="268"/>
      <c r="AI894" s="268"/>
      <c r="AJ894" s="268"/>
      <c r="AK894" s="268"/>
    </row>
    <row r="895" spans="1:37" ht="15.75" customHeight="1" x14ac:dyDescent="0.25">
      <c r="A895" s="268"/>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68"/>
      <c r="AE895" s="268"/>
      <c r="AF895" s="268"/>
      <c r="AG895" s="268"/>
      <c r="AH895" s="268"/>
      <c r="AI895" s="268"/>
      <c r="AJ895" s="268"/>
      <c r="AK895" s="268"/>
    </row>
    <row r="896" spans="1:37" ht="15.75" customHeight="1" x14ac:dyDescent="0.25">
      <c r="A896" s="268"/>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68"/>
      <c r="AE896" s="268"/>
      <c r="AF896" s="268"/>
      <c r="AG896" s="268"/>
      <c r="AH896" s="268"/>
      <c r="AI896" s="268"/>
      <c r="AJ896" s="268"/>
      <c r="AK896" s="268"/>
    </row>
    <row r="897" spans="1:37" ht="15.75" customHeight="1" x14ac:dyDescent="0.25">
      <c r="A897" s="268"/>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68"/>
      <c r="AE897" s="268"/>
      <c r="AF897" s="268"/>
      <c r="AG897" s="268"/>
      <c r="AH897" s="268"/>
      <c r="AI897" s="268"/>
      <c r="AJ897" s="268"/>
      <c r="AK897" s="268"/>
    </row>
    <row r="898" spans="1:37" ht="15.75" customHeight="1" x14ac:dyDescent="0.25">
      <c r="A898" s="268"/>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68"/>
      <c r="AE898" s="268"/>
      <c r="AF898" s="268"/>
      <c r="AG898" s="268"/>
      <c r="AH898" s="268"/>
      <c r="AI898" s="268"/>
      <c r="AJ898" s="268"/>
      <c r="AK898" s="268"/>
    </row>
    <row r="899" spans="1:37" ht="15.75" customHeight="1" x14ac:dyDescent="0.25">
      <c r="A899" s="268"/>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268"/>
      <c r="AF899" s="268"/>
      <c r="AG899" s="268"/>
      <c r="AH899" s="268"/>
      <c r="AI899" s="268"/>
      <c r="AJ899" s="268"/>
      <c r="AK899" s="268"/>
    </row>
    <row r="900" spans="1:37" ht="15.75" customHeight="1" x14ac:dyDescent="0.25">
      <c r="A900" s="268"/>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268"/>
      <c r="AF900" s="268"/>
      <c r="AG900" s="268"/>
      <c r="AH900" s="268"/>
      <c r="AI900" s="268"/>
      <c r="AJ900" s="268"/>
      <c r="AK900" s="268"/>
    </row>
    <row r="901" spans="1:37" ht="15.75" customHeight="1" x14ac:dyDescent="0.25">
      <c r="A901" s="268"/>
      <c r="B901" s="268"/>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c r="AA901" s="268"/>
      <c r="AB901" s="268"/>
      <c r="AC901" s="268"/>
      <c r="AD901" s="268"/>
      <c r="AE901" s="268"/>
      <c r="AF901" s="268"/>
      <c r="AG901" s="268"/>
      <c r="AH901" s="268"/>
      <c r="AI901" s="268"/>
      <c r="AJ901" s="268"/>
      <c r="AK901" s="268"/>
    </row>
    <row r="902" spans="1:37" ht="15.75" customHeight="1" x14ac:dyDescent="0.25">
      <c r="A902" s="268"/>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c r="AA902" s="268"/>
      <c r="AB902" s="268"/>
      <c r="AC902" s="268"/>
      <c r="AD902" s="268"/>
      <c r="AE902" s="268"/>
      <c r="AF902" s="268"/>
      <c r="AG902" s="268"/>
      <c r="AH902" s="268"/>
      <c r="AI902" s="268"/>
      <c r="AJ902" s="268"/>
      <c r="AK902" s="268"/>
    </row>
    <row r="903" spans="1:37" ht="15.75" customHeight="1" x14ac:dyDescent="0.25">
      <c r="A903" s="268"/>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68"/>
      <c r="AE903" s="268"/>
      <c r="AF903" s="268"/>
      <c r="AG903" s="268"/>
      <c r="AH903" s="268"/>
      <c r="AI903" s="268"/>
      <c r="AJ903" s="268"/>
      <c r="AK903" s="268"/>
    </row>
    <row r="904" spans="1:37" ht="15.75" customHeight="1" x14ac:dyDescent="0.25">
      <c r="A904" s="268"/>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68"/>
      <c r="AE904" s="268"/>
      <c r="AF904" s="268"/>
      <c r="AG904" s="268"/>
      <c r="AH904" s="268"/>
      <c r="AI904" s="268"/>
      <c r="AJ904" s="268"/>
      <c r="AK904" s="268"/>
    </row>
    <row r="905" spans="1:37" ht="15.75" customHeight="1" x14ac:dyDescent="0.25">
      <c r="A905" s="268"/>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68"/>
      <c r="AE905" s="268"/>
      <c r="AF905" s="268"/>
      <c r="AG905" s="268"/>
      <c r="AH905" s="268"/>
      <c r="AI905" s="268"/>
      <c r="AJ905" s="268"/>
      <c r="AK905" s="268"/>
    </row>
    <row r="906" spans="1:37" ht="15.75" customHeight="1" x14ac:dyDescent="0.25">
      <c r="A906" s="268"/>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68"/>
      <c r="AE906" s="268"/>
      <c r="AF906" s="268"/>
      <c r="AG906" s="268"/>
      <c r="AH906" s="268"/>
      <c r="AI906" s="268"/>
      <c r="AJ906" s="268"/>
      <c r="AK906" s="268"/>
    </row>
    <row r="907" spans="1:37" ht="15.75" customHeight="1" x14ac:dyDescent="0.25">
      <c r="A907" s="268"/>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68"/>
      <c r="AE907" s="268"/>
      <c r="AF907" s="268"/>
      <c r="AG907" s="268"/>
      <c r="AH907" s="268"/>
      <c r="AI907" s="268"/>
      <c r="AJ907" s="268"/>
      <c r="AK907" s="268"/>
    </row>
    <row r="908" spans="1:37" ht="15.75" customHeight="1" x14ac:dyDescent="0.25">
      <c r="A908" s="268"/>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268"/>
      <c r="AF908" s="268"/>
      <c r="AG908" s="268"/>
      <c r="AH908" s="268"/>
      <c r="AI908" s="268"/>
      <c r="AJ908" s="268"/>
      <c r="AK908" s="268"/>
    </row>
    <row r="909" spans="1:37" ht="15.75" customHeight="1" x14ac:dyDescent="0.25">
      <c r="A909" s="268"/>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268"/>
      <c r="AF909" s="268"/>
      <c r="AG909" s="268"/>
      <c r="AH909" s="268"/>
      <c r="AI909" s="268"/>
      <c r="AJ909" s="268"/>
      <c r="AK909" s="268"/>
    </row>
    <row r="910" spans="1:37" ht="15.75" customHeight="1" x14ac:dyDescent="0.25">
      <c r="A910" s="268"/>
      <c r="B910" s="268"/>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c r="AA910" s="268"/>
      <c r="AB910" s="268"/>
      <c r="AC910" s="268"/>
      <c r="AD910" s="268"/>
      <c r="AE910" s="268"/>
      <c r="AF910" s="268"/>
      <c r="AG910" s="268"/>
      <c r="AH910" s="268"/>
      <c r="AI910" s="268"/>
      <c r="AJ910" s="268"/>
      <c r="AK910" s="268"/>
    </row>
    <row r="911" spans="1:37" ht="15.75" customHeight="1" x14ac:dyDescent="0.25">
      <c r="A911" s="268"/>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c r="AA911" s="268"/>
      <c r="AB911" s="268"/>
      <c r="AC911" s="268"/>
      <c r="AD911" s="268"/>
      <c r="AE911" s="268"/>
      <c r="AF911" s="268"/>
      <c r="AG911" s="268"/>
      <c r="AH911" s="268"/>
      <c r="AI911" s="268"/>
      <c r="AJ911" s="268"/>
      <c r="AK911" s="268"/>
    </row>
    <row r="912" spans="1:37" ht="15.75" customHeight="1" x14ac:dyDescent="0.25">
      <c r="A912" s="268"/>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268"/>
      <c r="AE912" s="268"/>
      <c r="AF912" s="268"/>
      <c r="AG912" s="268"/>
      <c r="AH912" s="268"/>
      <c r="AI912" s="268"/>
      <c r="AJ912" s="268"/>
      <c r="AK912" s="268"/>
    </row>
    <row r="913" spans="1:37" ht="15.75" customHeight="1" x14ac:dyDescent="0.25">
      <c r="A913" s="268"/>
      <c r="B913" s="268"/>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c r="AA913" s="268"/>
      <c r="AB913" s="268"/>
      <c r="AC913" s="268"/>
      <c r="AD913" s="268"/>
      <c r="AE913" s="268"/>
      <c r="AF913" s="268"/>
      <c r="AG913" s="268"/>
      <c r="AH913" s="268"/>
      <c r="AI913" s="268"/>
      <c r="AJ913" s="268"/>
      <c r="AK913" s="268"/>
    </row>
    <row r="914" spans="1:37" ht="15.75" customHeight="1" x14ac:dyDescent="0.25">
      <c r="A914" s="268"/>
      <c r="B914" s="268"/>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c r="AA914" s="268"/>
      <c r="AB914" s="268"/>
      <c r="AC914" s="268"/>
      <c r="AD914" s="268"/>
      <c r="AE914" s="268"/>
      <c r="AF914" s="268"/>
      <c r="AG914" s="268"/>
      <c r="AH914" s="268"/>
      <c r="AI914" s="268"/>
      <c r="AJ914" s="268"/>
      <c r="AK914" s="268"/>
    </row>
    <row r="915" spans="1:37" ht="15.75" customHeight="1" x14ac:dyDescent="0.25">
      <c r="A915" s="268"/>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268"/>
      <c r="AE915" s="268"/>
      <c r="AF915" s="268"/>
      <c r="AG915" s="268"/>
      <c r="AH915" s="268"/>
      <c r="AI915" s="268"/>
      <c r="AJ915" s="268"/>
      <c r="AK915" s="268"/>
    </row>
    <row r="916" spans="1:37" ht="15.75" customHeight="1" x14ac:dyDescent="0.25">
      <c r="A916" s="268"/>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68"/>
      <c r="AE916" s="268"/>
      <c r="AF916" s="268"/>
      <c r="AG916" s="268"/>
      <c r="AH916" s="268"/>
      <c r="AI916" s="268"/>
      <c r="AJ916" s="268"/>
      <c r="AK916" s="268"/>
    </row>
    <row r="917" spans="1:37" ht="15.75" customHeight="1" x14ac:dyDescent="0.25">
      <c r="A917" s="268"/>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68"/>
      <c r="AE917" s="268"/>
      <c r="AF917" s="268"/>
      <c r="AG917" s="268"/>
      <c r="AH917" s="268"/>
      <c r="AI917" s="268"/>
      <c r="AJ917" s="268"/>
      <c r="AK917" s="268"/>
    </row>
    <row r="918" spans="1:37" ht="15.75" customHeight="1" x14ac:dyDescent="0.25">
      <c r="A918" s="268"/>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68"/>
      <c r="AE918" s="268"/>
      <c r="AF918" s="268"/>
      <c r="AG918" s="268"/>
      <c r="AH918" s="268"/>
      <c r="AI918" s="268"/>
      <c r="AJ918" s="268"/>
      <c r="AK918" s="268"/>
    </row>
    <row r="919" spans="1:37" ht="15.75" customHeight="1" x14ac:dyDescent="0.25">
      <c r="A919" s="268"/>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68"/>
      <c r="AE919" s="268"/>
      <c r="AF919" s="268"/>
      <c r="AG919" s="268"/>
      <c r="AH919" s="268"/>
      <c r="AI919" s="268"/>
      <c r="AJ919" s="268"/>
      <c r="AK919" s="268"/>
    </row>
    <row r="920" spans="1:37" ht="15.75" customHeight="1" x14ac:dyDescent="0.25">
      <c r="A920" s="268"/>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68"/>
      <c r="AE920" s="268"/>
      <c r="AF920" s="268"/>
      <c r="AG920" s="268"/>
      <c r="AH920" s="268"/>
      <c r="AI920" s="268"/>
      <c r="AJ920" s="268"/>
      <c r="AK920" s="268"/>
    </row>
    <row r="921" spans="1:37" ht="15.75" customHeight="1" x14ac:dyDescent="0.25">
      <c r="A921" s="268"/>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68"/>
      <c r="AE921" s="268"/>
      <c r="AF921" s="268"/>
      <c r="AG921" s="268"/>
      <c r="AH921" s="268"/>
      <c r="AI921" s="268"/>
      <c r="AJ921" s="268"/>
      <c r="AK921" s="268"/>
    </row>
    <row r="922" spans="1:37" ht="15.75" customHeight="1" x14ac:dyDescent="0.25">
      <c r="A922" s="268"/>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68"/>
      <c r="AE922" s="268"/>
      <c r="AF922" s="268"/>
      <c r="AG922" s="268"/>
      <c r="AH922" s="268"/>
      <c r="AI922" s="268"/>
      <c r="AJ922" s="268"/>
      <c r="AK922" s="268"/>
    </row>
    <row r="923" spans="1:37" ht="15.75" customHeight="1" x14ac:dyDescent="0.25">
      <c r="A923" s="268"/>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68"/>
      <c r="AE923" s="268"/>
      <c r="AF923" s="268"/>
      <c r="AG923" s="268"/>
      <c r="AH923" s="268"/>
      <c r="AI923" s="268"/>
      <c r="AJ923" s="268"/>
      <c r="AK923" s="268"/>
    </row>
    <row r="924" spans="1:37" ht="15.75" customHeight="1" x14ac:dyDescent="0.25">
      <c r="A924" s="268"/>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row>
    <row r="925" spans="1:37" ht="15.75" customHeight="1" x14ac:dyDescent="0.25">
      <c r="A925" s="268"/>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68"/>
      <c r="AE925" s="268"/>
      <c r="AF925" s="268"/>
      <c r="AG925" s="268"/>
      <c r="AH925" s="268"/>
      <c r="AI925" s="268"/>
      <c r="AJ925" s="268"/>
      <c r="AK925" s="268"/>
    </row>
    <row r="926" spans="1:37" ht="15.75" customHeight="1" x14ac:dyDescent="0.25">
      <c r="A926" s="268"/>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68"/>
      <c r="AE926" s="268"/>
      <c r="AF926" s="268"/>
      <c r="AG926" s="268"/>
      <c r="AH926" s="268"/>
      <c r="AI926" s="268"/>
      <c r="AJ926" s="268"/>
      <c r="AK926" s="268"/>
    </row>
    <row r="927" spans="1:37" ht="15.75" customHeight="1" x14ac:dyDescent="0.25">
      <c r="A927" s="268"/>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68"/>
      <c r="AE927" s="268"/>
      <c r="AF927" s="268"/>
      <c r="AG927" s="268"/>
      <c r="AH927" s="268"/>
      <c r="AI927" s="268"/>
      <c r="AJ927" s="268"/>
      <c r="AK927" s="268"/>
    </row>
    <row r="928" spans="1:37" ht="15.75" customHeight="1" x14ac:dyDescent="0.25">
      <c r="A928" s="268"/>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68"/>
      <c r="AE928" s="268"/>
      <c r="AF928" s="268"/>
      <c r="AG928" s="268"/>
      <c r="AH928" s="268"/>
      <c r="AI928" s="268"/>
      <c r="AJ928" s="268"/>
      <c r="AK928" s="268"/>
    </row>
    <row r="929" spans="1:37" ht="15.75" customHeight="1" x14ac:dyDescent="0.25">
      <c r="A929" s="268"/>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68"/>
      <c r="AE929" s="268"/>
      <c r="AF929" s="268"/>
      <c r="AG929" s="268"/>
      <c r="AH929" s="268"/>
      <c r="AI929" s="268"/>
      <c r="AJ929" s="268"/>
      <c r="AK929" s="268"/>
    </row>
    <row r="930" spans="1:37" ht="15.75" customHeight="1" x14ac:dyDescent="0.25">
      <c r="A930" s="268"/>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68"/>
      <c r="AE930" s="268"/>
      <c r="AF930" s="268"/>
      <c r="AG930" s="268"/>
      <c r="AH930" s="268"/>
      <c r="AI930" s="268"/>
      <c r="AJ930" s="268"/>
      <c r="AK930" s="268"/>
    </row>
    <row r="931" spans="1:37" ht="15.75" customHeight="1" x14ac:dyDescent="0.25">
      <c r="A931" s="268"/>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68"/>
      <c r="AE931" s="268"/>
      <c r="AF931" s="268"/>
      <c r="AG931" s="268"/>
      <c r="AH931" s="268"/>
      <c r="AI931" s="268"/>
      <c r="AJ931" s="268"/>
      <c r="AK931" s="268"/>
    </row>
    <row r="932" spans="1:37" ht="15.75" customHeight="1" x14ac:dyDescent="0.25">
      <c r="A932" s="268"/>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68"/>
      <c r="AE932" s="268"/>
      <c r="AF932" s="268"/>
      <c r="AG932" s="268"/>
      <c r="AH932" s="268"/>
      <c r="AI932" s="268"/>
      <c r="AJ932" s="268"/>
      <c r="AK932" s="268"/>
    </row>
    <row r="933" spans="1:37" ht="15.75" customHeight="1" x14ac:dyDescent="0.25">
      <c r="A933" s="268"/>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68"/>
      <c r="AE933" s="268"/>
      <c r="AF933" s="268"/>
      <c r="AG933" s="268"/>
      <c r="AH933" s="268"/>
      <c r="AI933" s="268"/>
      <c r="AJ933" s="268"/>
      <c r="AK933" s="268"/>
    </row>
    <row r="934" spans="1:37" ht="15.75" customHeight="1" x14ac:dyDescent="0.25">
      <c r="A934" s="268"/>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68"/>
      <c r="AE934" s="268"/>
      <c r="AF934" s="268"/>
      <c r="AG934" s="268"/>
      <c r="AH934" s="268"/>
      <c r="AI934" s="268"/>
      <c r="AJ934" s="268"/>
      <c r="AK934" s="268"/>
    </row>
    <row r="935" spans="1:37" ht="15.75" customHeight="1" x14ac:dyDescent="0.25">
      <c r="A935" s="268"/>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68"/>
      <c r="AE935" s="268"/>
      <c r="AF935" s="268"/>
      <c r="AG935" s="268"/>
      <c r="AH935" s="268"/>
      <c r="AI935" s="268"/>
      <c r="AJ935" s="268"/>
      <c r="AK935" s="268"/>
    </row>
    <row r="936" spans="1:37" ht="15.75" customHeight="1" x14ac:dyDescent="0.25">
      <c r="A936" s="268"/>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68"/>
      <c r="AE936" s="268"/>
      <c r="AF936" s="268"/>
      <c r="AG936" s="268"/>
      <c r="AH936" s="268"/>
      <c r="AI936" s="268"/>
      <c r="AJ936" s="268"/>
      <c r="AK936" s="268"/>
    </row>
    <row r="937" spans="1:37" ht="15.75" customHeight="1" x14ac:dyDescent="0.25">
      <c r="A937" s="268"/>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68"/>
      <c r="AE937" s="268"/>
      <c r="AF937" s="268"/>
      <c r="AG937" s="268"/>
      <c r="AH937" s="268"/>
      <c r="AI937" s="268"/>
      <c r="AJ937" s="268"/>
      <c r="AK937" s="268"/>
    </row>
    <row r="938" spans="1:37" ht="15.75" customHeight="1" x14ac:dyDescent="0.25">
      <c r="A938" s="268"/>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68"/>
      <c r="AE938" s="268"/>
      <c r="AF938" s="268"/>
      <c r="AG938" s="268"/>
      <c r="AH938" s="268"/>
      <c r="AI938" s="268"/>
      <c r="AJ938" s="268"/>
      <c r="AK938" s="268"/>
    </row>
    <row r="939" spans="1:37" ht="15.75" customHeight="1" x14ac:dyDescent="0.25">
      <c r="A939" s="268"/>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68"/>
      <c r="AE939" s="268"/>
      <c r="AF939" s="268"/>
      <c r="AG939" s="268"/>
      <c r="AH939" s="268"/>
      <c r="AI939" s="268"/>
      <c r="AJ939" s="268"/>
      <c r="AK939" s="268"/>
    </row>
    <row r="940" spans="1:37" ht="15.75" customHeight="1" x14ac:dyDescent="0.25">
      <c r="A940" s="268"/>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68"/>
      <c r="AE940" s="268"/>
      <c r="AF940" s="268"/>
      <c r="AG940" s="268"/>
      <c r="AH940" s="268"/>
      <c r="AI940" s="268"/>
      <c r="AJ940" s="268"/>
      <c r="AK940" s="268"/>
    </row>
    <row r="941" spans="1:37" ht="15.75" customHeight="1" x14ac:dyDescent="0.25">
      <c r="A941" s="268"/>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68"/>
      <c r="AE941" s="268"/>
      <c r="AF941" s="268"/>
      <c r="AG941" s="268"/>
      <c r="AH941" s="268"/>
      <c r="AI941" s="268"/>
      <c r="AJ941" s="268"/>
      <c r="AK941" s="268"/>
    </row>
    <row r="942" spans="1:37" ht="15.75" customHeight="1" x14ac:dyDescent="0.25">
      <c r="A942" s="268"/>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68"/>
      <c r="AE942" s="268"/>
      <c r="AF942" s="268"/>
      <c r="AG942" s="268"/>
      <c r="AH942" s="268"/>
      <c r="AI942" s="268"/>
      <c r="AJ942" s="268"/>
      <c r="AK942" s="268"/>
    </row>
    <row r="943" spans="1:37" ht="15.75" customHeight="1" x14ac:dyDescent="0.25">
      <c r="A943" s="268"/>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68"/>
      <c r="AE943" s="268"/>
      <c r="AF943" s="268"/>
      <c r="AG943" s="268"/>
      <c r="AH943" s="268"/>
      <c r="AI943" s="268"/>
      <c r="AJ943" s="268"/>
      <c r="AK943" s="268"/>
    </row>
    <row r="944" spans="1:37" ht="15.75" customHeight="1" x14ac:dyDescent="0.25">
      <c r="A944" s="268"/>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68"/>
      <c r="AE944" s="268"/>
      <c r="AF944" s="268"/>
      <c r="AG944" s="268"/>
      <c r="AH944" s="268"/>
      <c r="AI944" s="268"/>
      <c r="AJ944" s="268"/>
      <c r="AK944" s="268"/>
    </row>
    <row r="945" spans="1:37" ht="15.75" customHeight="1" x14ac:dyDescent="0.25">
      <c r="A945" s="268"/>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68"/>
      <c r="AE945" s="268"/>
      <c r="AF945" s="268"/>
      <c r="AG945" s="268"/>
      <c r="AH945" s="268"/>
      <c r="AI945" s="268"/>
      <c r="AJ945" s="268"/>
      <c r="AK945" s="268"/>
    </row>
    <row r="946" spans="1:37" ht="15.75" customHeight="1" x14ac:dyDescent="0.25">
      <c r="A946" s="268"/>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68"/>
      <c r="AE946" s="268"/>
      <c r="AF946" s="268"/>
      <c r="AG946" s="268"/>
      <c r="AH946" s="268"/>
      <c r="AI946" s="268"/>
      <c r="AJ946" s="268"/>
      <c r="AK946" s="268"/>
    </row>
    <row r="947" spans="1:37" ht="15.75" customHeight="1" x14ac:dyDescent="0.25">
      <c r="A947" s="268"/>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68"/>
      <c r="AE947" s="268"/>
      <c r="AF947" s="268"/>
      <c r="AG947" s="268"/>
      <c r="AH947" s="268"/>
      <c r="AI947" s="268"/>
      <c r="AJ947" s="268"/>
      <c r="AK947" s="268"/>
    </row>
    <row r="948" spans="1:37" ht="15.75" customHeight="1" x14ac:dyDescent="0.25">
      <c r="A948" s="268"/>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68"/>
      <c r="AE948" s="268"/>
      <c r="AF948" s="268"/>
      <c r="AG948" s="268"/>
      <c r="AH948" s="268"/>
      <c r="AI948" s="268"/>
      <c r="AJ948" s="268"/>
      <c r="AK948" s="268"/>
    </row>
    <row r="949" spans="1:37" ht="15.75" customHeight="1" x14ac:dyDescent="0.25">
      <c r="A949" s="268"/>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68"/>
      <c r="AE949" s="268"/>
      <c r="AF949" s="268"/>
      <c r="AG949" s="268"/>
      <c r="AH949" s="268"/>
      <c r="AI949" s="268"/>
      <c r="AJ949" s="268"/>
      <c r="AK949" s="268"/>
    </row>
    <row r="950" spans="1:37" ht="15.75" customHeight="1" x14ac:dyDescent="0.25">
      <c r="A950" s="268"/>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68"/>
      <c r="AE950" s="268"/>
      <c r="AF950" s="268"/>
      <c r="AG950" s="268"/>
      <c r="AH950" s="268"/>
      <c r="AI950" s="268"/>
      <c r="AJ950" s="268"/>
      <c r="AK950" s="268"/>
    </row>
    <row r="951" spans="1:37" ht="15.75" customHeight="1" x14ac:dyDescent="0.25">
      <c r="A951" s="268"/>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68"/>
      <c r="AE951" s="268"/>
      <c r="AF951" s="268"/>
      <c r="AG951" s="268"/>
      <c r="AH951" s="268"/>
      <c r="AI951" s="268"/>
      <c r="AJ951" s="268"/>
      <c r="AK951" s="268"/>
    </row>
    <row r="952" spans="1:37" ht="15.75" customHeight="1" x14ac:dyDescent="0.25">
      <c r="A952" s="268"/>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68"/>
      <c r="AE952" s="268"/>
      <c r="AF952" s="268"/>
      <c r="AG952" s="268"/>
      <c r="AH952" s="268"/>
      <c r="AI952" s="268"/>
      <c r="AJ952" s="268"/>
      <c r="AK952" s="268"/>
    </row>
    <row r="953" spans="1:37" ht="15.75" customHeight="1" x14ac:dyDescent="0.25">
      <c r="A953" s="268"/>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68"/>
      <c r="AE953" s="268"/>
      <c r="AF953" s="268"/>
      <c r="AG953" s="268"/>
      <c r="AH953" s="268"/>
      <c r="AI953" s="268"/>
      <c r="AJ953" s="268"/>
      <c r="AK953" s="268"/>
    </row>
    <row r="954" spans="1:37" ht="15.75" customHeight="1" x14ac:dyDescent="0.25">
      <c r="A954" s="268"/>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68"/>
      <c r="AE954" s="268"/>
      <c r="AF954" s="268"/>
      <c r="AG954" s="268"/>
      <c r="AH954" s="268"/>
      <c r="AI954" s="268"/>
      <c r="AJ954" s="268"/>
      <c r="AK954" s="268"/>
    </row>
    <row r="955" spans="1:37" ht="15.75" customHeight="1" x14ac:dyDescent="0.25">
      <c r="A955" s="268"/>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68"/>
      <c r="AE955" s="268"/>
      <c r="AF955" s="268"/>
      <c r="AG955" s="268"/>
      <c r="AH955" s="268"/>
      <c r="AI955" s="268"/>
      <c r="AJ955" s="268"/>
      <c r="AK955" s="268"/>
    </row>
    <row r="956" spans="1:37" ht="15.75" customHeight="1" x14ac:dyDescent="0.25">
      <c r="A956" s="268"/>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68"/>
      <c r="AE956" s="268"/>
      <c r="AF956" s="268"/>
      <c r="AG956" s="268"/>
      <c r="AH956" s="268"/>
      <c r="AI956" s="268"/>
      <c r="AJ956" s="268"/>
      <c r="AK956" s="268"/>
    </row>
    <row r="957" spans="1:37" ht="15.75" customHeight="1" x14ac:dyDescent="0.25">
      <c r="A957" s="268"/>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row>
    <row r="958" spans="1:37" ht="15.75" customHeight="1" x14ac:dyDescent="0.25">
      <c r="A958" s="268"/>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68"/>
      <c r="AE958" s="268"/>
      <c r="AF958" s="268"/>
      <c r="AG958" s="268"/>
      <c r="AH958" s="268"/>
      <c r="AI958" s="268"/>
      <c r="AJ958" s="268"/>
      <c r="AK958" s="268"/>
    </row>
    <row r="959" spans="1:37" ht="15.75" customHeight="1" x14ac:dyDescent="0.25">
      <c r="A959" s="268"/>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68"/>
      <c r="AE959" s="268"/>
      <c r="AF959" s="268"/>
      <c r="AG959" s="268"/>
      <c r="AH959" s="268"/>
      <c r="AI959" s="268"/>
      <c r="AJ959" s="268"/>
      <c r="AK959" s="268"/>
    </row>
    <row r="960" spans="1:37" ht="15.75" customHeight="1" x14ac:dyDescent="0.25">
      <c r="A960" s="268"/>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68"/>
      <c r="AE960" s="268"/>
      <c r="AF960" s="268"/>
      <c r="AG960" s="268"/>
      <c r="AH960" s="268"/>
      <c r="AI960" s="268"/>
      <c r="AJ960" s="268"/>
      <c r="AK960" s="268"/>
    </row>
    <row r="961" spans="1:37" ht="15.75" customHeight="1" x14ac:dyDescent="0.25">
      <c r="A961" s="268"/>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68"/>
      <c r="AE961" s="268"/>
      <c r="AF961" s="268"/>
      <c r="AG961" s="268"/>
      <c r="AH961" s="268"/>
      <c r="AI961" s="268"/>
      <c r="AJ961" s="268"/>
      <c r="AK961" s="268"/>
    </row>
    <row r="962" spans="1:37" ht="15.75" customHeight="1" x14ac:dyDescent="0.25">
      <c r="A962" s="268"/>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68"/>
      <c r="AE962" s="268"/>
      <c r="AF962" s="268"/>
      <c r="AG962" s="268"/>
      <c r="AH962" s="268"/>
      <c r="AI962" s="268"/>
      <c r="AJ962" s="268"/>
      <c r="AK962" s="268"/>
    </row>
    <row r="963" spans="1:37" ht="15.75" customHeight="1" x14ac:dyDescent="0.25">
      <c r="A963" s="268"/>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68"/>
      <c r="AE963" s="268"/>
      <c r="AF963" s="268"/>
      <c r="AG963" s="268"/>
      <c r="AH963" s="268"/>
      <c r="AI963" s="268"/>
      <c r="AJ963" s="268"/>
      <c r="AK963" s="268"/>
    </row>
    <row r="964" spans="1:37" ht="15.75" customHeight="1" x14ac:dyDescent="0.25">
      <c r="A964" s="268"/>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68"/>
      <c r="AE964" s="268"/>
      <c r="AF964" s="268"/>
      <c r="AG964" s="268"/>
      <c r="AH964" s="268"/>
      <c r="AI964" s="268"/>
      <c r="AJ964" s="268"/>
      <c r="AK964" s="268"/>
    </row>
    <row r="965" spans="1:37" ht="15.75" customHeight="1" x14ac:dyDescent="0.25">
      <c r="A965" s="268"/>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68"/>
      <c r="AE965" s="268"/>
      <c r="AF965" s="268"/>
      <c r="AG965" s="268"/>
      <c r="AH965" s="268"/>
      <c r="AI965" s="268"/>
      <c r="AJ965" s="268"/>
      <c r="AK965" s="268"/>
    </row>
    <row r="966" spans="1:37" ht="15.75" customHeight="1" x14ac:dyDescent="0.25">
      <c r="A966" s="268"/>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68"/>
      <c r="AE966" s="268"/>
      <c r="AF966" s="268"/>
      <c r="AG966" s="268"/>
      <c r="AH966" s="268"/>
      <c r="AI966" s="268"/>
      <c r="AJ966" s="268"/>
      <c r="AK966" s="268"/>
    </row>
    <row r="967" spans="1:37" ht="15.75" customHeight="1" x14ac:dyDescent="0.25">
      <c r="A967" s="268"/>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68"/>
      <c r="AE967" s="268"/>
      <c r="AF967" s="268"/>
      <c r="AG967" s="268"/>
      <c r="AH967" s="268"/>
      <c r="AI967" s="268"/>
      <c r="AJ967" s="268"/>
      <c r="AK967" s="268"/>
    </row>
    <row r="968" spans="1:37" ht="15.75" customHeight="1" x14ac:dyDescent="0.25">
      <c r="A968" s="268"/>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s="268"/>
      <c r="AG968" s="268"/>
      <c r="AH968" s="268"/>
      <c r="AI968" s="268"/>
      <c r="AJ968" s="268"/>
      <c r="AK968" s="268"/>
    </row>
    <row r="969" spans="1:37" ht="15.75" customHeight="1" x14ac:dyDescent="0.25">
      <c r="A969" s="268"/>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68"/>
      <c r="AE969" s="268"/>
      <c r="AF969" s="268"/>
      <c r="AG969" s="268"/>
      <c r="AH969" s="268"/>
      <c r="AI969" s="268"/>
      <c r="AJ969" s="268"/>
      <c r="AK969" s="268"/>
    </row>
    <row r="970" spans="1:37" ht="15.75" customHeight="1" x14ac:dyDescent="0.25">
      <c r="A970" s="268"/>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68"/>
      <c r="AE970" s="268"/>
      <c r="AF970" s="268"/>
      <c r="AG970" s="268"/>
      <c r="AH970" s="268"/>
      <c r="AI970" s="268"/>
      <c r="AJ970" s="268"/>
      <c r="AK970" s="268"/>
    </row>
    <row r="971" spans="1:37" ht="15.75" customHeight="1" x14ac:dyDescent="0.25">
      <c r="A971" s="268"/>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68"/>
      <c r="AE971" s="268"/>
      <c r="AF971" s="268"/>
      <c r="AG971" s="268"/>
      <c r="AH971" s="268"/>
      <c r="AI971" s="268"/>
      <c r="AJ971" s="268"/>
      <c r="AK971" s="268"/>
    </row>
    <row r="972" spans="1:37" ht="15.75" customHeight="1" x14ac:dyDescent="0.25">
      <c r="A972" s="268"/>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68"/>
      <c r="AE972" s="268"/>
      <c r="AF972" s="268"/>
      <c r="AG972" s="268"/>
      <c r="AH972" s="268"/>
      <c r="AI972" s="268"/>
      <c r="AJ972" s="268"/>
      <c r="AK972" s="268"/>
    </row>
    <row r="973" spans="1:37" ht="15.75" customHeight="1" x14ac:dyDescent="0.25">
      <c r="A973" s="268"/>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68"/>
      <c r="AE973" s="268"/>
      <c r="AF973" s="268"/>
      <c r="AG973" s="268"/>
      <c r="AH973" s="268"/>
      <c r="AI973" s="268"/>
      <c r="AJ973" s="268"/>
      <c r="AK973" s="268"/>
    </row>
    <row r="974" spans="1:37" ht="15.75" customHeight="1" x14ac:dyDescent="0.25">
      <c r="A974" s="268"/>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68"/>
      <c r="AE974" s="268"/>
      <c r="AF974" s="268"/>
      <c r="AG974" s="268"/>
      <c r="AH974" s="268"/>
      <c r="AI974" s="268"/>
      <c r="AJ974" s="268"/>
      <c r="AK974" s="268"/>
    </row>
    <row r="975" spans="1:37" ht="15.75" customHeight="1" x14ac:dyDescent="0.25">
      <c r="A975" s="268"/>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68"/>
      <c r="AE975" s="268"/>
      <c r="AF975" s="268"/>
      <c r="AG975" s="268"/>
      <c r="AH975" s="268"/>
      <c r="AI975" s="268"/>
      <c r="AJ975" s="268"/>
      <c r="AK975" s="268"/>
    </row>
    <row r="976" spans="1:37" ht="15.75" customHeight="1" x14ac:dyDescent="0.25">
      <c r="A976" s="268"/>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68"/>
      <c r="AE976" s="268"/>
      <c r="AF976" s="268"/>
      <c r="AG976" s="268"/>
      <c r="AH976" s="268"/>
      <c r="AI976" s="268"/>
      <c r="AJ976" s="268"/>
      <c r="AK976" s="268"/>
    </row>
    <row r="977" spans="1:37" ht="15.75" customHeight="1" x14ac:dyDescent="0.25">
      <c r="A977" s="268"/>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268"/>
      <c r="AF977" s="268"/>
      <c r="AG977" s="268"/>
      <c r="AH977" s="268"/>
      <c r="AI977" s="268"/>
      <c r="AJ977" s="268"/>
      <c r="AK977" s="268"/>
    </row>
    <row r="978" spans="1:37" ht="15.75" customHeight="1" x14ac:dyDescent="0.25">
      <c r="A978" s="268"/>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268"/>
      <c r="AF978" s="268"/>
      <c r="AG978" s="268"/>
      <c r="AH978" s="268"/>
      <c r="AI978" s="268"/>
      <c r="AJ978" s="268"/>
      <c r="AK978" s="268"/>
    </row>
    <row r="979" spans="1:37" ht="15.75" customHeight="1" x14ac:dyDescent="0.25">
      <c r="A979" s="268"/>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c r="AA979" s="268"/>
      <c r="AB979" s="268"/>
      <c r="AC979" s="268"/>
      <c r="AD979" s="268"/>
      <c r="AE979" s="268"/>
      <c r="AF979" s="268"/>
      <c r="AG979" s="268"/>
      <c r="AH979" s="268"/>
      <c r="AI979" s="268"/>
      <c r="AJ979" s="268"/>
      <c r="AK979" s="268"/>
    </row>
    <row r="980" spans="1:37" ht="15.75" customHeight="1" x14ac:dyDescent="0.25">
      <c r="A980" s="268"/>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c r="AA980" s="268"/>
      <c r="AB980" s="268"/>
      <c r="AC980" s="268"/>
      <c r="AD980" s="268"/>
      <c r="AE980" s="268"/>
      <c r="AF980" s="268"/>
      <c r="AG980" s="268"/>
      <c r="AH980" s="268"/>
      <c r="AI980" s="268"/>
      <c r="AJ980" s="268"/>
      <c r="AK980" s="268"/>
    </row>
    <row r="981" spans="1:37" ht="15.75" customHeight="1" x14ac:dyDescent="0.25">
      <c r="A981" s="268"/>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68"/>
      <c r="AE981" s="268"/>
      <c r="AF981" s="268"/>
      <c r="AG981" s="268"/>
      <c r="AH981" s="268"/>
      <c r="AI981" s="268"/>
      <c r="AJ981" s="268"/>
      <c r="AK981" s="268"/>
    </row>
    <row r="982" spans="1:37" ht="15.75" customHeight="1" x14ac:dyDescent="0.25">
      <c r="A982" s="268"/>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68"/>
      <c r="AE982" s="268"/>
      <c r="AF982" s="268"/>
      <c r="AG982" s="268"/>
      <c r="AH982" s="268"/>
      <c r="AI982" s="268"/>
      <c r="AJ982" s="268"/>
      <c r="AK982" s="268"/>
    </row>
    <row r="983" spans="1:37" ht="15.75" customHeight="1" x14ac:dyDescent="0.25">
      <c r="A983" s="268"/>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68"/>
      <c r="AE983" s="268"/>
      <c r="AF983" s="268"/>
      <c r="AG983" s="268"/>
      <c r="AH983" s="268"/>
      <c r="AI983" s="268"/>
      <c r="AJ983" s="268"/>
      <c r="AK983" s="268"/>
    </row>
    <row r="984" spans="1:37" ht="15.75" customHeight="1" x14ac:dyDescent="0.25">
      <c r="A984" s="268"/>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68"/>
      <c r="AE984" s="268"/>
      <c r="AF984" s="268"/>
      <c r="AG984" s="268"/>
      <c r="AH984" s="268"/>
      <c r="AI984" s="268"/>
      <c r="AJ984" s="268"/>
      <c r="AK984" s="268"/>
    </row>
    <row r="985" spans="1:37" ht="15.75" customHeight="1" x14ac:dyDescent="0.25">
      <c r="A985" s="268"/>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68"/>
      <c r="AE985" s="268"/>
      <c r="AF985" s="268"/>
      <c r="AG985" s="268"/>
      <c r="AH985" s="268"/>
      <c r="AI985" s="268"/>
      <c r="AJ985" s="268"/>
      <c r="AK985" s="268"/>
    </row>
    <row r="986" spans="1:37" ht="15.75" customHeight="1" x14ac:dyDescent="0.25">
      <c r="A986" s="268"/>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268"/>
      <c r="AF986" s="268"/>
      <c r="AG986" s="268"/>
      <c r="AH986" s="268"/>
      <c r="AI986" s="268"/>
      <c r="AJ986" s="268"/>
      <c r="AK986" s="268"/>
    </row>
    <row r="987" spans="1:37" ht="15.75" customHeight="1" x14ac:dyDescent="0.25">
      <c r="A987" s="268"/>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268"/>
      <c r="AF987" s="268"/>
      <c r="AG987" s="268"/>
      <c r="AH987" s="268"/>
      <c r="AI987" s="268"/>
      <c r="AJ987" s="268"/>
      <c r="AK987" s="268"/>
    </row>
    <row r="988" spans="1:37" ht="15.75" customHeight="1" x14ac:dyDescent="0.25">
      <c r="A988" s="268"/>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c r="AA988" s="268"/>
      <c r="AB988" s="268"/>
      <c r="AC988" s="268"/>
      <c r="AD988" s="268"/>
      <c r="AE988" s="268"/>
      <c r="AF988" s="268"/>
      <c r="AG988" s="268"/>
      <c r="AH988" s="268"/>
      <c r="AI988" s="268"/>
      <c r="AJ988" s="268"/>
      <c r="AK988" s="268"/>
    </row>
    <row r="989" spans="1:37" ht="15.75" customHeight="1" x14ac:dyDescent="0.25">
      <c r="A989" s="268"/>
      <c r="B989" s="268"/>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c r="AA989" s="268"/>
      <c r="AB989" s="268"/>
      <c r="AC989" s="268"/>
      <c r="AD989" s="268"/>
      <c r="AE989" s="268"/>
      <c r="AF989" s="268"/>
      <c r="AG989" s="268"/>
      <c r="AH989" s="268"/>
      <c r="AI989" s="268"/>
      <c r="AJ989" s="268"/>
      <c r="AK989" s="268"/>
    </row>
    <row r="990" spans="1:37" ht="15.75" customHeight="1" x14ac:dyDescent="0.25">
      <c r="A990" s="268"/>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268"/>
      <c r="AE990" s="268"/>
      <c r="AF990" s="268"/>
      <c r="AG990" s="268"/>
      <c r="AH990" s="268"/>
      <c r="AI990" s="268"/>
      <c r="AJ990" s="268"/>
      <c r="AK990" s="268"/>
    </row>
    <row r="991" spans="1:37" ht="15.75" customHeight="1" x14ac:dyDescent="0.25">
      <c r="A991" s="268"/>
      <c r="B991" s="268"/>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c r="AA991" s="268"/>
      <c r="AB991" s="268"/>
      <c r="AC991" s="268"/>
      <c r="AD991" s="268"/>
      <c r="AE991" s="268"/>
      <c r="AF991" s="268"/>
      <c r="AG991" s="268"/>
      <c r="AH991" s="268"/>
      <c r="AI991" s="268"/>
      <c r="AJ991" s="268"/>
      <c r="AK991" s="268"/>
    </row>
    <row r="992" spans="1:37" ht="15.75" customHeight="1" x14ac:dyDescent="0.25">
      <c r="A992" s="268"/>
      <c r="B992" s="268"/>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c r="AA992" s="268"/>
      <c r="AB992" s="268"/>
      <c r="AC992" s="268"/>
      <c r="AD992" s="268"/>
      <c r="AE992" s="268"/>
      <c r="AF992" s="268"/>
      <c r="AG992" s="268"/>
      <c r="AH992" s="268"/>
      <c r="AI992" s="268"/>
      <c r="AJ992" s="268"/>
      <c r="AK992" s="268"/>
    </row>
    <row r="993" spans="1:37" ht="15.75" customHeight="1" x14ac:dyDescent="0.25">
      <c r="A993" s="268"/>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268"/>
      <c r="AE993" s="268"/>
      <c r="AF993" s="268"/>
      <c r="AG993" s="268"/>
      <c r="AH993" s="268"/>
      <c r="AI993" s="268"/>
      <c r="AJ993" s="268"/>
      <c r="AK993" s="268"/>
    </row>
    <row r="994" spans="1:37" ht="15.75" customHeight="1" x14ac:dyDescent="0.25">
      <c r="A994" s="268"/>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68"/>
      <c r="AE994" s="268"/>
      <c r="AF994" s="268"/>
      <c r="AG994" s="268"/>
      <c r="AH994" s="268"/>
      <c r="AI994" s="268"/>
      <c r="AJ994" s="268"/>
      <c r="AK994" s="268"/>
    </row>
    <row r="995" spans="1:37" ht="15.75" customHeight="1" x14ac:dyDescent="0.25">
      <c r="A995" s="268"/>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68"/>
      <c r="AE995" s="268"/>
      <c r="AF995" s="268"/>
      <c r="AG995" s="268"/>
      <c r="AH995" s="268"/>
      <c r="AI995" s="268"/>
      <c r="AJ995" s="268"/>
      <c r="AK995" s="268"/>
    </row>
    <row r="996" spans="1:37" ht="15.75" customHeight="1" x14ac:dyDescent="0.25">
      <c r="A996" s="268"/>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68"/>
      <c r="AE996" s="268"/>
      <c r="AF996" s="268"/>
      <c r="AG996" s="268"/>
      <c r="AH996" s="268"/>
      <c r="AI996" s="268"/>
      <c r="AJ996" s="268"/>
      <c r="AK996" s="268"/>
    </row>
    <row r="997" spans="1:37" ht="15.75" customHeight="1" x14ac:dyDescent="0.25">
      <c r="A997" s="268"/>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68"/>
      <c r="AE997" s="268"/>
      <c r="AF997" s="268"/>
      <c r="AG997" s="268"/>
      <c r="AH997" s="268"/>
      <c r="AI997" s="268"/>
      <c r="AJ997" s="268"/>
      <c r="AK997" s="268"/>
    </row>
    <row r="998" spans="1:37" ht="15.75" customHeight="1" x14ac:dyDescent="0.25">
      <c r="A998" s="268"/>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68"/>
      <c r="AE998" s="268"/>
      <c r="AF998" s="268"/>
      <c r="AG998" s="268"/>
      <c r="AH998" s="268"/>
      <c r="AI998" s="268"/>
      <c r="AJ998" s="268"/>
      <c r="AK998" s="268"/>
    </row>
    <row r="999" spans="1:37" ht="15.75" customHeight="1" x14ac:dyDescent="0.25">
      <c r="A999" s="268"/>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68"/>
      <c r="AE999" s="268"/>
      <c r="AF999" s="268"/>
      <c r="AG999" s="268"/>
      <c r="AH999" s="268"/>
      <c r="AI999" s="268"/>
      <c r="AJ999" s="268"/>
      <c r="AK999" s="268"/>
    </row>
    <row r="1000" spans="1:37" ht="15.75" customHeight="1" x14ac:dyDescent="0.25">
      <c r="A1000" s="268"/>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68"/>
      <c r="AE1000" s="268"/>
      <c r="AF1000" s="268"/>
      <c r="AG1000" s="268"/>
      <c r="AH1000" s="268"/>
      <c r="AI1000" s="268"/>
      <c r="AJ1000" s="268"/>
      <c r="AK1000" s="268"/>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4.42578125" defaultRowHeight="15" customHeight="1" x14ac:dyDescent="0.25"/>
  <cols>
    <col min="1" max="26" width="10.7109375" customWidth="1"/>
  </cols>
  <sheetData>
    <row r="4" spans="3:4" x14ac:dyDescent="0.25">
      <c r="C4" s="271" t="s">
        <v>7</v>
      </c>
      <c r="D4" s="281" t="s">
        <v>197</v>
      </c>
    </row>
    <row r="5" spans="3:4" ht="75" x14ac:dyDescent="0.25">
      <c r="C5" s="273" t="s">
        <v>69</v>
      </c>
      <c r="D5" s="281" t="s">
        <v>506</v>
      </c>
    </row>
    <row r="6" spans="3:4" ht="45" x14ac:dyDescent="0.25">
      <c r="C6" s="273" t="s">
        <v>73</v>
      </c>
      <c r="D6" s="281" t="s">
        <v>507</v>
      </c>
    </row>
    <row r="7" spans="3:4" ht="45" x14ac:dyDescent="0.25">
      <c r="C7" s="273" t="s">
        <v>74</v>
      </c>
      <c r="D7" s="281" t="s">
        <v>507</v>
      </c>
    </row>
    <row r="8" spans="3:4" ht="60" x14ac:dyDescent="0.25">
      <c r="C8" s="273" t="s">
        <v>75</v>
      </c>
      <c r="D8" s="281" t="s">
        <v>506</v>
      </c>
    </row>
    <row r="9" spans="3:4" ht="45" x14ac:dyDescent="0.25">
      <c r="C9" s="273" t="s">
        <v>76</v>
      </c>
      <c r="D9" s="281" t="s">
        <v>507</v>
      </c>
    </row>
    <row r="10" spans="3:4" ht="105" x14ac:dyDescent="0.25">
      <c r="C10" s="273" t="s">
        <v>77</v>
      </c>
      <c r="D10" s="281" t="s">
        <v>508</v>
      </c>
    </row>
    <row r="11" spans="3:4" ht="45" x14ac:dyDescent="0.25">
      <c r="C11" s="273" t="s">
        <v>78</v>
      </c>
      <c r="D11" s="281" t="s">
        <v>507</v>
      </c>
    </row>
    <row r="12" spans="3:4" ht="45" x14ac:dyDescent="0.25">
      <c r="C12" s="273" t="s">
        <v>79</v>
      </c>
      <c r="D12" s="281" t="s">
        <v>506</v>
      </c>
    </row>
    <row r="13" spans="3:4" ht="105" x14ac:dyDescent="0.25">
      <c r="C13" s="273" t="s">
        <v>80</v>
      </c>
      <c r="D13" s="281" t="s">
        <v>506</v>
      </c>
    </row>
    <row r="14" spans="3:4" ht="60" x14ac:dyDescent="0.25">
      <c r="C14" s="273" t="s">
        <v>81</v>
      </c>
      <c r="D14" s="281" t="s">
        <v>506</v>
      </c>
    </row>
    <row r="15" spans="3:4" ht="45" x14ac:dyDescent="0.25">
      <c r="C15" s="273" t="s">
        <v>82</v>
      </c>
      <c r="D15" s="281" t="s">
        <v>506</v>
      </c>
    </row>
    <row r="16" spans="3:4" ht="30" x14ac:dyDescent="0.25">
      <c r="C16" s="273" t="s">
        <v>83</v>
      </c>
      <c r="D16" s="281" t="s">
        <v>506</v>
      </c>
    </row>
    <row r="17" spans="3:4" ht="30" x14ac:dyDescent="0.25">
      <c r="C17" s="273" t="s">
        <v>84</v>
      </c>
      <c r="D17" s="281" t="s">
        <v>506</v>
      </c>
    </row>
    <row r="18" spans="3:4" ht="75" x14ac:dyDescent="0.25">
      <c r="C18" s="273" t="s">
        <v>85</v>
      </c>
      <c r="D18" s="281" t="s">
        <v>508</v>
      </c>
    </row>
    <row r="19" spans="3:4" ht="90" x14ac:dyDescent="0.25">
      <c r="C19" s="273" t="s">
        <v>86</v>
      </c>
      <c r="D19" s="281" t="s">
        <v>508</v>
      </c>
    </row>
    <row r="20" spans="3:4" ht="45" x14ac:dyDescent="0.25">
      <c r="C20" s="273" t="s">
        <v>87</v>
      </c>
      <c r="D20" s="281" t="s">
        <v>509</v>
      </c>
    </row>
    <row r="21" spans="3:4" ht="15.75" customHeight="1" x14ac:dyDescent="0.25"/>
    <row r="22" spans="3:4" ht="15.75" customHeight="1" x14ac:dyDescent="0.25"/>
    <row r="23" spans="3:4" ht="15.75" customHeight="1" x14ac:dyDescent="0.25"/>
    <row r="24" spans="3:4" ht="15.75" customHeight="1" x14ac:dyDescent="0.25"/>
    <row r="25" spans="3:4" ht="15.75" customHeight="1" x14ac:dyDescent="0.25"/>
    <row r="26" spans="3:4" ht="15.75" customHeight="1" x14ac:dyDescent="0.25"/>
    <row r="27" spans="3:4" ht="15.75" customHeight="1" x14ac:dyDescent="0.25"/>
    <row r="28" spans="3:4" ht="15.75" customHeight="1" x14ac:dyDescent="0.25"/>
    <row r="29" spans="3:4" ht="15.75" customHeight="1" x14ac:dyDescent="0.25"/>
    <row r="30" spans="3:4" ht="15.75" customHeight="1" x14ac:dyDescent="0.25"/>
    <row r="31" spans="3:4" ht="15.75" customHeight="1" x14ac:dyDescent="0.25"/>
    <row r="32" spans="3: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C4:D2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vt:lpstr>
      <vt:lpstr>Contexto</vt:lpstr>
      <vt:lpstr>Riesgos</vt:lpstr>
      <vt:lpstr>Controles Riesgos de Gestión</vt:lpstr>
      <vt:lpstr>Controles Riesgos de Corrupción</vt:lpstr>
      <vt:lpstr>Hoja3</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2024-01-31T22:52:08Z</dcterms:modified>
</cp:coreProperties>
</file>