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los.sandoval\Documents\IDPC 2023\contrato 2023\2. Febrero 20203\"/>
    </mc:Choice>
  </mc:AlternateContent>
  <bookViews>
    <workbookView showHorizontalScroll="0" showVerticalScroll="0" showSheetTabs="0" xWindow="0" yWindow="0" windowWidth="28800" windowHeight="12435" tabRatio="824"/>
  </bookViews>
  <sheets>
    <sheet name="Matriz seguimiento PAAC 2018" sheetId="12" r:id="rId1"/>
    <sheet name="Hoja1" sheetId="13" state="hidden" r:id="rId2"/>
  </sheets>
  <definedNames>
    <definedName name="_xlnm._FilterDatabase" localSheetId="0" hidden="1">'Matriz seguimiento PAAC 2018'!$A$5:$AK$73</definedName>
    <definedName name="_xlnm.Print_Area" localSheetId="0">'Matriz seguimiento PAAC 2018'!$A$1:$AK$73</definedName>
    <definedName name="q">'Matriz seguimiento PAAC 2018'!$P$7</definedName>
    <definedName name="_xlnm.Print_Titles" localSheetId="0">'Matriz seguimiento PAAC 2018'!$1:$5</definedName>
  </definedNames>
  <calcPr calcId="152511"/>
</workbook>
</file>

<file path=xl/calcChain.xml><?xml version="1.0" encoding="utf-8"?>
<calcChain xmlns="http://schemas.openxmlformats.org/spreadsheetml/2006/main">
  <c r="AC14" i="12" l="1"/>
  <c r="AC20" i="12" l="1"/>
  <c r="AC34" i="12" l="1"/>
  <c r="AC21" i="12" l="1"/>
  <c r="AC18" i="12"/>
  <c r="AC31" i="12"/>
  <c r="AC42" i="12" l="1"/>
  <c r="AC41" i="12"/>
  <c r="AC26" i="12" l="1"/>
  <c r="S58" i="12" l="1"/>
  <c r="S30" i="12" l="1"/>
  <c r="S6" i="12"/>
  <c r="W18" i="12" l="1"/>
  <c r="W21" i="12"/>
  <c r="W20" i="12" l="1"/>
  <c r="R18" i="12" l="1"/>
  <c r="W42" i="12" l="1"/>
  <c r="W41" i="12"/>
  <c r="W33" i="12"/>
  <c r="W26" i="12"/>
  <c r="X26" i="12" s="1"/>
  <c r="X24" i="12" l="1"/>
  <c r="W14" i="12"/>
  <c r="AD69" i="12" l="1"/>
  <c r="S69" i="12"/>
  <c r="AH69" i="12"/>
  <c r="AG69" i="12"/>
  <c r="AJ69" i="12" l="1"/>
  <c r="AI69" i="12"/>
  <c r="S46" i="12"/>
  <c r="R41" i="12" l="1"/>
  <c r="AG32" i="12"/>
  <c r="R32" i="12"/>
  <c r="R21" i="12" l="1"/>
  <c r="AH21" i="12" s="1"/>
  <c r="R14" i="12"/>
  <c r="AH14" i="12" s="1"/>
  <c r="R26" i="12"/>
  <c r="S26" i="12" s="1"/>
  <c r="AG21" i="12"/>
  <c r="R20" i="12"/>
  <c r="AG14" i="12"/>
  <c r="AG6" i="12"/>
  <c r="AH6" i="12"/>
  <c r="AH73" i="12"/>
  <c r="AG73" i="12"/>
  <c r="AH72" i="12"/>
  <c r="AG72" i="12"/>
  <c r="AH71" i="12"/>
  <c r="AG71" i="12"/>
  <c r="AH70" i="12"/>
  <c r="AG70" i="12"/>
  <c r="AH68" i="12"/>
  <c r="AG68" i="12"/>
  <c r="AH67" i="12"/>
  <c r="AG67" i="12"/>
  <c r="AH66" i="12"/>
  <c r="AG66" i="12"/>
  <c r="AH65" i="12"/>
  <c r="AG65" i="12"/>
  <c r="AH64" i="12"/>
  <c r="AG64" i="12"/>
  <c r="AH63" i="12"/>
  <c r="AG63" i="12"/>
  <c r="AH62" i="12"/>
  <c r="AG62" i="12"/>
  <c r="AH61" i="12"/>
  <c r="AG61" i="12"/>
  <c r="AH60" i="12"/>
  <c r="AG60" i="12"/>
  <c r="AH59" i="12"/>
  <c r="AG59" i="12"/>
  <c r="AH58" i="12"/>
  <c r="AG58" i="12"/>
  <c r="AH57" i="12"/>
  <c r="AG57" i="12"/>
  <c r="AH56" i="12"/>
  <c r="AG56" i="12"/>
  <c r="AH55" i="12"/>
  <c r="AG55" i="12"/>
  <c r="AH54" i="12"/>
  <c r="AG54" i="12"/>
  <c r="AH53" i="12"/>
  <c r="AG53" i="12"/>
  <c r="AH52" i="12"/>
  <c r="AG52" i="12"/>
  <c r="AH51" i="12"/>
  <c r="AG51" i="12"/>
  <c r="AH50" i="12"/>
  <c r="AG50" i="12"/>
  <c r="AH49" i="12"/>
  <c r="AG49" i="12"/>
  <c r="AH48" i="12"/>
  <c r="AG48" i="12"/>
  <c r="AH47" i="12"/>
  <c r="AG47" i="12"/>
  <c r="AH46" i="12"/>
  <c r="AG46" i="12"/>
  <c r="AH45" i="12"/>
  <c r="AG45" i="12"/>
  <c r="AH44" i="12"/>
  <c r="AG44" i="12"/>
  <c r="AH43" i="12"/>
  <c r="AG43" i="12"/>
  <c r="AH42" i="12"/>
  <c r="AG42" i="12"/>
  <c r="AH41" i="12"/>
  <c r="AH40" i="12"/>
  <c r="AG40" i="12"/>
  <c r="AH39" i="12"/>
  <c r="AG39" i="12"/>
  <c r="AH38" i="12"/>
  <c r="AG38" i="12"/>
  <c r="AH37" i="12"/>
  <c r="AG37" i="12"/>
  <c r="AH36" i="12"/>
  <c r="AG36" i="12"/>
  <c r="AH35" i="12"/>
  <c r="AG35" i="12"/>
  <c r="AH34" i="12"/>
  <c r="AG34" i="12"/>
  <c r="AH33" i="12"/>
  <c r="AG33" i="12"/>
  <c r="AH32" i="12"/>
  <c r="AI32" i="12" s="1"/>
  <c r="AH31" i="12"/>
  <c r="AG31" i="12"/>
  <c r="AH30" i="12"/>
  <c r="AG30" i="12"/>
  <c r="AH29" i="12"/>
  <c r="AG29" i="12"/>
  <c r="AH28" i="12"/>
  <c r="AG28" i="12"/>
  <c r="AH27" i="12"/>
  <c r="AG27" i="12"/>
  <c r="AH26" i="12"/>
  <c r="AG26" i="12"/>
  <c r="AH25" i="12"/>
  <c r="AG25" i="12"/>
  <c r="AH24" i="12"/>
  <c r="AG24" i="12"/>
  <c r="AH23" i="12"/>
  <c r="AG23" i="12"/>
  <c r="AH22" i="12"/>
  <c r="AG22" i="12"/>
  <c r="AH20" i="12"/>
  <c r="AG20" i="12"/>
  <c r="AH19" i="12"/>
  <c r="AG19" i="12"/>
  <c r="AH18" i="12"/>
  <c r="AG18" i="12"/>
  <c r="AH17" i="12"/>
  <c r="AG17" i="12"/>
  <c r="AH16" i="12"/>
  <c r="AG16" i="12"/>
  <c r="AH15" i="12"/>
  <c r="AG15" i="12"/>
  <c r="AH13" i="12"/>
  <c r="AG13" i="12"/>
  <c r="AH12" i="12"/>
  <c r="AG12" i="12"/>
  <c r="AH11" i="12"/>
  <c r="AG11" i="12"/>
  <c r="AH10" i="12"/>
  <c r="AG10" i="12"/>
  <c r="AH9" i="12"/>
  <c r="AG9" i="12"/>
  <c r="AH8" i="12"/>
  <c r="AG8" i="12"/>
  <c r="AH7" i="12"/>
  <c r="AG7" i="12"/>
  <c r="AD73" i="12"/>
  <c r="AD72" i="12"/>
  <c r="AD71" i="12"/>
  <c r="AD70" i="12"/>
  <c r="AD68" i="12"/>
  <c r="AD67" i="12"/>
  <c r="AD66" i="12"/>
  <c r="AD65" i="12"/>
  <c r="AD64" i="12"/>
  <c r="AD63" i="12"/>
  <c r="AD62" i="12"/>
  <c r="AD61" i="12"/>
  <c r="AD60" i="12"/>
  <c r="AD59" i="12"/>
  <c r="AD58" i="12"/>
  <c r="AD57" i="12"/>
  <c r="AD56" i="12"/>
  <c r="AD55" i="12"/>
  <c r="AD54" i="12"/>
  <c r="AD53" i="12"/>
  <c r="AD52" i="12"/>
  <c r="AD51" i="12"/>
  <c r="AD50" i="12"/>
  <c r="AD49" i="12"/>
  <c r="AD48" i="12"/>
  <c r="AD47" i="12"/>
  <c r="AD46" i="12"/>
  <c r="AD45" i="12"/>
  <c r="AD44" i="12"/>
  <c r="AD43" i="12"/>
  <c r="AD42" i="12"/>
  <c r="AD41" i="12"/>
  <c r="AD40" i="12"/>
  <c r="AD39" i="12"/>
  <c r="AD38" i="12"/>
  <c r="AD37" i="12"/>
  <c r="AD36" i="12"/>
  <c r="AD35" i="12"/>
  <c r="AD34" i="12"/>
  <c r="AD33" i="12"/>
  <c r="AD32" i="12"/>
  <c r="AD31" i="12"/>
  <c r="AD30" i="12"/>
  <c r="AD29" i="12"/>
  <c r="AD28" i="12"/>
  <c r="AD27" i="12"/>
  <c r="AD26" i="12"/>
  <c r="AD25" i="12"/>
  <c r="AD24" i="12"/>
  <c r="AD23" i="12"/>
  <c r="AD22" i="12"/>
  <c r="AD21" i="12"/>
  <c r="AD20" i="12"/>
  <c r="AD19" i="12"/>
  <c r="AD18" i="12"/>
  <c r="AD17" i="12"/>
  <c r="AD16" i="12"/>
  <c r="AD15" i="12"/>
  <c r="AD14" i="12"/>
  <c r="AD13" i="12"/>
  <c r="AD12" i="12"/>
  <c r="AD11" i="12"/>
  <c r="AD10" i="12"/>
  <c r="AD9" i="12"/>
  <c r="AD8" i="12"/>
  <c r="AD7" i="12"/>
  <c r="AD6" i="12"/>
  <c r="X73" i="12"/>
  <c r="X72" i="12"/>
  <c r="X71" i="12"/>
  <c r="X70" i="12"/>
  <c r="X68" i="12"/>
  <c r="X67" i="12"/>
  <c r="X66" i="12"/>
  <c r="X65" i="12"/>
  <c r="X64" i="12"/>
  <c r="X63" i="12"/>
  <c r="X62" i="12"/>
  <c r="X61" i="12"/>
  <c r="X60" i="12"/>
  <c r="X59" i="12"/>
  <c r="X58" i="12"/>
  <c r="X57" i="12"/>
  <c r="X56" i="12"/>
  <c r="X55" i="12"/>
  <c r="X54" i="12"/>
  <c r="X53" i="12"/>
  <c r="X52" i="12"/>
  <c r="X51" i="12"/>
  <c r="X50" i="12"/>
  <c r="X49" i="12"/>
  <c r="X48" i="12"/>
  <c r="X47" i="12"/>
  <c r="X46" i="12"/>
  <c r="X45" i="12"/>
  <c r="X44" i="12"/>
  <c r="X43" i="12"/>
  <c r="X42" i="12"/>
  <c r="X41" i="12"/>
  <c r="X40" i="12"/>
  <c r="X39" i="12"/>
  <c r="X38" i="12"/>
  <c r="X37" i="12"/>
  <c r="X36" i="12"/>
  <c r="X35" i="12"/>
  <c r="X34" i="12"/>
  <c r="X33" i="12"/>
  <c r="X32" i="12"/>
  <c r="X31" i="12"/>
  <c r="X30" i="12"/>
  <c r="X29" i="12"/>
  <c r="X28" i="12"/>
  <c r="X27" i="12"/>
  <c r="X25" i="12"/>
  <c r="X23" i="12"/>
  <c r="X22" i="12"/>
  <c r="X21" i="12"/>
  <c r="X20" i="12"/>
  <c r="X19" i="12"/>
  <c r="X18" i="12"/>
  <c r="X17" i="12"/>
  <c r="X16" i="12"/>
  <c r="X15" i="12"/>
  <c r="X14" i="12"/>
  <c r="X13" i="12"/>
  <c r="X12" i="12"/>
  <c r="X11" i="12"/>
  <c r="X10" i="12"/>
  <c r="X9" i="12"/>
  <c r="X8" i="12"/>
  <c r="X7" i="12"/>
  <c r="X6" i="12"/>
  <c r="S72" i="12"/>
  <c r="S71" i="12"/>
  <c r="S70" i="12"/>
  <c r="S68" i="12"/>
  <c r="S67" i="12"/>
  <c r="S66" i="12"/>
  <c r="S65" i="12"/>
  <c r="S64" i="12"/>
  <c r="S63" i="12"/>
  <c r="S62" i="12"/>
  <c r="S61" i="12"/>
  <c r="S60" i="12"/>
  <c r="S59" i="12"/>
  <c r="S57" i="12"/>
  <c r="S56" i="12"/>
  <c r="S55" i="12"/>
  <c r="S54" i="12"/>
  <c r="S53" i="12"/>
  <c r="S52" i="12"/>
  <c r="S51" i="12"/>
  <c r="S50" i="12"/>
  <c r="S49" i="12"/>
  <c r="S48" i="12"/>
  <c r="S47" i="12"/>
  <c r="S45" i="12"/>
  <c r="S44" i="12"/>
  <c r="S43" i="12"/>
  <c r="S42" i="12"/>
  <c r="S41" i="12"/>
  <c r="S40" i="12"/>
  <c r="S39" i="12"/>
  <c r="S38" i="12"/>
  <c r="S37" i="12"/>
  <c r="S36" i="12"/>
  <c r="S35" i="12"/>
  <c r="S34" i="12"/>
  <c r="S33" i="12"/>
  <c r="S32" i="12"/>
  <c r="S31" i="12"/>
  <c r="S29" i="12"/>
  <c r="S28" i="12"/>
  <c r="S27" i="12"/>
  <c r="S25" i="12"/>
  <c r="S24" i="12"/>
  <c r="S23" i="12"/>
  <c r="S22" i="12"/>
  <c r="S21" i="12"/>
  <c r="S20" i="12"/>
  <c r="S19" i="12"/>
  <c r="S18" i="12"/>
  <c r="S17" i="12"/>
  <c r="S16" i="12"/>
  <c r="S15" i="12"/>
  <c r="S13" i="12"/>
  <c r="S12" i="12"/>
  <c r="S11" i="12"/>
  <c r="S10" i="12"/>
  <c r="S9" i="12"/>
  <c r="S8" i="12"/>
  <c r="S7" i="12"/>
  <c r="S73" i="12"/>
  <c r="S14" i="12" l="1"/>
  <c r="AJ7" i="12"/>
  <c r="AJ8" i="12"/>
  <c r="AJ9" i="12"/>
  <c r="AJ10" i="12"/>
  <c r="AJ11" i="12"/>
  <c r="AJ12" i="12"/>
  <c r="AJ13" i="12"/>
  <c r="AJ33" i="12"/>
  <c r="AJ34" i="12"/>
  <c r="AJ35" i="12"/>
  <c r="AJ36" i="12"/>
  <c r="AJ37" i="12"/>
  <c r="AJ38" i="12"/>
  <c r="AJ39" i="12"/>
  <c r="AJ40" i="12"/>
  <c r="AJ6" i="12"/>
  <c r="AJ32" i="12"/>
  <c r="AI41" i="12"/>
  <c r="AJ41" i="12"/>
  <c r="AJ15" i="12"/>
  <c r="AJ16" i="12"/>
  <c r="AJ17" i="12"/>
  <c r="AJ18" i="12"/>
  <c r="AJ19" i="12"/>
  <c r="AJ20" i="12"/>
  <c r="AJ22" i="12"/>
  <c r="AJ23" i="12"/>
  <c r="AJ24" i="12"/>
  <c r="AJ25" i="12"/>
  <c r="AJ26" i="12"/>
  <c r="AJ27" i="12"/>
  <c r="AJ28" i="12"/>
  <c r="AJ29" i="12"/>
  <c r="AJ30" i="12"/>
  <c r="AJ31" i="12"/>
  <c r="AJ42" i="12"/>
  <c r="AJ43" i="12"/>
  <c r="AJ44" i="12"/>
  <c r="AJ45" i="12"/>
  <c r="AJ46" i="12"/>
  <c r="AJ47" i="12"/>
  <c r="AJ48" i="12"/>
  <c r="AJ49" i="12"/>
  <c r="AJ50" i="12"/>
  <c r="AJ51" i="12"/>
  <c r="AJ52" i="12"/>
  <c r="AJ53" i="12"/>
  <c r="AJ54" i="12"/>
  <c r="AJ55" i="12"/>
  <c r="AJ56" i="12"/>
  <c r="AJ57" i="12"/>
  <c r="AJ58" i="12"/>
  <c r="AJ59" i="12"/>
  <c r="AJ60" i="12"/>
  <c r="AJ61" i="12"/>
  <c r="AJ62" i="12"/>
  <c r="AJ63" i="12"/>
  <c r="AJ64" i="12"/>
  <c r="AJ65" i="12"/>
  <c r="AJ66" i="12"/>
  <c r="AJ67" i="12"/>
  <c r="AJ68" i="12"/>
  <c r="AJ70" i="12"/>
  <c r="AJ71" i="12"/>
  <c r="AJ72" i="12"/>
  <c r="AJ73" i="12"/>
  <c r="AJ14" i="12"/>
  <c r="AJ21" i="12"/>
  <c r="AI22" i="12"/>
  <c r="AI42" i="12"/>
  <c r="AI45" i="12"/>
  <c r="AI56" i="12"/>
  <c r="AI64" i="12"/>
  <c r="AI66" i="12"/>
  <c r="AI70" i="12"/>
  <c r="AI72" i="12"/>
  <c r="AI15" i="12"/>
  <c r="AI16" i="12"/>
  <c r="AI17" i="12"/>
  <c r="AI18" i="12"/>
  <c r="AI19" i="12"/>
  <c r="AI20" i="12"/>
  <c r="AI23" i="12"/>
  <c r="AI24" i="12"/>
  <c r="AI25" i="12"/>
  <c r="AI26" i="12"/>
  <c r="AI27" i="12"/>
  <c r="AI28" i="12"/>
  <c r="AI29" i="12"/>
  <c r="AI30" i="12"/>
  <c r="AI31" i="12"/>
  <c r="AI43" i="12"/>
  <c r="AI44" i="12"/>
  <c r="AI46" i="12"/>
  <c r="AI47" i="12"/>
  <c r="AI48" i="12"/>
  <c r="AI49" i="12"/>
  <c r="AI50" i="12"/>
  <c r="AI51" i="12"/>
  <c r="AI52" i="12"/>
  <c r="AI53" i="12"/>
  <c r="AI54" i="12"/>
  <c r="AI55" i="12"/>
  <c r="AI57" i="12"/>
  <c r="AI58" i="12"/>
  <c r="AI59" i="12"/>
  <c r="AI60" i="12"/>
  <c r="AI61" i="12"/>
  <c r="AI62" i="12"/>
  <c r="AI63" i="12"/>
  <c r="AI65" i="12"/>
  <c r="AI67" i="12"/>
  <c r="AI68" i="12"/>
  <c r="AI71" i="12"/>
  <c r="AI73" i="12"/>
  <c r="AI14" i="12"/>
  <c r="AI21" i="12"/>
  <c r="AI7" i="12"/>
  <c r="AI8" i="12"/>
  <c r="AI9" i="12"/>
  <c r="AI10" i="12"/>
  <c r="AI11" i="12"/>
  <c r="AI12" i="12"/>
  <c r="AI13" i="12"/>
  <c r="AI33" i="12"/>
  <c r="AI34" i="12"/>
  <c r="AI35" i="12"/>
  <c r="AI36" i="12"/>
  <c r="AI37" i="12"/>
  <c r="AI38" i="12"/>
  <c r="AI39" i="12"/>
  <c r="AI40" i="12"/>
  <c r="AI6" i="12"/>
</calcChain>
</file>

<file path=xl/sharedStrings.xml><?xml version="1.0" encoding="utf-8"?>
<sst xmlns="http://schemas.openxmlformats.org/spreadsheetml/2006/main" count="1128" uniqueCount="580">
  <si>
    <t>Subcomponente</t>
  </si>
  <si>
    <t>Meta o producto</t>
  </si>
  <si>
    <t xml:space="preserve">Responsable </t>
  </si>
  <si>
    <t>1.1</t>
  </si>
  <si>
    <t>1.2</t>
  </si>
  <si>
    <t>1.3</t>
  </si>
  <si>
    <t>2.1</t>
  </si>
  <si>
    <t>2.2</t>
  </si>
  <si>
    <t>3.1</t>
  </si>
  <si>
    <t>3.2</t>
  </si>
  <si>
    <t>4.1</t>
  </si>
  <si>
    <t>4.2</t>
  </si>
  <si>
    <t>4.3</t>
  </si>
  <si>
    <t>5.1</t>
  </si>
  <si>
    <t>Fecha Inicio</t>
  </si>
  <si>
    <t>Fecha Fin</t>
  </si>
  <si>
    <t>3.3</t>
  </si>
  <si>
    <t>Asesoría Control Interno</t>
  </si>
  <si>
    <t>No aplica</t>
  </si>
  <si>
    <t>Líderes de Procesos
Equipo SIG</t>
  </si>
  <si>
    <t xml:space="preserve">Adoptar el trámite interno para la gestión de peticiones, quejas, reclamos y sugerencias de la ciudadanía. </t>
  </si>
  <si>
    <t>Ajustar y adoptar la Resolución para fijar los costos de reproducción de información pública.</t>
  </si>
  <si>
    <t>Ajustar y adoptar el Registro de Activos de Información Pública</t>
  </si>
  <si>
    <t xml:space="preserve">Adecuar los medios electrónicos para garantizar la accesibilidad a la información. </t>
  </si>
  <si>
    <t>Diagnóstico para la adecuación de la infraestructura física de las sedes del IDPC.</t>
  </si>
  <si>
    <t>Señalización de las sedes del IDPC</t>
  </si>
  <si>
    <t>3.4</t>
  </si>
  <si>
    <t>Ajustar y adoptar el Esquema de Publicación de Información Pública</t>
  </si>
  <si>
    <t>Mantener actualizado el Esquema de Publicación de Información Pública</t>
  </si>
  <si>
    <t>Equipo de Transparencia y Atención a la Ciudadanía.</t>
  </si>
  <si>
    <t xml:space="preserve">Realizar una feria de atención a la ciudadanía. </t>
  </si>
  <si>
    <t>Realizar los informes semestrales del defensor del ciudadano de acuerdo con la PPDSC.</t>
  </si>
  <si>
    <t>Adelantar acciones que garanticen la coherencia la información publicada en las diferentes plataformas de atención a la ciudadanía, y que permitan optimizar los canales de atención dispuestos para tal fin por el IDPC.</t>
  </si>
  <si>
    <t>Realizar acciones de divulgación y capacitación sobre los protocolos de servicio al ciudadano y carta de trato digno a los funcionarios y contratistas del IDPC.</t>
  </si>
  <si>
    <t>Realizar acciones de divulgación y capacitación sobre transparencia y medidas anticorrupción a los funcionarios y contratistas del IDPC.</t>
  </si>
  <si>
    <t>Líderes de procesos misionales - Equipo SIG - Equipo Transparencia y Atención a la Ciudadanía</t>
  </si>
  <si>
    <t>Equipo Transparencia y Atención a la Ciudadanía</t>
  </si>
  <si>
    <t>Adoptar la Estrategia de Transparencia, Atención a la Ciudadanía y Participación 2017-2019</t>
  </si>
  <si>
    <t>Implementar la fase II de la Estrategia de Transparencia, Atención a la Ciudadanía y Participación 2017-2019</t>
  </si>
  <si>
    <t xml:space="preserve">Código de Buen Gobierno asegurado </t>
  </si>
  <si>
    <t xml:space="preserve">Código de Ética adoptado </t>
  </si>
  <si>
    <t>Asegurar la vigencia del Código de Buen Gobierno en el marco del MIPG.</t>
  </si>
  <si>
    <t>Actualizar y adoptar la política e instrumentos para la gestión de riesgos en articulación con el Modelo Integrado de Gestión y Planeación -MIPG.</t>
  </si>
  <si>
    <t>1.4</t>
  </si>
  <si>
    <t>1.5</t>
  </si>
  <si>
    <t>Elaborar la primera versión del portafolio de servicios del IDPC.</t>
  </si>
  <si>
    <t>Avanzar en la formulación del Inventario de Otros Procedimientos Administrativos a cargo de la Subdirección de Divulgación.</t>
  </si>
  <si>
    <t>Avanzar en la formulación del Inventario de Trámites y Otros Procedimientos Administrativos a cargo de la Subdirección de Intervención.</t>
  </si>
  <si>
    <t>Equipo de Transparencia y Atención a la Ciudadanía - Equipo SIG.</t>
  </si>
  <si>
    <t>Subdirección de Intervención - Subdirección de Divulgación - Subdirección General.</t>
  </si>
  <si>
    <t>Equipo de Transparencia y Atención a la Ciudadanía -Equipo SIG - Subdirección de Intervención - Subdirección de Divulgación.</t>
  </si>
  <si>
    <t>Equipo de Transparencia y Atención a la Ciudadanía - Equipo SIG - Subdirección de Intervención - Subdirección de Divulgación.</t>
  </si>
  <si>
    <t>Publicar en el portal web institucional y en articulación con las entidades del sector los informes de logros (en formato comprensible para el ciudadano), con antelación a los eventos de rendición de cuentas, de acuerdo con lo establecido en la normatividad.</t>
  </si>
  <si>
    <t>Equipo de planeación - Equipo Transparencia y Atención al Ciudadano.</t>
  </si>
  <si>
    <t>Elaborar y publicar trimestralmente el informe de PQRS.</t>
  </si>
  <si>
    <t>5.2</t>
  </si>
  <si>
    <t>Equipo Planeación - Equipo SIG de la Subdirección General.</t>
  </si>
  <si>
    <t>Informe de evaluación publicado.</t>
  </si>
  <si>
    <t>Realizar audiencias para la Rendición de Cuentas del IDPC.</t>
  </si>
  <si>
    <t>Emitir respuesta a las solicitudes y requerimientos que realice la ciudadanía a partir de los procesos de rendición de cuentas.</t>
  </si>
  <si>
    <t>Equipo Planeación - Equipo Transparencia y Atención al Ciudadano.</t>
  </si>
  <si>
    <t>Informe de logros publicado.</t>
  </si>
  <si>
    <t>Equipo Planeación - Equipo Comunicaciones.</t>
  </si>
  <si>
    <t>Ruta de publicación de información implementada.</t>
  </si>
  <si>
    <t>100% del micrositio de Transparencia actualizado.</t>
  </si>
  <si>
    <t>Equipo Gestión Documental</t>
  </si>
  <si>
    <t>Ajustar y adoptar el Índice de Información Clasificada y Reservada.</t>
  </si>
  <si>
    <t>Administración de Bienes e Infraestructura - Equipo de Transparencia y Atención a la Ciudadanía</t>
  </si>
  <si>
    <t>Diagnóstico infraestructura física realizado.</t>
  </si>
  <si>
    <t>Equipo Transparencia y Atención a la Ciudadanía.</t>
  </si>
  <si>
    <t>Realizar y publicar en la página web institucional y en la intranet el seguimiento al Mapa de Riesgos de Corrupción.</t>
  </si>
  <si>
    <t>Realizar informes de medición de la satisfacción de la atención a la ciudadanía y publicar en la página web institucional.</t>
  </si>
  <si>
    <t>Actualizar los contenidos mínimos de acceso a la información pública en el micrositio de Transparencia de la página web institucional.</t>
  </si>
  <si>
    <t>Revisar, actualizar e implementar la ruta de publicación de la información para la actualización del micrositio de Transparencia de la página web institucional.</t>
  </si>
  <si>
    <t>Equipo SIG</t>
  </si>
  <si>
    <t>Equipo SIG - Equipo Transparencia y Atención a la Ciudadanía</t>
  </si>
  <si>
    <t>Equipo SIG - Equipo Atención al Ciudadano</t>
  </si>
  <si>
    <t xml:space="preserve">Equipo Comunicaciones - Web Master - Equipo de Transparencia </t>
  </si>
  <si>
    <t>Equipo Administración de Bienes e Infraestructura - Equipo de Transparencia y Atención a la Ciudadanía.</t>
  </si>
  <si>
    <t>Gestión Documental - Asesoría Jurídica - Equipo Talento Humano</t>
  </si>
  <si>
    <t>Registro de Activos de Información Pública adoptado.</t>
  </si>
  <si>
    <t>Página web institucional adecuada.</t>
  </si>
  <si>
    <t>Índice de Información Clasificada y Reservada adoptado.</t>
  </si>
  <si>
    <t>3 Informes de estado de actualización del esquema de publicaciones.</t>
  </si>
  <si>
    <t>Comité Directivo - Equipo Transparencia y Atención a la Ciudadanía.</t>
  </si>
  <si>
    <t>Todas las áreas  del IDPC.</t>
  </si>
  <si>
    <t>Sandra Liliana Calderón</t>
  </si>
  <si>
    <t>Eleana Marcela Páez</t>
  </si>
  <si>
    <t>Catalina Nagy
Marcela Ramírez</t>
  </si>
  <si>
    <t>Catalina Nagy
Cindy Orjuela</t>
  </si>
  <si>
    <t>Cindy Orjuela</t>
  </si>
  <si>
    <t>Mauricio Araque</t>
  </si>
  <si>
    <t>Documentación de procesos actualizada.</t>
  </si>
  <si>
    <t>Indicador</t>
  </si>
  <si>
    <t>Equipo de Transparencia y Atención a la Ciudadanía.
Asesoría Jurídica</t>
  </si>
  <si>
    <t>2.4</t>
  </si>
  <si>
    <t>3.6</t>
  </si>
  <si>
    <t>Equipo Transparencia y Atención a la Ciudadanía.
Equipo Sistemas.</t>
  </si>
  <si>
    <t>Realizar actividades de divulgación de la política de protección de datos personales. (1 al interior del IDPC y 1 a la ciudadanía)</t>
  </si>
  <si>
    <t>2 actividades de divulgación de la política de protección de datos divulgada</t>
  </si>
  <si>
    <t>Marcela Ramírez</t>
  </si>
  <si>
    <t>Catalina Nagy</t>
  </si>
  <si>
    <t>Patricia Quintanilla</t>
  </si>
  <si>
    <t>Catalina Carranza</t>
  </si>
  <si>
    <t>Juan Tarapuez
Catalina Nagy
Cindy Orjuela</t>
  </si>
  <si>
    <t>Lorena Enciso Galindo</t>
  </si>
  <si>
    <t>12 Informes de medición publicados.</t>
  </si>
  <si>
    <t>Giovanna Morales</t>
  </si>
  <si>
    <t>Giovanna Morales
Fredy López</t>
  </si>
  <si>
    <t>Camilo Beltrán</t>
  </si>
  <si>
    <t>Fredy López</t>
  </si>
  <si>
    <t>María Alejandra Toro
Carlos Yusty
Mauricio Araque</t>
  </si>
  <si>
    <t># de actividades de divulgación realizadas / # de actividades de divulgación programadas</t>
  </si>
  <si>
    <t>% de actualización de la información de trámites y OPAs en el SUIT</t>
  </si>
  <si>
    <t>Actualizar la información de trámites y OPAs requerida en el Sistema Único de Información de Trámites -SUIT.</t>
  </si>
  <si>
    <t>% de elaboración de la 1era versión del portafolio de servicios</t>
  </si>
  <si>
    <t>Elaborar, publicar y divulgar el documento de la Estrategia de Racionalización de Trámites del IDPC. (1 al interior del IDPC y 1 a la ciudadanía)</t>
  </si>
  <si>
    <t>2 actividades de divulgación de la Estrategia de Racionalización de Trámites.</t>
  </si>
  <si>
    <t>Página web, micrositio de transparencia e intranet del IDPC actualizadas mensualmente.</t>
  </si>
  <si>
    <t xml:space="preserve">Código de Ética articulado y adoptado </t>
  </si>
  <si>
    <t>Esquema de Publicación de Información adoptada.</t>
  </si>
  <si>
    <t>Fijación de costos de reproducción adoptada</t>
  </si>
  <si>
    <t>Publicar en la página web institucional el Índice de Información Clasificada y Reservada del IDPC.</t>
  </si>
  <si>
    <t>Publicar en la página web institucional el Registro de Activos de Información Pública del IDPC.</t>
  </si>
  <si>
    <t>Registro de Activos de Información Pública publicado.</t>
  </si>
  <si>
    <t xml:space="preserve"> Índice de Información Clasificada y Reservada publicado.</t>
  </si>
  <si>
    <t>Estrategia de Transparencia, Atención a la Ciudadanía y Participación adoptada</t>
  </si>
  <si>
    <t>Piezas gráficas de sensibilización sobre la rendición y petición de cuentas.</t>
  </si>
  <si>
    <t># de acciones de sensibilización realizadas</t>
  </si>
  <si>
    <t>Acciones de sensibilización sobre la rendición y petición de cuentas.</t>
  </si>
  <si>
    <t>Comunidad Institucional</t>
  </si>
  <si>
    <t>Subdirección de Intervención
Subdirección de Divulgación
Subdirección  General
Equipo Transparencia y Atención a la Ciudadanía</t>
  </si>
  <si>
    <t>Formular y desarrollar acciones de participación ciudadana sobre la ejecución de los planes, programas y proyectos del IDPC y que sensibilicen a la ciudadanía sobre la importancia de la preservación y sostenibilidad del patrimonio cultural de Bogotá.</t>
  </si>
  <si>
    <t>Equipo Transparencia y Atención al Ciudadano - Subdirección de Divulgación - Subdirección de Intervención - Subdirección General - Equipo Planeación.</t>
  </si>
  <si>
    <t>Lineamiento de participación ciudadana aprobado.</t>
  </si>
  <si>
    <t>Equipo Comunicaciones</t>
  </si>
  <si>
    <t>Equipo Planeación - Equipo Transparencia y Atención a la Ciudadanía</t>
  </si>
  <si>
    <t>Formular de manera integral y participativa el Mapa de Riesgos de Corrupción con los funcionarios y contratistas del IDPC.</t>
  </si>
  <si>
    <t>Realizar informes de balance de la gestión de riesgos de corrupción y divulgarlos al interior de la entidad.</t>
  </si>
  <si>
    <t>Realizar actividades de divulgación de los instrumentos para  la gestión de riesgos (2 al interior del IDPC y 2 a la ciudadanía)</t>
  </si>
  <si>
    <t>Realizar actividades de divulgación del mapa de riesgos de corrupción. (2 al interior del IDPC y 2 a la ciudadanía)</t>
  </si>
  <si>
    <t>Consolidar el avance de acciones y cumplimiento de indicadores del Mapa de Riesgos de Corrupción y realizar su divulgación.</t>
  </si>
  <si>
    <t>4.4</t>
  </si>
  <si>
    <t>4.5</t>
  </si>
  <si>
    <t>4.6</t>
  </si>
  <si>
    <t>4.7</t>
  </si>
  <si>
    <t>Identificar las condiciones técnicas de la publicación de los datos primarios o sin procesar del IDPC, a través del acompañamiento de la Alta Consejería Distrital de TIC.</t>
  </si>
  <si>
    <t>Actualizar y adoptar la política de protección de datos personales</t>
  </si>
  <si>
    <t>Política de protección de datos actualizada y adoptada</t>
  </si>
  <si>
    <t>Actos administrativos publicados</t>
  </si>
  <si>
    <t>Equipo Transparencia y Atención al ciudadano - Equipo Gestión de las Comunicaciones - Equipo Sistemas de Información.</t>
  </si>
  <si>
    <t>Publicar los actos administrativos expedidos por el IDPC, de acuerdo con el Índice de Información Clasificada y Reservada, en el micrositio de Transparencia de la página web institucional.</t>
  </si>
  <si>
    <t>Asegurar la vigencia de la documentación del proceso de Atención a la Ciudadanía y procesos misionales que generan trámites y OPAs.</t>
  </si>
  <si>
    <t>Publicar el informe de evaluación de la audiencia de rendición de cuentas.</t>
  </si>
  <si>
    <t>Elaborar un acápite dentro del Informe de Gestión del SDQS, sobre solicitudes de acceso a información (canales de atención, cantidad recibidas, oportunidad de respuesta y solicitudes trasladas a otra institución, solicitudes en las que se negó el acceso a la información) en el informe trimestral de la gestión de peticiones.</t>
  </si>
  <si>
    <t>Catalina Nagy
Patricia Quintanilla - Mauricio Araque</t>
  </si>
  <si>
    <t>Juan Tarapuez - Nubia Zubieta - Orlando Arias
Cindy Orjuela</t>
  </si>
  <si>
    <t>Equipo Planeación</t>
  </si>
  <si>
    <t>Juan Tarapuez - Nubia Zubieta - Orlando Arias
María Alejandra Toro</t>
  </si>
  <si>
    <t>Juan Tarapuez
Cindy Orjuela - Lorena Enciso Galindo</t>
  </si>
  <si>
    <t>Juan Carlos Tarapuez
Clemencia Ibañez
Juan Pablo Henao
Laura Zimmermman
Coordinadores de equipos de trabajo</t>
  </si>
  <si>
    <t>Control Interno</t>
  </si>
  <si>
    <t>Marcela Ramírez - Cindy Orjuela - Lorena Enciso Galindo</t>
  </si>
  <si>
    <t>Catalina Nagy - Lorena Enciso Galindo</t>
  </si>
  <si>
    <t>Catalina Nagy - Marcela Ramírez</t>
  </si>
  <si>
    <t>Catalina Nagy
Paola Leal</t>
  </si>
  <si>
    <t>Catalina Nagy
Elkin Buitrago</t>
  </si>
  <si>
    <t>Paola Leal
Elkin Buitrago</t>
  </si>
  <si>
    <t>Equipo de Transparencia y Atención a la Ciudadanía</t>
  </si>
  <si>
    <t>Alejandra Quintero
Giovanna Morales
Mauricio Araque</t>
  </si>
  <si>
    <t>María Alejandra Toro
Cindy Orjuela - Catalina Nagy</t>
  </si>
  <si>
    <t>Mapa de Riesgos de Corrupción formulado</t>
  </si>
  <si>
    <t>Política e instrumentos adoptados</t>
  </si>
  <si>
    <t>100 % de requerimientos respondidos.</t>
  </si>
  <si>
    <t>2 actividades de divulgación del Modelo de Atención a la Ciudadanía</t>
  </si>
  <si>
    <t>Trámite interno adoptado.</t>
  </si>
  <si>
    <t>Personal de apoyo operativo a los líderes de procesos</t>
  </si>
  <si>
    <t>Reportar (al equipo SIG) el avance de las acciones y el cumplimiento de indicadores del Mapa de Riesgos de Corrupción.</t>
  </si>
  <si>
    <t>Camilo Beltrán - Leonardo Ochica - María Alejandra Toro</t>
  </si>
  <si>
    <t>Componente</t>
  </si>
  <si>
    <t>1: Gestión del Riesgo de Corrupción - Mapa de Riesgos de Corrupción</t>
  </si>
  <si>
    <t>Ítem</t>
  </si>
  <si>
    <t>3: Rendición de Cuentas</t>
  </si>
  <si>
    <t>Subcomponente 1
Información de Calidad y en Formato Comprensible</t>
  </si>
  <si>
    <t>Subcomponente 2
Diálogo de doble vía con la ciudadanía y sus organizaciones</t>
  </si>
  <si>
    <t>Subcomponente 3
Incentivos para motivar la cultura de la Rendición y Petición de Cuentas</t>
  </si>
  <si>
    <t>Subcomponente 4
Evaluación y Retroalimentación a la Gestión Institucional</t>
  </si>
  <si>
    <t>4: Atención del Ciudadano</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</si>
  <si>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</si>
  <si>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</si>
  <si>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</si>
  <si>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</si>
  <si>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</si>
  <si>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5: Transparencia y Acceso a la Información</t>
  </si>
  <si>
    <t>Subcomponente 1
Lineamientos de Transparencia Activa</t>
  </si>
  <si>
    <t>Subcomponente 3
Elaboración los Instrumentos de Gestión de la Información</t>
  </si>
  <si>
    <t>Subcomponente 4
Criterio Diferencial de Accesibilidad</t>
  </si>
  <si>
    <t>Subcomponente 5
Monitoreo del Acceso a la Información Pública</t>
  </si>
  <si>
    <t xml:space="preserve"> 6: Iniciativas adicionales</t>
  </si>
  <si>
    <t>Subdirección General</t>
  </si>
  <si>
    <t>Subdirección Corporativa</t>
  </si>
  <si>
    <t>Subdirección de Divulgación</t>
  </si>
  <si>
    <t>Subdirección de Divulgación
Subdirección de Intervención</t>
  </si>
  <si>
    <t>Equipo responsable</t>
  </si>
  <si>
    <t>Subdirección de Divulgación
Subdirección de Intervención
Subdirección de Gestión Corporativa
Asesoría Jurídica</t>
  </si>
  <si>
    <t>Subdirección de Divulgación
Subdirección de Gestión Corporativa</t>
  </si>
  <si>
    <t>María Alejandra Toro
Cindy Orjuela 
Carlos Yusty</t>
  </si>
  <si>
    <t>Equipo Comunicaciones
Equipo Transparencia y Atención a la Ciudadanía
Equipo Sistemas</t>
  </si>
  <si>
    <t>Equipo Bienes e Infraestructura</t>
  </si>
  <si>
    <t>Subcomponente 1
Política de Administración de Riesgos de Corrupción</t>
  </si>
  <si>
    <t>Subcomponente 2
Construcción del Mapa de Riesgos de Corrupción</t>
  </si>
  <si>
    <t xml:space="preserve">Subcomponente 3
Consulta y divulgación </t>
  </si>
  <si>
    <t>Subcomponente 4
Monitoreo o revisión</t>
  </si>
  <si>
    <t>Subcomponente 5
Seguimiento</t>
  </si>
  <si>
    <t>Subcomponente 2
Lineamientos de Transparencia Pasiva</t>
  </si>
  <si>
    <t>Servidor líder</t>
  </si>
  <si>
    <t>Servidores apoyo</t>
  </si>
  <si>
    <t xml:space="preserve"> Actividades programadas</t>
  </si>
  <si>
    <t>Patricia Quintanilla - Juan Tarapuez</t>
  </si>
  <si>
    <t>Catalina Nagy
Clemencia Ibañez
Juan Pablo Henao
Laura Zimmermman
Nubia Zubieta
Coordinadores de equipos de trabajo</t>
  </si>
  <si>
    <t>3 informes de logros publicados
1. Corte 31.03.2018
2. Corte al 30.06.2018
3. Corte al 30.09.2018</t>
  </si>
  <si>
    <t xml:space="preserve">1 Feria de atención realizada. </t>
  </si>
  <si>
    <t>Subdirección de Divulgación
Subdirección de Intervención
Subdirección General</t>
  </si>
  <si>
    <t>Clemencia Ibañez
Juan Pablo Henao
Laura Zimmermman
Patricia Quintanilla</t>
  </si>
  <si>
    <t>Equipos de Talento Humano y de Transparencia y Atención al Ciudadano</t>
  </si>
  <si>
    <t>Fredy López, Cindy Orjuela, Eleana Páez</t>
  </si>
  <si>
    <t>Plan de Gestión formulado ( e incluido en el  Plan Anticorrupción y Atención al Ciudadano)</t>
  </si>
  <si>
    <t>Plan de Gestión  formulado</t>
  </si>
  <si>
    <t>Cindy Orjuela, Mariana Urrego</t>
  </si>
  <si>
    <t>Fredy López - Cindy Orjuela - Eleana Páez</t>
  </si>
  <si>
    <t xml:space="preserve">Realizar el autodiagnóstico de la Política de Integridad con la herramienta definida por el DAFP, en el marco del Modelo Integrado de Planeación y Gestión -MIPG. </t>
  </si>
  <si>
    <t>Autodiagnóstico de la Política de Integridad realizado</t>
  </si>
  <si>
    <t>Autodiagnóstico realizado</t>
  </si>
  <si>
    <t>Mariana Urrego - Catalina Nagy</t>
  </si>
  <si>
    <t>Conformar el equipo de Gestores de Integridad del IDPC.</t>
  </si>
  <si>
    <t>Equipo de Gestores de Integridad conformado</t>
  </si>
  <si>
    <t xml:space="preserve">Equipo de Talento Humano </t>
  </si>
  <si>
    <t>Talento Humano</t>
  </si>
  <si>
    <t>Mariana Urrego</t>
  </si>
  <si>
    <t>Catalina Nagy, Cindy Orjuela</t>
  </si>
  <si>
    <t>Resolución de conformación expedida</t>
  </si>
  <si>
    <t>Catalina Nagy - Cindy Orjuela - Profesional Asesoría Jurídica</t>
  </si>
  <si>
    <t>Equipos de Talento Humano y de Transparencia y Atención al Ciudadano, y Asesoría Jurídica</t>
  </si>
  <si>
    <t>Diseñar y aplicar instrumentos para la prevención, publicidad y denuncia de conflictos de intereses.</t>
  </si>
  <si>
    <t>Instrumentos aplicados.</t>
  </si>
  <si>
    <t xml:space="preserve">Adelantar acciones de apropiación de los valores del servicio público y de fortalecimiento de la cultura de Integridad, con el apoyo de la Caja de Herramientas construida por el DAFP. </t>
  </si>
  <si>
    <t>Actividades de divulgación para la apropiación de valores del servicio público realizadas</t>
  </si>
  <si>
    <t>Catalina Nagy - Cindy Orjuela</t>
  </si>
  <si>
    <t>Realizar seguimiento y evaluación a la implementación de las acciones del Plan de Gestión de la Integridad</t>
  </si>
  <si>
    <t>Catalina Nagy - Cindy Orjuela - Mariana Urrego - Fredy López</t>
  </si>
  <si>
    <t>Equipo de Planeación - Equipo SIG</t>
  </si>
  <si>
    <t>Carlos Sandoval</t>
  </si>
  <si>
    <t>Usuarios, inventarios y formularios gestionados</t>
  </si>
  <si>
    <t># de actividades de gestión realizadas</t>
  </si>
  <si>
    <t># de instrumentos  aplicados</t>
  </si>
  <si>
    <t>Eleana Páez, Cindy Orjuela Yadira Barreto, Irma Castañeda, Fredy López</t>
  </si>
  <si>
    <t xml:space="preserve">Realizar la administración de gestión en el Sistema Único de Información de Trámites - SUIT, a través de la gestión de usuarios, inventarios y formularios </t>
  </si>
  <si>
    <t>3.5</t>
  </si>
  <si>
    <t>1 actividad de divulgación de la Estrategia de Transparencia, Atención a la Ciudadanía y Participación 2017-2019</t>
  </si>
  <si>
    <t>1 actividades de divulgación realizada</t>
  </si>
  <si>
    <t>Marcela Ramírez - Cindy Orjuela</t>
  </si>
  <si>
    <t xml:space="preserve">Código de Ética divulgado </t>
  </si>
  <si>
    <t>Realizar actividades de divulgación del Código de Ética adoptado, a través de los siguientes canales: web e intranet; Evento de compromiso (lectura de proclama del código.)</t>
  </si>
  <si>
    <t>Realizar actividades de divulgación del Código de Buen Gobierno.</t>
  </si>
  <si>
    <t>Código de Buen divulgado</t>
  </si>
  <si>
    <t>2.1
Actividad modificada</t>
  </si>
  <si>
    <t>2.2
Actividad modificada</t>
  </si>
  <si>
    <t>2.3
Actividad modificada</t>
  </si>
  <si>
    <t>2.4
Actividad modificada</t>
  </si>
  <si>
    <t>3.3
Actividad modificada</t>
  </si>
  <si>
    <t>4.1
Actividad modificada</t>
  </si>
  <si>
    <t>1.1
Actividad modificada</t>
  </si>
  <si>
    <t>1.3
Actividad modificada</t>
  </si>
  <si>
    <t>1.4
Actividad modificada</t>
  </si>
  <si>
    <t>1.5
Actividad modificada</t>
  </si>
  <si>
    <t>1.6
Actividad modificada</t>
  </si>
  <si>
    <t>4.8
Actividad adicionada</t>
  </si>
  <si>
    <t>1.7
Actividad adicionada</t>
  </si>
  <si>
    <t>1.8
Actividad adicionada</t>
  </si>
  <si>
    <t>1.9
Actividad adicionada</t>
  </si>
  <si>
    <t>1.10
Actividad adicionada</t>
  </si>
  <si>
    <t>1.11
Actividad adicionada</t>
  </si>
  <si>
    <t>1.12
Actividad adicionada</t>
  </si>
  <si>
    <t>1.1.1
Actividad adicionada</t>
  </si>
  <si>
    <t>Equipos dependencias</t>
  </si>
  <si>
    <t># de políticas e instrumentos adoptados</t>
  </si>
  <si>
    <t>Mapa formulado</t>
  </si>
  <si>
    <t>Feria de atención realizada</t>
  </si>
  <si>
    <t>Ruta de publicación de información implementada</t>
  </si>
  <si>
    <t>Resolución de adopción</t>
  </si>
  <si>
    <t>Índice de información publicado</t>
  </si>
  <si>
    <t>Registro de Activos de Información Pública publicado</t>
  </si>
  <si>
    <t>Diagnóstico realizado</t>
  </si>
  <si>
    <t># de sedes señalizadas / # de sedes del IDPC</t>
  </si>
  <si>
    <t>% de implementación de la fase II de la estrategia</t>
  </si>
  <si>
    <t>3 reportes de avance
1. Corte al 31.12.2017, reporte antes 16.01.2018.
2. Corte a 30.04.2018, reporte antes 10.05.2018.
3. Corte al 31.08.2018, reporte antes 10.09.2018.</t>
  </si>
  <si>
    <t>4 actividades de divulgación de los instrumentos
2 con corte 30.04.2018, divulgado 15.05.2018
2 con corte 31.08.2018, divulgado 15.09.2018</t>
  </si>
  <si>
    <t>2 Informes de balance de gestión divulgados.
1. Corte 30.04.2018, divulgado 15.05.2018.
2. Con Corte 31.08.2018, divulgado 15.09.2018.</t>
  </si>
  <si>
    <t>4 actividades de divulgación del mapa de riesgos
2 con corte 30.04.2018, divulgado 15.05.2018
2 con corte 31.08.2018, divulgado 15.09.2018</t>
  </si>
  <si>
    <t>3 actividades de divulgación del mapa de riesgos
1. Corte 31.12.2017, divulgado 31.01.2018.
2. Corte 30.04.2018, divulgado 14.05.2018.
3. Corte 31.08.2018, divulgado 14.09.2018.</t>
  </si>
  <si>
    <t>3 Acciones de divulgación y capacitación realizadas.
1. Antes 30.04.2018.
2. Antes 31.08.2018.
3. Antes 31.12.2018.</t>
  </si>
  <si>
    <t>3 Acciones de divulgación y capacitación realizadas.
1. Antes 30.04.2018
2. Antes 31.08.2018
3. Antes 31.12.2018</t>
  </si>
  <si>
    <t>2 Informes publicados.
1. Corte 30.06.2018, realizado antes 31.07.2018.
2. Corte 31.12.2018, realizado el 31.12.2018</t>
  </si>
  <si>
    <t>4 Informes publicados.
1. Corte 31.12.2017, publicado 31.01.2018.
2. Corte 31.03.2018, publicado 15.04.2018.
3. Corte 30.06.2018, publicado 15.07.2018.
4. Corte 30.09.2018, publicado 15.10.2018.</t>
  </si>
  <si>
    <t>3 informes de seguimiento al mapa de riesgos publicados.
1. Corte 31.12.2017, publicado 31.01.2018.
2. Corte 30.04.2018, publicado 14.05.2018.
3. Corte 31.08.2018, publicado 14.09.2018.</t>
  </si>
  <si>
    <t>% de avance en la formulación  del inventario de Trámites y OPAs de la Subdirección de Intervención</t>
  </si>
  <si>
    <t>% de avance en la formulación  del inventario de Trámites y OPAs de la Subdirección de Divulgación</t>
  </si>
  <si>
    <t>Versión preliminar del portafolio  de servicios elaborado al 100%</t>
  </si>
  <si>
    <t>Inventario de trámites y OPAS de la Subdirección de Intervención formulado</t>
  </si>
  <si>
    <t>Inventario de trámites y OPAS de la Subdirección de Divulgación formulado</t>
  </si>
  <si>
    <t>Equipos Talento Humano y Transparencia y Atención al Ciudadano</t>
  </si>
  <si>
    <t>Se realizó la actualización de la Política de Administración de Riesgos, la cual fue presentada y adoptada en el Comité SIG del 30.04.2018 (http://idpc.gov.co/transparencia-y-acceso-a-la-informacion-publica/ley_transparencia_idpc/politicas-lineamientos-sectoriales-e-institucionales/ - http://idpc.gov.co/Transparencia/Politica%20Riesgos_V3%2030-04-2018.pdf). Así mismo, se realizó la actualización del instrumento "Mapa de Riesgos Institucional" formato FS-F-13, el cual fue adoptado el 09.03.2018 (http://10.20.100.31/intranet/mejoramiento-continuo/)</t>
  </si>
  <si>
    <t>Actividad programada para el último trimestre.</t>
  </si>
  <si>
    <t>Magnitud</t>
  </si>
  <si>
    <t>Sedes señalizadas</t>
  </si>
  <si>
    <t>Actividad programada a partir del segundo cuatrimestre de la vigencia.</t>
  </si>
  <si>
    <t>Se realizó la consolidación de acciones del Mapa de Riesgos de Corrupción correspondiente al último cuatrimestre de la vigencia 2017.  La consolidación del Mapa de Riesgos de Corrupción fue publicada para su divulgación en el micrositio de transparencia: http://idpc.gov.co/transparencia-y-acceso-a-la-informacion-publica/ley_transparencia_idpc/plan-anticorrupcion-atencion-al-ciudadano/)</t>
  </si>
  <si>
    <t>Canales de atención optimizados al 100%</t>
  </si>
  <si>
    <t># de acciones de divulgación y capacitación realizadas</t>
  </si>
  <si>
    <t>Actividad programada para el segundo y tercer trimestre de la vigencia.</t>
  </si>
  <si>
    <t>Magnitud ejecutada</t>
  </si>
  <si>
    <t>Actividad programada para el tercer cuatrimestre de la vigencia.</t>
  </si>
  <si>
    <t>Actividad programada para el segundo y tercer cuatrimestre de la vigencia.</t>
  </si>
  <si>
    <t>Actividad programada para el segundo cuatrimestre de la vigencia.</t>
  </si>
  <si>
    <t xml:space="preserve">Se realizó seguimiento al Mapa de Riesgos de Corrupción con corte a 31 de diciembre de 2017, el cual fue publicado en la página Web del IDPC el 16 de enero de 2018. </t>
  </si>
  <si>
    <t>Realizar acciones de sensibilización sobre la importancia de la rendición y petición de cuentas permanente a la ciudadanía y a los funcionarios y contratistas del IDPC.</t>
  </si>
  <si>
    <t>Se realizó y publicó en la página Web del IDPC informe de evaluación a la audiencia de rendición de cuentas de la vigencia 2017, se encuentra pendiente la de la vigencia 2018.</t>
  </si>
  <si>
    <t>Se definió la fecha de realización de la Feria de Atención a la Ciudadanía para el 30 de septiembre de 2018, en el cierre del mes de Patrimonio Cultural</t>
  </si>
  <si>
    <t>Se realizó la presentación del Índice de Información Clasificada y Reservada al Comité SIG del 30.04.2018. El Comité solicitó revisar nuevamente la información de los expedientes del Archivo BIC con la Subdirección, así como la información de talento humano con la Subdirección de Gestión Corporativa, con el fin de identificar y justificar aquellos expedientes que serán objeto de reserva o de clasificación. El Índice será presentado el 30 de mayo nuevamente al Comité.</t>
  </si>
  <si>
    <t>Esta actividad se realizará en el segundo y tercer cuatrimestre de la vigencia.</t>
  </si>
  <si>
    <t>Subdirección Corporativa
Subdirección de Divulgación
Subdirección de Intervención</t>
  </si>
  <si>
    <t>Magnitud programada</t>
  </si>
  <si>
    <t>Cumplimiento (%)</t>
  </si>
  <si>
    <t># de actividades de divulgación realizadas</t>
  </si>
  <si>
    <t># de procesos asegurados</t>
  </si>
  <si>
    <t># de informes de medición publicados</t>
  </si>
  <si>
    <t># de informes del defensor del ciudadano publicados</t>
  </si>
  <si>
    <t># de informes se seguimiento realizados</t>
  </si>
  <si>
    <t># de informes realizados</t>
  </si>
  <si>
    <t># de acápites realizados</t>
  </si>
  <si>
    <t># de reportes realizados</t>
  </si>
  <si>
    <t># de informes de seguimiento publicados</t>
  </si>
  <si>
    <t># de informes de logros publicados</t>
  </si>
  <si>
    <t>Informe de logros publicado</t>
  </si>
  <si>
    <t># de informes de PQRS publicados</t>
  </si>
  <si>
    <t>% del lineamiento elaborado y aprobado</t>
  </si>
  <si>
    <t># de rendiciones de cuentas realizadas</t>
  </si>
  <si>
    <t>Condiciones  técnicas de la publicación de los datos primarios o sin procesar identificados</t>
  </si>
  <si>
    <t># de piezas gráficas realizadas / # de piezas gráficas solicitadas (por demanda)</t>
  </si>
  <si>
    <t># de actualizaciones realizadas / # de actualizaciones solicitadas (Por demanda)</t>
  </si>
  <si>
    <t># de solicitudes y requerimientos respondidos / # de solicitudes y requerimientos realizados por la ciudadanía (por demanda)</t>
  </si>
  <si>
    <t># de acciones para garantizar la coherencia de la información publicada en los canales de atención / # de canales de atención</t>
  </si>
  <si>
    <t># de acciones de participación ciudadana realizadas / # de acciones de participación ciudadana programadas (por demanda)</t>
  </si>
  <si>
    <t>100% de acciones de participación ciudadana desarrolladas.</t>
  </si>
  <si>
    <t>Se realizaron acciones de actualización y control para garantizar la coherencia de la información publicada en las siguientes canales de atención a la ciudadanía, así:
1. Certificación de confiabilidad de información en la Guía de Trámites y Servicios de la Alcaldía Mayor.
2. Micrositio de Transparencia.
3. Publicación del documentos "Preguntas y Respuestas Frecuentes" (del área de Transparencia y Atención a la Ciudadanía) en el Micrositio de Transparencia, el 30 de abril de 2018.  (Evidencia Corporativa 7. Pantallazos de certificación de confiabilidad de información en la Guía de Trámites y Servicios - Publicación del documento de Pregunta y Respuestas Frecuentes y el control de información sobre el micrositio de Transparencia)</t>
  </si>
  <si>
    <t># contenidos mínimos de acceso actualizados / # de contenidos de acceso solicitados</t>
  </si>
  <si>
    <t>Identificación de datos primarios o sin procesar del IDPC</t>
  </si>
  <si>
    <t># de informes de evaluación publicados</t>
  </si>
  <si>
    <t>El miércoles 25 de abril de 2018, se realizó la socialización de la Carta de Trato Digno, con divulgación a los servidores que se encuentran en la sede Palomar y al equipo de Correspondencia, y se invitó a los servidores y contratistas para dejar sus comentarios al Modelo de Atención a la Ciudadanía. (Evidencia Corporativa 6. Publicación en la Intranet y listas de asistencia del Carta de Trato Digno - Solicitud publicación del Modelo de Atención al Ciudadano en la web para recibir sugerencias y recomendaciones de la ciudadanía).</t>
  </si>
  <si>
    <t>Se realizó reunión el 5 de abril con el fin de fijar compromisos y responsables para la documentación de los trámites y OPAs. (Evidencia 13. Acta de reunión, correos electrónicos y cronograma con fechas.
Adicionalmente, con el equipo del SIG se han realizado reuniones para hacer seguimiento al tema. (Evidencia: Actas de reunión a cargo del equipo SIG de la Subdirección General)</t>
  </si>
  <si>
    <t>Se realizó la elaboración y publicación de los informes trimestrales de PQRS con corte a 31/12/2017 y 31/03/2018. (Evidencia Corporativa 15. Soporte de publicación y link: http://idpc.gov.co/transparencia-y-acceso-a-la-informacion-publica/ley_transparencia_idpc/informes-peticiones-quejas-reclamos-denuncias-solicitudes-acceso-la-informacion/)</t>
  </si>
  <si>
    <t>Se publicó en el Micrositio de Transparencia, el Esquema de Publicación de Información, aprobada en Comité SIG el 30 de abril de 2018. (Evidencia Corporativa 22. Soporte de publicación con link: http://idpc.gov.co/transparencia-y-acceso-a-la-informacion-publica/esquema-de-publicacion-de-informacion/)</t>
  </si>
  <si>
    <t>Se realizó Informe de la actualización del Esquema de Publicación de Información para el periodo comprendido entre el 01/09/2017 y el 31/12/2017. (Evidencia: Archivos profesional líder Gestión Documental)</t>
  </si>
  <si>
    <t>Se realizó el informe de Gestión del SDQS con un acápite de solicitudes de acceso a la información del 01/01/2018 a 31/03/2018. (Evidencia Corporativa 24. informe. Link: http://idpc.gov.co/Transparencia/Primer%20trimestre%202018%20%281%29.pdf)</t>
  </si>
  <si>
    <t>Se elaboró el Informe de avance de la implementación de la Fase I - vigencia 2017 de la Estrategia de Transparencia, Atención a la Ciudadanía y Participación 2017-2019, para sustentar la presentación, por segunda vez, del documento en el Comité SIG. La Estrategia de Transparencia, Atención a la Ciudadanía y Participación 2017-2019 se presentó nuevamente y fue adoptada en el Comité SIG realizado el 30 de abril de 2018. (Evidencia 25). El acta del Comité se encuentra en proceso de validación
La Estrategia quedó publicada en el micrositio de transparencia el mismo 30 de abril. Link: http://idpc.gov.co/transparencia-y-acceso-a-la-informacion-publica/ley_transparencia_idpc/planes-estrategicos-sectoriales-e-institucionales/</t>
  </si>
  <si>
    <t>Se realizó el Autodiagnóstico de Política de Integridad con apoyo de SIG. (Evidencia Corporativa 27. Archivo Autodiagnóstico)</t>
  </si>
  <si>
    <t>Fase II de la Estrategia implementada</t>
  </si>
  <si>
    <t># de medios electrónicos adecuados</t>
  </si>
  <si>
    <t xml:space="preserve"># actos administrativos publicados / # actos administrativos según Índice de Información Clasificada y Reservada </t>
  </si>
  <si>
    <t>Se realizó una propuesta para realizar la publicación de los actos administrativos emitidos por la entidad, acorde con el Índice de Información Clasificada y Reservada. Este Índice fue presentado en el Comité SIG, sesión del 30.04.2018 para su aprobación; sin embargo, se plantearon ajustes, los cuales deben presentarse en el siguiente Comité. (Evidencia Corporativa 18. Propuesta de publicación de resoluciones)</t>
  </si>
  <si>
    <t>Cristian Velásquez - Carlos Sandoval</t>
  </si>
  <si>
    <t>Se realizó la formulación del Mapa de Riesgos de Corrupción, a partir de la campaña "Vacúnate contra la Corruptivitis" donde participaron cerca de 110 servidores del IDPC.  Los registros físicos de la campaña se encuentran bajo la custodia del equipo de Transparencia y Atención a la Ciudadanía de la Subdirección de Gestión Corporativa.
El Mapa de Riesgos de Corrupción se encuentra publicado en la Web de la entidad (http://idpc.gov.co/transparencia-y-acceso-a-la-informacion-publica/ley_transparencia_idpc/plan-anticorrupcion-atencion-al-ciudadano/)</t>
  </si>
  <si>
    <t>Se realizó el reporte de cumplimiento del Mapa de Riesgos de Corrupción con corte al 31 de diciembre de 2017 al equipo de Transparencia y Atención a la Ciudadanía en enero de 2018. (Ver Mapa de Riesgos de Corrupción -IDPC- Vigencia 2017 en el link http://idpc.gov.co/transparencia-y-acceso-a-la-informacion-publica/ley_transparencia_idpc/plan-anticorrupcion-atencion-al-ciudadano/)</t>
  </si>
  <si>
    <t>Garantizar la actualización periódica y permanente de la página web institucional, micrositio de transparencia e intranet del IDPC.</t>
  </si>
  <si>
    <t>Elaborar y aprobar un lineamiento de participación ciudadana en el marco del Modelo de Participación Ciudadana y la Estrategia de Rendición Permanente de Cuentas a la Ciudadanía.</t>
  </si>
  <si>
    <t>Subdirección de Intervención: Se está trabajando en la programación de actividades enmarcadas en los programas desarrollados por la Subdirección de Intervención tales como El Patrimonio se Luce y Adopta un Monumento.
PEMP: En desarrollo de la Estrategia de Divulgación y Participación 2018   Formulación PEMP-CH, se llevaron 21 acciones de participación a través de encuentros y experiencias de validación, diálogo y generación de propuestas con el sector público, residencial, productivo y académico de las localidades Candelaria, Santafé y Mártires. Estas acciones fueron: 4 cafés por el centro,  4 encuentros por el centro, 4 exposiciones itinerantes por el centro, 4 jornadas con los niños de las localidades en el Día del Niño, la generación de 3 canales de participación y comunicación (Página web Bogotá Abierta, correo electrónico y buzones físicos) y la vinculación a 2 mesas de participación, una comunitaria y otra institucional (mesa sectorial y Consejo Local de Arte y Patrimonio Cultural. (Evidencia: Archivos físico equipo Participación del PEMP)
SubDivulgación: Se llevaron a cabo 4 jornadas para difundir el Programa Distrital de Estímulos en los días 15, 20 y 23 de febrero y el 6 de marzo de 2018. (Evidencia: Archivo equipo Estímulos IDPC)</t>
  </si>
  <si>
    <t>Se elaboraron 201 piezas gráficas como medio de difusión de la gestión del Instituto para la preservación y sostenibilidad del patrimonio cultural de Bogotá, todo esto en el marco de la rendición y petición de cuentas permanente a la ciudadanía. Piezas elaboradas: 50 para el PEMP, 33 para el programa Adopta un Monumento, 1 para el PAAC, 6 para el Patrimonio Inmaterial, 4 para el programa Civinautas, 24 comunicaciones internas, 3 para el programa el Patrimonio se Luce, 48, para el programa Civinautas y 32 para el Museo de Bogotá. (Evidencia Divulgación 2. Piezas 2018)</t>
  </si>
  <si>
    <t>Adoptar el Modelo de Atención a la Ciudadanía del IDPC.</t>
  </si>
  <si>
    <t>Modelo de Atención a la Ciudadanía adoptado.</t>
  </si>
  <si>
    <t>Modelo de Atención a la Ciudadanía adoptado</t>
  </si>
  <si>
    <t>En el Comité SIG realizado el 30 de abril de 2018, se hizo un recuento del proceso de reingeniería realizado en 2017 al proceso de Atención a la Ciudadanía y se presentaron las piezas  de comunicación con las que se dio inicio a la campaña de divulgación interna y externa del Modelo de Atención. El acta del Comité SIG del 30 de abril de 2018, se encuentra en proceso de validación (Evidencia Corporativa 5. Documento ejecutivo del Modelo de Atención con ajustes)</t>
  </si>
  <si>
    <t>Realizar actividades de divulgación del Modelo de Atención  a la Ciudadanía del IDPC.   (1 al interior del IDPC y 1 a la ciudadanía)</t>
  </si>
  <si>
    <t>Información de trámites y OPAs del IDPC actualizada al 100 %.</t>
  </si>
  <si>
    <t>Equipo Transparencia y Atención a la Ciudadanía
Equipo apoyo Subdirección de Intervención - Subdirección de Divulgación</t>
  </si>
  <si>
    <t>Catalina Nagy
Sandra Calderón
Patricia Quintanilla</t>
  </si>
  <si>
    <t>Se realizaron aportes a la ruta de publicación con el fin de identificar documentos faltantes, responsables y actualizaciones. Adicionalmente, se propuso un protocolo y plantilla de publicación en el Micrositio de Transparencia como herramienta para la ejecución de la ruta. (Evidencia Corporativa 20. Ruta de publicación, propuesta de protocolo y propuesta de plantilla para publicar).</t>
  </si>
  <si>
    <t>Marcela Ramírez
Ximena Aguillón</t>
  </si>
  <si>
    <t>Marcela Ramírez
Ximena Aguillón
Giovanna Morales</t>
  </si>
  <si>
    <t>En Comité SIG, realizado el 30 de abril, se presentó una propuesta de reproducción digital de información. Se debatió y decidió presentar una nueva versión en el próximo Comité.</t>
  </si>
  <si>
    <t>Se realizó la señalización de las sedes "Casa Fernández y Casas Gemelas" del IDPC. (Evidencia Corporativa 23. Señalización de las diferentes áreas del IDPC)</t>
  </si>
  <si>
    <t>Realizar actividades de divulgación de la  Estrategia de Transparencia, Atención a la Ciudadanía y Participación 2017-2019,  al interior del IDPC.</t>
  </si>
  <si>
    <t xml:space="preserve">Articular el Código de Ética con la Política de Integridad del Servicio Público y adoptarlo. </t>
  </si>
  <si>
    <t>60% de cumplimiento en el autodiagnóstico de la Política de Integridad</t>
  </si>
  <si>
    <t>% de resultado del autodiagnóstico</t>
  </si>
  <si>
    <t>La actividad de divulgación y capacitación se logró con: i. Publicación de la pieza "Tips de Atención a la Ciudadanía y Transparencia – I" en la que sea encuentra el link de consulta de la Carta de Trato Digno del IDPC,  en la Intranet el 16 de abril. Así como su envío envió mediante correo electrónico a la comunidad institucional, con el fin de contar con la participación de los funcionarios y contratistas; ii. El 24 de abril se publicó en la intranet del IDPC el Modelo y Manual Operativo de Atención a la Ciudadanía para los servidores de la entidad presenten sus comentarios y sugerencias; iii. El martes 24 y miércoles 25 de abril se realizó la socialización de la Carta de Trato Digno a la ciudadanía en la Sede Palomar y a funcionarios de la Sede y al quipo de Correspondencia. (Evidencia 9. Publicación en la Intranet y lista de asistencia de microcharla sobre Carta de Trato Digno, así como solicitud de publicación del Modelo de Atención al Ciudadano en la web para recibir sugerencias y recomendaciones por parte de los funcionarios y contratistas del IDPC).
Link: http://idpc.gov.co/transparencia-y-acceso-a-la-informacion-publica/ley_transparencia_idpc/</t>
  </si>
  <si>
    <t>Se realizaron y publicaron los informes mensuales de medición de satisfacción de la atención a la ciudadanía, correspondientes a los meses de diciembre de 2017 y enero, febrero y marzo de 2018. (Evidencia Corporativa 16. Soporte de publicación - link: http://idpc.gov.co/transparencia-y-acceso-a-la-informacion-publica/ley_transparencia_idpc/informes-peticiones-quejas-reclamos-denuncias-solicitudes-acceso-la-informacion/).</t>
  </si>
  <si>
    <t>En este periodo no se adelantaron acciones.</t>
  </si>
  <si>
    <t>Se elaboró el Informe de avance en la implementación de la Estrategia, correspondiente a la Fase I-vigencia 2017, el cual fue presentado, junto con la Estrategia, en el Comité SIG realizado el 30.04.2018.
El primer reporte del avance en la implementación de la Fase II de la Estrategia de Transparencia, Atención a la Ciudadanía y Participación, se realizará en el segundo cuatrimestre de la vigencia.</t>
  </si>
  <si>
    <t>OBSERVACIONES SUBDIRECCIÓN GENERAL</t>
  </si>
  <si>
    <t>1.13
Actividad adicionada</t>
  </si>
  <si>
    <t>Realizar actividades de divulgación del Código de Integridad adoptado, a través de los siguientes canales: web e intranet; Evento de compromiso (lectura de proclama del código)</t>
  </si>
  <si>
    <t>Código de Integridad
divulgado</t>
  </si>
  <si>
    <t># de actividades de divulgación realizadas / # de actividades de divulgación programadas.</t>
  </si>
  <si>
    <t>Esta actividad se realizará en el tercer cuatrimestre de la vigencia.</t>
  </si>
  <si>
    <t>Se realizó informe de seguimiento al PAAC con corte a 30 de abril de 2018, el cual contiene el seguimiento de los riesgos de corrupción. Este informe se encuentra publicado en el micrositio de transparencia de la página Web del IDPC.</t>
  </si>
  <si>
    <t>Actividad programada para el tercer cuatrimestre de la vigencia 2018.</t>
  </si>
  <si>
    <t>El 30 de agosto de 2018, se realizó la divulgación de los Protocolos de Atención a la Ciudadanía, en la jornada de divulgación de realizada por el equipo de transparencia y atención a la ciudadanía. (Corporativa. Evidencia 5. Divugación PQRSD. Archivo: Presentacion modelo -Diapositivas 22-26).</t>
  </si>
  <si>
    <t>OK</t>
  </si>
  <si>
    <t>Se realizó el informe trimestral, con corte a junio de PQRS, el cual se encuentra publicado en el micrositio de tranparencia de la página web del IDPC en el siguiente enlace: http://idpc.gov.co/transparencia-y-acceso-a-la-informacion-publica/ley_transparencia_idpc/informes-peticiones-quejas-reclamos-denuncias-solicitudes-acceso-la-informacion/. (Corporativa. Evidencia 12. Informe Trimestral PQRS)</t>
  </si>
  <si>
    <t>Se realizaron los informes medición de la satisfacción de la ciudadanía para los meses de abril, mayo, junio y julio de 2018, los cuales se encuentran publicados en el micrositio de transparencia de la página web del IDPC, link: http://idpc.gov.co/transparencia-y-acceso-a-la-informacion-publica/ley_transparencia_idpc/informes-peticiones-quejas-reclamos-denuncias-solicitudes-acceso-la-informacion/ (Corporativa. Evidencia 13. Informes de Satisfacción)</t>
  </si>
  <si>
    <t>Aunque aún no ha finalizado el aseguramiento de la vigencia de la documentación de los procedimientos que sustenten los trámites y OPAs a cargo de las Subdirecciones misionales, los cuales son esenciales para la elaboración del Protafolio de Servicios del IDPC, se avanzó en la formulación de la  primera versión del portafolio de servicios con el Inventario de Trámites y OPAs identificados. (Corporativa. Evidencia 11. Portafolio de Servicios)</t>
  </si>
  <si>
    <t>Teniendo en cuenta que en el segundo cuatrimestre no se han aprobado procedimientos que sustenten los trámites y Opas de las Subdirecciones misionales no se ha actualizado información en el SUIT. Se reprograma magnitud para el tercer cuatrimestre de 2018.</t>
  </si>
  <si>
    <t>Se reprograma magnitud para tercer cuatrimestre</t>
  </si>
  <si>
    <t>*En el mes de mayo, se realizó el Informe de seguimiento a la implementación de la Ley de Transparenica y Acceso a la Información Pública correspondiente al primer cuatrimestre de 2018. En el mes de junio, se realizó un ajuste de acuerdo con el informe presentado por Control Interno. (Corporativa. Evidenica 15. Informe Implementación Ley 1712)</t>
  </si>
  <si>
    <t xml:space="preserve">Actividad culminada. </t>
  </si>
  <si>
    <t>El 29 de junio de 2018, se expidió la Resolución No. 373 “Por medio del cual se reglamenta el trámite interno para los derechos de petición ante el Instituto Distrital de Patrimonio Cultural y se dictan otras disposiciones”,  la cual fue divulgada a través de correo electrónico del 25 de julio y  públicada el 10 de agosto en el micrositio de transparencia de la página web del IDPC. Adicionalmente, se incluyó en la jornada de divulgación de documentos realizada el 30 de agosto  por el equipo de transparencia y atención a la ciudadanía. (Corporativa. Evidencia 17. Trámite Interno PQRS) 
Link: http://idpc.gov.co/transparencia-y-acceso-a-la-informacion-publica/ley_transparencia_idpc/resoluciones/</t>
  </si>
  <si>
    <t>El 29 de junio de 2018, se expidió la Resolución No. 372 “Por la cual el Instituto Distrital de Patrimonio Cultural IDPC establece la modalidad y costo de reprografía de la información solicitada por particulares”. (Corporativa. Evidencia 18. Costos de Reproducción) 
Link: http://idpc.gov.co/transparencia-y-acceso-a-la-informacion-publica/ley_transparencia_idpc/resoluciones/</t>
  </si>
  <si>
    <t>Se proyectó el estudio previo para celebrar un convenio de asociación con  el Consejo Iberoamericano de Diseño, Ciudad y Construcción Accesible —CIDCCA, con el fin de realizar un diagnóstico de accesibilidad a las Sedes del IDPC, documento que fué remitido a la Oficina Jurídica del IDPC. (Corporativa. Evidencia 21. Diagnóstico de Infraestructura)</t>
  </si>
  <si>
    <t>*Se realizó contrato número No.328 de 2018 con la empresa 4 Poder OR Comunicaciones S.A,S cuyo objeto es la elaboracion de avisos de fachadas para los inmuebles Casa Fernandez y Casa Gemelas. El contrato se encuentra en ejecución.</t>
  </si>
  <si>
    <t>Se realizó el informe trimestral de PQRS, con corte a junio de 2018 con un acápite sobre solicitudes de acceso a la información, el cual se encuentra publicado en el micrositio de transparencia de la página web del IDPC en el siguiente enlace http://idpc.gov.co/transparencia-y-acceso-a-la-informacion-publica/ley_transparencia_idpc/informes-peticiones-quejas-reclamos-denuncias-solicitudes-acceso-la-informacion/. (Corporativa. Evidencia 12. Informe Trimestral PQRS)</t>
  </si>
  <si>
    <t>Actividad cumplida</t>
  </si>
  <si>
    <t>El 15 de junio se realizó la divulgación de la  Estrategía de Transparencia, Atención a la Ciudadanía y  Participación Ciudadadana a las personas involucradas dentro del proceso y las actividades a ejecutar. (Corporativa. Evidencia 22. Divulgación Estrategia de Transparencia).
Adicionalmente, se incluyó como parte de la agenda de la jornada de divulgación realizada el 30 de agosto pasado, cuya segunda parte se realizará en el mes de septiembre de 2018.</t>
  </si>
  <si>
    <t>Se realizó y entregó el primer Informe de avance de la  implementación de la Fase II (período enero-abril de 2018) de la Estrategía de Transparencia, Atención a la Ciudadanía y  Participación Ciudadadan al lider del proceso. 
Se actualizó el documento de la Estrategia a 31 de agosto de 2018, en el que se incluyeron los valores del Código de Integridad del IDPC y los lineamientos de la Política de Gobierno Digital (antes Estrategia de Gobierno en Línea -GEL). (Evidencia 23)</t>
  </si>
  <si>
    <t>Se realizó la divulgación  del Código de Integridad -que se  cuentra articulado con el Código de Ética adoptado en 2017- a través de la Intranet a los funcionarios y contratistas del IDPC. (Corporativa. Evidencia 25. Divulgación Código de Integridad)</t>
  </si>
  <si>
    <t>Se expidió y publicó acto administrativo de la conformación de Gestores de Integridad en el siguiente enlace http://idpc.gov.co/Transparencia/Scan0038.pdf. (Corporativa. Evidencia 27. Gestores de Integridad)</t>
  </si>
  <si>
    <t>Actividad programada para tercer cuatrimestre de 2018.</t>
  </si>
  <si>
    <t>Se realizó la divulgación del Código de Integridad -que se  cuentra articulado con el Código de Ética adoptado en 2017- a través de la Intranet a los funcionarios y contratistas del IDPC. (Corporativa. Evidencia 25. Divulgación Código de Integridad)</t>
  </si>
  <si>
    <t>Divulgación 1. Se realizó la divulgación al interior de la Entidad a través de socialización en las dependencias del IDPC y entrega de folleto los días 17 y 18 de mayo de 2018. (SIG. Evidencia. Divulgación instrumentos gestión de riesgos.)
Divulgación 2. Se realizó publicación de la política de riesgos en el espacio de la página web habilitado para la publicación de información de interés de la ciudadanía http://idpc.gov.co/Transparencia/Politica%20Riesgos_V3%2030-04-2018.pdf</t>
  </si>
  <si>
    <t>Se realizó informe de  seguimiento al estado del Esquema de Publicaciones, verificacndo,  que la matriz se encuentra actualizada. (Gestión Documental. Evidencia. Actualización Esquema Publicación)</t>
  </si>
  <si>
    <t>Se reprograma magnitud para tercer cuatrimestre.</t>
  </si>
  <si>
    <t>Tener en cuenta que la actividad culmina el 29 de agosto de 2018. y se debe garantizar la realización de los dos (2) informes de balance de la gestión  de riesgos de corrupción o solicitar prórroga de la actividad.</t>
  </si>
  <si>
    <t>Se realizó publicación de la plantilla de publicación en el Micrositio de Transparencia en el sistema de correspondencia ORFEo. En el siguiente periodo se realizará la divulgación.</t>
  </si>
  <si>
    <t>*Se actualizó borrador de la Pólitica de Conflicto de Interés  (alineada a las guías elaboradas por la Veeduría Distrital y el DAFP en 2018) con los respectivos anexos, remitiéndolos  a la comunidad institucional para recibir observaciones al respecto. (Evidencia 26. Política Conflicto de Interés)</t>
  </si>
  <si>
    <t>Se realizó la publicación de los informes de logros correspondientes al primer y segundo trimestre de la vigencia 2018.</t>
  </si>
  <si>
    <t>Para llevar a cabo la realización de acciones de sensibilización la ciudadanía y a los funcionarios y contratistas del IDPC, la entidad se encuentra elaborando el lineamiento de participación ciudadana, según actividad 2.1 del Subcomponente 2. Diálogo de doble vía con la ciudadanía y sus organizaciones</t>
  </si>
  <si>
    <t>Se realizó la actualización del micrositio y canales de información acorde con la implementación de la Ley de Transparencia y Acceso a la Información Pública. (Evidencia 1)
Se realizó la actualización de la información publicada en la Guía de Trámites y Servicios corrspondiente a los meses de mayo, junio, julio y agosto de 2018. (Corporativa. Evidencia 4. Canales de Atención)</t>
  </si>
  <si>
    <t>Una vez se cuente con la adopción del Índice de Información Clasificada y Reservada del IDPC, se realizará la úblicación del mismo en el micrositio de Transparencia de la págimna web del IDPC.</t>
  </si>
  <si>
    <t>Actividad cumplida.</t>
  </si>
  <si>
    <t>La actividad no se cumplió en la fecha establecida, se recomienda adelantar las gestiones necesarias para que su cumplimiento se realice en el tercer cuatrimestre de la vigencia.</t>
  </si>
  <si>
    <t>Durante el segundo cuatrimestre de 2018 no se requirió adelantar actividades de gestión de usuarios inventarios y formularios de SUIT, considerando que actualemnte la entidad se encuentra realizando el aseguramiento de la vigencia de la documentación de los procesos misionales. (SIG. Evidencia. Acompañamiento trámites SUIT)</t>
  </si>
  <si>
    <t>Se ha venido trabajando en la identificación de las condiciones técnicas de la publicación de los datos abiertos, con el acompañamiento de la Alta Consejería de TICs, asi:
*Durante los meses de junio y julio, el IDPC participó en los talleres organizados por la Alta Consejería para las TIC, en alianza con el laboratorio digital de la Universidad Nacional ViveLab, con el fin de apropiar buenas prácticas para la gestión de datos abiertos al interior de las entidades distritales. Para cumplir con este objetivo se realizó una Maratón de Datos Abiertos - Data Jam, con la participación de profesionales en estadística, desarrolladores de software y diseñadores gráficos para desarrollar aplicaciones HTML, CSS, Github, Javascript, Jquery, diseño de plataformas, D3.js y Google Maps. El IDPC contribuyó con la base de datos de monumentos creada por el IDPC, sobre la cual se realizó retroalimentación del laboratorio digital de la Universidad Nacional ViveLab.
*Se asistió el 9 de agosto al taller de anonimización de datos primarios en el Archivo Distrital, liderado por al Alta Consejería para las TICs.
*El 21 de agosto se realizó un taller de acompañamiento para la normalización de bases de datos y los temas relacionados con Tratamiento de Datos Personales. (Corporativa. Evidenia 16.Condiciones técnicas de la publicación)
Finalmente, la Dirección de Gobierno Digital de la Ministerio de Tecnologías de la Información y las Comunicaciones, certifica el cumplimiento del NIVEL 1 del dominio semántico del marco de interoperabilidad correspondiente a las etapas de recepción, validación y conceptualización con la solicitud de servicio tendiente a estandarizar bajo los lineamientos de la Dirección de Estándares y Arquitectura de TI del Ministerio de Tecnologías de la Información y las Comunicaciones, los elementos de dato que son utilizados en el servicio WFS Patrimonio Mueble de Bogotá. Por consiguiente se cuenta con la identificación de las condiciones técnicas de la publicación de los datos primarios o sin procesar del IDPC.</t>
  </si>
  <si>
    <t>La actividad programada no se cumplió en la fecha establecida, se recomienda adelantar las gestiones necesarias para que su cumplimiento se realice en el tercer cuatrimestre de la vigencia.</t>
  </si>
  <si>
    <t>En la Estrategia de Transparencia, Atención a la Ciudadanía y Participación 2017-2019, presentada y adoptada en el Comité SIG realizado el 30 de abril de 2018, se incluye un aparte sobre el Modelo de Atención a la Ciudadanía, Grupos y Partes Interesadas, este modelo fue desarrollado como un manual operativo en junio de 2018, con el fin de recoger los lineamientos estipulados en la Política Pública Distrital de Servicio a la Ciudadanía y tiene como objetivo garantizar a la ciudadanía, grupos y partes interesadas una atención transparente, cordial, oportuna, eficiente y efectiva. (Corporativa. Evidencia 3. Modelo de Atención).</t>
  </si>
  <si>
    <t xml:space="preserve">Para el ajuste del Registro de Activos de Información, se requiere de la actualización de las Tablas de Retención Documental -TRD y sus componentes. En el marco de la Estrategia IGA+10 se tiene contemplada la actualización de dicho instrumento con la asesoría del Archivo Distrital en su segunda fase, ya que la primera fase comprendía  la actualización del PGD.   </t>
  </si>
  <si>
    <t>A la fecha los ajustes del Registro de Activos de Información no han sido publicados, hasta no tener actualizada la Tabla de Retención Documental y sus Componentes que se realizará con la asesoría del Archivo Distrital en el marco de la Estrategia IGA+10.</t>
  </si>
  <si>
    <t>La meta/producto está programada para su culminación en el tercer cuatrimestre de la vigencia 2018, sin embargo, dado que en primer y segundo cuatrimestre no se ha reportada avances, se debe garantizar su cumplimiento adelantando las gestiones necesarias para este fin.</t>
  </si>
  <si>
    <t>Se realizó el reporte de cumplimiento del Mapa de Riesgos de Corrupción con corte al 30 de abril de 2018. (SIG. Evidencia. Actas riesgos corrupción)
(Ver Mapa de Riesgos de Corrupción -IDPC- Vigencia 2017 en el link http://idpc.gov.co/transparencia-y-acceso-a-la-informacion-publica/ley_transparencia_idpc/plan-anticorrupcion-atencion-al-ciudadano/)</t>
  </si>
  <si>
    <t>OK.</t>
  </si>
  <si>
    <t>El equipo de comunicaciones del IDPC se encuentra adelantando el proceso de estructuración del anexo técnico requerido para la elaboración del proceso de contratación para "el diseño, desarrollo y arquitectura de la página web del Instituto Distrital de Patrimonio Cultural y los micrositios de los programas misionales adelantados por la entidad".</t>
  </si>
  <si>
    <t>En el proceso de estructuración del anexo técnico requerido para la elaboración del proceso de contratación para "el diseño, desarrollo y arquitectura de la página web del Instituto Distrital de Patrimonio Cultural y los micrositios de los programas misionales adelantados por la entidad", se realizó el análisis económico para lo cual se cuenta con tres cotizaciones a partir de la cuales se establecerá el estudio de mercado y se estimará el presupuesto oficial del proceso.</t>
  </si>
  <si>
    <t>Es importante que la dependencia realice las acciones del caso para la realización de la actividad en el tercer cuatrimesntre de la vigencia 2018 y así garantizar el cumplimiento de la misma.</t>
  </si>
  <si>
    <t>Actividad cumplida en el primer cuatrimestre.</t>
  </si>
  <si>
    <t>Divulgación 1. Se realizó publicación del mapa de riesgos del corrupción en el espacio de la página web habilitado para la publicación de interés de la ciudadanía. http://idpc.gov.co/transparencia-y-acceso-a-la-informacion-publica/ley_transparencia_idpc/plan-anticorrupcion-atencion-al-ciudadano/</t>
  </si>
  <si>
    <t>Se realizó reporte de seguimiento y monitoreo al Mapa de Riesgos de Corrupción corte 30 de abril de 2018 http://idpc.gov.co/transparencia-y-acceso-a-la-informacion-publica/ley_transparencia_idpc/plan-anticorrupcion-atencion-al-ciudadano/</t>
  </si>
  <si>
    <t>El 24 de julio de 2018, se publicó el modelo de Atención a la Ciudadanía en la página web del IDPC y el el 30 de agosto de 2018, el Equipo de Transparencia y Atención a la Ciudadanía realizó la divulgación de la atención de las peticiones presentadas por la ciudadanía en el marco del Modelo de Atención a la ciudadanía. (Corporativa. Evidencia 3. Modelo de Atención).</t>
  </si>
  <si>
    <t xml:space="preserve">La Información pública reservada se define como “aquella información que estando en poder o custodia de un sujeto obligado en su calidad de tal, es exceptuada de acceso a la ciudadanía por daño a intereses públicos”. Su acceso podrá ser rechazado o denegado de manera motivada y por escrito, siempre que el acceso pudiere causar un daño. En este sentido y en aplicación del principio de eficacia, celeridad y transparencia que rige el derecho de acceso a la información pública y en el marco de la Ley de Transparencia, el 21 de agosto, se realizó taller de anonimización y divulgación de la actualización del Manual de Política, Protección y Tratamiento de Datos Personales y del proyecto de Resolución de adopción respectivo, con acompañamiento de la Alta Consejería para las TICs.
El 30 de Agosto divulgar a los interesados del IDPC los documentos de Protección de Datos Personales, para lo cual se elaboró una pieza de comunicación. (Corporativa. Evidencia 6. Divulgación Transparencia). </t>
  </si>
  <si>
    <t>4 Acápites sobre solicitudes de acceso a la información pública realizados.
1. 01/01/2018 - 31/03/2018
2. 01/04/2018 - 30/06/2018
3. 01/07/2018 - 30/09/2018
4. 01/10/2018 - 31/12/2018</t>
  </si>
  <si>
    <t>Marcela Ramírez - Elkin Buitrago - Andrea Mahecha</t>
  </si>
  <si>
    <t>1 Rendición de cuentas realizada</t>
  </si>
  <si>
    <t>2.3
Modificada</t>
  </si>
  <si>
    <t>4.1
Modificada</t>
  </si>
  <si>
    <t>Primer Monitoreo - Enero a Abril de 2018</t>
  </si>
  <si>
    <t>Monitoreo realizado</t>
  </si>
  <si>
    <t>Tercer Seguimiento - Septiembre a Diciembre de 2018</t>
  </si>
  <si>
    <t>Segundo Seguimiento - Mayo a Agosto de 2018</t>
  </si>
  <si>
    <t>CONSOLIDADO</t>
  </si>
  <si>
    <t>Cumpl (%)</t>
  </si>
  <si>
    <t>Charly Rociasco Francisco Rodríguez</t>
  </si>
  <si>
    <t>Charly Rociasco</t>
  </si>
  <si>
    <t>Actualmente se está trabajando en el ejercicio de autoevaluación de las prácticas de gestión con corte a primer semestre de 2018 con cada líder de proceso. Una vez finalizado este se realizará un balance sobre la gestión de los riesgos, el cual se espera tener culminado este ejercicio en el mes de septiembre de 2018. SIG. Evidencia. Actas autoevaluación 23082018.</t>
  </si>
  <si>
    <t>ok</t>
  </si>
  <si>
    <t xml:space="preserve">El Índice de Información Clasificada y Reservada V2, se encuentra publicado en la página web institucional en el siguiente link: http://idpc.gov.co/Transparencia/04%20Indice%20Informacion%20Clasificada%20Reservada%20V2.xlsx </t>
  </si>
  <si>
    <t>Se estructuró, diseñó, organizó y realizó la Primera Feria de Servicios a la Ciudadanía ‘A un Clic del Patrimonio Cultural’, la cual se llevó a cabo el 27 de noviembre de 2018.  La planeación, y desarrollo de la Feria se realizó en conjunto con el equipo de Comunicaciones y de Planeación del Instituto. Se cuenta con actas de reunión planeación feria de servicios; boletín informativo de la Feria, correo electrónico interno con invitación a la feria y listado de asistencia. (Evidencia: Corporativa. Feria de servicios)</t>
  </si>
  <si>
    <t>Se realizó la actualización en las 10 categorías del micrositio de transparencia con base en los lineamientos de la Ley de Transparencia y Acceso a la Información Pública, publicando y actualizando documentos  e información de: Instrumentos de gestión de información pública, Planeación, Normatividad, Mecanismos de Contacto, Control, Contratación, Presupuesto, Estructura Orgánica y Talento Humano, Información de Interés. (Evidencia: Corporativa. Actualizacion Micrositio)</t>
  </si>
  <si>
    <t>Se realizó el informe trimestral, con corte a septiembre de PQRS, el cual se encuentra publicado en el micrositio de transparencia de la página web del IDPC en el siguiente enlace: http://idpc.gov.co/transparencia-y-acceso-a-la-informacion-publica/ley_transparencia_idpc/informes-peticiones-quejas-reclamos-denuncias-solicitudes-acceso-la-informacion/. (Evidencia : Corporativa. Informe Trimestral PQRS)</t>
  </si>
  <si>
    <t>La actividad no fue realizada. Se recomienda analizar las causas del por qué no fue posible adelantar la actividad y verificar la pertinencia de incluirla en el PAAC 2019.</t>
  </si>
  <si>
    <t xml:space="preserve">Se realizaron los informes medición de la satisfacción de la ciudadanía para agosto, septiembre, octubre y noviembre de 2018, los cuales se encuentran publicados en el micrositio de transparencia de la página web del IDPC. Link: http://idpc.gov.co/informes-de-satisfaccion-de-servicio-a-la-ciudadania/ (Evidencia: Corporativa. Informes de Satisfacción)
</t>
  </si>
  <si>
    <t>Actividad culminada</t>
  </si>
  <si>
    <t>Se realizó el reporte de los riesgos correspondientes al segundo cuatrimestre/2018, los cuales fueron consolidados por el equipo SIG y publicados como "Mapa de Riesgos de Corrupción -IDPC-Vigencia 2018" en la Intranet. Link: http://idpc.gov.co/transparencia-y-acceso-a-la-informacion-publica/ley_transparencia_idpc/plan-anticorrupcion-atencion-al-ciudadano/</t>
  </si>
  <si>
    <t>Se remitó al DAFP  a través de correo electronico un cuadro con el resumen de algunos de los tramites y opas que se encontraban docuementados a la fecha con el fin de obtener una revisión preliminar por parte de ellos e identificar los documentos necesarios para su  inscripcion en el SUIT. Evidencia: Correos electrónicos 12, 16 de octubre; 6 y 13 de noviembre de 2018. 
Se culminó con la identificación de trámites y otros procedimientos administrativos, consolidando así el inventario de trámites y opas del IDPC, el cual fue presentado en el marco de la Primera Feria de Servicio a la Ciudadanía " A un clic del Patrimonio Cultural", así mismo se hizo la presentación en la sesión del Comité SIG del 17 de diciembre de 2018.  (Evidencia: Corporativa. Inventario de trámites y Servicios)
En el periodo de enero a marzo de 2019, se llevará  cabo el proceso de propuesta e inscripión de los servicios identificados por la Entidad en el 2018 en el SUIT.</t>
  </si>
  <si>
    <t>Se realizó la divulgación de los valores del servicio público a través de la Intranet el 10 de diciembre.
Por otra parte, el grupo de Gestores de Integridad de la Entidad solicitó el envío a los servidores de la Entidad de los valores del servicio público a través del correo electrónico institucional el día 14 de diciembre.
Así mismo, el 20 de diciembre se realizó divulgación de los documentos relacionados con la "Adopción del Código de Integridad", los "Valores del Servicio Público y Proclama Código de Integridad" y la "Promesa de Valor del Servicio Público.". (Evidencia: Corportiva. Código de Integridad)</t>
  </si>
  <si>
    <t>Se adoptó el 22 de octubre con la Resolución 658 de 2018 la Política de Conflicto de Intereses del IDPC junto con sus anexos, siendo publicada el 30 de octubre en la intranet. Link: http://idpc.gov.co/transparencia-y-acceso-a-la-informacion-publica/ley_transparencia_idpc/politicas-lineamientos-sectoriales-e-institucionales/
Así mismo, el 20 de diciembre se realizó divulgación de los documentos relacionados con la "Adopción del Código de Integridad", los "Valores del Servicio Público y Proclama Código de Integridad" y la "Promesa de Valor del Servicio Público." (Evidencia: Corprativa. Conflicto de Intereses)</t>
  </si>
  <si>
    <t>El 10 y 14 de Diciembre se realizó la divulgación de los valores del servicio público a través de medios electrónico. 
Así mismo, el 20 de diciembre se realizó divulgación de los documentos relacionados con la "Adopción del Código de Integridad", los "Valores del Servicio Público y Proclama Código de Integridad" y la "Promesa de Valor del Servicio Público.". (Evidencia: Corportiva. Código de Integridad)</t>
  </si>
  <si>
    <t>En diciembre de 2018, se realizó Diagóstico de Gestión del Integridad el cual tuvo una calificación del 65,7%
Por otro lado, el 13 de diciembre se llevó a cabo reunión de los Gestores de Integridad, en la cual realizaron el seguimiento y evaluación a la implementación del Plan de Gestión de Integridad. (Evidencia: Corporativa. Gestores de Integridad).</t>
  </si>
  <si>
    <t>Se recomienda establecer acciones de seguimiento y evaluación al inicio de la vigencia 2019 por parte de los gestores de integridad, articulado con el Autodiagnóstico de Integridad.</t>
  </si>
  <si>
    <t>En el mes de septiembre, se realizó el Informe de seguimiento a la implementación de la Ley de Transparenica y Acceso a la Información Pública correspondiente al segundo cuatrimestre de 2018. 
En noviembre, se realizó un seguimiento extraordinario de acuerdo con el requerimiento de la Procuraduría y el diligenciamiento del aplicativo ITA. (Evidenica: Corporativa. Informe Implementación Ley 1712)</t>
  </si>
  <si>
    <t>Se realizó informe de la actualización del Esquema de Publicación de Información para el tercer cuatrimestre de la vigencia de 2018. (Evidencias: General. Informe esquema publicación)</t>
  </si>
  <si>
    <t>El día 17 de diciembre se presentó al comité SIG la actualización del formato e información del Índice de Información Clasificada y Reservada, el cual fue aprobado, siendo adoptada mediante Resolución No. 805 de 2018. Ver ítem 10.3 Índice de Información Clasificada y Reservada – Resolución de Adopción 2018 en el micrositio de Transparencia. Link: http://idpc.gov.co/Transparencia/03%20Resoluci%C3%B3n%20805%20de%202018%20Indice%20Informacion%20Clasificada%20Reservada%20V2.pdf
(Evidencia: General. Adopción Índice de información C y R)</t>
  </si>
  <si>
    <t>Se realizó la publicación del informe de logros correspondiente al tercer trimestre de la vigencia 2018, en el micrositio de Transparencia y Acceso a la Información. Link: http://idpc.gov.co/informe-de-logros-institucionales/</t>
  </si>
  <si>
    <t>En el marco de la Estrategia de Transparencia, Atención al Ciudadanía y Participación (TACP), adoptada
en 2018, el equipo de Participación y de Planeación del Instituto realizó la elaboración del documento "Lineamientos para fortalecer la participación ciudadana, la rendición de cuentas y el control social en el (IDPC)". 
Posteriormente, el 21 de diciembre de 2018, se llevó a cabo su adopción mediante la publicación del documento en el sitio del Sistema Integrado de Gestión en la intranet del Instituto. Link: http://10.20.100.31/intranet/direccionamiento-estrategico/ - http://10.20.100.31/intranet/sig/1_ProcesosEstrategicos/DirecionamientoEstrategico/2_Manuales_Instructivos_PlanesPropios/Lineamientos%20participaci%C3%B3n%20ciudadanarendici%C3%B3n%20de%20cuentascontrol%20socialIDPC.pdf</t>
  </si>
  <si>
    <t>En el marco del proyecto de virtualización que lidera la Alcaldía de Bogotá a través de la Subsecretaría de Servicio a la Ciudadanía y la Alta Consejería para las TIC, la cual está a cargo de la Consultoría ENËSIMA TODO SISTEMAS, el Instituto conformo la  estrategia de racionalización para el año 2018, la cual será ejecutada en el año 2019. Los servicios del IDPC, que fueron virtualizados parcial o totalmente fueron:
.          Información de intervenciones mínimas en Bienes y Sectores de Interés Cultural
.          Agendamiento para las actividades educativas y culturales del Museo de Bogotá
.          Agendamiento para la consulta de las Imágenes digitales de la colección del Museo de Bogotá
.          Agendamiento para la asesoría técnica personalizada
.          Agendamiento para la asesoría para el enlucimiento de fachadas
.          Agendamiento para la consulta de expedientes del archivo de Bienes de Interés Cultural
.          Solicitud de Control urbano
.          Solicitud para la Equiparación de servicios públicos a estrato 1 en Bienes de Interés Cultural
.          Expedición de certificaciones sobre Bienes de Interés Cultural
.          Inscripción para los Recorridos patrimoniales, urbanos y naturales
Así mismo, en el evento "A un clic del patrimonio cultural", el IDPC dio a conocer su portafolio de servicios a la ciudadanía y servidores del IDPC, donde se podrán acceder en línea a 10 de los 20 trámites y procedimientos administrativos de la entidad, gracias al Proyecto de Racionalización y Virtualización. Lin: http://idpc.gov.co/feria-de-servicios-del-idpc/
(Evidencia: Corporativa. Divulgación racionalización)</t>
  </si>
  <si>
    <t>Se realizó informe de seguimiento al PAAC con corte a 30 de agosto de 2018, el cual contiene el seguimiento de los riesgos de corrupción. Este informe se encuentra publicado en el micrositio de transparencia de la página Web del IDPC.</t>
  </si>
  <si>
    <t>Actividad culminada en periodo anterior</t>
  </si>
  <si>
    <t>Con el fin de dar cumplimiento a esta actividad y teniendo en cuenta que desde la oficina jurídica no se dio respuesta a los correos electrónicos remitidos en los meses de octubre y agosto, en el presente periodo se remitió la comunicación interna remitiendo los estudios previos para la celebración del convenio de asociación entre el IDPC y el CIDCCA. 
El avance en la actividad fue del 10%, correspondiente a la elaboración de los estudios previos. El restaste 90%, corresponde a: 10% por el proceso de selección; 30% avances del diagnóstico; y, 50% entrega final del diagnóstico.
(Evidencia: Corporativa. Proceso diagnóstico sedes)</t>
  </si>
  <si>
    <t>Se fijaron los avisos (Contrato 328 de 2018) en las las fachadas de las sedes de la Casa Gemelas, Casa Fernández y Centro de Documentación "Palomar del Príncipe".  (Eviencia: Corporativa. Señalización)
Así mismo, se garantizó que las sedes del Museo de Bogotá y del Centro de Documentación "Palomar del Prícipe", mantuvieran la señalización interna</t>
  </si>
  <si>
    <t>En el comité SIG del 17 de diciembre de 2018, se realizó presentación y aprobación de 20 servicios (5 Trámites y 15 OPAs que identificó e inventarió la entidad), que se encuentran relacionados en la versión preliminar de documento Portafolio de Servicios del IDPC,  elaborado por el equipo de Transparencia y Atención a la Ciudadania.
(Evidencia: Corporativa. Portafolio de servicios)</t>
  </si>
  <si>
    <t>Entre septiembre y diciembre de 2018, se realizaron reuniones entre el equipo SIG y los equipos de apoyo a los procesos del IDPC. En estas reuniones se llevó a cabo la consulta, análisis y seguimiento de los riesgos asociados al mapa de corrupción. (Evidencia: General. Divulgación mapa de riesgos)
En relación con la ciudadanía, en la página Web de la Entidad, se publicó el consolidado de riesgos de corrupción con el segundo monitoreo. Link consulta: http://idpc.gov.co/transparencia-y-acceso-a-la-informacion-publica/ley_transparencia_idpc/plan-anticorrupcion-atencion-al-ciudadano/</t>
  </si>
  <si>
    <t>Divulgación IDPC.
En el mes de septiembre del 2018, mediante comunicado de Orfeo el equipo SIG socializó el acta de autoveluación de procesos para que los liderado, con el equipo de trabajo, revisen y analicen el estado actual de cada una de las prácticas de gestión implementadas, una de estas la relación con la gestión de riesgos. Así mismo, se indicaron los riesgos definidos para cada proceso, brindaron recomendaciones sobre el caso. En noviembre de 2018, se reiteró la comunicación oficial enviada inicialmente. (Evidencia: General. Divulgación instrumentos gestión de riesgos)
Se estructuró y publicó (intranet del IDPC) el Curso Virtual de Autoevaluación, en el que uno de los temas tratados se relaciona con el seguimiento a riesgos de corrupción y de gestión. La publicación del curso se realizó entre octubre y noviembre de 2018, siendo socializados en diciembre del 2018. (Evidencia: General. Divulgación instrumentos gestión de riesgos)
Divulgación Ciudadanía.
Se publicó el segundo monitoreo realizado al mapa de riesgos de corrupción en el micrositio de Trasnparencia y Acceso a la Información. Link consulta: http://idpc.gov.co/transparencia-y-acceso-a-la-informacion-publica/ley_transparencia_idpc/plan-anticorrupcion-atencion-al-ciudadano/</t>
  </si>
  <si>
    <t>Se realizó la publicación de dos informes del balance de la gestión de riesgos de corrupción para el primer y segundo cuatrimestre de 2018, los cuales se pueden consultar en la pagina web del instituto en el Link de transparencia y acceso a la información. (Link consulta: http://idpc.gov.co/Transparencia/120182300089473_00004.pdf - http://idpc.gov.co/Transparencia/120182300089473_00005.pdf)</t>
  </si>
  <si>
    <t>Se realizó la consolidación de las acciones y cumplimiento de indicadores del Mapa de Riesgos de Corrupción con corte 30 de agosto de 2018. En las celdas de seguimiento se indica el monitoreo realizado y el indicador que evidencia el avance de las actividades de mitigación. Link consulta: http://idpc.gov.co/transparencia-y-acceso-a-la-informacion-publica/ley_transparencia_idpc/plan-anticorrupcion-atencion-al-ciudadano/</t>
  </si>
  <si>
    <t>El Instituto llevó a cabo el evento denominado “A un Clic del Patrimonio Cultural” el pasado 27 de noviembre de 2018, en el cual se integraron los ejercicios de Rendición de Cuentas, Feria de Servicios IDPC y el lanzamiento de la Virtualización de Trámites.</t>
  </si>
  <si>
    <t>Se realizó la sensibilización de la importancia de la rendición y petición de cuentas a la ciudadanía y funcionarios y contratistas de la entidad, en el evento denominado “A un Clic del Patrimonio Cultural” que se realizó el pasado 27 de noviembre de 2018. En este evento los asistentes disfrutaron de la exposición del Programa de Formación en Patrimonio Cultural, ‘Civinautas: hechos de memoria’ y a las iniciativas que apuntan a la sostenibilidad y protección de los bienes patrimoniales, como El Patrimonio se Luce y la Brigada de Atención a Monumentos; los visitantes recibieron charlas, con sencillos tips para hacer, de forma adecuada, reparaciones menores en sus inmuebles patrimoniales, conocer los proyectos estratégicos como el PEMP del Centro Histórico de la Ciudad. Adicionalmente, los visitantes pudieron inscribirse y participar en un recorrido guiado por el lugar. 
Con esto se dio a conocer las estrategias y acciones que adelanta el IDPC para la identificación, valoración, protección, recuperación y divulgación del patrimonio cultural de la ciudad del patrimonio cultural de la ciudad, reflejando la importancia de dar a conocer lo que el IDPC realiza mediante diálogos de doble vía.</t>
  </si>
  <si>
    <t>Se realizó análisis de las políticas y dimensiones del MIPG (Talento Humano, Direccionamiento Estratégico y Planeación e Información y Comunicación) con el Código de Buen Gobierno (adoptado mediante Resolución 850 de 2017), verificando que incluye directrices éticas, políticas de buen gobierno como la del Sistema de Gestión , de Talento Humano, de Comunicación e Información, de Seguridad de la Información y de Responsabilidad Social.
(Evidencia: General. Código de Buen Gobierno)</t>
  </si>
  <si>
    <t>Se realizó divulgación del Código de Buen Gobierno mediante correo electrónico del 20 de diciembre de 2018, enviado a la comunidad institucional del IDPC. Link consulta: http://idpc.gov.co/codigo-del-buen-gobierno/
(Evidencia: General. Código de Buen Gobierno)</t>
  </si>
  <si>
    <t>Actividad con cumplimiento parcial.
Se recomienda proponer la culminación de esta actividad en el PAAC 2019.</t>
  </si>
  <si>
    <t>Se realizó el informe trimestral de PQRS, con corte a septiembre de 2018 con un acápite sobre solicitudes de acceso a la información, el cual se encuentra publicado en el micrositio de transparencia de la página web del IDPC en el siguiente enlace http://idpc.gov.co/transparencia-y-acceso-a-la-informacion-publica/ley_transparencia_idpc/informes-peticiones-quejas-reclamos-denuncias-solicitudes-acceso-la-informacion/. ( Evidencia 5. Informe Trimestral PQRS)
El informe trimestral del periodo 01/10/2018 - 31/12/2018, se realizará en enero de 2019, por lo que se dará continuidad a esta acción en  el PAAC de la vigencia 2019.</t>
  </si>
  <si>
    <t>Se recomienda proponer actividad en el PAAC de la vigencia 2019, para ser cumplida en el primer semestre de 2019.</t>
  </si>
  <si>
    <t>Durante la vigencia 2018, se garantizó la publicación de los registros de activos de información de acuerdo con lo establecido en el artículo cuarto de la Resolución del 1011 del 30.11.2016.
En relación con el proceso de ajuste y adopción del Registro de Activos de Información Pública, una vez sea realice se procederá a la actualización de micrositio de Transparencia y Acceso a la Información del IDPC.</t>
  </si>
  <si>
    <t>Se recomienda qque esta actividad sea propuesta en el PAAC de la vigencia proponer como actividad en el PAAC de la 2019, incluyendo el proceso de divulgación a la comunidad institucional.</t>
  </si>
  <si>
    <t xml:space="preserve">Se publicó informe de evaluación en el link http://idpc.gov.co/transparencia-y-acceso-a-la-informacion-publica/ley_transparencia_idpc/informes-gestion-evaluacion-auditoria/ - http://idpc.gov.co/Transparencia/Informe%20RdeC%202018.pdf
</t>
  </si>
  <si>
    <t>Se realizó la verificación de los usuarios creados en el SUIT, validando que se encuentran activos en el IDPC con corte al 31 de diciembre de 2018.</t>
  </si>
  <si>
    <t>Esta actividad se realiza en la medida que se solicite actualizar la gestión de usuarios, inventarios o formularios, situación que no se generó en el segundo cuatrimestre, razón por la cual se presenta un 67 % de avance. No obstante, la actividad se da como cumplida.</t>
  </si>
  <si>
    <t>Actividad con cumplimiento parcial.
Se recomienda analizar las causas que no permitieron adelantar la actividad de socialización dirigida a la comunidad institucional.</t>
  </si>
  <si>
    <t>El 15 de febrero se llevó cabo una reunión en la que se realizó un cronograma para llevar a cabo la documentación de los trámites y OPAs de la Subdirección; de estos compromisos se derivó el proyecto de Resolución de reglamentación de trámites, espacio público y publicidad exterior, que se encuentra en revisión por parte del coordinador del respectivo trámite.
El 5 de abril se llevó a cabo reunión con la Subdirectora de Intervención, con el fin de reprogramar algunos compromisos realizados en la anterior reunión y fijar fechas y responsables para culminar con la documentación de los trámites y OPAs de Intervención. (Evidencias Corporativa 12. Actas reuniones, correos electrónicos y proyecto de Resolución)
A la fecha se cuenta con 1 OPA de 13 (Trámites y OPAs) a cargo de la Subdirección de Intervención registrado en SUIT.</t>
  </si>
  <si>
    <t xml:space="preserve">Durante el segundo cuatrimestre se realizó un ajuste al cronograma propuesto en el mes de mayo. Posteriormente, se genenaron los siguientes documentos: 1) Manifestación de Impacto Regulatorio para el trámite de Evaluación de Anteproyectos, y Proyecto de Resolución para adoptar el trámite; 2) Manifestación de Impacto Regulatorio para las solicitudes de Equiparación a estrato 1; 3) Proyecto de Resolución para adoptar el trámite de intervención en espacio público; y 4) Proyecto de Resolución para adoptar el trámite de publicidad exterior. 
El  24 y 25  de mayo, 21 de junio y 29 agosto se realizaron mesas de trabajo conjunta con la Subdirección de Intervención, con el fin de revisar el avance de la actualización de procedimientos. (Corporativa. Evidencia 8. Inventario Intervención)
A la fecha la Subdirección de Intervención cuenta con 12 trámites y/o OPAs identificados, de los cuales uno (1) se encuentra registrado en el SUIT. </t>
  </si>
  <si>
    <t>La Asesoría Jurídica realizó revisión del proyecto de Resolución para el  "Trámite interno para la gestión de peticiones, quejas, reclamos y sugerencias de la ciudadanía", elaborada por el grupo de Transparencia y Atención a la Ciudadanía en 2017. En el Comité SIG (sesión del 30.04.2018) se solicitó presentar una propuesta ajustada para la próxima sesión del Comité.</t>
  </si>
  <si>
    <t>Se realizó el proyecto de Resolución y Manual de Política, Protección y Tratamiento de datos personales y su divulgación a través de talleres y correo electrónico a las personas involucradas en el tema. El 31 de agosto, se enviaron los dos documentos a todos los servidores y contratistas del IDPC, para su revisión y comentarios. (Corporativa. Evidencia 19. Política Protección de Datos)</t>
  </si>
  <si>
    <t>El Manual de Políticas y Procedimientos para el tratamiento y Protección de Datos Personales se adoptó el 22 de octubre con la Resolución 659 de 2018. Link: http://idpc.gov.co/Manual%20Tratamiento-Datos-Personales_.pdf
(Evidencia: Corporativa. Tratamiento de Datos Personales)</t>
  </si>
  <si>
    <t>Divulgación ciudadanía: Se realizó la publicación del Manual de Políticas y Procedimientos para el Tratamiento de Datos Personales y sus anexos en la página web de la Entidad (Micrositio de Transparencia y Acceso a la Información) en el link: http://idpc.gov.co/transparencia-y-acceso-a-la-informacion-publica/ley_transparencia_idpc/manuales/ y  http://idpc.gov.co/Manual%20Tratamiento-Datos-Personales_.pdf
Divulgación IDPC: El 30 de octubre se publicó a través de la intranet la Resolución 659 de 2018, el Manual  de Políticas y Procedimientos para el tratamiento y Protección de Datos Personales junto con los respectivos anexos. Así mismo, el 20 de diciembre se realizó divulgación de los documentos relacionados con el "Tratamiento y Protección de Datos Personales". 
(Evidencia: Corporativa. Tratamiento de Datos Personales)</t>
  </si>
  <si>
    <t>El código de integridad fue adoptado por el IDPC mediante la Resolución 369 de 2018, por lo cual, actualmente el código de buen gobierno se encuentra en proceso de revisión, se requiere reprogramar la fecha de ejecución de esta actividad para el mes de septiembre de 2018.</t>
  </si>
  <si>
    <t>PLAN ANTICORRUPCIÓN Y de ATENCIÓN AL CIUDADANO - PAAC 2018. VERSIÓN 3 (Comité Sistema Integrado de Gestión 01.10.2018)</t>
  </si>
  <si>
    <t>INSTITUTO DISTRITAL de PATRIMONIO CULTURAL</t>
  </si>
  <si>
    <t>dependencia responsable</t>
  </si>
  <si>
    <t>Elkin Buitrago - Camilo Beltrán - Carolina Martínez
Paola Leal
Patricia Quintanilla - Sandra Calderón - Nubia Zubieta - Mauricio Araque
Catalina Nagy - Irma Castañeda - Carlos Yusty - Elena Sánchez - Fredy López - deivi Pineda
Alfonso Covaleda - Giovanna Morales</t>
  </si>
  <si>
    <t>SubCorporativa: Se realizó la actualización del Micrositio de Transparencia de acuerdo a las solicitudes de las diferentes dependencias de la entidad, cumpliendo con la Ley de Transparencia y Acceso a la Información Pública -48 solicitudes recibidas y atendidas-. del mismo modo, se actualizó la Intranet con las solicitudes de los funcionarios y de acuerdo a la normatividad -79 solicitudes recibidas y atendidas-. (Evidencia Corporativa 3. documento de publicaciones de enero a abril y soporte de actualización de la intranet de acuerdo a los registros de la Mesa de Ayuda)
SubDivulgación: Se realizaron 27 actualizaciones a la página web del Instituto, de acuerdo con las solicitudes de las dependencias, así como de las requeridas por la Alcaldía Mayor. La actualización comprenden la difusión de temas como el Plan Especial de Manejo y Protección del centro histórico, el Modelo de Atención a la Ciudadanía, el IDPC en la Feria Internacional del Libro, premio de fotografía urbana, adopción de monumentos, reapertura de becas, recorridos urbanos, exposiciones como "de la tierra al cielo. Bogotá desde arriba", el Programa el Patrimonio se Luce, el Plan Anticorrupción y las actas del Consejo Distrital de Patrimonio Cultural. (Evidencia Divulgación 1. Actualización página web)</t>
  </si>
  <si>
    <t>SubCorporativa: Se realizó la actualización del Micrositio de Transparencia de acuerdo con las necesisdades de las áreas y siguiendo los lineamientos de la Ley de Transparencia y Acceso a la Información Pública para un total de 149 solicitudes recibidas y atendidas. (50 en mayo, 14 en junio, 34 en julio y 51 en agosto de 2018)
del mismo modo, se actualizó la Intranet con las solicitudes de los funcionarios y de acuerdo a la normatividad 27 solicitudes recibidas y atendidas. Adicionalmente, se adjunta "Esquema de Publicacion" actualizado a través del cual se lleva el control de los documentos que deben ser actualizados periódicamente en el micrositio de transparencia. (Evidencia Corporativa Evidencia 1. Actualizacion Micrositio-Intranet)
SubDivulgación: Se realizaron 30 actualizaciones a la página web del Instituto, de acuerdo con las solicitudes de las dependencias, así como de las requeridas por la Alcaldía Mayor. La actualización comprenden la difusión de temas como el Plan Especial de Manejo y Protección del centro histórico, adopción de monumentos, fometo a estímulos, recorridos urbanos, el Programa el Patrimonio se Luce, actas del Consejo Distrital de Patrimonio Cultural, entre otros. (Evidencia. Divulgación. Actualización página web - Archivos de gestión de la dependencia)</t>
  </si>
  <si>
    <t>Elaborar y publicar en la página web institucional los informes de logros de la gestión institucional sobre el cumplimiento de metas institucionales y las asociadas con el Plan de desarrollo Distrital.</t>
  </si>
  <si>
    <t>Se consolidó el seguimiento a metas físicas y financieras de los proyectos de inversión del IDPC registrados en el Sistema de Seguimiento al Plan de desarrollo - SEGPLAN y se articuló con los productos que el Instituto definió para entregar a la ciudadanía, con corte al primer trimestre de 2018. 
El primer informe publicado en la web institucional se realizará en el mes de mayo de 2018.
Los documentos soporte se encuentran en medio magnético en la Subdirección General - Equipo de Planeación.</t>
  </si>
  <si>
    <t>Se realizó la publicación del informe de logros para la rendición de cuentas de la vigencia 2018, en el micrositio de Transparencia y Acceso a la Información, con antelación al evento realizado "A un clic del patrimonio cultural" Link: http://idpc.gov.co/informe-de-logros-rendicion-de-cuentas/ - http://idpc.gov.co/wp-content/uploads/2018/10/FINAL_AJUSTES_INFORME-de-RENDICIO%CC%81N-de-CUENTAS-29-10-1.pdf</t>
  </si>
  <si>
    <t>En Comité SIG realizado el 30 de abril, se adoptó formalmente la Estrategia de Transparencia, Atención a la Ciudadanía y Participación Ciudadana 2017-2019, formulado por el grupo de Transparencia y Atención a la Ciudadanía. Link: http://idpc.gov.co/transparencia-y-acceso-a-la-informacion-publica/ley_transparencia_idpc/planes-estrategicos-sectoriales-e-institucionales/
Tomando como punto de partida la Estrategia de Transparencia, Atención a la Ciudadanía y Participación Ciudadana 2017-2019, se inició la elaboración del lineamiento de participación ciudadana el cual se realizará en tres fases: i) revisión conceptual, normativa y elaboración del autodiagnóstico de participación ciudadana: 40%; ii) formulación del lineamiento y herramientas: 50% y iii) aprobación: 10%. El lineamiento incluirá elementos asociados a la incorporación de grupos étnicos y políticas públicas y al control social.
Respecto a la fase de revisión conceptual, normativa y elaboración del autodiagnóstico de participación ciudadana: entre enero y abril de 2018, se avanzó en los procesos de revisión de literatura académica, normativa asociada y documentación vigente en el IDPC. Se elaboró el autodiagnóstico de Participación Ciudadana, en el marco del Modelo Integrado de Planeación y Gestión - MIPG, según lo establecido en el decreto 1499 de 2017.</t>
  </si>
  <si>
    <t>En el marco  de la Estrategia de Transparencia, Atención a la Ciudadanía y Participación Ciudadana 2017-2019 (Publicada en el micrositio de Transparencia), en el mes de julio inició el proceso de caracterización de ciudadanos, usuarios y grupos de interés del IDPC, con un grupo de trabajo multidisciplinario de las diferentes dependencias y coordinado por las áreas de Planeación y Transparencia y Atención a la Ciudadanía; este proceso incluye la identificación y caracterización de los espacios/ámbitos/acciones de interacción/participación con la ciudadanía. En agosto, se realizaron tres mesas de trabajo (Evidencia Corporativa 2. Estrategia de Transparencia)
'Dando continuidad al ejercicio desarrollado por medio del autodíagnóstico  de participación del MIGP (decreto 1499 de 2017) y de la Estrategia de Transparencia, Atención a la Ciudadanía y Participación Ciudadana 2017-2019 adoptada, en sesiones realizadas los días 02, 09 y 15 de agosto, se adelantaron esfuerzos para iniciar la identificación y caracterización de ámbitos de interacción ciudadana y usuarios del IDPC; como resultado de estos ejercicios se acuerda la metodología de recolección de información y se diseña una primera versión del formato de identificación.
de la misma manera, en el ejercicio de rediseño de la página web institucional, los días 22 de mayo y 7 de junio se remitieron recomendaciones al equipo de Comunicaciones a partir de la construcción del documento "Elementos para hacer de la Página web del IDPC una página participativa". En cuanto a la estrategia de rendición de cuentas, el día 10 de julio se avanzó en el diligenciamiento del autodíagnóstico de rendición de cuentas en el marco del MIPG.
Finalmente teniendo en cuenta la necesidad de fortalecer, centralizar y coordinar el ejercicio de participación en la entidad, se plantea la estrategia de contratar profesionales para avanzar en el desarrollo específico del modelo, logrando incluir en el Plan Anual de Adquisiciones aprobado el 23 de julio una asignación presupuestal a ejecutar desde desde el mes de agosto, lo que permitirá el cumplimiento de la actividad que se hará efectiva en el último trimestre del año en curso. (General. Evidencia. Lineamiento participación)</t>
  </si>
  <si>
    <t>PEMP: En desarrollo de la Estrategia de Divulgación y Participación 2018 Formulación PEMP-CH, se llevaron 9 acciones de participación a través de: 1 encuentro de jóvenes por el centro; 5 mesastemáticas de co-formulación; 3 encuentreo con universidades .
Adicionalmente, como resultado de los distintos canales de participación (Correo electrónico - Buzones físicos - Plataforma Bogotá Abierta - Red social Twitter) dispuestos de manera permanente para interlocutar con la ciudadanía, se recibió y discutió una gran cantidad de ideas orientadas a la formulación del PEMP. (General. Evidencia. Participación del PEMP)
SubIntervención: En el marco del Programa El Patrimonio Se Luce, Intervención en Monumentos y otros procesos a cargo de la Subdirección de Intervención, se llevaron a cabo 14 acciones que involucran a la comunidad y permiten la participación ciudadana, asi: Jornadas de voluntariado (5); Prácticas responsable del grafriti (2); Apropiación social de monumentos (2); Acciones en entornos patrimoniales (5). (Intervención. Evidencia. Participación)
SubDivulgación: En desarrollo del proceso de formación e investigación colaborativa "Patrimonios Locales, para reconocer las memorias, los lugares, los saberes y las prácticas tradicionales de la cultura local con el  objetivo es activar la salvaguardia del PCI, fortaleciendo las capacidades de investigación y gestión local. Este proceso está dirigido a líderes, gestores locales, colectivos y organizaciones, así como a jóvenes, adultos y adultos mayores para que participen activamente en el ciclo de talleres y ejercicios de investigación. de esta manera, se realizaron 31 acciones, así: 8 de junio (Bosa=3; Mártires=2; Usme=2), 20 en julio (Bosa=5; Mártires=8; Usme=7); y 3 en agosto (Mártires=2; Usme=1). (Evidencia. Archivos de gestión de la dependencia)</t>
  </si>
  <si>
    <t>PEMP: En desarrollo de la Estrategia de Divulgación y Participación 2018 Formulación PEMP-CH, se llevaron 5 acciones de participación a través de: 3 encuentros y experiencias; 1 Encuentro con universidades y 1 Socialización de la versión preliminar del PEMP. (Evidencias: General. Acciones de participación)
Intervención: Se llevaron a cabo 2 acciones de participación a través de: 1 taller teórico práctico del programa "El Patrimonio se Luce" y 1 reunión "Mesa Centro Grafiti" (Evidencias: Intervención. Acciones de participación)
Divulgación: En desarrollo del proceso de formación e investigación colaborativa "Patrimonios Locales" dirigido a líderes, gestores locales, colectivos y organizaciones, así como a jóvenes, adultos y adultos mayores se realizaron 38 acciones (talleres y ejercicios de investigación), así: 6 en septiembre, 20 en octubre y 12 en noviembre de 2018 (Fontibón 5; Br Unidos 8; Antonio Nariño 6; Engativá 6; Kennedy 6; San Cristobal 7). (Evidencia: Archivos de gestión de la dependencia)</t>
  </si>
  <si>
    <t>Se emitió respuesta a  tres requerimientos de información, realizados por la ciudadanía:
-derecho de petición, Programa Bogotá cómo vamos. Respuesta IDPC con radicado No. 20182200027041 del 17 de abril de 2018, relacionada con el detalle de la destinación de recursos provenientes de la participación en plusvalías, según las destinaciones previstas en el Acuerdo 118 de 2003, del Concejo de Bogotá.
-derecho de petición del ciudadano, relacionada con contratación. Respuesta IDPC con radicado No. 20182200023651 del 2 de abril de 2018.
-derecho de petición de la Junta Administradora Local - JAL, de Teusaquillo. Respuesta IDPC con radicado No. 20182200024741 del 6 de abril de 2018.</t>
  </si>
  <si>
    <t xml:space="preserve">Se emitió respuesta a  tres requerimientos de información, realizados por la ciudadanía:
-derecho de petición de la Junta de Administradora Local de Santa Fe, en la cual requiere información relacionada con la inversión de la entidad en la localidad y de aspectos concernientes con el patrimonio cultural de la localidad. (20183000081241 de 16-11-2018)
- derecho de petición de Sebastian Rivera Ariza sobre información contractual y de metas del IDPC. (20182200073761 de 19-10-2018)
- En el evento “A un clic del Patrimonio Cultural” que se abrió una estrategia de preguntas por parte de la ciudadanía que consistió en la disposición de un formulario virtual enviado a los inscritos y un buzón en físico dispuesto el día del evento. A continuación se presentan los resultados del ejercicio: 
Formulario en Línea: Se recibieron 14 respuestas de las cuales 7 casos manifestaron no tener dudas relacionadas, 3 casos presentan felicitaciones, y 4 presentan preguntas, las cuales fueron respondidas mediante correo electrónico.
Buzón físico: Se recibieron 3 formatos de pregunta, de los cuales 2 incluían preguntas para la entidad las cuales fueron respondidas mediante correo electrónico. El tercero fue una opinión.
Link consulta: Plan de Rendición de cuentas para los sujetos obligados http://idpc.gov.co/transparencia-y-acceso-a-la-informacion-publica/ley_transparencia_idpc/plan-rendicion-cuentas-los-sujetos-obligados/
</t>
  </si>
  <si>
    <t>Elaboración y difusión de piezas gráficas para sensibilizar a la ciudadanía sobre la preservación y sostenibilidad del patrimonio cultural de Bogotá, en el marco de la rendición y petición de cuentas permanente</t>
  </si>
  <si>
    <t>Se elaboraron 239 piezas gráficas como medio de difusión de la gestión del Instituto para la preservación y sostenibilidad del patrimonio cultural de Bogotá, todo esto en el marco de la rendición y petición de cuentas permanente a la ciudadanía. Piezas elaboradas: 27 para el PEMP, 52 para el programa Adopta un Monumento, 37 para el Patrimonio Inmaterial, 7 para el programa Civinautas, 34 comunicaciones internas, 62 para exposiciones temporales, 12 para el programa el Patrimonio se Luce, 8 para el Museo de Bogotá. (Evidencia. Archivos de gestión de la dependencia)</t>
  </si>
  <si>
    <t>Se elaboraron 95 piezas gráficas en el mes de septiembre, 43 piezas gráficas en el mes de octubre, 71 piezas gráficas en el mes de noviembre, 25 piezas gráficas, para un total de 234 piezas gráficas durante el tercer cuatrimestre de 2018 como medio de difusión de la gestión del Instituto para la preservación y sostenibilidad del patrimonio cultural de Bogotá. (Evidencia: Divulgación. Piezas gráficas y en los archivos de gestión de la dependencia)</t>
  </si>
  <si>
    <t>Se realizó verificación y certificación de la confiabilidad de la información publicada en la Guía de Trámites y Servicios corrspondiente a los meses de septiembre, octubre, noviembre y diciembre de 2018, a la Secretaría General. Así mismo se actualizó la información del micrositio de "ASESORÍA Y PROTECCIÓN deL PATRIMONIO", con los trámites y OPAs de la entidad. (Evidencia: Corporativa. Coherencia información servicios)
Por otra parte, se realizó la actualización del micrositio y canales de información acorde con la implementación de la Ley de Transparencia y Acceso a la Información Pública. (Evidencia: Corporativa. Actualizacion Micrositio)</t>
  </si>
  <si>
    <t>Realizar acciones de divulgación y capacitación sobre el Procedimiento de Atención de Peticiones, Quejas, Reclamos, Sugerencias y denuncias de la Ciudadanía a los funcionarios y contratistas del IDPC.</t>
  </si>
  <si>
    <t>La actividad de divulgación y capacitación se logró con: i. El 16 de abril se publicó la pieza "Tips de Atención a la Ciudadanía y Transparencia – I" en la Intranet en la que se encuentra el link de consulta sobre las tipologías y términos de respuesta para atender las solicitudes ciudadanas y la Ley de Transparencia y del derecho de Acceso a la Información Pública; ii.  Divulgación de las tipologías y términos de respuesta para atender solicitudes ciudadanas a los servidores que se encuentran en la sede Palomar del Príncipe y al equipo de Correspondencia, el miércoles 25 de abril. (Evidencia Corporativa 8. Publicación en la Intranet, lista de asistencia y correo electrónico a SIG realizando el envío del mismo)</t>
  </si>
  <si>
    <t>El 30 de agosto de 2018, se realizó la divulgación del Procedimiento de Atención de Peticiones, Quejas, Reclamos, Sugerencias y dencuncias de la ciudadanía a los funcionarios y contratista del IDPC, en la jornada de divulgación realizada por el equipo de transparencia y atención a la ciudadanía. (Corporativa. Evidencia 5. Divugación PQRSD)</t>
  </si>
  <si>
    <t>En diciembre se elaboró, entregó por grupos de trabajo y se divulgó, a través de correo electrónico y en la intranet, una carpeta (tanto física como virtual) con algunos de los documentos que se generaron durante el 2018 desde la Subdirección de Gestión Corporativa -Área de Transparencia y Atención a la Ciudadanía, que abordan temas transversales de gran relevancia para el Instituto, como la Atención de Peticiones, Quejas, Reclamos, Sugerencias y denuncias de la Ciudadanía así: 
6. Tipologias y términos de respuesta para atender peticiones ciudadanas.</t>
  </si>
  <si>
    <t>En diciembre se elaboró, entregó por grupos de trabajo y se divulgó, a través de correo electrónico y en la intranet, una carpeta (tanto física como virtual) con algunos de los documentos que se generaron durante el 2018 desde la Subdirección de Gestión Corporativa -Área de Transparencia y Atención a la Ciudadanía, que abordan temas transversales de gran relevancia para el Instituto, protocolos de servicio al ciudadano y carta de trato digno, así: 
5. Modelo de Atención a la Ciudadanía y Carta de Trato Digno.
El 10 de diciembre a través de la Intranet y con el fin de conmemorar el día de la lucha contra la corrupción, se divulgaron los valores del servicio público; entre el 17 y 21 de diciembre se realizó la lectura de la proclama del Código de Integridad, y se entregó un portavasos con los valores del servicio público. (Evidencia: Corporativa. Campañas de divulgación)</t>
  </si>
  <si>
    <t>La actividad de divulgación y capacitación se logró con: i. El 16 de abril se publicó en la Intranet la pieza "Tips de Atención a la Ciudadanía y Transparencia – I" en la que se encuentra el links de consulta sobre la Ley de Transparencia y del derecho de Acceso a la Información Pública; ii. El miércoles 25 de abril se realizó divulgación sobre la Ley de Transparencia y del derecho de Acceso a la Información Pública a los servidores que se encuentran en la sede Palomar del Príncipe y al equipo de Correspondencia. (Evidencia Corporativa 10. Publicación en la Intranet y lista de asistencia de la divulgación).</t>
  </si>
  <si>
    <t xml:space="preserve">En diciembre se elaboró, entregó por grupos de trabajo y se divulgó, a través de correo electrónico y en la intranet, una carpeta (tanto física como virtual) con algunos de los documentos que se generaron durante el 2018 desde la Subdirección de Gestión Corporativa -Área de Transparencia y Atención a la Ciudadanía, que abordan temas transversales de gran relevancia para el Instituto, protocolos de servicio al ciudadano y carta de trato digno, así: 
4. Estrategia de Transparencia, Atención a la Ciudadanía y Participación 2017-2019.
7. Resoluciones de interés: Adopción del Código de Integridad; Trámite interno para los derechos de petición; Conflictos de Intereses; y Tratamiento y Protección de Datos Personales.
8. Formato para la declaración de Conflicto de Intereses.
9. Directiva Distrital 008 de 2018, donde precisa qué conductas son consideradas como actos de corrupción.
</t>
  </si>
  <si>
    <t>SubCorporativa: Se avanzó en la actualización y documentación del proceso de Atención a la Ciudadanía así: 1. Revisión de los indicadores de proceso y reporte del análisis consolidado de los resultados de los indicadores durante la vigencia 2017;  2. Revisión de los riesgos de proceso  y propuestas de riesgos para el 2018. 3. En conjunto con el grupo SIG, se elaboró el flujograma de procedimientos de atención a las PQRS. (Evidencia Corporativa 11. Fichas de indicadores 2017, propuesta de riesgos 2018 y flujograma enviado al SIG). de acuerdo con el proceso se tiene un avance del 91%, quedando pendiente solamente el procedimiento de PQRS.
SubIntervención: Se formularon los procedimientos de Evaluación de Anteproyectos y Amenaza de Ruina, los cuales se encuentran en proceso de revisión del equipo SIG (Subdirección General)
SubDivulgación: Se inició la identificación de posibles OPAs a partir de las acciones que realiza la Subdirección, verificando si cuentan con algún procedimiento asociado. Se estableció cronograma de trabajo para ser ejecutado entre abril y septiembre de 2018. (Evidencia: Actas de reunión a cargo del equipo SIG de la Subdirección General)</t>
  </si>
  <si>
    <t>SubCorporativa: Se cuenta con la matriz de riesgos con un riesgo del proceso "Atención a la Ciudadanía" identificado, la evaluación de los indicadores del proceso del primer y segundo trimestre del 2018,  el Modelo de Atención a la Ciudadanía en el cuál se encuentran inmersos el Manual, los Protocolos de atención a la ciudadanía y la Carta de Trato Dígno. El 16  de julio se remitió esta información a la Subdirección General - IDPC por parte del Líder del Proceso para su publicación en el SIG del IDPC (Intranet), la cual a la fecha se encuentra pendiente a la espera de la aprobación del Manual por parte del comité SIG. (Corporativa. Evidencia 7. Proceso Atención a la Ciudadanía)
SubIntervención: Se formuló el procedimiento de Evaluación de Anteproyectos y se encuentra en revisión del Subdirector de Intervención para su aprobación y debida publicación en la Intranet.
El 19 de julio se llevó a cabo una reunión con el responsable del equipo SIG para conocer el estado de los  procesos de Intervención de Patrimonio Cultural y Protección de Patrimonio Cultural. Una vez evaluado el estado de los 12 trámites y OPAs, se realizó sensibilización y se dieron lineamientos con los responsables (líderes y/o técnicos) de los procesos de la Subdirección de Intervención para avanzar en la entrega de los documentos, MIR y actos administrativos, estableciendo como metodología mesas de trabajo con los responsables o líderes de los procedimientos para validar y/o ajustar los diagramas de flujo y  proceder con la proyección de los documentos (Intervención. Evidencia. Actualización proceso).
SubDivulgación: Se adelanton 6 reuniones con el responsable del equipo SIG para la actualixzación de procesos. (Divulgación. Evidencia. Actas actualización procesos)</t>
  </si>
  <si>
    <t xml:space="preserve">SubCorporativa: Se completó en un 100% la actualización y documentación del proceso de Atención a la Ciudadanía así: 1. Formulación del Modelo de Atención a la Ciudadanía, y elaboración y aprobación (en comité SIG del 1 de octubre de 2018) del Manual Operativo del Modelo. 2. Revisión del indicador de oportunidad de atención de PQRS y reporte trimestral;  3. Actualización del procedimiento de atención a PQRS (aprobado en septiembre de 2018 y publicado en la intranet). 4. Actualización del procedimiento de correspondencia (aprobado y publicado en la intranet en diciembre de 2018. de acuerdo con lo anterior, el proceso se tiene un avance del 100%. Adicionalmente, se solicitó la correcciòn y actualización de la información contenida en la intranet SIG con relación al Modelo de Atención a la Ciudadanía. Lonk: http://10.20.100.31/intranet/atencion-al-cliente-y-usuarios/
(Evidencia Corporativa: Vigencia documentación procesos)
SubIntervención: En trabajo articulado con los equipos de Transparencia y Atencióna la Ciudadanía y  del Sistema Integrado de Gestión, se realizó el aseguramiento de la vigencia de documentación de los procedimientos, relacionados con servicios, así: 
TRÁMITES: 1) Estudio de solicitud de intervenciones en espacio público y/o publicidad exterior visual en sectores de interés cultural. 2) Estudio de solicitud de intervenciones en espacio público y/o publicidad exterior visual en sectores de interés cultural. 3) Evaluación de anteproyectos 
Evaluación de reparaciones locativas y obras mínimas. 4) estudio de solicitudes de intervención de bienes muebles y monumentos en espacio público.
OPAs: 1) Asesoría técnica personalizada. 2) Expedición de conceptos sobre bienes de interés cultural del distrito capital. 3) Certificaciones de categoría de bienes de interés cultural. 4) Solicitudes para aprobación de equiparación de tarifas de servicios públicos a estrato uno (1) en inmuebles de interés cultural. 5) Asesoría para el enlucimiento de fachadas. 6) Programa de Adopta un Monumento. 7) Programa "El Patrimonio se Luce". 8) Control urbano. 
Link: http://10.20.100.31/intranet/proteccion-del-patrimonio-cultural/
SubDivulgación: Se realizó el aseguramiento de la vigencia de documentación de los procedimientos, así: 
OPAs: 1) Fomento de prácticas culturales. 2) Préstamo y consulta de las colecciones del centro de documentación. 3) Actividades culturales y educativas. 4) Recorridos patrimoniales, urbanos y naturales. 4) Consulta en sala de las  colecciones del centro de documentación. 6) Asesoría técnica para la salvaguardia del patrimonio inmaterial.
Link: http://10.20.100.31/intranet/divulgacion-del-patrimonio-cultural/
SubGeneral: Se realizó el aseguramiento de la vigencia de documentación de los procedimientos, así: 
OPAs: 1) Consulta en sala de archivo de bienes de interés cultural.
Link: http://10.20.100.31/intranet/gestion-documental/
Con relación a los procesos misionales que soportan trámites y servicios, los mismos fueron documentados en un 95% faltando solamente la aprobación del procedimiento de Actividades y Culturales del MdB, el cual se encuentra en la etapa final de la revisión y aprobación. </t>
  </si>
  <si>
    <t>Se realizó el seguimiento a través de correo electrónico a los procedimientos de Consulta en Sala del Centro de Documentación, Uso de Fotografías y Planimetría de las Colecciones del Centro de Documentación. 
El 28 de mayo se realizó mesa de trabajo conjunta con los profesionales de Museo de Bogotá y SIG, con el fin de realizar los ajustes al procedimiento de actividades culturales y educativas del MdB. 
El 13 de julio se realizó mesa de trabajo para hacer seguimiento al inventario de trámites y OPAS de la Subdirección de Divulgación con el equipo SIG. 
El 19 de agosto, luego de mesa de trabajo con la profesional de Patrimonio Inmaterial, se remitió la primera version del procedimiento de Patrimonío Inmaterial Cultural. (Corporativa. Evidencia 9. Inventario Divulgación)
A la fecha la Subdirección de Intervención cuenta con 5 OPAs identificados.</t>
  </si>
  <si>
    <t>En el mes de enero se realizó la eliminación de los formatos integrados que se encontraban en "Gestión de Inventarios". del mismo modo se realizó la actualización del OPA (Otros Procedimientos Administrativos) de asesoría técnica, que a la fecha es el único servicio inscrito en el SUIT. (Evidencia 14. Soportes de actualización)</t>
  </si>
  <si>
    <t>de acuerdo con las funciones del Administrador de Gestión, que está a cargo de la Subdirectora General, en abril de 2018, se gestionó el usuario a la Asesora de Control Interno, doctora Eleana Marcela Páez Urrego con el rol de Seguimiento y Evaluación.</t>
  </si>
  <si>
    <t>Como parte de la estrategia de racionalización de trámites del IDPC, en el mes de agosto se dio inicio a la participación del Instituto en el proyecto de virtualización y racionalización de Servicios Distritales, liderado por la Subsecretaría de Servicio al Ciudadano de la Secretaría General y la Alta Consejeria para las TICS de la Alcaldía Mayor de Bogotá; en el marco de este proyecto, se tiene previsto virtualizar 10 trámites y procedimientos administrativos (OPAs) del IDPC, y racionalizar el trámite de Evaluación de Anteproyectos; esto último, con el fin de avanzar en el cumplimiento del decreto Distrital 058 de 2018 "Por el cual se ordena la racionalización, simplificación, automatización y virtualización, de los trámites vinculados de la cadena de Urbanismo y Construcción en Bogotá D.C." (Corporativa. Evidencia 10. Estrategia Racionalización Trámites)
Se reprograma magnitud para el tercer cuatrimestre de 2018.</t>
  </si>
  <si>
    <t>En el mes de julio se realizó el Informe del primer semestre de 2018 de la Getsión del defensor del Ciudadano, el cual se encuentra publicado en el micrositio de transparencia de  la página web del IDPC. (Corporativa. Evidencia 14. Informe defensor del Ciudadano) Link: http://idpc.gov.co/Transparencia/Informe%20de%20Gesti%C3%B3n%20del%20defensor%20del%20Ciudadano%20I%20Semestre%202018.pdf</t>
  </si>
  <si>
    <t>Se realizó el Informe de la Gestión del defensor del Ciudadano correspondiente al segundo semestre de 2018 , el cual se encuentra publicado en el micrositio de transparencia de  la página web del IDPC. Link:  - http://idpc.gov.co/Transparencia/Informe.pdf
(Evidencia: Corporativa. Informe defensor del Ciudadano)</t>
  </si>
  <si>
    <t>Se realizó la actualización 9 contenidos del micrositio de transparencia con base en los lineamientos de la Ley de Transparencia y Acceso a la Información Pública, publicando y actualizando documentos  e información de mecanismos de contacto, información de interés, estructura orgánica y talento humano, presupuesto, planeación, control, contratación, trámites y servicios e instrumentos de gestión de información pública. (Evidencia Corporativa 1. Documento de publicaciones de enero a abril de 2018)
Así mismo, se realizaron los documentos de: Glosario, Preguntas y Respuestas Frecuentes y Directorio de Agremiaciones y Grupos de Interés. (Evidencia Corporativa 1. Documento de publicaciones de enero a abril de 2018. (Evidencia Corporativa 17. Soporte publicación de los documentos mencionados)</t>
  </si>
  <si>
    <t>Se realizó la actualización en las 10 categorías del micrositio de transparencia con base en los lineamientos de la Ley de Transparencia y Acceso a la Información Pública, publicando y actualizando documentos  e información de: Instrumentos de gestión de información pública, Planeación, Normatividad, Mecanismos de Contacto, Control, Contratación, Presupuesto, Estructura Orgánica y Talento Humano, Información de Interés. (Evidencia 1. Actualizacion Micrositio)</t>
  </si>
  <si>
    <t>El Índice de Información Clasificada y Reservada será presentado en la próxima sesión del Comité SIG para su respectiva aprobación. No obstante, se llevó a cabo la publicación los actos administrativos solicitados por las áreas de la entidad en el enlace http://idpc.gov.co/transparencia-y-acceso-a-la-informacion-publica/ley_transparencia_idpc/resoluciones/.
1. Resolución 373 de 2018
“Por la cual se reglamenta el trámite interno para los derechos de petición ante el Instituto Distrital de Patrimonio Cultural y se dictan otras disposiciones”.
2. 1. Resolución 0372 de 2018. “Por la cual el  Instituto Distrital de Patrimonio Cultural-IDPC establece la modalidad y costo de reprografía de la información solicitada por particulares”
3. Resolución 0334 de 2018. “Por la cual se autoriza la baja de bienes muebles de los inventarios de propiedad del Instituto Distrital de Patrimonio Cultural-IDPC”.
4. Resolución 0193 de 2018. “Por la cual se crea y se establece el reglamento de funcionamiento del Comité Institucional de Coordinación de Control Interno del Instituto Distrital de Patrimonio Cultural”.
5. Resolución 668 de 2013. “Por medio de la cual se adopta el manual de procedimientos administrativos y contables para el manejo de los bienes en los entes públicos del Distrito Capital y crea el comité de inventarios del IDPC”.</t>
  </si>
  <si>
    <t xml:space="preserve">Se realizó publicación de 13 actos administrativos solicitados por las dependencias de la entidad en el enlace http://idpc.gov.co/transparencia-y-acceso-a-la-informacion-publica/ley_transparencia_idpc/resoluciones.
Resolución 0658 de 2018 - Resolución 0659 de 2018 - Resolución 0632 de 2018 - Resolución 0578 de 2018 - Resolución 0508 de 2018 - Resolución 0507 de 2018 - Resolución 0460 de 2018 - Resolución 0323 de 2018 - Resolución 0194 de 2018 - Resolución 0192 de 2018 - Resolución 0128 de 2018 - Resolución 003 de 2018 - Resolución 001 de 2018 . </t>
  </si>
  <si>
    <t xml:space="preserve">Realizar informes de seguimiento a la implementación de la Ley de Transparencia y derecho de Acceso a la Información Pública. </t>
  </si>
  <si>
    <t>3 informes de seguimiento a la implementación de la Ley de Transparencia y derecho de Acceso a la Información Pública. 
1. Corte 31.12.2017, reporte antes 31.01.2018.
2. Corte 30.04.2018, reporte antes 10.05.2018.
3. Corte 31.08.2018, reporte antes 10.09.2018.</t>
  </si>
  <si>
    <t>Se realizó el informe de seguimiento a la implementación de la Ley de Transparencia y derecho de Acceso a la Información Pública correspondiente a la vigencia 2017. (Evidencia Corporativa 19. Archivo en Word)</t>
  </si>
  <si>
    <t>Se recibió capacitación el 19 de abril, por parte de la Alta Consejería para las TICs con el objetivo de dar lineamientos para la  implementación del Modelo de Seguridad en la Información. de acuerdo a los lineamientos recibidos se realizó una reunión de trabajo con SIG y la subdirección Corporativa a fin de diligenciar el diagnóstico de la entidad. (Evidencia Corporativa 21. Acta de reunión y pantallazo de capacitación vía web)</t>
  </si>
  <si>
    <t>La Directiva 02 de febrero de 2018 - relativa al Tratamiento de Datos Personales- fue enviada por la Alcaldía Mayor el pasado 5 de abril y se encuentra en revisión y análisis en la Subdirección de Gestión Corporativa.
Adicionalmente, se recibió capacitación el 19 de abril, por parte de la Alta Consejería para las TICs con el objetivo de dar lineamientos para la  implementación del Modelo de Seguridad en la Información. de acuerdo a los lineamientos recibidos se realizó una reunión de trabajo con SIG y la subdirección Corporativa a fin de diligenciar el diagnóstico de la entidad. (Se anexa evidencia 21, acta de reunión y pantallazo de capacitación vía web)</t>
  </si>
  <si>
    <t>de acuerdo a los compromisos pactados en el comité SIG del 30.04.2018, se atendieron las observaciones y se trabajó con las áreas de Intervención y Corporativa, con el fin de identificar y justificar aquellos expedientes que serán objeto de reserva o de clasificación. En dicho comité se propuso como fecha para  presentar el índice en el comité del 30 de Mayo, sin embargo, el comité SIG  no sido programado a la fecha, por lo cual se está a la espera de su realización para efectuar la presentación y respectiva aprobación del Índice.</t>
  </si>
  <si>
    <t>Cindy Orjuela - Giovanna Morales - Profesional Equipo Sistemas - Profesionales dependencias Misionales</t>
  </si>
  <si>
    <t xml:space="preserve">Esta actividad se desarrolla de la siguiente manera:
Proceso de ajuste 80% - Adopción registro 20%
Para realizar el ajuste y posterior adopción del Registro de Activos de Información, se requiere actualizar la Tablas de Retención Documental en la denominación  de series y subseries y la identificación de tipos de trabajo, así como unificar el cuadro de caracterización documental con los activos de información. 
En este sentido, el equipo de Gestión Documental realizó:
1. La actualización del formato de TRD, incluyendo el tipo de soporte, y la unificación y actualización de los formatos cuadro de caracterización documental y el registro de activos de información.
2. La propuesta de tipos documentales para las dependencias del IDPC.
3. Mesas de trabajo con los equipos de trabajo de la Subdirección de Intervención para identificar la denominación de series y subseries, así como de los tipos documentales. (Valoración, Equiparación/Control Urbano, Enlucimiento, Anteproyectos, Espacio público y Monumentos)
Adicionalmente, se contó con el acompañamiento del  Archivo de Bogotá en el proceso de actualización de la Tablas de Retención Documental (2 mesas de trabajo)
de esta manera, con las acciones adelantadas se cuenta con un avance del 40%, así:
Actualización formatos: 20%
Propuesta denominación series y subseries y propuesta tipos documentales: 20%
</t>
  </si>
  <si>
    <t>Se avanzó en la estructuración del anexo técnico requerido para la elaboración del proceso de contratación para "el diseño, desarrollo y arquitectura de la página web del Instituto Distrital de Patrimonio Cultural y los micrositios de los programas misionales adelantados por la entidad", y desarrolló un análisis económico con tres cotizaciones recibidas para determinar el estudio de mercado, a partir del cual se encontró que no hay parámetros suficientes y uniformes para comparar las ofertas del mercado y posteriormente determinar un valor de presupuesto, por tanto se requiere una estandarización de las necesidades del IDPC para su página web y llevar a la respectiva contratación.
de acuerdo con los documentos elaborados se estima un avance del 40% de la actividad, correspondiente al anexo técnico del proceso.</t>
  </si>
  <si>
    <t>Actividad con cumplimiento parcial. Se recomienda a la dependencia que inicialmente establezca cuáles son las necesidades y que se espera de la página web de la Entidad, para así poder identificar cuáles son los requisitos técnicos (que debe hacer parte del anexo técnico) para solicitar las respectivas ofertas económicas. de esta manera, es importante que cuenten con el asesoramiento de un profesional que maneje la creación y actualización de páginas web de entidades distritales.
Por último se recomienda incluir esta actividad en el PAAC 2019.</t>
  </si>
  <si>
    <t>deivi Pineda</t>
  </si>
  <si>
    <t>Se realizó y entregó el tercer Informe de avance de la  implementación de la Fase II (período mayo-agosto de 2018) de la Estrategía de Transparencia, Atención a la Ciudadanía y  Participación Ciudadadan al lider del proceso. del mismo modo se publicó en el micrositio de transparencia los documentos de la Estrategia con los ajustes realizados en el mes de agosto y los dos reportes cuatrimestrales que se han realizado. Link: http://idpc.gov.co/estrategia-de-transparencia-atencion-a-la-ciudadania-y-participacion-2017-2019/
(Evidencia: Corporativa. Estrategia TACyP).</t>
  </si>
  <si>
    <t>En el marco de la implementación del Modelo Integrado de Planeación y Gestión y en cumplimiento de lo dispuesto en el decreto Distrital 118 del 27 de febrero de 2018, mediante el cual se adopta el Código de Integridad del Servicio Público Distrital, se realizó un ejercicio de armonización y actualización del Código de Ética adoptado en 2017, cuyos resultados se articularon con el Código de Integridad del IDPC. Enlace http://idpc.gov.co/codigo-de-integridad/ (Corporativa. Evidencia 24. Código de Integridad)</t>
  </si>
  <si>
    <t>Elaborar e incluir el Plan de Gestión de la Integridad (en cumplimiento del decreto Distrital 118 de 2018) en el PAAC</t>
  </si>
  <si>
    <t>de acuerdo con el decreto 118 de 2018,  se incluyó la acción pertinente en el componente 6. Iniciativas adicionales del Plan Anticorrupción y Atención al Ciudadano 2018 en su versión 2. Esta modificación fue aprobada en Comité SIG el 30 de abril de 2018. Link: http://idpc.gov.co/transparencia-y-acceso-a-la-informacion-publica/ley_transparencia_idpc/plan-anticorrupcion-atencion-al-ciudadano/</t>
  </si>
  <si>
    <t>Magn ejec</t>
  </si>
  <si>
    <t>Magn progr</t>
  </si>
  <si>
    <t>Magn pend</t>
  </si>
  <si>
    <t>PLAN DE ACCIÓN</t>
  </si>
  <si>
    <t>SubCorporativa: Se realizó la actualización del Micrositio de Transparencia de acuerdo con las necesisdades de las áreas y siguiendo los lineamientos de la Ley de Transparencia y Acceso a la Información Pública para un total de 149 solicitudes recibidas y atendidas. (37 en septiembre, 38 en octubre,18 en noviembre y 45 en diciembre de 2018). (Evidencia: Corporativa. Actualización Micrositio)
del mismo modo, se actualizó la Intranet con las solicitudes de los funcionarios para un total de 13 en el cuatrimestre (3 en septiembre, 6 en octubre, 1 en noviembre y 3 en diciembre) solicitudes recibidas y atendidas. Link: http://10.20.100.31/intranet/ (Evidencia: Corporativa. Actualización Intranet)
SubDivulgación: Se realizaron 11 actualizaciones en el mes de septiembre,  13 actualizaciones en el mes de octubre, 6 actualizaciones en el mes de noviembre y 6 actualizaciones en el mes de diciembre de 2018, para un total de 36 actualizaciones en el tercer cuatrimestre de 2018 de la página web del Instituto, de acuerdo con las solicitudes de las dependencias, así como de las requeridas por otras instituciones del orden Distrital. La actualización comprenden la difusión de temas como exposiciones, Plan Especial de Manejo y Protección del centro histórico, adopción de monumentos, fomento a estímulos, recorridos urbanos, el Programa el Patrimonio se Luce, actas del Consejo Distrital de Patrimonio Cultural, entre otros. (Evidencia. Divulgación. Actualización página web y en los archivos de gestión de la dependencia)</t>
  </si>
  <si>
    <t>Se emitió respuesta a  tres requerimientos de información, realizados por la ciudadanía:
- 20182200041211 - Respuesta derecho de petición sobre acciones de atención a la comunidad LGBTI
- 20185110048592 - derecho de peticion relacionado con el plan de accion y presupuesto de la entidad; JAL Santa Fe
- 20182200001071 -  Seguimiento a los indicadores de los compromisos adquiridos por el idpc en las mesas de pacto ciudadano 2017; Veedurías Ciudadanas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</si>
</sst>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dd/mm/yyyy;@"/>
    <numFmt numFmtId="166" formatCode="0.00000000000%"/>
    <numFmt numFmtId="167" formatCode="0.0"/>
  </numFmts>
  <fonts count="19"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1"/>
      <name val="Calibri"/>
      <family val="2"/>
      <scheme val="minor"/>
    </font>
    <font>
      <b/>
      <sz val="11"/>
      <name val="Calibri"/>
      <family val="2"/>
      <scheme val="minor"/>
    </font>
    <font>
      <sz val="12"/>
      <name val="Calibri"/>
      <family val="2"/>
      <scheme val="minor"/>
    </font>
    <font>
      <b/>
      <sz val="12"/>
      <name val="Calibri"/>
      <family val="2"/>
      <scheme val="minor"/>
    </font>
    <font>
      <b/>
      <sz val="16"/>
      <name val="Calibri"/>
      <family val="2"/>
      <scheme val="minor"/>
    </font>
    <font>
      <b/>
      <sz val="18"/>
      <name val="Calibri"/>
      <family val="2"/>
      <scheme val="minor"/>
    </font>
    <font>
      <sz val="10"/>
      <name val="Calibri"/>
      <family val="2"/>
      <scheme val="minor"/>
    </font>
    <font>
      <sz val="10"/>
      <color theme="1"/>
      <name val="Calibri"/>
      <family val="2"/>
      <scheme val="minor"/>
    </font>
    <font>
      <b/>
      <sz val="10"/>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2"/>
      <color theme="0"/>
      <name val="Calibri"/>
      <family val="2"/>
      <scheme val="minor"/>
    </font>
    <font>
      <sz val="14"/>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6" tint="0.79998168889431442"/>
        <bgColor indexed="64"/>
      </patternFill>
    </fill>
  </fills>
  <borders count="76">
    <border>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hair">
        <color theme="4" tint="-0.24994659260841701"/>
      </left>
      <right style="hair">
        <color theme="4" tint="-0.24994659260841701"/>
      </right>
      <top style="medium">
        <color theme="4" tint="-0.24994659260841701"/>
      </top>
      <bottom style="hair">
        <color theme="4" tint="-0.24994659260841701"/>
      </bottom>
      <diagonal/>
    </border>
    <border>
      <left style="hair">
        <color theme="4" tint="-0.24994659260841701"/>
      </left>
      <right style="medium">
        <color theme="4" tint="-0.24994659260841701"/>
      </right>
      <top style="medium">
        <color theme="4" tint="-0.24994659260841701"/>
      </top>
      <bottom style="hair">
        <color theme="4" tint="-0.24994659260841701"/>
      </bottom>
      <diagonal/>
    </border>
    <border>
      <left style="hair">
        <color theme="4" tint="-0.24994659260841701"/>
      </left>
      <right style="hair">
        <color theme="4" tint="-0.24994659260841701"/>
      </right>
      <top style="hair">
        <color theme="4" tint="-0.24994659260841701"/>
      </top>
      <bottom style="hair">
        <color theme="4" tint="-0.24994659260841701"/>
      </bottom>
      <diagonal/>
    </border>
    <border>
      <left style="hair">
        <color theme="4" tint="-0.24994659260841701"/>
      </left>
      <right style="medium">
        <color theme="4" tint="-0.24994659260841701"/>
      </right>
      <top style="hair">
        <color theme="4" tint="-0.24994659260841701"/>
      </top>
      <bottom style="hair">
        <color theme="4" tint="-0.24994659260841701"/>
      </bottom>
      <diagonal/>
    </border>
    <border>
      <left style="hair">
        <color theme="4" tint="-0.24994659260841701"/>
      </left>
      <right style="hair">
        <color theme="4" tint="-0.24994659260841701"/>
      </right>
      <top style="hair">
        <color theme="4" tint="-0.24994659260841701"/>
      </top>
      <bottom style="medium">
        <color theme="4" tint="-0.24994659260841701"/>
      </bottom>
      <diagonal/>
    </border>
    <border>
      <left style="hair">
        <color theme="4" tint="-0.24994659260841701"/>
      </left>
      <right style="medium">
        <color theme="4" tint="-0.24994659260841701"/>
      </right>
      <top style="hair">
        <color theme="4" tint="-0.24994659260841701"/>
      </top>
      <bottom style="medium">
        <color theme="4" tint="-0.24994659260841701"/>
      </bottom>
      <diagonal/>
    </border>
    <border>
      <left/>
      <right style="hair">
        <color theme="4" tint="-0.24994659260841701"/>
      </right>
      <top style="medium">
        <color theme="4" tint="-0.24994659260841701"/>
      </top>
      <bottom style="hair">
        <color theme="4" tint="-0.24994659260841701"/>
      </bottom>
      <diagonal/>
    </border>
    <border>
      <left/>
      <right style="hair">
        <color theme="4" tint="-0.24994659260841701"/>
      </right>
      <top style="hair">
        <color theme="4" tint="-0.24994659260841701"/>
      </top>
      <bottom style="hair">
        <color theme="4" tint="-0.24994659260841701"/>
      </bottom>
      <diagonal/>
    </border>
    <border>
      <left/>
      <right style="hair">
        <color theme="4" tint="-0.24994659260841701"/>
      </right>
      <top style="hair">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hair">
        <color theme="4" tint="-0.24994659260841701"/>
      </bottom>
      <diagonal/>
    </border>
    <border>
      <left style="medium">
        <color theme="4" tint="-0.24994659260841701"/>
      </left>
      <right style="medium">
        <color theme="4" tint="-0.24994659260841701"/>
      </right>
      <top style="hair">
        <color theme="4" tint="-0.24994659260841701"/>
      </top>
      <bottom style="hair">
        <color theme="4" tint="-0.24994659260841701"/>
      </bottom>
      <diagonal/>
    </border>
    <border>
      <left style="medium">
        <color theme="4" tint="-0.24994659260841701"/>
      </left>
      <right style="medium">
        <color theme="4" tint="-0.24994659260841701"/>
      </right>
      <top style="hair">
        <color theme="4" tint="-0.24994659260841701"/>
      </top>
      <bottom style="medium">
        <color theme="4" tint="-0.24994659260841701"/>
      </bottom>
      <diagonal/>
    </border>
    <border>
      <left style="hair">
        <color theme="4" tint="-0.24994659260841701"/>
      </left>
      <right style="hair">
        <color theme="4" tint="-0.24994659260841701"/>
      </right>
      <top style="medium">
        <color theme="4" tint="-0.24994659260841701"/>
      </top>
      <bottom style="medium">
        <color theme="4" tint="-0.24994659260841701"/>
      </bottom>
      <diagonal/>
    </border>
    <border>
      <left style="hair">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bottom/>
      <diagonal/>
    </border>
    <border>
      <left/>
      <right style="hair">
        <color theme="4" tint="-0.24994659260841701"/>
      </right>
      <top/>
      <bottom/>
      <diagonal/>
    </border>
    <border>
      <left style="hair">
        <color theme="4" tint="-0.24994659260841701"/>
      </left>
      <right style="hair">
        <color theme="4" tint="-0.24994659260841701"/>
      </right>
      <top/>
      <bottom/>
      <diagonal/>
    </border>
    <border>
      <left style="hair">
        <color theme="4" tint="-0.24994659260841701"/>
      </left>
      <right style="medium">
        <color theme="4" tint="-0.24994659260841701"/>
      </right>
      <top/>
      <bottom/>
      <diagonal/>
    </border>
    <border>
      <left/>
      <right style="hair">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bottom style="hair">
        <color theme="4" tint="-0.24994659260841701"/>
      </bottom>
      <diagonal/>
    </border>
    <border>
      <left style="hair">
        <color theme="4" tint="-0.24994659260841701"/>
      </left>
      <right style="hair">
        <color theme="4" tint="-0.24994659260841701"/>
      </right>
      <top style="hair">
        <color theme="4" tint="-0.24994659260841701"/>
      </top>
      <bottom/>
      <diagonal/>
    </border>
    <border>
      <left style="hair">
        <color theme="4" tint="-0.24994659260841701"/>
      </left>
      <right style="medium">
        <color theme="4" tint="-0.24994659260841701"/>
      </right>
      <top style="hair">
        <color theme="4" tint="-0.24994659260841701"/>
      </top>
      <bottom/>
      <diagonal/>
    </border>
    <border>
      <left/>
      <right style="hair">
        <color theme="4" tint="-0.24994659260841701"/>
      </right>
      <top/>
      <bottom style="hair">
        <color theme="4" tint="-0.24994659260841701"/>
      </bottom>
      <diagonal/>
    </border>
    <border>
      <left style="hair">
        <color theme="4" tint="-0.24994659260841701"/>
      </left>
      <right style="hair">
        <color theme="4" tint="-0.24994659260841701"/>
      </right>
      <top/>
      <bottom style="hair">
        <color theme="4" tint="-0.24994659260841701"/>
      </bottom>
      <diagonal/>
    </border>
    <border>
      <left style="hair">
        <color theme="4" tint="-0.24994659260841701"/>
      </left>
      <right style="medium">
        <color theme="4" tint="-0.24994659260841701"/>
      </right>
      <top/>
      <bottom style="hair">
        <color theme="4" tint="-0.24994659260841701"/>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hair">
        <color theme="4" tint="-0.24994659260841701"/>
      </right>
      <top style="medium">
        <color theme="4" tint="-0.24994659260841701"/>
      </top>
      <bottom style="hair">
        <color theme="4" tint="-0.24994659260841701"/>
      </bottom>
      <diagonal/>
    </border>
    <border>
      <left style="medium">
        <color theme="4" tint="-0.24994659260841701"/>
      </left>
      <right style="hair">
        <color theme="4" tint="-0.24994659260841701"/>
      </right>
      <top style="hair">
        <color theme="4" tint="-0.24994659260841701"/>
      </top>
      <bottom style="medium">
        <color theme="4" tint="-0.24994659260841701"/>
      </bottom>
      <diagonal/>
    </border>
    <border>
      <left style="medium">
        <color theme="4" tint="-0.24994659260841701"/>
      </left>
      <right style="hair">
        <color theme="4" tint="-0.24994659260841701"/>
      </right>
      <top style="hair">
        <color theme="4" tint="-0.24994659260841701"/>
      </top>
      <bottom style="hair">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hair">
        <color theme="4" tint="-0.24994659260841701"/>
      </right>
      <top/>
      <bottom/>
      <diagonal/>
    </border>
    <border>
      <left style="medium">
        <color theme="4" tint="-0.24994659260841701"/>
      </left>
      <right style="hair">
        <color theme="4" tint="-0.24994659260841701"/>
      </right>
      <top style="medium">
        <color theme="4" tint="-0.24994659260841701"/>
      </top>
      <bottom style="medium">
        <color theme="4" tint="-0.24994659260841701"/>
      </bottom>
      <diagonal/>
    </border>
    <border>
      <left style="medium">
        <color theme="4" tint="-0.24994659260841701"/>
      </left>
      <right style="hair">
        <color theme="4" tint="-0.24994659260841701"/>
      </right>
      <top/>
      <bottom style="hair">
        <color theme="4" tint="-0.24994659260841701"/>
      </bottom>
      <diagonal/>
    </border>
    <border>
      <left style="medium">
        <color theme="4" tint="-0.24994659260841701"/>
      </left>
      <right style="hair">
        <color theme="4" tint="-0.24994659260841701"/>
      </right>
      <top style="hair">
        <color theme="4" tint="-0.24994659260841701"/>
      </top>
      <bottom/>
      <diagonal/>
    </border>
    <border>
      <left/>
      <right/>
      <top style="medium">
        <color theme="4" tint="-0.24994659260841701"/>
      </top>
      <bottom style="hair">
        <color theme="4" tint="-0.24994659260841701"/>
      </bottom>
      <diagonal/>
    </border>
    <border>
      <left/>
      <right/>
      <top style="hair">
        <color theme="4" tint="-0.24994659260841701"/>
      </top>
      <bottom style="hair">
        <color theme="4" tint="-0.24994659260841701"/>
      </bottom>
      <diagonal/>
    </border>
    <border>
      <left/>
      <right/>
      <top style="medium">
        <color theme="4" tint="-0.24994659260841701"/>
      </top>
      <bottom style="medium">
        <color theme="4" tint="-0.24994659260841701"/>
      </bottom>
      <diagonal/>
    </border>
    <border>
      <left/>
      <right/>
      <top/>
      <bottom style="hair">
        <color theme="4" tint="-0.24994659260841701"/>
      </bottom>
      <diagonal/>
    </border>
    <border>
      <left/>
      <right/>
      <top style="hair">
        <color theme="4" tint="-0.24994659260841701"/>
      </top>
      <bottom style="medium">
        <color theme="4" tint="-0.24994659260841701"/>
      </bottom>
      <diagonal/>
    </border>
    <border>
      <left/>
      <right/>
      <top style="hair">
        <color theme="4" tint="-0.24994659260841701"/>
      </top>
      <bottom/>
      <diagonal/>
    </border>
    <border>
      <left style="thin">
        <color theme="4" tint="-0.24994659260841701"/>
      </left>
      <right style="medium">
        <color theme="4" tint="-0.24994659260841701"/>
      </right>
      <top style="medium">
        <color theme="4" tint="-0.24994659260841701"/>
      </top>
      <bottom style="medium">
        <color theme="4" tint="-0.24994659260841701"/>
      </bottom>
      <diagonal/>
    </border>
    <border>
      <left style="thin">
        <color theme="4" tint="-0.24994659260841701"/>
      </left>
      <right style="medium">
        <color theme="4" tint="-0.24994659260841701"/>
      </right>
      <top style="medium">
        <color theme="4" tint="-0.24994659260841701"/>
      </top>
      <bottom style="hair">
        <color theme="4" tint="-0.24994659260841701"/>
      </bottom>
      <diagonal/>
    </border>
    <border>
      <left style="thin">
        <color theme="4" tint="-0.24994659260841701"/>
      </left>
      <right style="medium">
        <color theme="4" tint="-0.24994659260841701"/>
      </right>
      <top style="hair">
        <color theme="4" tint="-0.24994659260841701"/>
      </top>
      <bottom style="hair">
        <color theme="4" tint="-0.24994659260841701"/>
      </bottom>
      <diagonal/>
    </border>
    <border>
      <left style="thin">
        <color theme="4" tint="-0.24994659260841701"/>
      </left>
      <right style="medium">
        <color theme="4" tint="-0.24994659260841701"/>
      </right>
      <top/>
      <bottom/>
      <diagonal/>
    </border>
    <border>
      <left style="thin">
        <color theme="4" tint="-0.24994659260841701"/>
      </left>
      <right style="medium">
        <color theme="4" tint="-0.24994659260841701"/>
      </right>
      <top/>
      <bottom style="hair">
        <color theme="4" tint="-0.24994659260841701"/>
      </bottom>
      <diagonal/>
    </border>
    <border>
      <left style="thin">
        <color theme="4" tint="-0.24994659260841701"/>
      </left>
      <right style="medium">
        <color theme="4" tint="-0.24994659260841701"/>
      </right>
      <top style="hair">
        <color theme="4" tint="-0.24994659260841701"/>
      </top>
      <bottom style="medium">
        <color theme="4" tint="-0.24994659260841701"/>
      </bottom>
      <diagonal/>
    </border>
    <border>
      <left style="thin">
        <color theme="4" tint="-0.24994659260841701"/>
      </left>
      <right style="medium">
        <color theme="4" tint="-0.24994659260841701"/>
      </right>
      <top style="hair">
        <color theme="4" tint="-0.24994659260841701"/>
      </top>
      <bottom/>
      <diagonal/>
    </border>
    <border>
      <left style="hair">
        <color theme="4" tint="-0.24994659260841701"/>
      </left>
      <right/>
      <top style="medium">
        <color theme="4" tint="-0.24994659260841701"/>
      </top>
      <bottom style="hair">
        <color theme="4" tint="-0.24994659260841701"/>
      </bottom>
      <diagonal/>
    </border>
    <border>
      <left style="hair">
        <color theme="4" tint="-0.24994659260841701"/>
      </left>
      <right/>
      <top style="hair">
        <color theme="4" tint="-0.24994659260841701"/>
      </top>
      <bottom style="hair">
        <color theme="4" tint="-0.24994659260841701"/>
      </bottom>
      <diagonal/>
    </border>
    <border>
      <left style="hair">
        <color theme="4" tint="-0.24994659260841701"/>
      </left>
      <right/>
      <top/>
      <bottom/>
      <diagonal/>
    </border>
    <border>
      <left style="hair">
        <color theme="4" tint="-0.24994659260841701"/>
      </left>
      <right/>
      <top style="medium">
        <color theme="4" tint="-0.24994659260841701"/>
      </top>
      <bottom style="medium">
        <color theme="4" tint="-0.24994659260841701"/>
      </bottom>
      <diagonal/>
    </border>
    <border>
      <left style="hair">
        <color theme="4" tint="-0.24994659260841701"/>
      </left>
      <right/>
      <top/>
      <bottom style="hair">
        <color theme="4" tint="-0.24994659260841701"/>
      </bottom>
      <diagonal/>
    </border>
    <border>
      <left style="hair">
        <color theme="4" tint="-0.24994659260841701"/>
      </left>
      <right/>
      <top style="hair">
        <color theme="4" tint="-0.24994659260841701"/>
      </top>
      <bottom style="medium">
        <color theme="4" tint="-0.24994659260841701"/>
      </bottom>
      <diagonal/>
    </border>
    <border>
      <left style="hair">
        <color theme="4" tint="-0.24994659260841701"/>
      </left>
      <right/>
      <top style="hair">
        <color theme="4" tint="-0.24994659260841701"/>
      </top>
      <bottom/>
      <diagonal/>
    </border>
    <border>
      <left style="medium">
        <color theme="4" tint="-0.24994659260841701"/>
      </left>
      <right style="medium">
        <color theme="4" tint="-0.24994659260841701"/>
      </right>
      <top style="medium">
        <color theme="4" tint="-0.24994659260841701"/>
      </top>
      <bottom style="hair">
        <color theme="0"/>
      </bottom>
      <diagonal/>
    </border>
    <border>
      <left style="medium">
        <color theme="4" tint="-0.24994659260841701"/>
      </left>
      <right style="medium">
        <color theme="4" tint="-0.24994659260841701"/>
      </right>
      <top style="hair">
        <color theme="0"/>
      </top>
      <bottom style="hair">
        <color theme="0"/>
      </bottom>
      <diagonal/>
    </border>
    <border>
      <left style="medium">
        <color theme="4" tint="-0.24994659260841701"/>
      </left>
      <right style="medium">
        <color theme="4" tint="-0.24994659260841701"/>
      </right>
      <top style="hair">
        <color theme="0"/>
      </top>
      <bottom style="medium">
        <color theme="4" tint="-0.24994659260841701"/>
      </bottom>
      <diagonal/>
    </border>
    <border>
      <left/>
      <right style="medium">
        <color theme="4" tint="-0.24994659260841701"/>
      </right>
      <top style="medium">
        <color theme="4" tint="-0.24994659260841701"/>
      </top>
      <bottom style="hair">
        <color theme="4" tint="-0.24994659260841701"/>
      </bottom>
      <diagonal/>
    </border>
    <border>
      <left/>
      <right style="medium">
        <color theme="4" tint="-0.24994659260841701"/>
      </right>
      <top style="hair">
        <color theme="4" tint="-0.24994659260841701"/>
      </top>
      <bottom style="hair">
        <color theme="4" tint="-0.24994659260841701"/>
      </bottom>
      <diagonal/>
    </border>
    <border>
      <left/>
      <right style="medium">
        <color theme="4" tint="-0.24994659260841701"/>
      </right>
      <top/>
      <bottom/>
      <diagonal/>
    </border>
    <border>
      <left/>
      <right style="medium">
        <color theme="4" tint="-0.24994659260841701"/>
      </right>
      <top/>
      <bottom style="hair">
        <color theme="4" tint="-0.24994659260841701"/>
      </bottom>
      <diagonal/>
    </border>
    <border>
      <left/>
      <right style="medium">
        <color theme="4" tint="-0.24994659260841701"/>
      </right>
      <top style="hair">
        <color theme="4" tint="-0.24994659260841701"/>
      </top>
      <bottom style="medium">
        <color theme="4" tint="-0.24994659260841701"/>
      </bottom>
      <diagonal/>
    </border>
    <border>
      <left/>
      <right style="medium">
        <color theme="4" tint="-0.24994659260841701"/>
      </right>
      <top style="hair">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style="hair">
        <color theme="4" tint="0.39994506668294322"/>
      </right>
      <top style="medium">
        <color theme="4" tint="-0.24994659260841701"/>
      </top>
      <bottom style="hair">
        <color theme="4" tint="0.39994506668294322"/>
      </bottom>
      <diagonal/>
    </border>
    <border>
      <left style="hair">
        <color theme="4" tint="0.39994506668294322"/>
      </left>
      <right style="hair">
        <color theme="4" tint="0.39994506668294322"/>
      </right>
      <top style="medium">
        <color theme="4" tint="-0.24994659260841701"/>
      </top>
      <bottom style="hair">
        <color theme="4" tint="0.39994506668294322"/>
      </bottom>
      <diagonal/>
    </border>
    <border>
      <left style="hair">
        <color theme="4" tint="0.39994506668294322"/>
      </left>
      <right style="medium">
        <color theme="4" tint="-0.24994659260841701"/>
      </right>
      <top style="medium">
        <color theme="4" tint="-0.24994659260841701"/>
      </top>
      <bottom style="hair">
        <color theme="4" tint="0.39994506668294322"/>
      </bottom>
      <diagonal/>
    </border>
    <border>
      <left style="medium">
        <color theme="4" tint="-0.24994659260841701"/>
      </left>
      <right style="hair">
        <color theme="4" tint="0.39994506668294322"/>
      </right>
      <top style="hair">
        <color theme="4" tint="0.39994506668294322"/>
      </top>
      <bottom style="medium">
        <color theme="4" tint="-0.24994659260841701"/>
      </bottom>
      <diagonal/>
    </border>
    <border>
      <left style="hair">
        <color theme="4" tint="0.39994506668294322"/>
      </left>
      <right style="hair">
        <color theme="4" tint="0.39994506668294322"/>
      </right>
      <top style="hair">
        <color theme="4" tint="0.39994506668294322"/>
      </top>
      <bottom style="medium">
        <color theme="4" tint="-0.24994659260841701"/>
      </bottom>
      <diagonal/>
    </border>
    <border>
      <left style="hair">
        <color theme="4" tint="0.39994506668294322"/>
      </left>
      <right style="medium">
        <color theme="4" tint="-0.24994659260841701"/>
      </right>
      <top style="hair">
        <color theme="4" tint="0.39994506668294322"/>
      </top>
      <bottom style="medium">
        <color theme="4" tint="-0.24994659260841701"/>
      </bottom>
      <diagonal/>
    </border>
    <border>
      <left style="hair">
        <color theme="4" tint="0.39994506668294322"/>
      </left>
      <right/>
      <top style="medium">
        <color theme="4" tint="-0.24994659260841701"/>
      </top>
      <bottom style="hair">
        <color theme="4" tint="0.39994506668294322"/>
      </bottom>
      <diagonal/>
    </border>
    <border>
      <left style="medium">
        <color theme="4" tint="-0.24994659260841701"/>
      </left>
      <right/>
      <top style="medium">
        <color theme="4" tint="-0.24994659260841701"/>
      </top>
      <bottom style="hair">
        <color theme="4" tint="0.39994506668294322"/>
      </bottom>
      <diagonal/>
    </border>
    <border>
      <left/>
      <right/>
      <top style="medium">
        <color theme="4" tint="-0.24994659260841701"/>
      </top>
      <bottom style="hair">
        <color theme="4" tint="0.39994506668294322"/>
      </bottom>
      <diagonal/>
    </border>
    <border>
      <left/>
      <right style="medium">
        <color theme="4" tint="-0.24994659260841701"/>
      </right>
      <top style="medium">
        <color theme="4" tint="-0.24994659260841701"/>
      </top>
      <bottom style="hair">
        <color theme="4" tint="0.39994506668294322"/>
      </bottom>
      <diagonal/>
    </border>
  </borders>
  <cellStyleXfs count="6">
    <xf numFmtId="0" fontId="0" fillId="0" borderId="0"/>
    <xf numFmtId="0" fontId="2" fillId="0" borderId="0"/>
    <xf numFmtId="0" fontId="1" fillId="0" borderId="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254">
    <xf numFmtId="0" fontId="0" fillId="0" borderId="0" xfId="0"/>
    <xf numFmtId="0" fontId="4" fillId="0" borderId="0" xfId="0" applyFont="1" applyAlignment="1" applyProtection="1">
      <alignment vertical="center" wrapText="1"/>
    </xf>
    <xf numFmtId="0" fontId="6" fillId="0" borderId="0" xfId="0" applyFont="1" applyAlignment="1" applyProtection="1">
      <alignment horizontal="center" vertical="center" wrapText="1"/>
    </xf>
    <xf numFmtId="0" fontId="5" fillId="0" borderId="0" xfId="0" applyFont="1" applyAlignment="1" applyProtection="1">
      <alignment vertical="center" wrapText="1"/>
    </xf>
    <xf numFmtId="0" fontId="6" fillId="0" borderId="0" xfId="0" applyFont="1" applyAlignment="1" applyProtection="1">
      <alignment vertical="center" wrapText="1"/>
    </xf>
    <xf numFmtId="165" fontId="4" fillId="0" borderId="0" xfId="0" applyNumberFormat="1" applyFont="1" applyAlignment="1" applyProtection="1">
      <alignment vertical="center" wrapText="1"/>
    </xf>
    <xf numFmtId="0" fontId="9"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9" fillId="0" borderId="0" xfId="0" applyFont="1" applyAlignment="1" applyProtection="1">
      <alignment vertical="center" wrapText="1"/>
    </xf>
    <xf numFmtId="0" fontId="8" fillId="0" borderId="0" xfId="0" applyFont="1" applyAlignment="1" applyProtection="1">
      <alignment vertical="center" wrapText="1"/>
    </xf>
    <xf numFmtId="0" fontId="7" fillId="0" borderId="0" xfId="0" applyFont="1" applyAlignment="1" applyProtection="1">
      <alignment vertical="center" wrapText="1"/>
    </xf>
    <xf numFmtId="165" fontId="6" fillId="0" borderId="0" xfId="0" applyNumberFormat="1" applyFont="1" applyAlignment="1" applyProtection="1">
      <alignment vertical="center" wrapText="1"/>
    </xf>
    <xf numFmtId="0" fontId="6"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165" fontId="4"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165" fontId="6" fillId="0" borderId="0" xfId="0" applyNumberFormat="1" applyFont="1" applyFill="1" applyBorder="1" applyAlignment="1" applyProtection="1">
      <alignment vertical="center" wrapText="1"/>
    </xf>
    <xf numFmtId="0" fontId="8" fillId="0" borderId="0" xfId="0" applyFont="1" applyAlignment="1" applyProtection="1">
      <alignment horizontal="left" vertical="center"/>
    </xf>
    <xf numFmtId="0" fontId="9" fillId="0" borderId="0" xfId="0" applyFont="1" applyAlignment="1" applyProtection="1">
      <alignment horizontal="left" vertical="center"/>
    </xf>
    <xf numFmtId="9" fontId="10" fillId="0" borderId="0" xfId="4" applyFont="1" applyAlignment="1" applyProtection="1">
      <alignment vertical="center" wrapText="1"/>
    </xf>
    <xf numFmtId="0" fontId="11" fillId="0" borderId="0" xfId="0" applyFont="1"/>
    <xf numFmtId="0" fontId="10" fillId="0" borderId="0" xfId="0" applyFont="1" applyAlignment="1" applyProtection="1">
      <alignment vertical="center" wrapText="1"/>
    </xf>
    <xf numFmtId="0" fontId="10" fillId="0" borderId="0" xfId="0" applyFont="1" applyAlignment="1" applyProtection="1">
      <alignment horizontal="center" vertical="center" wrapText="1"/>
    </xf>
    <xf numFmtId="165" fontId="10" fillId="0" borderId="0" xfId="0" applyNumberFormat="1" applyFont="1" applyFill="1" applyBorder="1" applyAlignment="1" applyProtection="1">
      <alignment vertical="center" wrapText="1"/>
    </xf>
    <xf numFmtId="0" fontId="12" fillId="0" borderId="0" xfId="0" applyFont="1" applyFill="1" applyBorder="1" applyAlignment="1" applyProtection="1">
      <alignment vertical="center" wrapText="1"/>
    </xf>
    <xf numFmtId="166" fontId="10" fillId="0" borderId="0" xfId="4" applyNumberFormat="1" applyFont="1" applyAlignment="1" applyProtection="1">
      <alignment horizontal="center" vertical="center" wrapText="1"/>
    </xf>
    <xf numFmtId="165" fontId="13" fillId="0" borderId="16" xfId="0" applyNumberFormat="1" applyFont="1" applyFill="1" applyBorder="1" applyAlignment="1" applyProtection="1">
      <alignment horizontal="center" vertical="center" wrapText="1"/>
    </xf>
    <xf numFmtId="0" fontId="7" fillId="4" borderId="11" xfId="0" applyFont="1" applyFill="1" applyBorder="1" applyAlignment="1" applyProtection="1">
      <alignment vertical="center" wrapText="1"/>
    </xf>
    <xf numFmtId="0" fontId="6" fillId="3" borderId="11"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2" fontId="6" fillId="0" borderId="25" xfId="0" applyNumberFormat="1"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165" fontId="6" fillId="0" borderId="2" xfId="0" applyNumberFormat="1" applyFont="1" applyFill="1" applyBorder="1" applyAlignment="1" applyProtection="1">
      <alignment horizontal="center" vertical="center" wrapText="1"/>
    </xf>
    <xf numFmtId="165" fontId="6" fillId="0" borderId="3" xfId="0" applyNumberFormat="1" applyFont="1" applyFill="1" applyBorder="1" applyAlignment="1" applyProtection="1">
      <alignment horizontal="center" vertical="center" wrapText="1"/>
    </xf>
    <xf numFmtId="165" fontId="6" fillId="0" borderId="62" xfId="0" applyNumberFormat="1" applyFont="1" applyFill="1" applyBorder="1" applyAlignment="1" applyProtection="1">
      <alignment horizontal="center" vertical="center" wrapText="1"/>
    </xf>
    <xf numFmtId="165" fontId="6" fillId="0" borderId="61" xfId="0" applyNumberFormat="1" applyFont="1" applyFill="1" applyBorder="1" applyAlignment="1" applyProtection="1">
      <alignment horizontal="center" vertical="center" wrapText="1"/>
    </xf>
    <xf numFmtId="0" fontId="6" fillId="3" borderId="28" xfId="0" applyFont="1" applyFill="1" applyBorder="1" applyAlignment="1" applyProtection="1">
      <alignment horizontal="left" vertical="center" wrapText="1"/>
    </xf>
    <xf numFmtId="0" fontId="6" fillId="3" borderId="36" xfId="0" applyFont="1" applyFill="1" applyBorder="1" applyAlignment="1" applyProtection="1">
      <alignment horizontal="center" vertical="center" wrapText="1"/>
    </xf>
    <xf numFmtId="0" fontId="6" fillId="3" borderId="49" xfId="0" applyFont="1" applyFill="1" applyBorder="1" applyAlignment="1" applyProtection="1">
      <alignment horizontal="center" vertical="center" wrapText="1"/>
    </xf>
    <xf numFmtId="9" fontId="6" fillId="0" borderId="3" xfId="4" applyFont="1" applyFill="1" applyBorder="1" applyAlignment="1" applyProtection="1">
      <alignment horizontal="center" vertical="center" wrapText="1"/>
    </xf>
    <xf numFmtId="0" fontId="6" fillId="3" borderId="43" xfId="0" applyFont="1" applyFill="1" applyBorder="1" applyAlignment="1" applyProtection="1">
      <alignment horizontal="left" vertical="center" wrapText="1"/>
    </xf>
    <xf numFmtId="0" fontId="6" fillId="0" borderId="0" xfId="0" applyNumberFormat="1" applyFont="1" applyAlignment="1" applyProtection="1">
      <alignment vertical="center" wrapText="1"/>
    </xf>
    <xf numFmtId="2" fontId="6" fillId="0" borderId="2" xfId="0" applyNumberFormat="1" applyFont="1" applyFill="1" applyBorder="1" applyAlignment="1" applyProtection="1">
      <alignment horizontal="center" vertical="center" wrapText="1"/>
    </xf>
    <xf numFmtId="165" fontId="6" fillId="0" borderId="59" xfId="0" applyNumberFormat="1" applyFont="1" applyFill="1" applyBorder="1" applyAlignment="1" applyProtection="1">
      <alignment horizontal="center" vertical="center" wrapText="1"/>
    </xf>
    <xf numFmtId="0" fontId="7" fillId="4" borderId="56" xfId="0" applyFont="1" applyFill="1" applyBorder="1" applyAlignment="1" applyProtection="1">
      <alignment vertical="center" wrapText="1"/>
    </xf>
    <xf numFmtId="0" fontId="7" fillId="4" borderId="57" xfId="0" applyFont="1" applyFill="1" applyBorder="1" applyAlignment="1" applyProtection="1">
      <alignment vertical="center" wrapText="1"/>
    </xf>
    <xf numFmtId="0" fontId="6" fillId="3" borderId="12"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2" fontId="6" fillId="0" borderId="4" xfId="0" applyNumberFormat="1" applyFont="1" applyFill="1" applyBorder="1" applyAlignment="1" applyProtection="1">
      <alignment horizontal="center" vertical="center" wrapText="1"/>
    </xf>
    <xf numFmtId="165" fontId="6" fillId="0" borderId="4" xfId="0" applyNumberFormat="1" applyFont="1" applyFill="1" applyBorder="1" applyAlignment="1" applyProtection="1">
      <alignment horizontal="center" vertical="center" wrapText="1"/>
    </xf>
    <xf numFmtId="165" fontId="6" fillId="0" borderId="5" xfId="0" applyNumberFormat="1" applyFont="1" applyFill="1" applyBorder="1" applyAlignment="1" applyProtection="1">
      <alignment horizontal="center" vertical="center" wrapText="1"/>
    </xf>
    <xf numFmtId="165" fontId="6" fillId="0" borderId="60" xfId="0" applyNumberFormat="1" applyFont="1" applyFill="1" applyBorder="1" applyAlignment="1" applyProtection="1">
      <alignment horizontal="center" vertical="center" wrapText="1"/>
    </xf>
    <xf numFmtId="0" fontId="6" fillId="3" borderId="30" xfId="0" applyFont="1" applyFill="1" applyBorder="1" applyAlignment="1" applyProtection="1">
      <alignment horizontal="left" vertical="center" wrapText="1"/>
    </xf>
    <xf numFmtId="0" fontId="6" fillId="3" borderId="37" xfId="0" applyFont="1" applyFill="1" applyBorder="1" applyAlignment="1" applyProtection="1">
      <alignment horizontal="center" vertical="center" wrapText="1"/>
    </xf>
    <xf numFmtId="0" fontId="6" fillId="3" borderId="50" xfId="0" applyFont="1" applyFill="1" applyBorder="1" applyAlignment="1" applyProtection="1">
      <alignment horizontal="center" vertical="center" wrapText="1"/>
    </xf>
    <xf numFmtId="9" fontId="6" fillId="0" borderId="5" xfId="4" applyFont="1" applyFill="1" applyBorder="1" applyAlignment="1" applyProtection="1">
      <alignment horizontal="center" vertical="center" wrapText="1"/>
    </xf>
    <xf numFmtId="0" fontId="6" fillId="3" borderId="44" xfId="0" applyFont="1" applyFill="1" applyBorder="1" applyAlignment="1" applyProtection="1">
      <alignment horizontal="left" vertical="center" wrapText="1"/>
    </xf>
    <xf numFmtId="0" fontId="7" fillId="4" borderId="58" xfId="0" applyFont="1" applyFill="1" applyBorder="1" applyAlignment="1" applyProtection="1">
      <alignment vertical="center" wrapText="1"/>
    </xf>
    <xf numFmtId="0" fontId="6" fillId="3" borderId="16" xfId="0" applyFont="1" applyFill="1" applyBorder="1" applyAlignment="1" applyProtection="1">
      <alignment horizontal="left" vertical="center" wrapText="1"/>
    </xf>
    <xf numFmtId="0" fontId="6" fillId="0" borderId="18" xfId="0" applyFont="1" applyFill="1" applyBorder="1" applyAlignment="1" applyProtection="1">
      <alignment horizontal="left" vertical="center" wrapText="1"/>
    </xf>
    <xf numFmtId="0" fontId="6" fillId="0" borderId="18" xfId="0" applyFont="1" applyFill="1" applyBorder="1" applyAlignment="1" applyProtection="1">
      <alignment horizontal="center" vertical="center" wrapText="1"/>
    </xf>
    <xf numFmtId="2" fontId="6" fillId="0" borderId="18" xfId="0" applyNumberFormat="1" applyFont="1" applyFill="1" applyBorder="1" applyAlignment="1" applyProtection="1">
      <alignment horizontal="center" vertical="center" wrapText="1"/>
    </xf>
    <xf numFmtId="165" fontId="6" fillId="0" borderId="18" xfId="0" applyNumberFormat="1" applyFont="1" applyFill="1" applyBorder="1" applyAlignment="1" applyProtection="1">
      <alignment horizontal="center" vertical="center" wrapText="1"/>
    </xf>
    <xf numFmtId="165" fontId="6" fillId="0" borderId="19" xfId="0" applyNumberFormat="1" applyFont="1" applyFill="1" applyBorder="1" applyAlignment="1" applyProtection="1">
      <alignment horizontal="center" vertical="center" wrapText="1"/>
    </xf>
    <xf numFmtId="0" fontId="6" fillId="3" borderId="32" xfId="0" applyFont="1" applyFill="1" applyBorder="1" applyAlignment="1" applyProtection="1">
      <alignment horizontal="left" vertical="center" wrapText="1"/>
    </xf>
    <xf numFmtId="0" fontId="6" fillId="3" borderId="0" xfId="0" applyFont="1" applyFill="1" applyBorder="1" applyAlignment="1" applyProtection="1">
      <alignment horizontal="center" vertical="center" wrapText="1"/>
    </xf>
    <xf numFmtId="0" fontId="6" fillId="3" borderId="51" xfId="0" applyFont="1" applyFill="1" applyBorder="1" applyAlignment="1" applyProtection="1">
      <alignment horizontal="center" vertical="center" wrapText="1"/>
    </xf>
    <xf numFmtId="9" fontId="6" fillId="0" borderId="19" xfId="4" applyFont="1" applyFill="1" applyBorder="1" applyAlignment="1" applyProtection="1">
      <alignment horizontal="center" vertical="center" wrapText="1"/>
    </xf>
    <xf numFmtId="0" fontId="6" fillId="3" borderId="45" xfId="0" applyFont="1" applyFill="1" applyBorder="1" applyAlignment="1" applyProtection="1">
      <alignment horizontal="left" vertical="center" wrapText="1"/>
    </xf>
    <xf numFmtId="0" fontId="7" fillId="4" borderId="1" xfId="0" applyFont="1" applyFill="1" applyBorder="1" applyAlignment="1" applyProtection="1">
      <alignment vertical="center" wrapText="1"/>
    </xf>
    <xf numFmtId="0" fontId="6" fillId="3" borderId="1"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14" xfId="0" applyFont="1" applyFill="1" applyBorder="1" applyAlignment="1" applyProtection="1">
      <alignment horizontal="center" vertical="center" wrapText="1"/>
    </xf>
    <xf numFmtId="2" fontId="6" fillId="0" borderId="14" xfId="0" applyNumberFormat="1" applyFont="1" applyFill="1" applyBorder="1" applyAlignment="1" applyProtection="1">
      <alignment horizontal="center" vertical="center" wrapText="1"/>
    </xf>
    <xf numFmtId="165" fontId="6" fillId="0" borderId="14" xfId="0" applyNumberFormat="1" applyFont="1" applyFill="1" applyBorder="1" applyAlignment="1" applyProtection="1">
      <alignment horizontal="center" vertical="center" wrapText="1"/>
    </xf>
    <xf numFmtId="165" fontId="6" fillId="0" borderId="15" xfId="0" applyNumberFormat="1" applyFont="1" applyFill="1" applyBorder="1" applyAlignment="1" applyProtection="1">
      <alignment horizontal="center" vertical="center" wrapText="1"/>
    </xf>
    <xf numFmtId="165" fontId="6" fillId="0" borderId="31" xfId="0" applyNumberFormat="1" applyFont="1" applyFill="1" applyBorder="1" applyAlignment="1" applyProtection="1">
      <alignment horizontal="center" vertical="center" wrapText="1"/>
    </xf>
    <xf numFmtId="0" fontId="6" fillId="3" borderId="33" xfId="0" applyFont="1" applyFill="1" applyBorder="1" applyAlignment="1" applyProtection="1">
      <alignment horizontal="left" vertical="center" wrapText="1"/>
    </xf>
    <xf numFmtId="0" fontId="6" fillId="3" borderId="38" xfId="0" applyNumberFormat="1" applyFont="1" applyFill="1" applyBorder="1" applyAlignment="1" applyProtection="1">
      <alignment horizontal="center" vertical="center" wrapText="1"/>
    </xf>
    <xf numFmtId="0" fontId="6" fillId="3" borderId="52" xfId="0" applyFont="1" applyFill="1" applyBorder="1" applyAlignment="1" applyProtection="1">
      <alignment horizontal="center" vertical="center" wrapText="1"/>
    </xf>
    <xf numFmtId="9" fontId="6" fillId="0" borderId="15" xfId="4" applyFont="1" applyFill="1" applyBorder="1" applyAlignment="1" applyProtection="1">
      <alignment horizontal="center" vertical="center" wrapText="1"/>
    </xf>
    <xf numFmtId="0" fontId="6" fillId="3" borderId="42" xfId="0" applyFont="1" applyFill="1" applyBorder="1" applyAlignment="1" applyProtection="1">
      <alignment horizontal="left" vertical="center" wrapText="1"/>
    </xf>
    <xf numFmtId="9" fontId="6" fillId="0" borderId="2" xfId="4" applyFont="1" applyFill="1" applyBorder="1" applyAlignment="1" applyProtection="1">
      <alignment horizontal="center" vertical="center" wrapText="1"/>
    </xf>
    <xf numFmtId="10" fontId="6" fillId="3" borderId="36" xfId="4" applyNumberFormat="1" applyFont="1" applyFill="1" applyBorder="1" applyAlignment="1" applyProtection="1">
      <alignment horizontal="center" vertical="center" wrapText="1"/>
    </xf>
    <xf numFmtId="10" fontId="6" fillId="3" borderId="49" xfId="4" applyNumberFormat="1" applyFont="1" applyFill="1" applyBorder="1" applyAlignment="1" applyProtection="1">
      <alignment horizontal="center" vertical="center" wrapText="1"/>
    </xf>
    <xf numFmtId="9" fontId="6" fillId="3" borderId="43" xfId="4" applyFont="1" applyFill="1" applyBorder="1" applyAlignment="1" applyProtection="1">
      <alignment horizontal="left" vertical="center" wrapText="1"/>
    </xf>
    <xf numFmtId="0" fontId="6" fillId="3" borderId="21"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165" fontId="6" fillId="0" borderId="25" xfId="0" applyNumberFormat="1" applyFont="1" applyFill="1" applyBorder="1" applyAlignment="1" applyProtection="1">
      <alignment horizontal="center" vertical="center" wrapText="1"/>
    </xf>
    <xf numFmtId="165" fontId="6" fillId="0" borderId="26" xfId="0" applyNumberFormat="1" applyFont="1" applyFill="1" applyBorder="1" applyAlignment="1" applyProtection="1">
      <alignment horizontal="center" vertical="center" wrapText="1"/>
    </xf>
    <xf numFmtId="0" fontId="6" fillId="3" borderId="34" xfId="0" applyFont="1" applyFill="1" applyBorder="1" applyAlignment="1" applyProtection="1">
      <alignment horizontal="left" vertical="center" wrapText="1"/>
    </xf>
    <xf numFmtId="0" fontId="6" fillId="3" borderId="39" xfId="0" applyFont="1" applyFill="1" applyBorder="1" applyAlignment="1" applyProtection="1">
      <alignment horizontal="center" vertical="center" wrapText="1"/>
    </xf>
    <xf numFmtId="0" fontId="6" fillId="3" borderId="53" xfId="0" applyFont="1" applyFill="1" applyBorder="1" applyAlignment="1" applyProtection="1">
      <alignment horizontal="center" vertical="center" wrapText="1"/>
    </xf>
    <xf numFmtId="9" fontId="6" fillId="0" borderId="26" xfId="4" applyFont="1" applyFill="1" applyBorder="1" applyAlignment="1" applyProtection="1">
      <alignment horizontal="center" vertical="center" wrapText="1"/>
    </xf>
    <xf numFmtId="0" fontId="6" fillId="3" borderId="46" xfId="0" applyFont="1" applyFill="1" applyBorder="1" applyAlignment="1" applyProtection="1">
      <alignment horizontal="left" vertical="center" wrapText="1"/>
    </xf>
    <xf numFmtId="165" fontId="6" fillId="0" borderId="64" xfId="0" applyNumberFormat="1" applyFont="1" applyFill="1" applyBorder="1" applyAlignment="1" applyProtection="1">
      <alignment horizontal="center" vertical="center" wrapText="1"/>
    </xf>
    <xf numFmtId="0" fontId="6" fillId="3" borderId="0" xfId="0" applyFont="1" applyFill="1" applyAlignment="1" applyProtection="1">
      <alignment vertical="center" wrapText="1"/>
    </xf>
    <xf numFmtId="9" fontId="6" fillId="0" borderId="25" xfId="4" applyFont="1" applyFill="1" applyBorder="1" applyAlignment="1" applyProtection="1">
      <alignment horizontal="center" vertical="center" wrapText="1"/>
    </xf>
    <xf numFmtId="10" fontId="6" fillId="3" borderId="39" xfId="4" applyNumberFormat="1" applyFont="1" applyFill="1" applyBorder="1" applyAlignment="1" applyProtection="1">
      <alignment horizontal="center" vertical="center" wrapText="1"/>
    </xf>
    <xf numFmtId="10" fontId="6" fillId="3" borderId="53" xfId="4" applyNumberFormat="1" applyFont="1" applyFill="1" applyBorder="1" applyAlignment="1" applyProtection="1">
      <alignment horizontal="center" vertical="center" wrapText="1"/>
    </xf>
    <xf numFmtId="9" fontId="6" fillId="0" borderId="4" xfId="4" applyFont="1" applyFill="1" applyBorder="1" applyAlignment="1" applyProtection="1">
      <alignment horizontal="center" vertical="center" wrapText="1"/>
    </xf>
    <xf numFmtId="10" fontId="6" fillId="3" borderId="37" xfId="4" applyNumberFormat="1" applyFont="1" applyFill="1" applyBorder="1" applyAlignment="1" applyProtection="1">
      <alignment horizontal="center" vertical="center" wrapText="1"/>
    </xf>
    <xf numFmtId="10" fontId="6" fillId="3" borderId="50" xfId="4" applyNumberFormat="1" applyFont="1" applyFill="1" applyBorder="1" applyAlignment="1" applyProtection="1">
      <alignment horizontal="center" vertical="center" wrapText="1"/>
    </xf>
    <xf numFmtId="9" fontId="6" fillId="3" borderId="44" xfId="4" applyFont="1" applyFill="1" applyBorder="1" applyAlignment="1" applyProtection="1">
      <alignment horizontal="left" vertical="center" wrapText="1"/>
    </xf>
    <xf numFmtId="0" fontId="6" fillId="2" borderId="2" xfId="0" applyFont="1" applyFill="1" applyBorder="1" applyAlignment="1" applyProtection="1">
      <alignment horizontal="center" vertical="center" wrapText="1"/>
    </xf>
    <xf numFmtId="2" fontId="6" fillId="2" borderId="2" xfId="4" applyNumberFormat="1" applyFont="1" applyFill="1" applyBorder="1" applyAlignment="1" applyProtection="1">
      <alignment horizontal="center" vertical="center" wrapText="1"/>
    </xf>
    <xf numFmtId="10" fontId="6" fillId="3" borderId="2" xfId="4" applyNumberFormat="1" applyFont="1" applyFill="1" applyBorder="1" applyAlignment="1" applyProtection="1">
      <alignment horizontal="center" vertical="center" wrapText="1"/>
    </xf>
    <xf numFmtId="0" fontId="6" fillId="3" borderId="13"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2" borderId="6" xfId="0"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165" fontId="6" fillId="0" borderId="6" xfId="0" applyNumberFormat="1" applyFont="1" applyFill="1" applyBorder="1" applyAlignment="1" applyProtection="1">
      <alignment horizontal="center" vertical="center" wrapText="1"/>
    </xf>
    <xf numFmtId="165" fontId="6" fillId="0" borderId="7" xfId="0" applyNumberFormat="1" applyFont="1" applyFill="1" applyBorder="1" applyAlignment="1" applyProtection="1">
      <alignment horizontal="center" vertical="center" wrapText="1"/>
    </xf>
    <xf numFmtId="165" fontId="6" fillId="0" borderId="63" xfId="0" applyNumberFormat="1" applyFont="1" applyFill="1" applyBorder="1" applyAlignment="1" applyProtection="1">
      <alignment horizontal="center" vertical="center" wrapText="1"/>
    </xf>
    <xf numFmtId="0" fontId="6" fillId="3" borderId="29" xfId="0" applyFont="1" applyFill="1" applyBorder="1" applyAlignment="1" applyProtection="1">
      <alignment horizontal="left" vertical="center" wrapText="1"/>
    </xf>
    <xf numFmtId="0" fontId="6" fillId="3" borderId="40" xfId="0" applyFont="1" applyFill="1" applyBorder="1" applyAlignment="1" applyProtection="1">
      <alignment horizontal="center" vertical="center" wrapText="1"/>
    </xf>
    <xf numFmtId="0" fontId="6" fillId="3" borderId="54" xfId="0" applyFont="1" applyFill="1" applyBorder="1" applyAlignment="1" applyProtection="1">
      <alignment horizontal="center" vertical="center" wrapText="1"/>
    </xf>
    <xf numFmtId="9" fontId="6" fillId="0" borderId="7" xfId="4" applyFont="1" applyFill="1" applyBorder="1" applyAlignment="1" applyProtection="1">
      <alignment horizontal="center" vertical="center" wrapText="1"/>
    </xf>
    <xf numFmtId="0" fontId="6" fillId="3" borderId="47" xfId="0" applyFont="1" applyFill="1" applyBorder="1" applyAlignment="1" applyProtection="1">
      <alignment horizontal="left" vertical="center" wrapText="1"/>
    </xf>
    <xf numFmtId="0" fontId="6" fillId="2" borderId="14" xfId="0" applyFont="1" applyFill="1" applyBorder="1" applyAlignment="1" applyProtection="1">
      <alignment horizontal="left" vertical="center" wrapText="1"/>
    </xf>
    <xf numFmtId="0" fontId="6" fillId="2" borderId="14" xfId="0" applyFont="1" applyFill="1" applyBorder="1" applyAlignment="1" applyProtection="1">
      <alignment horizontal="center" vertical="center" wrapText="1"/>
    </xf>
    <xf numFmtId="2" fontId="6" fillId="2" borderId="14" xfId="0" applyNumberFormat="1" applyFont="1" applyFill="1" applyBorder="1" applyAlignment="1" applyProtection="1">
      <alignment horizontal="center" vertical="center" wrapText="1"/>
    </xf>
    <xf numFmtId="0" fontId="6" fillId="3" borderId="36" xfId="5" applyNumberFormat="1" applyFont="1" applyFill="1" applyBorder="1" applyAlignment="1" applyProtection="1">
      <alignment horizontal="center" vertical="center" wrapText="1"/>
    </xf>
    <xf numFmtId="10" fontId="6" fillId="3" borderId="49" xfId="0" applyNumberFormat="1" applyFont="1" applyFill="1" applyBorder="1" applyAlignment="1" applyProtection="1">
      <alignment horizontal="center" vertical="center" wrapText="1"/>
    </xf>
    <xf numFmtId="2" fontId="6" fillId="0" borderId="6" xfId="0" applyNumberFormat="1" applyFont="1" applyFill="1" applyBorder="1" applyAlignment="1" applyProtection="1">
      <alignment horizontal="center" vertical="center" wrapText="1"/>
    </xf>
    <xf numFmtId="9" fontId="6" fillId="3" borderId="36" xfId="4" applyFont="1" applyFill="1" applyBorder="1" applyAlignment="1" applyProtection="1">
      <alignment horizontal="center" vertical="center" wrapText="1"/>
    </xf>
    <xf numFmtId="9" fontId="6" fillId="3" borderId="49" xfId="4" applyNumberFormat="1" applyFont="1" applyFill="1" applyBorder="1" applyAlignment="1" applyProtection="1">
      <alignment horizontal="center" vertical="center" wrapText="1"/>
    </xf>
    <xf numFmtId="0" fontId="6" fillId="2" borderId="2" xfId="0" applyFont="1" applyFill="1" applyBorder="1" applyAlignment="1" applyProtection="1">
      <alignment horizontal="left" vertical="center" wrapText="1"/>
    </xf>
    <xf numFmtId="2" fontId="6" fillId="2" borderId="2" xfId="0" applyNumberFormat="1" applyFont="1" applyFill="1" applyBorder="1" applyAlignment="1" applyProtection="1">
      <alignment horizontal="center" vertical="center" wrapText="1"/>
    </xf>
    <xf numFmtId="0" fontId="6" fillId="2" borderId="4" xfId="0" applyFont="1" applyFill="1" applyBorder="1" applyAlignment="1" applyProtection="1">
      <alignment horizontal="left" vertical="center" wrapText="1"/>
    </xf>
    <xf numFmtId="0" fontId="6" fillId="2" borderId="4" xfId="0" applyFont="1" applyFill="1" applyBorder="1" applyAlignment="1" applyProtection="1">
      <alignment horizontal="center" vertical="center" wrapText="1"/>
    </xf>
    <xf numFmtId="2" fontId="6" fillId="2" borderId="4" xfId="0" applyNumberFormat="1" applyFont="1" applyFill="1" applyBorder="1" applyAlignment="1" applyProtection="1">
      <alignment horizontal="center" vertical="center" wrapText="1"/>
    </xf>
    <xf numFmtId="10" fontId="6" fillId="3" borderId="4" xfId="4" applyNumberFormat="1" applyFont="1" applyFill="1" applyBorder="1" applyAlignment="1" applyProtection="1">
      <alignment horizontal="center" vertical="center" wrapText="1"/>
    </xf>
    <xf numFmtId="10" fontId="6" fillId="2" borderId="4" xfId="4" applyNumberFormat="1" applyFont="1" applyFill="1" applyBorder="1" applyAlignment="1" applyProtection="1">
      <alignment horizontal="center" vertical="center" wrapText="1"/>
    </xf>
    <xf numFmtId="0" fontId="6" fillId="3" borderId="37" xfId="4" applyNumberFormat="1" applyFont="1" applyFill="1" applyBorder="1" applyAlignment="1" applyProtection="1">
      <alignment horizontal="center" vertical="center" wrapText="1"/>
    </xf>
    <xf numFmtId="0" fontId="6" fillId="3" borderId="50" xfId="4" applyNumberFormat="1" applyFont="1" applyFill="1" applyBorder="1" applyAlignment="1" applyProtection="1">
      <alignment horizontal="center" vertical="center" wrapText="1"/>
    </xf>
    <xf numFmtId="9" fontId="6" fillId="2" borderId="4" xfId="4" applyFont="1" applyFill="1" applyBorder="1" applyAlignment="1" applyProtection="1">
      <alignment horizontal="center" vertical="center" wrapText="1"/>
    </xf>
    <xf numFmtId="0" fontId="6" fillId="2" borderId="6" xfId="0" applyFont="1" applyFill="1" applyBorder="1" applyAlignment="1" applyProtection="1">
      <alignment horizontal="left" vertical="center" wrapText="1"/>
    </xf>
    <xf numFmtId="9" fontId="6" fillId="3" borderId="36" xfId="4" applyNumberFormat="1" applyFont="1" applyFill="1" applyBorder="1" applyAlignment="1" applyProtection="1">
      <alignment horizontal="center" vertical="center" wrapText="1"/>
    </xf>
    <xf numFmtId="9" fontId="6" fillId="0" borderId="25" xfId="0" applyNumberFormat="1" applyFont="1" applyFill="1" applyBorder="1" applyAlignment="1" applyProtection="1">
      <alignment horizontal="center" vertical="center" wrapText="1"/>
    </xf>
    <xf numFmtId="9" fontId="6" fillId="3" borderId="39" xfId="0" applyNumberFormat="1" applyFont="1" applyFill="1" applyBorder="1" applyAlignment="1" applyProtection="1">
      <alignment horizontal="center" vertical="center" wrapText="1"/>
    </xf>
    <xf numFmtId="9" fontId="6" fillId="3" borderId="53" xfId="4" applyNumberFormat="1" applyFont="1" applyFill="1" applyBorder="1" applyAlignment="1" applyProtection="1">
      <alignment horizontal="center" vertical="center" wrapText="1"/>
    </xf>
    <xf numFmtId="10" fontId="6" fillId="3" borderId="37" xfId="0" applyNumberFormat="1" applyFont="1" applyFill="1" applyBorder="1" applyAlignment="1" applyProtection="1">
      <alignment horizontal="center" vertical="center" wrapText="1"/>
    </xf>
    <xf numFmtId="10" fontId="6" fillId="3" borderId="50" xfId="0" applyNumberFormat="1" applyFont="1" applyFill="1" applyBorder="1" applyAlignment="1" applyProtection="1">
      <alignment horizontal="center" vertical="center" wrapText="1"/>
    </xf>
    <xf numFmtId="0" fontId="6" fillId="3" borderId="50" xfId="0" applyNumberFormat="1" applyFont="1" applyFill="1" applyBorder="1" applyAlignment="1" applyProtection="1">
      <alignment horizontal="center" vertical="center" wrapText="1"/>
    </xf>
    <xf numFmtId="0" fontId="6" fillId="3" borderId="27" xfId="0" applyFont="1" applyFill="1" applyBorder="1" applyAlignment="1" applyProtection="1">
      <alignment horizontal="left" vertical="center" wrapText="1"/>
    </xf>
    <xf numFmtId="0" fontId="6" fillId="3" borderId="35" xfId="0" applyFont="1" applyFill="1" applyBorder="1" applyAlignment="1" applyProtection="1">
      <alignment horizontal="left" vertical="center" wrapText="1"/>
    </xf>
    <xf numFmtId="0" fontId="6" fillId="3" borderId="41" xfId="0" applyFont="1" applyFill="1" applyBorder="1" applyAlignment="1" applyProtection="1">
      <alignment horizontal="center" vertical="center" wrapText="1"/>
    </xf>
    <xf numFmtId="0" fontId="6" fillId="3" borderId="55" xfId="0" applyFont="1" applyFill="1" applyBorder="1" applyAlignment="1" applyProtection="1">
      <alignment horizontal="center" vertical="center" wrapText="1"/>
    </xf>
    <xf numFmtId="9" fontId="6" fillId="0" borderId="23" xfId="4" applyFont="1" applyFill="1" applyBorder="1" applyAlignment="1" applyProtection="1">
      <alignment horizontal="center" vertical="center" wrapText="1"/>
    </xf>
    <xf numFmtId="0" fontId="6" fillId="3" borderId="48"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2" fontId="6" fillId="0" borderId="22" xfId="0" applyNumberFormat="1"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165" fontId="6" fillId="0" borderId="22" xfId="0" applyNumberFormat="1" applyFont="1" applyFill="1" applyBorder="1" applyAlignment="1" applyProtection="1">
      <alignment horizontal="center" vertical="center" wrapText="1"/>
    </xf>
    <xf numFmtId="165" fontId="6" fillId="0" borderId="23" xfId="0" applyNumberFormat="1" applyFont="1" applyFill="1" applyBorder="1" applyAlignment="1" applyProtection="1">
      <alignment horizontal="center" vertical="center" wrapText="1"/>
    </xf>
    <xf numFmtId="0" fontId="6" fillId="0" borderId="2" xfId="4" applyNumberFormat="1" applyFont="1" applyFill="1" applyBorder="1" applyAlignment="1" applyProtection="1">
      <alignment horizontal="center" vertical="center" wrapText="1"/>
    </xf>
    <xf numFmtId="0" fontId="6" fillId="3" borderId="36" xfId="0" applyNumberFormat="1" applyFont="1" applyFill="1" applyBorder="1" applyAlignment="1" applyProtection="1">
      <alignment horizontal="center" vertical="center" wrapText="1"/>
    </xf>
    <xf numFmtId="165" fontId="6" fillId="0" borderId="65" xfId="0" applyNumberFormat="1" applyFont="1" applyFill="1" applyBorder="1" applyAlignment="1" applyProtection="1">
      <alignment horizontal="center" vertical="center" wrapText="1"/>
    </xf>
    <xf numFmtId="0" fontId="6" fillId="3" borderId="38" xfId="0" applyFont="1" applyFill="1" applyBorder="1" applyAlignment="1" applyProtection="1">
      <alignment horizontal="center" vertical="center" wrapText="1"/>
    </xf>
    <xf numFmtId="9" fontId="6" fillId="0" borderId="2" xfId="0" applyNumberFormat="1" applyFont="1" applyFill="1" applyBorder="1" applyAlignment="1" applyProtection="1">
      <alignment horizontal="center" vertical="center" wrapText="1"/>
    </xf>
    <xf numFmtId="9" fontId="6" fillId="0" borderId="4"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9" fontId="6" fillId="0" borderId="22" xfId="0" applyNumberFormat="1" applyFont="1" applyFill="1" applyBorder="1" applyAlignment="1" applyProtection="1">
      <alignment horizontal="center" vertical="center" wrapText="1"/>
    </xf>
    <xf numFmtId="0" fontId="6" fillId="0" borderId="22" xfId="0" applyNumberFormat="1" applyFont="1" applyFill="1" applyBorder="1" applyAlignment="1" applyProtection="1">
      <alignment horizontal="center" vertical="center" wrapText="1"/>
    </xf>
    <xf numFmtId="9" fontId="6" fillId="0" borderId="6" xfId="0" applyNumberFormat="1" applyFont="1" applyFill="1" applyBorder="1" applyAlignment="1" applyProtection="1">
      <alignment horizontal="center" vertical="center" wrapText="1"/>
    </xf>
    <xf numFmtId="10" fontId="6" fillId="3" borderId="40" xfId="4" applyNumberFormat="1" applyFont="1" applyFill="1" applyBorder="1" applyAlignment="1" applyProtection="1">
      <alignment horizontal="center" vertical="center" wrapText="1"/>
    </xf>
    <xf numFmtId="10" fontId="6" fillId="3" borderId="54" xfId="4" applyNumberFormat="1" applyFont="1" applyFill="1" applyBorder="1" applyAlignment="1" applyProtection="1">
      <alignment horizontal="center" vertical="center" wrapText="1"/>
    </xf>
    <xf numFmtId="0" fontId="6" fillId="3" borderId="0" xfId="0" applyNumberFormat="1" applyFont="1" applyFill="1" applyBorder="1" applyAlignment="1" applyProtection="1">
      <alignment horizontal="center" vertical="center" wrapText="1"/>
    </xf>
    <xf numFmtId="0" fontId="6" fillId="3" borderId="51" xfId="0" applyNumberFormat="1" applyFont="1" applyFill="1" applyBorder="1" applyAlignment="1" applyProtection="1">
      <alignment horizontal="center" vertical="center" wrapText="1"/>
    </xf>
    <xf numFmtId="0" fontId="6" fillId="3" borderId="52" xfId="0" applyNumberFormat="1" applyFont="1" applyFill="1" applyBorder="1" applyAlignment="1" applyProtection="1">
      <alignment horizontal="center" vertical="center" wrapText="1"/>
    </xf>
    <xf numFmtId="167" fontId="6" fillId="3" borderId="49" xfId="0" applyNumberFormat="1" applyFont="1" applyFill="1" applyBorder="1" applyAlignment="1" applyProtection="1">
      <alignment horizontal="center" vertical="center" wrapText="1"/>
    </xf>
    <xf numFmtId="10" fontId="10" fillId="0" borderId="0" xfId="4" applyNumberFormat="1" applyFont="1" applyAlignment="1" applyProtection="1">
      <alignment horizontal="center" vertical="center" wrapText="1"/>
    </xf>
    <xf numFmtId="10" fontId="6" fillId="0" borderId="3" xfId="4" applyNumberFormat="1" applyFont="1" applyFill="1" applyBorder="1" applyAlignment="1" applyProtection="1">
      <alignment horizontal="center" vertical="center" wrapText="1"/>
    </xf>
    <xf numFmtId="10" fontId="6" fillId="0" borderId="7" xfId="4" applyNumberFormat="1" applyFont="1" applyFill="1" applyBorder="1" applyAlignment="1" applyProtection="1">
      <alignment horizontal="center" vertical="center" wrapText="1"/>
    </xf>
    <xf numFmtId="10" fontId="6" fillId="0" borderId="19" xfId="4" applyNumberFormat="1" applyFont="1" applyFill="1" applyBorder="1" applyAlignment="1" applyProtection="1">
      <alignment horizontal="center" vertical="center" wrapText="1"/>
    </xf>
    <xf numFmtId="10" fontId="6" fillId="0" borderId="5" xfId="4" applyNumberFormat="1" applyFont="1" applyFill="1" applyBorder="1" applyAlignment="1" applyProtection="1">
      <alignment horizontal="center" vertical="center" wrapText="1"/>
    </xf>
    <xf numFmtId="10" fontId="6" fillId="0" borderId="26" xfId="4" applyNumberFormat="1" applyFont="1" applyFill="1" applyBorder="1" applyAlignment="1" applyProtection="1">
      <alignment horizontal="center" vertical="center" wrapText="1"/>
    </xf>
    <xf numFmtId="10" fontId="6" fillId="0" borderId="15" xfId="4" applyNumberFormat="1" applyFont="1" applyFill="1" applyBorder="1" applyAlignment="1" applyProtection="1">
      <alignment horizontal="center" vertical="center" wrapText="1"/>
    </xf>
    <xf numFmtId="10" fontId="6" fillId="0" borderId="23" xfId="4" applyNumberFormat="1" applyFont="1" applyFill="1" applyBorder="1" applyAlignment="1" applyProtection="1">
      <alignment horizontal="center" vertical="center" wrapText="1"/>
    </xf>
    <xf numFmtId="0" fontId="6" fillId="7" borderId="3" xfId="0" applyFont="1" applyFill="1" applyBorder="1" applyAlignment="1" applyProtection="1">
      <alignment horizontal="left" vertical="center" wrapText="1"/>
    </xf>
    <xf numFmtId="0" fontId="6" fillId="6" borderId="5" xfId="0" applyFont="1" applyFill="1" applyBorder="1" applyAlignment="1" applyProtection="1">
      <alignment horizontal="left" vertical="center" wrapText="1"/>
    </xf>
    <xf numFmtId="0" fontId="6" fillId="7" borderId="5" xfId="0" applyFont="1" applyFill="1" applyBorder="1" applyAlignment="1" applyProtection="1">
      <alignment horizontal="left" vertical="center" wrapText="1"/>
    </xf>
    <xf numFmtId="0" fontId="6" fillId="0" borderId="32" xfId="0" applyFont="1" applyFill="1" applyBorder="1" applyAlignment="1" applyProtection="1">
      <alignment horizontal="center" vertical="center" wrapText="1"/>
    </xf>
    <xf numFmtId="9" fontId="6" fillId="0" borderId="18" xfId="4" applyFont="1" applyFill="1" applyBorder="1" applyAlignment="1" applyProtection="1">
      <alignment horizontal="center" vertical="center" wrapText="1"/>
    </xf>
    <xf numFmtId="0" fontId="6" fillId="7" borderId="19" xfId="0" applyFont="1" applyFill="1" applyBorder="1" applyAlignment="1" applyProtection="1">
      <alignment horizontal="left" vertical="center" wrapText="1"/>
    </xf>
    <xf numFmtId="0" fontId="6" fillId="0" borderId="33" xfId="0" applyNumberFormat="1" applyFont="1" applyFill="1" applyBorder="1" applyAlignment="1" applyProtection="1">
      <alignment horizontal="center" vertical="center" wrapText="1"/>
    </xf>
    <xf numFmtId="9" fontId="6" fillId="0" borderId="14" xfId="4" applyFont="1" applyFill="1" applyBorder="1" applyAlignment="1" applyProtection="1">
      <alignment horizontal="center" vertical="center" wrapText="1"/>
    </xf>
    <xf numFmtId="0" fontId="6" fillId="7" borderId="15" xfId="0" applyFont="1" applyFill="1" applyBorder="1" applyAlignment="1" applyProtection="1">
      <alignment horizontal="left" vertical="center" wrapText="1"/>
    </xf>
    <xf numFmtId="9" fontId="6" fillId="0" borderId="28" xfId="4" applyNumberFormat="1" applyFont="1" applyFill="1" applyBorder="1" applyAlignment="1" applyProtection="1">
      <alignment horizontal="center" vertical="center" wrapText="1"/>
    </xf>
    <xf numFmtId="9" fontId="6" fillId="0" borderId="2" xfId="4" applyNumberFormat="1" applyFont="1" applyFill="1" applyBorder="1" applyAlignment="1" applyProtection="1">
      <alignment horizontal="center" vertical="center" wrapText="1"/>
    </xf>
    <xf numFmtId="9" fontId="6" fillId="7" borderId="3" xfId="4" applyFont="1" applyFill="1" applyBorder="1" applyAlignment="1" applyProtection="1">
      <alignment horizontal="left" vertical="center" wrapText="1"/>
    </xf>
    <xf numFmtId="0" fontId="6" fillId="0" borderId="34" xfId="0" applyFont="1" applyFill="1" applyBorder="1" applyAlignment="1" applyProtection="1">
      <alignment horizontal="center" vertical="center" wrapText="1"/>
    </xf>
    <xf numFmtId="0" fontId="6" fillId="7" borderId="26" xfId="0" applyFont="1" applyFill="1" applyBorder="1" applyAlignment="1" applyProtection="1">
      <alignment horizontal="left" vertical="center" wrapText="1"/>
    </xf>
    <xf numFmtId="10" fontId="6" fillId="0" borderId="28" xfId="4" applyNumberFormat="1" applyFont="1" applyFill="1" applyBorder="1" applyAlignment="1" applyProtection="1">
      <alignment horizontal="center" vertical="center" wrapText="1"/>
    </xf>
    <xf numFmtId="10" fontId="6" fillId="0" borderId="2" xfId="4" applyNumberFormat="1" applyFont="1" applyFill="1" applyBorder="1" applyAlignment="1" applyProtection="1">
      <alignment horizontal="center" vertical="center" wrapText="1"/>
    </xf>
    <xf numFmtId="9" fontId="6" fillId="0" borderId="34" xfId="4" applyNumberFormat="1" applyFont="1" applyFill="1" applyBorder="1" applyAlignment="1" applyProtection="1">
      <alignment horizontal="center" vertical="center" wrapText="1"/>
    </xf>
    <xf numFmtId="10" fontId="6" fillId="0" borderId="25" xfId="4" applyNumberFormat="1" applyFont="1" applyFill="1" applyBorder="1" applyAlignment="1" applyProtection="1">
      <alignment horizontal="center" vertical="center" wrapText="1"/>
    </xf>
    <xf numFmtId="10" fontId="6" fillId="0" borderId="30" xfId="4" applyNumberFormat="1" applyFont="1" applyFill="1" applyBorder="1" applyAlignment="1" applyProtection="1">
      <alignment horizontal="center" vertical="center" wrapText="1"/>
    </xf>
    <xf numFmtId="10" fontId="6" fillId="0" borderId="4" xfId="4" applyNumberFormat="1" applyFont="1" applyFill="1" applyBorder="1" applyAlignment="1" applyProtection="1">
      <alignment horizontal="center" vertical="center" wrapText="1"/>
    </xf>
    <xf numFmtId="9" fontId="6" fillId="7" borderId="5" xfId="4" applyFont="1" applyFill="1" applyBorder="1" applyAlignment="1" applyProtection="1">
      <alignment horizontal="left" vertical="center" wrapText="1"/>
    </xf>
    <xf numFmtId="9" fontId="6" fillId="0" borderId="6" xfId="4" applyFont="1" applyFill="1" applyBorder="1" applyAlignment="1" applyProtection="1">
      <alignment horizontal="center" vertical="center" wrapText="1"/>
    </xf>
    <xf numFmtId="0" fontId="6" fillId="7" borderId="7" xfId="0" applyFont="1" applyFill="1" applyBorder="1" applyAlignment="1" applyProtection="1">
      <alignment horizontal="left" vertical="center" wrapText="1"/>
    </xf>
    <xf numFmtId="1" fontId="6" fillId="0" borderId="28" xfId="0" applyNumberFormat="1" applyFont="1" applyFill="1" applyBorder="1" applyAlignment="1" applyProtection="1">
      <alignment horizontal="center" vertical="center" wrapText="1"/>
    </xf>
    <xf numFmtId="1" fontId="6" fillId="0" borderId="2" xfId="0" applyNumberFormat="1" applyFont="1" applyFill="1" applyBorder="1" applyAlignment="1" applyProtection="1">
      <alignment horizontal="center" vertical="center" wrapText="1"/>
    </xf>
    <xf numFmtId="2" fontId="6" fillId="0" borderId="32" xfId="0" applyNumberFormat="1" applyFont="1" applyFill="1" applyBorder="1" applyAlignment="1" applyProtection="1">
      <alignment horizontal="center" vertical="center" wrapText="1"/>
    </xf>
    <xf numFmtId="9" fontId="6" fillId="0" borderId="30" xfId="4" applyNumberFormat="1" applyFont="1" applyFill="1" applyBorder="1" applyAlignment="1" applyProtection="1">
      <alignment horizontal="center" vertical="center" wrapText="1"/>
    </xf>
    <xf numFmtId="9" fontId="6" fillId="0" borderId="4" xfId="4" applyNumberFormat="1" applyFont="1" applyFill="1" applyBorder="1" applyAlignment="1" applyProtection="1">
      <alignment horizontal="center" vertical="center" wrapText="1"/>
    </xf>
    <xf numFmtId="9" fontId="6" fillId="0" borderId="34" xfId="4" applyFont="1" applyFill="1" applyBorder="1" applyAlignment="1" applyProtection="1">
      <alignment horizontal="center" vertical="center" wrapText="1"/>
    </xf>
    <xf numFmtId="2" fontId="6" fillId="0" borderId="30" xfId="0" applyNumberFormat="1" applyFont="1" applyFill="1" applyBorder="1" applyAlignment="1" applyProtection="1">
      <alignment horizontal="center" vertical="center" wrapText="1"/>
    </xf>
    <xf numFmtId="2" fontId="6" fillId="0" borderId="30" xfId="4" applyNumberFormat="1" applyFont="1" applyFill="1" applyBorder="1" applyAlignment="1" applyProtection="1">
      <alignment horizontal="center" vertical="center" wrapText="1"/>
    </xf>
    <xf numFmtId="2" fontId="6" fillId="0" borderId="4" xfId="4" applyNumberFormat="1"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9" fontId="6" fillId="0" borderId="22" xfId="4" applyFont="1" applyFill="1" applyBorder="1" applyAlignment="1" applyProtection="1">
      <alignment horizontal="center" vertical="center" wrapText="1"/>
    </xf>
    <xf numFmtId="0" fontId="6" fillId="7" borderId="23" xfId="0" applyFont="1" applyFill="1" applyBorder="1" applyAlignment="1" applyProtection="1">
      <alignment horizontal="left" vertical="center" wrapText="1"/>
    </xf>
    <xf numFmtId="0" fontId="6" fillId="6" borderId="23" xfId="0" applyFont="1" applyFill="1" applyBorder="1" applyAlignment="1" applyProtection="1">
      <alignment horizontal="left" vertical="center" wrapText="1"/>
    </xf>
    <xf numFmtId="0" fontId="6" fillId="0" borderId="28" xfId="4" applyNumberFormat="1" applyFont="1" applyFill="1" applyBorder="1" applyAlignment="1" applyProtection="1">
      <alignment horizontal="center" vertical="center" wrapText="1"/>
    </xf>
    <xf numFmtId="0" fontId="6" fillId="6" borderId="3" xfId="0" applyFont="1" applyFill="1" applyBorder="1" applyAlignment="1" applyProtection="1">
      <alignment horizontal="left" vertical="center" wrapText="1"/>
    </xf>
    <xf numFmtId="0" fontId="6" fillId="6" borderId="26" xfId="0" applyFont="1" applyFill="1" applyBorder="1" applyAlignment="1" applyProtection="1">
      <alignment horizontal="left" vertical="center" wrapText="1"/>
    </xf>
    <xf numFmtId="2" fontId="6" fillId="0" borderId="33" xfId="0" applyNumberFormat="1" applyFont="1" applyFill="1" applyBorder="1" applyAlignment="1" applyProtection="1">
      <alignment horizontal="center" vertical="center" wrapText="1"/>
    </xf>
    <xf numFmtId="10" fontId="6" fillId="0" borderId="34" xfId="4" applyNumberFormat="1" applyFont="1" applyFill="1" applyBorder="1" applyAlignment="1" applyProtection="1">
      <alignment horizontal="center" vertical="center" wrapText="1"/>
    </xf>
    <xf numFmtId="10" fontId="6" fillId="0" borderId="29" xfId="4" applyNumberFormat="1" applyFont="1" applyFill="1" applyBorder="1" applyAlignment="1" applyProtection="1">
      <alignment horizontal="center" vertical="center" wrapText="1"/>
    </xf>
    <xf numFmtId="10" fontId="6" fillId="0" borderId="6" xfId="4" applyNumberFormat="1" applyFont="1" applyFill="1" applyBorder="1" applyAlignment="1" applyProtection="1">
      <alignment horizontal="center" vertical="center" wrapText="1"/>
    </xf>
    <xf numFmtId="165" fontId="13" fillId="0" borderId="61" xfId="0" applyNumberFormat="1" applyFont="1" applyFill="1" applyBorder="1" applyAlignment="1" applyProtection="1">
      <alignment horizontal="center" vertical="center" wrapText="1"/>
    </xf>
    <xf numFmtId="0" fontId="13" fillId="5" borderId="69" xfId="0" applyFont="1" applyFill="1" applyBorder="1" applyAlignment="1" applyProtection="1">
      <alignment horizontal="center" vertical="center" wrapText="1"/>
    </xf>
    <xf numFmtId="0" fontId="13" fillId="5" borderId="70" xfId="0" applyFont="1" applyFill="1" applyBorder="1" applyAlignment="1" applyProtection="1">
      <alignment horizontal="center" vertical="center" wrapText="1"/>
    </xf>
    <xf numFmtId="165" fontId="13" fillId="5" borderId="70" xfId="0" applyNumberFormat="1" applyFont="1" applyFill="1" applyBorder="1" applyAlignment="1" applyProtection="1">
      <alignment horizontal="center" vertical="center" wrapText="1"/>
    </xf>
    <xf numFmtId="165" fontId="13" fillId="5" borderId="71" xfId="0" applyNumberFormat="1" applyFont="1" applyFill="1" applyBorder="1" applyAlignment="1" applyProtection="1">
      <alignment horizontal="center" vertical="center" wrapText="1"/>
    </xf>
    <xf numFmtId="165" fontId="16" fillId="0" borderId="0" xfId="0" applyNumberFormat="1" applyFont="1" applyFill="1" applyBorder="1" applyAlignment="1" applyProtection="1">
      <alignment horizontal="center" vertical="center" wrapText="1"/>
    </xf>
    <xf numFmtId="0" fontId="17" fillId="0" borderId="0" xfId="0" applyFont="1" applyAlignment="1" applyProtection="1">
      <alignment vertical="center" wrapText="1"/>
    </xf>
    <xf numFmtId="0" fontId="18" fillId="0" borderId="0" xfId="0" applyFont="1" applyAlignment="1" applyProtection="1">
      <alignment vertical="center" wrapText="1"/>
    </xf>
    <xf numFmtId="0" fontId="15" fillId="0" borderId="0" xfId="0" applyFont="1" applyAlignment="1" applyProtection="1">
      <alignment vertical="center" wrapText="1"/>
    </xf>
    <xf numFmtId="0" fontId="14" fillId="5" borderId="70" xfId="0" applyFont="1" applyFill="1" applyBorder="1" applyAlignment="1" applyProtection="1">
      <alignment horizontal="center" vertical="center" wrapText="1"/>
    </xf>
    <xf numFmtId="0" fontId="13" fillId="5" borderId="71" xfId="0" applyFont="1" applyFill="1" applyBorder="1" applyAlignment="1" applyProtection="1">
      <alignment horizontal="center" vertical="center" wrapText="1"/>
    </xf>
    <xf numFmtId="10" fontId="13" fillId="5" borderId="71" xfId="4" applyNumberFormat="1" applyFont="1" applyFill="1" applyBorder="1" applyAlignment="1" applyProtection="1">
      <alignment horizontal="center" vertical="center" wrapText="1"/>
    </xf>
    <xf numFmtId="0" fontId="13" fillId="0" borderId="0" xfId="0" applyFont="1" applyAlignment="1" applyProtection="1">
      <alignment vertical="center" wrapText="1"/>
    </xf>
    <xf numFmtId="0" fontId="16" fillId="5" borderId="66" xfId="0" applyFont="1" applyFill="1" applyBorder="1" applyAlignment="1" applyProtection="1">
      <alignment horizontal="center" vertical="center" wrapText="1"/>
    </xf>
    <xf numFmtId="0" fontId="16" fillId="5" borderId="67" xfId="0" applyFont="1" applyFill="1" applyBorder="1" applyAlignment="1" applyProtection="1">
      <alignment horizontal="center" vertical="center" wrapText="1"/>
    </xf>
    <xf numFmtId="0" fontId="16" fillId="5" borderId="68" xfId="0" applyFont="1" applyFill="1" applyBorder="1" applyAlignment="1" applyProtection="1">
      <alignment horizontal="center" vertical="center" wrapText="1"/>
    </xf>
    <xf numFmtId="0" fontId="16" fillId="5" borderId="73" xfId="0" applyFont="1" applyFill="1" applyBorder="1" applyAlignment="1" applyProtection="1">
      <alignment horizontal="center" vertical="center" wrapText="1"/>
    </xf>
    <xf numFmtId="0" fontId="16" fillId="5" borderId="74" xfId="0" applyFont="1" applyFill="1" applyBorder="1" applyAlignment="1" applyProtection="1">
      <alignment horizontal="center" vertical="center" wrapText="1"/>
    </xf>
    <xf numFmtId="0" fontId="16" fillId="5" borderId="75" xfId="0" applyFont="1" applyFill="1" applyBorder="1" applyAlignment="1" applyProtection="1">
      <alignment horizontal="center" vertical="center" wrapText="1"/>
    </xf>
    <xf numFmtId="0" fontId="16" fillId="5" borderId="72" xfId="0" applyFont="1" applyFill="1" applyBorder="1" applyAlignment="1" applyProtection="1">
      <alignment horizontal="center" vertical="center" wrapText="1"/>
    </xf>
  </cellXfs>
  <cellStyles count="6">
    <cellStyle name="Millares" xfId="5" builtinId="3"/>
    <cellStyle name="Normal" xfId="0" builtinId="0"/>
    <cellStyle name="Normal 2" xfId="3"/>
    <cellStyle name="Normal 2 2" xfId="1"/>
    <cellStyle name="Normal 2 4"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3"/>
  <sheetViews>
    <sheetView tabSelected="1" view="pageBreakPreview" zoomScale="47" zoomScaleNormal="50" zoomScaleSheetLayoutView="47" workbookViewId="0">
      <pane xSplit="4" ySplit="5" topLeftCell="AB41" activePane="bottomRight" state="frozen"/>
      <selection pane="topRight" activeCell="E1" sqref="E1"/>
      <selection pane="bottomLeft" activeCell="A6" sqref="A6"/>
      <selection pane="bottomRight" activeCell="BB20" sqref="BB20"/>
    </sheetView>
  </sheetViews>
  <sheetFormatPr baseColWidth="10" defaultColWidth="11.42578125" defaultRowHeight="15.75" x14ac:dyDescent="0.25"/>
  <cols>
    <col min="1" max="1" width="37.140625" style="4" customWidth="1"/>
    <col min="2" max="2" width="32.140625" style="2" customWidth="1"/>
    <col min="3" max="3" width="9.5703125" style="10" customWidth="1"/>
    <col min="4" max="4" width="47.85546875" style="4" customWidth="1"/>
    <col min="5" max="5" width="44.85546875" style="4" customWidth="1"/>
    <col min="6" max="6" width="15.85546875" style="4" customWidth="1"/>
    <col min="7" max="7" width="32" style="4" customWidth="1"/>
    <col min="8" max="8" width="38.5703125" style="4" customWidth="1"/>
    <col min="9" max="9" width="24.140625" style="4" customWidth="1"/>
    <col min="10" max="10" width="27.5703125" style="4" customWidth="1"/>
    <col min="11" max="11" width="21.7109375" style="4" customWidth="1"/>
    <col min="12" max="12" width="39.140625" style="4" customWidth="1"/>
    <col min="13" max="13" width="20" style="11" customWidth="1"/>
    <col min="14" max="14" width="19" style="11" customWidth="1"/>
    <col min="15" max="15" width="3.42578125" style="24" customWidth="1"/>
    <col min="16" max="16" width="122" style="29" customWidth="1"/>
    <col min="17" max="18" width="19" style="30" customWidth="1"/>
    <col min="19" max="19" width="14.140625" style="30" customWidth="1"/>
    <col min="20" max="20" width="3.28515625" style="30" customWidth="1"/>
    <col min="21" max="21" width="134.7109375" style="29" customWidth="1"/>
    <col min="22" max="23" width="19" style="30" customWidth="1"/>
    <col min="24" max="24" width="14.140625" style="30" customWidth="1"/>
    <col min="25" max="25" width="103.7109375" style="29" customWidth="1"/>
    <col min="26" max="26" width="2.7109375" style="29" customWidth="1"/>
    <col min="27" max="27" width="156.140625" style="29" customWidth="1"/>
    <col min="28" max="28" width="11.28515625" style="29" customWidth="1"/>
    <col min="29" max="29" width="12.5703125" style="29" customWidth="1"/>
    <col min="30" max="30" width="12" style="30" customWidth="1"/>
    <col min="31" max="31" width="2.7109375" style="29" customWidth="1"/>
    <col min="32" max="32" width="2.5703125" style="29" customWidth="1"/>
    <col min="33" max="34" width="12.42578125" style="29" customWidth="1"/>
    <col min="35" max="35" width="11.85546875" style="30" customWidth="1"/>
    <col min="36" max="36" width="15.85546875" style="29" customWidth="1"/>
    <col min="37" max="37" width="58.28515625" style="29" customWidth="1"/>
    <col min="38" max="38" width="12" style="4" customWidth="1"/>
    <col min="39" max="16384" width="11.42578125" style="4"/>
  </cols>
  <sheetData>
    <row r="1" spans="1:38" s="1" customFormat="1" x14ac:dyDescent="0.25">
      <c r="A1" s="4"/>
      <c r="B1" s="2"/>
      <c r="C1" s="3"/>
      <c r="K1" s="4"/>
      <c r="L1" s="4"/>
      <c r="M1" s="5"/>
      <c r="N1" s="5"/>
      <c r="O1" s="21"/>
      <c r="P1" s="29"/>
      <c r="Q1" s="30"/>
      <c r="R1" s="30"/>
      <c r="S1" s="30"/>
      <c r="T1" s="31"/>
      <c r="U1" s="29"/>
      <c r="V1" s="30"/>
      <c r="W1" s="30"/>
      <c r="X1" s="30"/>
      <c r="Y1" s="29"/>
      <c r="Z1" s="31"/>
      <c r="AA1" s="29"/>
      <c r="AB1" s="29"/>
      <c r="AC1" s="29"/>
      <c r="AD1" s="183"/>
      <c r="AE1" s="29"/>
      <c r="AF1" s="29"/>
      <c r="AG1" s="29"/>
      <c r="AH1" s="29"/>
      <c r="AI1" s="30"/>
      <c r="AJ1" s="29"/>
      <c r="AK1" s="29"/>
    </row>
    <row r="2" spans="1:38" s="1" customFormat="1" ht="23.25" x14ac:dyDescent="0.25">
      <c r="A2" s="26" t="s">
        <v>520</v>
      </c>
      <c r="B2" s="8"/>
      <c r="C2" s="8"/>
      <c r="D2" s="8"/>
      <c r="E2" s="8"/>
      <c r="F2" s="8"/>
      <c r="H2" s="6"/>
      <c r="J2" s="8"/>
      <c r="K2" s="8"/>
      <c r="L2" s="8"/>
      <c r="M2" s="8"/>
      <c r="N2" s="8"/>
      <c r="O2" s="22"/>
      <c r="P2" s="29"/>
      <c r="Q2" s="30"/>
      <c r="R2" s="30"/>
      <c r="S2" s="30"/>
      <c r="T2" s="32"/>
      <c r="U2" s="29"/>
      <c r="V2" s="30"/>
      <c r="W2" s="33"/>
      <c r="X2" s="30"/>
      <c r="Y2" s="29"/>
      <c r="Z2" s="32"/>
      <c r="AA2" s="29"/>
      <c r="AB2" s="29"/>
      <c r="AC2" s="29"/>
      <c r="AD2" s="183"/>
      <c r="AE2" s="29"/>
      <c r="AF2" s="29"/>
      <c r="AG2" s="29"/>
      <c r="AH2" s="29"/>
      <c r="AI2" s="30"/>
      <c r="AJ2" s="29"/>
      <c r="AK2" s="29"/>
    </row>
    <row r="3" spans="1:38" s="1" customFormat="1" ht="21.75" thickBot="1" x14ac:dyDescent="0.3">
      <c r="A3" s="25" t="s">
        <v>521</v>
      </c>
      <c r="B3" s="9"/>
      <c r="C3" s="9"/>
      <c r="D3" s="9"/>
      <c r="E3" s="9"/>
      <c r="F3" s="9"/>
      <c r="H3" s="7"/>
      <c r="J3" s="9"/>
      <c r="K3" s="9"/>
      <c r="L3" s="9"/>
      <c r="M3" s="9"/>
      <c r="N3" s="9"/>
      <c r="O3" s="23"/>
      <c r="P3" s="29"/>
      <c r="Q3" s="30"/>
      <c r="R3" s="30"/>
      <c r="S3" s="30"/>
      <c r="T3" s="32"/>
      <c r="U3" s="29"/>
      <c r="V3" s="30"/>
      <c r="W3" s="30"/>
      <c r="X3" s="30"/>
      <c r="Y3" s="29"/>
      <c r="Z3" s="32"/>
      <c r="AA3" s="29"/>
      <c r="AB3" s="29"/>
      <c r="AC3" s="29"/>
      <c r="AD3" s="183"/>
      <c r="AE3" s="29"/>
      <c r="AF3" s="29"/>
      <c r="AG3" s="29"/>
      <c r="AH3" s="29"/>
      <c r="AI3" s="30"/>
      <c r="AJ3" s="29"/>
      <c r="AK3" s="29"/>
    </row>
    <row r="4" spans="1:38" s="242" customFormat="1" ht="33" customHeight="1" x14ac:dyDescent="0.25">
      <c r="A4" s="247" t="s">
        <v>577</v>
      </c>
      <c r="B4" s="248"/>
      <c r="C4" s="248"/>
      <c r="D4" s="248"/>
      <c r="E4" s="248"/>
      <c r="F4" s="248"/>
      <c r="G4" s="248"/>
      <c r="H4" s="248"/>
      <c r="I4" s="248"/>
      <c r="J4" s="248"/>
      <c r="K4" s="248"/>
      <c r="L4" s="248"/>
      <c r="M4" s="248"/>
      <c r="N4" s="249"/>
      <c r="O4" s="239"/>
      <c r="P4" s="247" t="s">
        <v>461</v>
      </c>
      <c r="Q4" s="248"/>
      <c r="R4" s="248"/>
      <c r="S4" s="249"/>
      <c r="T4" s="239"/>
      <c r="U4" s="250" t="s">
        <v>464</v>
      </c>
      <c r="V4" s="251"/>
      <c r="W4" s="251"/>
      <c r="X4" s="251"/>
      <c r="Y4" s="252"/>
      <c r="Z4" s="239"/>
      <c r="AA4" s="247" t="s">
        <v>463</v>
      </c>
      <c r="AB4" s="248"/>
      <c r="AC4" s="248"/>
      <c r="AD4" s="253"/>
      <c r="AE4" s="240"/>
      <c r="AF4" s="241"/>
      <c r="AG4" s="247" t="s">
        <v>465</v>
      </c>
      <c r="AH4" s="248"/>
      <c r="AI4" s="248"/>
      <c r="AJ4" s="248"/>
      <c r="AK4" s="249"/>
    </row>
    <row r="5" spans="1:38" s="246" customFormat="1" ht="32.25" thickBot="1" x14ac:dyDescent="0.3">
      <c r="A5" s="235" t="s">
        <v>179</v>
      </c>
      <c r="B5" s="236" t="s">
        <v>0</v>
      </c>
      <c r="C5" s="236" t="s">
        <v>181</v>
      </c>
      <c r="D5" s="236" t="s">
        <v>217</v>
      </c>
      <c r="E5" s="236" t="s">
        <v>1</v>
      </c>
      <c r="F5" s="236" t="s">
        <v>313</v>
      </c>
      <c r="G5" s="236" t="s">
        <v>93</v>
      </c>
      <c r="H5" s="236" t="s">
        <v>2</v>
      </c>
      <c r="I5" s="236" t="s">
        <v>522</v>
      </c>
      <c r="J5" s="236" t="s">
        <v>203</v>
      </c>
      <c r="K5" s="236" t="s">
        <v>215</v>
      </c>
      <c r="L5" s="243" t="s">
        <v>216</v>
      </c>
      <c r="M5" s="237" t="s">
        <v>14</v>
      </c>
      <c r="N5" s="238" t="s">
        <v>15</v>
      </c>
      <c r="O5" s="234"/>
      <c r="P5" s="235" t="s">
        <v>462</v>
      </c>
      <c r="Q5" s="236" t="s">
        <v>331</v>
      </c>
      <c r="R5" s="236" t="s">
        <v>320</v>
      </c>
      <c r="S5" s="244" t="s">
        <v>332</v>
      </c>
      <c r="T5" s="34"/>
      <c r="U5" s="235" t="s">
        <v>462</v>
      </c>
      <c r="V5" s="236" t="s">
        <v>331</v>
      </c>
      <c r="W5" s="236" t="s">
        <v>320</v>
      </c>
      <c r="X5" s="236" t="s">
        <v>466</v>
      </c>
      <c r="Y5" s="244" t="s">
        <v>398</v>
      </c>
      <c r="Z5" s="234"/>
      <c r="AA5" s="235" t="s">
        <v>462</v>
      </c>
      <c r="AB5" s="236" t="s">
        <v>575</v>
      </c>
      <c r="AC5" s="236" t="s">
        <v>574</v>
      </c>
      <c r="AD5" s="245" t="s">
        <v>466</v>
      </c>
      <c r="AE5" s="240"/>
      <c r="AG5" s="235" t="s">
        <v>575</v>
      </c>
      <c r="AH5" s="236" t="s">
        <v>574</v>
      </c>
      <c r="AI5" s="236" t="s">
        <v>466</v>
      </c>
      <c r="AJ5" s="236" t="s">
        <v>576</v>
      </c>
      <c r="AK5" s="244" t="s">
        <v>398</v>
      </c>
    </row>
    <row r="6" spans="1:38" ht="181.5" customHeight="1" thickBot="1" x14ac:dyDescent="0.3">
      <c r="A6" s="35" t="s">
        <v>180</v>
      </c>
      <c r="B6" s="36" t="s">
        <v>209</v>
      </c>
      <c r="C6" s="12" t="s">
        <v>3</v>
      </c>
      <c r="D6" s="37" t="s">
        <v>42</v>
      </c>
      <c r="E6" s="38" t="s">
        <v>172</v>
      </c>
      <c r="F6" s="39">
        <v>2</v>
      </c>
      <c r="G6" s="40" t="s">
        <v>285</v>
      </c>
      <c r="H6" s="41" t="s">
        <v>74</v>
      </c>
      <c r="I6" s="41" t="s">
        <v>199</v>
      </c>
      <c r="J6" s="41" t="s">
        <v>74</v>
      </c>
      <c r="K6" s="41" t="s">
        <v>86</v>
      </c>
      <c r="L6" s="41" t="s">
        <v>370</v>
      </c>
      <c r="M6" s="42">
        <v>43132</v>
      </c>
      <c r="N6" s="43">
        <v>43220</v>
      </c>
      <c r="O6" s="44"/>
      <c r="P6" s="46" t="s">
        <v>311</v>
      </c>
      <c r="Q6" s="47">
        <v>2</v>
      </c>
      <c r="R6" s="48">
        <v>2</v>
      </c>
      <c r="S6" s="49">
        <f>IF(Q6=0,"",R6/Q6)</f>
        <v>1</v>
      </c>
      <c r="T6" s="45"/>
      <c r="U6" s="46" t="s">
        <v>451</v>
      </c>
      <c r="V6" s="47"/>
      <c r="W6" s="48"/>
      <c r="X6" s="49" t="str">
        <f t="shared" ref="X6:X37" si="0">IF(V6=0,"",W6/V6)</f>
        <v/>
      </c>
      <c r="Y6" s="50" t="s">
        <v>407</v>
      </c>
      <c r="Z6" s="24"/>
      <c r="AA6" s="46" t="s">
        <v>492</v>
      </c>
      <c r="AB6" s="47"/>
      <c r="AC6" s="48"/>
      <c r="AD6" s="49" t="str">
        <f t="shared" ref="AD6:AD70" si="1">IF(AB6=0,"",AC6/AB6)</f>
        <v/>
      </c>
      <c r="AF6" s="4"/>
      <c r="AG6" s="18">
        <f t="shared" ref="AG6:AG40" si="2">+Q6+V6+AB6</f>
        <v>2</v>
      </c>
      <c r="AH6" s="41">
        <f t="shared" ref="AH6:AH40" si="3">+R6+W6+AC6</f>
        <v>2</v>
      </c>
      <c r="AI6" s="92">
        <f>IF(AG6=0,"Programe magnitud para la actividad",AH6/AG6)</f>
        <v>1</v>
      </c>
      <c r="AJ6" s="41">
        <f t="shared" ref="AJ6:AJ8" si="4">+AG6-AH6</f>
        <v>0</v>
      </c>
      <c r="AK6" s="191" t="s">
        <v>477</v>
      </c>
      <c r="AL6" s="51"/>
    </row>
    <row r="7" spans="1:38" ht="79.5" thickBot="1" x14ac:dyDescent="0.3">
      <c r="A7" s="35" t="s">
        <v>180</v>
      </c>
      <c r="B7" s="36" t="s">
        <v>210</v>
      </c>
      <c r="C7" s="12" t="s">
        <v>6</v>
      </c>
      <c r="D7" s="37" t="s">
        <v>137</v>
      </c>
      <c r="E7" s="41" t="s">
        <v>171</v>
      </c>
      <c r="F7" s="52">
        <v>1</v>
      </c>
      <c r="G7" s="41" t="s">
        <v>286</v>
      </c>
      <c r="H7" s="41" t="s">
        <v>19</v>
      </c>
      <c r="I7" s="41" t="s">
        <v>199</v>
      </c>
      <c r="J7" s="41" t="s">
        <v>74</v>
      </c>
      <c r="K7" s="41" t="s">
        <v>86</v>
      </c>
      <c r="L7" s="41" t="s">
        <v>370</v>
      </c>
      <c r="M7" s="42">
        <v>43132</v>
      </c>
      <c r="N7" s="43">
        <v>43131</v>
      </c>
      <c r="O7" s="53"/>
      <c r="P7" s="46" t="s">
        <v>371</v>
      </c>
      <c r="Q7" s="47">
        <v>1</v>
      </c>
      <c r="R7" s="48">
        <v>1</v>
      </c>
      <c r="S7" s="49">
        <f t="shared" ref="S7:S70" si="5">IF(Q7=0,"",R7/Q7)</f>
        <v>1</v>
      </c>
      <c r="T7" s="24"/>
      <c r="U7" s="46" t="s">
        <v>451</v>
      </c>
      <c r="V7" s="47"/>
      <c r="W7" s="48"/>
      <c r="X7" s="49" t="str">
        <f t="shared" si="0"/>
        <v/>
      </c>
      <c r="Y7" s="50" t="s">
        <v>407</v>
      </c>
      <c r="Z7" s="24"/>
      <c r="AA7" s="46" t="s">
        <v>492</v>
      </c>
      <c r="AB7" s="47"/>
      <c r="AC7" s="48"/>
      <c r="AD7" s="49" t="str">
        <f t="shared" si="1"/>
        <v/>
      </c>
      <c r="AF7" s="4"/>
      <c r="AG7" s="18">
        <f t="shared" si="2"/>
        <v>1</v>
      </c>
      <c r="AH7" s="41">
        <f t="shared" si="3"/>
        <v>1</v>
      </c>
      <c r="AI7" s="92">
        <f t="shared" ref="AI7:AI70" si="6">IF(AG7=0,"Programe magnitud para la actividad",AH7/AG7)</f>
        <v>1</v>
      </c>
      <c r="AJ7" s="41">
        <f t="shared" si="4"/>
        <v>0</v>
      </c>
      <c r="AK7" s="191" t="s">
        <v>477</v>
      </c>
      <c r="AL7" s="51"/>
    </row>
    <row r="8" spans="1:38" ht="294.75" customHeight="1" x14ac:dyDescent="0.25">
      <c r="A8" s="54" t="s">
        <v>180</v>
      </c>
      <c r="B8" s="36" t="s">
        <v>211</v>
      </c>
      <c r="C8" s="12" t="s">
        <v>8</v>
      </c>
      <c r="D8" s="37" t="s">
        <v>139</v>
      </c>
      <c r="E8" s="41" t="s">
        <v>296</v>
      </c>
      <c r="F8" s="52">
        <v>4</v>
      </c>
      <c r="G8" s="41" t="s">
        <v>333</v>
      </c>
      <c r="H8" s="41" t="s">
        <v>75</v>
      </c>
      <c r="I8" s="41" t="s">
        <v>199</v>
      </c>
      <c r="J8" s="41" t="s">
        <v>74</v>
      </c>
      <c r="K8" s="41" t="s">
        <v>468</v>
      </c>
      <c r="L8" s="41" t="s">
        <v>370</v>
      </c>
      <c r="M8" s="42">
        <v>43220</v>
      </c>
      <c r="N8" s="43">
        <v>43462</v>
      </c>
      <c r="O8" s="53"/>
      <c r="P8" s="46" t="s">
        <v>315</v>
      </c>
      <c r="Q8" s="47">
        <v>0</v>
      </c>
      <c r="R8" s="48">
        <v>0</v>
      </c>
      <c r="S8" s="49" t="str">
        <f t="shared" si="5"/>
        <v/>
      </c>
      <c r="T8" s="24"/>
      <c r="U8" s="46" t="s">
        <v>427</v>
      </c>
      <c r="V8" s="47">
        <v>2</v>
      </c>
      <c r="W8" s="48">
        <v>2</v>
      </c>
      <c r="X8" s="49">
        <f t="shared" si="0"/>
        <v>1</v>
      </c>
      <c r="Y8" s="50" t="s">
        <v>407</v>
      </c>
      <c r="Z8" s="24"/>
      <c r="AA8" s="46" t="s">
        <v>497</v>
      </c>
      <c r="AB8" s="47">
        <v>2</v>
      </c>
      <c r="AC8" s="48">
        <v>2</v>
      </c>
      <c r="AD8" s="49">
        <f t="shared" si="1"/>
        <v>1</v>
      </c>
      <c r="AF8" s="4"/>
      <c r="AG8" s="18">
        <f t="shared" si="2"/>
        <v>4</v>
      </c>
      <c r="AH8" s="41">
        <f t="shared" si="3"/>
        <v>4</v>
      </c>
      <c r="AI8" s="92">
        <f t="shared" si="6"/>
        <v>1</v>
      </c>
      <c r="AJ8" s="41">
        <f t="shared" si="4"/>
        <v>0</v>
      </c>
      <c r="AK8" s="191" t="s">
        <v>477</v>
      </c>
      <c r="AL8" s="51"/>
    </row>
    <row r="9" spans="1:38" ht="153" customHeight="1" x14ac:dyDescent="0.25">
      <c r="A9" s="55" t="s">
        <v>180</v>
      </c>
      <c r="B9" s="56" t="s">
        <v>211</v>
      </c>
      <c r="C9" s="13" t="s">
        <v>9</v>
      </c>
      <c r="D9" s="57" t="s">
        <v>140</v>
      </c>
      <c r="E9" s="38" t="s">
        <v>298</v>
      </c>
      <c r="F9" s="58">
        <v>4</v>
      </c>
      <c r="G9" s="38" t="s">
        <v>333</v>
      </c>
      <c r="H9" s="38" t="s">
        <v>76</v>
      </c>
      <c r="I9" s="38" t="s">
        <v>199</v>
      </c>
      <c r="J9" s="38" t="s">
        <v>74</v>
      </c>
      <c r="K9" s="38" t="s">
        <v>468</v>
      </c>
      <c r="L9" s="38" t="s">
        <v>370</v>
      </c>
      <c r="M9" s="59">
        <v>43220</v>
      </c>
      <c r="N9" s="60">
        <v>43371</v>
      </c>
      <c r="O9" s="61"/>
      <c r="P9" s="62" t="s">
        <v>315</v>
      </c>
      <c r="Q9" s="63">
        <v>0</v>
      </c>
      <c r="R9" s="64">
        <v>0</v>
      </c>
      <c r="S9" s="65" t="str">
        <f t="shared" si="5"/>
        <v/>
      </c>
      <c r="T9" s="24"/>
      <c r="U9" s="62" t="s">
        <v>452</v>
      </c>
      <c r="V9" s="63">
        <v>2</v>
      </c>
      <c r="W9" s="64">
        <v>1</v>
      </c>
      <c r="X9" s="65">
        <f t="shared" si="0"/>
        <v>0.5</v>
      </c>
      <c r="Y9" s="66" t="s">
        <v>407</v>
      </c>
      <c r="Z9" s="24"/>
      <c r="AA9" s="62" t="s">
        <v>496</v>
      </c>
      <c r="AB9" s="63">
        <v>2</v>
      </c>
      <c r="AC9" s="64">
        <v>2</v>
      </c>
      <c r="AD9" s="65">
        <f t="shared" si="1"/>
        <v>1</v>
      </c>
      <c r="AF9" s="4"/>
      <c r="AG9" s="19">
        <f t="shared" si="2"/>
        <v>4</v>
      </c>
      <c r="AH9" s="38">
        <f t="shared" si="3"/>
        <v>3</v>
      </c>
      <c r="AI9" s="110">
        <f t="shared" si="6"/>
        <v>0.75</v>
      </c>
      <c r="AJ9" s="38">
        <f>+AG9-AH9</f>
        <v>1</v>
      </c>
      <c r="AK9" s="192" t="s">
        <v>512</v>
      </c>
      <c r="AL9" s="51"/>
    </row>
    <row r="10" spans="1:38" ht="126" customHeight="1" thickBot="1" x14ac:dyDescent="0.3">
      <c r="A10" s="67" t="s">
        <v>180</v>
      </c>
      <c r="B10" s="56" t="s">
        <v>211</v>
      </c>
      <c r="C10" s="13" t="s">
        <v>16</v>
      </c>
      <c r="D10" s="57" t="s">
        <v>138</v>
      </c>
      <c r="E10" s="38" t="s">
        <v>297</v>
      </c>
      <c r="F10" s="58">
        <v>2</v>
      </c>
      <c r="G10" s="38" t="s">
        <v>333</v>
      </c>
      <c r="H10" s="38" t="s">
        <v>74</v>
      </c>
      <c r="I10" s="38" t="s">
        <v>199</v>
      </c>
      <c r="J10" s="38" t="s">
        <v>74</v>
      </c>
      <c r="K10" s="38" t="s">
        <v>468</v>
      </c>
      <c r="L10" s="38" t="s">
        <v>370</v>
      </c>
      <c r="M10" s="59">
        <v>43221</v>
      </c>
      <c r="N10" s="60">
        <v>43371</v>
      </c>
      <c r="O10" s="61"/>
      <c r="P10" s="62" t="s">
        <v>315</v>
      </c>
      <c r="Q10" s="63">
        <v>0</v>
      </c>
      <c r="R10" s="64">
        <v>0</v>
      </c>
      <c r="S10" s="65" t="str">
        <f t="shared" si="5"/>
        <v/>
      </c>
      <c r="T10" s="24"/>
      <c r="U10" s="62" t="s">
        <v>469</v>
      </c>
      <c r="V10" s="63">
        <v>1</v>
      </c>
      <c r="W10" s="64">
        <v>0</v>
      </c>
      <c r="X10" s="65">
        <f t="shared" si="0"/>
        <v>0</v>
      </c>
      <c r="Y10" s="66" t="s">
        <v>430</v>
      </c>
      <c r="Z10" s="24"/>
      <c r="AA10" s="62" t="s">
        <v>498</v>
      </c>
      <c r="AB10" s="63">
        <v>1</v>
      </c>
      <c r="AC10" s="64">
        <v>2</v>
      </c>
      <c r="AD10" s="65">
        <f t="shared" si="1"/>
        <v>2</v>
      </c>
      <c r="AF10" s="4"/>
      <c r="AG10" s="19">
        <f t="shared" si="2"/>
        <v>2</v>
      </c>
      <c r="AH10" s="38">
        <f t="shared" si="3"/>
        <v>2</v>
      </c>
      <c r="AI10" s="110">
        <f t="shared" si="6"/>
        <v>1</v>
      </c>
      <c r="AJ10" s="38">
        <f t="shared" ref="AJ10:AJ73" si="7">+AG10-AH10</f>
        <v>0</v>
      </c>
      <c r="AK10" s="193" t="s">
        <v>477</v>
      </c>
      <c r="AL10" s="51"/>
    </row>
    <row r="11" spans="1:38" ht="141.75" x14ac:dyDescent="0.25">
      <c r="A11" s="54" t="s">
        <v>180</v>
      </c>
      <c r="B11" s="36" t="s">
        <v>212</v>
      </c>
      <c r="C11" s="12" t="s">
        <v>10</v>
      </c>
      <c r="D11" s="37" t="s">
        <v>177</v>
      </c>
      <c r="E11" s="41" t="s">
        <v>295</v>
      </c>
      <c r="F11" s="52">
        <v>3</v>
      </c>
      <c r="G11" s="41" t="s">
        <v>340</v>
      </c>
      <c r="H11" s="41" t="s">
        <v>176</v>
      </c>
      <c r="I11" s="41" t="s">
        <v>204</v>
      </c>
      <c r="J11" s="41" t="s">
        <v>284</v>
      </c>
      <c r="K11" s="41" t="s">
        <v>284</v>
      </c>
      <c r="L11" s="41" t="s">
        <v>523</v>
      </c>
      <c r="M11" s="42">
        <v>43102</v>
      </c>
      <c r="N11" s="43">
        <v>43371</v>
      </c>
      <c r="O11" s="53"/>
      <c r="P11" s="46" t="s">
        <v>372</v>
      </c>
      <c r="Q11" s="47">
        <v>1</v>
      </c>
      <c r="R11" s="48">
        <v>1</v>
      </c>
      <c r="S11" s="49">
        <f t="shared" si="5"/>
        <v>1</v>
      </c>
      <c r="T11" s="24"/>
      <c r="U11" s="46" t="s">
        <v>446</v>
      </c>
      <c r="V11" s="47">
        <v>1</v>
      </c>
      <c r="W11" s="48">
        <v>1</v>
      </c>
      <c r="X11" s="49">
        <f t="shared" si="0"/>
        <v>1</v>
      </c>
      <c r="Y11" s="50" t="s">
        <v>407</v>
      </c>
      <c r="Z11" s="24"/>
      <c r="AA11" s="46" t="s">
        <v>478</v>
      </c>
      <c r="AB11" s="47">
        <v>1</v>
      </c>
      <c r="AC11" s="48">
        <v>1</v>
      </c>
      <c r="AD11" s="184">
        <f t="shared" si="1"/>
        <v>1</v>
      </c>
      <c r="AF11" s="4"/>
      <c r="AG11" s="18">
        <f t="shared" si="2"/>
        <v>3</v>
      </c>
      <c r="AH11" s="41">
        <f t="shared" si="3"/>
        <v>3</v>
      </c>
      <c r="AI11" s="92">
        <f t="shared" si="6"/>
        <v>1</v>
      </c>
      <c r="AJ11" s="41">
        <f t="shared" si="7"/>
        <v>0</v>
      </c>
      <c r="AK11" s="191" t="s">
        <v>477</v>
      </c>
      <c r="AL11" s="51"/>
    </row>
    <row r="12" spans="1:38" ht="95.25" thickBot="1" x14ac:dyDescent="0.3">
      <c r="A12" s="67" t="s">
        <v>180</v>
      </c>
      <c r="B12" s="68" t="s">
        <v>212</v>
      </c>
      <c r="C12" s="14" t="s">
        <v>11</v>
      </c>
      <c r="D12" s="69" t="s">
        <v>141</v>
      </c>
      <c r="E12" s="70" t="s">
        <v>299</v>
      </c>
      <c r="F12" s="71">
        <v>3</v>
      </c>
      <c r="G12" s="70" t="s">
        <v>333</v>
      </c>
      <c r="H12" s="70" t="s">
        <v>74</v>
      </c>
      <c r="I12" s="70" t="s">
        <v>199</v>
      </c>
      <c r="J12" s="70" t="s">
        <v>74</v>
      </c>
      <c r="K12" s="70" t="s">
        <v>468</v>
      </c>
      <c r="L12" s="70" t="s">
        <v>370</v>
      </c>
      <c r="M12" s="72">
        <v>43102</v>
      </c>
      <c r="N12" s="73">
        <v>43371</v>
      </c>
      <c r="O12" s="45"/>
      <c r="P12" s="74" t="s">
        <v>316</v>
      </c>
      <c r="Q12" s="75">
        <v>1</v>
      </c>
      <c r="R12" s="76">
        <v>1</v>
      </c>
      <c r="S12" s="77">
        <f t="shared" si="5"/>
        <v>1</v>
      </c>
      <c r="T12" s="24"/>
      <c r="U12" s="74" t="s">
        <v>453</v>
      </c>
      <c r="V12" s="75">
        <v>1</v>
      </c>
      <c r="W12" s="76">
        <v>1</v>
      </c>
      <c r="X12" s="77">
        <f t="shared" si="0"/>
        <v>1</v>
      </c>
      <c r="Y12" s="78" t="s">
        <v>407</v>
      </c>
      <c r="Z12" s="24"/>
      <c r="AA12" s="74" t="s">
        <v>499</v>
      </c>
      <c r="AB12" s="75">
        <v>1</v>
      </c>
      <c r="AC12" s="76">
        <v>1</v>
      </c>
      <c r="AD12" s="77">
        <f t="shared" si="1"/>
        <v>1</v>
      </c>
      <c r="AF12" s="4"/>
      <c r="AG12" s="194">
        <f t="shared" si="2"/>
        <v>3</v>
      </c>
      <c r="AH12" s="70">
        <f t="shared" si="3"/>
        <v>3</v>
      </c>
      <c r="AI12" s="195">
        <f t="shared" si="6"/>
        <v>1</v>
      </c>
      <c r="AJ12" s="70">
        <f t="shared" si="7"/>
        <v>0</v>
      </c>
      <c r="AK12" s="196" t="s">
        <v>477</v>
      </c>
      <c r="AL12" s="51"/>
    </row>
    <row r="13" spans="1:38" ht="95.25" thickBot="1" x14ac:dyDescent="0.3">
      <c r="A13" s="79" t="s">
        <v>180</v>
      </c>
      <c r="B13" s="80" t="s">
        <v>213</v>
      </c>
      <c r="C13" s="15" t="s">
        <v>13</v>
      </c>
      <c r="D13" s="81" t="s">
        <v>70</v>
      </c>
      <c r="E13" s="82" t="s">
        <v>304</v>
      </c>
      <c r="F13" s="83">
        <v>3</v>
      </c>
      <c r="G13" s="82" t="s">
        <v>341</v>
      </c>
      <c r="H13" s="82" t="s">
        <v>17</v>
      </c>
      <c r="I13" s="82" t="s">
        <v>161</v>
      </c>
      <c r="J13" s="82" t="s">
        <v>161</v>
      </c>
      <c r="K13" s="82" t="s">
        <v>87</v>
      </c>
      <c r="L13" s="82" t="s">
        <v>103</v>
      </c>
      <c r="M13" s="84">
        <v>43102</v>
      </c>
      <c r="N13" s="85">
        <v>43371</v>
      </c>
      <c r="O13" s="86"/>
      <c r="P13" s="87" t="s">
        <v>324</v>
      </c>
      <c r="Q13" s="88">
        <v>1</v>
      </c>
      <c r="R13" s="89">
        <v>1</v>
      </c>
      <c r="S13" s="90">
        <f t="shared" si="5"/>
        <v>1</v>
      </c>
      <c r="T13" s="24"/>
      <c r="U13" s="87" t="s">
        <v>404</v>
      </c>
      <c r="V13" s="88">
        <v>1</v>
      </c>
      <c r="W13" s="89">
        <v>1</v>
      </c>
      <c r="X13" s="90">
        <f t="shared" si="0"/>
        <v>1</v>
      </c>
      <c r="Y13" s="91" t="s">
        <v>407</v>
      </c>
      <c r="Z13" s="24"/>
      <c r="AA13" s="87" t="s">
        <v>491</v>
      </c>
      <c r="AB13" s="88">
        <v>1</v>
      </c>
      <c r="AC13" s="89">
        <v>1</v>
      </c>
      <c r="AD13" s="90">
        <f t="shared" si="1"/>
        <v>1</v>
      </c>
      <c r="AF13" s="4"/>
      <c r="AG13" s="197">
        <f t="shared" si="2"/>
        <v>3</v>
      </c>
      <c r="AH13" s="82">
        <f t="shared" si="3"/>
        <v>3</v>
      </c>
      <c r="AI13" s="198">
        <f t="shared" si="6"/>
        <v>1</v>
      </c>
      <c r="AJ13" s="82">
        <f t="shared" si="7"/>
        <v>0</v>
      </c>
      <c r="AK13" s="199" t="s">
        <v>477</v>
      </c>
      <c r="AL13" s="51"/>
    </row>
    <row r="14" spans="1:38" ht="285.75" customHeight="1" x14ac:dyDescent="0.25">
      <c r="A14" s="54" t="s">
        <v>182</v>
      </c>
      <c r="B14" s="36" t="s">
        <v>183</v>
      </c>
      <c r="C14" s="12" t="s">
        <v>3</v>
      </c>
      <c r="D14" s="37" t="s">
        <v>373</v>
      </c>
      <c r="E14" s="41" t="s">
        <v>118</v>
      </c>
      <c r="F14" s="92">
        <v>1</v>
      </c>
      <c r="G14" s="41" t="s">
        <v>349</v>
      </c>
      <c r="H14" s="41" t="s">
        <v>150</v>
      </c>
      <c r="I14" s="41" t="s">
        <v>205</v>
      </c>
      <c r="J14" s="41" t="s">
        <v>207</v>
      </c>
      <c r="K14" s="41" t="s">
        <v>206</v>
      </c>
      <c r="L14" s="41" t="s">
        <v>155</v>
      </c>
      <c r="M14" s="42">
        <v>43133</v>
      </c>
      <c r="N14" s="43">
        <v>43463</v>
      </c>
      <c r="O14" s="53"/>
      <c r="P14" s="46" t="s">
        <v>524</v>
      </c>
      <c r="Q14" s="93">
        <v>0.33333333333333331</v>
      </c>
      <c r="R14" s="94">
        <f>((79+48+27)/(79+48+27))/3</f>
        <v>0.33333333333333331</v>
      </c>
      <c r="S14" s="49">
        <f t="shared" si="5"/>
        <v>1</v>
      </c>
      <c r="T14" s="24"/>
      <c r="U14" s="46" t="s">
        <v>525</v>
      </c>
      <c r="V14" s="93">
        <v>0.33333333333333331</v>
      </c>
      <c r="W14" s="94">
        <f>((121+27+0)/(121+27+0))/3</f>
        <v>0.33333333333333331</v>
      </c>
      <c r="X14" s="49">
        <f t="shared" si="0"/>
        <v>1</v>
      </c>
      <c r="Y14" s="95" t="s">
        <v>407</v>
      </c>
      <c r="Z14" s="24"/>
      <c r="AA14" s="46" t="s">
        <v>578</v>
      </c>
      <c r="AB14" s="93">
        <v>0.33333333333333331</v>
      </c>
      <c r="AC14" s="94">
        <f>((138+14+11)/(138+14+11))/3</f>
        <v>0.33333333333333331</v>
      </c>
      <c r="AD14" s="184">
        <f t="shared" si="1"/>
        <v>1</v>
      </c>
      <c r="AF14" s="4"/>
      <c r="AG14" s="200">
        <f t="shared" si="2"/>
        <v>1</v>
      </c>
      <c r="AH14" s="201">
        <f t="shared" si="3"/>
        <v>1</v>
      </c>
      <c r="AI14" s="92">
        <f t="shared" si="6"/>
        <v>1</v>
      </c>
      <c r="AJ14" s="201">
        <f t="shared" si="7"/>
        <v>0</v>
      </c>
      <c r="AK14" s="202" t="s">
        <v>477</v>
      </c>
      <c r="AL14" s="51"/>
    </row>
    <row r="15" spans="1:38" ht="94.5" x14ac:dyDescent="0.25">
      <c r="A15" s="55" t="s">
        <v>182</v>
      </c>
      <c r="B15" s="96" t="s">
        <v>183</v>
      </c>
      <c r="C15" s="16" t="s">
        <v>4</v>
      </c>
      <c r="D15" s="97" t="s">
        <v>526</v>
      </c>
      <c r="E15" s="40" t="s">
        <v>220</v>
      </c>
      <c r="F15" s="39">
        <v>3</v>
      </c>
      <c r="G15" s="40" t="s">
        <v>342</v>
      </c>
      <c r="H15" s="40" t="s">
        <v>62</v>
      </c>
      <c r="I15" s="40" t="s">
        <v>199</v>
      </c>
      <c r="J15" s="40" t="s">
        <v>157</v>
      </c>
      <c r="K15" s="38" t="s">
        <v>102</v>
      </c>
      <c r="L15" s="40" t="s">
        <v>156</v>
      </c>
      <c r="M15" s="98">
        <v>43192</v>
      </c>
      <c r="N15" s="99">
        <v>43403</v>
      </c>
      <c r="O15" s="44"/>
      <c r="P15" s="100" t="s">
        <v>527</v>
      </c>
      <c r="Q15" s="101">
        <v>0</v>
      </c>
      <c r="R15" s="102">
        <v>0</v>
      </c>
      <c r="S15" s="103" t="str">
        <f t="shared" si="5"/>
        <v/>
      </c>
      <c r="T15" s="24"/>
      <c r="U15" s="100" t="s">
        <v>433</v>
      </c>
      <c r="V15" s="101">
        <v>2</v>
      </c>
      <c r="W15" s="102">
        <v>2</v>
      </c>
      <c r="X15" s="103">
        <f t="shared" si="0"/>
        <v>1</v>
      </c>
      <c r="Y15" s="66" t="s">
        <v>407</v>
      </c>
      <c r="Z15" s="24"/>
      <c r="AA15" s="100" t="s">
        <v>488</v>
      </c>
      <c r="AB15" s="101">
        <v>1</v>
      </c>
      <c r="AC15" s="102">
        <v>1</v>
      </c>
      <c r="AD15" s="103">
        <f t="shared" si="1"/>
        <v>1</v>
      </c>
      <c r="AF15" s="4"/>
      <c r="AG15" s="203">
        <f t="shared" si="2"/>
        <v>3</v>
      </c>
      <c r="AH15" s="40">
        <f t="shared" si="3"/>
        <v>3</v>
      </c>
      <c r="AI15" s="107">
        <f t="shared" si="6"/>
        <v>1</v>
      </c>
      <c r="AJ15" s="40">
        <f t="shared" si="7"/>
        <v>0</v>
      </c>
      <c r="AK15" s="204" t="s">
        <v>477</v>
      </c>
      <c r="AL15" s="51"/>
    </row>
    <row r="16" spans="1:38" ht="95.25" thickBot="1" x14ac:dyDescent="0.3">
      <c r="A16" s="67" t="s">
        <v>182</v>
      </c>
      <c r="B16" s="56" t="s">
        <v>183</v>
      </c>
      <c r="C16" s="13" t="s">
        <v>5</v>
      </c>
      <c r="D16" s="57" t="s">
        <v>52</v>
      </c>
      <c r="E16" s="38" t="s">
        <v>61</v>
      </c>
      <c r="F16" s="58">
        <v>1</v>
      </c>
      <c r="G16" s="38" t="s">
        <v>343</v>
      </c>
      <c r="H16" s="38" t="s">
        <v>157</v>
      </c>
      <c r="I16" s="38" t="s">
        <v>199</v>
      </c>
      <c r="J16" s="38" t="s">
        <v>157</v>
      </c>
      <c r="K16" s="38" t="s">
        <v>102</v>
      </c>
      <c r="L16" s="40" t="s">
        <v>158</v>
      </c>
      <c r="M16" s="59">
        <v>43374</v>
      </c>
      <c r="N16" s="60">
        <v>43465</v>
      </c>
      <c r="O16" s="105"/>
      <c r="P16" s="62" t="s">
        <v>312</v>
      </c>
      <c r="Q16" s="63">
        <v>0</v>
      </c>
      <c r="R16" s="64">
        <v>0</v>
      </c>
      <c r="S16" s="65" t="str">
        <f t="shared" si="5"/>
        <v/>
      </c>
      <c r="T16" s="24"/>
      <c r="U16" s="62" t="s">
        <v>321</v>
      </c>
      <c r="V16" s="63"/>
      <c r="W16" s="64"/>
      <c r="X16" s="65" t="str">
        <f t="shared" si="0"/>
        <v/>
      </c>
      <c r="Y16" s="106" t="s">
        <v>321</v>
      </c>
      <c r="Z16" s="24"/>
      <c r="AA16" s="62" t="s">
        <v>528</v>
      </c>
      <c r="AB16" s="63">
        <v>1</v>
      </c>
      <c r="AC16" s="64">
        <v>1</v>
      </c>
      <c r="AD16" s="65">
        <f t="shared" si="1"/>
        <v>1</v>
      </c>
      <c r="AF16" s="4"/>
      <c r="AG16" s="19">
        <f t="shared" si="2"/>
        <v>1</v>
      </c>
      <c r="AH16" s="38">
        <f t="shared" si="3"/>
        <v>1</v>
      </c>
      <c r="AI16" s="110">
        <f t="shared" si="6"/>
        <v>1</v>
      </c>
      <c r="AJ16" s="38">
        <f t="shared" si="7"/>
        <v>0</v>
      </c>
      <c r="AK16" s="193" t="s">
        <v>477</v>
      </c>
      <c r="AL16" s="51"/>
    </row>
    <row r="17" spans="1:38" ht="221.25" customHeight="1" x14ac:dyDescent="0.25">
      <c r="A17" s="54" t="s">
        <v>182</v>
      </c>
      <c r="B17" s="36" t="s">
        <v>184</v>
      </c>
      <c r="C17" s="12" t="s">
        <v>265</v>
      </c>
      <c r="D17" s="37" t="s">
        <v>374</v>
      </c>
      <c r="E17" s="41" t="s">
        <v>134</v>
      </c>
      <c r="F17" s="92">
        <v>1</v>
      </c>
      <c r="G17" s="41" t="s">
        <v>345</v>
      </c>
      <c r="H17" s="41" t="s">
        <v>133</v>
      </c>
      <c r="I17" s="41" t="s">
        <v>199</v>
      </c>
      <c r="J17" s="41" t="s">
        <v>157</v>
      </c>
      <c r="K17" s="41" t="s">
        <v>218</v>
      </c>
      <c r="L17" s="41" t="s">
        <v>219</v>
      </c>
      <c r="M17" s="42">
        <v>43132</v>
      </c>
      <c r="N17" s="43">
        <v>43342</v>
      </c>
      <c r="O17" s="45"/>
      <c r="P17" s="46" t="s">
        <v>529</v>
      </c>
      <c r="Q17" s="93">
        <v>0.4</v>
      </c>
      <c r="R17" s="94">
        <v>0.4</v>
      </c>
      <c r="S17" s="49">
        <f t="shared" si="5"/>
        <v>1</v>
      </c>
      <c r="T17" s="24"/>
      <c r="U17" s="46" t="s">
        <v>530</v>
      </c>
      <c r="V17" s="93">
        <v>0.6</v>
      </c>
      <c r="W17" s="94">
        <v>0.2</v>
      </c>
      <c r="X17" s="49">
        <f t="shared" si="0"/>
        <v>0.33333333333333337</v>
      </c>
      <c r="Y17" s="95" t="s">
        <v>438</v>
      </c>
      <c r="Z17" s="24"/>
      <c r="AA17" s="46" t="s">
        <v>489</v>
      </c>
      <c r="AB17" s="93">
        <v>0</v>
      </c>
      <c r="AC17" s="94">
        <v>0.4</v>
      </c>
      <c r="AD17" s="49" t="str">
        <f t="shared" si="1"/>
        <v/>
      </c>
      <c r="AF17" s="4"/>
      <c r="AG17" s="205">
        <f t="shared" si="2"/>
        <v>1</v>
      </c>
      <c r="AH17" s="206">
        <f t="shared" si="3"/>
        <v>1</v>
      </c>
      <c r="AI17" s="92">
        <f t="shared" si="6"/>
        <v>1</v>
      </c>
      <c r="AJ17" s="206">
        <f t="shared" si="7"/>
        <v>0</v>
      </c>
      <c r="AK17" s="202" t="s">
        <v>477</v>
      </c>
      <c r="AL17" s="51"/>
    </row>
    <row r="18" spans="1:38" ht="257.25" customHeight="1" x14ac:dyDescent="0.25">
      <c r="A18" s="55" t="s">
        <v>182</v>
      </c>
      <c r="B18" s="96" t="s">
        <v>184</v>
      </c>
      <c r="C18" s="16" t="s">
        <v>7</v>
      </c>
      <c r="D18" s="97" t="s">
        <v>132</v>
      </c>
      <c r="E18" s="40" t="s">
        <v>353</v>
      </c>
      <c r="F18" s="107">
        <v>1</v>
      </c>
      <c r="G18" s="40" t="s">
        <v>352</v>
      </c>
      <c r="H18" s="40" t="s">
        <v>131</v>
      </c>
      <c r="I18" s="40" t="s">
        <v>222</v>
      </c>
      <c r="J18" s="40" t="s">
        <v>284</v>
      </c>
      <c r="K18" s="40" t="s">
        <v>223</v>
      </c>
      <c r="L18" s="40" t="s">
        <v>130</v>
      </c>
      <c r="M18" s="98">
        <v>43221</v>
      </c>
      <c r="N18" s="99">
        <v>43465</v>
      </c>
      <c r="O18" s="44"/>
      <c r="P18" s="100" t="s">
        <v>375</v>
      </c>
      <c r="Q18" s="108">
        <v>0.33333333332999998</v>
      </c>
      <c r="R18" s="109">
        <f>((21+4)/(21+4))/3</f>
        <v>0.33333333333333331</v>
      </c>
      <c r="S18" s="103">
        <f t="shared" si="5"/>
        <v>1.00000000001</v>
      </c>
      <c r="T18" s="24"/>
      <c r="U18" s="100" t="s">
        <v>531</v>
      </c>
      <c r="V18" s="108">
        <v>0.33333333332999998</v>
      </c>
      <c r="W18" s="109">
        <f>((9+14+31)/(9+14+31))/3</f>
        <v>0.33333333333333331</v>
      </c>
      <c r="X18" s="103">
        <f t="shared" si="0"/>
        <v>1.00000000001</v>
      </c>
      <c r="Y18" s="104" t="s">
        <v>447</v>
      </c>
      <c r="Z18" s="24"/>
      <c r="AA18" s="100" t="s">
        <v>532</v>
      </c>
      <c r="AB18" s="108">
        <v>0.33333333333999998</v>
      </c>
      <c r="AC18" s="109">
        <f>((5+2+38)/(5+2+38))/3</f>
        <v>0.33333333333333331</v>
      </c>
      <c r="AD18" s="103">
        <f t="shared" si="1"/>
        <v>0.99999999998</v>
      </c>
      <c r="AF18" s="4"/>
      <c r="AG18" s="207">
        <f t="shared" si="2"/>
        <v>1</v>
      </c>
      <c r="AH18" s="208">
        <f t="shared" si="3"/>
        <v>1</v>
      </c>
      <c r="AI18" s="107">
        <f t="shared" si="6"/>
        <v>1</v>
      </c>
      <c r="AJ18" s="208">
        <f t="shared" si="7"/>
        <v>0</v>
      </c>
      <c r="AK18" s="204" t="s">
        <v>477</v>
      </c>
      <c r="AL18" s="51"/>
    </row>
    <row r="19" spans="1:38" ht="99" customHeight="1" x14ac:dyDescent="0.25">
      <c r="A19" s="55" t="s">
        <v>182</v>
      </c>
      <c r="B19" s="96" t="s">
        <v>184</v>
      </c>
      <c r="C19" s="16" t="s">
        <v>459</v>
      </c>
      <c r="D19" s="97" t="s">
        <v>58</v>
      </c>
      <c r="E19" s="40" t="s">
        <v>458</v>
      </c>
      <c r="F19" s="39">
        <v>1</v>
      </c>
      <c r="G19" s="40" t="s">
        <v>346</v>
      </c>
      <c r="H19" s="40" t="s">
        <v>60</v>
      </c>
      <c r="I19" s="40" t="s">
        <v>199</v>
      </c>
      <c r="J19" s="40" t="s">
        <v>157</v>
      </c>
      <c r="K19" s="40" t="s">
        <v>102</v>
      </c>
      <c r="L19" s="40" t="s">
        <v>104</v>
      </c>
      <c r="M19" s="98">
        <v>43374</v>
      </c>
      <c r="N19" s="99">
        <v>43462</v>
      </c>
      <c r="O19" s="44"/>
      <c r="P19" s="100" t="s">
        <v>321</v>
      </c>
      <c r="Q19" s="101"/>
      <c r="R19" s="102"/>
      <c r="S19" s="103" t="str">
        <f t="shared" si="5"/>
        <v/>
      </c>
      <c r="T19" s="24"/>
      <c r="U19" s="100" t="s">
        <v>321</v>
      </c>
      <c r="V19" s="101"/>
      <c r="W19" s="102"/>
      <c r="X19" s="103" t="str">
        <f t="shared" si="0"/>
        <v/>
      </c>
      <c r="Y19" s="104" t="s">
        <v>321</v>
      </c>
      <c r="Z19" s="24"/>
      <c r="AA19" s="100" t="s">
        <v>500</v>
      </c>
      <c r="AB19" s="101">
        <v>1</v>
      </c>
      <c r="AC19" s="102">
        <v>1</v>
      </c>
      <c r="AD19" s="103">
        <f t="shared" si="1"/>
        <v>1</v>
      </c>
      <c r="AF19" s="4"/>
      <c r="AG19" s="203">
        <f t="shared" si="2"/>
        <v>1</v>
      </c>
      <c r="AH19" s="40">
        <f t="shared" si="3"/>
        <v>1</v>
      </c>
      <c r="AI19" s="107">
        <f t="shared" si="6"/>
        <v>1</v>
      </c>
      <c r="AJ19" s="40">
        <f t="shared" si="7"/>
        <v>0</v>
      </c>
      <c r="AK19" s="204" t="s">
        <v>477</v>
      </c>
      <c r="AL19" s="51"/>
    </row>
    <row r="20" spans="1:38" ht="329.25" customHeight="1" thickBot="1" x14ac:dyDescent="0.3">
      <c r="A20" s="67" t="s">
        <v>182</v>
      </c>
      <c r="B20" s="56" t="s">
        <v>184</v>
      </c>
      <c r="C20" s="13" t="s">
        <v>95</v>
      </c>
      <c r="D20" s="57" t="s">
        <v>59</v>
      </c>
      <c r="E20" s="38" t="s">
        <v>173</v>
      </c>
      <c r="F20" s="110">
        <v>1</v>
      </c>
      <c r="G20" s="38" t="s">
        <v>350</v>
      </c>
      <c r="H20" s="38" t="s">
        <v>53</v>
      </c>
      <c r="I20" s="38" t="s">
        <v>199</v>
      </c>
      <c r="J20" s="38" t="s">
        <v>157</v>
      </c>
      <c r="K20" s="38" t="s">
        <v>102</v>
      </c>
      <c r="L20" s="38" t="s">
        <v>159</v>
      </c>
      <c r="M20" s="59">
        <v>43132</v>
      </c>
      <c r="N20" s="60">
        <v>43462</v>
      </c>
      <c r="O20" s="61"/>
      <c r="P20" s="62" t="s">
        <v>533</v>
      </c>
      <c r="Q20" s="111">
        <v>0.33333333333333331</v>
      </c>
      <c r="R20" s="112">
        <f>(3/3)/3</f>
        <v>0.33333333333333331</v>
      </c>
      <c r="S20" s="65">
        <f t="shared" si="5"/>
        <v>1</v>
      </c>
      <c r="T20" s="24"/>
      <c r="U20" s="62" t="s">
        <v>579</v>
      </c>
      <c r="V20" s="111">
        <v>0.33333333333333331</v>
      </c>
      <c r="W20" s="112">
        <f>(3/3)/3</f>
        <v>0.33333333333333331</v>
      </c>
      <c r="X20" s="65">
        <f t="shared" si="0"/>
        <v>1</v>
      </c>
      <c r="Y20" s="113" t="s">
        <v>407</v>
      </c>
      <c r="Z20" s="24"/>
      <c r="AA20" s="62" t="s">
        <v>534</v>
      </c>
      <c r="AB20" s="111">
        <v>0.33333333333333331</v>
      </c>
      <c r="AC20" s="112">
        <f>(2/2)/3</f>
        <v>0.33333333333333331</v>
      </c>
      <c r="AD20" s="65">
        <f t="shared" si="1"/>
        <v>1</v>
      </c>
      <c r="AF20" s="4"/>
      <c r="AG20" s="209">
        <f t="shared" si="2"/>
        <v>1</v>
      </c>
      <c r="AH20" s="210">
        <f t="shared" si="3"/>
        <v>1</v>
      </c>
      <c r="AI20" s="110">
        <f t="shared" si="6"/>
        <v>1</v>
      </c>
      <c r="AJ20" s="210">
        <f t="shared" si="7"/>
        <v>0</v>
      </c>
      <c r="AK20" s="211" t="s">
        <v>477</v>
      </c>
      <c r="AL20" s="51"/>
    </row>
    <row r="21" spans="1:38" ht="96" customHeight="1" x14ac:dyDescent="0.25">
      <c r="A21" s="54" t="s">
        <v>182</v>
      </c>
      <c r="B21" s="36" t="s">
        <v>185</v>
      </c>
      <c r="C21" s="12" t="s">
        <v>8</v>
      </c>
      <c r="D21" s="37" t="s">
        <v>535</v>
      </c>
      <c r="E21" s="114" t="s">
        <v>127</v>
      </c>
      <c r="F21" s="115">
        <v>1</v>
      </c>
      <c r="G21" s="114" t="s">
        <v>348</v>
      </c>
      <c r="H21" s="41" t="s">
        <v>135</v>
      </c>
      <c r="I21" s="41" t="s">
        <v>201</v>
      </c>
      <c r="J21" s="41" t="s">
        <v>135</v>
      </c>
      <c r="K21" s="41" t="s">
        <v>178</v>
      </c>
      <c r="L21" s="41" t="s">
        <v>160</v>
      </c>
      <c r="M21" s="42">
        <v>43132</v>
      </c>
      <c r="N21" s="43">
        <v>43462</v>
      </c>
      <c r="O21" s="53"/>
      <c r="P21" s="46" t="s">
        <v>376</v>
      </c>
      <c r="Q21" s="116">
        <v>0.33333333333333331</v>
      </c>
      <c r="R21" s="116">
        <f>(201/201)/3</f>
        <v>0.33333333333333331</v>
      </c>
      <c r="S21" s="49">
        <f t="shared" si="5"/>
        <v>1</v>
      </c>
      <c r="T21" s="24"/>
      <c r="U21" s="46" t="s">
        <v>536</v>
      </c>
      <c r="V21" s="93">
        <v>0.33333333333333331</v>
      </c>
      <c r="W21" s="116">
        <f>(239/239)/3</f>
        <v>0.33333333333333331</v>
      </c>
      <c r="X21" s="49">
        <f t="shared" si="0"/>
        <v>1</v>
      </c>
      <c r="Y21" s="50" t="s">
        <v>447</v>
      </c>
      <c r="Z21" s="24"/>
      <c r="AA21" s="46" t="s">
        <v>537</v>
      </c>
      <c r="AB21" s="93">
        <v>0.33333333333333331</v>
      </c>
      <c r="AC21" s="116">
        <f>(234/234)/3</f>
        <v>0.33333333333333331</v>
      </c>
      <c r="AD21" s="49">
        <f t="shared" si="1"/>
        <v>1</v>
      </c>
      <c r="AF21" s="4"/>
      <c r="AG21" s="205">
        <f t="shared" si="2"/>
        <v>1</v>
      </c>
      <c r="AH21" s="206">
        <f t="shared" si="3"/>
        <v>1</v>
      </c>
      <c r="AI21" s="92">
        <f t="shared" si="6"/>
        <v>1</v>
      </c>
      <c r="AJ21" s="206">
        <f t="shared" si="7"/>
        <v>0</v>
      </c>
      <c r="AK21" s="191" t="s">
        <v>477</v>
      </c>
      <c r="AL21" s="51"/>
    </row>
    <row r="22" spans="1:38" ht="213" customHeight="1" thickBot="1" x14ac:dyDescent="0.3">
      <c r="A22" s="67" t="s">
        <v>182</v>
      </c>
      <c r="B22" s="117" t="s">
        <v>185</v>
      </c>
      <c r="C22" s="17" t="s">
        <v>9</v>
      </c>
      <c r="D22" s="118" t="s">
        <v>325</v>
      </c>
      <c r="E22" s="119" t="s">
        <v>129</v>
      </c>
      <c r="F22" s="120">
        <v>2</v>
      </c>
      <c r="G22" s="119" t="s">
        <v>128</v>
      </c>
      <c r="H22" s="121" t="s">
        <v>136</v>
      </c>
      <c r="I22" s="121" t="s">
        <v>199</v>
      </c>
      <c r="J22" s="121" t="s">
        <v>157</v>
      </c>
      <c r="K22" s="121" t="s">
        <v>102</v>
      </c>
      <c r="L22" s="121" t="s">
        <v>160</v>
      </c>
      <c r="M22" s="122">
        <v>43132</v>
      </c>
      <c r="N22" s="123">
        <v>43462</v>
      </c>
      <c r="O22" s="124"/>
      <c r="P22" s="125" t="s">
        <v>434</v>
      </c>
      <c r="Q22" s="126"/>
      <c r="R22" s="127"/>
      <c r="S22" s="128" t="str">
        <f t="shared" si="5"/>
        <v/>
      </c>
      <c r="T22" s="24"/>
      <c r="U22" s="125" t="s">
        <v>434</v>
      </c>
      <c r="V22" s="126"/>
      <c r="W22" s="127"/>
      <c r="X22" s="128" t="str">
        <f t="shared" si="0"/>
        <v/>
      </c>
      <c r="Y22" s="129" t="s">
        <v>407</v>
      </c>
      <c r="Z22" s="24"/>
      <c r="AA22" s="125" t="s">
        <v>501</v>
      </c>
      <c r="AB22" s="126">
        <v>2</v>
      </c>
      <c r="AC22" s="127">
        <v>2</v>
      </c>
      <c r="AD22" s="128">
        <f t="shared" si="1"/>
        <v>1</v>
      </c>
      <c r="AF22" s="4"/>
      <c r="AG22" s="20">
        <f t="shared" si="2"/>
        <v>2</v>
      </c>
      <c r="AH22" s="121">
        <f t="shared" si="3"/>
        <v>2</v>
      </c>
      <c r="AI22" s="212">
        <f t="shared" si="6"/>
        <v>1</v>
      </c>
      <c r="AJ22" s="121">
        <f t="shared" si="7"/>
        <v>0</v>
      </c>
      <c r="AK22" s="213" t="s">
        <v>477</v>
      </c>
      <c r="AL22" s="51"/>
    </row>
    <row r="23" spans="1:38" ht="78" customHeight="1" thickBot="1" x14ac:dyDescent="0.3">
      <c r="A23" s="79" t="s">
        <v>182</v>
      </c>
      <c r="B23" s="80" t="s">
        <v>186</v>
      </c>
      <c r="C23" s="15" t="s">
        <v>10</v>
      </c>
      <c r="D23" s="130" t="s">
        <v>153</v>
      </c>
      <c r="E23" s="131" t="s">
        <v>57</v>
      </c>
      <c r="F23" s="132">
        <v>2</v>
      </c>
      <c r="G23" s="131" t="s">
        <v>357</v>
      </c>
      <c r="H23" s="131" t="s">
        <v>17</v>
      </c>
      <c r="I23" s="131" t="s">
        <v>161</v>
      </c>
      <c r="J23" s="131" t="s">
        <v>161</v>
      </c>
      <c r="K23" s="82" t="s">
        <v>87</v>
      </c>
      <c r="L23" s="131" t="s">
        <v>103</v>
      </c>
      <c r="M23" s="84">
        <v>43374</v>
      </c>
      <c r="N23" s="85">
        <v>43465</v>
      </c>
      <c r="O23" s="86"/>
      <c r="P23" s="87" t="s">
        <v>326</v>
      </c>
      <c r="Q23" s="88">
        <v>1</v>
      </c>
      <c r="R23" s="89">
        <v>1</v>
      </c>
      <c r="S23" s="90">
        <f t="shared" si="5"/>
        <v>1</v>
      </c>
      <c r="T23" s="24"/>
      <c r="U23" s="87" t="s">
        <v>405</v>
      </c>
      <c r="V23" s="88"/>
      <c r="W23" s="89"/>
      <c r="X23" s="90" t="str">
        <f t="shared" si="0"/>
        <v/>
      </c>
      <c r="Y23" s="91" t="s">
        <v>405</v>
      </c>
      <c r="Z23" s="24"/>
      <c r="AA23" s="87" t="s">
        <v>509</v>
      </c>
      <c r="AB23" s="88">
        <v>1</v>
      </c>
      <c r="AC23" s="89">
        <v>1</v>
      </c>
      <c r="AD23" s="90">
        <f t="shared" si="1"/>
        <v>1</v>
      </c>
      <c r="AF23" s="4"/>
      <c r="AG23" s="197">
        <f t="shared" si="2"/>
        <v>2</v>
      </c>
      <c r="AH23" s="82">
        <f t="shared" si="3"/>
        <v>2</v>
      </c>
      <c r="AI23" s="198">
        <f t="shared" si="6"/>
        <v>1</v>
      </c>
      <c r="AJ23" s="82">
        <f t="shared" si="7"/>
        <v>0</v>
      </c>
      <c r="AK23" s="199" t="s">
        <v>477</v>
      </c>
      <c r="AL23" s="51"/>
    </row>
    <row r="24" spans="1:38" ht="78.75" x14ac:dyDescent="0.25">
      <c r="A24" s="54" t="s">
        <v>187</v>
      </c>
      <c r="B24" s="36" t="s">
        <v>188</v>
      </c>
      <c r="C24" s="12" t="s">
        <v>3</v>
      </c>
      <c r="D24" s="37" t="s">
        <v>377</v>
      </c>
      <c r="E24" s="41" t="s">
        <v>378</v>
      </c>
      <c r="F24" s="52">
        <v>1</v>
      </c>
      <c r="G24" s="41" t="s">
        <v>379</v>
      </c>
      <c r="H24" s="41" t="s">
        <v>29</v>
      </c>
      <c r="I24" s="41" t="s">
        <v>200</v>
      </c>
      <c r="J24" s="41" t="s">
        <v>36</v>
      </c>
      <c r="K24" s="41" t="s">
        <v>101</v>
      </c>
      <c r="L24" s="41" t="s">
        <v>162</v>
      </c>
      <c r="M24" s="42">
        <v>43132</v>
      </c>
      <c r="N24" s="43">
        <v>43462</v>
      </c>
      <c r="O24" s="53"/>
      <c r="P24" s="46" t="s">
        <v>380</v>
      </c>
      <c r="Q24" s="47"/>
      <c r="R24" s="48"/>
      <c r="S24" s="49" t="str">
        <f t="shared" si="5"/>
        <v/>
      </c>
      <c r="T24" s="24"/>
      <c r="U24" s="46" t="s">
        <v>442</v>
      </c>
      <c r="V24" s="47">
        <v>1</v>
      </c>
      <c r="W24" s="48">
        <v>1</v>
      </c>
      <c r="X24" s="49">
        <f t="shared" si="0"/>
        <v>1</v>
      </c>
      <c r="Y24" s="50" t="s">
        <v>407</v>
      </c>
      <c r="Z24" s="24"/>
      <c r="AA24" s="46" t="s">
        <v>492</v>
      </c>
      <c r="AB24" s="133"/>
      <c r="AC24" s="134"/>
      <c r="AD24" s="184" t="str">
        <f t="shared" si="1"/>
        <v/>
      </c>
      <c r="AF24" s="4"/>
      <c r="AG24" s="214">
        <f t="shared" si="2"/>
        <v>1</v>
      </c>
      <c r="AH24" s="215">
        <f t="shared" si="3"/>
        <v>1</v>
      </c>
      <c r="AI24" s="92">
        <f t="shared" si="6"/>
        <v>1</v>
      </c>
      <c r="AJ24" s="215">
        <f t="shared" si="7"/>
        <v>0</v>
      </c>
      <c r="AK24" s="191" t="s">
        <v>477</v>
      </c>
      <c r="AL24" s="51"/>
    </row>
    <row r="25" spans="1:38" ht="79.5" thickBot="1" x14ac:dyDescent="0.3">
      <c r="A25" s="67" t="s">
        <v>187</v>
      </c>
      <c r="B25" s="117" t="s">
        <v>188</v>
      </c>
      <c r="C25" s="17" t="s">
        <v>4</v>
      </c>
      <c r="D25" s="118" t="s">
        <v>381</v>
      </c>
      <c r="E25" s="121" t="s">
        <v>174</v>
      </c>
      <c r="F25" s="135">
        <v>2</v>
      </c>
      <c r="G25" s="121" t="s">
        <v>333</v>
      </c>
      <c r="H25" s="121" t="s">
        <v>29</v>
      </c>
      <c r="I25" s="121" t="s">
        <v>200</v>
      </c>
      <c r="J25" s="121" t="s">
        <v>36</v>
      </c>
      <c r="K25" s="121" t="s">
        <v>100</v>
      </c>
      <c r="L25" s="121" t="s">
        <v>162</v>
      </c>
      <c r="M25" s="122">
        <v>43133</v>
      </c>
      <c r="N25" s="123">
        <v>43462</v>
      </c>
      <c r="O25" s="124"/>
      <c r="P25" s="125" t="s">
        <v>358</v>
      </c>
      <c r="Q25" s="126">
        <v>1</v>
      </c>
      <c r="R25" s="127">
        <v>1</v>
      </c>
      <c r="S25" s="128">
        <f t="shared" si="5"/>
        <v>1</v>
      </c>
      <c r="T25" s="24"/>
      <c r="U25" s="125" t="s">
        <v>454</v>
      </c>
      <c r="V25" s="126">
        <v>1</v>
      </c>
      <c r="W25" s="127">
        <v>1</v>
      </c>
      <c r="X25" s="128">
        <f t="shared" si="0"/>
        <v>1</v>
      </c>
      <c r="Y25" s="129" t="s">
        <v>407</v>
      </c>
      <c r="Z25" s="24"/>
      <c r="AA25" s="125" t="s">
        <v>492</v>
      </c>
      <c r="AB25" s="126"/>
      <c r="AC25" s="127"/>
      <c r="AD25" s="185" t="str">
        <f t="shared" si="1"/>
        <v/>
      </c>
      <c r="AF25" s="4"/>
      <c r="AG25" s="20">
        <f t="shared" si="2"/>
        <v>2</v>
      </c>
      <c r="AH25" s="121">
        <f t="shared" si="3"/>
        <v>2</v>
      </c>
      <c r="AI25" s="212">
        <f t="shared" si="6"/>
        <v>1</v>
      </c>
      <c r="AJ25" s="121">
        <f t="shared" si="7"/>
        <v>0</v>
      </c>
      <c r="AK25" s="213" t="s">
        <v>477</v>
      </c>
      <c r="AL25" s="51"/>
    </row>
    <row r="26" spans="1:38" ht="126" x14ac:dyDescent="0.25">
      <c r="A26" s="54" t="s">
        <v>187</v>
      </c>
      <c r="B26" s="36" t="s">
        <v>189</v>
      </c>
      <c r="C26" s="12" t="s">
        <v>6</v>
      </c>
      <c r="D26" s="37" t="s">
        <v>32</v>
      </c>
      <c r="E26" s="41" t="s">
        <v>317</v>
      </c>
      <c r="F26" s="92">
        <v>1</v>
      </c>
      <c r="G26" s="41" t="s">
        <v>351</v>
      </c>
      <c r="H26" s="41" t="s">
        <v>29</v>
      </c>
      <c r="I26" s="41" t="s">
        <v>200</v>
      </c>
      <c r="J26" s="41" t="s">
        <v>36</v>
      </c>
      <c r="K26" s="41" t="s">
        <v>100</v>
      </c>
      <c r="L26" s="41" t="s">
        <v>163</v>
      </c>
      <c r="M26" s="42">
        <v>43133</v>
      </c>
      <c r="N26" s="43">
        <v>43462</v>
      </c>
      <c r="O26" s="53"/>
      <c r="P26" s="46" t="s">
        <v>354</v>
      </c>
      <c r="Q26" s="93">
        <v>0.33333333333333331</v>
      </c>
      <c r="R26" s="94">
        <f>(3/3)/3</f>
        <v>0.33333333333333331</v>
      </c>
      <c r="S26" s="49">
        <f t="shared" si="5"/>
        <v>1</v>
      </c>
      <c r="T26" s="24"/>
      <c r="U26" s="46" t="s">
        <v>435</v>
      </c>
      <c r="V26" s="136">
        <v>0.33333333333333331</v>
      </c>
      <c r="W26" s="137">
        <f>(2/2)/3</f>
        <v>0.33333333333333331</v>
      </c>
      <c r="X26" s="49">
        <f t="shared" si="0"/>
        <v>1</v>
      </c>
      <c r="Y26" s="50" t="s">
        <v>407</v>
      </c>
      <c r="Z26" s="24"/>
      <c r="AA26" s="46" t="s">
        <v>538</v>
      </c>
      <c r="AB26" s="93">
        <v>0.33333333333333331</v>
      </c>
      <c r="AC26" s="137">
        <f>(2/2)/3</f>
        <v>0.33333333333333331</v>
      </c>
      <c r="AD26" s="184">
        <f t="shared" si="1"/>
        <v>1</v>
      </c>
      <c r="AF26" s="4"/>
      <c r="AG26" s="200">
        <f t="shared" si="2"/>
        <v>1</v>
      </c>
      <c r="AH26" s="201">
        <f t="shared" si="3"/>
        <v>1</v>
      </c>
      <c r="AI26" s="92">
        <f t="shared" si="6"/>
        <v>1</v>
      </c>
      <c r="AJ26" s="201">
        <f t="shared" si="7"/>
        <v>0</v>
      </c>
      <c r="AK26" s="191" t="s">
        <v>477</v>
      </c>
      <c r="AL26" s="51"/>
    </row>
    <row r="27" spans="1:38" ht="93.75" customHeight="1" thickBot="1" x14ac:dyDescent="0.3">
      <c r="A27" s="67" t="s">
        <v>187</v>
      </c>
      <c r="B27" s="96" t="s">
        <v>189</v>
      </c>
      <c r="C27" s="16" t="s">
        <v>7</v>
      </c>
      <c r="D27" s="69" t="s">
        <v>30</v>
      </c>
      <c r="E27" s="70" t="s">
        <v>221</v>
      </c>
      <c r="F27" s="71">
        <v>1</v>
      </c>
      <c r="G27" s="70" t="s">
        <v>287</v>
      </c>
      <c r="H27" s="70" t="s">
        <v>29</v>
      </c>
      <c r="I27" s="70" t="s">
        <v>200</v>
      </c>
      <c r="J27" s="70" t="s">
        <v>36</v>
      </c>
      <c r="K27" s="70" t="s">
        <v>101</v>
      </c>
      <c r="L27" s="70" t="s">
        <v>162</v>
      </c>
      <c r="M27" s="98">
        <v>43374</v>
      </c>
      <c r="N27" s="99">
        <v>43462</v>
      </c>
      <c r="O27" s="44"/>
      <c r="P27" s="74" t="s">
        <v>327</v>
      </c>
      <c r="Q27" s="75">
        <v>0</v>
      </c>
      <c r="R27" s="76">
        <v>0</v>
      </c>
      <c r="S27" s="77" t="str">
        <f t="shared" si="5"/>
        <v/>
      </c>
      <c r="T27" s="24"/>
      <c r="U27" s="74" t="s">
        <v>405</v>
      </c>
      <c r="V27" s="75"/>
      <c r="W27" s="76"/>
      <c r="X27" s="77" t="str">
        <f t="shared" si="0"/>
        <v/>
      </c>
      <c r="Y27" s="78" t="s">
        <v>321</v>
      </c>
      <c r="Z27" s="24"/>
      <c r="AA27" s="74" t="s">
        <v>472</v>
      </c>
      <c r="AB27" s="179">
        <v>1</v>
      </c>
      <c r="AC27" s="180">
        <v>1</v>
      </c>
      <c r="AD27" s="186">
        <f t="shared" si="1"/>
        <v>1</v>
      </c>
      <c r="AF27" s="4"/>
      <c r="AG27" s="216">
        <f t="shared" si="2"/>
        <v>1</v>
      </c>
      <c r="AH27" s="71">
        <f t="shared" si="3"/>
        <v>1</v>
      </c>
      <c r="AI27" s="195">
        <f t="shared" si="6"/>
        <v>1</v>
      </c>
      <c r="AJ27" s="71">
        <f t="shared" si="7"/>
        <v>0</v>
      </c>
      <c r="AK27" s="196" t="s">
        <v>477</v>
      </c>
      <c r="AL27" s="51"/>
    </row>
    <row r="28" spans="1:38" ht="126.75" customHeight="1" x14ac:dyDescent="0.25">
      <c r="A28" s="54" t="s">
        <v>187</v>
      </c>
      <c r="B28" s="36" t="s">
        <v>190</v>
      </c>
      <c r="C28" s="12" t="s">
        <v>8</v>
      </c>
      <c r="D28" s="138" t="s">
        <v>539</v>
      </c>
      <c r="E28" s="114" t="s">
        <v>300</v>
      </c>
      <c r="F28" s="139">
        <v>3</v>
      </c>
      <c r="G28" s="114" t="s">
        <v>318</v>
      </c>
      <c r="H28" s="41" t="s">
        <v>29</v>
      </c>
      <c r="I28" s="41" t="s">
        <v>200</v>
      </c>
      <c r="J28" s="41" t="s">
        <v>36</v>
      </c>
      <c r="K28" s="41" t="s">
        <v>105</v>
      </c>
      <c r="L28" s="41" t="s">
        <v>164</v>
      </c>
      <c r="M28" s="42">
        <v>43132</v>
      </c>
      <c r="N28" s="43">
        <v>43462</v>
      </c>
      <c r="O28" s="53"/>
      <c r="P28" s="46" t="s">
        <v>540</v>
      </c>
      <c r="Q28" s="47">
        <v>1</v>
      </c>
      <c r="R28" s="48">
        <v>1</v>
      </c>
      <c r="S28" s="49">
        <f t="shared" si="5"/>
        <v>1</v>
      </c>
      <c r="T28" s="24"/>
      <c r="U28" s="46" t="s">
        <v>541</v>
      </c>
      <c r="V28" s="47">
        <v>1</v>
      </c>
      <c r="W28" s="48">
        <v>1</v>
      </c>
      <c r="X28" s="49">
        <f t="shared" si="0"/>
        <v>1</v>
      </c>
      <c r="Y28" s="50" t="s">
        <v>407</v>
      </c>
      <c r="Z28" s="24"/>
      <c r="AA28" s="46" t="s">
        <v>542</v>
      </c>
      <c r="AB28" s="47">
        <v>1</v>
      </c>
      <c r="AC28" s="48">
        <v>1</v>
      </c>
      <c r="AD28" s="184">
        <f t="shared" si="1"/>
        <v>1</v>
      </c>
      <c r="AF28" s="4"/>
      <c r="AG28" s="18">
        <f t="shared" si="2"/>
        <v>3</v>
      </c>
      <c r="AH28" s="41">
        <f t="shared" si="3"/>
        <v>3</v>
      </c>
      <c r="AI28" s="92">
        <f t="shared" si="6"/>
        <v>1</v>
      </c>
      <c r="AJ28" s="41">
        <f t="shared" si="7"/>
        <v>0</v>
      </c>
      <c r="AK28" s="191" t="s">
        <v>477</v>
      </c>
      <c r="AL28" s="51"/>
    </row>
    <row r="29" spans="1:38" ht="263.25" customHeight="1" x14ac:dyDescent="0.25">
      <c r="A29" s="55" t="s">
        <v>187</v>
      </c>
      <c r="B29" s="56" t="s">
        <v>190</v>
      </c>
      <c r="C29" s="13" t="s">
        <v>9</v>
      </c>
      <c r="D29" s="140" t="s">
        <v>33</v>
      </c>
      <c r="E29" s="141" t="s">
        <v>300</v>
      </c>
      <c r="F29" s="142">
        <v>3</v>
      </c>
      <c r="G29" s="141" t="s">
        <v>318</v>
      </c>
      <c r="H29" s="141" t="s">
        <v>29</v>
      </c>
      <c r="I29" s="141" t="s">
        <v>200</v>
      </c>
      <c r="J29" s="141" t="s">
        <v>36</v>
      </c>
      <c r="K29" s="141" t="s">
        <v>100</v>
      </c>
      <c r="L29" s="141" t="s">
        <v>163</v>
      </c>
      <c r="M29" s="59">
        <v>43132</v>
      </c>
      <c r="N29" s="60">
        <v>43462</v>
      </c>
      <c r="O29" s="61"/>
      <c r="P29" s="62" t="s">
        <v>394</v>
      </c>
      <c r="Q29" s="63">
        <v>1</v>
      </c>
      <c r="R29" s="64">
        <v>1</v>
      </c>
      <c r="S29" s="65">
        <f t="shared" si="5"/>
        <v>1</v>
      </c>
      <c r="T29" s="24"/>
      <c r="U29" s="62" t="s">
        <v>406</v>
      </c>
      <c r="V29" s="63">
        <v>1</v>
      </c>
      <c r="W29" s="64">
        <v>1</v>
      </c>
      <c r="X29" s="65">
        <f t="shared" si="0"/>
        <v>1</v>
      </c>
      <c r="Y29" s="66" t="s">
        <v>407</v>
      </c>
      <c r="Z29" s="24"/>
      <c r="AA29" s="62" t="s">
        <v>543</v>
      </c>
      <c r="AB29" s="63">
        <v>1</v>
      </c>
      <c r="AC29" s="64">
        <v>1</v>
      </c>
      <c r="AD29" s="187">
        <f t="shared" si="1"/>
        <v>1</v>
      </c>
      <c r="AF29" s="4"/>
      <c r="AG29" s="19">
        <f t="shared" si="2"/>
        <v>3</v>
      </c>
      <c r="AH29" s="38">
        <f t="shared" si="3"/>
        <v>3</v>
      </c>
      <c r="AI29" s="110">
        <f t="shared" si="6"/>
        <v>1</v>
      </c>
      <c r="AJ29" s="38">
        <f t="shared" si="7"/>
        <v>0</v>
      </c>
      <c r="AK29" s="193" t="s">
        <v>477</v>
      </c>
      <c r="AL29" s="51"/>
    </row>
    <row r="30" spans="1:38" ht="191.25" customHeight="1" thickBot="1" x14ac:dyDescent="0.3">
      <c r="A30" s="67" t="s">
        <v>187</v>
      </c>
      <c r="B30" s="117" t="s">
        <v>190</v>
      </c>
      <c r="C30" s="17" t="s">
        <v>16</v>
      </c>
      <c r="D30" s="118" t="s">
        <v>34</v>
      </c>
      <c r="E30" s="121" t="s">
        <v>301</v>
      </c>
      <c r="F30" s="135">
        <v>3</v>
      </c>
      <c r="G30" s="121" t="s">
        <v>318</v>
      </c>
      <c r="H30" s="121" t="s">
        <v>29</v>
      </c>
      <c r="I30" s="121" t="s">
        <v>200</v>
      </c>
      <c r="J30" s="121" t="s">
        <v>36</v>
      </c>
      <c r="K30" s="121" t="s">
        <v>90</v>
      </c>
      <c r="L30" s="121" t="s">
        <v>101</v>
      </c>
      <c r="M30" s="122">
        <v>43133</v>
      </c>
      <c r="N30" s="123">
        <v>43465</v>
      </c>
      <c r="O30" s="124"/>
      <c r="P30" s="125" t="s">
        <v>544</v>
      </c>
      <c r="Q30" s="126">
        <v>1</v>
      </c>
      <c r="R30" s="127">
        <v>1</v>
      </c>
      <c r="S30" s="128">
        <f>IF(Q30=0,"",R30/Q30)</f>
        <v>1</v>
      </c>
      <c r="T30" s="24"/>
      <c r="U30" s="125" t="s">
        <v>455</v>
      </c>
      <c r="V30" s="126">
        <v>1</v>
      </c>
      <c r="W30" s="127">
        <v>1</v>
      </c>
      <c r="X30" s="128">
        <f t="shared" si="0"/>
        <v>1</v>
      </c>
      <c r="Y30" s="129" t="s">
        <v>407</v>
      </c>
      <c r="Z30" s="24"/>
      <c r="AA30" s="125" t="s">
        <v>545</v>
      </c>
      <c r="AB30" s="126">
        <v>1</v>
      </c>
      <c r="AC30" s="127">
        <v>1</v>
      </c>
      <c r="AD30" s="185">
        <f t="shared" si="1"/>
        <v>1</v>
      </c>
      <c r="AF30" s="4"/>
      <c r="AG30" s="20">
        <f t="shared" si="2"/>
        <v>3</v>
      </c>
      <c r="AH30" s="121">
        <f t="shared" si="3"/>
        <v>3</v>
      </c>
      <c r="AI30" s="212">
        <f t="shared" si="6"/>
        <v>1</v>
      </c>
      <c r="AJ30" s="121">
        <f t="shared" si="7"/>
        <v>0</v>
      </c>
      <c r="AK30" s="213" t="s">
        <v>477</v>
      </c>
      <c r="AL30" s="51"/>
    </row>
    <row r="31" spans="1:38" ht="409.6" customHeight="1" x14ac:dyDescent="0.25">
      <c r="A31" s="54" t="s">
        <v>187</v>
      </c>
      <c r="B31" s="36" t="s">
        <v>191</v>
      </c>
      <c r="C31" s="12" t="s">
        <v>460</v>
      </c>
      <c r="D31" s="138" t="s">
        <v>152</v>
      </c>
      <c r="E31" s="114" t="s">
        <v>92</v>
      </c>
      <c r="F31" s="139">
        <v>3</v>
      </c>
      <c r="G31" s="114" t="s">
        <v>334</v>
      </c>
      <c r="H31" s="114" t="s">
        <v>35</v>
      </c>
      <c r="I31" s="114" t="s">
        <v>330</v>
      </c>
      <c r="J31" s="114" t="s">
        <v>284</v>
      </c>
      <c r="K31" s="114" t="s">
        <v>457</v>
      </c>
      <c r="L31" s="114" t="s">
        <v>164</v>
      </c>
      <c r="M31" s="42">
        <v>43132</v>
      </c>
      <c r="N31" s="43">
        <v>43404</v>
      </c>
      <c r="O31" s="53"/>
      <c r="P31" s="46" t="s">
        <v>546</v>
      </c>
      <c r="Q31" s="47">
        <v>0</v>
      </c>
      <c r="R31" s="48">
        <v>0</v>
      </c>
      <c r="S31" s="49" t="str">
        <f t="shared" si="5"/>
        <v/>
      </c>
      <c r="T31" s="24"/>
      <c r="U31" s="46" t="s">
        <v>547</v>
      </c>
      <c r="V31" s="47"/>
      <c r="W31" s="48"/>
      <c r="X31" s="49" t="str">
        <f t="shared" si="0"/>
        <v/>
      </c>
      <c r="Y31" s="50" t="s">
        <v>407</v>
      </c>
      <c r="Z31" s="24"/>
      <c r="AA31" s="46" t="s">
        <v>548</v>
      </c>
      <c r="AB31" s="47">
        <v>3</v>
      </c>
      <c r="AC31" s="182">
        <f>(1)+(13/13)+(6/6)</f>
        <v>3</v>
      </c>
      <c r="AD31" s="184">
        <f t="shared" si="1"/>
        <v>1</v>
      </c>
      <c r="AF31" s="4"/>
      <c r="AG31" s="18">
        <f t="shared" si="2"/>
        <v>3</v>
      </c>
      <c r="AH31" s="41">
        <f t="shared" si="3"/>
        <v>3</v>
      </c>
      <c r="AI31" s="92">
        <f t="shared" si="6"/>
        <v>1</v>
      </c>
      <c r="AJ31" s="41">
        <f t="shared" si="7"/>
        <v>0</v>
      </c>
      <c r="AK31" s="191" t="s">
        <v>477</v>
      </c>
      <c r="AL31" s="51"/>
    </row>
    <row r="32" spans="1:38" ht="228" customHeight="1" x14ac:dyDescent="0.25">
      <c r="A32" s="55" t="s">
        <v>187</v>
      </c>
      <c r="B32" s="56" t="s">
        <v>191</v>
      </c>
      <c r="C32" s="13" t="s">
        <v>11</v>
      </c>
      <c r="D32" s="140" t="s">
        <v>47</v>
      </c>
      <c r="E32" s="141" t="s">
        <v>308</v>
      </c>
      <c r="F32" s="142">
        <v>1</v>
      </c>
      <c r="G32" s="141" t="s">
        <v>305</v>
      </c>
      <c r="H32" s="141" t="s">
        <v>50</v>
      </c>
      <c r="I32" s="141" t="s">
        <v>200</v>
      </c>
      <c r="J32" s="141" t="s">
        <v>36</v>
      </c>
      <c r="K32" s="141" t="s">
        <v>100</v>
      </c>
      <c r="L32" s="141" t="s">
        <v>165</v>
      </c>
      <c r="M32" s="59">
        <v>43132</v>
      </c>
      <c r="N32" s="60">
        <v>43280</v>
      </c>
      <c r="O32" s="61"/>
      <c r="P32" s="62" t="s">
        <v>513</v>
      </c>
      <c r="Q32" s="143">
        <v>7.6923076923076927E-2</v>
      </c>
      <c r="R32" s="143">
        <f>1/13</f>
        <v>7.6923076923076927E-2</v>
      </c>
      <c r="S32" s="65">
        <f t="shared" si="5"/>
        <v>1</v>
      </c>
      <c r="T32" s="24"/>
      <c r="U32" s="62" t="s">
        <v>514</v>
      </c>
      <c r="V32" s="111">
        <v>0.92307692307692302</v>
      </c>
      <c r="W32" s="112">
        <v>0.92307692307692302</v>
      </c>
      <c r="X32" s="65">
        <f t="shared" si="0"/>
        <v>1</v>
      </c>
      <c r="Y32" s="66" t="s">
        <v>407</v>
      </c>
      <c r="Z32" s="24"/>
      <c r="AA32" s="62" t="s">
        <v>492</v>
      </c>
      <c r="AB32" s="111"/>
      <c r="AC32" s="112"/>
      <c r="AD32" s="187" t="str">
        <f t="shared" si="1"/>
        <v/>
      </c>
      <c r="AF32" s="4"/>
      <c r="AG32" s="217">
        <f t="shared" si="2"/>
        <v>1</v>
      </c>
      <c r="AH32" s="218">
        <f t="shared" si="3"/>
        <v>1</v>
      </c>
      <c r="AI32" s="110">
        <f t="shared" si="6"/>
        <v>1</v>
      </c>
      <c r="AJ32" s="218">
        <f t="shared" si="7"/>
        <v>0</v>
      </c>
      <c r="AK32" s="193" t="s">
        <v>477</v>
      </c>
      <c r="AL32" s="51"/>
    </row>
    <row r="33" spans="1:38" ht="157.5" x14ac:dyDescent="0.25">
      <c r="A33" s="55" t="s">
        <v>187</v>
      </c>
      <c r="B33" s="56" t="s">
        <v>191</v>
      </c>
      <c r="C33" s="13" t="s">
        <v>12</v>
      </c>
      <c r="D33" s="140" t="s">
        <v>46</v>
      </c>
      <c r="E33" s="141" t="s">
        <v>309</v>
      </c>
      <c r="F33" s="142">
        <v>1</v>
      </c>
      <c r="G33" s="141" t="s">
        <v>306</v>
      </c>
      <c r="H33" s="141" t="s">
        <v>51</v>
      </c>
      <c r="I33" s="141" t="s">
        <v>200</v>
      </c>
      <c r="J33" s="141" t="s">
        <v>36</v>
      </c>
      <c r="K33" s="141" t="s">
        <v>100</v>
      </c>
      <c r="L33" s="141" t="s">
        <v>166</v>
      </c>
      <c r="M33" s="59">
        <v>43132</v>
      </c>
      <c r="N33" s="60">
        <v>43342</v>
      </c>
      <c r="O33" s="61"/>
      <c r="P33" s="62" t="s">
        <v>359</v>
      </c>
      <c r="Q33" s="111"/>
      <c r="R33" s="112"/>
      <c r="S33" s="65" t="str">
        <f t="shared" si="5"/>
        <v/>
      </c>
      <c r="T33" s="24"/>
      <c r="U33" s="62" t="s">
        <v>549</v>
      </c>
      <c r="V33" s="111">
        <v>1</v>
      </c>
      <c r="W33" s="112">
        <f>5/5</f>
        <v>1</v>
      </c>
      <c r="X33" s="65">
        <f t="shared" si="0"/>
        <v>1</v>
      </c>
      <c r="Y33" s="66" t="s">
        <v>407</v>
      </c>
      <c r="Z33" s="24"/>
      <c r="AA33" s="62" t="s">
        <v>492</v>
      </c>
      <c r="AB33" s="111"/>
      <c r="AC33" s="112"/>
      <c r="AD33" s="187" t="str">
        <f t="shared" si="1"/>
        <v/>
      </c>
      <c r="AF33" s="4"/>
      <c r="AG33" s="217">
        <f t="shared" si="2"/>
        <v>1</v>
      </c>
      <c r="AH33" s="218">
        <f t="shared" si="3"/>
        <v>1</v>
      </c>
      <c r="AI33" s="110">
        <f t="shared" si="6"/>
        <v>1</v>
      </c>
      <c r="AJ33" s="218">
        <f t="shared" si="7"/>
        <v>0</v>
      </c>
      <c r="AK33" s="193" t="s">
        <v>477</v>
      </c>
      <c r="AL33" s="51"/>
    </row>
    <row r="34" spans="1:38" ht="183.75" customHeight="1" x14ac:dyDescent="0.25">
      <c r="A34" s="55" t="s">
        <v>187</v>
      </c>
      <c r="B34" s="56" t="s">
        <v>191</v>
      </c>
      <c r="C34" s="13" t="s">
        <v>142</v>
      </c>
      <c r="D34" s="140" t="s">
        <v>114</v>
      </c>
      <c r="E34" s="141" t="s">
        <v>382</v>
      </c>
      <c r="F34" s="144">
        <v>1</v>
      </c>
      <c r="G34" s="141" t="s">
        <v>113</v>
      </c>
      <c r="H34" s="141" t="s">
        <v>48</v>
      </c>
      <c r="I34" s="141" t="s">
        <v>200</v>
      </c>
      <c r="J34" s="141" t="s">
        <v>36</v>
      </c>
      <c r="K34" s="141" t="s">
        <v>100</v>
      </c>
      <c r="L34" s="141" t="s">
        <v>167</v>
      </c>
      <c r="M34" s="59">
        <v>43132</v>
      </c>
      <c r="N34" s="60">
        <v>43462</v>
      </c>
      <c r="O34" s="105"/>
      <c r="P34" s="62" t="s">
        <v>550</v>
      </c>
      <c r="Q34" s="111">
        <v>0.33329999999999999</v>
      </c>
      <c r="R34" s="112">
        <v>0.05</v>
      </c>
      <c r="S34" s="65">
        <f t="shared" si="5"/>
        <v>0.15001500150015004</v>
      </c>
      <c r="T34" s="24"/>
      <c r="U34" s="62" t="s">
        <v>411</v>
      </c>
      <c r="V34" s="111">
        <v>0.33329999999999999</v>
      </c>
      <c r="W34" s="112"/>
      <c r="X34" s="65">
        <f t="shared" si="0"/>
        <v>0</v>
      </c>
      <c r="Y34" s="66" t="s">
        <v>412</v>
      </c>
      <c r="Z34" s="24"/>
      <c r="AA34" s="62" t="s">
        <v>479</v>
      </c>
      <c r="AB34" s="111">
        <v>0.33339999999999997</v>
      </c>
      <c r="AC34" s="112">
        <f>58.5%-5%</f>
        <v>0.53499999999999992</v>
      </c>
      <c r="AD34" s="187">
        <f t="shared" si="1"/>
        <v>1.6046790641871624</v>
      </c>
      <c r="AF34" s="4"/>
      <c r="AG34" s="217">
        <f t="shared" si="2"/>
        <v>1</v>
      </c>
      <c r="AH34" s="218">
        <f t="shared" si="3"/>
        <v>0.58499999999999996</v>
      </c>
      <c r="AI34" s="110">
        <f t="shared" si="6"/>
        <v>0.58499999999999996</v>
      </c>
      <c r="AJ34" s="218">
        <f t="shared" si="7"/>
        <v>0.41500000000000004</v>
      </c>
      <c r="AK34" s="192" t="s">
        <v>504</v>
      </c>
      <c r="AL34" s="51"/>
    </row>
    <row r="35" spans="1:38" ht="115.5" customHeight="1" x14ac:dyDescent="0.25">
      <c r="A35" s="55" t="s">
        <v>187</v>
      </c>
      <c r="B35" s="56" t="s">
        <v>191</v>
      </c>
      <c r="C35" s="13" t="s">
        <v>276</v>
      </c>
      <c r="D35" s="140" t="s">
        <v>256</v>
      </c>
      <c r="E35" s="141" t="s">
        <v>252</v>
      </c>
      <c r="F35" s="142">
        <v>3</v>
      </c>
      <c r="G35" s="141" t="s">
        <v>253</v>
      </c>
      <c r="H35" s="141" t="s">
        <v>250</v>
      </c>
      <c r="I35" s="141" t="s">
        <v>199</v>
      </c>
      <c r="J35" s="141" t="s">
        <v>157</v>
      </c>
      <c r="K35" s="141" t="s">
        <v>467</v>
      </c>
      <c r="L35" s="141" t="s">
        <v>251</v>
      </c>
      <c r="M35" s="59">
        <v>43160</v>
      </c>
      <c r="N35" s="60">
        <v>43465</v>
      </c>
      <c r="O35" s="45"/>
      <c r="P35" s="62" t="s">
        <v>551</v>
      </c>
      <c r="Q35" s="63">
        <v>1</v>
      </c>
      <c r="R35" s="64">
        <v>1</v>
      </c>
      <c r="S35" s="65">
        <f t="shared" si="5"/>
        <v>1</v>
      </c>
      <c r="T35" s="24"/>
      <c r="U35" s="62" t="s">
        <v>439</v>
      </c>
      <c r="V35" s="145">
        <v>1</v>
      </c>
      <c r="W35" s="146">
        <v>0</v>
      </c>
      <c r="X35" s="65">
        <f t="shared" si="0"/>
        <v>0</v>
      </c>
      <c r="Y35" s="66" t="s">
        <v>438</v>
      </c>
      <c r="Z35" s="24"/>
      <c r="AA35" s="62" t="s">
        <v>510</v>
      </c>
      <c r="AB35" s="63">
        <v>1</v>
      </c>
      <c r="AC35" s="64">
        <v>1</v>
      </c>
      <c r="AD35" s="65">
        <f t="shared" si="1"/>
        <v>1</v>
      </c>
      <c r="AF35" s="4"/>
      <c r="AG35" s="19">
        <f t="shared" si="2"/>
        <v>3</v>
      </c>
      <c r="AH35" s="38">
        <f t="shared" si="3"/>
        <v>2</v>
      </c>
      <c r="AI35" s="110">
        <f t="shared" si="6"/>
        <v>0.66666666666666663</v>
      </c>
      <c r="AJ35" s="38">
        <f t="shared" si="7"/>
        <v>1</v>
      </c>
      <c r="AK35" s="193" t="s">
        <v>511</v>
      </c>
      <c r="AL35" s="51"/>
    </row>
    <row r="36" spans="1:38" ht="299.25" x14ac:dyDescent="0.25">
      <c r="A36" s="55" t="s">
        <v>187</v>
      </c>
      <c r="B36" s="56" t="s">
        <v>191</v>
      </c>
      <c r="C36" s="13" t="s">
        <v>143</v>
      </c>
      <c r="D36" s="140" t="s">
        <v>116</v>
      </c>
      <c r="E36" s="141" t="s">
        <v>117</v>
      </c>
      <c r="F36" s="142">
        <v>2</v>
      </c>
      <c r="G36" s="141" t="s">
        <v>333</v>
      </c>
      <c r="H36" s="141" t="s">
        <v>168</v>
      </c>
      <c r="I36" s="141" t="s">
        <v>200</v>
      </c>
      <c r="J36" s="141" t="s">
        <v>36</v>
      </c>
      <c r="K36" s="141" t="s">
        <v>101</v>
      </c>
      <c r="L36" s="141" t="s">
        <v>100</v>
      </c>
      <c r="M36" s="59">
        <v>43283</v>
      </c>
      <c r="N36" s="60">
        <v>43462</v>
      </c>
      <c r="O36" s="44"/>
      <c r="P36" s="62" t="s">
        <v>319</v>
      </c>
      <c r="Q36" s="63">
        <v>0</v>
      </c>
      <c r="R36" s="64">
        <v>0</v>
      </c>
      <c r="S36" s="65" t="str">
        <f t="shared" si="5"/>
        <v/>
      </c>
      <c r="T36" s="24"/>
      <c r="U36" s="62" t="s">
        <v>552</v>
      </c>
      <c r="V36" s="145">
        <v>1</v>
      </c>
      <c r="W36" s="146">
        <v>0</v>
      </c>
      <c r="X36" s="65">
        <f t="shared" si="0"/>
        <v>0</v>
      </c>
      <c r="Y36" s="66" t="s">
        <v>441</v>
      </c>
      <c r="Z36" s="24"/>
      <c r="AA36" s="62" t="s">
        <v>490</v>
      </c>
      <c r="AB36" s="63">
        <v>1</v>
      </c>
      <c r="AC36" s="64">
        <v>2</v>
      </c>
      <c r="AD36" s="187">
        <f t="shared" si="1"/>
        <v>2</v>
      </c>
      <c r="AF36" s="4"/>
      <c r="AG36" s="19">
        <f t="shared" si="2"/>
        <v>2</v>
      </c>
      <c r="AH36" s="38">
        <f t="shared" si="3"/>
        <v>2</v>
      </c>
      <c r="AI36" s="110">
        <f t="shared" si="6"/>
        <v>1</v>
      </c>
      <c r="AJ36" s="38">
        <f t="shared" si="7"/>
        <v>0</v>
      </c>
      <c r="AK36" s="193" t="s">
        <v>477</v>
      </c>
      <c r="AL36" s="51"/>
    </row>
    <row r="37" spans="1:38" ht="98.25" customHeight="1" x14ac:dyDescent="0.25">
      <c r="A37" s="55" t="s">
        <v>187</v>
      </c>
      <c r="B37" s="56" t="s">
        <v>191</v>
      </c>
      <c r="C37" s="13" t="s">
        <v>144</v>
      </c>
      <c r="D37" s="140" t="s">
        <v>45</v>
      </c>
      <c r="E37" s="141" t="s">
        <v>307</v>
      </c>
      <c r="F37" s="147">
        <v>1</v>
      </c>
      <c r="G37" s="141" t="s">
        <v>115</v>
      </c>
      <c r="H37" s="141" t="s">
        <v>49</v>
      </c>
      <c r="I37" s="141" t="s">
        <v>202</v>
      </c>
      <c r="J37" s="141" t="s">
        <v>383</v>
      </c>
      <c r="K37" s="141" t="s">
        <v>457</v>
      </c>
      <c r="L37" s="141" t="s">
        <v>384</v>
      </c>
      <c r="M37" s="59">
        <v>43283</v>
      </c>
      <c r="N37" s="60">
        <v>43462</v>
      </c>
      <c r="O37" s="61"/>
      <c r="P37" s="62" t="s">
        <v>319</v>
      </c>
      <c r="Q37" s="111">
        <v>0</v>
      </c>
      <c r="R37" s="112">
        <v>0</v>
      </c>
      <c r="S37" s="65" t="str">
        <f t="shared" si="5"/>
        <v/>
      </c>
      <c r="T37" s="24"/>
      <c r="U37" s="62" t="s">
        <v>410</v>
      </c>
      <c r="V37" s="111"/>
      <c r="W37" s="112"/>
      <c r="X37" s="65" t="str">
        <f t="shared" si="0"/>
        <v/>
      </c>
      <c r="Y37" s="66" t="s">
        <v>407</v>
      </c>
      <c r="Z37" s="24"/>
      <c r="AA37" s="62" t="s">
        <v>495</v>
      </c>
      <c r="AB37" s="111">
        <v>1</v>
      </c>
      <c r="AC37" s="112">
        <v>1</v>
      </c>
      <c r="AD37" s="65">
        <f t="shared" si="1"/>
        <v>1</v>
      </c>
      <c r="AF37" s="4"/>
      <c r="AG37" s="209">
        <f t="shared" si="2"/>
        <v>1</v>
      </c>
      <c r="AH37" s="210">
        <f t="shared" si="3"/>
        <v>1</v>
      </c>
      <c r="AI37" s="110">
        <f t="shared" si="6"/>
        <v>1</v>
      </c>
      <c r="AJ37" s="210">
        <f t="shared" si="7"/>
        <v>0</v>
      </c>
      <c r="AK37" s="193" t="s">
        <v>477</v>
      </c>
      <c r="AL37" s="51"/>
    </row>
    <row r="38" spans="1:38" ht="98.25" customHeight="1" thickBot="1" x14ac:dyDescent="0.3">
      <c r="A38" s="67" t="s">
        <v>187</v>
      </c>
      <c r="B38" s="117" t="s">
        <v>191</v>
      </c>
      <c r="C38" s="17" t="s">
        <v>145</v>
      </c>
      <c r="D38" s="148" t="s">
        <v>54</v>
      </c>
      <c r="E38" s="121" t="s">
        <v>303</v>
      </c>
      <c r="F38" s="135">
        <v>4</v>
      </c>
      <c r="G38" s="119" t="s">
        <v>344</v>
      </c>
      <c r="H38" s="119" t="s">
        <v>36</v>
      </c>
      <c r="I38" s="121" t="s">
        <v>200</v>
      </c>
      <c r="J38" s="121" t="s">
        <v>36</v>
      </c>
      <c r="K38" s="119" t="s">
        <v>105</v>
      </c>
      <c r="L38" s="119" t="s">
        <v>101</v>
      </c>
      <c r="M38" s="122">
        <v>43102</v>
      </c>
      <c r="N38" s="123">
        <v>43465</v>
      </c>
      <c r="O38" s="124"/>
      <c r="P38" s="125" t="s">
        <v>360</v>
      </c>
      <c r="Q38" s="126">
        <v>2</v>
      </c>
      <c r="R38" s="127">
        <v>2</v>
      </c>
      <c r="S38" s="128">
        <f t="shared" si="5"/>
        <v>1</v>
      </c>
      <c r="T38" s="24"/>
      <c r="U38" s="125" t="s">
        <v>408</v>
      </c>
      <c r="V38" s="126">
        <v>1</v>
      </c>
      <c r="W38" s="127">
        <v>1</v>
      </c>
      <c r="X38" s="128">
        <f t="shared" ref="X38:X68" si="8">IF(V38=0,"",W38/V38)</f>
        <v>1</v>
      </c>
      <c r="Y38" s="129" t="s">
        <v>407</v>
      </c>
      <c r="Z38" s="24"/>
      <c r="AA38" s="125" t="s">
        <v>474</v>
      </c>
      <c r="AB38" s="126">
        <v>1</v>
      </c>
      <c r="AC38" s="127">
        <v>1</v>
      </c>
      <c r="AD38" s="185">
        <f t="shared" si="1"/>
        <v>1</v>
      </c>
      <c r="AF38" s="4"/>
      <c r="AG38" s="20">
        <f t="shared" si="2"/>
        <v>4</v>
      </c>
      <c r="AH38" s="121">
        <f t="shared" si="3"/>
        <v>4</v>
      </c>
      <c r="AI38" s="212">
        <f t="shared" si="6"/>
        <v>1</v>
      </c>
      <c r="AJ38" s="121">
        <f t="shared" si="7"/>
        <v>0</v>
      </c>
      <c r="AK38" s="213" t="s">
        <v>477</v>
      </c>
      <c r="AL38" s="51"/>
    </row>
    <row r="39" spans="1:38" ht="98.25" customHeight="1" x14ac:dyDescent="0.25">
      <c r="A39" s="54" t="s">
        <v>187</v>
      </c>
      <c r="B39" s="36" t="s">
        <v>192</v>
      </c>
      <c r="C39" s="12" t="s">
        <v>13</v>
      </c>
      <c r="D39" s="37" t="s">
        <v>71</v>
      </c>
      <c r="E39" s="41" t="s">
        <v>106</v>
      </c>
      <c r="F39" s="52">
        <v>12</v>
      </c>
      <c r="G39" s="41" t="s">
        <v>335</v>
      </c>
      <c r="H39" s="41" t="s">
        <v>36</v>
      </c>
      <c r="I39" s="41" t="s">
        <v>200</v>
      </c>
      <c r="J39" s="41" t="s">
        <v>36</v>
      </c>
      <c r="K39" s="41" t="s">
        <v>100</v>
      </c>
      <c r="L39" s="41" t="s">
        <v>101</v>
      </c>
      <c r="M39" s="42">
        <v>43102</v>
      </c>
      <c r="N39" s="43">
        <v>43465</v>
      </c>
      <c r="O39" s="53"/>
      <c r="P39" s="46" t="s">
        <v>395</v>
      </c>
      <c r="Q39" s="47">
        <v>4</v>
      </c>
      <c r="R39" s="48">
        <v>4</v>
      </c>
      <c r="S39" s="49">
        <f t="shared" si="5"/>
        <v>1</v>
      </c>
      <c r="T39" s="24"/>
      <c r="U39" s="46" t="s">
        <v>409</v>
      </c>
      <c r="V39" s="47">
        <v>4</v>
      </c>
      <c r="W39" s="48">
        <v>4</v>
      </c>
      <c r="X39" s="49">
        <f t="shared" si="8"/>
        <v>1</v>
      </c>
      <c r="Y39" s="50" t="s">
        <v>407</v>
      </c>
      <c r="Z39" s="24"/>
      <c r="AA39" s="46" t="s">
        <v>476</v>
      </c>
      <c r="AB39" s="47">
        <v>4</v>
      </c>
      <c r="AC39" s="48">
        <v>4</v>
      </c>
      <c r="AD39" s="184">
        <f t="shared" si="1"/>
        <v>1</v>
      </c>
      <c r="AF39" s="4"/>
      <c r="AG39" s="18">
        <f t="shared" si="2"/>
        <v>12</v>
      </c>
      <c r="AH39" s="41">
        <f t="shared" si="3"/>
        <v>12</v>
      </c>
      <c r="AI39" s="92">
        <f t="shared" si="6"/>
        <v>1</v>
      </c>
      <c r="AJ39" s="41">
        <f t="shared" si="7"/>
        <v>0</v>
      </c>
      <c r="AK39" s="191" t="s">
        <v>477</v>
      </c>
      <c r="AL39" s="51"/>
    </row>
    <row r="40" spans="1:38" ht="103.5" customHeight="1" thickBot="1" x14ac:dyDescent="0.3">
      <c r="A40" s="67" t="s">
        <v>187</v>
      </c>
      <c r="B40" s="117" t="s">
        <v>192</v>
      </c>
      <c r="C40" s="17" t="s">
        <v>55</v>
      </c>
      <c r="D40" s="148" t="s">
        <v>31</v>
      </c>
      <c r="E40" s="121" t="s">
        <v>302</v>
      </c>
      <c r="F40" s="135">
        <v>2</v>
      </c>
      <c r="G40" s="119" t="s">
        <v>336</v>
      </c>
      <c r="H40" s="119" t="s">
        <v>36</v>
      </c>
      <c r="I40" s="119" t="s">
        <v>200</v>
      </c>
      <c r="J40" s="119" t="s">
        <v>36</v>
      </c>
      <c r="K40" s="119" t="s">
        <v>100</v>
      </c>
      <c r="L40" s="119" t="s">
        <v>101</v>
      </c>
      <c r="M40" s="122">
        <v>43282</v>
      </c>
      <c r="N40" s="123">
        <v>43465</v>
      </c>
      <c r="O40" s="124"/>
      <c r="P40" s="125" t="s">
        <v>319</v>
      </c>
      <c r="Q40" s="126">
        <v>0</v>
      </c>
      <c r="R40" s="127">
        <v>0</v>
      </c>
      <c r="S40" s="128" t="str">
        <f t="shared" si="5"/>
        <v/>
      </c>
      <c r="T40" s="24"/>
      <c r="U40" s="125" t="s">
        <v>553</v>
      </c>
      <c r="V40" s="126">
        <v>1</v>
      </c>
      <c r="W40" s="127">
        <v>1</v>
      </c>
      <c r="X40" s="128">
        <f t="shared" si="8"/>
        <v>1</v>
      </c>
      <c r="Y40" s="129" t="s">
        <v>407</v>
      </c>
      <c r="Z40" s="24"/>
      <c r="AA40" s="125" t="s">
        <v>554</v>
      </c>
      <c r="AB40" s="126">
        <v>1</v>
      </c>
      <c r="AC40" s="127">
        <v>1</v>
      </c>
      <c r="AD40" s="185">
        <f t="shared" si="1"/>
        <v>1</v>
      </c>
      <c r="AF40" s="4"/>
      <c r="AG40" s="20">
        <f t="shared" si="2"/>
        <v>2</v>
      </c>
      <c r="AH40" s="121">
        <f t="shared" si="3"/>
        <v>2</v>
      </c>
      <c r="AI40" s="212">
        <f t="shared" si="6"/>
        <v>1</v>
      </c>
      <c r="AJ40" s="121">
        <f t="shared" si="7"/>
        <v>0</v>
      </c>
      <c r="AK40" s="213" t="s">
        <v>477</v>
      </c>
      <c r="AL40" s="51"/>
    </row>
    <row r="41" spans="1:38" ht="141.75" x14ac:dyDescent="0.25">
      <c r="A41" s="54" t="s">
        <v>193</v>
      </c>
      <c r="B41" s="36" t="s">
        <v>194</v>
      </c>
      <c r="C41" s="12" t="s">
        <v>3</v>
      </c>
      <c r="D41" s="37" t="s">
        <v>72</v>
      </c>
      <c r="E41" s="41" t="s">
        <v>64</v>
      </c>
      <c r="F41" s="92">
        <v>1</v>
      </c>
      <c r="G41" s="41" t="s">
        <v>355</v>
      </c>
      <c r="H41" s="41" t="s">
        <v>29</v>
      </c>
      <c r="I41" s="41" t="s">
        <v>200</v>
      </c>
      <c r="J41" s="41" t="s">
        <v>36</v>
      </c>
      <c r="K41" s="41" t="s">
        <v>90</v>
      </c>
      <c r="L41" s="41" t="s">
        <v>101</v>
      </c>
      <c r="M41" s="42">
        <v>43102</v>
      </c>
      <c r="N41" s="43">
        <v>43465</v>
      </c>
      <c r="O41" s="53"/>
      <c r="P41" s="46" t="s">
        <v>555</v>
      </c>
      <c r="Q41" s="149">
        <v>0.33333333333333331</v>
      </c>
      <c r="R41" s="137">
        <f>(9/9)/3</f>
        <v>0.33333333333333331</v>
      </c>
      <c r="S41" s="49">
        <f t="shared" si="5"/>
        <v>1</v>
      </c>
      <c r="T41" s="24"/>
      <c r="U41" s="46" t="s">
        <v>556</v>
      </c>
      <c r="V41" s="149">
        <v>0.33333333333333331</v>
      </c>
      <c r="W41" s="137">
        <f>(10/10)/3</f>
        <v>0.33333333333333331</v>
      </c>
      <c r="X41" s="49">
        <f t="shared" si="8"/>
        <v>1</v>
      </c>
      <c r="Y41" s="50" t="s">
        <v>407</v>
      </c>
      <c r="Z41" s="24"/>
      <c r="AA41" s="46" t="s">
        <v>473</v>
      </c>
      <c r="AB41" s="93">
        <v>0.33333333333333331</v>
      </c>
      <c r="AC41" s="94">
        <f>(10/10)/3</f>
        <v>0.33333333333333331</v>
      </c>
      <c r="AD41" s="184">
        <f t="shared" si="1"/>
        <v>1</v>
      </c>
      <c r="AF41" s="4"/>
      <c r="AG41" s="205">
        <v>1</v>
      </c>
      <c r="AH41" s="206">
        <f t="shared" ref="AH41:AH73" si="9">+R41+W41+AC41</f>
        <v>1</v>
      </c>
      <c r="AI41" s="92">
        <f t="shared" si="6"/>
        <v>1</v>
      </c>
      <c r="AJ41" s="206">
        <f t="shared" si="7"/>
        <v>0</v>
      </c>
      <c r="AK41" s="191" t="s">
        <v>477</v>
      </c>
      <c r="AL41" s="51"/>
    </row>
    <row r="42" spans="1:38" ht="285.75" customHeight="1" x14ac:dyDescent="0.25">
      <c r="A42" s="55" t="s">
        <v>193</v>
      </c>
      <c r="B42" s="56" t="s">
        <v>194</v>
      </c>
      <c r="C42" s="13" t="s">
        <v>4</v>
      </c>
      <c r="D42" s="97" t="s">
        <v>151</v>
      </c>
      <c r="E42" s="40" t="s">
        <v>149</v>
      </c>
      <c r="F42" s="150">
        <v>1</v>
      </c>
      <c r="G42" s="40" t="s">
        <v>368</v>
      </c>
      <c r="H42" s="40" t="s">
        <v>29</v>
      </c>
      <c r="I42" s="40" t="s">
        <v>200</v>
      </c>
      <c r="J42" s="40" t="s">
        <v>36</v>
      </c>
      <c r="K42" s="40" t="s">
        <v>90</v>
      </c>
      <c r="L42" s="40" t="s">
        <v>169</v>
      </c>
      <c r="M42" s="98">
        <v>43132</v>
      </c>
      <c r="N42" s="99">
        <v>43465</v>
      </c>
      <c r="O42" s="44"/>
      <c r="P42" s="100" t="s">
        <v>369</v>
      </c>
      <c r="Q42" s="101">
        <v>0</v>
      </c>
      <c r="R42" s="102">
        <v>0</v>
      </c>
      <c r="S42" s="103" t="str">
        <f t="shared" si="5"/>
        <v/>
      </c>
      <c r="T42" s="24"/>
      <c r="U42" s="100" t="s">
        <v>557</v>
      </c>
      <c r="V42" s="151">
        <v>0.5</v>
      </c>
      <c r="W42" s="152">
        <f>(5/5)/2</f>
        <v>0.5</v>
      </c>
      <c r="X42" s="103">
        <f t="shared" si="8"/>
        <v>1</v>
      </c>
      <c r="Y42" s="104" t="s">
        <v>407</v>
      </c>
      <c r="Z42" s="24"/>
      <c r="AA42" s="100" t="s">
        <v>558</v>
      </c>
      <c r="AB42" s="151">
        <v>0.5</v>
      </c>
      <c r="AC42" s="152">
        <f>(13/13)/2</f>
        <v>0.5</v>
      </c>
      <c r="AD42" s="188">
        <f t="shared" si="1"/>
        <v>1</v>
      </c>
      <c r="AF42" s="4"/>
      <c r="AG42" s="219">
        <f t="shared" ref="AG42:AG73" si="10">+Q42+V42+AB42</f>
        <v>1</v>
      </c>
      <c r="AH42" s="40">
        <f t="shared" si="9"/>
        <v>1</v>
      </c>
      <c r="AI42" s="107">
        <f t="shared" si="6"/>
        <v>1</v>
      </c>
      <c r="AJ42" s="40">
        <f t="shared" si="7"/>
        <v>0</v>
      </c>
      <c r="AK42" s="204" t="s">
        <v>477</v>
      </c>
      <c r="AL42" s="51"/>
    </row>
    <row r="43" spans="1:38" ht="157.5" x14ac:dyDescent="0.25">
      <c r="A43" s="55" t="s">
        <v>193</v>
      </c>
      <c r="B43" s="56" t="s">
        <v>194</v>
      </c>
      <c r="C43" s="13" t="s">
        <v>5</v>
      </c>
      <c r="D43" s="57" t="s">
        <v>559</v>
      </c>
      <c r="E43" s="38" t="s">
        <v>560</v>
      </c>
      <c r="F43" s="58">
        <v>3</v>
      </c>
      <c r="G43" s="38" t="s">
        <v>337</v>
      </c>
      <c r="H43" s="38" t="s">
        <v>29</v>
      </c>
      <c r="I43" s="38" t="s">
        <v>200</v>
      </c>
      <c r="J43" s="38" t="s">
        <v>36</v>
      </c>
      <c r="K43" s="38" t="s">
        <v>90</v>
      </c>
      <c r="L43" s="38" t="s">
        <v>101</v>
      </c>
      <c r="M43" s="59">
        <v>43102</v>
      </c>
      <c r="N43" s="60">
        <v>43373</v>
      </c>
      <c r="O43" s="61"/>
      <c r="P43" s="62" t="s">
        <v>561</v>
      </c>
      <c r="Q43" s="63">
        <v>1</v>
      </c>
      <c r="R43" s="64">
        <v>1</v>
      </c>
      <c r="S43" s="65">
        <f t="shared" si="5"/>
        <v>1</v>
      </c>
      <c r="T43" s="24"/>
      <c r="U43" s="62" t="s">
        <v>413</v>
      </c>
      <c r="V43" s="63">
        <v>1</v>
      </c>
      <c r="W43" s="64">
        <v>1</v>
      </c>
      <c r="X43" s="65">
        <f t="shared" si="8"/>
        <v>1</v>
      </c>
      <c r="Y43" s="66" t="s">
        <v>407</v>
      </c>
      <c r="Z43" s="24"/>
      <c r="AA43" s="62" t="s">
        <v>485</v>
      </c>
      <c r="AB43" s="64">
        <v>1</v>
      </c>
      <c r="AC43" s="64">
        <v>1</v>
      </c>
      <c r="AD43" s="187">
        <f t="shared" si="1"/>
        <v>1</v>
      </c>
      <c r="AF43" s="4"/>
      <c r="AG43" s="220">
        <f t="shared" si="10"/>
        <v>3</v>
      </c>
      <c r="AH43" s="58">
        <f t="shared" si="9"/>
        <v>3</v>
      </c>
      <c r="AI43" s="110">
        <f t="shared" si="6"/>
        <v>1</v>
      </c>
      <c r="AJ43" s="58">
        <f t="shared" si="7"/>
        <v>0</v>
      </c>
      <c r="AK43" s="193" t="s">
        <v>477</v>
      </c>
      <c r="AL43" s="51"/>
    </row>
    <row r="44" spans="1:38" ht="63" x14ac:dyDescent="0.25">
      <c r="A44" s="55" t="s">
        <v>193</v>
      </c>
      <c r="B44" s="56" t="s">
        <v>194</v>
      </c>
      <c r="C44" s="13" t="s">
        <v>43</v>
      </c>
      <c r="D44" s="57" t="s">
        <v>73</v>
      </c>
      <c r="E44" s="38" t="s">
        <v>63</v>
      </c>
      <c r="F44" s="58">
        <v>1</v>
      </c>
      <c r="G44" s="38" t="s">
        <v>288</v>
      </c>
      <c r="H44" s="38" t="s">
        <v>29</v>
      </c>
      <c r="I44" s="38" t="s">
        <v>200</v>
      </c>
      <c r="J44" s="38" t="s">
        <v>36</v>
      </c>
      <c r="K44" s="38" t="s">
        <v>90</v>
      </c>
      <c r="L44" s="38" t="s">
        <v>101</v>
      </c>
      <c r="M44" s="59">
        <v>43102</v>
      </c>
      <c r="N44" s="60">
        <v>43220</v>
      </c>
      <c r="O44" s="61"/>
      <c r="P44" s="62" t="s">
        <v>385</v>
      </c>
      <c r="Q44" s="63">
        <v>1</v>
      </c>
      <c r="R44" s="64">
        <v>1</v>
      </c>
      <c r="S44" s="65">
        <f t="shared" si="5"/>
        <v>1</v>
      </c>
      <c r="T44" s="24"/>
      <c r="U44" s="62" t="s">
        <v>431</v>
      </c>
      <c r="V44" s="63"/>
      <c r="W44" s="64"/>
      <c r="X44" s="65" t="str">
        <f t="shared" si="8"/>
        <v/>
      </c>
      <c r="Y44" s="66" t="s">
        <v>407</v>
      </c>
      <c r="Z44" s="24"/>
      <c r="AA44" s="62" t="s">
        <v>492</v>
      </c>
      <c r="AB44" s="153"/>
      <c r="AC44" s="64"/>
      <c r="AD44" s="187" t="str">
        <f t="shared" si="1"/>
        <v/>
      </c>
      <c r="AF44" s="4"/>
      <c r="AG44" s="220">
        <f t="shared" si="10"/>
        <v>1</v>
      </c>
      <c r="AH44" s="58">
        <f t="shared" si="9"/>
        <v>1</v>
      </c>
      <c r="AI44" s="110">
        <f t="shared" si="6"/>
        <v>1</v>
      </c>
      <c r="AJ44" s="58">
        <f t="shared" si="7"/>
        <v>0</v>
      </c>
      <c r="AK44" s="193" t="s">
        <v>477</v>
      </c>
      <c r="AL44" s="51"/>
    </row>
    <row r="45" spans="1:38" ht="404.25" customHeight="1" thickBot="1" x14ac:dyDescent="0.3">
      <c r="A45" s="67" t="s">
        <v>193</v>
      </c>
      <c r="B45" s="117" t="s">
        <v>194</v>
      </c>
      <c r="C45" s="13" t="s">
        <v>44</v>
      </c>
      <c r="D45" s="57" t="s">
        <v>146</v>
      </c>
      <c r="E45" s="38" t="s">
        <v>347</v>
      </c>
      <c r="F45" s="58">
        <v>1</v>
      </c>
      <c r="G45" s="38" t="s">
        <v>356</v>
      </c>
      <c r="H45" s="38" t="s">
        <v>97</v>
      </c>
      <c r="I45" s="38" t="s">
        <v>200</v>
      </c>
      <c r="J45" s="38" t="s">
        <v>36</v>
      </c>
      <c r="K45" s="38" t="s">
        <v>90</v>
      </c>
      <c r="L45" s="38" t="s">
        <v>111</v>
      </c>
      <c r="M45" s="59">
        <v>43132</v>
      </c>
      <c r="N45" s="60">
        <v>43281</v>
      </c>
      <c r="O45" s="105"/>
      <c r="P45" s="62" t="s">
        <v>562</v>
      </c>
      <c r="Q45" s="63">
        <v>0</v>
      </c>
      <c r="R45" s="64">
        <v>0</v>
      </c>
      <c r="S45" s="65" t="str">
        <f t="shared" si="5"/>
        <v/>
      </c>
      <c r="T45" s="24"/>
      <c r="U45" s="62" t="s">
        <v>440</v>
      </c>
      <c r="V45" s="63">
        <v>1</v>
      </c>
      <c r="W45" s="64">
        <v>1</v>
      </c>
      <c r="X45" s="65">
        <f t="shared" si="8"/>
        <v>1</v>
      </c>
      <c r="Y45" s="66" t="s">
        <v>407</v>
      </c>
      <c r="Z45" s="24"/>
      <c r="AA45" s="62" t="s">
        <v>492</v>
      </c>
      <c r="AB45" s="153"/>
      <c r="AC45" s="154"/>
      <c r="AD45" s="187" t="str">
        <f t="shared" si="1"/>
        <v/>
      </c>
      <c r="AF45" s="4"/>
      <c r="AG45" s="221">
        <f t="shared" si="10"/>
        <v>1</v>
      </c>
      <c r="AH45" s="222">
        <f t="shared" si="9"/>
        <v>1</v>
      </c>
      <c r="AI45" s="110">
        <f t="shared" si="6"/>
        <v>1</v>
      </c>
      <c r="AJ45" s="222">
        <f t="shared" si="7"/>
        <v>0</v>
      </c>
      <c r="AK45" s="193" t="s">
        <v>477</v>
      </c>
      <c r="AL45" s="51"/>
    </row>
    <row r="46" spans="1:38" ht="132.75" customHeight="1" x14ac:dyDescent="0.25">
      <c r="A46" s="54" t="s">
        <v>193</v>
      </c>
      <c r="B46" s="36" t="s">
        <v>214</v>
      </c>
      <c r="C46" s="12" t="s">
        <v>265</v>
      </c>
      <c r="D46" s="37" t="s">
        <v>20</v>
      </c>
      <c r="E46" s="41" t="s">
        <v>175</v>
      </c>
      <c r="F46" s="52">
        <v>1</v>
      </c>
      <c r="G46" s="41" t="s">
        <v>289</v>
      </c>
      <c r="H46" s="41" t="s">
        <v>29</v>
      </c>
      <c r="I46" s="41" t="s">
        <v>200</v>
      </c>
      <c r="J46" s="41" t="s">
        <v>36</v>
      </c>
      <c r="K46" s="41" t="s">
        <v>105</v>
      </c>
      <c r="L46" s="41" t="s">
        <v>386</v>
      </c>
      <c r="M46" s="42">
        <v>43102</v>
      </c>
      <c r="N46" s="43">
        <v>43251</v>
      </c>
      <c r="O46" s="45"/>
      <c r="P46" s="46" t="s">
        <v>515</v>
      </c>
      <c r="Q46" s="47">
        <v>0</v>
      </c>
      <c r="R46" s="48">
        <v>0</v>
      </c>
      <c r="S46" s="49" t="str">
        <f t="shared" si="5"/>
        <v/>
      </c>
      <c r="T46" s="24"/>
      <c r="U46" s="46" t="s">
        <v>415</v>
      </c>
      <c r="V46" s="47">
        <v>1</v>
      </c>
      <c r="W46" s="48">
        <v>1</v>
      </c>
      <c r="X46" s="49">
        <f t="shared" si="8"/>
        <v>1</v>
      </c>
      <c r="Y46" s="50" t="s">
        <v>407</v>
      </c>
      <c r="Z46" s="24"/>
      <c r="AA46" s="46" t="s">
        <v>492</v>
      </c>
      <c r="AB46" s="47"/>
      <c r="AC46" s="48"/>
      <c r="AD46" s="184" t="str">
        <f t="shared" si="1"/>
        <v/>
      </c>
      <c r="AF46" s="4"/>
      <c r="AG46" s="18">
        <f t="shared" si="10"/>
        <v>1</v>
      </c>
      <c r="AH46" s="41">
        <f t="shared" si="9"/>
        <v>1</v>
      </c>
      <c r="AI46" s="92">
        <f t="shared" si="6"/>
        <v>1</v>
      </c>
      <c r="AJ46" s="41">
        <f t="shared" si="7"/>
        <v>0</v>
      </c>
      <c r="AK46" s="191" t="s">
        <v>477</v>
      </c>
      <c r="AL46" s="51"/>
    </row>
    <row r="47" spans="1:38" ht="101.25" customHeight="1" x14ac:dyDescent="0.25">
      <c r="A47" s="55" t="s">
        <v>193</v>
      </c>
      <c r="B47" s="56" t="s">
        <v>214</v>
      </c>
      <c r="C47" s="16" t="s">
        <v>266</v>
      </c>
      <c r="D47" s="97" t="s">
        <v>21</v>
      </c>
      <c r="E47" s="40" t="s">
        <v>121</v>
      </c>
      <c r="F47" s="39">
        <v>1</v>
      </c>
      <c r="G47" s="40" t="s">
        <v>289</v>
      </c>
      <c r="H47" s="40" t="s">
        <v>29</v>
      </c>
      <c r="I47" s="40" t="s">
        <v>200</v>
      </c>
      <c r="J47" s="40" t="s">
        <v>36</v>
      </c>
      <c r="K47" s="40" t="s">
        <v>90</v>
      </c>
      <c r="L47" s="40" t="s">
        <v>387</v>
      </c>
      <c r="M47" s="98">
        <v>43102</v>
      </c>
      <c r="N47" s="99">
        <v>43251</v>
      </c>
      <c r="O47" s="45"/>
      <c r="P47" s="100" t="s">
        <v>388</v>
      </c>
      <c r="Q47" s="101">
        <v>0</v>
      </c>
      <c r="R47" s="102">
        <v>0</v>
      </c>
      <c r="S47" s="103" t="str">
        <f t="shared" si="5"/>
        <v/>
      </c>
      <c r="T47" s="24"/>
      <c r="U47" s="100" t="s">
        <v>416</v>
      </c>
      <c r="V47" s="101">
        <v>1</v>
      </c>
      <c r="W47" s="102">
        <v>1</v>
      </c>
      <c r="X47" s="103">
        <f t="shared" si="8"/>
        <v>1</v>
      </c>
      <c r="Y47" s="104" t="s">
        <v>407</v>
      </c>
      <c r="Z47" s="24"/>
      <c r="AA47" s="100" t="s">
        <v>492</v>
      </c>
      <c r="AB47" s="101"/>
      <c r="AC47" s="102"/>
      <c r="AD47" s="188" t="str">
        <f t="shared" si="1"/>
        <v/>
      </c>
      <c r="AF47" s="4"/>
      <c r="AG47" s="203">
        <f t="shared" si="10"/>
        <v>1</v>
      </c>
      <c r="AH47" s="40">
        <f t="shared" si="9"/>
        <v>1</v>
      </c>
      <c r="AI47" s="107">
        <f t="shared" si="6"/>
        <v>1</v>
      </c>
      <c r="AJ47" s="40">
        <f t="shared" si="7"/>
        <v>0</v>
      </c>
      <c r="AK47" s="204" t="s">
        <v>477</v>
      </c>
      <c r="AL47" s="51"/>
    </row>
    <row r="48" spans="1:38" ht="110.25" x14ac:dyDescent="0.25">
      <c r="A48" s="55" t="s">
        <v>193</v>
      </c>
      <c r="B48" s="56" t="s">
        <v>214</v>
      </c>
      <c r="C48" s="13" t="s">
        <v>267</v>
      </c>
      <c r="D48" s="57" t="s">
        <v>147</v>
      </c>
      <c r="E48" s="38" t="s">
        <v>148</v>
      </c>
      <c r="F48" s="58">
        <v>1</v>
      </c>
      <c r="G48" s="38" t="s">
        <v>289</v>
      </c>
      <c r="H48" s="38" t="s">
        <v>94</v>
      </c>
      <c r="I48" s="38" t="s">
        <v>200</v>
      </c>
      <c r="J48" s="38" t="s">
        <v>36</v>
      </c>
      <c r="K48" s="38" t="s">
        <v>90</v>
      </c>
      <c r="L48" s="38" t="s">
        <v>107</v>
      </c>
      <c r="M48" s="59">
        <v>43133</v>
      </c>
      <c r="N48" s="60">
        <v>43343</v>
      </c>
      <c r="O48" s="45"/>
      <c r="P48" s="62" t="s">
        <v>563</v>
      </c>
      <c r="Q48" s="63">
        <v>0</v>
      </c>
      <c r="R48" s="64">
        <v>0</v>
      </c>
      <c r="S48" s="65" t="str">
        <f t="shared" si="5"/>
        <v/>
      </c>
      <c r="T48" s="24"/>
      <c r="U48" s="62" t="s">
        <v>516</v>
      </c>
      <c r="V48" s="63">
        <v>1</v>
      </c>
      <c r="W48" s="64">
        <v>0</v>
      </c>
      <c r="X48" s="65">
        <f t="shared" si="8"/>
        <v>0</v>
      </c>
      <c r="Y48" s="66" t="s">
        <v>438</v>
      </c>
      <c r="Z48" s="24"/>
      <c r="AA48" s="62" t="s">
        <v>517</v>
      </c>
      <c r="AB48" s="153"/>
      <c r="AC48" s="155">
        <v>1</v>
      </c>
      <c r="AD48" s="187" t="str">
        <f t="shared" si="1"/>
        <v/>
      </c>
      <c r="AF48" s="4"/>
      <c r="AG48" s="220">
        <f t="shared" si="10"/>
        <v>1</v>
      </c>
      <c r="AH48" s="58">
        <f t="shared" si="9"/>
        <v>1</v>
      </c>
      <c r="AI48" s="110">
        <f t="shared" si="6"/>
        <v>1</v>
      </c>
      <c r="AJ48" s="58">
        <f t="shared" si="7"/>
        <v>0</v>
      </c>
      <c r="AK48" s="193" t="s">
        <v>477</v>
      </c>
      <c r="AL48" s="51"/>
    </row>
    <row r="49" spans="1:38" ht="142.5" thickBot="1" x14ac:dyDescent="0.3">
      <c r="A49" s="67" t="s">
        <v>193</v>
      </c>
      <c r="B49" s="156" t="s">
        <v>214</v>
      </c>
      <c r="C49" s="13" t="s">
        <v>268</v>
      </c>
      <c r="D49" s="57" t="s">
        <v>98</v>
      </c>
      <c r="E49" s="38" t="s">
        <v>99</v>
      </c>
      <c r="F49" s="58">
        <v>2</v>
      </c>
      <c r="G49" s="38" t="s">
        <v>333</v>
      </c>
      <c r="H49" s="38" t="s">
        <v>29</v>
      </c>
      <c r="I49" s="38" t="s">
        <v>200</v>
      </c>
      <c r="J49" s="38" t="s">
        <v>36</v>
      </c>
      <c r="K49" s="38" t="s">
        <v>90</v>
      </c>
      <c r="L49" s="38" t="s">
        <v>88</v>
      </c>
      <c r="M49" s="59">
        <v>43344</v>
      </c>
      <c r="N49" s="60">
        <v>43465</v>
      </c>
      <c r="O49" s="45"/>
      <c r="P49" s="62" t="s">
        <v>321</v>
      </c>
      <c r="Q49" s="63">
        <v>0</v>
      </c>
      <c r="R49" s="64">
        <v>0</v>
      </c>
      <c r="S49" s="65" t="str">
        <f t="shared" si="5"/>
        <v/>
      </c>
      <c r="T49" s="24"/>
      <c r="U49" s="62" t="s">
        <v>321</v>
      </c>
      <c r="V49" s="63"/>
      <c r="W49" s="64"/>
      <c r="X49" s="65" t="str">
        <f t="shared" si="8"/>
        <v/>
      </c>
      <c r="Y49" s="66" t="s">
        <v>321</v>
      </c>
      <c r="Z49" s="24"/>
      <c r="AA49" s="62" t="s">
        <v>518</v>
      </c>
      <c r="AB49" s="63">
        <v>2</v>
      </c>
      <c r="AC49" s="64">
        <v>2</v>
      </c>
      <c r="AD49" s="187">
        <f t="shared" si="1"/>
        <v>1</v>
      </c>
      <c r="AF49" s="4"/>
      <c r="AG49" s="19">
        <f t="shared" si="10"/>
        <v>2</v>
      </c>
      <c r="AH49" s="38">
        <f t="shared" si="9"/>
        <v>2</v>
      </c>
      <c r="AI49" s="110">
        <f t="shared" si="6"/>
        <v>1</v>
      </c>
      <c r="AJ49" s="38">
        <f t="shared" si="7"/>
        <v>0</v>
      </c>
      <c r="AK49" s="193" t="s">
        <v>477</v>
      </c>
      <c r="AL49" s="51"/>
    </row>
    <row r="50" spans="1:38" ht="47.25" x14ac:dyDescent="0.25">
      <c r="A50" s="54" t="s">
        <v>193</v>
      </c>
      <c r="B50" s="36" t="s">
        <v>195</v>
      </c>
      <c r="C50" s="18" t="s">
        <v>8</v>
      </c>
      <c r="D50" s="37" t="s">
        <v>27</v>
      </c>
      <c r="E50" s="41" t="s">
        <v>120</v>
      </c>
      <c r="F50" s="52">
        <v>1</v>
      </c>
      <c r="G50" s="41" t="s">
        <v>289</v>
      </c>
      <c r="H50" s="41" t="s">
        <v>65</v>
      </c>
      <c r="I50" s="41" t="s">
        <v>199</v>
      </c>
      <c r="J50" s="41" t="s">
        <v>65</v>
      </c>
      <c r="K50" s="41" t="s">
        <v>91</v>
      </c>
      <c r="L50" s="41" t="s">
        <v>90</v>
      </c>
      <c r="M50" s="42">
        <v>43102</v>
      </c>
      <c r="N50" s="43">
        <v>43220</v>
      </c>
      <c r="O50" s="44"/>
      <c r="P50" s="46" t="s">
        <v>361</v>
      </c>
      <c r="Q50" s="47">
        <v>1</v>
      </c>
      <c r="R50" s="48">
        <v>1</v>
      </c>
      <c r="S50" s="49">
        <f t="shared" si="5"/>
        <v>1</v>
      </c>
      <c r="T50" s="24"/>
      <c r="U50" s="46" t="s">
        <v>414</v>
      </c>
      <c r="V50" s="47"/>
      <c r="W50" s="48"/>
      <c r="X50" s="49" t="str">
        <f t="shared" si="8"/>
        <v/>
      </c>
      <c r="Y50" s="50" t="s">
        <v>414</v>
      </c>
      <c r="Z50" s="24"/>
      <c r="AA50" s="46" t="s">
        <v>492</v>
      </c>
      <c r="AB50" s="47"/>
      <c r="AC50" s="48"/>
      <c r="AD50" s="49" t="str">
        <f t="shared" si="1"/>
        <v/>
      </c>
      <c r="AF50" s="4"/>
      <c r="AG50" s="18">
        <f t="shared" si="10"/>
        <v>1</v>
      </c>
      <c r="AH50" s="41">
        <f t="shared" si="9"/>
        <v>1</v>
      </c>
      <c r="AI50" s="92">
        <f t="shared" si="6"/>
        <v>1</v>
      </c>
      <c r="AJ50" s="41">
        <f t="shared" si="7"/>
        <v>0</v>
      </c>
      <c r="AK50" s="191" t="s">
        <v>477</v>
      </c>
      <c r="AL50" s="51"/>
    </row>
    <row r="51" spans="1:38" ht="62.25" customHeight="1" x14ac:dyDescent="0.25">
      <c r="A51" s="55" t="s">
        <v>193</v>
      </c>
      <c r="B51" s="56" t="s">
        <v>195</v>
      </c>
      <c r="C51" s="19" t="s">
        <v>9</v>
      </c>
      <c r="D51" s="57" t="s">
        <v>28</v>
      </c>
      <c r="E51" s="38" t="s">
        <v>83</v>
      </c>
      <c r="F51" s="58">
        <v>3</v>
      </c>
      <c r="G51" s="38" t="s">
        <v>338</v>
      </c>
      <c r="H51" s="38" t="s">
        <v>65</v>
      </c>
      <c r="I51" s="38" t="s">
        <v>199</v>
      </c>
      <c r="J51" s="38" t="s">
        <v>65</v>
      </c>
      <c r="K51" s="38" t="s">
        <v>91</v>
      </c>
      <c r="L51" s="38" t="s">
        <v>90</v>
      </c>
      <c r="M51" s="59">
        <v>43102</v>
      </c>
      <c r="N51" s="60">
        <v>43465</v>
      </c>
      <c r="O51" s="105"/>
      <c r="P51" s="62" t="s">
        <v>362</v>
      </c>
      <c r="Q51" s="63">
        <v>1</v>
      </c>
      <c r="R51" s="64">
        <v>1</v>
      </c>
      <c r="S51" s="65">
        <f t="shared" si="5"/>
        <v>1</v>
      </c>
      <c r="T51" s="24"/>
      <c r="U51" s="62" t="s">
        <v>428</v>
      </c>
      <c r="V51" s="63">
        <v>1</v>
      </c>
      <c r="W51" s="64">
        <v>1</v>
      </c>
      <c r="X51" s="65">
        <f t="shared" si="8"/>
        <v>1</v>
      </c>
      <c r="Y51" s="104" t="s">
        <v>407</v>
      </c>
      <c r="Z51" s="24"/>
      <c r="AA51" s="157" t="s">
        <v>486</v>
      </c>
      <c r="AB51" s="158">
        <v>1</v>
      </c>
      <c r="AC51" s="64">
        <v>1</v>
      </c>
      <c r="AD51" s="65">
        <f t="shared" si="1"/>
        <v>1</v>
      </c>
      <c r="AF51" s="4" t="s">
        <v>470</v>
      </c>
      <c r="AG51" s="19">
        <f t="shared" si="10"/>
        <v>3</v>
      </c>
      <c r="AH51" s="38">
        <f t="shared" si="9"/>
        <v>3</v>
      </c>
      <c r="AI51" s="110">
        <f t="shared" si="6"/>
        <v>1</v>
      </c>
      <c r="AJ51" s="38">
        <f t="shared" si="7"/>
        <v>0</v>
      </c>
      <c r="AK51" s="193" t="s">
        <v>477</v>
      </c>
      <c r="AL51" s="51"/>
    </row>
    <row r="52" spans="1:38" ht="94.5" x14ac:dyDescent="0.25">
      <c r="A52" s="55" t="s">
        <v>193</v>
      </c>
      <c r="B52" s="56" t="s">
        <v>195</v>
      </c>
      <c r="C52" s="19" t="s">
        <v>269</v>
      </c>
      <c r="D52" s="57" t="s">
        <v>66</v>
      </c>
      <c r="E52" s="38" t="s">
        <v>82</v>
      </c>
      <c r="F52" s="58">
        <v>1</v>
      </c>
      <c r="G52" s="38" t="s">
        <v>289</v>
      </c>
      <c r="H52" s="38" t="s">
        <v>79</v>
      </c>
      <c r="I52" s="38" t="s">
        <v>199</v>
      </c>
      <c r="J52" s="38" t="s">
        <v>65</v>
      </c>
      <c r="K52" s="38" t="s">
        <v>91</v>
      </c>
      <c r="L52" s="38" t="s">
        <v>108</v>
      </c>
      <c r="M52" s="59">
        <v>43102</v>
      </c>
      <c r="N52" s="60">
        <v>43251</v>
      </c>
      <c r="O52" s="45"/>
      <c r="P52" s="157" t="s">
        <v>328</v>
      </c>
      <c r="Q52" s="158">
        <v>0</v>
      </c>
      <c r="R52" s="159">
        <v>0</v>
      </c>
      <c r="S52" s="160" t="str">
        <f t="shared" si="5"/>
        <v/>
      </c>
      <c r="T52" s="24"/>
      <c r="U52" s="157" t="s">
        <v>564</v>
      </c>
      <c r="V52" s="158">
        <v>1</v>
      </c>
      <c r="W52" s="159">
        <v>0</v>
      </c>
      <c r="X52" s="160">
        <f t="shared" si="8"/>
        <v>0</v>
      </c>
      <c r="Y52" s="104" t="s">
        <v>438</v>
      </c>
      <c r="Z52" s="24"/>
      <c r="AA52" s="157" t="s">
        <v>487</v>
      </c>
      <c r="AB52" s="158"/>
      <c r="AC52" s="159">
        <v>1</v>
      </c>
      <c r="AD52" s="160" t="str">
        <f t="shared" si="1"/>
        <v/>
      </c>
      <c r="AF52" s="4"/>
      <c r="AG52" s="223">
        <f t="shared" si="10"/>
        <v>1</v>
      </c>
      <c r="AH52" s="164">
        <f t="shared" si="9"/>
        <v>1</v>
      </c>
      <c r="AI52" s="224">
        <f t="shared" si="6"/>
        <v>1</v>
      </c>
      <c r="AJ52" s="164">
        <f t="shared" si="7"/>
        <v>0</v>
      </c>
      <c r="AK52" s="225" t="s">
        <v>477</v>
      </c>
      <c r="AL52" s="51"/>
    </row>
    <row r="53" spans="1:38" ht="47.25" x14ac:dyDescent="0.25">
      <c r="A53" s="55" t="s">
        <v>193</v>
      </c>
      <c r="B53" s="56" t="s">
        <v>195</v>
      </c>
      <c r="C53" s="19" t="s">
        <v>26</v>
      </c>
      <c r="D53" s="162" t="s">
        <v>122</v>
      </c>
      <c r="E53" s="38" t="s">
        <v>125</v>
      </c>
      <c r="F53" s="163">
        <v>1</v>
      </c>
      <c r="G53" s="164" t="s">
        <v>290</v>
      </c>
      <c r="H53" s="164" t="s">
        <v>65</v>
      </c>
      <c r="I53" s="40" t="s">
        <v>199</v>
      </c>
      <c r="J53" s="40" t="s">
        <v>65</v>
      </c>
      <c r="K53" s="40" t="s">
        <v>91</v>
      </c>
      <c r="L53" s="38" t="s">
        <v>90</v>
      </c>
      <c r="M53" s="165">
        <v>43220</v>
      </c>
      <c r="N53" s="166">
        <v>43465</v>
      </c>
      <c r="O53" s="45"/>
      <c r="P53" s="157" t="s">
        <v>322</v>
      </c>
      <c r="Q53" s="158">
        <v>0</v>
      </c>
      <c r="R53" s="159">
        <v>0</v>
      </c>
      <c r="S53" s="160" t="str">
        <f t="shared" si="5"/>
        <v/>
      </c>
      <c r="T53" s="24"/>
      <c r="U53" s="157" t="s">
        <v>436</v>
      </c>
      <c r="V53" s="158">
        <v>1</v>
      </c>
      <c r="W53" s="159"/>
      <c r="X53" s="160">
        <f t="shared" si="8"/>
        <v>0</v>
      </c>
      <c r="Y53" s="104" t="s">
        <v>429</v>
      </c>
      <c r="Z53" s="24"/>
      <c r="AA53" s="157" t="s">
        <v>471</v>
      </c>
      <c r="AB53" s="158"/>
      <c r="AC53" s="159">
        <v>1</v>
      </c>
      <c r="AD53" s="160" t="str">
        <f t="shared" si="1"/>
        <v/>
      </c>
      <c r="AF53" s="4"/>
      <c r="AG53" s="223">
        <f t="shared" si="10"/>
        <v>1</v>
      </c>
      <c r="AH53" s="164">
        <f t="shared" si="9"/>
        <v>1</v>
      </c>
      <c r="AI53" s="224">
        <f t="shared" si="6"/>
        <v>1</v>
      </c>
      <c r="AJ53" s="164">
        <f t="shared" si="7"/>
        <v>0</v>
      </c>
      <c r="AK53" s="225" t="s">
        <v>477</v>
      </c>
      <c r="AL53" s="51"/>
    </row>
    <row r="54" spans="1:38" ht="346.5" x14ac:dyDescent="0.25">
      <c r="A54" s="55" t="s">
        <v>193</v>
      </c>
      <c r="B54" s="56" t="s">
        <v>195</v>
      </c>
      <c r="C54" s="19" t="s">
        <v>257</v>
      </c>
      <c r="D54" s="162" t="s">
        <v>22</v>
      </c>
      <c r="E54" s="164" t="s">
        <v>80</v>
      </c>
      <c r="F54" s="163">
        <v>1</v>
      </c>
      <c r="G54" s="164" t="s">
        <v>289</v>
      </c>
      <c r="H54" s="164" t="s">
        <v>65</v>
      </c>
      <c r="I54" s="38" t="s">
        <v>199</v>
      </c>
      <c r="J54" s="40" t="s">
        <v>65</v>
      </c>
      <c r="K54" s="40" t="s">
        <v>91</v>
      </c>
      <c r="L54" s="38" t="s">
        <v>565</v>
      </c>
      <c r="M54" s="165">
        <v>43102</v>
      </c>
      <c r="N54" s="166">
        <v>43465</v>
      </c>
      <c r="O54" s="105"/>
      <c r="P54" s="157" t="s">
        <v>396</v>
      </c>
      <c r="Q54" s="158">
        <v>0</v>
      </c>
      <c r="R54" s="159">
        <v>0</v>
      </c>
      <c r="S54" s="160" t="str">
        <f t="shared" si="5"/>
        <v/>
      </c>
      <c r="T54" s="24"/>
      <c r="U54" s="157" t="s">
        <v>443</v>
      </c>
      <c r="V54" s="158"/>
      <c r="W54" s="159"/>
      <c r="X54" s="160" t="str">
        <f t="shared" si="8"/>
        <v/>
      </c>
      <c r="Y54" s="161" t="s">
        <v>445</v>
      </c>
      <c r="Z54" s="24"/>
      <c r="AA54" s="157" t="s">
        <v>566</v>
      </c>
      <c r="AB54" s="158">
        <v>1</v>
      </c>
      <c r="AC54" s="159">
        <v>0.4</v>
      </c>
      <c r="AD54" s="160">
        <f t="shared" si="1"/>
        <v>0.4</v>
      </c>
      <c r="AF54" s="4"/>
      <c r="AG54" s="223">
        <f t="shared" si="10"/>
        <v>1</v>
      </c>
      <c r="AH54" s="164">
        <f t="shared" si="9"/>
        <v>0.4</v>
      </c>
      <c r="AI54" s="224">
        <f t="shared" si="6"/>
        <v>0.4</v>
      </c>
      <c r="AJ54" s="164">
        <f t="shared" si="7"/>
        <v>0.6</v>
      </c>
      <c r="AK54" s="226" t="s">
        <v>506</v>
      </c>
      <c r="AL54" s="51"/>
    </row>
    <row r="55" spans="1:38" ht="91.5" customHeight="1" thickBot="1" x14ac:dyDescent="0.3">
      <c r="A55" s="67" t="s">
        <v>193</v>
      </c>
      <c r="B55" s="156" t="s">
        <v>195</v>
      </c>
      <c r="C55" s="20" t="s">
        <v>96</v>
      </c>
      <c r="D55" s="162" t="s">
        <v>123</v>
      </c>
      <c r="E55" s="38" t="s">
        <v>124</v>
      </c>
      <c r="F55" s="163">
        <v>1</v>
      </c>
      <c r="G55" s="164" t="s">
        <v>291</v>
      </c>
      <c r="H55" s="164" t="s">
        <v>65</v>
      </c>
      <c r="I55" s="38" t="s">
        <v>199</v>
      </c>
      <c r="J55" s="40" t="s">
        <v>65</v>
      </c>
      <c r="K55" s="40" t="s">
        <v>91</v>
      </c>
      <c r="L55" s="38" t="s">
        <v>90</v>
      </c>
      <c r="M55" s="165">
        <v>43220</v>
      </c>
      <c r="N55" s="166">
        <v>43465</v>
      </c>
      <c r="O55" s="105"/>
      <c r="P55" s="157" t="s">
        <v>322</v>
      </c>
      <c r="Q55" s="158">
        <v>0</v>
      </c>
      <c r="R55" s="159">
        <v>0</v>
      </c>
      <c r="S55" s="160" t="str">
        <f t="shared" si="5"/>
        <v/>
      </c>
      <c r="T55" s="24"/>
      <c r="U55" s="157" t="s">
        <v>444</v>
      </c>
      <c r="V55" s="158"/>
      <c r="W55" s="159"/>
      <c r="X55" s="160" t="str">
        <f t="shared" si="8"/>
        <v/>
      </c>
      <c r="Y55" s="161" t="s">
        <v>445</v>
      </c>
      <c r="Z55" s="24"/>
      <c r="AA55" s="157" t="s">
        <v>507</v>
      </c>
      <c r="AB55" s="158">
        <v>1</v>
      </c>
      <c r="AC55" s="159">
        <v>1</v>
      </c>
      <c r="AD55" s="160">
        <f t="shared" si="1"/>
        <v>1</v>
      </c>
      <c r="AF55" s="4"/>
      <c r="AG55" s="223">
        <f t="shared" si="10"/>
        <v>1</v>
      </c>
      <c r="AH55" s="164">
        <f t="shared" si="9"/>
        <v>1</v>
      </c>
      <c r="AI55" s="224">
        <f t="shared" si="6"/>
        <v>1</v>
      </c>
      <c r="AJ55" s="164">
        <f t="shared" si="7"/>
        <v>0</v>
      </c>
      <c r="AK55" s="226" t="s">
        <v>508</v>
      </c>
      <c r="AL55" s="51"/>
    </row>
    <row r="56" spans="1:38" ht="189" x14ac:dyDescent="0.25">
      <c r="A56" s="54" t="s">
        <v>193</v>
      </c>
      <c r="B56" s="36" t="s">
        <v>196</v>
      </c>
      <c r="C56" s="12" t="s">
        <v>270</v>
      </c>
      <c r="D56" s="37" t="s">
        <v>23</v>
      </c>
      <c r="E56" s="41" t="s">
        <v>81</v>
      </c>
      <c r="F56" s="167">
        <v>1</v>
      </c>
      <c r="G56" s="41" t="s">
        <v>367</v>
      </c>
      <c r="H56" s="41" t="s">
        <v>77</v>
      </c>
      <c r="I56" s="41" t="s">
        <v>201</v>
      </c>
      <c r="J56" s="41" t="s">
        <v>135</v>
      </c>
      <c r="K56" s="41" t="s">
        <v>109</v>
      </c>
      <c r="L56" s="41" t="s">
        <v>170</v>
      </c>
      <c r="M56" s="42">
        <v>43160</v>
      </c>
      <c r="N56" s="43">
        <v>43465</v>
      </c>
      <c r="O56" s="45"/>
      <c r="P56" s="46" t="s">
        <v>448</v>
      </c>
      <c r="Q56" s="47"/>
      <c r="R56" s="48"/>
      <c r="S56" s="49" t="str">
        <f t="shared" si="5"/>
        <v/>
      </c>
      <c r="T56" s="24"/>
      <c r="U56" s="46" t="s">
        <v>449</v>
      </c>
      <c r="V56" s="47"/>
      <c r="W56" s="48"/>
      <c r="X56" s="49" t="str">
        <f t="shared" si="8"/>
        <v/>
      </c>
      <c r="Y56" s="50" t="s">
        <v>450</v>
      </c>
      <c r="Z56" s="24"/>
      <c r="AA56" s="46" t="s">
        <v>567</v>
      </c>
      <c r="AB56" s="168">
        <v>1</v>
      </c>
      <c r="AC56" s="48">
        <v>0.4</v>
      </c>
      <c r="AD56" s="49">
        <f t="shared" si="1"/>
        <v>0.4</v>
      </c>
      <c r="AF56" s="4"/>
      <c r="AG56" s="227">
        <f t="shared" si="10"/>
        <v>1</v>
      </c>
      <c r="AH56" s="167">
        <f t="shared" si="9"/>
        <v>0.4</v>
      </c>
      <c r="AI56" s="92">
        <f t="shared" si="6"/>
        <v>0.4</v>
      </c>
      <c r="AJ56" s="167">
        <f t="shared" si="7"/>
        <v>0.6</v>
      </c>
      <c r="AK56" s="228" t="s">
        <v>568</v>
      </c>
      <c r="AL56" s="51"/>
    </row>
    <row r="57" spans="1:38" ht="126" x14ac:dyDescent="0.25">
      <c r="A57" s="55" t="s">
        <v>193</v>
      </c>
      <c r="B57" s="56" t="s">
        <v>196</v>
      </c>
      <c r="C57" s="16" t="s">
        <v>11</v>
      </c>
      <c r="D57" s="97" t="s">
        <v>24</v>
      </c>
      <c r="E57" s="40" t="s">
        <v>68</v>
      </c>
      <c r="F57" s="39">
        <v>1</v>
      </c>
      <c r="G57" s="40" t="s">
        <v>292</v>
      </c>
      <c r="H57" s="40" t="s">
        <v>67</v>
      </c>
      <c r="I57" s="40" t="s">
        <v>200</v>
      </c>
      <c r="J57" s="40" t="s">
        <v>208</v>
      </c>
      <c r="K57" s="40" t="s">
        <v>569</v>
      </c>
      <c r="L57" s="40" t="s">
        <v>89</v>
      </c>
      <c r="M57" s="98">
        <v>43221</v>
      </c>
      <c r="N57" s="99">
        <v>43343</v>
      </c>
      <c r="O57" s="44"/>
      <c r="P57" s="100" t="s">
        <v>323</v>
      </c>
      <c r="Q57" s="101">
        <v>0</v>
      </c>
      <c r="R57" s="102">
        <v>0</v>
      </c>
      <c r="S57" s="103" t="str">
        <f t="shared" si="5"/>
        <v/>
      </c>
      <c r="T57" s="24"/>
      <c r="U57" s="157" t="s">
        <v>417</v>
      </c>
      <c r="V57" s="101">
        <v>1</v>
      </c>
      <c r="W57" s="102">
        <v>0</v>
      </c>
      <c r="X57" s="103">
        <f t="shared" si="8"/>
        <v>0</v>
      </c>
      <c r="Y57" s="104" t="s">
        <v>438</v>
      </c>
      <c r="Z57" s="24"/>
      <c r="AA57" s="100" t="s">
        <v>493</v>
      </c>
      <c r="AB57" s="101"/>
      <c r="AC57" s="102">
        <v>0.1</v>
      </c>
      <c r="AD57" s="188" t="str">
        <f t="shared" si="1"/>
        <v/>
      </c>
      <c r="AF57" s="4"/>
      <c r="AG57" s="203">
        <f t="shared" si="10"/>
        <v>1</v>
      </c>
      <c r="AH57" s="40">
        <f t="shared" si="9"/>
        <v>0.1</v>
      </c>
      <c r="AI57" s="107">
        <f t="shared" si="6"/>
        <v>0.1</v>
      </c>
      <c r="AJ57" s="40">
        <f t="shared" si="7"/>
        <v>0.9</v>
      </c>
      <c r="AK57" s="229" t="s">
        <v>475</v>
      </c>
      <c r="AL57" s="51"/>
    </row>
    <row r="58" spans="1:38" ht="63.75" thickBot="1" x14ac:dyDescent="0.3">
      <c r="A58" s="67" t="s">
        <v>193</v>
      </c>
      <c r="B58" s="156" t="s">
        <v>196</v>
      </c>
      <c r="C58" s="16" t="s">
        <v>12</v>
      </c>
      <c r="D58" s="97" t="s">
        <v>25</v>
      </c>
      <c r="E58" s="40" t="s">
        <v>314</v>
      </c>
      <c r="F58" s="39">
        <v>5</v>
      </c>
      <c r="G58" s="40" t="s">
        <v>293</v>
      </c>
      <c r="H58" s="40" t="s">
        <v>78</v>
      </c>
      <c r="I58" s="40" t="s">
        <v>200</v>
      </c>
      <c r="J58" s="40" t="s">
        <v>208</v>
      </c>
      <c r="K58" s="40" t="s">
        <v>569</v>
      </c>
      <c r="L58" s="40" t="s">
        <v>249</v>
      </c>
      <c r="M58" s="98">
        <v>43160</v>
      </c>
      <c r="N58" s="99">
        <v>43343</v>
      </c>
      <c r="O58" s="45"/>
      <c r="P58" s="100" t="s">
        <v>389</v>
      </c>
      <c r="Q58" s="101">
        <v>2</v>
      </c>
      <c r="R58" s="102">
        <v>2</v>
      </c>
      <c r="S58" s="103">
        <f>IF(Q58=0,"",R58/Q58)</f>
        <v>1</v>
      </c>
      <c r="T58" s="24"/>
      <c r="U58" s="157" t="s">
        <v>418</v>
      </c>
      <c r="V58" s="101">
        <v>3</v>
      </c>
      <c r="W58" s="102">
        <v>0</v>
      </c>
      <c r="X58" s="103">
        <f t="shared" si="8"/>
        <v>0</v>
      </c>
      <c r="Y58" s="104" t="s">
        <v>438</v>
      </c>
      <c r="Z58" s="24"/>
      <c r="AA58" s="100" t="s">
        <v>494</v>
      </c>
      <c r="AB58" s="101"/>
      <c r="AC58" s="102">
        <v>3</v>
      </c>
      <c r="AD58" s="188" t="str">
        <f t="shared" si="1"/>
        <v/>
      </c>
      <c r="AF58" s="4"/>
      <c r="AG58" s="203">
        <f t="shared" si="10"/>
        <v>5</v>
      </c>
      <c r="AH58" s="40">
        <f t="shared" si="9"/>
        <v>5</v>
      </c>
      <c r="AI58" s="107">
        <f t="shared" si="6"/>
        <v>1</v>
      </c>
      <c r="AJ58" s="40">
        <f t="shared" si="7"/>
        <v>0</v>
      </c>
      <c r="AK58" s="204" t="s">
        <v>477</v>
      </c>
      <c r="AL58" s="51"/>
    </row>
    <row r="59" spans="1:38" ht="111" thickBot="1" x14ac:dyDescent="0.3">
      <c r="A59" s="79" t="s">
        <v>193</v>
      </c>
      <c r="B59" s="80" t="s">
        <v>197</v>
      </c>
      <c r="C59" s="15" t="s">
        <v>13</v>
      </c>
      <c r="D59" s="81" t="s">
        <v>154</v>
      </c>
      <c r="E59" s="82" t="s">
        <v>456</v>
      </c>
      <c r="F59" s="83">
        <v>4</v>
      </c>
      <c r="G59" s="82" t="s">
        <v>339</v>
      </c>
      <c r="H59" s="82" t="s">
        <v>69</v>
      </c>
      <c r="I59" s="82" t="s">
        <v>200</v>
      </c>
      <c r="J59" s="82" t="s">
        <v>36</v>
      </c>
      <c r="K59" s="82" t="s">
        <v>105</v>
      </c>
      <c r="L59" s="82" t="s">
        <v>101</v>
      </c>
      <c r="M59" s="84">
        <v>43102</v>
      </c>
      <c r="N59" s="85">
        <v>43480</v>
      </c>
      <c r="O59" s="169"/>
      <c r="P59" s="87" t="s">
        <v>363</v>
      </c>
      <c r="Q59" s="170">
        <v>1</v>
      </c>
      <c r="R59" s="89">
        <v>1</v>
      </c>
      <c r="S59" s="90">
        <f t="shared" si="5"/>
        <v>1</v>
      </c>
      <c r="T59" s="24"/>
      <c r="U59" s="87" t="s">
        <v>419</v>
      </c>
      <c r="V59" s="170">
        <v>1</v>
      </c>
      <c r="W59" s="89">
        <v>1</v>
      </c>
      <c r="X59" s="90">
        <f t="shared" si="8"/>
        <v>1</v>
      </c>
      <c r="Y59" s="91" t="s">
        <v>407</v>
      </c>
      <c r="Z59" s="24"/>
      <c r="AA59" s="87" t="s">
        <v>505</v>
      </c>
      <c r="AB59" s="88">
        <v>1</v>
      </c>
      <c r="AC59" s="181">
        <v>1</v>
      </c>
      <c r="AD59" s="189">
        <f t="shared" si="1"/>
        <v>1</v>
      </c>
      <c r="AF59" s="4"/>
      <c r="AG59" s="230">
        <f t="shared" si="10"/>
        <v>3</v>
      </c>
      <c r="AH59" s="83">
        <f t="shared" si="9"/>
        <v>3</v>
      </c>
      <c r="AI59" s="198">
        <f t="shared" si="6"/>
        <v>1</v>
      </c>
      <c r="AJ59" s="83">
        <f t="shared" si="7"/>
        <v>0</v>
      </c>
      <c r="AK59" s="199" t="s">
        <v>477</v>
      </c>
      <c r="AL59" s="51"/>
    </row>
    <row r="60" spans="1:38" ht="110.25" x14ac:dyDescent="0.25">
      <c r="A60" s="54" t="s">
        <v>198</v>
      </c>
      <c r="B60" s="36" t="s">
        <v>18</v>
      </c>
      <c r="C60" s="12" t="s">
        <v>271</v>
      </c>
      <c r="D60" s="37" t="s">
        <v>37</v>
      </c>
      <c r="E60" s="171" t="s">
        <v>126</v>
      </c>
      <c r="F60" s="52">
        <v>1</v>
      </c>
      <c r="G60" s="171" t="s">
        <v>289</v>
      </c>
      <c r="H60" s="41" t="s">
        <v>84</v>
      </c>
      <c r="I60" s="41" t="s">
        <v>200</v>
      </c>
      <c r="J60" s="41" t="s">
        <v>36</v>
      </c>
      <c r="K60" s="41" t="s">
        <v>101</v>
      </c>
      <c r="L60" s="41" t="s">
        <v>102</v>
      </c>
      <c r="M60" s="42">
        <v>43102</v>
      </c>
      <c r="N60" s="43">
        <v>43220</v>
      </c>
      <c r="O60" s="45"/>
      <c r="P60" s="46" t="s">
        <v>364</v>
      </c>
      <c r="Q60" s="47">
        <v>1</v>
      </c>
      <c r="R60" s="48">
        <v>1</v>
      </c>
      <c r="S60" s="49">
        <f t="shared" si="5"/>
        <v>1</v>
      </c>
      <c r="T60" s="24"/>
      <c r="U60" s="46" t="s">
        <v>437</v>
      </c>
      <c r="V60" s="47"/>
      <c r="W60" s="48"/>
      <c r="X60" s="49" t="str">
        <f t="shared" si="8"/>
        <v/>
      </c>
      <c r="Y60" s="50" t="s">
        <v>437</v>
      </c>
      <c r="Z60" s="24"/>
      <c r="AA60" s="46" t="s">
        <v>492</v>
      </c>
      <c r="AB60" s="47"/>
      <c r="AC60" s="48"/>
      <c r="AD60" s="184" t="str">
        <f t="shared" si="1"/>
        <v/>
      </c>
      <c r="AF60" s="4"/>
      <c r="AG60" s="18">
        <f t="shared" si="10"/>
        <v>1</v>
      </c>
      <c r="AH60" s="41">
        <f t="shared" si="9"/>
        <v>1</v>
      </c>
      <c r="AI60" s="92">
        <f t="shared" si="6"/>
        <v>1</v>
      </c>
      <c r="AJ60" s="41">
        <f t="shared" si="7"/>
        <v>0</v>
      </c>
      <c r="AK60" s="204" t="s">
        <v>477</v>
      </c>
      <c r="AL60" s="51"/>
    </row>
    <row r="61" spans="1:38" ht="102.75" customHeight="1" x14ac:dyDescent="0.25">
      <c r="A61" s="55" t="s">
        <v>198</v>
      </c>
      <c r="B61" s="56" t="s">
        <v>18</v>
      </c>
      <c r="C61" s="16" t="s">
        <v>283</v>
      </c>
      <c r="D61" s="57" t="s">
        <v>390</v>
      </c>
      <c r="E61" s="38" t="s">
        <v>258</v>
      </c>
      <c r="F61" s="58">
        <v>1</v>
      </c>
      <c r="G61" s="38" t="s">
        <v>259</v>
      </c>
      <c r="H61" s="38" t="s">
        <v>29</v>
      </c>
      <c r="I61" s="38" t="s">
        <v>200</v>
      </c>
      <c r="J61" s="38" t="s">
        <v>36</v>
      </c>
      <c r="K61" s="38" t="s">
        <v>101</v>
      </c>
      <c r="L61" s="38" t="s">
        <v>260</v>
      </c>
      <c r="M61" s="98">
        <v>43221</v>
      </c>
      <c r="N61" s="99">
        <v>43343</v>
      </c>
      <c r="O61" s="45"/>
      <c r="P61" s="100" t="s">
        <v>323</v>
      </c>
      <c r="Q61" s="101"/>
      <c r="R61" s="102"/>
      <c r="S61" s="103" t="str">
        <f t="shared" si="5"/>
        <v/>
      </c>
      <c r="T61" s="24"/>
      <c r="U61" s="100" t="s">
        <v>421</v>
      </c>
      <c r="V61" s="101">
        <v>1</v>
      </c>
      <c r="W61" s="102">
        <v>1</v>
      </c>
      <c r="X61" s="103">
        <f t="shared" si="8"/>
        <v>1</v>
      </c>
      <c r="Y61" s="104" t="s">
        <v>407</v>
      </c>
      <c r="Z61" s="24"/>
      <c r="AA61" s="100" t="s">
        <v>492</v>
      </c>
      <c r="AB61" s="101"/>
      <c r="AC61" s="102"/>
      <c r="AD61" s="188" t="str">
        <f t="shared" si="1"/>
        <v/>
      </c>
      <c r="AF61" s="4"/>
      <c r="AG61" s="203">
        <f t="shared" si="10"/>
        <v>1</v>
      </c>
      <c r="AH61" s="40">
        <f t="shared" si="9"/>
        <v>1</v>
      </c>
      <c r="AI61" s="107">
        <f t="shared" si="6"/>
        <v>1</v>
      </c>
      <c r="AJ61" s="40">
        <f t="shared" si="7"/>
        <v>0</v>
      </c>
      <c r="AK61" s="204" t="s">
        <v>477</v>
      </c>
      <c r="AL61" s="51"/>
    </row>
    <row r="62" spans="1:38" ht="78.75" x14ac:dyDescent="0.25">
      <c r="A62" s="55" t="s">
        <v>198</v>
      </c>
      <c r="B62" s="56" t="s">
        <v>18</v>
      </c>
      <c r="C62" s="16" t="s">
        <v>4</v>
      </c>
      <c r="D62" s="57" t="s">
        <v>38</v>
      </c>
      <c r="E62" s="172" t="s">
        <v>366</v>
      </c>
      <c r="F62" s="110">
        <v>1</v>
      </c>
      <c r="G62" s="172" t="s">
        <v>294</v>
      </c>
      <c r="H62" s="38" t="s">
        <v>85</v>
      </c>
      <c r="I62" s="38" t="s">
        <v>200</v>
      </c>
      <c r="J62" s="38" t="s">
        <v>36</v>
      </c>
      <c r="K62" s="38" t="s">
        <v>101</v>
      </c>
      <c r="L62" s="38" t="s">
        <v>162</v>
      </c>
      <c r="M62" s="59">
        <v>43102</v>
      </c>
      <c r="N62" s="60">
        <v>43465</v>
      </c>
      <c r="O62" s="45"/>
      <c r="P62" s="100" t="s">
        <v>397</v>
      </c>
      <c r="Q62" s="63"/>
      <c r="R62" s="109"/>
      <c r="S62" s="103" t="str">
        <f t="shared" si="5"/>
        <v/>
      </c>
      <c r="T62" s="24"/>
      <c r="U62" s="100" t="s">
        <v>422</v>
      </c>
      <c r="V62" s="108"/>
      <c r="W62" s="109"/>
      <c r="X62" s="103" t="str">
        <f t="shared" si="8"/>
        <v/>
      </c>
      <c r="Y62" s="104" t="s">
        <v>407</v>
      </c>
      <c r="Z62" s="24"/>
      <c r="AA62" s="100" t="s">
        <v>570</v>
      </c>
      <c r="AB62" s="108">
        <v>1</v>
      </c>
      <c r="AC62" s="109">
        <v>1</v>
      </c>
      <c r="AD62" s="188">
        <f t="shared" si="1"/>
        <v>1</v>
      </c>
      <c r="AF62" s="4"/>
      <c r="AG62" s="231">
        <f t="shared" si="10"/>
        <v>1</v>
      </c>
      <c r="AH62" s="208">
        <f t="shared" si="9"/>
        <v>1</v>
      </c>
      <c r="AI62" s="107">
        <f t="shared" si="6"/>
        <v>1</v>
      </c>
      <c r="AJ62" s="208">
        <f t="shared" si="7"/>
        <v>0</v>
      </c>
      <c r="AK62" s="204" t="s">
        <v>477</v>
      </c>
      <c r="AL62" s="51"/>
    </row>
    <row r="63" spans="1:38" ht="99.75" customHeight="1" x14ac:dyDescent="0.25">
      <c r="A63" s="55" t="s">
        <v>198</v>
      </c>
      <c r="B63" s="56" t="s">
        <v>18</v>
      </c>
      <c r="C63" s="16" t="s">
        <v>272</v>
      </c>
      <c r="D63" s="57" t="s">
        <v>391</v>
      </c>
      <c r="E63" s="172" t="s">
        <v>40</v>
      </c>
      <c r="F63" s="173">
        <v>1</v>
      </c>
      <c r="G63" s="172" t="s">
        <v>119</v>
      </c>
      <c r="H63" s="38" t="s">
        <v>224</v>
      </c>
      <c r="I63" s="38" t="s">
        <v>200</v>
      </c>
      <c r="J63" s="38" t="s">
        <v>237</v>
      </c>
      <c r="K63" s="38" t="s">
        <v>110</v>
      </c>
      <c r="L63" s="38" t="s">
        <v>239</v>
      </c>
      <c r="M63" s="59">
        <v>43222</v>
      </c>
      <c r="N63" s="60">
        <v>43339</v>
      </c>
      <c r="O63" s="45"/>
      <c r="P63" s="100" t="s">
        <v>323</v>
      </c>
      <c r="Q63" s="63"/>
      <c r="R63" s="64"/>
      <c r="S63" s="65" t="str">
        <f t="shared" si="5"/>
        <v/>
      </c>
      <c r="T63" s="24"/>
      <c r="U63" s="100" t="s">
        <v>571</v>
      </c>
      <c r="V63" s="63">
        <v>1</v>
      </c>
      <c r="W63" s="64">
        <v>1</v>
      </c>
      <c r="X63" s="65">
        <f t="shared" si="8"/>
        <v>1</v>
      </c>
      <c r="Y63" s="66" t="s">
        <v>407</v>
      </c>
      <c r="Z63" s="24"/>
      <c r="AA63" s="100" t="s">
        <v>492</v>
      </c>
      <c r="AB63" s="63"/>
      <c r="AC63" s="64"/>
      <c r="AD63" s="187" t="str">
        <f t="shared" si="1"/>
        <v/>
      </c>
      <c r="AF63" s="4"/>
      <c r="AG63" s="19">
        <f t="shared" si="10"/>
        <v>1</v>
      </c>
      <c r="AH63" s="38">
        <f t="shared" si="9"/>
        <v>1</v>
      </c>
      <c r="AI63" s="110">
        <f t="shared" si="6"/>
        <v>1</v>
      </c>
      <c r="AJ63" s="38">
        <f t="shared" si="7"/>
        <v>0</v>
      </c>
      <c r="AK63" s="204" t="s">
        <v>477</v>
      </c>
      <c r="AL63" s="51"/>
    </row>
    <row r="64" spans="1:38" ht="110.25" x14ac:dyDescent="0.25">
      <c r="A64" s="55" t="s">
        <v>198</v>
      </c>
      <c r="B64" s="56" t="s">
        <v>18</v>
      </c>
      <c r="C64" s="16" t="s">
        <v>273</v>
      </c>
      <c r="D64" s="57" t="s">
        <v>262</v>
      </c>
      <c r="E64" s="172" t="s">
        <v>261</v>
      </c>
      <c r="F64" s="173">
        <v>3</v>
      </c>
      <c r="G64" s="172" t="s">
        <v>112</v>
      </c>
      <c r="H64" s="38" t="s">
        <v>224</v>
      </c>
      <c r="I64" s="38" t="s">
        <v>200</v>
      </c>
      <c r="J64" s="38" t="s">
        <v>237</v>
      </c>
      <c r="K64" s="38" t="s">
        <v>110</v>
      </c>
      <c r="L64" s="38" t="s">
        <v>239</v>
      </c>
      <c r="M64" s="59">
        <v>43339</v>
      </c>
      <c r="N64" s="60">
        <v>43465</v>
      </c>
      <c r="O64" s="45"/>
      <c r="P64" s="100" t="s">
        <v>323</v>
      </c>
      <c r="Q64" s="63"/>
      <c r="R64" s="64"/>
      <c r="S64" s="65" t="str">
        <f t="shared" si="5"/>
        <v/>
      </c>
      <c r="T64" s="24"/>
      <c r="U64" s="100" t="s">
        <v>423</v>
      </c>
      <c r="V64" s="63">
        <v>0</v>
      </c>
      <c r="W64" s="64">
        <v>1</v>
      </c>
      <c r="X64" s="65" t="str">
        <f t="shared" si="8"/>
        <v/>
      </c>
      <c r="Y64" s="66" t="s">
        <v>407</v>
      </c>
      <c r="Z64" s="24"/>
      <c r="AA64" s="100" t="s">
        <v>480</v>
      </c>
      <c r="AB64" s="63">
        <v>3</v>
      </c>
      <c r="AC64" s="64">
        <v>2</v>
      </c>
      <c r="AD64" s="187">
        <f t="shared" si="1"/>
        <v>0.66666666666666663</v>
      </c>
      <c r="AF64" s="4"/>
      <c r="AG64" s="19">
        <f t="shared" si="10"/>
        <v>3</v>
      </c>
      <c r="AH64" s="38">
        <f t="shared" si="9"/>
        <v>3</v>
      </c>
      <c r="AI64" s="110">
        <f t="shared" si="6"/>
        <v>1</v>
      </c>
      <c r="AJ64" s="38">
        <f t="shared" si="7"/>
        <v>0</v>
      </c>
      <c r="AK64" s="193" t="s">
        <v>477</v>
      </c>
      <c r="AL64" s="51"/>
    </row>
    <row r="65" spans="1:38" ht="78.75" x14ac:dyDescent="0.25">
      <c r="A65" s="55" t="s">
        <v>198</v>
      </c>
      <c r="B65" s="56" t="s">
        <v>18</v>
      </c>
      <c r="C65" s="16" t="s">
        <v>274</v>
      </c>
      <c r="D65" s="57" t="s">
        <v>41</v>
      </c>
      <c r="E65" s="172" t="s">
        <v>39</v>
      </c>
      <c r="F65" s="173">
        <v>1</v>
      </c>
      <c r="G65" s="172" t="s">
        <v>39</v>
      </c>
      <c r="H65" s="38" t="s">
        <v>56</v>
      </c>
      <c r="I65" s="38" t="s">
        <v>199</v>
      </c>
      <c r="J65" s="38" t="s">
        <v>74</v>
      </c>
      <c r="K65" s="38" t="s">
        <v>468</v>
      </c>
      <c r="L65" s="38" t="s">
        <v>102</v>
      </c>
      <c r="M65" s="59">
        <v>43221</v>
      </c>
      <c r="N65" s="60">
        <v>43339</v>
      </c>
      <c r="O65" s="45"/>
      <c r="P65" s="100" t="s">
        <v>323</v>
      </c>
      <c r="Q65" s="63"/>
      <c r="R65" s="64"/>
      <c r="S65" s="65" t="str">
        <f t="shared" si="5"/>
        <v/>
      </c>
      <c r="T65" s="24"/>
      <c r="U65" s="100" t="s">
        <v>519</v>
      </c>
      <c r="V65" s="63">
        <v>1</v>
      </c>
      <c r="W65" s="64">
        <v>0</v>
      </c>
      <c r="X65" s="65">
        <f t="shared" si="8"/>
        <v>0</v>
      </c>
      <c r="Y65" s="66" t="s">
        <v>438</v>
      </c>
      <c r="Z65" s="24"/>
      <c r="AA65" s="100" t="s">
        <v>502</v>
      </c>
      <c r="AB65" s="63"/>
      <c r="AC65" s="64">
        <v>1</v>
      </c>
      <c r="AD65" s="65" t="str">
        <f t="shared" si="1"/>
        <v/>
      </c>
      <c r="AF65" s="4"/>
      <c r="AG65" s="19">
        <f t="shared" si="10"/>
        <v>1</v>
      </c>
      <c r="AH65" s="38">
        <f t="shared" si="9"/>
        <v>1</v>
      </c>
      <c r="AI65" s="110">
        <f t="shared" si="6"/>
        <v>1</v>
      </c>
      <c r="AJ65" s="38">
        <f t="shared" si="7"/>
        <v>0</v>
      </c>
      <c r="AK65" s="193" t="s">
        <v>477</v>
      </c>
      <c r="AL65" s="51"/>
    </row>
    <row r="66" spans="1:38" ht="63" x14ac:dyDescent="0.25">
      <c r="A66" s="55" t="s">
        <v>198</v>
      </c>
      <c r="B66" s="56" t="s">
        <v>18</v>
      </c>
      <c r="C66" s="16" t="s">
        <v>275</v>
      </c>
      <c r="D66" s="57" t="s">
        <v>263</v>
      </c>
      <c r="E66" s="172" t="s">
        <v>264</v>
      </c>
      <c r="F66" s="173">
        <v>1</v>
      </c>
      <c r="G66" s="172" t="s">
        <v>333</v>
      </c>
      <c r="H66" s="38" t="s">
        <v>56</v>
      </c>
      <c r="I66" s="38" t="s">
        <v>199</v>
      </c>
      <c r="J66" s="38" t="s">
        <v>74</v>
      </c>
      <c r="K66" s="38" t="s">
        <v>468</v>
      </c>
      <c r="L66" s="38" t="s">
        <v>102</v>
      </c>
      <c r="M66" s="59">
        <v>43339</v>
      </c>
      <c r="N66" s="60">
        <v>43465</v>
      </c>
      <c r="O66" s="45"/>
      <c r="P66" s="100" t="s">
        <v>322</v>
      </c>
      <c r="Q66" s="63"/>
      <c r="R66" s="64"/>
      <c r="S66" s="65" t="str">
        <f t="shared" si="5"/>
        <v/>
      </c>
      <c r="T66" s="24"/>
      <c r="U66" s="100" t="s">
        <v>425</v>
      </c>
      <c r="V66" s="63"/>
      <c r="W66" s="64"/>
      <c r="X66" s="65" t="str">
        <f t="shared" si="8"/>
        <v/>
      </c>
      <c r="Y66" s="66" t="s">
        <v>321</v>
      </c>
      <c r="Z66" s="24"/>
      <c r="AA66" s="100" t="s">
        <v>503</v>
      </c>
      <c r="AB66" s="63">
        <v>1</v>
      </c>
      <c r="AC66" s="64">
        <v>1</v>
      </c>
      <c r="AD66" s="65">
        <f t="shared" si="1"/>
        <v>1</v>
      </c>
      <c r="AF66" s="4"/>
      <c r="AG66" s="19">
        <f t="shared" si="10"/>
        <v>1</v>
      </c>
      <c r="AH66" s="38">
        <f t="shared" si="9"/>
        <v>1</v>
      </c>
      <c r="AI66" s="110">
        <f t="shared" si="6"/>
        <v>1</v>
      </c>
      <c r="AJ66" s="38">
        <f t="shared" si="7"/>
        <v>0</v>
      </c>
      <c r="AK66" s="193" t="s">
        <v>477</v>
      </c>
      <c r="AL66" s="51"/>
    </row>
    <row r="67" spans="1:38" ht="63" x14ac:dyDescent="0.25">
      <c r="A67" s="55" t="s">
        <v>198</v>
      </c>
      <c r="B67" s="56" t="s">
        <v>18</v>
      </c>
      <c r="C67" s="16" t="s">
        <v>277</v>
      </c>
      <c r="D67" s="57" t="s">
        <v>572</v>
      </c>
      <c r="E67" s="172" t="s">
        <v>226</v>
      </c>
      <c r="F67" s="173">
        <v>1</v>
      </c>
      <c r="G67" s="172" t="s">
        <v>227</v>
      </c>
      <c r="H67" s="38" t="s">
        <v>224</v>
      </c>
      <c r="I67" s="38" t="s">
        <v>200</v>
      </c>
      <c r="J67" s="38" t="s">
        <v>310</v>
      </c>
      <c r="K67" s="38" t="s">
        <v>233</v>
      </c>
      <c r="L67" s="38" t="s">
        <v>229</v>
      </c>
      <c r="M67" s="59">
        <v>43191</v>
      </c>
      <c r="N67" s="60">
        <v>43220</v>
      </c>
      <c r="O67" s="45"/>
      <c r="P67" s="62" t="s">
        <v>573</v>
      </c>
      <c r="Q67" s="63">
        <v>1</v>
      </c>
      <c r="R67" s="64">
        <v>1</v>
      </c>
      <c r="S67" s="65">
        <f t="shared" si="5"/>
        <v>1</v>
      </c>
      <c r="T67" s="24"/>
      <c r="U67" s="62" t="s">
        <v>420</v>
      </c>
      <c r="V67" s="63"/>
      <c r="W67" s="64"/>
      <c r="X67" s="65" t="str">
        <f t="shared" si="8"/>
        <v/>
      </c>
      <c r="Y67" s="66" t="s">
        <v>420</v>
      </c>
      <c r="Z67" s="24"/>
      <c r="AA67" s="62" t="s">
        <v>492</v>
      </c>
      <c r="AB67" s="63"/>
      <c r="AC67" s="64"/>
      <c r="AD67" s="187" t="str">
        <f t="shared" si="1"/>
        <v/>
      </c>
      <c r="AF67" s="4"/>
      <c r="AG67" s="19">
        <f t="shared" si="10"/>
        <v>1</v>
      </c>
      <c r="AH67" s="38">
        <f t="shared" si="9"/>
        <v>1</v>
      </c>
      <c r="AI67" s="110">
        <f t="shared" si="6"/>
        <v>1</v>
      </c>
      <c r="AJ67" s="38">
        <f t="shared" si="7"/>
        <v>0</v>
      </c>
      <c r="AK67" s="193" t="s">
        <v>477</v>
      </c>
      <c r="AL67" s="51"/>
    </row>
    <row r="68" spans="1:38" ht="63" x14ac:dyDescent="0.25">
      <c r="A68" s="55" t="s">
        <v>198</v>
      </c>
      <c r="B68" s="56" t="s">
        <v>18</v>
      </c>
      <c r="C68" s="16" t="s">
        <v>278</v>
      </c>
      <c r="D68" s="57" t="s">
        <v>230</v>
      </c>
      <c r="E68" s="172" t="s">
        <v>231</v>
      </c>
      <c r="F68" s="173">
        <v>1</v>
      </c>
      <c r="G68" s="172" t="s">
        <v>232</v>
      </c>
      <c r="H68" s="38" t="s">
        <v>224</v>
      </c>
      <c r="I68" s="38" t="s">
        <v>200</v>
      </c>
      <c r="J68" s="38" t="s">
        <v>36</v>
      </c>
      <c r="K68" s="38" t="s">
        <v>101</v>
      </c>
      <c r="L68" s="38" t="s">
        <v>228</v>
      </c>
      <c r="M68" s="59">
        <v>43191</v>
      </c>
      <c r="N68" s="60">
        <v>43220</v>
      </c>
      <c r="O68" s="45"/>
      <c r="P68" s="62" t="s">
        <v>365</v>
      </c>
      <c r="Q68" s="63">
        <v>1</v>
      </c>
      <c r="R68" s="64">
        <v>1</v>
      </c>
      <c r="S68" s="65">
        <f t="shared" si="5"/>
        <v>1</v>
      </c>
      <c r="T68" s="24"/>
      <c r="U68" s="62" t="s">
        <v>420</v>
      </c>
      <c r="V68" s="63"/>
      <c r="W68" s="64"/>
      <c r="X68" s="65" t="str">
        <f t="shared" si="8"/>
        <v/>
      </c>
      <c r="Y68" s="66" t="s">
        <v>420</v>
      </c>
      <c r="Z68" s="24"/>
      <c r="AA68" s="62" t="s">
        <v>492</v>
      </c>
      <c r="AB68" s="63"/>
      <c r="AC68" s="64"/>
      <c r="AD68" s="187" t="str">
        <f t="shared" si="1"/>
        <v/>
      </c>
      <c r="AF68" s="4"/>
      <c r="AG68" s="19">
        <f t="shared" si="10"/>
        <v>1</v>
      </c>
      <c r="AH68" s="38">
        <f t="shared" si="9"/>
        <v>1</v>
      </c>
      <c r="AI68" s="110">
        <f t="shared" si="6"/>
        <v>1</v>
      </c>
      <c r="AJ68" s="38">
        <f t="shared" si="7"/>
        <v>0</v>
      </c>
      <c r="AK68" s="193" t="s">
        <v>477</v>
      </c>
      <c r="AL68" s="51"/>
    </row>
    <row r="69" spans="1:38" ht="110.25" x14ac:dyDescent="0.25">
      <c r="A69" s="55" t="s">
        <v>198</v>
      </c>
      <c r="B69" s="56" t="s">
        <v>18</v>
      </c>
      <c r="C69" s="16" t="s">
        <v>279</v>
      </c>
      <c r="D69" s="162" t="s">
        <v>400</v>
      </c>
      <c r="E69" s="174" t="s">
        <v>401</v>
      </c>
      <c r="F69" s="173">
        <v>3</v>
      </c>
      <c r="G69" s="174" t="s">
        <v>402</v>
      </c>
      <c r="H69" s="38" t="s">
        <v>224</v>
      </c>
      <c r="I69" s="38" t="s">
        <v>200</v>
      </c>
      <c r="J69" s="38" t="s">
        <v>36</v>
      </c>
      <c r="K69" s="38" t="s">
        <v>101</v>
      </c>
      <c r="L69" s="38" t="s">
        <v>228</v>
      </c>
      <c r="M69" s="165">
        <v>43339</v>
      </c>
      <c r="N69" s="166">
        <v>43465</v>
      </c>
      <c r="O69" s="45"/>
      <c r="P69" s="157" t="s">
        <v>403</v>
      </c>
      <c r="Q69" s="158"/>
      <c r="R69" s="159"/>
      <c r="S69" s="160" t="str">
        <f t="shared" si="5"/>
        <v/>
      </c>
      <c r="T69" s="24"/>
      <c r="U69" s="100" t="s">
        <v>426</v>
      </c>
      <c r="V69" s="158"/>
      <c r="W69" s="159">
        <v>1</v>
      </c>
      <c r="X69" s="160"/>
      <c r="Y69" s="161" t="s">
        <v>407</v>
      </c>
      <c r="Z69" s="24"/>
      <c r="AA69" s="100" t="s">
        <v>480</v>
      </c>
      <c r="AB69" s="158">
        <v>3</v>
      </c>
      <c r="AC69" s="159">
        <v>2</v>
      </c>
      <c r="AD69" s="190">
        <f t="shared" si="1"/>
        <v>0.66666666666666663</v>
      </c>
      <c r="AF69" s="4"/>
      <c r="AG69" s="223">
        <f t="shared" si="10"/>
        <v>3</v>
      </c>
      <c r="AH69" s="164">
        <f t="shared" si="9"/>
        <v>3</v>
      </c>
      <c r="AI69" s="224">
        <f t="shared" si="6"/>
        <v>1</v>
      </c>
      <c r="AJ69" s="164">
        <f t="shared" si="7"/>
        <v>0</v>
      </c>
      <c r="AK69" s="193" t="s">
        <v>477</v>
      </c>
      <c r="AL69" s="51"/>
    </row>
    <row r="70" spans="1:38" ht="78.75" x14ac:dyDescent="0.25">
      <c r="A70" s="55" t="s">
        <v>198</v>
      </c>
      <c r="B70" s="56" t="s">
        <v>18</v>
      </c>
      <c r="C70" s="16" t="s">
        <v>280</v>
      </c>
      <c r="D70" s="162" t="s">
        <v>243</v>
      </c>
      <c r="E70" s="174" t="s">
        <v>244</v>
      </c>
      <c r="F70" s="175">
        <v>1</v>
      </c>
      <c r="G70" s="174" t="s">
        <v>254</v>
      </c>
      <c r="H70" s="164" t="s">
        <v>242</v>
      </c>
      <c r="I70" s="164" t="s">
        <v>200</v>
      </c>
      <c r="J70" s="164" t="s">
        <v>36</v>
      </c>
      <c r="K70" s="38" t="s">
        <v>101</v>
      </c>
      <c r="L70" s="164" t="s">
        <v>255</v>
      </c>
      <c r="M70" s="165">
        <v>43160</v>
      </c>
      <c r="N70" s="166">
        <v>43465</v>
      </c>
      <c r="O70" s="45"/>
      <c r="P70" s="157" t="s">
        <v>329</v>
      </c>
      <c r="Q70" s="158">
        <v>0</v>
      </c>
      <c r="R70" s="159">
        <v>0</v>
      </c>
      <c r="S70" s="160" t="str">
        <f t="shared" si="5"/>
        <v/>
      </c>
      <c r="T70" s="24"/>
      <c r="U70" s="157" t="s">
        <v>432</v>
      </c>
      <c r="V70" s="158"/>
      <c r="W70" s="159"/>
      <c r="X70" s="160" t="str">
        <f>IF(V70=0,"",W70/V70)</f>
        <v/>
      </c>
      <c r="Y70" s="161" t="s">
        <v>407</v>
      </c>
      <c r="Z70" s="24"/>
      <c r="AA70" s="157" t="s">
        <v>481</v>
      </c>
      <c r="AB70" s="158">
        <v>1</v>
      </c>
      <c r="AC70" s="159">
        <v>1</v>
      </c>
      <c r="AD70" s="190">
        <f t="shared" si="1"/>
        <v>1</v>
      </c>
      <c r="AF70" s="4"/>
      <c r="AG70" s="223">
        <f t="shared" si="10"/>
        <v>1</v>
      </c>
      <c r="AH70" s="164">
        <f t="shared" si="9"/>
        <v>1</v>
      </c>
      <c r="AI70" s="224">
        <f t="shared" si="6"/>
        <v>1</v>
      </c>
      <c r="AJ70" s="164">
        <f t="shared" si="7"/>
        <v>0</v>
      </c>
      <c r="AK70" s="225" t="s">
        <v>477</v>
      </c>
      <c r="AL70" s="51"/>
    </row>
    <row r="71" spans="1:38" ht="63" x14ac:dyDescent="0.25">
      <c r="A71" s="55" t="s">
        <v>198</v>
      </c>
      <c r="B71" s="56" t="s">
        <v>18</v>
      </c>
      <c r="C71" s="16" t="s">
        <v>281</v>
      </c>
      <c r="D71" s="57" t="s">
        <v>234</v>
      </c>
      <c r="E71" s="172" t="s">
        <v>235</v>
      </c>
      <c r="F71" s="175">
        <v>1</v>
      </c>
      <c r="G71" s="172" t="s">
        <v>240</v>
      </c>
      <c r="H71" s="38" t="s">
        <v>236</v>
      </c>
      <c r="I71" s="38" t="s">
        <v>200</v>
      </c>
      <c r="J71" s="38" t="s">
        <v>237</v>
      </c>
      <c r="K71" s="38" t="s">
        <v>238</v>
      </c>
      <c r="L71" s="38" t="s">
        <v>241</v>
      </c>
      <c r="M71" s="165">
        <v>43221</v>
      </c>
      <c r="N71" s="166">
        <v>43327</v>
      </c>
      <c r="O71" s="45"/>
      <c r="P71" s="62" t="s">
        <v>323</v>
      </c>
      <c r="Q71" s="63">
        <v>0</v>
      </c>
      <c r="R71" s="64">
        <v>0</v>
      </c>
      <c r="S71" s="65" t="str">
        <f t="shared" ref="S71:S72" si="11">IF(Q71=0,"",R71/Q71)</f>
        <v/>
      </c>
      <c r="T71" s="24"/>
      <c r="U71" s="157" t="s">
        <v>424</v>
      </c>
      <c r="V71" s="63">
        <v>1</v>
      </c>
      <c r="W71" s="64">
        <v>1</v>
      </c>
      <c r="X71" s="65">
        <f>IF(V71=0,"",W71/V71)</f>
        <v>1</v>
      </c>
      <c r="Y71" s="66" t="s">
        <v>407</v>
      </c>
      <c r="Z71" s="24"/>
      <c r="AA71" s="62" t="s">
        <v>492</v>
      </c>
      <c r="AB71" s="63"/>
      <c r="AC71" s="64"/>
      <c r="AD71" s="187" t="str">
        <f t="shared" ref="AD71:AD72" si="12">IF(AB71=0,"",AC71/AB71)</f>
        <v/>
      </c>
      <c r="AF71" s="4"/>
      <c r="AG71" s="19">
        <f t="shared" si="10"/>
        <v>1</v>
      </c>
      <c r="AH71" s="38">
        <f t="shared" si="9"/>
        <v>1</v>
      </c>
      <c r="AI71" s="110">
        <f t="shared" ref="AI71:AI73" si="13">IF(AG71=0,"Programe magnitud para la actividad",AH71/AG71)</f>
        <v>1</v>
      </c>
      <c r="AJ71" s="38">
        <f t="shared" si="7"/>
        <v>0</v>
      </c>
      <c r="AK71" s="193" t="s">
        <v>477</v>
      </c>
      <c r="AL71" s="51"/>
    </row>
    <row r="72" spans="1:38" ht="63" x14ac:dyDescent="0.25">
      <c r="A72" s="55" t="s">
        <v>198</v>
      </c>
      <c r="B72" s="56" t="s">
        <v>18</v>
      </c>
      <c r="C72" s="16" t="s">
        <v>282</v>
      </c>
      <c r="D72" s="162" t="s">
        <v>245</v>
      </c>
      <c r="E72" s="174" t="s">
        <v>246</v>
      </c>
      <c r="F72" s="175">
        <v>1</v>
      </c>
      <c r="G72" s="174" t="s">
        <v>112</v>
      </c>
      <c r="H72" s="164" t="s">
        <v>224</v>
      </c>
      <c r="I72" s="164" t="s">
        <v>200</v>
      </c>
      <c r="J72" s="164" t="s">
        <v>310</v>
      </c>
      <c r="K72" s="38" t="s">
        <v>233</v>
      </c>
      <c r="L72" s="164" t="s">
        <v>225</v>
      </c>
      <c r="M72" s="165">
        <v>43327</v>
      </c>
      <c r="N72" s="166">
        <v>43464</v>
      </c>
      <c r="O72" s="45"/>
      <c r="P72" s="62" t="s">
        <v>321</v>
      </c>
      <c r="Q72" s="158"/>
      <c r="R72" s="159"/>
      <c r="S72" s="160" t="str">
        <f t="shared" si="11"/>
        <v/>
      </c>
      <c r="T72" s="24"/>
      <c r="U72" s="62" t="s">
        <v>321</v>
      </c>
      <c r="V72" s="158"/>
      <c r="W72" s="159"/>
      <c r="X72" s="160" t="str">
        <f>IF(V72=0,"",W72/V72)</f>
        <v/>
      </c>
      <c r="Y72" s="161" t="s">
        <v>321</v>
      </c>
      <c r="Z72" s="24"/>
      <c r="AA72" s="62" t="s">
        <v>482</v>
      </c>
      <c r="AB72" s="158">
        <v>1</v>
      </c>
      <c r="AC72" s="159">
        <v>1</v>
      </c>
      <c r="AD72" s="190">
        <f t="shared" si="12"/>
        <v>1</v>
      </c>
      <c r="AF72" s="4"/>
      <c r="AG72" s="223">
        <f t="shared" si="10"/>
        <v>1</v>
      </c>
      <c r="AH72" s="164">
        <f t="shared" si="9"/>
        <v>1</v>
      </c>
      <c r="AI72" s="224">
        <f t="shared" si="13"/>
        <v>1</v>
      </c>
      <c r="AJ72" s="164">
        <f t="shared" si="7"/>
        <v>0</v>
      </c>
      <c r="AK72" s="225" t="s">
        <v>477</v>
      </c>
      <c r="AL72" s="51"/>
    </row>
    <row r="73" spans="1:38" ht="63.75" thickBot="1" x14ac:dyDescent="0.3">
      <c r="A73" s="67" t="s">
        <v>198</v>
      </c>
      <c r="B73" s="156" t="s">
        <v>18</v>
      </c>
      <c r="C73" s="20" t="s">
        <v>399</v>
      </c>
      <c r="D73" s="118" t="s">
        <v>248</v>
      </c>
      <c r="E73" s="176" t="s">
        <v>392</v>
      </c>
      <c r="F73" s="135">
        <v>0.6</v>
      </c>
      <c r="G73" s="176" t="s">
        <v>393</v>
      </c>
      <c r="H73" s="121" t="s">
        <v>236</v>
      </c>
      <c r="I73" s="121" t="s">
        <v>200</v>
      </c>
      <c r="J73" s="121" t="s">
        <v>237</v>
      </c>
      <c r="K73" s="121" t="s">
        <v>238</v>
      </c>
      <c r="L73" s="121" t="s">
        <v>247</v>
      </c>
      <c r="M73" s="122">
        <v>43344</v>
      </c>
      <c r="N73" s="123">
        <v>43465</v>
      </c>
      <c r="O73" s="45"/>
      <c r="P73" s="125" t="s">
        <v>321</v>
      </c>
      <c r="Q73" s="177">
        <v>0</v>
      </c>
      <c r="R73" s="178">
        <v>0</v>
      </c>
      <c r="S73" s="128" t="str">
        <f>IF(Q73=0,"",R73/Q73)</f>
        <v/>
      </c>
      <c r="T73" s="24"/>
      <c r="U73" s="125" t="s">
        <v>321</v>
      </c>
      <c r="V73" s="177"/>
      <c r="W73" s="178"/>
      <c r="X73" s="128" t="str">
        <f>IF(V73=0,"",W73/V73)</f>
        <v/>
      </c>
      <c r="Y73" s="129" t="s">
        <v>321</v>
      </c>
      <c r="Z73" s="24"/>
      <c r="AA73" s="125" t="s">
        <v>483</v>
      </c>
      <c r="AB73" s="177">
        <v>0.6</v>
      </c>
      <c r="AC73" s="178">
        <v>0.6</v>
      </c>
      <c r="AD73" s="185">
        <f>IF(AB73=0,"",AC73/AB73)</f>
        <v>1</v>
      </c>
      <c r="AF73" s="4"/>
      <c r="AG73" s="232">
        <f t="shared" si="10"/>
        <v>0.6</v>
      </c>
      <c r="AH73" s="233">
        <f t="shared" si="9"/>
        <v>0.6</v>
      </c>
      <c r="AI73" s="212">
        <f t="shared" si="13"/>
        <v>1</v>
      </c>
      <c r="AJ73" s="233">
        <f t="shared" si="7"/>
        <v>0</v>
      </c>
      <c r="AK73" s="213" t="s">
        <v>484</v>
      </c>
      <c r="AL73" s="51"/>
    </row>
  </sheetData>
  <sheetProtection formatCells="0" formatColumns="0" formatRows="0" autoFilter="0" pivotTables="0"/>
  <autoFilter ref="A5:AK73"/>
  <mergeCells count="5">
    <mergeCell ref="P4:S4"/>
    <mergeCell ref="U4:Y4"/>
    <mergeCell ref="AA4:AD4"/>
    <mergeCell ref="AG4:AK4"/>
    <mergeCell ref="A4:N4"/>
  </mergeCells>
  <dataValidations xWindow="1184" yWindow="290" count="4">
    <dataValidation allowBlank="1" showInputMessage="1" showErrorMessage="1" promptTitle="¡Tenga en cuenta!" prompt="Para cada actividad indique las acciones que demuestren su avance o cumplimiento en relación con la meta/producto y el indicador_x000a__x000a_Así mismo, relacione la ubicación (física/digital) de los soportes que evidencian su cumplimiento para posteriores consultas" sqref="U5 P5 AA5"/>
    <dataValidation allowBlank="1" showInputMessage="1" showErrorMessage="1" promptTitle="¡Recuerde!" prompt="El profesional &quot;Servidor líder&quot; puede solicitar o requerir el apoyo de profesionales que considere para el cumplimiento de la actividad que tiene a cargo" sqref="L5"/>
    <dataValidation allowBlank="1" showInputMessage="1" showErrorMessage="1" promptTitle="¡Tenga en cuenta!" prompt="Para cada actividad relacione la magnitud) ejecutada según programación  (Columna F y R)" sqref="R5 W5 AC5"/>
    <dataValidation operator="lessThanOrEqual" allowBlank="1" showInputMessage="1" showErrorMessage="1" sqref="P6:AD6 AK6"/>
  </dataValidations>
  <printOptions horizontalCentered="1"/>
  <pageMargins left="0.70866141732283472" right="0.51181102362204722" top="0.27559055118110237" bottom="0.47244094488188981" header="0.31496062992125984" footer="0.31496062992125984"/>
  <pageSetup scale="10" fitToHeight="0" orientation="landscape" r:id="rId1"/>
  <headerFooter>
    <oddFooter>&amp;L&amp;14&amp;P&amp;RElaboración: Equipo Transparencia y Atención a la Ciudadanía - Equipo Sistema Integrado de Gestión - Equipo Planeación
Instituto Distrital de Patrimonio Cultural
Enero de 2018</oddFooter>
  </headerFooter>
  <rowBreaks count="3" manualBreakCount="3">
    <brk id="13" max="16383" man="1"/>
    <brk id="32" max="39" man="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zoomScale="90" zoomScaleNormal="90" workbookViewId="0"/>
  </sheetViews>
  <sheetFormatPr baseColWidth="10" defaultRowHeight="12.75" x14ac:dyDescent="0.2"/>
  <cols>
    <col min="1" max="16384" width="11.42578125" style="28"/>
  </cols>
  <sheetData>
    <row r="1" spans="1:1" x14ac:dyDescent="0.2">
      <c r="A1" s="27">
        <v>0.01</v>
      </c>
    </row>
    <row r="2" spans="1:1" x14ac:dyDescent="0.2">
      <c r="A2" s="27">
        <v>0.02</v>
      </c>
    </row>
    <row r="3" spans="1:1" x14ac:dyDescent="0.2">
      <c r="A3" s="27">
        <v>0.03</v>
      </c>
    </row>
    <row r="4" spans="1:1" x14ac:dyDescent="0.2">
      <c r="A4" s="27">
        <v>0.04</v>
      </c>
    </row>
    <row r="5" spans="1:1" x14ac:dyDescent="0.2">
      <c r="A5" s="27">
        <v>0.05</v>
      </c>
    </row>
    <row r="6" spans="1:1" x14ac:dyDescent="0.2">
      <c r="A6" s="27">
        <v>0.06</v>
      </c>
    </row>
    <row r="7" spans="1:1" x14ac:dyDescent="0.2">
      <c r="A7" s="27">
        <v>7.0000000000000007E-2</v>
      </c>
    </row>
    <row r="8" spans="1:1" x14ac:dyDescent="0.2">
      <c r="A8" s="27">
        <v>0.08</v>
      </c>
    </row>
    <row r="9" spans="1:1" x14ac:dyDescent="0.2">
      <c r="A9" s="27">
        <v>0.09</v>
      </c>
    </row>
    <row r="10" spans="1:1" x14ac:dyDescent="0.2">
      <c r="A10" s="27">
        <v>0.1</v>
      </c>
    </row>
    <row r="11" spans="1:1" x14ac:dyDescent="0.2">
      <c r="A11" s="27">
        <v>0.11</v>
      </c>
    </row>
    <row r="12" spans="1:1" x14ac:dyDescent="0.2">
      <c r="A12" s="27">
        <v>0.12</v>
      </c>
    </row>
    <row r="13" spans="1:1" x14ac:dyDescent="0.2">
      <c r="A13" s="27">
        <v>0.13</v>
      </c>
    </row>
    <row r="14" spans="1:1" x14ac:dyDescent="0.2">
      <c r="A14" s="27">
        <v>0.14000000000000001</v>
      </c>
    </row>
    <row r="15" spans="1:1" x14ac:dyDescent="0.2">
      <c r="A15" s="27">
        <v>0.15</v>
      </c>
    </row>
    <row r="16" spans="1:1" x14ac:dyDescent="0.2">
      <c r="A16" s="27">
        <v>0.16</v>
      </c>
    </row>
    <row r="17" spans="1:1" x14ac:dyDescent="0.2">
      <c r="A17" s="27">
        <v>0.17</v>
      </c>
    </row>
    <row r="18" spans="1:1" x14ac:dyDescent="0.2">
      <c r="A18" s="27">
        <v>0.18</v>
      </c>
    </row>
    <row r="19" spans="1:1" x14ac:dyDescent="0.2">
      <c r="A19" s="27">
        <v>0.19</v>
      </c>
    </row>
    <row r="20" spans="1:1" x14ac:dyDescent="0.2">
      <c r="A20" s="27">
        <v>0.2</v>
      </c>
    </row>
    <row r="21" spans="1:1" x14ac:dyDescent="0.2">
      <c r="A21" s="27">
        <v>0.21</v>
      </c>
    </row>
    <row r="22" spans="1:1" x14ac:dyDescent="0.2">
      <c r="A22" s="27">
        <v>0.22</v>
      </c>
    </row>
    <row r="23" spans="1:1" x14ac:dyDescent="0.2">
      <c r="A23" s="27">
        <v>0.23</v>
      </c>
    </row>
    <row r="24" spans="1:1" x14ac:dyDescent="0.2">
      <c r="A24" s="27">
        <v>0.24</v>
      </c>
    </row>
    <row r="25" spans="1:1" x14ac:dyDescent="0.2">
      <c r="A25" s="27">
        <v>0.25</v>
      </c>
    </row>
    <row r="26" spans="1:1" x14ac:dyDescent="0.2">
      <c r="A26" s="27">
        <v>0.26</v>
      </c>
    </row>
    <row r="27" spans="1:1" x14ac:dyDescent="0.2">
      <c r="A27" s="27">
        <v>0.27</v>
      </c>
    </row>
    <row r="28" spans="1:1" x14ac:dyDescent="0.2">
      <c r="A28" s="27">
        <v>0.28000000000000003</v>
      </c>
    </row>
    <row r="29" spans="1:1" x14ac:dyDescent="0.2">
      <c r="A29" s="27">
        <v>0.28999999999999998</v>
      </c>
    </row>
    <row r="30" spans="1:1" x14ac:dyDescent="0.2">
      <c r="A30" s="27">
        <v>0.3</v>
      </c>
    </row>
    <row r="31" spans="1:1" x14ac:dyDescent="0.2">
      <c r="A31" s="27">
        <v>0.31</v>
      </c>
    </row>
    <row r="32" spans="1:1" x14ac:dyDescent="0.2">
      <c r="A32" s="27">
        <v>0.32</v>
      </c>
    </row>
    <row r="33" spans="1:1" x14ac:dyDescent="0.2">
      <c r="A33" s="27">
        <v>0.33</v>
      </c>
    </row>
    <row r="34" spans="1:1" x14ac:dyDescent="0.2">
      <c r="A34" s="27">
        <v>0.34</v>
      </c>
    </row>
    <row r="35" spans="1:1" x14ac:dyDescent="0.2">
      <c r="A35" s="27">
        <v>0.35</v>
      </c>
    </row>
    <row r="36" spans="1:1" x14ac:dyDescent="0.2">
      <c r="A36" s="27">
        <v>0.36</v>
      </c>
    </row>
    <row r="37" spans="1:1" x14ac:dyDescent="0.2">
      <c r="A37" s="27">
        <v>0.37</v>
      </c>
    </row>
    <row r="38" spans="1:1" x14ac:dyDescent="0.2">
      <c r="A38" s="27">
        <v>0.38</v>
      </c>
    </row>
    <row r="39" spans="1:1" x14ac:dyDescent="0.2">
      <c r="A39" s="27">
        <v>0.39</v>
      </c>
    </row>
    <row r="40" spans="1:1" x14ac:dyDescent="0.2">
      <c r="A40" s="27">
        <v>0.4</v>
      </c>
    </row>
    <row r="41" spans="1:1" x14ac:dyDescent="0.2">
      <c r="A41" s="27">
        <v>0.41</v>
      </c>
    </row>
    <row r="42" spans="1:1" x14ac:dyDescent="0.2">
      <c r="A42" s="27">
        <v>0.42</v>
      </c>
    </row>
    <row r="43" spans="1:1" x14ac:dyDescent="0.2">
      <c r="A43" s="27">
        <v>0.43</v>
      </c>
    </row>
    <row r="44" spans="1:1" x14ac:dyDescent="0.2">
      <c r="A44" s="27">
        <v>0.44</v>
      </c>
    </row>
    <row r="45" spans="1:1" x14ac:dyDescent="0.2">
      <c r="A45" s="27">
        <v>0.45</v>
      </c>
    </row>
    <row r="46" spans="1:1" x14ac:dyDescent="0.2">
      <c r="A46" s="27">
        <v>0.46</v>
      </c>
    </row>
    <row r="47" spans="1:1" x14ac:dyDescent="0.2">
      <c r="A47" s="27">
        <v>0.47</v>
      </c>
    </row>
    <row r="48" spans="1:1" x14ac:dyDescent="0.2">
      <c r="A48" s="27">
        <v>0.48</v>
      </c>
    </row>
    <row r="49" spans="1:1" x14ac:dyDescent="0.2">
      <c r="A49" s="27">
        <v>0.49</v>
      </c>
    </row>
    <row r="50" spans="1:1" x14ac:dyDescent="0.2">
      <c r="A50" s="27">
        <v>0.5</v>
      </c>
    </row>
    <row r="51" spans="1:1" x14ac:dyDescent="0.2">
      <c r="A51" s="27">
        <v>0.51</v>
      </c>
    </row>
    <row r="52" spans="1:1" x14ac:dyDescent="0.2">
      <c r="A52" s="27">
        <v>0.52</v>
      </c>
    </row>
    <row r="53" spans="1:1" x14ac:dyDescent="0.2">
      <c r="A53" s="27">
        <v>0.53</v>
      </c>
    </row>
    <row r="54" spans="1:1" x14ac:dyDescent="0.2">
      <c r="A54" s="27">
        <v>0.54</v>
      </c>
    </row>
    <row r="55" spans="1:1" x14ac:dyDescent="0.2">
      <c r="A55" s="27">
        <v>0.55000000000000004</v>
      </c>
    </row>
    <row r="56" spans="1:1" x14ac:dyDescent="0.2">
      <c r="A56" s="27">
        <v>0.56000000000000005</v>
      </c>
    </row>
    <row r="57" spans="1:1" x14ac:dyDescent="0.2">
      <c r="A57" s="27">
        <v>0.56999999999999995</v>
      </c>
    </row>
    <row r="58" spans="1:1" x14ac:dyDescent="0.2">
      <c r="A58" s="27">
        <v>0.57999999999999996</v>
      </c>
    </row>
    <row r="59" spans="1:1" x14ac:dyDescent="0.2">
      <c r="A59" s="27">
        <v>0.59</v>
      </c>
    </row>
    <row r="60" spans="1:1" x14ac:dyDescent="0.2">
      <c r="A60" s="27">
        <v>0.6</v>
      </c>
    </row>
    <row r="61" spans="1:1" x14ac:dyDescent="0.2">
      <c r="A61" s="27">
        <v>0.61</v>
      </c>
    </row>
    <row r="62" spans="1:1" x14ac:dyDescent="0.2">
      <c r="A62" s="27">
        <v>0.62</v>
      </c>
    </row>
    <row r="63" spans="1:1" x14ac:dyDescent="0.2">
      <c r="A63" s="27">
        <v>0.63</v>
      </c>
    </row>
    <row r="64" spans="1:1" x14ac:dyDescent="0.2">
      <c r="A64" s="27">
        <v>0.64</v>
      </c>
    </row>
    <row r="65" spans="1:1" x14ac:dyDescent="0.2">
      <c r="A65" s="27">
        <v>0.65</v>
      </c>
    </row>
    <row r="66" spans="1:1" x14ac:dyDescent="0.2">
      <c r="A66" s="27">
        <v>0.66</v>
      </c>
    </row>
    <row r="67" spans="1:1" x14ac:dyDescent="0.2">
      <c r="A67" s="27">
        <v>0.67</v>
      </c>
    </row>
    <row r="68" spans="1:1" x14ac:dyDescent="0.2">
      <c r="A68" s="27">
        <v>0.68</v>
      </c>
    </row>
    <row r="69" spans="1:1" x14ac:dyDescent="0.2">
      <c r="A69" s="27">
        <v>0.69</v>
      </c>
    </row>
    <row r="70" spans="1:1" x14ac:dyDescent="0.2">
      <c r="A70" s="27">
        <v>0.7</v>
      </c>
    </row>
    <row r="71" spans="1:1" x14ac:dyDescent="0.2">
      <c r="A71" s="27">
        <v>0.71</v>
      </c>
    </row>
    <row r="72" spans="1:1" x14ac:dyDescent="0.2">
      <c r="A72" s="27">
        <v>0.72</v>
      </c>
    </row>
    <row r="73" spans="1:1" x14ac:dyDescent="0.2">
      <c r="A73" s="27">
        <v>0.73</v>
      </c>
    </row>
    <row r="74" spans="1:1" x14ac:dyDescent="0.2">
      <c r="A74" s="27">
        <v>0.74</v>
      </c>
    </row>
    <row r="75" spans="1:1" x14ac:dyDescent="0.2">
      <c r="A75" s="27">
        <v>0.75</v>
      </c>
    </row>
    <row r="76" spans="1:1" x14ac:dyDescent="0.2">
      <c r="A76" s="27">
        <v>0.76</v>
      </c>
    </row>
    <row r="77" spans="1:1" x14ac:dyDescent="0.2">
      <c r="A77" s="27">
        <v>0.77</v>
      </c>
    </row>
    <row r="78" spans="1:1" x14ac:dyDescent="0.2">
      <c r="A78" s="27">
        <v>0.78</v>
      </c>
    </row>
    <row r="79" spans="1:1" x14ac:dyDescent="0.2">
      <c r="A79" s="27">
        <v>0.79</v>
      </c>
    </row>
    <row r="80" spans="1:1" x14ac:dyDescent="0.2">
      <c r="A80" s="27">
        <v>0.8</v>
      </c>
    </row>
    <row r="81" spans="1:1" x14ac:dyDescent="0.2">
      <c r="A81" s="27">
        <v>0.81</v>
      </c>
    </row>
    <row r="82" spans="1:1" x14ac:dyDescent="0.2">
      <c r="A82" s="27">
        <v>0.82</v>
      </c>
    </row>
    <row r="83" spans="1:1" x14ac:dyDescent="0.2">
      <c r="A83" s="27">
        <v>0.83</v>
      </c>
    </row>
    <row r="84" spans="1:1" x14ac:dyDescent="0.2">
      <c r="A84" s="27">
        <v>0.84</v>
      </c>
    </row>
    <row r="85" spans="1:1" x14ac:dyDescent="0.2">
      <c r="A85" s="27">
        <v>0.85</v>
      </c>
    </row>
    <row r="86" spans="1:1" x14ac:dyDescent="0.2">
      <c r="A86" s="27">
        <v>0.86</v>
      </c>
    </row>
    <row r="87" spans="1:1" x14ac:dyDescent="0.2">
      <c r="A87" s="27">
        <v>0.87</v>
      </c>
    </row>
    <row r="88" spans="1:1" x14ac:dyDescent="0.2">
      <c r="A88" s="27">
        <v>0.88</v>
      </c>
    </row>
    <row r="89" spans="1:1" x14ac:dyDescent="0.2">
      <c r="A89" s="27">
        <v>0.89</v>
      </c>
    </row>
    <row r="90" spans="1:1" x14ac:dyDescent="0.2">
      <c r="A90" s="27">
        <v>0.9</v>
      </c>
    </row>
    <row r="91" spans="1:1" x14ac:dyDescent="0.2">
      <c r="A91" s="27">
        <v>0.91</v>
      </c>
    </row>
    <row r="92" spans="1:1" x14ac:dyDescent="0.2">
      <c r="A92" s="27">
        <v>0.92</v>
      </c>
    </row>
    <row r="93" spans="1:1" x14ac:dyDescent="0.2">
      <c r="A93" s="27">
        <v>0.93</v>
      </c>
    </row>
    <row r="94" spans="1:1" x14ac:dyDescent="0.2">
      <c r="A94" s="27">
        <v>0.94</v>
      </c>
    </row>
    <row r="95" spans="1:1" x14ac:dyDescent="0.2">
      <c r="A95" s="27">
        <v>0.95</v>
      </c>
    </row>
    <row r="96" spans="1:1" x14ac:dyDescent="0.2">
      <c r="A96" s="27">
        <v>0.96</v>
      </c>
    </row>
    <row r="97" spans="1:1" x14ac:dyDescent="0.2">
      <c r="A97" s="27">
        <v>0.97</v>
      </c>
    </row>
    <row r="98" spans="1:1" x14ac:dyDescent="0.2">
      <c r="A98" s="27">
        <v>0.98</v>
      </c>
    </row>
    <row r="99" spans="1:1" x14ac:dyDescent="0.2">
      <c r="A99" s="27">
        <v>0.99</v>
      </c>
    </row>
    <row r="100" spans="1:1" x14ac:dyDescent="0.2">
      <c r="A100" s="27">
        <v>1</v>
      </c>
    </row>
  </sheetData>
  <conditionalFormatting sqref="A1:A100">
    <cfRule type="iconSet" priority="1">
      <iconSet iconSet="4TrafficLights">
        <cfvo type="percent" val="0"/>
        <cfvo type="percent" val="39"/>
        <cfvo type="percent" val="69"/>
        <cfvo type="percent" val="89"/>
      </iconSet>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Matriz seguimiento PAAC 2018</vt:lpstr>
      <vt:lpstr>Hoja1</vt:lpstr>
      <vt:lpstr>'Matriz seguimiento PAAC 2018'!Área_de_impresión</vt:lpstr>
      <vt:lpstr>q</vt:lpstr>
      <vt:lpstr>'Matriz seguimiento PAAC 2018'!Títulos_a_imprimir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Carlos Hernando Sandoval Mora</cp:lastModifiedBy>
  <cp:lastPrinted>2018-09-15T03:39:04Z</cp:lastPrinted>
  <dcterms:created xsi:type="dcterms:W3CDTF">2017-01-24T22:39:16Z</dcterms:created>
  <dcterms:modified xsi:type="dcterms:W3CDTF">2023-02-06T21:23:37Z</dcterms:modified>
</cp:coreProperties>
</file>