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3\POA'S PARA PUBLICAR\"/>
    </mc:Choice>
  </mc:AlternateContent>
  <bookViews>
    <workbookView xWindow="0" yWindow="0" windowWidth="28800" windowHeight="12330" tabRatio="759" activeTab="1"/>
  </bookViews>
  <sheets>
    <sheet name="LISTAS" sheetId="8" r:id="rId1"/>
    <sheet name="Act. Estratégicas" sheetId="3" r:id="rId2"/>
    <sheet name="PRG-EJC POA" sheetId="5" r:id="rId3"/>
  </sheets>
  <externalReferences>
    <externalReference r:id="rId4"/>
  </externalReferences>
  <definedNames>
    <definedName name="_xlnm._FilterDatabase" localSheetId="1" hidden="1">'Act. Estratégicas'!$B$8:$BN$218</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8" i="3" l="1"/>
  <c r="I117" i="3"/>
  <c r="I119" i="3"/>
  <c r="I125" i="3"/>
  <c r="K127" i="3"/>
  <c r="AM130" i="3" l="1"/>
  <c r="AM128" i="3"/>
  <c r="K128" i="3"/>
  <c r="BK123" i="3"/>
  <c r="BG123" i="3"/>
  <c r="AM123" i="3"/>
  <c r="P131" i="3"/>
  <c r="R131" i="3" s="1"/>
  <c r="P129" i="3"/>
  <c r="R129" i="3" s="1"/>
  <c r="P127" i="3"/>
  <c r="P125" i="3"/>
  <c r="R125" i="3" s="1"/>
  <c r="P124" i="3"/>
  <c r="R124" i="3" s="1"/>
  <c r="P122" i="3"/>
  <c r="R122" i="3" s="1"/>
  <c r="P121" i="3"/>
  <c r="R121" i="3" s="1"/>
  <c r="P120" i="3"/>
  <c r="R120" i="3" s="1"/>
  <c r="P119" i="3"/>
  <c r="R119" i="3" s="1"/>
  <c r="P118" i="3"/>
  <c r="R118" i="3" s="1"/>
  <c r="P117" i="3"/>
  <c r="R117" i="3" s="1"/>
  <c r="P116" i="3"/>
  <c r="R116" i="3" s="1"/>
  <c r="P115" i="3"/>
  <c r="R115" i="3" s="1"/>
  <c r="P114" i="3"/>
  <c r="R114" i="3" s="1"/>
  <c r="P113" i="3"/>
  <c r="P112" i="3"/>
  <c r="R112" i="3" s="1"/>
  <c r="P111" i="3"/>
  <c r="R111" i="3" s="1"/>
  <c r="R110" i="3"/>
  <c r="P110" i="3"/>
  <c r="P109" i="3"/>
  <c r="R109" i="3" s="1"/>
  <c r="P108" i="3"/>
  <c r="R108" i="3" s="1"/>
  <c r="P107" i="3"/>
  <c r="R107" i="3" s="1"/>
  <c r="P102" i="3"/>
  <c r="R102" i="3" s="1"/>
  <c r="P101" i="3"/>
  <c r="R101" i="3" s="1"/>
  <c r="P100" i="3"/>
  <c r="R100" i="3" s="1"/>
  <c r="P99" i="3"/>
  <c r="R99" i="3" s="1"/>
  <c r="P98" i="3"/>
  <c r="R98" i="3" s="1"/>
  <c r="P97" i="3"/>
  <c r="P96" i="3"/>
  <c r="R96" i="3" s="1"/>
  <c r="P95" i="3"/>
  <c r="R95" i="3" s="1"/>
  <c r="P94" i="3"/>
  <c r="R94" i="3" s="1"/>
  <c r="P93" i="3"/>
  <c r="R93" i="3" s="1"/>
  <c r="P92" i="3"/>
  <c r="R92" i="3" s="1"/>
  <c r="P91" i="3"/>
  <c r="R91" i="3" s="1"/>
  <c r="P90" i="3"/>
  <c r="R90" i="3" s="1"/>
  <c r="P89" i="3"/>
  <c r="L131" i="3"/>
  <c r="L132" i="3" s="1"/>
  <c r="L129" i="3"/>
  <c r="L130" i="3" s="1"/>
  <c r="L127" i="3"/>
  <c r="L128" i="3" s="1"/>
  <c r="L125" i="3"/>
  <c r="L124" i="3"/>
  <c r="L122" i="3"/>
  <c r="L121" i="3"/>
  <c r="L120" i="3"/>
  <c r="L119" i="3"/>
  <c r="L118" i="3"/>
  <c r="L117" i="3"/>
  <c r="L116" i="3"/>
  <c r="L115" i="3"/>
  <c r="L114" i="3"/>
  <c r="L113" i="3"/>
  <c r="L112" i="3"/>
  <c r="Q112" i="3" s="1"/>
  <c r="L111" i="3"/>
  <c r="L110" i="3"/>
  <c r="Q110" i="3" s="1"/>
  <c r="L109" i="3"/>
  <c r="L108" i="3"/>
  <c r="L107" i="3"/>
  <c r="L106" i="3"/>
  <c r="L104" i="3"/>
  <c r="L103" i="3"/>
  <c r="L102" i="3"/>
  <c r="L101" i="3"/>
  <c r="L100" i="3"/>
  <c r="L99" i="3"/>
  <c r="L98" i="3"/>
  <c r="Q98" i="3" s="1"/>
  <c r="L97" i="3"/>
  <c r="L96" i="3"/>
  <c r="Q96" i="3" s="1"/>
  <c r="L95" i="3"/>
  <c r="L94" i="3"/>
  <c r="L93" i="3"/>
  <c r="L92" i="3"/>
  <c r="Q92" i="3" s="1"/>
  <c r="L91" i="3"/>
  <c r="L90" i="3"/>
  <c r="L89" i="3"/>
  <c r="L88" i="3"/>
  <c r="L77" i="3"/>
  <c r="K132" i="3"/>
  <c r="K130" i="3"/>
  <c r="K126" i="3"/>
  <c r="I126" i="3"/>
  <c r="I105" i="3"/>
  <c r="I128" i="3"/>
  <c r="I130" i="3"/>
  <c r="I132" i="3"/>
  <c r="K123" i="3"/>
  <c r="I123" i="3"/>
  <c r="Q99" i="3" l="1"/>
  <c r="Q91" i="3"/>
  <c r="Q111" i="3"/>
  <c r="Q119" i="3"/>
  <c r="Q118" i="3"/>
  <c r="L123" i="3"/>
  <c r="Q109" i="3"/>
  <c r="L126" i="3"/>
  <c r="Q120" i="3"/>
  <c r="Q90" i="3"/>
  <c r="Q100" i="3"/>
  <c r="Q117" i="3"/>
  <c r="Q113" i="3"/>
  <c r="Q115" i="3"/>
  <c r="Q107" i="3"/>
  <c r="Q97" i="3"/>
  <c r="Q89" i="3"/>
  <c r="R127" i="3"/>
  <c r="Q131" i="3"/>
  <c r="Q129" i="3"/>
  <c r="Q127" i="3"/>
  <c r="Q124" i="3"/>
  <c r="Q125" i="3"/>
  <c r="Q121" i="3"/>
  <c r="Q108" i="3"/>
  <c r="R113" i="3"/>
  <c r="Q116" i="3"/>
  <c r="Q114" i="3"/>
  <c r="Q122" i="3"/>
  <c r="R89" i="3"/>
  <c r="R97" i="3"/>
  <c r="Q95" i="3"/>
  <c r="Q93" i="3"/>
  <c r="Q101" i="3"/>
  <c r="Q94" i="3"/>
  <c r="Q102" i="3"/>
  <c r="I133" i="3"/>
  <c r="P77" i="3" l="1"/>
  <c r="R77" i="3" s="1"/>
  <c r="P76" i="3"/>
  <c r="R76" i="3" s="1"/>
  <c r="P75" i="3"/>
  <c r="R75" i="3" s="1"/>
  <c r="P74" i="3"/>
  <c r="R74" i="3" s="1"/>
  <c r="P73" i="3"/>
  <c r="R73" i="3" s="1"/>
  <c r="P72" i="3"/>
  <c r="P71" i="3"/>
  <c r="P70" i="3"/>
  <c r="P69" i="3"/>
  <c r="R69" i="3" s="1"/>
  <c r="P68" i="3"/>
  <c r="R68" i="3" s="1"/>
  <c r="P67" i="3"/>
  <c r="R67" i="3" s="1"/>
  <c r="P66" i="3"/>
  <c r="R66" i="3" s="1"/>
  <c r="P63" i="3"/>
  <c r="R63" i="3" s="1"/>
  <c r="P62" i="3"/>
  <c r="R62" i="3" s="1"/>
  <c r="P61" i="3"/>
  <c r="R61" i="3" s="1"/>
  <c r="P60" i="3"/>
  <c r="R60" i="3" s="1"/>
  <c r="P59" i="3"/>
  <c r="P58" i="3"/>
  <c r="R58" i="3" s="1"/>
  <c r="P57" i="3"/>
  <c r="P56" i="3"/>
  <c r="R56" i="3" s="1"/>
  <c r="P55" i="3"/>
  <c r="R55" i="3" s="1"/>
  <c r="P54" i="3"/>
  <c r="R54" i="3" s="1"/>
  <c r="I64" i="3"/>
  <c r="L78" i="3"/>
  <c r="L76" i="3"/>
  <c r="L75" i="3"/>
  <c r="L74" i="3"/>
  <c r="L73" i="3"/>
  <c r="L72" i="3"/>
  <c r="L71" i="3"/>
  <c r="L70" i="3"/>
  <c r="L69" i="3"/>
  <c r="L68" i="3"/>
  <c r="L67" i="3"/>
  <c r="L66" i="3"/>
  <c r="L63" i="3"/>
  <c r="L62" i="3"/>
  <c r="L61" i="3"/>
  <c r="L60" i="3"/>
  <c r="L59" i="3"/>
  <c r="L58" i="3"/>
  <c r="L57" i="3"/>
  <c r="L56" i="3"/>
  <c r="L55" i="3"/>
  <c r="L54" i="3"/>
  <c r="Q55" i="3" l="1"/>
  <c r="Q75" i="3"/>
  <c r="Q70" i="3"/>
  <c r="Q69" i="3"/>
  <c r="Q57" i="3"/>
  <c r="Q63" i="3"/>
  <c r="Q59" i="3"/>
  <c r="Q71" i="3"/>
  <c r="Q72" i="3"/>
  <c r="Q61" i="3"/>
  <c r="Q67" i="3"/>
  <c r="R72" i="3"/>
  <c r="Q56" i="3"/>
  <c r="R70" i="3"/>
  <c r="Q73" i="3"/>
  <c r="Q76" i="3"/>
  <c r="Q68" i="3"/>
  <c r="Q66" i="3"/>
  <c r="R71" i="3"/>
  <c r="Q74" i="3"/>
  <c r="Q77" i="3"/>
  <c r="Q54" i="3"/>
  <c r="R59" i="3"/>
  <c r="Q62" i="3"/>
  <c r="Q58" i="3"/>
  <c r="R57" i="3"/>
  <c r="Q60" i="3"/>
  <c r="L40" i="3" l="1"/>
  <c r="L42" i="3" s="1"/>
  <c r="K42" i="3"/>
  <c r="I42" i="3"/>
  <c r="I18" i="3" l="1"/>
  <c r="K18" i="3"/>
  <c r="S18" i="3"/>
  <c r="T18" i="3"/>
  <c r="W18" i="3"/>
  <c r="X18" i="3"/>
  <c r="AA18" i="3"/>
  <c r="AB18" i="3"/>
  <c r="AE18" i="3"/>
  <c r="AF18" i="3"/>
  <c r="AI18" i="3"/>
  <c r="AJ18" i="3"/>
  <c r="AM18" i="3"/>
  <c r="AN18" i="3"/>
  <c r="AQ18" i="3"/>
  <c r="AR18" i="3"/>
  <c r="AU18" i="3"/>
  <c r="AV18" i="3"/>
  <c r="AY18" i="3"/>
  <c r="AZ18" i="3"/>
  <c r="BC18" i="3"/>
  <c r="BD18" i="3"/>
  <c r="BG18" i="3"/>
  <c r="BH18" i="3"/>
  <c r="BK18" i="3"/>
  <c r="BL18" i="3"/>
  <c r="I22" i="3"/>
  <c r="K22" i="3"/>
  <c r="L22" i="3"/>
  <c r="S22" i="3"/>
  <c r="T22" i="3"/>
  <c r="W22" i="3"/>
  <c r="X22" i="3"/>
  <c r="AA22" i="3"/>
  <c r="AB22" i="3"/>
  <c r="AE22" i="3"/>
  <c r="AF22" i="3"/>
  <c r="AI22" i="3"/>
  <c r="AJ22" i="3"/>
  <c r="AM22" i="3"/>
  <c r="AN22" i="3"/>
  <c r="AQ22" i="3"/>
  <c r="AR22" i="3"/>
  <c r="AU22" i="3"/>
  <c r="AV22" i="3"/>
  <c r="AY22" i="3"/>
  <c r="AZ22" i="3"/>
  <c r="BC22" i="3"/>
  <c r="BD22" i="3"/>
  <c r="BG22" i="3"/>
  <c r="BH22" i="3"/>
  <c r="BK22" i="3"/>
  <c r="BL22" i="3"/>
  <c r="K24" i="3"/>
  <c r="K25" i="3" l="1"/>
  <c r="BL24" i="3"/>
  <c r="BK24" i="3"/>
  <c r="BH24" i="3"/>
  <c r="BG24" i="3"/>
  <c r="BD24" i="3"/>
  <c r="BC24" i="3"/>
  <c r="AZ24" i="3"/>
  <c r="AY24" i="3"/>
  <c r="AV24" i="3"/>
  <c r="AU24" i="3"/>
  <c r="AR24" i="3"/>
  <c r="AQ24" i="3"/>
  <c r="AN24" i="3"/>
  <c r="AM24" i="3"/>
  <c r="AJ24" i="3"/>
  <c r="AI24" i="3"/>
  <c r="AF24" i="3"/>
  <c r="AE24" i="3"/>
  <c r="AB24" i="3"/>
  <c r="AA24" i="3"/>
  <c r="X24" i="3"/>
  <c r="W24" i="3"/>
  <c r="T24" i="3"/>
  <c r="S24" i="3"/>
  <c r="L24" i="3"/>
  <c r="I24" i="3"/>
  <c r="P23" i="3"/>
  <c r="R23" i="3" s="1"/>
  <c r="R24" i="3" s="1"/>
  <c r="F10" i="3"/>
  <c r="P24" i="3" l="1"/>
  <c r="Q23" i="3"/>
  <c r="Q24" i="3" s="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58" i="3" s="1"/>
  <c r="B114" i="8"/>
  <c r="B115" i="8"/>
  <c r="B116" i="8"/>
  <c r="B117" i="8"/>
  <c r="B118" i="8"/>
  <c r="B119" i="8"/>
  <c r="B120" i="8"/>
  <c r="B113" i="8"/>
  <c r="F156" i="3"/>
  <c r="B157" i="3" s="1"/>
  <c r="F141" i="3"/>
  <c r="B142" i="3" s="1"/>
  <c r="F83" i="3"/>
  <c r="B84" i="3" s="1"/>
  <c r="F47" i="3"/>
  <c r="B48" i="3" s="1"/>
  <c r="F29" i="3"/>
  <c r="B30" i="3" s="1"/>
  <c r="BL168" i="3"/>
  <c r="BK168" i="3"/>
  <c r="BH168" i="3"/>
  <c r="BG168" i="3"/>
  <c r="BD168" i="3"/>
  <c r="BC168" i="3"/>
  <c r="AZ168" i="3"/>
  <c r="AY168" i="3"/>
  <c r="AV168" i="3"/>
  <c r="AU168" i="3"/>
  <c r="AR168" i="3"/>
  <c r="AQ168" i="3"/>
  <c r="AN168" i="3"/>
  <c r="AM168" i="3"/>
  <c r="AJ168" i="3"/>
  <c r="AI168" i="3"/>
  <c r="AF168" i="3"/>
  <c r="AE168" i="3"/>
  <c r="AB168" i="3"/>
  <c r="AA168" i="3"/>
  <c r="X168" i="3"/>
  <c r="W168" i="3"/>
  <c r="T168" i="3"/>
  <c r="S168" i="3"/>
  <c r="K168" i="3"/>
  <c r="I168" i="3"/>
  <c r="P167" i="3"/>
  <c r="R167" i="3" s="1"/>
  <c r="L167" i="3"/>
  <c r="P166" i="3"/>
  <c r="R166" i="3" s="1"/>
  <c r="L166" i="3"/>
  <c r="P165" i="3"/>
  <c r="L165" i="3"/>
  <c r="BL164" i="3"/>
  <c r="BK164" i="3"/>
  <c r="BH164" i="3"/>
  <c r="BG164" i="3"/>
  <c r="BD164" i="3"/>
  <c r="BC164" i="3"/>
  <c r="AZ164" i="3"/>
  <c r="AY164" i="3"/>
  <c r="AV164" i="3"/>
  <c r="AU164" i="3"/>
  <c r="AR164" i="3"/>
  <c r="AQ164" i="3"/>
  <c r="AN164" i="3"/>
  <c r="AM164" i="3"/>
  <c r="AJ164" i="3"/>
  <c r="AI164" i="3"/>
  <c r="AF164" i="3"/>
  <c r="AE164" i="3"/>
  <c r="AB164" i="3"/>
  <c r="AA164" i="3"/>
  <c r="X164" i="3"/>
  <c r="W164" i="3"/>
  <c r="T164" i="3"/>
  <c r="S164" i="3"/>
  <c r="K164" i="3"/>
  <c r="I164" i="3"/>
  <c r="P163" i="3"/>
  <c r="L163" i="3"/>
  <c r="P162" i="3"/>
  <c r="R162" i="3" s="1"/>
  <c r="L162" i="3"/>
  <c r="P161" i="3"/>
  <c r="R161" i="3" s="1"/>
  <c r="L161" i="3"/>
  <c r="BL149" i="3"/>
  <c r="BK149" i="3"/>
  <c r="BH149" i="3"/>
  <c r="BG149" i="3"/>
  <c r="BD149" i="3"/>
  <c r="BC149" i="3"/>
  <c r="AZ149" i="3"/>
  <c r="AY149" i="3"/>
  <c r="AV149" i="3"/>
  <c r="AU149" i="3"/>
  <c r="AR149" i="3"/>
  <c r="AQ149" i="3"/>
  <c r="AN149" i="3"/>
  <c r="AM149" i="3"/>
  <c r="AJ149" i="3"/>
  <c r="AI149" i="3"/>
  <c r="AF149" i="3"/>
  <c r="AE149" i="3"/>
  <c r="AB149" i="3"/>
  <c r="AA149" i="3"/>
  <c r="X149" i="3"/>
  <c r="W149" i="3"/>
  <c r="T149" i="3"/>
  <c r="S149" i="3"/>
  <c r="K149" i="3"/>
  <c r="I149" i="3"/>
  <c r="P148" i="3"/>
  <c r="R148" i="3" s="1"/>
  <c r="L148" i="3"/>
  <c r="P147" i="3"/>
  <c r="R147" i="3" s="1"/>
  <c r="L147" i="3"/>
  <c r="P146" i="3"/>
  <c r="R146" i="3" s="1"/>
  <c r="L146" i="3"/>
  <c r="P106" i="3"/>
  <c r="R106" i="3" s="1"/>
  <c r="BL105" i="3"/>
  <c r="BK105" i="3"/>
  <c r="BH105" i="3"/>
  <c r="BG105" i="3"/>
  <c r="BD105" i="3"/>
  <c r="BC105" i="3"/>
  <c r="AZ105" i="3"/>
  <c r="AY105" i="3"/>
  <c r="AV105" i="3"/>
  <c r="AU105" i="3"/>
  <c r="AR105" i="3"/>
  <c r="AQ105" i="3"/>
  <c r="AN105" i="3"/>
  <c r="AM105" i="3"/>
  <c r="AJ105" i="3"/>
  <c r="AI105" i="3"/>
  <c r="AF105" i="3"/>
  <c r="AE105" i="3"/>
  <c r="AB105" i="3"/>
  <c r="AA105" i="3"/>
  <c r="X105" i="3"/>
  <c r="W105" i="3"/>
  <c r="T105" i="3"/>
  <c r="S105" i="3"/>
  <c r="K105" i="3"/>
  <c r="K133" i="3" s="1"/>
  <c r="P104" i="3"/>
  <c r="R104" i="3" s="1"/>
  <c r="P103" i="3"/>
  <c r="P88" i="3"/>
  <c r="R88" i="3" s="1"/>
  <c r="BL79" i="3"/>
  <c r="BK79" i="3"/>
  <c r="BH79" i="3"/>
  <c r="BG79" i="3"/>
  <c r="BD79" i="3"/>
  <c r="BC79" i="3"/>
  <c r="AZ79" i="3"/>
  <c r="AY79" i="3"/>
  <c r="AV79" i="3"/>
  <c r="AU79" i="3"/>
  <c r="AR79" i="3"/>
  <c r="AQ79" i="3"/>
  <c r="AN79" i="3"/>
  <c r="AM79" i="3"/>
  <c r="AJ79" i="3"/>
  <c r="AI79" i="3"/>
  <c r="AF79" i="3"/>
  <c r="AE79" i="3"/>
  <c r="AB79" i="3"/>
  <c r="AA79" i="3"/>
  <c r="X79" i="3"/>
  <c r="W79" i="3"/>
  <c r="T79" i="3"/>
  <c r="S79" i="3"/>
  <c r="K79" i="3"/>
  <c r="I79" i="3"/>
  <c r="P78" i="3"/>
  <c r="P65" i="3"/>
  <c r="R65" i="3" s="1"/>
  <c r="L65" i="3"/>
  <c r="BL64" i="3"/>
  <c r="BK64" i="3"/>
  <c r="BH64" i="3"/>
  <c r="BG64" i="3"/>
  <c r="BD64" i="3"/>
  <c r="BC64" i="3"/>
  <c r="AZ64" i="3"/>
  <c r="AY64" i="3"/>
  <c r="AV64" i="3"/>
  <c r="AU64" i="3"/>
  <c r="AR64" i="3"/>
  <c r="AQ64" i="3"/>
  <c r="AN64" i="3"/>
  <c r="AM64" i="3"/>
  <c r="AJ64" i="3"/>
  <c r="AI64" i="3"/>
  <c r="AF64" i="3"/>
  <c r="AE64" i="3"/>
  <c r="AB64" i="3"/>
  <c r="AA64" i="3"/>
  <c r="X64" i="3"/>
  <c r="W64" i="3"/>
  <c r="T64" i="3"/>
  <c r="S64" i="3"/>
  <c r="K64" i="3"/>
  <c r="P53" i="3"/>
  <c r="R53" i="3" s="1"/>
  <c r="L53" i="3"/>
  <c r="P52" i="3"/>
  <c r="L52" i="3"/>
  <c r="BL39" i="3"/>
  <c r="BL42" i="3" s="1"/>
  <c r="BK39" i="3"/>
  <c r="BK42" i="3" s="1"/>
  <c r="BH39" i="3"/>
  <c r="BH42" i="3" s="1"/>
  <c r="BG39" i="3"/>
  <c r="BG42" i="3" s="1"/>
  <c r="BD39" i="3"/>
  <c r="BD42" i="3" s="1"/>
  <c r="BC39" i="3"/>
  <c r="BC42" i="3" s="1"/>
  <c r="AZ39" i="3"/>
  <c r="AZ42" i="3" s="1"/>
  <c r="AY39" i="3"/>
  <c r="AY42" i="3" s="1"/>
  <c r="AV39" i="3"/>
  <c r="AV42" i="3" s="1"/>
  <c r="AU39" i="3"/>
  <c r="AU42" i="3" s="1"/>
  <c r="AR39" i="3"/>
  <c r="AR42" i="3" s="1"/>
  <c r="AQ39" i="3"/>
  <c r="AQ42" i="3" s="1"/>
  <c r="AN39" i="3"/>
  <c r="AN42" i="3" s="1"/>
  <c r="AM39" i="3"/>
  <c r="AM42" i="3" s="1"/>
  <c r="AJ39" i="3"/>
  <c r="AJ42" i="3" s="1"/>
  <c r="AI39" i="3"/>
  <c r="AI42" i="3" s="1"/>
  <c r="AF39" i="3"/>
  <c r="AF42" i="3" s="1"/>
  <c r="AE39" i="3"/>
  <c r="AE42" i="3" s="1"/>
  <c r="AB39" i="3"/>
  <c r="AB42" i="3" s="1"/>
  <c r="AA39" i="3"/>
  <c r="AA42" i="3" s="1"/>
  <c r="X39" i="3"/>
  <c r="X42" i="3" s="1"/>
  <c r="W39" i="3"/>
  <c r="W42" i="3" s="1"/>
  <c r="T39" i="3"/>
  <c r="T42" i="3" s="1"/>
  <c r="S39" i="3"/>
  <c r="S42" i="3" s="1"/>
  <c r="K39" i="3"/>
  <c r="I39" i="3"/>
  <c r="BL36" i="3"/>
  <c r="BK36" i="3"/>
  <c r="BH36" i="3"/>
  <c r="BG36" i="3"/>
  <c r="BD36" i="3"/>
  <c r="BC36" i="3"/>
  <c r="AZ36" i="3"/>
  <c r="AY36" i="3"/>
  <c r="AV36" i="3"/>
  <c r="AU36" i="3"/>
  <c r="AR36" i="3"/>
  <c r="AQ36" i="3"/>
  <c r="AN36" i="3"/>
  <c r="AM36" i="3"/>
  <c r="AJ36" i="3"/>
  <c r="AI36" i="3"/>
  <c r="AF36" i="3"/>
  <c r="AE36" i="3"/>
  <c r="AB36" i="3"/>
  <c r="AA36" i="3"/>
  <c r="X36" i="3"/>
  <c r="W36" i="3"/>
  <c r="T36" i="3"/>
  <c r="S36" i="3"/>
  <c r="K36" i="3"/>
  <c r="I36" i="3"/>
  <c r="B11" i="3"/>
  <c r="AQ123" i="3" l="1"/>
  <c r="AQ126" i="3" s="1"/>
  <c r="W123" i="3"/>
  <c r="BC123" i="3"/>
  <c r="X123" i="3"/>
  <c r="X126" i="3"/>
  <c r="AN123" i="3"/>
  <c r="AN126" i="3"/>
  <c r="BD123" i="3"/>
  <c r="BG126" i="3"/>
  <c r="BG128" i="3" s="1"/>
  <c r="AB123" i="3"/>
  <c r="AB126" i="3" s="1"/>
  <c r="AB128" i="3" s="1"/>
  <c r="AR123" i="3"/>
  <c r="AR126" i="3" s="1"/>
  <c r="AR128" i="3" s="1"/>
  <c r="BH123" i="3"/>
  <c r="AE123" i="3"/>
  <c r="AE126" i="3" s="1"/>
  <c r="AU123" i="3"/>
  <c r="AU126" i="3" s="1"/>
  <c r="BK126" i="3"/>
  <c r="AV123" i="3"/>
  <c r="AV126" i="3" s="1"/>
  <c r="S123" i="3"/>
  <c r="AY123" i="3"/>
  <c r="AY126" i="3" s="1"/>
  <c r="AA123" i="3"/>
  <c r="AA126" i="3"/>
  <c r="AA128" i="3" s="1"/>
  <c r="AF123" i="3"/>
  <c r="AF126" i="3" s="1"/>
  <c r="BL123" i="3"/>
  <c r="BL126" i="3" s="1"/>
  <c r="AI123" i="3"/>
  <c r="T123" i="3"/>
  <c r="AJ123" i="3"/>
  <c r="AJ126" i="3" s="1"/>
  <c r="AZ123" i="3"/>
  <c r="R103" i="3"/>
  <c r="K44" i="3"/>
  <c r="I44" i="3"/>
  <c r="Q147" i="3"/>
  <c r="Q78" i="3"/>
  <c r="Q162" i="3"/>
  <c r="L79" i="3"/>
  <c r="Q163" i="3"/>
  <c r="L64" i="3"/>
  <c r="R149" i="3"/>
  <c r="L164" i="3"/>
  <c r="P168" i="3"/>
  <c r="B160" i="3"/>
  <c r="Q146" i="3"/>
  <c r="Q161" i="3"/>
  <c r="R163" i="3"/>
  <c r="R164" i="3" s="1"/>
  <c r="R105" i="3"/>
  <c r="B49" i="3"/>
  <c r="B143" i="3"/>
  <c r="R78" i="3"/>
  <c r="Q106" i="3"/>
  <c r="B50" i="3"/>
  <c r="B144" i="3"/>
  <c r="Q148" i="3"/>
  <c r="L105" i="3"/>
  <c r="Q167" i="3"/>
  <c r="B13" i="3"/>
  <c r="B51" i="3"/>
  <c r="B145" i="3"/>
  <c r="Q165" i="3"/>
  <c r="L168" i="3"/>
  <c r="B31" i="3"/>
  <c r="B85" i="3"/>
  <c r="B32" i="3"/>
  <c r="B86" i="3"/>
  <c r="B159" i="3"/>
  <c r="Q52" i="3"/>
  <c r="P79" i="3"/>
  <c r="P149" i="3"/>
  <c r="P164" i="3"/>
  <c r="B33" i="3"/>
  <c r="B87" i="3"/>
  <c r="B12" i="3"/>
  <c r="B14" i="3"/>
  <c r="R165" i="3"/>
  <c r="R168" i="3" s="1"/>
  <c r="Q166" i="3"/>
  <c r="L149" i="3"/>
  <c r="Q103" i="3"/>
  <c r="P105" i="3"/>
  <c r="P123" i="3" s="1"/>
  <c r="Q88" i="3"/>
  <c r="Q104" i="3"/>
  <c r="Q65" i="3"/>
  <c r="R52" i="3"/>
  <c r="Q53" i="3"/>
  <c r="P64" i="3"/>
  <c r="AN128" i="3" l="1"/>
  <c r="AN130" i="3" s="1"/>
  <c r="AN132" i="3" s="1"/>
  <c r="BL128" i="3"/>
  <c r="AE128" i="3"/>
  <c r="AE130" i="3" s="1"/>
  <c r="AR130" i="3"/>
  <c r="AR132" i="3" s="1"/>
  <c r="AJ128" i="3"/>
  <c r="AJ130" i="3" s="1"/>
  <c r="AQ128" i="3"/>
  <c r="AQ130" i="3" s="1"/>
  <c r="BL132" i="3"/>
  <c r="BL137" i="3" s="1"/>
  <c r="BG130" i="3"/>
  <c r="BG132" i="3" s="1"/>
  <c r="BG137" i="3" s="1"/>
  <c r="AV128" i="3"/>
  <c r="AV130" i="3" s="1"/>
  <c r="BL130" i="3"/>
  <c r="AY128" i="3"/>
  <c r="X128" i="3"/>
  <c r="X130" i="3" s="1"/>
  <c r="X132" i="3" s="1"/>
  <c r="AZ126" i="3"/>
  <c r="AI126" i="3"/>
  <c r="AA130" i="3"/>
  <c r="AU128" i="3"/>
  <c r="T126" i="3"/>
  <c r="T128" i="3" s="1"/>
  <c r="S126" i="3"/>
  <c r="S128" i="3" s="1"/>
  <c r="AR137" i="3"/>
  <c r="AN137" i="3"/>
  <c r="BC126" i="3"/>
  <c r="BC128" i="3" s="1"/>
  <c r="BC130" i="3" s="1"/>
  <c r="BC132" i="3" s="1"/>
  <c r="AF128" i="3"/>
  <c r="AF130" i="3" s="1"/>
  <c r="AY130" i="3"/>
  <c r="BK128" i="3"/>
  <c r="BK130" i="3" s="1"/>
  <c r="BH126" i="3"/>
  <c r="BH128" i="3" s="1"/>
  <c r="AB130" i="3"/>
  <c r="P126" i="3"/>
  <c r="BD126" i="3"/>
  <c r="W126" i="3"/>
  <c r="R123" i="3"/>
  <c r="R79" i="3"/>
  <c r="Q79" i="3"/>
  <c r="Q64" i="3"/>
  <c r="Q164" i="3"/>
  <c r="Q168" i="3"/>
  <c r="Q149" i="3"/>
  <c r="Q105" i="3"/>
  <c r="Q123" i="3" s="1"/>
  <c r="R64" i="3"/>
  <c r="AE132" i="3" l="1"/>
  <c r="AE137" i="3"/>
  <c r="AQ132" i="3"/>
  <c r="AQ137" i="3" s="1"/>
  <c r="AZ128" i="3"/>
  <c r="AZ130" i="3" s="1"/>
  <c r="AJ132" i="3"/>
  <c r="AJ137" i="3" s="1"/>
  <c r="BC137" i="3"/>
  <c r="AY132" i="3"/>
  <c r="AY137" i="3" s="1"/>
  <c r="AV132" i="3"/>
  <c r="AV137" i="3" s="1"/>
  <c r="Q126" i="3"/>
  <c r="Q128" i="3" s="1"/>
  <c r="Q130" i="3" s="1"/>
  <c r="AU130" i="3"/>
  <c r="AB132" i="3"/>
  <c r="AB137" i="3" s="1"/>
  <c r="AI128" i="3"/>
  <c r="R126" i="3"/>
  <c r="BK132" i="3"/>
  <c r="BK137" i="3" s="1"/>
  <c r="AA132" i="3"/>
  <c r="AA137" i="3" s="1"/>
  <c r="W128" i="3"/>
  <c r="W130" i="3" s="1"/>
  <c r="BH130" i="3"/>
  <c r="P128" i="3"/>
  <c r="P130" i="3" s="1"/>
  <c r="X137" i="3"/>
  <c r="AF132" i="3"/>
  <c r="AF137" i="3" s="1"/>
  <c r="T130" i="3"/>
  <c r="S130" i="3"/>
  <c r="BD128" i="3"/>
  <c r="BD130" i="3" s="1"/>
  <c r="BD132" i="3" s="1"/>
  <c r="BD137" i="3" s="1"/>
  <c r="P38" i="3"/>
  <c r="L38" i="3"/>
  <c r="P37" i="3"/>
  <c r="L37" i="3"/>
  <c r="P35" i="3"/>
  <c r="L35" i="3"/>
  <c r="P34" i="3"/>
  <c r="L34" i="3"/>
  <c r="P16" i="3"/>
  <c r="P17" i="3"/>
  <c r="Q17" i="3" s="1"/>
  <c r="P19" i="3"/>
  <c r="P20" i="3"/>
  <c r="P21" i="3"/>
  <c r="P15" i="3"/>
  <c r="L15" i="3"/>
  <c r="L18" i="3" s="1"/>
  <c r="AZ132" i="3" l="1"/>
  <c r="AZ137" i="3" s="1"/>
  <c r="AI130" i="3"/>
  <c r="P132" i="3"/>
  <c r="P137" i="3" s="1"/>
  <c r="R128" i="3"/>
  <c r="BH132" i="3"/>
  <c r="BH137" i="3" s="1"/>
  <c r="S132" i="3"/>
  <c r="S137" i="3" s="1"/>
  <c r="T132" i="3"/>
  <c r="T137" i="3" s="1"/>
  <c r="Q132" i="3"/>
  <c r="Q137" i="3" s="1"/>
  <c r="W132" i="3"/>
  <c r="W137" i="3"/>
  <c r="AU132" i="3"/>
  <c r="AU137" i="3" s="1"/>
  <c r="P18" i="3"/>
  <c r="P22" i="3"/>
  <c r="L39" i="3"/>
  <c r="Q35" i="3"/>
  <c r="Q20" i="3"/>
  <c r="Q19" i="3"/>
  <c r="P39" i="3"/>
  <c r="P42" i="3" s="1"/>
  <c r="L36" i="3"/>
  <c r="Q34" i="3"/>
  <c r="P36" i="3"/>
  <c r="Q21" i="3"/>
  <c r="Q16" i="3"/>
  <c r="Q37" i="3"/>
  <c r="R38" i="3"/>
  <c r="Q38" i="3"/>
  <c r="Q15" i="3"/>
  <c r="R15" i="3"/>
  <c r="R35" i="3"/>
  <c r="R34" i="3"/>
  <c r="R37" i="3"/>
  <c r="AI132" i="3" l="1"/>
  <c r="AI137" i="3" s="1"/>
  <c r="R130" i="3"/>
  <c r="R132" i="3" s="1"/>
  <c r="R137" i="3" s="1"/>
  <c r="Q22" i="3"/>
  <c r="Q18" i="3"/>
  <c r="Q36" i="3"/>
  <c r="Q39" i="3"/>
  <c r="Q42" i="3" s="1"/>
  <c r="R39" i="3"/>
  <c r="R42" i="3" s="1"/>
  <c r="R36" i="3"/>
  <c r="R20" i="3"/>
  <c r="R19" i="3" l="1"/>
  <c r="G5" i="5" l="1"/>
  <c r="E5" i="5"/>
  <c r="R16" i="3" l="1"/>
  <c r="E4" i="5"/>
  <c r="E3" i="5"/>
  <c r="H3" i="5"/>
  <c r="G4" i="5"/>
  <c r="F5" i="5"/>
  <c r="G3" i="5"/>
  <c r="H4" i="5"/>
  <c r="F3" i="5"/>
  <c r="F4" i="5"/>
  <c r="H5" i="5" l="1"/>
  <c r="R21" i="3"/>
  <c r="R22" i="3" s="1"/>
  <c r="R17" i="3"/>
  <c r="R18" i="3" s="1"/>
  <c r="I3" i="5"/>
  <c r="I7" i="5" s="1"/>
  <c r="I4" i="5"/>
  <c r="F8" i="5" s="1"/>
  <c r="I5" i="5" l="1"/>
  <c r="H9" i="5" s="1"/>
  <c r="G7" i="5"/>
  <c r="E7" i="5"/>
  <c r="H7" i="5"/>
  <c r="F7" i="5"/>
  <c r="E8" i="5"/>
  <c r="I8" i="5"/>
  <c r="G8" i="5"/>
  <c r="H8" i="5"/>
  <c r="G9" i="5" l="1"/>
  <c r="E9" i="5"/>
  <c r="F9" i="5"/>
  <c r="I9" i="5"/>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2" authorId="0" shapeId="0">
      <text>
        <r>
          <rPr>
            <b/>
            <sz val="9"/>
            <color indexed="81"/>
            <rFont val="Tahoma"/>
            <family val="2"/>
          </rPr>
          <t>Familia:</t>
        </r>
        <r>
          <rPr>
            <sz val="9"/>
            <color indexed="81"/>
            <rFont val="Tahoma"/>
            <family val="2"/>
          </rPr>
          <t xml:space="preserve">
Nueva columna</t>
        </r>
      </text>
    </comment>
    <comment ref="I50" authorId="0" shapeId="0">
      <text>
        <r>
          <rPr>
            <b/>
            <sz val="9"/>
            <color indexed="81"/>
            <rFont val="Tahoma"/>
            <family val="2"/>
          </rPr>
          <t>Familia:</t>
        </r>
        <r>
          <rPr>
            <sz val="9"/>
            <color indexed="81"/>
            <rFont val="Tahoma"/>
            <family val="2"/>
          </rPr>
          <t xml:space="preserve">
Nueva columna</t>
        </r>
      </text>
    </comment>
    <comment ref="I86" authorId="0" shapeId="0">
      <text>
        <r>
          <rPr>
            <b/>
            <sz val="9"/>
            <color indexed="81"/>
            <rFont val="Tahoma"/>
            <family val="2"/>
          </rPr>
          <t>Familia:</t>
        </r>
        <r>
          <rPr>
            <sz val="9"/>
            <color indexed="81"/>
            <rFont val="Tahoma"/>
            <family val="2"/>
          </rPr>
          <t xml:space="preserve">
Nueva columna</t>
        </r>
      </text>
    </comment>
    <comment ref="I144" authorId="0" shapeId="0">
      <text>
        <r>
          <rPr>
            <b/>
            <sz val="9"/>
            <color indexed="81"/>
            <rFont val="Tahoma"/>
            <family val="2"/>
          </rPr>
          <t>Familia:</t>
        </r>
        <r>
          <rPr>
            <sz val="9"/>
            <color indexed="81"/>
            <rFont val="Tahoma"/>
            <family val="2"/>
          </rPr>
          <t xml:space="preserve">
Nueva columna</t>
        </r>
      </text>
    </comment>
    <comment ref="I159" authorId="0" shapeId="0">
      <text>
        <r>
          <rPr>
            <b/>
            <sz val="9"/>
            <color indexed="81"/>
            <rFont val="Tahoma"/>
            <family val="2"/>
          </rPr>
          <t>Familia:</t>
        </r>
        <r>
          <rPr>
            <sz val="9"/>
            <color indexed="81"/>
            <rFont val="Tahoma"/>
            <family val="2"/>
          </rPr>
          <t xml:space="preserve">
Nueva columna</t>
        </r>
      </text>
    </comment>
    <comment ref="C17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<sst xmlns="http://schemas.openxmlformats.org/spreadsheetml/2006/main" count="1619" uniqueCount="645">
  <si>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</si>
  <si>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</si>
  <si>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</si>
  <si>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</si>
  <si>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</si>
  <si>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</si>
  <si>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</si>
  <si>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</si>
  <si>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</si>
  <si>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</si>
  <si>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</si>
  <si>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</si>
  <si>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</si>
  <si>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</si>
  <si>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</si>
  <si>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</si>
  <si>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</si>
  <si>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</si>
  <si>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</si>
  <si>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</si>
  <si>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</si>
  <si>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</si>
  <si>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</si>
  <si>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</si>
  <si>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</si>
  <si>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</si>
  <si>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</si>
  <si>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</si>
  <si>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</si>
  <si>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</si>
  <si>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</si>
  <si>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</si>
  <si>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</si>
  <si>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</si>
  <si>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</si>
  <si>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</si>
  <si>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</si>
  <si>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</si>
  <si>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</si>
  <si>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</si>
  <si>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</si>
  <si>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</si>
  <si>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</si>
  <si>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</si>
  <si>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</si>
  <si>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</si>
  <si>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</si>
  <si>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</si>
  <si>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</si>
  <si>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</si>
  <si>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</si>
  <si>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</si>
  <si>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</si>
  <si>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</si>
  <si>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</si>
  <si>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</si>
  <si>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</si>
  <si>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</si>
  <si>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</si>
  <si>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</si>
  <si>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</si>
  <si>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</si>
  <si>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</si>
  <si>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</si>
  <si>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</si>
  <si>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</si>
  <si>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</si>
  <si>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</si>
  <si>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</si>
  <si>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</si>
  <si>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</si>
  <si>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</si>
  <si>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</si>
  <si>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</si>
  <si>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</si>
  <si>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</si>
  <si>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</si>
  <si>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</si>
  <si>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</si>
  <si>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</si>
  <si>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</si>
  <si>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</si>
  <si>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</si>
  <si>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</si>
  <si>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</si>
  <si>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</si>
  <si>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</si>
  <si>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</si>
  <si>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</si>
  <si>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</si>
  <si>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</si>
  <si>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</si>
  <si>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</si>
  <si>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</si>
  <si>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</si>
  <si>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</si>
  <si>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</si>
  <si>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</si>
  <si>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</si>
  <si>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</si>
  <si>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</si>
  <si>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</si>
  <si>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</si>
  <si>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</si>
  <si>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</si>
  <si>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</si>
  <si>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</si>
  <si>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</si>
  <si>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</si>
  <si>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</si>
  <si>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</si>
  <si>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</si>
  <si>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</si>
  <si>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</si>
  <si>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</si>
  <si>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</si>
  <si>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</si>
  <si>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</si>
  <si>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</si>
  <si>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</si>
  <si>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</si>
  <si>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</si>
  <si>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</si>
  <si>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</si>
  <si>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</si>
  <si>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</si>
  <si>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</si>
  <si>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</si>
  <si>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</si>
  <si>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</si>
  <si>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</si>
  <si>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</si>
  <si>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</si>
  <si>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</si>
  <si>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</si>
  <si>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</si>
  <si>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</si>
  <si>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</si>
  <si>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</si>
  <si>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</si>
  <si>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</si>
  <si>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</si>
  <si>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</si>
  <si>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</si>
  <si>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</si>
  <si>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</si>
  <si>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</si>
  <si>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</si>
  <si>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</si>
  <si>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</si>
  <si>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</si>
  <si>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</si>
  <si>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</si>
  <si>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</si>
  <si>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</si>
  <si>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</si>
  <si>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</si>
  <si>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</si>
  <si>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</si>
  <si>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</si>
  <si>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</si>
  <si>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</si>
  <si>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</si>
  <si>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</si>
  <si>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</si>
  <si>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</si>
  <si>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</si>
  <si>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</si>
  <si>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</si>
  <si>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</si>
  <si>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</si>
  <si>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</si>
  <si>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</si>
  <si>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</si>
  <si>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</si>
  <si>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</si>
  <si>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</si>
  <si>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</si>
  <si>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</si>
  <si>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</si>
  <si>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</si>
  <si>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</si>
  <si>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</si>
  <si>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</si>
  <si>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</si>
  <si>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</si>
  <si>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</si>
  <si>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</si>
  <si>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</si>
  <si>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</si>
  <si>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</si>
  <si>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</si>
  <si>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</si>
  <si>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</si>
  <si>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</si>
  <si>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</si>
  <si>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</si>
  <si>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</si>
  <si>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</si>
  <si>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</si>
  <si>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</si>
  <si>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</si>
  <si>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</si>
  <si>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</si>
  <si>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</si>
  <si>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</si>
  <si>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</si>
  <si>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</si>
  <si>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</si>
  <si>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</si>
  <si>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</si>
  <si>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</si>
  <si>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</si>
  <si>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</si>
  <si>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</si>
  <si>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</si>
  <si>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</si>
  <si>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</si>
  <si>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</si>
  <si>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</si>
  <si>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</si>
  <si>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</si>
  <si>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</si>
  <si>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</si>
  <si>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</si>
  <si>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</si>
  <si>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</si>
  <si>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</si>
  <si>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</si>
  <si>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</si>
  <si>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</si>
  <si>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</si>
  <si>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</si>
  <si>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</si>
  <si>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</si>
  <si>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</si>
  <si>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</si>
  <si>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</si>
  <si>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</si>
  <si>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</si>
  <si>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</si>
  <si>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</si>
  <si>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</si>
  <si>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</si>
  <si>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</si>
  <si>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</si>
  <si>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</si>
  <si>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</si>
  <si>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</si>
  <si>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</si>
  <si>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</si>
  <si>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</si>
  <si>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</si>
  <si>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</si>
  <si>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</si>
  <si>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</si>
  <si>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</si>
  <si>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</si>
  <si>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</si>
  <si>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</si>
  <si>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</si>
  <si>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</si>
  <si>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</si>
  <si>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</si>
  <si>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</si>
  <si>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</si>
  <si>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</si>
  <si>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</si>
  <si>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</si>
  <si>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</si>
  <si>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</si>
  <si>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</si>
  <si>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</si>
  <si>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</si>
  <si>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</si>
  <si>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</si>
  <si>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</si>
  <si>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</si>
  <si>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</si>
  <si>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</si>
  <si>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</si>
  <si>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</si>
  <si>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</si>
  <si>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</si>
  <si>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</si>
  <si>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</si>
  <si>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</si>
  <si>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</si>
  <si>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</si>
  <si>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</si>
  <si>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</si>
  <si>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</si>
  <si>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</si>
  <si>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</si>
  <si>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</si>
  <si>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</si>
  <si>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</si>
  <si>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</si>
  <si>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</si>
  <si>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</si>
  <si>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</si>
  <si>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</si>
  <si>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</si>
  <si>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</si>
  <si>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</si>
  <si>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</si>
  <si>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</si>
  <si>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</si>
  <si>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</si>
  <si>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</si>
  <si>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</si>
  <si>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</si>
  <si>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</si>
  <si>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</si>
  <si>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</si>
  <si>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</si>
  <si>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</si>
  <si>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</si>
  <si>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</si>
  <si>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</si>
  <si>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</si>
  <si>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</si>
  <si>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</si>
  <si>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</si>
  <si>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</si>
  <si>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</si>
  <si>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</si>
  <si>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</si>
  <si>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</si>
  <si>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</si>
  <si>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</si>
  <si>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</si>
  <si>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</si>
  <si>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</si>
  <si>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</si>
  <si>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</si>
  <si>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</si>
  <si>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</si>
  <si>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</si>
  <si>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</si>
  <si>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</si>
  <si>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</si>
  <si>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</si>
  <si>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</si>
  <si>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</si>
  <si>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</si>
  <si>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</si>
  <si>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</si>
  <si>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</si>
  <si>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</si>
  <si>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</si>
  <si>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</si>
  <si>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</si>
  <si>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</si>
  <si>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</si>
  <si>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</si>
  <si>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</si>
  <si>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</si>
  <si>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</si>
  <si>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</si>
  <si>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</si>
  <si>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</si>
  <si>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</si>
  <si>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</si>
  <si>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</si>
  <si>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</si>
  <si>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</si>
  <si>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</si>
  <si>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</si>
  <si>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</si>
  <si>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</si>
  <si>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</si>
  <si>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</si>
  <si>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</si>
  <si>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</si>
  <si>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</si>
  <si>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</si>
  <si>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</si>
  <si>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</si>
  <si>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</si>
  <si>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</si>
  <si>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</si>
  <si>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</si>
  <si>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</si>
  <si>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</si>
  <si>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</si>
  <si>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</si>
  <si>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</si>
  <si>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</si>
  <si>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</si>
  <si>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</si>
  <si>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</si>
  <si>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</si>
  <si>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</si>
  <si>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</si>
  <si>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</si>
  <si>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</si>
  <si>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</si>
  <si>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</si>
  <si>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</si>
  <si>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</si>
  <si>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</si>
  <si>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</si>
  <si>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</si>
  <si>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</si>
  <si>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</si>
  <si>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</si>
  <si>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</si>
  <si>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</si>
  <si>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</si>
  <si>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</si>
  <si>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</si>
  <si>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</si>
  <si>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</si>
  <si>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</si>
  <si>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</si>
  <si>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</si>
  <si>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</si>
  <si>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</si>
  <si>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</si>
  <si>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</si>
  <si>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</si>
  <si>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</si>
  <si>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</si>
  <si>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</si>
  <si>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</si>
  <si>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</si>
  <si>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</si>
  <si>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</si>
  <si>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</si>
  <si>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</si>
  <si>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</si>
  <si>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</si>
  <si>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</si>
  <si>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</si>
  <si>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</si>
  <si>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</si>
  <si>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</si>
  <si>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</si>
  <si>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</si>
  <si>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</si>
  <si>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</si>
  <si>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</si>
  <si>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</si>
  <si>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</si>
  <si>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</si>
  <si>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</si>
  <si>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</si>
  <si>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</si>
  <si>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</si>
  <si>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</si>
  <si>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</si>
  <si>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</si>
  <si>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</si>
  <si>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</si>
  <si>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</si>
  <si>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</si>
  <si>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</si>
  <si>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</si>
  <si>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</si>
  <si>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</si>
  <si>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</si>
  <si>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</si>
  <si>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</si>
  <si>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</si>
  <si>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</si>
  <si>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</si>
  <si>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</si>
  <si>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</si>
  <si>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</si>
  <si>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</si>
  <si>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</si>
  <si>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</si>
  <si>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</si>
  <si>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</si>
  <si>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</si>
  <si>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</si>
  <si>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</si>
  <si>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</si>
  <si>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</si>
  <si>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</si>
  <si>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</si>
  <si>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</si>
  <si>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</si>
  <si>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</si>
  <si>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</si>
  <si>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</si>
  <si>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</si>
  <si>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</si>
  <si>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</si>
  <si>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</si>
  <si>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</si>
  <si>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</si>
  <si>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</si>
  <si>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</si>
  <si>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</si>
  <si>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</si>
  <si>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</si>
  <si>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</si>
  <si>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</si>
  <si>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</si>
  <si>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</si>
  <si>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</si>
  <si>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</si>
  <si>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</si>
  <si>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</si>
  <si>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</si>
  <si>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</si>
  <si>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</si>
  <si>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</si>
  <si>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</si>
  <si>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</si>
  <si>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</si>
  <si>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</si>
  <si>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</si>
  <si>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</si>
  <si>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</si>
  <si>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Contextualización y construcción conjunta de la propuesta de salvaguardia del PCI campesino con delegaciones de la comunidad</t>
  </si>
  <si>
    <t>Realizar un encuentro con representantes de la comunidad de la Localidad de Sumapaz para la validación de la propuesta construida conjuntamente</t>
  </si>
  <si>
    <t>Realizar encuentros de discusión y análisis sobre el patrimonio vivo campesino del Sumapaz con el grupo de trabajo delegado por la comunidad</t>
  </si>
  <si>
    <t>Implementar metodologías participativas que permitan comprender a profundidad las manifestaciones del PCI identificadas</t>
  </si>
  <si>
    <t>Sistematización y registro de las manifestaciones del PCI identificadas</t>
  </si>
  <si>
    <t xml:space="preserve">Elaborar un documento con la primera versión del PCI identificado para su publicación </t>
  </si>
  <si>
    <t>Documento con la primera versión del PCI identificado</t>
  </si>
  <si>
    <t xml:space="preserve">Consolidar un documento con las fichas de registro de manifestaciones del patrimonio vivo campesino </t>
  </si>
  <si>
    <t xml:space="preserve">Documento consolidado </t>
  </si>
  <si>
    <t>Elaborar un documento  que contenga el análisis de la importancia patrimonial de las manifestaciones del PCI campesino.</t>
  </si>
  <si>
    <t>Documento incluyendo descripción, ubicación y justificación sobre los campos y criterios de valoración del PCI.</t>
  </si>
  <si>
    <t>Posicionar la importancia de la salvaguardia del patrimonio vivo campesino del Sumapaz a través de espacios de gestión intra e interinstitucional</t>
  </si>
  <si>
    <t>Participar en espacios institucionales de gestión local del Sumapaz</t>
  </si>
  <si>
    <t>Un Documento memoria de los encuentros</t>
  </si>
  <si>
    <t>Un Informe de implementación de las metodologías participativas.</t>
  </si>
  <si>
    <t>Un Acta del encuentro</t>
  </si>
  <si>
    <t>Un Informe semestral de la gestión y acompañamiento a los espacios</t>
  </si>
  <si>
    <t>Gestionar la implementación del Plan de Manejo Arqueológico del Parque Arqueológico y del Patrimonio Cultural de Usme.</t>
  </si>
  <si>
    <t>Realizar las acciones interinstitucionales para la implementación del Plan de Restauración Ecológica</t>
  </si>
  <si>
    <t>Actas de gestión para las acciones interinstitucionales para la implementación del Plan de Restauración Ecológica</t>
  </si>
  <si>
    <t>Realizar la gestión para la obtención de estudios y diseños de la Fase 1 del Parque Arqueológico de Usme</t>
  </si>
  <si>
    <t>Documento de avance de estudios preliminares de la consultoria NVP</t>
  </si>
  <si>
    <t>Desarrollar la Agenda  semestral de activación del Parque Arqueológico</t>
  </si>
  <si>
    <t xml:space="preserve">Actas y/o memorias de agenda de activación del Parque Arqueológico </t>
  </si>
  <si>
    <t>Realizar la gestión para activar dotacionales  culturales livianos del Parque Arqueológico</t>
  </si>
  <si>
    <t>Actas y/o memorias de actividades desarrolladas con los dotacionales</t>
  </si>
  <si>
    <t>Propiciar el relacionamiento interinstitucional para la Gestión Pública del Parque Arqueológico y del Patrimonio Cultural.</t>
  </si>
  <si>
    <t>Activar y divulgar el Patrimonio Cultural del Área Arqueológica Protegida.</t>
  </si>
  <si>
    <t>Adelantar acciones interinstitucional de gestión pública local, distrital y regional para el fortalecimiento del Parque y su entorno territorial de borde urbano-rural.</t>
  </si>
  <si>
    <t>Actas de las mesas/talleres de las acciones interinstitucionales realizadas</t>
  </si>
  <si>
    <t xml:space="preserve">Documento Técnico de Soporte correspondiente al diagnóstico </t>
  </si>
  <si>
    <t>Cartografía de análisis anexa al diagnóstico</t>
  </si>
  <si>
    <t>Base datos actualizada en excel</t>
  </si>
  <si>
    <t>Identificacion y compilación fuentes secundarias arquelógicas, históricas (proceso de ocupación), ecológicas, asentamientos</t>
  </si>
  <si>
    <t xml:space="preserve">Diagnóstico </t>
  </si>
  <si>
    <t>Modelo predictivo preliminar</t>
  </si>
  <si>
    <t>Construcción e implementación de la metodologia del modelo</t>
  </si>
  <si>
    <t>Documento Técnico de Soporte con la metodología del modelo predictivo</t>
  </si>
  <si>
    <t>Elaboración del modelo predictivo preliminar</t>
  </si>
  <si>
    <t>Cartografía de análisis anexa al modelo predictivo preliminar</t>
  </si>
  <si>
    <t>Zonificación</t>
  </si>
  <si>
    <t>Elaborar la cartografía con la zonfificación</t>
  </si>
  <si>
    <t>Documento Técnico de Soporte con la zonificación del PMA</t>
  </si>
  <si>
    <t>Cartografía de la zonificación</t>
  </si>
  <si>
    <t>Participación</t>
  </si>
  <si>
    <t>Caracterización social</t>
  </si>
  <si>
    <t>Documento Técnico de Soporte con el mapeo de actores</t>
  </si>
  <si>
    <t>Cartografía con el mapeo de actores</t>
  </si>
  <si>
    <t>Base datos con el mapeo de actores</t>
  </si>
  <si>
    <t>Compilación de productos</t>
  </si>
  <si>
    <t>Compilación de presentación y GDB</t>
  </si>
  <si>
    <t>Compilación de la presentación</t>
  </si>
  <si>
    <t>Compilación de la Geo Data Base (GDB)</t>
  </si>
  <si>
    <t>Consolidar la síntesis de diagnóstico del PEMP Bosa</t>
  </si>
  <si>
    <t>Elaboración del DTS síntesis de diagnóstico</t>
  </si>
  <si>
    <t>DTS síntesis de diagnóstico</t>
  </si>
  <si>
    <t>Elaboración de la presentación síntesis de diagnóstico</t>
  </si>
  <si>
    <t>Presentación síntesis de diagnóstico</t>
  </si>
  <si>
    <t>Elaboración de cartografía de diagnóstico</t>
  </si>
  <si>
    <t>Cartografía de diagnóstico</t>
  </si>
  <si>
    <t>Adelantar la fase de formulación del PEMP Bosa</t>
  </si>
  <si>
    <t>Elaboración de los aspectos generales</t>
  </si>
  <si>
    <t xml:space="preserve">Avance del DTS de formulación con el capítulo de aspectos generales </t>
  </si>
  <si>
    <t>Delimitación del área afectada y zona de influencia</t>
  </si>
  <si>
    <t>Cartografía de análisis con la propuesta de delimitación</t>
  </si>
  <si>
    <t xml:space="preserve">Elaboración de las fichas de inventario inmueble </t>
  </si>
  <si>
    <t>Fichas de inventario inmueble</t>
  </si>
  <si>
    <t>Elaboraración de la propuesta de los niveles de intervención</t>
  </si>
  <si>
    <t>Avance del DTS de formulación con el capítulo de los niveles de intervención</t>
  </si>
  <si>
    <t>Avance del DTS de formulación con el capítulo de del componente normativo</t>
  </si>
  <si>
    <t>Avance del DTS de formulación con el capítulo del componente socioeconómico</t>
  </si>
  <si>
    <t>Avance del DTS de formulación con el capítulo del componente administrativo y financiero</t>
  </si>
  <si>
    <t>Avance del DTS de formulación con el capítulo de del componente de patrimonio inmueble</t>
  </si>
  <si>
    <t>Avance del DTS de formulación con el capítulo del componente de patrimonio cultural inmaterial</t>
  </si>
  <si>
    <t>Avance del DTS de formulación con el capítulo del componente ambiental</t>
  </si>
  <si>
    <t>Avance del DTS de formulación con el capítulo del componente urbano</t>
  </si>
  <si>
    <t>I. Realizar un mapeo de actores clave.</t>
  </si>
  <si>
    <t>Directorio de actores.</t>
  </si>
  <si>
    <t>Coordinación equipo Activación de entornos</t>
  </si>
  <si>
    <t xml:space="preserve"> Docuemnto soportes divulgación y socialización.</t>
  </si>
  <si>
    <t>II. Incorporar acciones de patrimonio en agendas anuales de las instancias locales de participación (CLACP).</t>
  </si>
  <si>
    <t>Documento soportes del acompañamiento instancias locales de participación.</t>
  </si>
  <si>
    <t>III. Elaborar una hoja de ruta para la sostenibilidad de la activación concertada con actores locales.</t>
  </si>
  <si>
    <t>Documento hoja de ruta iniciativas para la sostenibilidad.</t>
  </si>
  <si>
    <t>IV. Aportar a la conformación de una red de cuidadores de entornos patrimoniales.</t>
  </si>
  <si>
    <t>Documento y soportes encuentro intercambio de experiencias entre entornos.</t>
  </si>
  <si>
    <t>V. Implementar una estrategia de fortalecimiento de procesos productivos.</t>
  </si>
  <si>
    <t>Documento identificación y estrategia de actividades productivas asociadas a los patrimonios.</t>
  </si>
  <si>
    <t>VI. Realizar un proceso de identificación y registro de prácticas y manifestaciones asociadas a los patrimonios.</t>
  </si>
  <si>
    <t>Documento identificación prácticas y manifestaciones asociadas a los patrimonios.</t>
  </si>
  <si>
    <t>VII. una estrategia de fortalecimiento de prácticas artísticas y culturales implementada.</t>
  </si>
  <si>
    <t>Documentos y soportes de la estrategia de fortalecimiento y visibilización de prácticas artísticas</t>
  </si>
  <si>
    <t>VIII. Realizar un instrumento de recolección de información cuantitativa</t>
  </si>
  <si>
    <t>Documento medición información cuantitativa</t>
  </si>
  <si>
    <t>IX. Realizar un proceso de inventario y registro del patrimonio natural.</t>
  </si>
  <si>
    <t>Documento inventario del patrimonio natural y soportes de su divulgación.</t>
  </si>
  <si>
    <t>X. Implementar una estrategia de manejo, fortalecimiento y sostenibilidad de coberturas verdes.</t>
  </si>
  <si>
    <t>Documento estrategia fortalecimiento y sostenibilidad de coberturas verdes.</t>
  </si>
  <si>
    <t>XI. Implementar una estrategia de fortalecimiento de huertas urbanas como escenarios de circulación de prácticas y saberes tradicionales.</t>
  </si>
  <si>
    <t>Documento estrategia huertas urbanas como escenarios de circulación de prácticas y saberes tradicionales.</t>
  </si>
  <si>
    <t>XII. Implementar una estrategia de fortalecimiento de la convivencia, accesibilidad y sostenibilidad del espacio público patrimonial.</t>
  </si>
  <si>
    <t>Documentos estrategia fortalecimientoespacio público patrimonial.</t>
  </si>
  <si>
    <t>XIII. Identificar itinerarios y circuitos de patrimonios integrados y articulados a los existentes.</t>
  </si>
  <si>
    <t>Documento de identificación de circuitos y soportes gestión.</t>
  </si>
  <si>
    <t>Documento  estrategia de seguimiento y evaluación de la activación de entornos.</t>
  </si>
  <si>
    <t>Documentos investigaciones sobre entornos patrimoniales.</t>
  </si>
  <si>
    <t>Documento preliminar de balance activación entornos priorizados y acciones en campo.</t>
  </si>
  <si>
    <t>Elaborar actividades de evaluación y cierre</t>
  </si>
  <si>
    <t>1. Promover procesos participativos de co-creación e intercambio de experiencias para el fortalecimiento de capacidades de agencia de los patrimonios, memorias, significados y conflictividades en los entornos, con enfoque poblacional-diferencial.</t>
  </si>
  <si>
    <t>2. Fortalecer procesos productivos locales asociados a los patrimonios.</t>
  </si>
  <si>
    <t>3. Fortalecer prácticas artísticas y manifestaciones culturales asociadas al reconocimiento, valoración y reflexión alrededor de los patrimonios.</t>
  </si>
  <si>
    <t>4. Fomentar la actividad residencial para la sostenibilidad de los entornos patrimoniales.</t>
  </si>
  <si>
    <t>5. Reconocer e integrar el patrimonio natural con la estructura ecológica principal de la ciudad.</t>
  </si>
  <si>
    <t xml:space="preserve">6. Fomentar la convivencia, accesibilidad y sostenibilidad del espacio público patrimonial. </t>
  </si>
  <si>
    <t>7. Fomentar itinerarios y circuitos que integren los patrimonios y conecten los entornos al resto de la ciudad.</t>
  </si>
  <si>
    <t>8. Gestionar información y conocimiento para la consulta y toma de decisiones de ordenamiento territorial patrimonial.</t>
  </si>
  <si>
    <t>Realizar evaluación y cierre</t>
  </si>
  <si>
    <t>Documento balance y conclusiones activación.</t>
  </si>
  <si>
    <t xml:space="preserve">4. Fomentar la actividad residencial para la sostenibilidad de los entornos patrimoniales. ( Esta linea corresponde alrezago de la vigencia 2022) </t>
  </si>
  <si>
    <t>Fortalecer el Sistema de información del patrimonio cultural en el Distrito Capital</t>
  </si>
  <si>
    <t>Mantener actualizado el aplicativo de bienes de interes cultural del IDPC</t>
  </si>
  <si>
    <t>Atender las solicitudes cartográficas y de georreferenciación para apoyar la misionalidad del IDPC</t>
  </si>
  <si>
    <t xml:space="preserve">Aplicativo actualizado Un informe mensual </t>
  </si>
  <si>
    <t>Un infiorme mensual  Solicitudes atendidas (Salidas cartográficas y base de datos)</t>
  </si>
  <si>
    <t>Gestionar el 0,3 de una (1) declaratoria de Sumapaz como Patrimonio de la Humanidad por la Unesco</t>
  </si>
  <si>
    <t>Formular el 0,65 de cuatro (4) instrumentos de planeación territorial en entornos patrimoniales como determinante del ordenamiento territorial de Bogotá.</t>
  </si>
  <si>
    <t>Activación de 2,2 de  siete (7)  entornos con presencia representativa de patrimonio cultural material e inmaterial a través de procesos de interacción social, artística y cultural</t>
  </si>
  <si>
    <t>Gestionar 0% de la segunda etapa de implementación del Plan Especial de Manejo y Protección PEMP del Centro Histórico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</si>
</sst>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0.000"/>
  </numFmts>
  <fonts count="48" x14ac:knownFonts="1">
    <font>
      <sz val="11"/>
      <color theme="1"/>
      <name val="Arial"/>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0"/>
      <color theme="1"/>
      <name val="Calibri"/>
      <family val="2"/>
    </font>
    <font>
      <sz val="11"/>
      <name val="Arial"/>
      <family val="2"/>
    </font>
    <font>
      <sz val="10"/>
      <color rgb="FFC00000"/>
      <name val="Calibri"/>
      <family val="2"/>
    </font>
    <font>
      <sz val="10"/>
      <name val="Calibri"/>
      <family val="2"/>
    </font>
    <font>
      <sz val="11"/>
      <color rgb="FFC00000"/>
      <name val="Arial"/>
      <family val="2"/>
    </font>
    <font>
      <sz val="10"/>
      <name val="Arial"/>
      <family val="2"/>
    </font>
  </fonts>
  <fills count="2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D9D9"/>
        <bgColor rgb="FFFFD9D9"/>
      </patternFill>
    </fill>
    <fill>
      <patternFill patternType="solid">
        <fgColor rgb="FFFFD9D9"/>
        <bgColor indexed="64"/>
      </patternFill>
    </fill>
    <fill>
      <patternFill patternType="solid">
        <fgColor theme="0"/>
        <bgColor rgb="FFFFD9D9"/>
      </patternFill>
    </fill>
    <fill>
      <patternFill patternType="solid">
        <fgColor theme="0"/>
        <bgColor rgb="FFFFFFCC"/>
      </patternFill>
    </fill>
    <fill>
      <patternFill patternType="solid">
        <fgColor rgb="FFBFBFBF"/>
        <bgColor rgb="FFBFBFBF"/>
      </patternFill>
    </fill>
  </fills>
  <borders count="108">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indexed="64"/>
      </left>
      <right style="thin">
        <color rgb="FF000000"/>
      </right>
      <top style="medium">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medium">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diagonal/>
    </border>
    <border>
      <left style="thin">
        <color indexed="64"/>
      </left>
      <right style="thin">
        <color rgb="FF000000"/>
      </right>
      <top style="medium">
        <color indexed="64"/>
      </top>
      <bottom/>
      <diagonal/>
    </border>
    <border>
      <left style="medium">
        <color auto="1"/>
      </left>
      <right/>
      <top style="medium">
        <color auto="1"/>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s>
  <cellStyleXfs count="5">
    <xf numFmtId="0" fontId="0" fillId="0" borderId="0"/>
    <xf numFmtId="0" fontId="23" fillId="0" borderId="2"/>
    <xf numFmtId="9" fontId="36" fillId="0" borderId="0" applyFont="0" applyFill="0" applyBorder="0" applyAlignment="0" applyProtection="0"/>
    <xf numFmtId="0" fontId="38" fillId="0" borderId="2"/>
    <xf numFmtId="0" fontId="1" fillId="0" borderId="2"/>
  </cellStyleXfs>
  <cellXfs count="501">
    <xf numFmtId="0" fontId="0" fillId="0" borderId="0" xfId="0"/>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wrapText="1"/>
    </xf>
    <xf numFmtId="164" fontId="2" fillId="0" borderId="0" xfId="0" applyNumberFormat="1" applyFont="1" applyAlignment="1">
      <alignment vertical="center"/>
    </xf>
    <xf numFmtId="0" fontId="5" fillId="0" borderId="0" xfId="0" applyFont="1" applyAlignment="1">
      <alignment horizontal="right" vertical="center"/>
    </xf>
    <xf numFmtId="9" fontId="3" fillId="0" borderId="0" xfId="0" applyNumberFormat="1" applyFont="1" applyAlignment="1">
      <alignment vertical="center"/>
    </xf>
    <xf numFmtId="0" fontId="5" fillId="0" borderId="0" xfId="0" applyFont="1" applyAlignment="1">
      <alignment horizontal="righ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xf>
    <xf numFmtId="0" fontId="13" fillId="0" borderId="0" xfId="0" applyFont="1"/>
    <xf numFmtId="0" fontId="11" fillId="3" borderId="1" xfId="0" applyFont="1" applyFill="1" applyBorder="1" applyAlignment="1">
      <alignment vertical="center"/>
    </xf>
    <xf numFmtId="0" fontId="16" fillId="3" borderId="1" xfId="0" applyFont="1" applyFill="1" applyBorder="1" applyAlignment="1">
      <alignment horizontal="center" vertical="center" wrapText="1"/>
    </xf>
    <xf numFmtId="0" fontId="16" fillId="0" borderId="0" xfId="0" applyFont="1" applyAlignment="1">
      <alignment horizontal="center" vertical="center" wrapText="1"/>
    </xf>
    <xf numFmtId="0" fontId="10" fillId="3" borderId="1" xfId="0" applyFont="1" applyFill="1" applyBorder="1" applyAlignment="1">
      <alignment horizontal="center" vertical="center" wrapText="1"/>
    </xf>
    <xf numFmtId="0" fontId="14" fillId="3" borderId="1" xfId="0" applyFont="1" applyFill="1" applyBorder="1" applyAlignment="1">
      <alignment vertical="center"/>
    </xf>
    <xf numFmtId="0" fontId="12"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12" fillId="0" borderId="0" xfId="0" applyFont="1" applyAlignment="1">
      <alignment horizontal="center" vertical="center"/>
    </xf>
    <xf numFmtId="0" fontId="18" fillId="0" borderId="0" xfId="0" applyFont="1" applyAlignment="1">
      <alignment horizontal="center" vertical="center"/>
    </xf>
    <xf numFmtId="0" fontId="19" fillId="3" borderId="1" xfId="0" applyFont="1" applyFill="1" applyBorder="1" applyAlignment="1">
      <alignment vertical="center"/>
    </xf>
    <xf numFmtId="0" fontId="17" fillId="3" borderId="1" xfId="0" applyFont="1" applyFill="1" applyBorder="1" applyAlignment="1">
      <alignment vertical="center"/>
    </xf>
    <xf numFmtId="0" fontId="11" fillId="6" borderId="1" xfId="0" applyFont="1" applyFill="1" applyBorder="1" applyAlignment="1">
      <alignment vertical="center"/>
    </xf>
    <xf numFmtId="0" fontId="14" fillId="0" borderId="0" xfId="0" applyFont="1" applyAlignment="1">
      <alignment horizontal="right" vertical="center"/>
    </xf>
    <xf numFmtId="0" fontId="11"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1" xfId="0" applyFont="1" applyFill="1" applyBorder="1" applyAlignment="1">
      <alignment vertical="center"/>
    </xf>
    <xf numFmtId="0" fontId="11" fillId="0" borderId="0" xfId="0" applyFont="1" applyAlignment="1">
      <alignment horizontal="center" vertical="center"/>
    </xf>
    <xf numFmtId="0" fontId="20" fillId="0" borderId="0" xfId="0" applyFont="1"/>
    <xf numFmtId="164" fontId="18" fillId="0" borderId="0" xfId="0" applyNumberFormat="1" applyFont="1" applyAlignment="1">
      <alignment vertical="center"/>
    </xf>
    <xf numFmtId="0" fontId="3" fillId="0" borderId="0" xfId="0" applyFont="1" applyAlignment="1">
      <alignment vertical="center"/>
    </xf>
    <xf numFmtId="0" fontId="10" fillId="0" borderId="0" xfId="0" applyFont="1" applyAlignment="1">
      <alignment horizontal="center" vertical="center" wrapText="1"/>
    </xf>
    <xf numFmtId="0" fontId="9" fillId="0" borderId="0" xfId="0" applyFont="1"/>
    <xf numFmtId="0" fontId="20" fillId="7" borderId="0" xfId="0" applyFont="1" applyFill="1"/>
    <xf numFmtId="0" fontId="21" fillId="7" borderId="0" xfId="0" applyFont="1" applyFill="1"/>
    <xf numFmtId="0" fontId="18" fillId="0" borderId="2" xfId="0" applyFont="1" applyBorder="1" applyAlignment="1">
      <alignment vertical="center" wrapText="1"/>
    </xf>
    <xf numFmtId="0" fontId="12"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3" fillId="0" borderId="0" xfId="0" applyFont="1" applyProtection="1">
      <protection locked="0"/>
    </xf>
    <xf numFmtId="0" fontId="12" fillId="0" borderId="0" xfId="0" applyFont="1" applyAlignment="1" applyProtection="1">
      <alignment vertical="center"/>
      <protection locked="0"/>
    </xf>
    <xf numFmtId="0" fontId="18" fillId="0" borderId="0" xfId="0" applyFont="1" applyAlignment="1" applyProtection="1">
      <alignment vertical="center"/>
      <protection locked="0"/>
    </xf>
    <xf numFmtId="0" fontId="16" fillId="3" borderId="2" xfId="0" applyFont="1" applyFill="1" applyBorder="1" applyAlignment="1">
      <alignment horizontal="center" vertical="center" wrapText="1"/>
    </xf>
    <xf numFmtId="0" fontId="13" fillId="0" borderId="2" xfId="0" applyFont="1" applyBorder="1" applyAlignment="1">
      <alignment horizontal="center" vertical="center"/>
    </xf>
    <xf numFmtId="0" fontId="11" fillId="6" borderId="2" xfId="0" applyFont="1" applyFill="1" applyBorder="1" applyAlignment="1">
      <alignment vertical="center"/>
    </xf>
    <xf numFmtId="0" fontId="11" fillId="3" borderId="2" xfId="0" applyFont="1" applyFill="1" applyBorder="1" applyAlignment="1">
      <alignment horizontal="center" vertical="center"/>
    </xf>
    <xf numFmtId="0" fontId="11" fillId="3" borderId="2" xfId="0" applyFont="1" applyFill="1" applyBorder="1" applyAlignment="1">
      <alignment vertical="center"/>
    </xf>
    <xf numFmtId="0" fontId="11" fillId="0" borderId="0" xfId="0" applyFont="1" applyAlignment="1">
      <alignment vertical="center" wrapText="1"/>
    </xf>
    <xf numFmtId="0" fontId="10"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10" fillId="3" borderId="2" xfId="0" applyFont="1" applyFill="1" applyBorder="1" applyAlignment="1">
      <alignment horizontal="center" vertical="center"/>
    </xf>
    <xf numFmtId="0" fontId="13" fillId="0" borderId="2" xfId="0" applyFont="1" applyBorder="1"/>
    <xf numFmtId="0" fontId="12" fillId="0" borderId="2" xfId="0" applyFont="1" applyBorder="1" applyAlignme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20" fillId="0" borderId="0" xfId="0" applyFont="1" applyAlignment="1">
      <alignment wrapText="1"/>
    </xf>
    <xf numFmtId="0" fontId="19" fillId="3" borderId="2" xfId="0" applyFont="1" applyFill="1" applyBorder="1" applyAlignment="1">
      <alignment vertical="center"/>
    </xf>
    <xf numFmtId="0" fontId="19" fillId="0" borderId="2" xfId="0" applyFont="1" applyBorder="1" applyAlignment="1">
      <alignment vertical="center" wrapText="1"/>
    </xf>
    <xf numFmtId="0" fontId="10" fillId="0" borderId="2" xfId="0" applyFont="1" applyBorder="1" applyAlignment="1">
      <alignmen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xf>
    <xf numFmtId="2" fontId="19" fillId="5" borderId="2" xfId="0" applyNumberFormat="1" applyFont="1" applyFill="1" applyBorder="1" applyAlignment="1">
      <alignment vertical="center" wrapText="1"/>
    </xf>
    <xf numFmtId="0" fontId="17" fillId="3" borderId="2" xfId="0" applyFont="1" applyFill="1" applyBorder="1" applyAlignment="1">
      <alignment vertical="center"/>
    </xf>
    <xf numFmtId="0" fontId="20" fillId="0" borderId="0" xfId="0" applyFont="1" applyAlignment="1">
      <alignment vertical="center"/>
    </xf>
    <xf numFmtId="0" fontId="12" fillId="0" borderId="4" xfId="0" applyFont="1" applyBorder="1" applyAlignment="1" applyProtection="1">
      <alignment horizontal="center" vertical="center" wrapText="1"/>
      <protection locked="0"/>
    </xf>
    <xf numFmtId="0" fontId="12" fillId="5" borderId="4" xfId="0" applyFont="1" applyFill="1" applyBorder="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5" borderId="11" xfId="0" applyFont="1" applyFill="1" applyBorder="1" applyAlignment="1" applyProtection="1">
      <alignment horizontal="left" vertical="center" wrapText="1"/>
      <protection locked="0"/>
    </xf>
    <xf numFmtId="0" fontId="20" fillId="8" borderId="0" xfId="0" applyFont="1" applyFill="1" applyAlignment="1">
      <alignment vertical="center"/>
    </xf>
    <xf numFmtId="0" fontId="20" fillId="8" borderId="0" xfId="0" applyFont="1" applyFill="1"/>
    <xf numFmtId="0" fontId="18" fillId="2" borderId="11" xfId="0" applyFont="1" applyFill="1" applyBorder="1" applyAlignment="1">
      <alignment horizontal="center" vertical="center" wrapText="1"/>
    </xf>
    <xf numFmtId="0" fontId="12" fillId="0" borderId="2" xfId="0" applyFont="1" applyBorder="1" applyAlignment="1" applyProtection="1">
      <alignment horizontal="center" vertical="center"/>
      <protection locked="0"/>
    </xf>
    <xf numFmtId="0" fontId="13" fillId="0" borderId="2" xfId="0" applyFont="1" applyBorder="1" applyProtection="1">
      <protection locked="0"/>
    </xf>
    <xf numFmtId="0" fontId="13" fillId="0" borderId="4" xfId="0" applyFont="1" applyBorder="1"/>
    <xf numFmtId="0" fontId="12" fillId="0" borderId="2" xfId="0" applyFont="1" applyBorder="1" applyAlignment="1">
      <alignment horizontal="center" vertical="center"/>
    </xf>
    <xf numFmtId="14" fontId="12" fillId="0" borderId="7" xfId="0" applyNumberFormat="1" applyFont="1" applyBorder="1" applyAlignment="1" applyProtection="1">
      <alignment horizontal="center" vertical="center"/>
      <protection locked="0"/>
    </xf>
    <xf numFmtId="14" fontId="12" fillId="0" borderId="9" xfId="0" applyNumberFormat="1" applyFont="1" applyBorder="1" applyAlignment="1" applyProtection="1">
      <alignment horizontal="center" vertical="center"/>
      <protection locked="0"/>
    </xf>
    <xf numFmtId="14" fontId="12" fillId="0" borderId="12" xfId="0" applyNumberFormat="1" applyFont="1" applyBorder="1" applyAlignment="1" applyProtection="1">
      <alignment horizontal="center" vertical="center"/>
      <protection locked="0"/>
    </xf>
    <xf numFmtId="0" fontId="12" fillId="5" borderId="3" xfId="0" applyFont="1" applyFill="1" applyBorder="1" applyAlignment="1" applyProtection="1">
      <alignment horizontal="left" vertical="center" wrapText="1"/>
      <protection locked="0"/>
    </xf>
    <xf numFmtId="0" fontId="12" fillId="0" borderId="40"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24" fillId="2" borderId="11" xfId="0" applyFont="1" applyFill="1" applyBorder="1" applyAlignment="1">
      <alignment horizontal="center" vertical="center" wrapText="1"/>
    </xf>
    <xf numFmtId="0" fontId="25" fillId="0" borderId="40"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26" xfId="0" applyFont="1" applyBorder="1" applyAlignment="1" applyProtection="1">
      <alignment horizontal="center" vertical="center" wrapText="1"/>
      <protection locked="0"/>
    </xf>
    <xf numFmtId="0" fontId="26" fillId="0" borderId="40" xfId="1" applyFont="1" applyBorder="1" applyAlignment="1">
      <alignment vertical="center" wrapText="1"/>
    </xf>
    <xf numFmtId="0" fontId="13" fillId="0" borderId="43" xfId="0" applyFont="1" applyBorder="1"/>
    <xf numFmtId="0" fontId="13" fillId="0" borderId="39" xfId="0" applyFont="1" applyBorder="1"/>
    <xf numFmtId="0" fontId="13" fillId="0" borderId="44" xfId="0" applyFont="1" applyBorder="1"/>
    <xf numFmtId="0" fontId="13" fillId="0" borderId="25" xfId="0" applyFont="1" applyBorder="1"/>
    <xf numFmtId="0" fontId="13" fillId="0" borderId="29" xfId="0" applyFont="1" applyBorder="1"/>
    <xf numFmtId="0" fontId="13" fillId="0" borderId="34" xfId="0" applyFont="1" applyBorder="1"/>
    <xf numFmtId="0" fontId="16" fillId="0" borderId="20" xfId="0" applyFont="1" applyBorder="1" applyAlignment="1">
      <alignment vertical="center"/>
    </xf>
    <xf numFmtId="0" fontId="16" fillId="0" borderId="2" xfId="0" applyFont="1" applyBorder="1" applyAlignment="1">
      <alignment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2" fillId="0" borderId="2" xfId="0" applyFont="1" applyBorder="1" applyAlignment="1" applyProtection="1">
      <alignment horizontal="center" vertical="center" wrapText="1"/>
      <protection locked="0"/>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wrapText="1"/>
    </xf>
    <xf numFmtId="14" fontId="12" fillId="0" borderId="6" xfId="0" applyNumberFormat="1" applyFont="1" applyBorder="1" applyAlignment="1" applyProtection="1">
      <alignment horizontal="center" vertical="center"/>
      <protection locked="0"/>
    </xf>
    <xf numFmtId="14" fontId="12" fillId="0" borderId="8" xfId="0" applyNumberFormat="1" applyFont="1" applyBorder="1" applyAlignment="1" applyProtection="1">
      <alignment horizontal="center" vertical="center"/>
      <protection locked="0"/>
    </xf>
    <xf numFmtId="14" fontId="12" fillId="0" borderId="10" xfId="0" applyNumberFormat="1" applyFont="1" applyBorder="1" applyAlignment="1" applyProtection="1">
      <alignment horizontal="center" vertical="center"/>
      <protection locked="0"/>
    </xf>
    <xf numFmtId="0" fontId="24" fillId="2" borderId="1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2" fillId="5" borderId="40" xfId="0" applyFont="1" applyFill="1" applyBorder="1" applyAlignment="1" applyProtection="1">
      <alignment horizontal="center" vertical="center" wrapText="1"/>
      <protection locked="0"/>
    </xf>
    <xf numFmtId="0" fontId="12" fillId="5" borderId="41"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8" fillId="0" borderId="20" xfId="0" applyFont="1" applyBorder="1" applyAlignment="1" applyProtection="1">
      <alignment vertical="center" wrapText="1"/>
      <protection locked="0"/>
    </xf>
    <xf numFmtId="0" fontId="18" fillId="0" borderId="2" xfId="0" applyFont="1" applyBorder="1" applyAlignment="1" applyProtection="1">
      <alignment vertical="center" wrapText="1"/>
      <protection locked="0"/>
    </xf>
    <xf numFmtId="0" fontId="7" fillId="0" borderId="2" xfId="0" applyFont="1" applyBorder="1" applyAlignment="1">
      <alignment vertical="center" wrapText="1"/>
    </xf>
    <xf numFmtId="0" fontId="18" fillId="0" borderId="20" xfId="0" applyFont="1" applyBorder="1" applyAlignment="1">
      <alignment vertical="center" wrapText="1"/>
    </xf>
    <xf numFmtId="0" fontId="8" fillId="0" borderId="2" xfId="0" applyFont="1" applyBorder="1" applyAlignment="1">
      <alignment vertical="center" wrapText="1"/>
    </xf>
    <xf numFmtId="0" fontId="25" fillId="7" borderId="40" xfId="0" applyFont="1" applyFill="1" applyBorder="1" applyAlignment="1" applyProtection="1">
      <alignment horizontal="center" vertical="center" wrapText="1"/>
      <protection locked="0"/>
    </xf>
    <xf numFmtId="0" fontId="25" fillId="7" borderId="7" xfId="0" applyFont="1" applyFill="1" applyBorder="1" applyAlignment="1" applyProtection="1">
      <alignment horizontal="center" vertical="center" wrapText="1"/>
      <protection locked="0"/>
    </xf>
    <xf numFmtId="0" fontId="25" fillId="7" borderId="41" xfId="0" applyFont="1" applyFill="1" applyBorder="1" applyAlignment="1" applyProtection="1">
      <alignment horizontal="center" vertical="center" wrapText="1"/>
      <protection locked="0"/>
    </xf>
    <xf numFmtId="0" fontId="25" fillId="7" borderId="9" xfId="0" applyFont="1" applyFill="1" applyBorder="1" applyAlignment="1" applyProtection="1">
      <alignment horizontal="center" vertical="center" wrapText="1"/>
      <protection locked="0"/>
    </xf>
    <xf numFmtId="0" fontId="25" fillId="7" borderId="42" xfId="0" applyFont="1" applyFill="1" applyBorder="1" applyAlignment="1" applyProtection="1">
      <alignment horizontal="center" vertical="center" wrapText="1"/>
      <protection locked="0"/>
    </xf>
    <xf numFmtId="0" fontId="25" fillId="7" borderId="12" xfId="0" applyFont="1" applyFill="1" applyBorder="1" applyAlignment="1" applyProtection="1">
      <alignment horizontal="center" vertical="center" wrapText="1"/>
      <protection locked="0"/>
    </xf>
    <xf numFmtId="0" fontId="25" fillId="7" borderId="15" xfId="0" applyFont="1" applyFill="1" applyBorder="1" applyAlignment="1" applyProtection="1">
      <alignment horizontal="center" vertical="center" wrapText="1"/>
      <protection locked="0"/>
    </xf>
    <xf numFmtId="0" fontId="25" fillId="7" borderId="5" xfId="0" applyFont="1" applyFill="1" applyBorder="1" applyAlignment="1" applyProtection="1">
      <alignment horizontal="center" vertical="center" wrapText="1"/>
      <protection locked="0"/>
    </xf>
    <xf numFmtId="0" fontId="25" fillId="7" borderId="26"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30" fillId="0" borderId="2" xfId="0" applyFont="1" applyBorder="1" applyAlignment="1">
      <alignment vertical="center"/>
    </xf>
    <xf numFmtId="0" fontId="27" fillId="0" borderId="2" xfId="0" applyFont="1" applyBorder="1"/>
    <xf numFmtId="0" fontId="31" fillId="3" borderId="1" xfId="0" applyFont="1" applyFill="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vertical="center" wrapText="1"/>
    </xf>
    <xf numFmtId="0" fontId="33" fillId="0" borderId="0" xfId="0" applyFont="1" applyAlignment="1">
      <alignment horizontal="center" vertical="center" wrapText="1"/>
    </xf>
    <xf numFmtId="0" fontId="32" fillId="0" borderId="21" xfId="0" applyFont="1" applyBorder="1" applyAlignment="1">
      <alignment horizontal="left" vertical="center"/>
    </xf>
    <xf numFmtId="0" fontId="32" fillId="0" borderId="2"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4" fillId="0" borderId="0" xfId="0" applyFont="1" applyAlignment="1">
      <alignment vertical="center"/>
    </xf>
    <xf numFmtId="0" fontId="35" fillId="0" borderId="0" xfId="0" applyFont="1" applyAlignment="1">
      <alignment vertical="center"/>
    </xf>
    <xf numFmtId="0" fontId="34" fillId="3" borderId="1" xfId="0" applyFont="1" applyFill="1" applyBorder="1" applyAlignment="1">
      <alignment horizontal="center" vertical="center"/>
    </xf>
    <xf numFmtId="0" fontId="34" fillId="0" borderId="0" xfId="0" applyFont="1" applyAlignment="1">
      <alignment horizontal="center" vertical="center"/>
    </xf>
    <xf numFmtId="0" fontId="27" fillId="0" borderId="0" xfId="0" applyFont="1"/>
    <xf numFmtId="9" fontId="25" fillId="7" borderId="24" xfId="2" applyFont="1" applyFill="1" applyBorder="1" applyAlignment="1" applyProtection="1">
      <alignment horizontal="center" vertical="center" wrapText="1"/>
      <protection locked="0"/>
    </xf>
    <xf numFmtId="0" fontId="26" fillId="10" borderId="37" xfId="1" applyFont="1" applyFill="1" applyBorder="1" applyAlignment="1">
      <alignment vertical="center" wrapText="1"/>
    </xf>
    <xf numFmtId="0" fontId="12" fillId="12" borderId="37" xfId="0" applyFont="1" applyFill="1" applyBorder="1" applyAlignment="1" applyProtection="1">
      <alignment horizontal="center" vertical="center" wrapText="1"/>
      <protection locked="0"/>
    </xf>
    <xf numFmtId="14" fontId="12" fillId="12" borderId="53" xfId="0" applyNumberFormat="1" applyFont="1" applyFill="1" applyBorder="1" applyAlignment="1" applyProtection="1">
      <alignment horizontal="center" vertical="center"/>
      <protection locked="0"/>
    </xf>
    <xf numFmtId="14" fontId="12" fillId="12" borderId="54" xfId="0" applyNumberFormat="1" applyFont="1" applyFill="1" applyBorder="1" applyAlignment="1" applyProtection="1">
      <alignment horizontal="center" vertical="center"/>
      <protection locked="0"/>
    </xf>
    <xf numFmtId="0" fontId="25" fillId="9" borderId="2" xfId="0" applyFont="1" applyFill="1" applyBorder="1" applyAlignment="1" applyProtection="1">
      <alignment horizontal="center" vertical="center" wrapText="1"/>
      <protection locked="0"/>
    </xf>
    <xf numFmtId="0" fontId="25" fillId="9" borderId="37" xfId="0" applyFont="1" applyFill="1" applyBorder="1" applyAlignment="1" applyProtection="1">
      <alignment horizontal="center" vertical="center" wrapText="1"/>
      <protection locked="0"/>
    </xf>
    <xf numFmtId="0" fontId="25" fillId="9" borderId="51" xfId="0" applyFont="1" applyFill="1" applyBorder="1" applyAlignment="1" applyProtection="1">
      <alignment horizontal="center" vertical="center" wrapText="1"/>
      <protection locked="0"/>
    </xf>
    <xf numFmtId="9" fontId="37" fillId="9" borderId="39" xfId="2" applyFont="1" applyFill="1" applyBorder="1" applyAlignment="1" applyProtection="1">
      <alignment horizontal="center" vertical="center" wrapText="1"/>
      <protection locked="0"/>
    </xf>
    <xf numFmtId="0" fontId="37" fillId="9" borderId="54" xfId="0" applyFont="1" applyFill="1" applyBorder="1" applyAlignment="1" applyProtection="1">
      <alignment horizontal="center" vertical="center" wrapText="1"/>
      <protection locked="0"/>
    </xf>
    <xf numFmtId="0" fontId="12" fillId="9" borderId="47" xfId="0" applyFont="1" applyFill="1" applyBorder="1" applyAlignment="1" applyProtection="1">
      <alignment horizontal="center" vertical="center" wrapText="1"/>
      <protection locked="0"/>
    </xf>
    <xf numFmtId="0" fontId="12" fillId="11" borderId="37" xfId="0" applyFont="1" applyFill="1" applyBorder="1" applyAlignment="1" applyProtection="1">
      <alignment horizontal="center" vertical="center" wrapText="1"/>
      <protection locked="0"/>
    </xf>
    <xf numFmtId="0" fontId="12" fillId="13" borderId="37" xfId="0" applyFont="1" applyFill="1" applyBorder="1" applyAlignment="1" applyProtection="1">
      <alignment horizontal="left" vertical="center" wrapText="1"/>
      <protection locked="0"/>
    </xf>
    <xf numFmtId="0" fontId="12" fillId="13" borderId="47" xfId="0" applyFont="1" applyFill="1" applyBorder="1" applyAlignment="1" applyProtection="1">
      <alignment horizontal="left" vertical="center" wrapText="1"/>
      <protection locked="0"/>
    </xf>
    <xf numFmtId="0" fontId="25" fillId="9" borderId="59" xfId="0" applyFont="1" applyFill="1" applyBorder="1" applyAlignment="1" applyProtection="1">
      <alignment horizontal="center" vertical="center" wrapText="1"/>
      <protection locked="0"/>
    </xf>
    <xf numFmtId="0" fontId="26" fillId="10" borderId="51" xfId="1" applyFont="1" applyFill="1" applyBorder="1" applyAlignment="1">
      <alignment vertical="center" wrapText="1"/>
    </xf>
    <xf numFmtId="0" fontId="12" fillId="12" borderId="51" xfId="0" applyFont="1" applyFill="1" applyBorder="1" applyAlignment="1" applyProtection="1">
      <alignment horizontal="center" vertical="center" wrapText="1"/>
      <protection locked="0"/>
    </xf>
    <xf numFmtId="14" fontId="12" fillId="12" borderId="57" xfId="0" applyNumberFormat="1" applyFont="1" applyFill="1" applyBorder="1" applyAlignment="1" applyProtection="1">
      <alignment horizontal="center" vertical="center"/>
      <protection locked="0"/>
    </xf>
    <xf numFmtId="14" fontId="12" fillId="12" borderId="55" xfId="0" applyNumberFormat="1" applyFont="1" applyFill="1" applyBorder="1" applyAlignment="1" applyProtection="1">
      <alignment horizontal="center" vertical="center"/>
      <protection locked="0"/>
    </xf>
    <xf numFmtId="0" fontId="37" fillId="9" borderId="51" xfId="0" applyFont="1" applyFill="1" applyBorder="1" applyAlignment="1" applyProtection="1">
      <alignment horizontal="center" vertical="center" wrapText="1"/>
      <protection locked="0"/>
    </xf>
    <xf numFmtId="9" fontId="37" fillId="9" borderId="60" xfId="2" applyFont="1" applyFill="1" applyBorder="1" applyAlignment="1" applyProtection="1">
      <alignment horizontal="center" vertical="center" wrapText="1"/>
      <protection locked="0"/>
    </xf>
    <xf numFmtId="0" fontId="37" fillId="9" borderId="55" xfId="0" applyFont="1" applyFill="1" applyBorder="1" applyAlignment="1" applyProtection="1">
      <alignment horizontal="center" vertical="center" wrapText="1"/>
      <protection locked="0"/>
    </xf>
    <xf numFmtId="0" fontId="12" fillId="9" borderId="58" xfId="0" applyFont="1" applyFill="1" applyBorder="1" applyAlignment="1" applyProtection="1">
      <alignment horizontal="center" vertical="center" wrapText="1"/>
      <protection locked="0"/>
    </xf>
    <xf numFmtId="0" fontId="12" fillId="11" borderId="51" xfId="0" applyFont="1" applyFill="1" applyBorder="1" applyAlignment="1" applyProtection="1">
      <alignment horizontal="center" vertical="center" wrapText="1"/>
      <protection locked="0"/>
    </xf>
    <xf numFmtId="0" fontId="12" fillId="13" borderId="51" xfId="0" applyFont="1" applyFill="1" applyBorder="1" applyAlignment="1" applyProtection="1">
      <alignment horizontal="left" vertical="center" wrapText="1"/>
      <protection locked="0"/>
    </xf>
    <xf numFmtId="0" fontId="12" fillId="13" borderId="58" xfId="0" applyFont="1" applyFill="1" applyBorder="1" applyAlignment="1" applyProtection="1">
      <alignment horizontal="left" vertical="center" wrapText="1"/>
      <protection locked="0"/>
    </xf>
    <xf numFmtId="0" fontId="12" fillId="13" borderId="55" xfId="0" applyFont="1" applyFill="1" applyBorder="1" applyAlignment="1" applyProtection="1">
      <alignment horizontal="left" vertical="center" wrapText="1"/>
      <protection locked="0"/>
    </xf>
    <xf numFmtId="0" fontId="20" fillId="14" borderId="0" xfId="0" applyFont="1" applyFill="1"/>
    <xf numFmtId="0" fontId="39" fillId="0" borderId="62" xfId="3" applyFont="1" applyBorder="1" applyAlignment="1">
      <alignment wrapText="1"/>
    </xf>
    <xf numFmtId="0" fontId="39" fillId="0" borderId="62" xfId="3" applyFont="1" applyBorder="1" applyAlignment="1">
      <alignment horizontal="right" wrapText="1"/>
    </xf>
    <xf numFmtId="0" fontId="39" fillId="15" borderId="61" xfId="3" applyFont="1" applyFill="1" applyBorder="1" applyAlignment="1">
      <alignment horizontal="center"/>
    </xf>
    <xf numFmtId="0" fontId="25" fillId="0" borderId="4" xfId="0" applyFont="1" applyBorder="1" applyAlignment="1" applyProtection="1">
      <alignment horizontal="center" vertical="center" wrapText="1"/>
      <protection locked="0"/>
    </xf>
    <xf numFmtId="0" fontId="26" fillId="7" borderId="4" xfId="1" applyFont="1" applyFill="1" applyBorder="1" applyAlignment="1">
      <alignment vertical="center" wrapText="1"/>
    </xf>
    <xf numFmtId="0" fontId="25" fillId="9" borderId="4" xfId="0" applyFont="1" applyFill="1" applyBorder="1" applyAlignment="1" applyProtection="1">
      <alignment horizontal="center" vertical="center" wrapText="1"/>
      <protection locked="0"/>
    </xf>
    <xf numFmtId="0" fontId="25" fillId="7" borderId="4" xfId="0" applyFont="1" applyFill="1" applyBorder="1" applyAlignment="1" applyProtection="1">
      <alignment horizontal="center" vertical="center" wrapText="1"/>
      <protection locked="0"/>
    </xf>
    <xf numFmtId="0" fontId="18" fillId="2" borderId="63" xfId="0" applyFont="1" applyFill="1" applyBorder="1" applyAlignment="1">
      <alignment horizontal="center" vertical="center"/>
    </xf>
    <xf numFmtId="0" fontId="18" fillId="2" borderId="66"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4" fillId="2" borderId="66"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26" fillId="0" borderId="4" xfId="1" applyFont="1" applyBorder="1" applyAlignment="1">
      <alignment vertical="center" wrapText="1"/>
    </xf>
    <xf numFmtId="14" fontId="12" fillId="0" borderId="4" xfId="0" applyNumberFormat="1" applyFont="1" applyBorder="1" applyAlignment="1" applyProtection="1">
      <alignment horizontal="center" vertical="center"/>
      <protection locked="0"/>
    </xf>
    <xf numFmtId="9" fontId="25" fillId="7" borderId="4" xfId="2"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26" fillId="10" borderId="4" xfId="1" applyFont="1" applyFill="1" applyBorder="1" applyAlignment="1">
      <alignment vertical="center" wrapText="1"/>
    </xf>
    <xf numFmtId="0" fontId="12" fillId="12" borderId="4" xfId="0" applyFont="1" applyFill="1" applyBorder="1" applyAlignment="1" applyProtection="1">
      <alignment horizontal="center" vertical="center" wrapText="1"/>
      <protection locked="0"/>
    </xf>
    <xf numFmtId="14" fontId="12" fillId="12" borderId="4" xfId="0" applyNumberFormat="1" applyFont="1" applyFill="1" applyBorder="1" applyAlignment="1" applyProtection="1">
      <alignment horizontal="center" vertical="center"/>
      <protection locked="0"/>
    </xf>
    <xf numFmtId="0" fontId="37" fillId="9" borderId="4" xfId="0" applyFont="1" applyFill="1" applyBorder="1" applyAlignment="1" applyProtection="1">
      <alignment horizontal="center" vertical="center" wrapText="1"/>
      <protection locked="0"/>
    </xf>
    <xf numFmtId="9" fontId="37" fillId="9" borderId="4" xfId="2"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wrapText="1"/>
      <protection locked="0"/>
    </xf>
    <xf numFmtId="0" fontId="12" fillId="11" borderId="4" xfId="0" applyFont="1" applyFill="1" applyBorder="1" applyAlignment="1" applyProtection="1">
      <alignment horizontal="center" vertical="center" wrapText="1"/>
      <protection locked="0"/>
    </xf>
    <xf numFmtId="0" fontId="12" fillId="13" borderId="4" xfId="0" applyFont="1" applyFill="1" applyBorder="1" applyAlignment="1" applyProtection="1">
      <alignment horizontal="left" vertical="center" wrapText="1"/>
      <protection locked="0"/>
    </xf>
    <xf numFmtId="0" fontId="19" fillId="0" borderId="4" xfId="0" applyFont="1" applyBorder="1" applyAlignment="1">
      <alignment vertical="center" wrapText="1"/>
    </xf>
    <xf numFmtId="0" fontId="10" fillId="0" borderId="4" xfId="0" applyFont="1" applyBorder="1" applyAlignment="1">
      <alignment vertical="center" wrapText="1"/>
    </xf>
    <xf numFmtId="0" fontId="19" fillId="0" borderId="4" xfId="0" applyFont="1" applyBorder="1" applyAlignment="1">
      <alignment horizontal="center" vertical="center" wrapText="1"/>
    </xf>
    <xf numFmtId="14" fontId="19" fillId="0" borderId="4" xfId="0" applyNumberFormat="1" applyFont="1" applyBorder="1" applyAlignment="1">
      <alignment horizontal="center" vertical="center"/>
    </xf>
    <xf numFmtId="2" fontId="19" fillId="5" borderId="4" xfId="0" applyNumberFormat="1" applyFont="1" applyFill="1" applyBorder="1" applyAlignment="1">
      <alignment vertical="center" wrapText="1"/>
    </xf>
    <xf numFmtId="0" fontId="40" fillId="16" borderId="67" xfId="0" applyFont="1" applyFill="1" applyBorder="1" applyAlignment="1">
      <alignment horizontal="left" vertical="center" wrapText="1"/>
    </xf>
    <xf numFmtId="0" fontId="40" fillId="16" borderId="68" xfId="0" applyFont="1" applyFill="1" applyBorder="1" applyAlignment="1">
      <alignment horizontal="left" vertical="center" wrapText="1"/>
    </xf>
    <xf numFmtId="0" fontId="40" fillId="16" borderId="69" xfId="0" applyFont="1" applyFill="1" applyBorder="1" applyAlignment="1">
      <alignment horizontal="left" vertical="center" wrapText="1"/>
    </xf>
    <xf numFmtId="0" fontId="40" fillId="17" borderId="70" xfId="0" applyFont="1" applyFill="1" applyBorder="1" applyAlignment="1">
      <alignment horizontal="left" vertical="center" wrapText="1"/>
    </xf>
    <xf numFmtId="0" fontId="40" fillId="17" borderId="68" xfId="0" applyFont="1" applyFill="1" applyBorder="1" applyAlignment="1">
      <alignment horizontal="left" vertical="center" wrapText="1"/>
    </xf>
    <xf numFmtId="0" fontId="40" fillId="17" borderId="71" xfId="0" applyFont="1" applyFill="1" applyBorder="1" applyAlignment="1">
      <alignment horizontal="left" vertical="center" wrapText="1"/>
    </xf>
    <xf numFmtId="0" fontId="40" fillId="18" borderId="72" xfId="0" applyFont="1" applyFill="1" applyBorder="1" applyAlignment="1">
      <alignment horizontal="left" vertical="center" wrapText="1"/>
    </xf>
    <xf numFmtId="0" fontId="40" fillId="18" borderId="68" xfId="0" applyFont="1" applyFill="1" applyBorder="1" applyAlignment="1">
      <alignment horizontal="left" vertical="center" wrapText="1"/>
    </xf>
    <xf numFmtId="0" fontId="40" fillId="18" borderId="69" xfId="0" applyFont="1" applyFill="1" applyBorder="1" applyAlignment="1">
      <alignment horizontal="left" vertical="center" wrapText="1"/>
    </xf>
    <xf numFmtId="0" fontId="30" fillId="19" borderId="70" xfId="0" applyFont="1" applyFill="1" applyBorder="1" applyAlignment="1">
      <alignment horizontal="left" vertical="center" wrapText="1"/>
    </xf>
    <xf numFmtId="0" fontId="40" fillId="19" borderId="68" xfId="0" applyFont="1" applyFill="1" applyBorder="1" applyAlignment="1">
      <alignment horizontal="left" vertical="center" wrapText="1"/>
    </xf>
    <xf numFmtId="0" fontId="40" fillId="19" borderId="71" xfId="0" applyFont="1" applyFill="1" applyBorder="1" applyAlignment="1">
      <alignment horizontal="left" vertical="center" wrapText="1"/>
    </xf>
    <xf numFmtId="0" fontId="40" fillId="20" borderId="72" xfId="0" applyFont="1" applyFill="1" applyBorder="1" applyAlignment="1">
      <alignment horizontal="left" vertical="center" wrapText="1"/>
    </xf>
    <xf numFmtId="0" fontId="40" fillId="20" borderId="69" xfId="0" applyFont="1" applyFill="1" applyBorder="1" applyAlignment="1">
      <alignment horizontal="left" vertical="center" wrapText="1"/>
    </xf>
    <xf numFmtId="0" fontId="40" fillId="9" borderId="70" xfId="0" applyFont="1" applyFill="1" applyBorder="1" applyAlignment="1">
      <alignment horizontal="left" vertical="center" wrapText="1"/>
    </xf>
    <xf numFmtId="0" fontId="40" fillId="9" borderId="73" xfId="0" applyFont="1" applyFill="1" applyBorder="1" applyAlignment="1">
      <alignment horizontal="left" vertical="center" wrapText="1"/>
    </xf>
    <xf numFmtId="0" fontId="40" fillId="18" borderId="71" xfId="0" applyFont="1" applyFill="1" applyBorder="1" applyAlignment="1">
      <alignment horizontal="left" vertical="center" wrapText="1"/>
    </xf>
    <xf numFmtId="0" fontId="40" fillId="9" borderId="68" xfId="0" applyFont="1" applyFill="1" applyBorder="1" applyAlignment="1">
      <alignment horizontal="left" vertical="center" wrapText="1"/>
    </xf>
    <xf numFmtId="0" fontId="40" fillId="19" borderId="70" xfId="0" applyFont="1" applyFill="1" applyBorder="1" applyAlignment="1">
      <alignment horizontal="left" vertical="center" wrapText="1"/>
    </xf>
    <xf numFmtId="0" fontId="39" fillId="15" borderId="61" xfId="3" applyFont="1" applyFill="1" applyBorder="1" applyAlignment="1">
      <alignment horizontal="center" wrapText="1"/>
    </xf>
    <xf numFmtId="0" fontId="25" fillId="18" borderId="68" xfId="0" applyFont="1" applyFill="1" applyBorder="1" applyAlignment="1">
      <alignment horizontal="left" vertical="center" wrapText="1"/>
    </xf>
    <xf numFmtId="0" fontId="25" fillId="19" borderId="68" xfId="0" applyFont="1" applyFill="1" applyBorder="1" applyAlignment="1">
      <alignment horizontal="left" vertical="center" wrapText="1"/>
    </xf>
    <xf numFmtId="0" fontId="30" fillId="19" borderId="71" xfId="0" applyFont="1" applyFill="1" applyBorder="1" applyAlignment="1">
      <alignment horizontal="left" vertical="center" wrapText="1"/>
    </xf>
    <xf numFmtId="0" fontId="0" fillId="0" borderId="68" xfId="0" applyBorder="1"/>
    <xf numFmtId="0" fontId="25" fillId="0" borderId="36"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14" fontId="12" fillId="0" borderId="2" xfId="0" applyNumberFormat="1" applyFont="1" applyBorder="1" applyAlignment="1" applyProtection="1">
      <alignment horizontal="center" vertical="center"/>
      <protection locked="0"/>
    </xf>
    <xf numFmtId="14" fontId="12" fillId="0" borderId="21" xfId="0" applyNumberFormat="1" applyFont="1" applyBorder="1" applyAlignment="1" applyProtection="1">
      <alignment horizontal="center" vertical="center"/>
      <protection locked="0"/>
    </xf>
    <xf numFmtId="0" fontId="25" fillId="7" borderId="20" xfId="0" applyFont="1" applyFill="1" applyBorder="1" applyAlignment="1" applyProtection="1">
      <alignment horizontal="center" vertical="center" wrapText="1"/>
      <protection locked="0"/>
    </xf>
    <xf numFmtId="9" fontId="25" fillId="7" borderId="2" xfId="2" applyFont="1" applyFill="1" applyBorder="1" applyAlignment="1" applyProtection="1">
      <alignment horizontal="center" vertical="center" wrapText="1"/>
      <protection locked="0"/>
    </xf>
    <xf numFmtId="0" fontId="12" fillId="5" borderId="2" xfId="0" applyFont="1" applyFill="1" applyBorder="1" applyAlignment="1" applyProtection="1">
      <alignment horizontal="left" vertical="center" wrapText="1"/>
      <protection locked="0"/>
    </xf>
    <xf numFmtId="0" fontId="18" fillId="0" borderId="3"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0" fillId="0" borderId="74" xfId="0" applyFont="1" applyBorder="1" applyAlignment="1">
      <alignment vertical="center" wrapText="1"/>
    </xf>
    <xf numFmtId="0" fontId="41" fillId="0" borderId="75" xfId="0" applyFont="1" applyBorder="1" applyAlignment="1">
      <alignment horizontal="center" vertical="center" wrapText="1"/>
    </xf>
    <xf numFmtId="0" fontId="12" fillId="0" borderId="0" xfId="0" applyFont="1" applyFill="1" applyAlignment="1" applyProtection="1">
      <alignment vertical="center"/>
      <protection locked="0"/>
    </xf>
    <xf numFmtId="0" fontId="32" fillId="0" borderId="0" xfId="0" applyFont="1" applyFill="1" applyAlignment="1" applyProtection="1">
      <alignment horizontal="left" vertical="center"/>
      <protection locked="0"/>
    </xf>
    <xf numFmtId="0" fontId="25" fillId="0" borderId="17"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wrapText="1"/>
      <protection locked="0"/>
    </xf>
    <xf numFmtId="9" fontId="37" fillId="0" borderId="4" xfId="2" applyFont="1" applyFill="1" applyBorder="1" applyAlignment="1" applyProtection="1">
      <alignment horizontal="center" vertical="center" wrapText="1"/>
      <protection locked="0"/>
    </xf>
    <xf numFmtId="0" fontId="12" fillId="0" borderId="4" xfId="0" applyFont="1" applyFill="1" applyBorder="1" applyAlignment="1" applyProtection="1">
      <alignment horizontal="left" vertical="center" wrapText="1"/>
      <protection locked="0"/>
    </xf>
    <xf numFmtId="0" fontId="18" fillId="0" borderId="0" xfId="0" applyFont="1" applyFill="1" applyAlignment="1" applyProtection="1">
      <alignment vertical="center"/>
      <protection locked="0"/>
    </xf>
    <xf numFmtId="0" fontId="13" fillId="0" borderId="0" xfId="0" applyFont="1" applyFill="1" applyProtection="1">
      <protection locked="0"/>
    </xf>
    <xf numFmtId="0" fontId="25" fillId="0" borderId="4" xfId="0" applyFont="1" applyBorder="1" applyAlignment="1" applyProtection="1">
      <alignment horizontal="justify" vertical="center" wrapText="1"/>
      <protection locked="0"/>
    </xf>
    <xf numFmtId="0" fontId="41" fillId="0" borderId="75" xfId="0" applyFont="1" applyBorder="1" applyAlignment="1">
      <alignment horizontal="justify" vertical="center" wrapText="1"/>
    </xf>
    <xf numFmtId="0" fontId="25" fillId="0" borderId="15"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6" fillId="0" borderId="15" xfId="1" applyFont="1" applyFill="1" applyBorder="1" applyAlignment="1">
      <alignment vertical="center" wrapText="1"/>
    </xf>
    <xf numFmtId="0" fontId="10" fillId="0" borderId="4" xfId="0" applyFont="1" applyBorder="1" applyAlignment="1">
      <alignment horizontal="center" vertical="center" wrapText="1"/>
    </xf>
    <xf numFmtId="0" fontId="16" fillId="0" borderId="51" xfId="0" applyFont="1" applyBorder="1" applyAlignment="1">
      <alignment horizontal="center" vertical="center"/>
    </xf>
    <xf numFmtId="0" fontId="25" fillId="0" borderId="4" xfId="0" applyFont="1" applyBorder="1" applyAlignment="1" applyProtection="1">
      <alignment horizontal="left" vertical="center" wrapText="1"/>
      <protection locked="0"/>
    </xf>
    <xf numFmtId="165" fontId="26" fillId="0" borderId="4" xfId="1" applyNumberFormat="1" applyFont="1" applyBorder="1" applyAlignment="1">
      <alignment horizontal="center" vertical="center" wrapText="1"/>
    </xf>
    <xf numFmtId="0" fontId="25" fillId="0" borderId="4"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25" fillId="0" borderId="76" xfId="0" applyFont="1" applyBorder="1" applyAlignment="1" applyProtection="1">
      <alignment horizontal="center" vertical="center" wrapText="1"/>
      <protection locked="0"/>
    </xf>
    <xf numFmtId="0" fontId="13" fillId="0" borderId="4" xfId="0" applyFont="1" applyBorder="1" applyProtection="1">
      <protection locked="0"/>
    </xf>
    <xf numFmtId="0" fontId="25" fillId="0" borderId="64" xfId="0" applyFont="1" applyBorder="1" applyAlignment="1" applyProtection="1">
      <alignment horizontal="center" vertical="center" wrapText="1"/>
      <protection locked="0"/>
    </xf>
    <xf numFmtId="0" fontId="26" fillId="0" borderId="4" xfId="1" applyFont="1" applyBorder="1" applyAlignment="1">
      <alignment horizontal="center" vertical="center" wrapText="1"/>
    </xf>
    <xf numFmtId="0" fontId="25" fillId="0" borderId="64" xfId="0" applyFont="1" applyBorder="1" applyAlignment="1" applyProtection="1">
      <alignment vertical="center" wrapText="1"/>
      <protection locked="0"/>
    </xf>
    <xf numFmtId="0" fontId="25" fillId="0" borderId="76" xfId="0" applyFont="1" applyBorder="1" applyAlignment="1" applyProtection="1">
      <alignment vertical="center" wrapText="1"/>
      <protection locked="0"/>
    </xf>
    <xf numFmtId="2" fontId="26" fillId="0" borderId="4" xfId="1" applyNumberFormat="1" applyFont="1" applyBorder="1" applyAlignment="1">
      <alignment horizontal="center" vertical="center" wrapText="1"/>
    </xf>
    <xf numFmtId="165" fontId="25" fillId="9" borderId="4" xfId="0" applyNumberFormat="1" applyFont="1" applyFill="1" applyBorder="1" applyAlignment="1" applyProtection="1">
      <alignment horizontal="center" vertical="center" wrapText="1"/>
      <protection locked="0"/>
    </xf>
    <xf numFmtId="0" fontId="42" fillId="0" borderId="78" xfId="4" applyFont="1" applyBorder="1" applyAlignment="1">
      <alignment horizontal="center" vertical="center" wrapText="1"/>
    </xf>
    <xf numFmtId="165" fontId="42" fillId="0" borderId="78" xfId="4" applyNumberFormat="1" applyFont="1" applyBorder="1" applyAlignment="1">
      <alignment horizontal="center" vertical="center" wrapText="1"/>
    </xf>
    <xf numFmtId="0" fontId="42" fillId="0" borderId="75" xfId="4" applyFont="1" applyBorder="1" applyAlignment="1">
      <alignment horizontal="center" vertical="center" wrapText="1"/>
    </xf>
    <xf numFmtId="165" fontId="42" fillId="0" borderId="81" xfId="4" applyNumberFormat="1" applyFont="1" applyBorder="1" applyAlignment="1">
      <alignment horizontal="center" vertical="center" wrapText="1"/>
    </xf>
    <xf numFmtId="165" fontId="42" fillId="0" borderId="75" xfId="4" applyNumberFormat="1" applyFont="1" applyBorder="1" applyAlignment="1">
      <alignment horizontal="center" vertical="center" wrapText="1"/>
    </xf>
    <xf numFmtId="0" fontId="42" fillId="0" borderId="84" xfId="4" applyFont="1" applyBorder="1" applyAlignment="1">
      <alignment horizontal="center" vertical="center" wrapText="1"/>
    </xf>
    <xf numFmtId="165" fontId="42" fillId="0" borderId="84" xfId="4" applyNumberFormat="1" applyFont="1" applyBorder="1" applyAlignment="1">
      <alignment horizontal="center" vertical="center" wrapText="1"/>
    </xf>
    <xf numFmtId="0" fontId="44" fillId="21" borderId="87" xfId="4" applyFont="1" applyFill="1" applyBorder="1" applyAlignment="1">
      <alignment horizontal="center" vertical="center" wrapText="1"/>
    </xf>
    <xf numFmtId="165" fontId="44" fillId="0" borderId="87" xfId="4" applyNumberFormat="1" applyFont="1" applyBorder="1" applyAlignment="1">
      <alignment horizontal="center" vertical="center" wrapText="1"/>
    </xf>
    <xf numFmtId="0" fontId="42" fillId="0" borderId="77" xfId="4" applyFont="1" applyBorder="1" applyAlignment="1">
      <alignment horizontal="center" vertical="center" wrapText="1"/>
    </xf>
    <xf numFmtId="165" fontId="42" fillId="0" borderId="77" xfId="4" applyNumberFormat="1" applyFont="1" applyBorder="1" applyAlignment="1">
      <alignment horizontal="center" vertical="center" wrapText="1"/>
    </xf>
    <xf numFmtId="0" fontId="44" fillId="22" borderId="84" xfId="4" applyFont="1" applyFill="1" applyBorder="1" applyAlignment="1">
      <alignment horizontal="center" vertical="center" wrapText="1"/>
    </xf>
    <xf numFmtId="165" fontId="44" fillId="0" borderId="84" xfId="4" applyNumberFormat="1" applyFont="1" applyBorder="1" applyAlignment="1">
      <alignment horizontal="center" vertical="center" wrapText="1"/>
    </xf>
    <xf numFmtId="0" fontId="45" fillId="23" borderId="92" xfId="4" applyFont="1" applyFill="1" applyBorder="1" applyAlignment="1">
      <alignment horizontal="center" vertical="center" wrapText="1"/>
    </xf>
    <xf numFmtId="0" fontId="44" fillId="21" borderId="75" xfId="4" applyFont="1" applyFill="1" applyBorder="1" applyAlignment="1">
      <alignment horizontal="center" vertical="center" wrapText="1"/>
    </xf>
    <xf numFmtId="165" fontId="44" fillId="0" borderId="75" xfId="4" applyNumberFormat="1" applyFont="1" applyBorder="1" applyAlignment="1">
      <alignment horizontal="center" vertical="center" wrapText="1"/>
    </xf>
    <xf numFmtId="0" fontId="44" fillId="21" borderId="93" xfId="4" applyFont="1" applyFill="1" applyBorder="1" applyAlignment="1">
      <alignment horizontal="center" vertical="center" wrapText="1"/>
    </xf>
    <xf numFmtId="165" fontId="44" fillId="0" borderId="93" xfId="4" applyNumberFormat="1" applyFont="1" applyBorder="1" applyAlignment="1">
      <alignment horizontal="center" vertical="center" wrapText="1"/>
    </xf>
    <xf numFmtId="0" fontId="45" fillId="0" borderId="93" xfId="4" applyFont="1" applyBorder="1" applyAlignment="1">
      <alignment horizontal="center" vertical="center" wrapText="1"/>
    </xf>
    <xf numFmtId="165" fontId="45" fillId="0" borderId="93" xfId="4" applyNumberFormat="1" applyFont="1" applyBorder="1" applyAlignment="1">
      <alignment horizontal="center" vertical="center" wrapText="1"/>
    </xf>
    <xf numFmtId="0" fontId="44" fillId="22" borderId="78" xfId="4" applyFont="1" applyFill="1" applyBorder="1" applyAlignment="1">
      <alignment horizontal="center" vertical="center" wrapText="1"/>
    </xf>
    <xf numFmtId="0" fontId="42" fillId="0" borderId="93" xfId="4" applyFont="1" applyBorder="1" applyAlignment="1">
      <alignment horizontal="center" vertical="center" wrapText="1"/>
    </xf>
    <xf numFmtId="0" fontId="42" fillId="5" borderId="94" xfId="4" applyFont="1" applyFill="1" applyBorder="1" applyAlignment="1">
      <alignment horizontal="center" vertical="center" wrapText="1"/>
    </xf>
    <xf numFmtId="165" fontId="42" fillId="0" borderId="93" xfId="4" applyNumberFormat="1" applyFont="1" applyBorder="1" applyAlignment="1">
      <alignment horizontal="center" vertical="center" wrapText="1"/>
    </xf>
    <xf numFmtId="2" fontId="25" fillId="9" borderId="4" xfId="0" applyNumberFormat="1" applyFont="1" applyFill="1" applyBorder="1" applyAlignment="1" applyProtection="1">
      <alignment horizontal="center" vertical="center" wrapText="1"/>
      <protection locked="0"/>
    </xf>
    <xf numFmtId="0" fontId="44" fillId="21" borderId="93" xfId="4" applyFont="1" applyFill="1" applyBorder="1" applyAlignment="1">
      <alignment horizontal="left" vertical="center" wrapText="1"/>
    </xf>
    <xf numFmtId="0" fontId="45" fillId="0" borderId="93" xfId="4" applyFont="1" applyBorder="1" applyAlignment="1">
      <alignment horizontal="left" vertical="center" wrapText="1"/>
    </xf>
    <xf numFmtId="0" fontId="42" fillId="0" borderId="101" xfId="4" applyFont="1" applyBorder="1" applyAlignment="1">
      <alignment horizontal="center" vertical="center" wrapText="1"/>
    </xf>
    <xf numFmtId="0" fontId="42" fillId="0" borderId="102" xfId="4" applyFont="1" applyBorder="1" applyAlignment="1">
      <alignment horizontal="center" vertical="center" wrapText="1"/>
    </xf>
    <xf numFmtId="0" fontId="26" fillId="7" borderId="76" xfId="1" applyFont="1" applyFill="1" applyBorder="1" applyAlignment="1">
      <alignment vertical="center" wrapText="1"/>
    </xf>
    <xf numFmtId="0" fontId="45" fillId="23" borderId="87" xfId="4" applyFont="1" applyFill="1" applyBorder="1" applyAlignment="1">
      <alignment horizontal="center" vertical="center" wrapText="1"/>
    </xf>
    <xf numFmtId="0" fontId="45" fillId="24" borderId="93" xfId="4" applyFont="1" applyFill="1" applyBorder="1" applyAlignment="1">
      <alignment horizontal="center" vertical="center" wrapText="1"/>
    </xf>
    <xf numFmtId="165" fontId="45" fillId="0" borderId="87" xfId="4" applyNumberFormat="1" applyFont="1" applyBorder="1" applyAlignment="1">
      <alignment horizontal="center" vertical="center" wrapText="1"/>
    </xf>
    <xf numFmtId="0" fontId="44" fillId="22" borderId="87" xfId="4" applyFont="1" applyFill="1" applyBorder="1" applyAlignment="1">
      <alignment horizontal="center" vertical="center" wrapText="1"/>
    </xf>
    <xf numFmtId="0" fontId="26" fillId="7" borderId="47" xfId="1" applyFont="1" applyFill="1" applyBorder="1" applyAlignment="1">
      <alignment vertical="center" wrapText="1"/>
    </xf>
    <xf numFmtId="165" fontId="42" fillId="0" borderId="87" xfId="4" applyNumberFormat="1" applyFont="1" applyBorder="1" applyAlignment="1">
      <alignment horizontal="center" vertical="center" wrapText="1"/>
    </xf>
    <xf numFmtId="0" fontId="26" fillId="0" borderId="64" xfId="1" applyFont="1" applyBorder="1" applyAlignment="1">
      <alignment vertical="center" wrapText="1"/>
    </xf>
    <xf numFmtId="0" fontId="42" fillId="0" borderId="4" xfId="4" applyFont="1" applyBorder="1" applyAlignment="1">
      <alignment horizontal="center" vertical="center" wrapText="1"/>
    </xf>
    <xf numFmtId="165" fontId="42" fillId="0" borderId="4" xfId="4" applyNumberFormat="1" applyFont="1" applyBorder="1" applyAlignment="1">
      <alignment horizontal="center" vertical="center" wrapText="1"/>
    </xf>
    <xf numFmtId="0" fontId="45" fillId="23" borderId="77" xfId="4" applyFont="1" applyFill="1" applyBorder="1" applyAlignment="1">
      <alignment horizontal="center" vertical="center" wrapText="1"/>
    </xf>
    <xf numFmtId="0" fontId="45" fillId="23" borderId="77" xfId="4" applyFont="1" applyFill="1" applyBorder="1" applyAlignment="1">
      <alignment horizontal="left" vertical="center" wrapText="1"/>
    </xf>
    <xf numFmtId="0" fontId="42" fillId="0" borderId="93" xfId="4" applyFont="1" applyBorder="1" applyAlignment="1">
      <alignment horizontal="left" vertical="center" wrapText="1"/>
    </xf>
    <xf numFmtId="165" fontId="44" fillId="0" borderId="4" xfId="4" applyNumberFormat="1" applyFont="1" applyBorder="1" applyAlignment="1">
      <alignment horizontal="center" vertical="center" wrapText="1"/>
    </xf>
    <xf numFmtId="165" fontId="45" fillId="0" borderId="4" xfId="4" applyNumberFormat="1" applyFont="1" applyBorder="1" applyAlignment="1">
      <alignment horizontal="center" vertical="center" wrapText="1"/>
    </xf>
    <xf numFmtId="165" fontId="10" fillId="0" borderId="4" xfId="0" applyNumberFormat="1" applyFont="1" applyBorder="1" applyAlignment="1">
      <alignment vertical="center" wrapText="1"/>
    </xf>
    <xf numFmtId="165" fontId="42" fillId="0" borderId="90" xfId="4" applyNumberFormat="1" applyFont="1" applyBorder="1" applyAlignment="1">
      <alignment horizontal="center" vertical="center" wrapText="1"/>
    </xf>
    <xf numFmtId="165" fontId="42" fillId="0" borderId="17" xfId="4" applyNumberFormat="1" applyFont="1" applyBorder="1" applyAlignment="1">
      <alignment horizontal="center" vertical="center" wrapText="1"/>
    </xf>
    <xf numFmtId="165" fontId="44" fillId="0" borderId="17" xfId="4" applyNumberFormat="1" applyFont="1" applyBorder="1" applyAlignment="1">
      <alignment horizontal="center" vertical="center" wrapText="1"/>
    </xf>
    <xf numFmtId="165" fontId="45" fillId="0" borderId="17" xfId="4" applyNumberFormat="1" applyFont="1" applyBorder="1" applyAlignment="1">
      <alignment horizontal="center" vertical="center" wrapText="1"/>
    </xf>
    <xf numFmtId="0" fontId="25" fillId="7" borderId="24" xfId="0" applyFont="1" applyFill="1" applyBorder="1" applyAlignment="1" applyProtection="1">
      <alignment horizontal="center" vertical="center" wrapText="1"/>
      <protection locked="0"/>
    </xf>
    <xf numFmtId="0" fontId="26" fillId="10" borderId="76" xfId="1" applyFont="1" applyFill="1" applyBorder="1" applyAlignment="1">
      <alignment vertical="center" wrapText="1"/>
    </xf>
    <xf numFmtId="0" fontId="25" fillId="9" borderId="76" xfId="0" applyFont="1" applyFill="1" applyBorder="1" applyAlignment="1" applyProtection="1">
      <alignment horizontal="center" vertical="center" wrapText="1"/>
      <protection locked="0"/>
    </xf>
    <xf numFmtId="0" fontId="12" fillId="12" borderId="76" xfId="0" applyFont="1" applyFill="1" applyBorder="1" applyAlignment="1" applyProtection="1">
      <alignment horizontal="center" vertical="center" wrapText="1"/>
      <protection locked="0"/>
    </xf>
    <xf numFmtId="14" fontId="12" fillId="12" borderId="76" xfId="0" applyNumberFormat="1" applyFont="1" applyFill="1" applyBorder="1" applyAlignment="1" applyProtection="1">
      <alignment horizontal="center" vertical="center"/>
      <protection locked="0"/>
    </xf>
    <xf numFmtId="0" fontId="41" fillId="0" borderId="4" xfId="4" applyFont="1" applyBorder="1" applyAlignment="1">
      <alignment horizontal="center" vertical="center" wrapText="1"/>
    </xf>
    <xf numFmtId="0" fontId="44" fillId="0" borderId="4" xfId="4" applyFont="1" applyBorder="1" applyAlignment="1">
      <alignment horizontal="center" vertical="center" wrapText="1"/>
    </xf>
    <xf numFmtId="0" fontId="45" fillId="0" borderId="4" xfId="4" applyFont="1" applyBorder="1" applyAlignment="1">
      <alignment horizontal="center" vertical="center" wrapText="1"/>
    </xf>
    <xf numFmtId="14" fontId="42" fillId="0" borderId="4" xfId="4" applyNumberFormat="1" applyFont="1" applyBorder="1" applyAlignment="1">
      <alignment horizontal="center" vertical="center" wrapText="1"/>
    </xf>
    <xf numFmtId="14" fontId="44" fillId="0" borderId="4" xfId="4" applyNumberFormat="1" applyFont="1" applyBorder="1" applyAlignment="1">
      <alignment horizontal="center" vertical="center" wrapText="1"/>
    </xf>
    <xf numFmtId="14" fontId="45" fillId="0" borderId="4" xfId="4" applyNumberFormat="1" applyFont="1" applyBorder="1" applyAlignment="1">
      <alignment horizontal="center" vertical="center" wrapText="1"/>
    </xf>
    <xf numFmtId="14" fontId="42" fillId="0" borderId="80" xfId="4" applyNumberFormat="1" applyFont="1" applyBorder="1" applyAlignment="1">
      <alignment horizontal="center" vertical="center" wrapText="1"/>
    </xf>
    <xf numFmtId="14" fontId="42" fillId="0" borderId="79" xfId="4" applyNumberFormat="1" applyFont="1" applyBorder="1" applyAlignment="1">
      <alignment horizontal="center" vertical="center" wrapText="1"/>
    </xf>
    <xf numFmtId="14" fontId="42" fillId="0" borderId="82" xfId="4" applyNumberFormat="1" applyFont="1" applyBorder="1" applyAlignment="1">
      <alignment horizontal="center" vertical="center" wrapText="1"/>
    </xf>
    <xf numFmtId="14" fontId="42" fillId="0" borderId="83" xfId="4" applyNumberFormat="1" applyFont="1" applyBorder="1" applyAlignment="1">
      <alignment horizontal="center" vertical="center" wrapText="1"/>
    </xf>
    <xf numFmtId="14" fontId="42" fillId="0" borderId="86" xfId="4" applyNumberFormat="1" applyFont="1" applyBorder="1" applyAlignment="1">
      <alignment horizontal="center" vertical="center" wrapText="1"/>
    </xf>
    <xf numFmtId="14" fontId="42" fillId="0" borderId="85" xfId="4" applyNumberFormat="1" applyFont="1" applyBorder="1" applyAlignment="1">
      <alignment horizontal="center" vertical="center" wrapText="1"/>
    </xf>
    <xf numFmtId="14" fontId="44" fillId="0" borderId="88" xfId="4" applyNumberFormat="1" applyFont="1" applyBorder="1" applyAlignment="1">
      <alignment horizontal="center" vertical="center" wrapText="1"/>
    </xf>
    <xf numFmtId="14" fontId="44" fillId="0" borderId="89" xfId="4" applyNumberFormat="1" applyFont="1" applyBorder="1" applyAlignment="1">
      <alignment horizontal="center" vertical="center" wrapText="1"/>
    </xf>
    <xf numFmtId="14" fontId="42" fillId="0" borderId="87" xfId="4" applyNumberFormat="1" applyFont="1" applyBorder="1" applyAlignment="1">
      <alignment horizontal="center" vertical="center" wrapText="1"/>
    </xf>
    <xf numFmtId="14" fontId="42" fillId="0" borderId="91" xfId="4" applyNumberFormat="1" applyFont="1" applyBorder="1" applyAlignment="1">
      <alignment horizontal="center" vertical="center" wrapText="1"/>
    </xf>
    <xf numFmtId="14" fontId="44" fillId="0" borderId="86" xfId="4" applyNumberFormat="1" applyFont="1" applyBorder="1" applyAlignment="1">
      <alignment horizontal="center" vertical="center" wrapText="1"/>
    </xf>
    <xf numFmtId="14" fontId="44" fillId="0" borderId="85" xfId="4" applyNumberFormat="1" applyFont="1" applyBorder="1" applyAlignment="1">
      <alignment horizontal="center" vertical="center" wrapText="1"/>
    </xf>
    <xf numFmtId="14" fontId="45" fillId="0" borderId="88" xfId="4" applyNumberFormat="1" applyFont="1" applyBorder="1" applyAlignment="1">
      <alignment horizontal="center" vertical="center" wrapText="1"/>
    </xf>
    <xf numFmtId="14" fontId="45" fillId="0" borderId="89" xfId="4" applyNumberFormat="1" applyFont="1" applyBorder="1" applyAlignment="1">
      <alignment horizontal="center" vertical="center" wrapText="1"/>
    </xf>
    <xf numFmtId="14" fontId="44" fillId="0" borderId="82" xfId="4" applyNumberFormat="1" applyFont="1" applyBorder="1" applyAlignment="1">
      <alignment horizontal="center" vertical="center" wrapText="1"/>
    </xf>
    <xf numFmtId="14" fontId="44" fillId="0" borderId="83" xfId="4" applyNumberFormat="1" applyFont="1" applyBorder="1" applyAlignment="1">
      <alignment horizontal="center" vertical="center" wrapText="1"/>
    </xf>
    <xf numFmtId="14" fontId="45" fillId="0" borderId="82" xfId="4" applyNumberFormat="1" applyFont="1" applyBorder="1" applyAlignment="1">
      <alignment horizontal="center" vertical="center" wrapText="1"/>
    </xf>
    <xf numFmtId="14" fontId="42" fillId="0" borderId="95" xfId="4" applyNumberFormat="1" applyFont="1" applyBorder="1" applyAlignment="1">
      <alignment horizontal="center" vertical="center" wrapText="1"/>
    </xf>
    <xf numFmtId="14" fontId="42" fillId="0" borderId="88" xfId="4" applyNumberFormat="1" applyFont="1" applyBorder="1" applyAlignment="1">
      <alignment horizontal="center" vertical="center" wrapText="1"/>
    </xf>
    <xf numFmtId="14" fontId="41" fillId="25" borderId="101" xfId="4" applyNumberFormat="1" applyFont="1" applyFill="1" applyBorder="1" applyAlignment="1">
      <alignment horizontal="center" vertical="center"/>
    </xf>
    <xf numFmtId="14" fontId="41" fillId="25" borderId="89" xfId="4" applyNumberFormat="1" applyFont="1" applyFill="1" applyBorder="1" applyAlignment="1">
      <alignment horizontal="center" vertical="center"/>
    </xf>
    <xf numFmtId="0" fontId="13" fillId="0" borderId="4" xfId="0" applyFont="1" applyBorder="1" applyAlignment="1" applyProtection="1">
      <alignment horizontal="center"/>
      <protection locked="0"/>
    </xf>
    <xf numFmtId="165" fontId="13" fillId="0" borderId="4" xfId="0" applyNumberFormat="1" applyFont="1" applyBorder="1" applyProtection="1">
      <protection locked="0"/>
    </xf>
    <xf numFmtId="165" fontId="42" fillId="5" borderId="94" xfId="4" applyNumberFormat="1" applyFont="1" applyFill="1" applyBorder="1" applyAlignment="1">
      <alignment horizontal="center" vertical="center" wrapText="1"/>
    </xf>
    <xf numFmtId="0" fontId="41" fillId="0" borderId="80" xfId="4" applyFont="1" applyBorder="1" applyAlignment="1">
      <alignment horizontal="center" vertical="center" wrapText="1"/>
    </xf>
    <xf numFmtId="0" fontId="41" fillId="0" borderId="105" xfId="4" applyFont="1" applyBorder="1" applyAlignment="1">
      <alignment horizontal="center" vertical="center" wrapText="1"/>
    </xf>
    <xf numFmtId="0" fontId="41" fillId="0" borderId="82" xfId="4" applyFont="1" applyBorder="1" applyAlignment="1">
      <alignment horizontal="center" vertical="center" wrapText="1"/>
    </xf>
    <xf numFmtId="0" fontId="41" fillId="0" borderId="86" xfId="4" applyFont="1" applyBorder="1" applyAlignment="1">
      <alignment horizontal="center" vertical="center" wrapText="1"/>
    </xf>
    <xf numFmtId="0" fontId="44" fillId="0" borderId="95" xfId="4" applyFont="1" applyBorder="1" applyAlignment="1">
      <alignment horizontal="center" vertical="center" wrapText="1"/>
    </xf>
    <xf numFmtId="0" fontId="41" fillId="0" borderId="106" xfId="4" applyFont="1" applyBorder="1" applyAlignment="1">
      <alignment horizontal="center" vertical="center" wrapText="1"/>
    </xf>
    <xf numFmtId="0" fontId="44" fillId="0" borderId="86" xfId="4" applyFont="1" applyBorder="1" applyAlignment="1">
      <alignment horizontal="center" vertical="center" wrapText="1"/>
    </xf>
    <xf numFmtId="0" fontId="45" fillId="0" borderId="107" xfId="4" applyFont="1" applyBorder="1" applyAlignment="1">
      <alignment horizontal="center" vertical="center" wrapText="1"/>
    </xf>
    <xf numFmtId="0" fontId="44" fillId="0" borderId="82" xfId="4" applyFont="1" applyBorder="1" applyAlignment="1">
      <alignment horizontal="center" vertical="center" wrapText="1"/>
    </xf>
    <xf numFmtId="0" fontId="44" fillId="0" borderId="88" xfId="4" applyFont="1" applyBorder="1" applyAlignment="1">
      <alignment horizontal="center" vertical="center" wrapText="1"/>
    </xf>
    <xf numFmtId="0" fontId="45" fillId="0" borderId="88" xfId="4" applyFont="1" applyBorder="1" applyAlignment="1">
      <alignment horizontal="center" vertical="center" wrapText="1"/>
    </xf>
    <xf numFmtId="0" fontId="44" fillId="0" borderId="80" xfId="4" applyFont="1" applyBorder="1" applyAlignment="1">
      <alignment horizontal="center" vertical="center" wrapText="1"/>
    </xf>
    <xf numFmtId="0" fontId="41" fillId="0" borderId="88" xfId="4" applyFont="1" applyBorder="1" applyAlignment="1">
      <alignment horizontal="center" vertical="center" wrapText="1"/>
    </xf>
    <xf numFmtId="2" fontId="25" fillId="9" borderId="76" xfId="0" applyNumberFormat="1" applyFont="1" applyFill="1" applyBorder="1" applyAlignment="1" applyProtection="1">
      <alignment horizontal="center" vertical="center" wrapText="1"/>
      <protection locked="0"/>
    </xf>
    <xf numFmtId="2" fontId="25" fillId="9" borderId="34" xfId="0" applyNumberFormat="1" applyFont="1" applyFill="1" applyBorder="1" applyAlignment="1" applyProtection="1">
      <alignment horizontal="center" vertical="center" wrapText="1"/>
      <protection locked="0"/>
    </xf>
    <xf numFmtId="0" fontId="12" fillId="0" borderId="4" xfId="0" applyFont="1" applyBorder="1" applyAlignment="1">
      <alignment horizontal="left" vertical="center" wrapText="1" readingOrder="1"/>
    </xf>
    <xf numFmtId="0" fontId="47" fillId="7" borderId="4" xfId="1" applyFont="1" applyFill="1" applyBorder="1" applyAlignment="1">
      <alignment horizontal="center" vertical="center" wrapText="1"/>
    </xf>
    <xf numFmtId="0" fontId="25" fillId="12" borderId="17" xfId="0" applyFont="1" applyFill="1" applyBorder="1" applyAlignment="1" applyProtection="1">
      <alignment horizontal="center" vertical="center" wrapText="1"/>
      <protection locked="0"/>
    </xf>
    <xf numFmtId="0" fontId="25" fillId="12" borderId="5" xfId="0" applyFont="1" applyFill="1" applyBorder="1" applyAlignment="1" applyProtection="1">
      <alignment horizontal="center" vertical="center" wrapText="1"/>
      <protection locked="0"/>
    </xf>
    <xf numFmtId="0" fontId="25" fillId="12" borderId="24"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18" fillId="4" borderId="19"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64" xfId="0" applyFont="1" applyFill="1" applyBorder="1" applyAlignment="1">
      <alignment horizontal="center" vertical="center" wrapText="1"/>
    </xf>
    <xf numFmtId="0" fontId="25" fillId="0" borderId="99" xfId="0" applyFont="1" applyBorder="1" applyAlignment="1" applyProtection="1">
      <alignment horizontal="center" vertical="center" wrapText="1"/>
      <protection locked="0"/>
    </xf>
    <xf numFmtId="0" fontId="25" fillId="0" borderId="97" xfId="0" applyFont="1" applyBorder="1" applyAlignment="1" applyProtection="1">
      <alignment horizontal="center" vertical="center" wrapText="1"/>
      <protection locked="0"/>
    </xf>
    <xf numFmtId="0" fontId="25" fillId="0" borderId="64" xfId="0" applyFont="1" applyBorder="1" applyAlignment="1" applyProtection="1">
      <alignment horizontal="center" vertical="center" wrapText="1"/>
      <protection locked="0"/>
    </xf>
    <xf numFmtId="0" fontId="25" fillId="0" borderId="76" xfId="0" applyFont="1" applyBorder="1" applyAlignment="1" applyProtection="1">
      <alignment horizontal="center" vertical="center" wrapText="1"/>
      <protection locked="0"/>
    </xf>
    <xf numFmtId="0" fontId="25" fillId="0" borderId="100"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4"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24" fillId="2" borderId="28"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2" fillId="0" borderId="2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4" fillId="2" borderId="46"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14" fillId="0" borderId="23"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22" fillId="0" borderId="4" xfId="0" applyFont="1" applyBorder="1" applyAlignment="1">
      <alignment horizontal="center" vertical="center"/>
    </xf>
    <xf numFmtId="0" fontId="22" fillId="3" borderId="4" xfId="0" applyFont="1" applyFill="1" applyBorder="1" applyAlignment="1">
      <alignment horizontal="center" vertical="center"/>
    </xf>
    <xf numFmtId="0" fontId="18" fillId="4" borderId="3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22" fillId="8" borderId="17"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22" fillId="8" borderId="18" xfId="0" applyFont="1" applyFill="1" applyBorder="1" applyAlignment="1" applyProtection="1">
      <alignment horizontal="center" vertical="center" wrapText="1"/>
      <protection locked="0"/>
    </xf>
    <xf numFmtId="0" fontId="15" fillId="8" borderId="33"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8" borderId="27" xfId="0" applyFont="1" applyFill="1" applyBorder="1" applyAlignment="1">
      <alignment horizontal="center" vertical="center" wrapText="1"/>
    </xf>
    <xf numFmtId="0" fontId="18" fillId="0" borderId="4" xfId="0" applyFont="1" applyBorder="1" applyAlignment="1" applyProtection="1">
      <alignment horizontal="left" vertical="center" wrapText="1"/>
      <protection locked="0"/>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8" fillId="0" borderId="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25" fillId="0" borderId="4" xfId="0" applyFont="1" applyBorder="1" applyAlignment="1" applyProtection="1">
      <alignment horizontal="justify" vertical="center" wrapText="1"/>
      <protection locked="0"/>
    </xf>
    <xf numFmtId="0" fontId="14" fillId="0" borderId="19"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8" fillId="2" borderId="16"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5" fillId="0" borderId="36"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2"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4" fillId="2" borderId="35" xfId="0" applyFont="1" applyFill="1" applyBorder="1" applyAlignment="1">
      <alignment horizontal="center" vertical="center" wrapText="1"/>
    </xf>
    <xf numFmtId="0" fontId="25" fillId="12" borderId="52" xfId="0" applyFont="1" applyFill="1" applyBorder="1" applyAlignment="1" applyProtection="1">
      <alignment horizontal="center" vertical="center" wrapText="1"/>
      <protection locked="0"/>
    </xf>
    <xf numFmtId="0" fontId="25" fillId="12" borderId="59" xfId="0" applyFont="1" applyFill="1" applyBorder="1" applyAlignment="1" applyProtection="1">
      <alignment horizontal="center" vertical="center" wrapText="1"/>
      <protection locked="0"/>
    </xf>
    <xf numFmtId="0" fontId="25" fillId="12" borderId="56" xfId="0" applyFont="1" applyFill="1" applyBorder="1" applyAlignment="1" applyProtection="1">
      <alignment horizontal="center" vertical="center" wrapText="1"/>
      <protection locked="0"/>
    </xf>
    <xf numFmtId="0" fontId="24" fillId="4" borderId="31"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18" fillId="0" borderId="64" xfId="0" applyFont="1" applyBorder="1" applyAlignment="1">
      <alignment horizontal="left" vertical="center" wrapText="1"/>
    </xf>
    <xf numFmtId="0" fontId="24" fillId="2" borderId="45"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9" xfId="0" applyFont="1" applyBorder="1" applyAlignment="1">
      <alignment horizontal="center" vertical="center" wrapText="1"/>
    </xf>
    <xf numFmtId="0" fontId="25" fillId="12" borderId="104" xfId="0" applyFont="1" applyFill="1" applyBorder="1" applyAlignment="1" applyProtection="1">
      <alignment horizontal="center" vertical="center" wrapText="1"/>
      <protection locked="0"/>
    </xf>
    <xf numFmtId="0" fontId="42" fillId="0" borderId="77" xfId="4" applyFont="1" applyBorder="1" applyAlignment="1">
      <alignment horizontal="center" vertical="center" wrapText="1"/>
    </xf>
    <xf numFmtId="0" fontId="43" fillId="0" borderId="81" xfId="4" applyFont="1" applyBorder="1"/>
    <xf numFmtId="0" fontId="44" fillId="22" borderId="77" xfId="4" applyFont="1" applyFill="1" applyBorder="1" applyAlignment="1">
      <alignment horizontal="center" vertical="center" wrapText="1"/>
    </xf>
    <xf numFmtId="0" fontId="46" fillId="22" borderId="98" xfId="4" applyFont="1" applyFill="1" applyBorder="1"/>
    <xf numFmtId="0" fontId="25" fillId="0" borderId="96" xfId="0" applyFont="1" applyBorder="1" applyAlignment="1" applyProtection="1">
      <alignment horizontal="center" vertical="center" wrapText="1"/>
      <protection locked="0"/>
    </xf>
    <xf numFmtId="0" fontId="46" fillId="22" borderId="92" xfId="4" applyFont="1" applyFill="1" applyBorder="1"/>
    <xf numFmtId="0" fontId="25" fillId="0" borderId="28" xfId="0" applyFont="1" applyBorder="1" applyAlignment="1" applyProtection="1">
      <alignment horizontal="center" vertical="center" wrapText="1"/>
      <protection locked="0"/>
    </xf>
    <xf numFmtId="0" fontId="25" fillId="0" borderId="103" xfId="0" applyFont="1" applyBorder="1" applyAlignment="1" applyProtection="1">
      <alignment horizontal="center" vertical="center" wrapText="1"/>
      <protection locked="0"/>
    </xf>
  </cellXfs>
  <cellStyles count="5">
    <cellStyle name="Normal" xfId="0" builtinId="0"/>
    <cellStyle name="Normal 2" xfId="4"/>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vid\Documents\IDPC\Sumapaz\01_Coordinaci&#243;n\05_Planeaci&#243;n\01_Info%20metas%20mensual\12_Diciembre\20221215_SGTP_POA-MODIFICACI&#211;N%20x%20Meta%20DICIEMBRE%20SUMAP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META No 1 Parque Arqueologico"/>
      <sheetName val="META No 2 Sumapaz "/>
      <sheetName val="META No 3 Instrumentos "/>
      <sheetName val="META No 4 Siete Entornos "/>
      <sheetName val="META No 5 PEMP CHB "/>
      <sheetName val="SIGPC"/>
    </sheetNames>
    <sheetDataSet>
      <sheetData sheetId="0">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G122" zoomScaleNormal="100" workbookViewId="0">
      <selection activeCell="K127" sqref="K127"/>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1"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77" t="s">
        <v>31</v>
      </c>
      <c r="I2" s="34" t="s">
        <v>32</v>
      </c>
      <c r="K2" s="34" t="s">
        <v>139</v>
      </c>
      <c r="R2" s="34" t="s">
        <v>190</v>
      </c>
      <c r="S2" s="34" t="s">
        <v>191</v>
      </c>
      <c r="V2" s="61"/>
      <c r="W2" s="61"/>
      <c r="X2" s="61"/>
      <c r="Y2" s="61"/>
    </row>
    <row r="3" spans="1:25" ht="24" x14ac:dyDescent="0.2">
      <c r="B3" s="76" t="s">
        <v>164</v>
      </c>
      <c r="H3" s="77" t="s">
        <v>193</v>
      </c>
      <c r="I3" s="34" t="s">
        <v>194</v>
      </c>
      <c r="K3" s="69" t="s">
        <v>158</v>
      </c>
      <c r="R3" s="61" t="s">
        <v>65</v>
      </c>
      <c r="S3" s="34" t="s">
        <v>172</v>
      </c>
    </row>
    <row r="4" spans="1:25" x14ac:dyDescent="0.2">
      <c r="B4" s="76" t="s">
        <v>33</v>
      </c>
      <c r="H4" s="77" t="s">
        <v>133</v>
      </c>
      <c r="I4" s="34" t="s">
        <v>87</v>
      </c>
      <c r="K4" s="34" t="s">
        <v>201</v>
      </c>
      <c r="R4" s="61" t="s">
        <v>165</v>
      </c>
      <c r="S4" s="34" t="s">
        <v>173</v>
      </c>
    </row>
    <row r="5" spans="1:25" ht="24" x14ac:dyDescent="0.2">
      <c r="B5" s="76" t="s">
        <v>4</v>
      </c>
      <c r="H5" s="77" t="s">
        <v>88</v>
      </c>
      <c r="I5" s="34" t="s">
        <v>89</v>
      </c>
      <c r="K5" s="34" t="s">
        <v>202</v>
      </c>
      <c r="R5" s="61" t="s">
        <v>166</v>
      </c>
      <c r="S5" s="34" t="s">
        <v>174</v>
      </c>
    </row>
    <row r="6" spans="1:25" x14ac:dyDescent="0.2">
      <c r="B6" s="76" t="s">
        <v>1</v>
      </c>
      <c r="H6" s="77" t="s">
        <v>90</v>
      </c>
      <c r="I6" s="34" t="s">
        <v>91</v>
      </c>
      <c r="K6" s="34" t="s">
        <v>203</v>
      </c>
      <c r="R6" s="61" t="s">
        <v>167</v>
      </c>
      <c r="S6" s="34" t="s">
        <v>175</v>
      </c>
    </row>
    <row r="7" spans="1:25" x14ac:dyDescent="0.2">
      <c r="B7" s="76" t="s">
        <v>8</v>
      </c>
      <c r="H7" s="77" t="s">
        <v>92</v>
      </c>
      <c r="I7" s="34" t="s">
        <v>93</v>
      </c>
      <c r="K7" s="34" t="s">
        <v>197</v>
      </c>
      <c r="R7" s="61" t="s">
        <v>168</v>
      </c>
      <c r="S7" s="34" t="s">
        <v>176</v>
      </c>
    </row>
    <row r="8" spans="1:25" x14ac:dyDescent="0.2">
      <c r="B8" s="76" t="s">
        <v>5</v>
      </c>
      <c r="H8" s="77" t="s">
        <v>94</v>
      </c>
      <c r="I8" s="34" t="s">
        <v>95</v>
      </c>
      <c r="K8" s="34" t="s">
        <v>198</v>
      </c>
      <c r="R8" s="61" t="s">
        <v>169</v>
      </c>
      <c r="S8" s="34" t="s">
        <v>177</v>
      </c>
    </row>
    <row r="9" spans="1:25" ht="24" x14ac:dyDescent="0.2">
      <c r="B9" s="76" t="s">
        <v>34</v>
      </c>
      <c r="H9" s="77" t="s">
        <v>96</v>
      </c>
      <c r="I9" s="34" t="s">
        <v>97</v>
      </c>
      <c r="K9" s="34" t="s">
        <v>199</v>
      </c>
      <c r="R9" s="61" t="s">
        <v>170</v>
      </c>
      <c r="S9" s="34" t="s">
        <v>178</v>
      </c>
    </row>
    <row r="10" spans="1:25" x14ac:dyDescent="0.2">
      <c r="K10" s="34" t="s">
        <v>204</v>
      </c>
      <c r="R10" s="61" t="s">
        <v>171</v>
      </c>
      <c r="S10" s="34" t="s">
        <v>179</v>
      </c>
    </row>
    <row r="11" spans="1:25" x14ac:dyDescent="0.2">
      <c r="K11" s="34" t="s">
        <v>200</v>
      </c>
      <c r="S11" s="34" t="s">
        <v>180</v>
      </c>
    </row>
    <row r="12" spans="1:25" x14ac:dyDescent="0.2">
      <c r="B12" s="77" t="s">
        <v>35</v>
      </c>
      <c r="F12" s="34" t="s">
        <v>140</v>
      </c>
      <c r="K12" s="34" t="s">
        <v>205</v>
      </c>
      <c r="S12" s="34" t="s">
        <v>181</v>
      </c>
    </row>
    <row r="13" spans="1:25" x14ac:dyDescent="0.2">
      <c r="B13" s="77" t="s">
        <v>56</v>
      </c>
      <c r="F13" s="34" t="s">
        <v>163</v>
      </c>
      <c r="K13" s="34" t="s">
        <v>206</v>
      </c>
      <c r="S13" s="34" t="s">
        <v>182</v>
      </c>
    </row>
    <row r="14" spans="1:25" x14ac:dyDescent="0.2">
      <c r="A14" s="34" t="s">
        <v>5</v>
      </c>
      <c r="B14" s="77" t="s">
        <v>7</v>
      </c>
      <c r="F14" s="34" t="s">
        <v>219</v>
      </c>
      <c r="K14" s="34" t="s">
        <v>207</v>
      </c>
      <c r="S14" s="34" t="s">
        <v>183</v>
      </c>
    </row>
    <row r="15" spans="1:25" x14ac:dyDescent="0.2">
      <c r="A15" s="34" t="s">
        <v>5</v>
      </c>
      <c r="B15" s="77" t="s">
        <v>9</v>
      </c>
      <c r="F15" s="34" t="s">
        <v>220</v>
      </c>
      <c r="K15" s="34" t="s">
        <v>208</v>
      </c>
      <c r="S15" s="34" t="s">
        <v>67</v>
      </c>
    </row>
    <row r="16" spans="1:25" x14ac:dyDescent="0.2">
      <c r="A16" s="34" t="s">
        <v>4</v>
      </c>
      <c r="B16" s="77" t="s">
        <v>36</v>
      </c>
      <c r="F16" s="34" t="s">
        <v>221</v>
      </c>
      <c r="K16" s="34" t="s">
        <v>209</v>
      </c>
      <c r="S16" s="34" t="s">
        <v>184</v>
      </c>
    </row>
    <row r="17" spans="1:19" x14ac:dyDescent="0.2">
      <c r="A17" s="34" t="s">
        <v>8</v>
      </c>
      <c r="B17" s="77" t="s">
        <v>37</v>
      </c>
      <c r="F17" s="34" t="s">
        <v>222</v>
      </c>
      <c r="K17" s="34" t="s">
        <v>210</v>
      </c>
      <c r="S17" s="34" t="s">
        <v>185</v>
      </c>
    </row>
    <row r="18" spans="1:19" x14ac:dyDescent="0.2">
      <c r="A18" s="34" t="s">
        <v>33</v>
      </c>
      <c r="B18" s="77" t="s">
        <v>38</v>
      </c>
      <c r="F18" s="34" t="s">
        <v>217</v>
      </c>
      <c r="K18" s="34" t="s">
        <v>211</v>
      </c>
      <c r="S18" s="34" t="s">
        <v>186</v>
      </c>
    </row>
    <row r="19" spans="1:19" x14ac:dyDescent="0.2">
      <c r="A19" s="34" t="s">
        <v>4</v>
      </c>
      <c r="B19" s="77" t="s">
        <v>39</v>
      </c>
      <c r="F19" s="34" t="s">
        <v>223</v>
      </c>
      <c r="K19" s="34" t="s">
        <v>212</v>
      </c>
      <c r="S19" s="34" t="s">
        <v>187</v>
      </c>
    </row>
    <row r="20" spans="1:19" x14ac:dyDescent="0.2">
      <c r="A20" s="34" t="s">
        <v>1</v>
      </c>
      <c r="B20" s="77" t="s">
        <v>40</v>
      </c>
      <c r="F20" s="34" t="s">
        <v>224</v>
      </c>
      <c r="K20" s="34" t="s">
        <v>213</v>
      </c>
      <c r="S20" s="34" t="s">
        <v>188</v>
      </c>
    </row>
    <row r="21" spans="1:19" x14ac:dyDescent="0.2">
      <c r="A21" s="34" t="s">
        <v>8</v>
      </c>
      <c r="B21" s="77" t="s">
        <v>41</v>
      </c>
      <c r="F21" s="34" t="s">
        <v>225</v>
      </c>
      <c r="K21" s="34" t="s">
        <v>214</v>
      </c>
      <c r="S21" s="34" t="s">
        <v>189</v>
      </c>
    </row>
    <row r="22" spans="1:19" x14ac:dyDescent="0.2">
      <c r="A22" s="34" t="s">
        <v>8</v>
      </c>
      <c r="B22" s="77" t="s">
        <v>42</v>
      </c>
      <c r="F22" s="34" t="s">
        <v>226</v>
      </c>
      <c r="K22" s="34" t="s">
        <v>215</v>
      </c>
    </row>
    <row r="23" spans="1:19" x14ac:dyDescent="0.2">
      <c r="A23" s="34" t="s">
        <v>8</v>
      </c>
      <c r="B23" s="77" t="s">
        <v>43</v>
      </c>
      <c r="F23" s="34" t="s">
        <v>227</v>
      </c>
    </row>
    <row r="24" spans="1:19" x14ac:dyDescent="0.2">
      <c r="A24" s="34" t="s">
        <v>34</v>
      </c>
      <c r="B24" s="77" t="s">
        <v>44</v>
      </c>
      <c r="F24" s="34" t="s">
        <v>228</v>
      </c>
    </row>
    <row r="25" spans="1:19" x14ac:dyDescent="0.2">
      <c r="A25" s="34" t="s">
        <v>8</v>
      </c>
      <c r="B25" s="77" t="s">
        <v>45</v>
      </c>
      <c r="F25" s="34" t="s">
        <v>141</v>
      </c>
    </row>
    <row r="26" spans="1:19" x14ac:dyDescent="0.2">
      <c r="A26" s="34" t="s">
        <v>8</v>
      </c>
      <c r="B26" s="77" t="s">
        <v>46</v>
      </c>
      <c r="F26" s="34" t="s">
        <v>142</v>
      </c>
    </row>
    <row r="27" spans="1:19" x14ac:dyDescent="0.2">
      <c r="A27" s="34" t="s">
        <v>34</v>
      </c>
      <c r="B27" s="77" t="s">
        <v>47</v>
      </c>
      <c r="F27" s="34" t="s">
        <v>143</v>
      </c>
    </row>
    <row r="28" spans="1:19" x14ac:dyDescent="0.2">
      <c r="A28" s="34" t="s">
        <v>8</v>
      </c>
      <c r="B28" s="77" t="s">
        <v>48</v>
      </c>
      <c r="F28" s="34" t="s">
        <v>144</v>
      </c>
    </row>
    <row r="29" spans="1:19" x14ac:dyDescent="0.2">
      <c r="B29" s="77" t="s">
        <v>49</v>
      </c>
      <c r="F29" s="34" t="s">
        <v>145</v>
      </c>
    </row>
    <row r="30" spans="1:19" x14ac:dyDescent="0.2">
      <c r="B30" s="77"/>
      <c r="F30" s="34" t="s">
        <v>146</v>
      </c>
    </row>
    <row r="31" spans="1:19" x14ac:dyDescent="0.2">
      <c r="F31" s="34" t="s">
        <v>218</v>
      </c>
    </row>
    <row r="32" spans="1:19" x14ac:dyDescent="0.2">
      <c r="F32" s="34" t="s">
        <v>147</v>
      </c>
    </row>
    <row r="33" spans="2:6" x14ac:dyDescent="0.2">
      <c r="F33" s="34" t="s">
        <v>148</v>
      </c>
    </row>
    <row r="34" spans="2:6" x14ac:dyDescent="0.2">
      <c r="F34" s="34" t="s">
        <v>149</v>
      </c>
    </row>
    <row r="35" spans="2:6" x14ac:dyDescent="0.2">
      <c r="F35" s="34" t="s">
        <v>150</v>
      </c>
    </row>
    <row r="36" spans="2:6" x14ac:dyDescent="0.2">
      <c r="B36" s="34" t="s">
        <v>17</v>
      </c>
      <c r="F36" s="34" t="s">
        <v>151</v>
      </c>
    </row>
    <row r="37" spans="2:6" x14ac:dyDescent="0.2">
      <c r="B37" s="34" t="s">
        <v>62</v>
      </c>
      <c r="F37" s="34" t="s">
        <v>152</v>
      </c>
    </row>
    <row r="38" spans="2:6" x14ac:dyDescent="0.2">
      <c r="B38" s="34" t="s">
        <v>18</v>
      </c>
      <c r="F38" s="34" t="s">
        <v>153</v>
      </c>
    </row>
    <row r="39" spans="2:6" x14ac:dyDescent="0.2">
      <c r="B39" s="34" t="s">
        <v>57</v>
      </c>
      <c r="F39" s="34" t="s">
        <v>154</v>
      </c>
    </row>
    <row r="40" spans="2:6" x14ac:dyDescent="0.2">
      <c r="B40" s="34" t="s">
        <v>58</v>
      </c>
      <c r="F40" s="34" t="s">
        <v>160</v>
      </c>
    </row>
    <row r="41" spans="2:6" x14ac:dyDescent="0.2">
      <c r="B41" s="34" t="s">
        <v>59</v>
      </c>
      <c r="F41" s="34" t="s">
        <v>155</v>
      </c>
    </row>
    <row r="42" spans="2:6" x14ac:dyDescent="0.2">
      <c r="B42" s="34" t="s">
        <v>60</v>
      </c>
      <c r="F42" s="34" t="s">
        <v>156</v>
      </c>
    </row>
    <row r="43" spans="2:6" x14ac:dyDescent="0.2">
      <c r="B43" s="34" t="s">
        <v>61</v>
      </c>
      <c r="F43" s="34" t="s">
        <v>216</v>
      </c>
    </row>
    <row r="44" spans="2:6" x14ac:dyDescent="0.2">
      <c r="F44" s="34" t="s">
        <v>229</v>
      </c>
    </row>
    <row r="45" spans="2:6" x14ac:dyDescent="0.2">
      <c r="F45" s="34" t="s">
        <v>230</v>
      </c>
    </row>
    <row r="46" spans="2:6" x14ac:dyDescent="0.2">
      <c r="F46" s="34" t="s">
        <v>231</v>
      </c>
    </row>
    <row r="47" spans="2:6" x14ac:dyDescent="0.2">
      <c r="B47" s="34" t="s">
        <v>71</v>
      </c>
      <c r="C47" s="34" t="s">
        <v>50</v>
      </c>
      <c r="D47" s="34" t="s">
        <v>72</v>
      </c>
      <c r="F47" s="34" t="s">
        <v>161</v>
      </c>
    </row>
    <row r="48" spans="2:6" x14ac:dyDescent="0.2">
      <c r="B48" s="39" t="s">
        <v>87</v>
      </c>
      <c r="C48" s="39" t="s">
        <v>51</v>
      </c>
      <c r="D48" s="40" t="s">
        <v>406</v>
      </c>
      <c r="F48" s="34" t="s">
        <v>232</v>
      </c>
    </row>
    <row r="49" spans="2:6" x14ac:dyDescent="0.2">
      <c r="B49" s="39" t="s">
        <v>87</v>
      </c>
      <c r="C49" s="39" t="s">
        <v>51</v>
      </c>
      <c r="D49" s="40" t="s">
        <v>407</v>
      </c>
      <c r="F49" s="34" t="s">
        <v>233</v>
      </c>
    </row>
    <row r="50" spans="2:6" x14ac:dyDescent="0.2">
      <c r="B50" s="39" t="s">
        <v>87</v>
      </c>
      <c r="C50" s="39" t="s">
        <v>51</v>
      </c>
      <c r="D50" s="40" t="s">
        <v>98</v>
      </c>
      <c r="F50" s="34" t="s">
        <v>234</v>
      </c>
    </row>
    <row r="51" spans="2:6" x14ac:dyDescent="0.2">
      <c r="B51" s="39" t="s">
        <v>89</v>
      </c>
      <c r="C51" s="39" t="s">
        <v>52</v>
      </c>
      <c r="D51" s="39" t="s">
        <v>408</v>
      </c>
      <c r="F51" s="34" t="s">
        <v>162</v>
      </c>
    </row>
    <row r="52" spans="2:6" x14ac:dyDescent="0.2">
      <c r="B52" s="39" t="s">
        <v>89</v>
      </c>
      <c r="C52" s="39" t="s">
        <v>52</v>
      </c>
      <c r="D52" s="39" t="s">
        <v>99</v>
      </c>
      <c r="F52" s="34" t="s">
        <v>157</v>
      </c>
    </row>
    <row r="53" spans="2:6" x14ac:dyDescent="0.2">
      <c r="B53" s="39" t="s">
        <v>89</v>
      </c>
      <c r="C53" s="39" t="s">
        <v>52</v>
      </c>
      <c r="D53" s="39" t="s">
        <v>66</v>
      </c>
    </row>
    <row r="54" spans="2:6" x14ac:dyDescent="0.2">
      <c r="B54" s="39" t="s">
        <v>91</v>
      </c>
      <c r="C54" s="39" t="s">
        <v>53</v>
      </c>
      <c r="D54" s="39" t="s">
        <v>100</v>
      </c>
    </row>
    <row r="55" spans="2:6" x14ac:dyDescent="0.2">
      <c r="B55" s="39" t="s">
        <v>91</v>
      </c>
      <c r="C55" s="39" t="s">
        <v>53</v>
      </c>
      <c r="D55" s="39" t="s">
        <v>101</v>
      </c>
    </row>
    <row r="56" spans="2:6" x14ac:dyDescent="0.2">
      <c r="B56" s="39" t="s">
        <v>91</v>
      </c>
      <c r="C56" s="39" t="s">
        <v>53</v>
      </c>
      <c r="D56" s="39" t="s">
        <v>102</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409</v>
      </c>
    </row>
    <row r="60" spans="2:6" x14ac:dyDescent="0.2">
      <c r="B60" s="39" t="s">
        <v>95</v>
      </c>
      <c r="C60" s="39" t="s">
        <v>55</v>
      </c>
      <c r="D60" s="39" t="s">
        <v>410</v>
      </c>
    </row>
    <row r="61" spans="2:6" x14ac:dyDescent="0.2">
      <c r="B61" s="39" t="s">
        <v>95</v>
      </c>
      <c r="C61" s="39" t="s">
        <v>55</v>
      </c>
      <c r="D61" s="39" t="s">
        <v>103</v>
      </c>
    </row>
    <row r="62" spans="2:6" x14ac:dyDescent="0.2">
      <c r="B62" s="39" t="s">
        <v>95</v>
      </c>
      <c r="C62" s="39" t="s">
        <v>55</v>
      </c>
      <c r="D62" s="39" t="s">
        <v>66</v>
      </c>
    </row>
    <row r="63" spans="2:6" x14ac:dyDescent="0.2">
      <c r="B63" s="39" t="s">
        <v>97</v>
      </c>
      <c r="C63" s="39" t="s">
        <v>73</v>
      </c>
      <c r="D63" s="39" t="s">
        <v>411</v>
      </c>
    </row>
    <row r="64" spans="2:6" x14ac:dyDescent="0.2">
      <c r="B64" s="39" t="s">
        <v>97</v>
      </c>
      <c r="C64" s="39" t="s">
        <v>73</v>
      </c>
      <c r="D64" s="39" t="s">
        <v>77</v>
      </c>
    </row>
    <row r="65" spans="2:4" x14ac:dyDescent="0.2">
      <c r="B65" s="39" t="s">
        <v>97</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104</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129</v>
      </c>
      <c r="D112" s="34" t="s">
        <v>79</v>
      </c>
      <c r="I112" s="34" t="s">
        <v>72</v>
      </c>
      <c r="J112" s="34" t="s">
        <v>262</v>
      </c>
      <c r="K112" s="34" t="s">
        <v>263</v>
      </c>
      <c r="M112" s="34" t="s">
        <v>464</v>
      </c>
      <c r="N112" s="34" t="s">
        <v>478</v>
      </c>
      <c r="O112" s="34" t="s">
        <v>451</v>
      </c>
      <c r="P112" s="34" t="s">
        <v>235</v>
      </c>
    </row>
    <row r="113" spans="1:22" ht="38.25" customHeight="1" thickBot="1" x14ac:dyDescent="0.25">
      <c r="A113" s="34" t="s">
        <v>406</v>
      </c>
      <c r="B113" s="34" t="str">
        <f>LEFT(A113,200)</f>
        <v>1.1.Fortalecer los mecanismos de articulación entre diferentes actores público-privados en los procesos de formación en patrimonio cultural</v>
      </c>
      <c r="C113" s="34" t="s">
        <v>123</v>
      </c>
      <c r="D113" s="34" t="s">
        <v>105</v>
      </c>
      <c r="H113" s="34" t="s">
        <v>406</v>
      </c>
      <c r="I113" s="34" t="str">
        <f>LEFT(H113,200)</f>
        <v>1.1.Fortalecer los mecanismos de articulación entre diferentes actores público-privados en los procesos de formación en patrimonio cultural</v>
      </c>
      <c r="J113" s="34" t="s">
        <v>390</v>
      </c>
      <c r="K113" s="61" t="s">
        <v>412</v>
      </c>
      <c r="L113" s="61" t="str">
        <f>LEFT(K113,200)</f>
        <v>Beneficiar a 1,750 personas en procesos integrales de formación en patrimonio cultural</v>
      </c>
      <c r="M113" s="34" t="s">
        <v>479</v>
      </c>
      <c r="N113" s="34" t="s">
        <v>498</v>
      </c>
      <c r="O113" s="209" t="s">
        <v>452</v>
      </c>
      <c r="P113" s="209" t="s">
        <v>425</v>
      </c>
      <c r="Q113" s="209"/>
      <c r="R113" s="209" t="s">
        <v>437</v>
      </c>
      <c r="S113" s="209" t="s">
        <v>438</v>
      </c>
      <c r="U113" s="34" t="s">
        <v>451</v>
      </c>
      <c r="V113" s="34" t="s">
        <v>438</v>
      </c>
    </row>
    <row r="114" spans="1:22" ht="38.25" customHeight="1" x14ac:dyDescent="0.2">
      <c r="A114" s="34" t="s">
        <v>407</v>
      </c>
      <c r="B114" s="34" t="str">
        <f t="shared" ref="B114:B120" si="0">LEFT(A114,200)</f>
        <v>1.2. Fortalecer el ciclo integral de formación en patrimonio cultural para la vida</v>
      </c>
      <c r="C114" s="34" t="s">
        <v>123</v>
      </c>
      <c r="D114" s="34" t="s">
        <v>106</v>
      </c>
      <c r="H114" s="34" t="s">
        <v>407</v>
      </c>
      <c r="I114" s="34" t="str">
        <f t="shared" ref="I114:I132" si="1">LEFT(H114,200)</f>
        <v>1.2. Fortalecer el ciclo integral de formación en patrimonio cultural para la vida</v>
      </c>
      <c r="J114" s="34" t="s">
        <v>391</v>
      </c>
      <c r="K114" s="61" t="s">
        <v>412</v>
      </c>
      <c r="L114" s="61" t="str">
        <f t="shared" ref="L114:L132" si="2">LEFT(K114,200)</f>
        <v>Beneficiar a 1,750 personas en procesos integrales de formación en patrimonio cultural</v>
      </c>
      <c r="M114" s="34" t="s">
        <v>479</v>
      </c>
      <c r="N114" s="34" t="s">
        <v>498</v>
      </c>
      <c r="O114" s="210" t="s">
        <v>453</v>
      </c>
      <c r="P114" s="210" t="s">
        <v>425</v>
      </c>
      <c r="Q114" s="210"/>
      <c r="R114" s="210" t="s">
        <v>425</v>
      </c>
      <c r="S114" s="210" t="s">
        <v>439</v>
      </c>
      <c r="U114" s="209" t="s">
        <v>452</v>
      </c>
      <c r="V114" s="34" t="s">
        <v>465</v>
      </c>
    </row>
    <row r="115" spans="1:22" ht="51" customHeight="1" x14ac:dyDescent="0.2">
      <c r="A115" s="34" t="s">
        <v>98</v>
      </c>
      <c r="B115" s="34" t="str">
        <f t="shared" si="0"/>
        <v>1.3. Ampliar la cobertura de participantes en el proceso de formación a formadores en patrimonio cultural, desde el enfoque territorial y diferencial</v>
      </c>
      <c r="C115" s="34" t="s">
        <v>123</v>
      </c>
      <c r="D115" s="34" t="s">
        <v>107</v>
      </c>
      <c r="H115" s="34" t="s">
        <v>98</v>
      </c>
      <c r="I115" s="34" t="str">
        <f t="shared" si="1"/>
        <v>1.3. Ampliar la cobertura de participantes en el proceso de formación a formadores en patrimonio cultural, desde el enfoque territorial y diferencial</v>
      </c>
      <c r="J115" s="34" t="s">
        <v>392</v>
      </c>
      <c r="K115" s="61" t="s">
        <v>413</v>
      </c>
      <c r="L115" s="61" t="str">
        <f t="shared" si="2"/>
        <v>Beneficiar a 50 personas en el proceso de formación a formadores en patrimonio cultural</v>
      </c>
      <c r="M115" s="34" t="s">
        <v>480</v>
      </c>
      <c r="N115" s="34" t="s">
        <v>499</v>
      </c>
      <c r="O115" s="211" t="s">
        <v>454</v>
      </c>
      <c r="P115" s="211" t="s">
        <v>426</v>
      </c>
      <c r="Q115" s="211"/>
      <c r="R115" s="211" t="s">
        <v>426</v>
      </c>
      <c r="S115" s="211" t="s">
        <v>440</v>
      </c>
      <c r="U115" s="210" t="s">
        <v>453</v>
      </c>
      <c r="V115" s="34" t="s">
        <v>466</v>
      </c>
    </row>
    <row r="116" spans="1:22" ht="45" customHeight="1" x14ac:dyDescent="0.2">
      <c r="A116" s="34" t="s">
        <v>408</v>
      </c>
      <c r="B116" s="34" t="str">
        <f t="shared" si="0"/>
        <v>2.1. Diseñar e implementar programas, estrategias y proyectos para la identificación, valoración, recuperación y conservación del patrimonio cultural, orientados a construir significado por parte de l</v>
      </c>
      <c r="C116" s="34" t="s">
        <v>124</v>
      </c>
      <c r="D116" s="34" t="s">
        <v>108</v>
      </c>
      <c r="H116" s="34" t="s">
        <v>408</v>
      </c>
      <c r="I116" s="34" t="str">
        <f t="shared" si="1"/>
        <v>2.1. Diseñar e implementar programas, estrategias y proyectos para la identificación, valoración, recuperación y conservación del patrimonio cultural, orientados a construir significado por parte de l</v>
      </c>
      <c r="J116" s="34" t="s">
        <v>393</v>
      </c>
      <c r="K116" s="61" t="s">
        <v>414</v>
      </c>
      <c r="L116" s="61" t="str">
        <f t="shared" si="2"/>
        <v>Realizar 160 intervenciones en Bienes de Interés Cultural de Bogotá</v>
      </c>
      <c r="M116" s="34" t="s">
        <v>481</v>
      </c>
      <c r="N116" s="34" t="s">
        <v>500</v>
      </c>
      <c r="O116" s="212" t="s">
        <v>455</v>
      </c>
      <c r="P116" s="212" t="s">
        <v>427</v>
      </c>
      <c r="Q116" s="212"/>
      <c r="R116" s="212" t="s">
        <v>427</v>
      </c>
      <c r="S116" s="212" t="s">
        <v>441</v>
      </c>
      <c r="U116" s="211" t="s">
        <v>454</v>
      </c>
      <c r="V116" s="34" t="s">
        <v>467</v>
      </c>
    </row>
    <row r="117" spans="1:22" ht="77.25" customHeight="1" x14ac:dyDescent="0.2">
      <c r="A117" s="34" t="s">
        <v>408</v>
      </c>
      <c r="B117" s="34" t="str">
        <f t="shared" si="0"/>
        <v>2.1. Diseñar e implementar programas, estrategias y proyectos para la identificación, valoración, recuperación y conservación del patrimonio cultural, orientados a construir significado por parte de l</v>
      </c>
      <c r="C117" s="34" t="s">
        <v>124</v>
      </c>
      <c r="D117" s="34" t="s">
        <v>110</v>
      </c>
      <c r="H117" s="34" t="s">
        <v>408</v>
      </c>
      <c r="I117" s="34" t="str">
        <f t="shared" si="1"/>
        <v>2.1. Diseñar e implementar programas, estrategias y proyectos para la identificación, valoración, recuperación y conservación del patrimonio cultural, orientados a construir significado por parte de l</v>
      </c>
      <c r="J117" s="34" t="s">
        <v>393</v>
      </c>
      <c r="K117" s="61" t="s">
        <v>416</v>
      </c>
      <c r="L117" s="61" t="str">
        <f t="shared" si="2"/>
        <v>Realizar el 0,25 de un (1) proceso de identificación, valoración y documentación de Bienes de Interés Cultural y espacios públicos patrimoniales</v>
      </c>
      <c r="M117" s="34" t="s">
        <v>482</v>
      </c>
      <c r="N117" s="34" t="s">
        <v>501</v>
      </c>
      <c r="O117" s="213" t="s">
        <v>456</v>
      </c>
      <c r="P117" s="213" t="s">
        <v>427</v>
      </c>
      <c r="Q117" s="213"/>
      <c r="R117" s="213" t="s">
        <v>428</v>
      </c>
      <c r="S117" s="213" t="s">
        <v>442</v>
      </c>
      <c r="U117" s="212" t="s">
        <v>455</v>
      </c>
      <c r="V117" s="34" t="s">
        <v>468</v>
      </c>
    </row>
    <row r="118" spans="1:22" ht="51" customHeight="1" x14ac:dyDescent="0.2">
      <c r="A118" s="34" t="s">
        <v>99</v>
      </c>
      <c r="B118" s="34" t="str">
        <f t="shared" si="0"/>
        <v xml:space="preserve">2.2. Orientar y atender las acciones de recuperación, protección y conservación del patrimonio cultural del Distrito Capital para que cumplan con los requisitos técnicos, arquitectónicos, urbanos y/o </v>
      </c>
      <c r="C118" s="34" t="s">
        <v>124</v>
      </c>
      <c r="D118" s="34" t="s">
        <v>109</v>
      </c>
      <c r="H118" s="34" t="s">
        <v>99</v>
      </c>
      <c r="I118" s="34" t="str">
        <f t="shared" si="1"/>
        <v xml:space="preserve">2.2. Orientar y atender las acciones de recuperación, protección y conservación del patrimonio cultural del Distrito Capital para que cumplan con los requisitos técnicos, arquitectónicos, urbanos y/o </v>
      </c>
      <c r="J118" s="34" t="s">
        <v>394</v>
      </c>
      <c r="K118" s="61" t="s">
        <v>264</v>
      </c>
      <c r="L118" s="61" t="str">
        <f t="shared" si="2"/>
        <v>Orientar y atender el 100% de las solicitudes de recuperación, protección y conservación del patrimonio cultural del Distrito Capita</v>
      </c>
      <c r="M118" s="34" t="s">
        <v>483</v>
      </c>
      <c r="N118" s="34" t="s">
        <v>502</v>
      </c>
      <c r="O118" s="214" t="s">
        <v>457</v>
      </c>
      <c r="P118" s="214" t="s">
        <v>428</v>
      </c>
      <c r="Q118" s="214"/>
      <c r="R118" s="225" t="s">
        <v>429</v>
      </c>
      <c r="S118" s="225" t="s">
        <v>443</v>
      </c>
      <c r="U118" s="213" t="s">
        <v>456</v>
      </c>
      <c r="V118" s="34" t="s">
        <v>469</v>
      </c>
    </row>
    <row r="119" spans="1:22" ht="84" customHeight="1" x14ac:dyDescent="0.2">
      <c r="A119" s="34" t="s">
        <v>100</v>
      </c>
      <c r="B119" s="34" t="str">
        <f t="shared" si="0"/>
        <v xml:space="preserve">3.1. Consolidar estrategias de apropiación por parte de las instituciones y la ciudadanía de los valores patrimoniales presentes en las diferentes localidades, sectores y poblaciones habitantes de la </v>
      </c>
      <c r="C119" s="34" t="s">
        <v>125</v>
      </c>
      <c r="D119" s="34" t="s">
        <v>111</v>
      </c>
      <c r="H119" s="34" t="s">
        <v>100</v>
      </c>
      <c r="I119" s="34" t="str">
        <f t="shared" si="1"/>
        <v xml:space="preserve">3.1. Consolidar estrategias de apropiación por parte de las instituciones y la ciudadanía de los valores patrimoniales presentes en las diferentes localidades, sectores y poblaciones habitantes de la </v>
      </c>
      <c r="J119" s="34" t="s">
        <v>395</v>
      </c>
      <c r="K119" s="61" t="s">
        <v>415</v>
      </c>
      <c r="L119" s="61" t="str">
        <f t="shared" si="2"/>
        <v>Implementar el 0,25 de una (1) estrategia de territorialización de la presencia del Museo de Bogotá y de la promoción y difusión de las iniciativas de memoria y patrimonio en 15 localidades de la ciud</v>
      </c>
      <c r="M119" s="34" t="s">
        <v>484</v>
      </c>
      <c r="N119" s="34" t="s">
        <v>503</v>
      </c>
      <c r="O119" s="215" t="s">
        <v>458</v>
      </c>
      <c r="P119" s="215" t="s">
        <v>429</v>
      </c>
      <c r="Q119" s="215"/>
      <c r="R119" s="215" t="s">
        <v>430</v>
      </c>
      <c r="S119" s="215" t="s">
        <v>444</v>
      </c>
      <c r="U119" s="214" t="s">
        <v>457</v>
      </c>
      <c r="V119" s="34" t="s">
        <v>470</v>
      </c>
    </row>
    <row r="120" spans="1:22" ht="68.25" customHeight="1" x14ac:dyDescent="0.2">
      <c r="A120" s="34" t="s">
        <v>101</v>
      </c>
      <c r="B120" s="34" t="str">
        <f t="shared" si="0"/>
        <v>3.2. Implementar una oferta institucional que permita el acceso diverso, plural, e igualitario a los procesos de fomento, fortalecimiento, salvaguardia y divulgación del patrimonio cultural</v>
      </c>
      <c r="C120" s="34" t="s">
        <v>125</v>
      </c>
      <c r="D120" s="34" t="s">
        <v>112</v>
      </c>
      <c r="H120" s="34" t="s">
        <v>101</v>
      </c>
      <c r="I120" s="34" t="str">
        <f t="shared" si="1"/>
        <v>3.2. Implementar una oferta institucional que permita el acceso diverso, plural, e igualitario a los procesos de fomento, fortalecimiento, salvaguardia y divulgación del patrimonio cultural</v>
      </c>
      <c r="J120" s="34" t="s">
        <v>396</v>
      </c>
      <c r="K120" s="61" t="s">
        <v>417</v>
      </c>
      <c r="L120" s="61" t="str">
        <f t="shared" si="2"/>
        <v>Otorgar 48 estímulos, apoyos concertados y alianzas estratégicas para dinamizar la estrategia sectorial dirigida a fomentar los procesos patrimoniales de la ciudad</v>
      </c>
      <c r="M120" s="34" t="s">
        <v>485</v>
      </c>
      <c r="N120" s="34" t="s">
        <v>504</v>
      </c>
      <c r="O120" s="229" t="s">
        <v>459</v>
      </c>
      <c r="P120" s="216" t="s">
        <v>430</v>
      </c>
      <c r="Q120" s="216"/>
      <c r="R120" s="219" t="s">
        <v>431</v>
      </c>
      <c r="S120" s="219" t="s">
        <v>445</v>
      </c>
      <c r="U120" s="215" t="s">
        <v>458</v>
      </c>
      <c r="V120" s="34" t="s">
        <v>471</v>
      </c>
    </row>
    <row r="121" spans="1:22" ht="51" customHeight="1" x14ac:dyDescent="0.2">
      <c r="D121" s="177"/>
      <c r="E121" s="177"/>
      <c r="H121" s="34" t="s">
        <v>102</v>
      </c>
      <c r="I121" s="34" t="str">
        <f t="shared" si="1"/>
        <v>3.3. Desarrollar procesos interrelacionales para la comprensión y valoración del patrimonio que incluya la diversidad poblacional, territorial y simbólica</v>
      </c>
      <c r="J121" s="34" t="s">
        <v>397</v>
      </c>
      <c r="K121" s="61" t="s">
        <v>418</v>
      </c>
      <c r="L121" s="61" t="str">
        <f t="shared" si="2"/>
        <v>Gestionar 0,6  de tres (3) declaratorias de patrimonio cultural inmaterial del orden distrital</v>
      </c>
      <c r="M121" s="34" t="s">
        <v>486</v>
      </c>
      <c r="N121" s="34" t="s">
        <v>505</v>
      </c>
      <c r="O121" s="216" t="s">
        <v>452</v>
      </c>
      <c r="P121" s="216" t="s">
        <v>429</v>
      </c>
      <c r="Q121" s="216"/>
      <c r="R121" s="219" t="s">
        <v>432</v>
      </c>
      <c r="S121" s="219" t="s">
        <v>446</v>
      </c>
      <c r="U121" s="229" t="s">
        <v>459</v>
      </c>
      <c r="V121" s="34" t="s">
        <v>472</v>
      </c>
    </row>
    <row r="122" spans="1:22" ht="51" customHeight="1" x14ac:dyDescent="0.2">
      <c r="B122" s="34" t="s">
        <v>102</v>
      </c>
      <c r="C122" s="34" t="s">
        <v>125</v>
      </c>
      <c r="D122" s="34" t="s">
        <v>113</v>
      </c>
      <c r="H122" s="34" t="s">
        <v>102</v>
      </c>
      <c r="I122" s="34" t="str">
        <f t="shared" si="1"/>
        <v>3.3. Desarrollar procesos interrelacionales para la comprensión y valoración del patrimonio que incluya la diversidad poblacional, territorial y simbólica</v>
      </c>
      <c r="J122" s="34" t="s">
        <v>397</v>
      </c>
      <c r="K122" s="61" t="s">
        <v>419</v>
      </c>
      <c r="L122" s="61" t="str">
        <f t="shared" si="2"/>
        <v>Realizar 0,25 de un (1) proceso de diagnóstico, identificación y documentación de manifestaciones de patrimonio cultural</v>
      </c>
      <c r="M122" s="34" t="s">
        <v>487</v>
      </c>
      <c r="N122" s="34" t="s">
        <v>506</v>
      </c>
      <c r="O122" s="217" t="s">
        <v>460</v>
      </c>
      <c r="P122" s="217" t="s">
        <v>429</v>
      </c>
      <c r="Q122" s="217"/>
      <c r="R122" s="222" t="s">
        <v>433</v>
      </c>
      <c r="S122" s="222" t="s">
        <v>447</v>
      </c>
      <c r="U122" s="216" t="s">
        <v>452</v>
      </c>
      <c r="V122" s="34" t="s">
        <v>473</v>
      </c>
    </row>
    <row r="123" spans="1:22" ht="33.75" customHeight="1" x14ac:dyDescent="0.2">
      <c r="B123" s="34" t="s">
        <v>102</v>
      </c>
      <c r="C123" s="34" t="s">
        <v>125</v>
      </c>
      <c r="D123" s="34" t="s">
        <v>114</v>
      </c>
      <c r="H123" s="34" t="s">
        <v>75</v>
      </c>
      <c r="I123" s="34" t="str">
        <f t="shared" si="1"/>
        <v>4.1. Reivindicar y promover el patrimonio cultural como escenario y dispositivo de construcción de significados, conflictos, vivencias y prácticas de los diferentes grupos poblacionales y sectores soc</v>
      </c>
      <c r="J123" s="34" t="s">
        <v>398</v>
      </c>
      <c r="K123" s="61" t="s">
        <v>420</v>
      </c>
      <c r="L123" s="61" t="str">
        <f t="shared" si="2"/>
        <v>Generar el 0,25 de  activación de un (1) parque arqueológico de la Hacienda El Carmen (Usme) integrando borde urbano y rural de Bogotá</v>
      </c>
      <c r="M123" s="34" t="s">
        <v>488</v>
      </c>
      <c r="N123" s="34" t="s">
        <v>507</v>
      </c>
      <c r="O123" s="227" t="s">
        <v>461</v>
      </c>
      <c r="P123" s="218" t="s">
        <v>427</v>
      </c>
      <c r="Q123" s="218"/>
      <c r="R123" s="223" t="s">
        <v>434</v>
      </c>
      <c r="S123" s="223" t="s">
        <v>448</v>
      </c>
      <c r="U123" s="217" t="s">
        <v>460</v>
      </c>
      <c r="V123" s="34" t="s">
        <v>474</v>
      </c>
    </row>
    <row r="124" spans="1:22" ht="48" customHeight="1" x14ac:dyDescent="0.2">
      <c r="B124" s="34" t="s">
        <v>75</v>
      </c>
      <c r="C124" s="34" t="s">
        <v>126</v>
      </c>
      <c r="D124" s="34" t="s">
        <v>130</v>
      </c>
      <c r="H124" s="34" t="s">
        <v>76</v>
      </c>
      <c r="I124" s="34" t="str">
        <f t="shared" si="1"/>
        <v>4.2. Formular e implementar instrumentos distritales de protección, planeación y gestión integrada de los patrimonios culturales y naturales de Bogotá-Región</v>
      </c>
      <c r="J124" s="34" t="s">
        <v>399</v>
      </c>
      <c r="K124" s="61" t="s">
        <v>641</v>
      </c>
      <c r="L124" s="61" t="str">
        <f t="shared" si="2"/>
        <v>Gestionar el 0,3 de una (1) declaratoria de Sumapaz como Patrimonio de la Humanidad por la Unesco</v>
      </c>
      <c r="M124" s="34" t="s">
        <v>489</v>
      </c>
      <c r="N124" s="34" t="s">
        <v>508</v>
      </c>
      <c r="O124" s="219" t="s">
        <v>452</v>
      </c>
      <c r="P124" s="219" t="s">
        <v>431</v>
      </c>
      <c r="Q124" s="219"/>
      <c r="R124" s="226" t="s">
        <v>435</v>
      </c>
      <c r="S124" s="226" t="s">
        <v>449</v>
      </c>
      <c r="U124" s="227" t="s">
        <v>461</v>
      </c>
      <c r="V124" s="34" t="s">
        <v>475</v>
      </c>
    </row>
    <row r="125" spans="1:22" ht="45" customHeight="1" x14ac:dyDescent="0.2">
      <c r="B125" s="34" t="s">
        <v>76</v>
      </c>
      <c r="C125" s="34" t="s">
        <v>126</v>
      </c>
      <c r="D125" s="34" t="s">
        <v>115</v>
      </c>
      <c r="H125" s="34" t="s">
        <v>76</v>
      </c>
      <c r="I125" s="34" t="str">
        <f t="shared" si="1"/>
        <v>4.2. Formular e implementar instrumentos distritales de protección, planeación y gestión integrada de los patrimonios culturales y naturales de Bogotá-Región</v>
      </c>
      <c r="J125" s="34" t="s">
        <v>399</v>
      </c>
      <c r="K125" s="61" t="s">
        <v>642</v>
      </c>
      <c r="L125" s="61" t="str">
        <f t="shared" si="2"/>
        <v>Formular el 0,65 de cuatro (4) instrumentos de planeación territorial en entornos patrimoniales como determinante del ordenamiento territorial de Bogotá.</v>
      </c>
      <c r="M125" s="34" t="s">
        <v>490</v>
      </c>
      <c r="N125" s="34" t="s">
        <v>509</v>
      </c>
      <c r="O125" s="230" t="s">
        <v>456</v>
      </c>
      <c r="P125" s="219" t="s">
        <v>431</v>
      </c>
      <c r="Q125" s="219"/>
      <c r="R125" s="226" t="s">
        <v>436</v>
      </c>
      <c r="S125" s="226" t="s">
        <v>450</v>
      </c>
      <c r="U125" s="232" t="s">
        <v>462</v>
      </c>
      <c r="V125" s="34" t="s">
        <v>476</v>
      </c>
    </row>
    <row r="126" spans="1:22" ht="48.75" customHeight="1" x14ac:dyDescent="0.2">
      <c r="B126" s="34" t="s">
        <v>76</v>
      </c>
      <c r="C126" s="34" t="s">
        <v>126</v>
      </c>
      <c r="D126" s="34" t="s">
        <v>116</v>
      </c>
      <c r="H126" s="34" t="s">
        <v>76</v>
      </c>
      <c r="I126" s="34" t="str">
        <f t="shared" si="1"/>
        <v>4.2. Formular e implementar instrumentos distritales de protección, planeación y gestión integrada de los patrimonios culturales y naturales de Bogotá-Región</v>
      </c>
      <c r="J126" s="34" t="s">
        <v>399</v>
      </c>
      <c r="K126" s="61" t="s">
        <v>644</v>
      </c>
      <c r="L126" s="61" t="str">
        <f t="shared" si="2"/>
        <v>Gestionar 0% de la segunda etapa de implementación del Plan Especial de Manejo y Protección PEMP del Centro Histórico de Bogotá</v>
      </c>
      <c r="M126" s="34" t="s">
        <v>491</v>
      </c>
      <c r="N126" s="34" t="s">
        <v>510</v>
      </c>
      <c r="O126" s="231" t="s">
        <v>456</v>
      </c>
      <c r="P126" s="220" t="s">
        <v>431</v>
      </c>
      <c r="Q126" s="220"/>
      <c r="R126"/>
      <c r="U126" s="232" t="s">
        <v>463</v>
      </c>
      <c r="V126" s="34" t="s">
        <v>477</v>
      </c>
    </row>
    <row r="127" spans="1:22" ht="36" customHeight="1" x14ac:dyDescent="0.2">
      <c r="B127" s="34" t="s">
        <v>409</v>
      </c>
      <c r="C127" s="34" t="s">
        <v>126</v>
      </c>
      <c r="D127" s="34" t="s">
        <v>117</v>
      </c>
      <c r="H127" s="34" t="s">
        <v>409</v>
      </c>
      <c r="I127" s="34" t="str">
        <f t="shared" si="1"/>
        <v>4.3. Desarrollar estrategias orientadas a la comprensión de las dinámicas sociales, residenciales y productivas patrimoniales en contextos vecinales y cotidianos, incluyendo medidas de adecuación urba</v>
      </c>
      <c r="J127" s="34" t="s">
        <v>400</v>
      </c>
      <c r="K127" s="61" t="s">
        <v>643</v>
      </c>
      <c r="L127" s="61" t="str">
        <f t="shared" si="2"/>
        <v>Activación de 2,2 de  siete (7)  entornos con presencia representativa de patrimonio cultural material e inmaterial a través de procesos de interacción social, artística y cultural</v>
      </c>
      <c r="M127" s="34" t="s">
        <v>492</v>
      </c>
      <c r="N127" s="34" t="s">
        <v>511</v>
      </c>
      <c r="O127" s="219" t="s">
        <v>453</v>
      </c>
      <c r="P127" s="219" t="s">
        <v>432</v>
      </c>
      <c r="Q127" s="219"/>
      <c r="R127"/>
      <c r="U127"/>
    </row>
    <row r="128" spans="1:22" ht="37.5" customHeight="1" x14ac:dyDescent="0.2">
      <c r="B128" s="34" t="s">
        <v>410</v>
      </c>
      <c r="C128" s="34" t="s">
        <v>127</v>
      </c>
      <c r="D128" s="34" t="s">
        <v>118</v>
      </c>
      <c r="H128" s="34" t="s">
        <v>410</v>
      </c>
      <c r="I128" s="34" t="str">
        <f t="shared" si="1"/>
        <v>5.1. Intervenir y proteger desde una perspectiva de integralidad el patrimonio de los Columbarios y su entorno, mediante la consolidación y protección del patrimonio arqueológico, la activación y pues</v>
      </c>
      <c r="J128" s="34" t="s">
        <v>401</v>
      </c>
      <c r="K128" s="61" t="s">
        <v>422</v>
      </c>
      <c r="L128" s="61" t="str">
        <f t="shared" si="2"/>
        <v>Crear el 0,28 de un (1)  espacio que integre dimensiones patrimoniales y de memoria en la ciudad</v>
      </c>
      <c r="M128" s="34" t="s">
        <v>493</v>
      </c>
      <c r="N128" s="34" t="s">
        <v>512</v>
      </c>
      <c r="O128" s="221" t="s">
        <v>455</v>
      </c>
      <c r="P128" s="221" t="s">
        <v>433</v>
      </c>
      <c r="Q128" s="221"/>
      <c r="R128"/>
      <c r="U128"/>
    </row>
    <row r="129" spans="2:21" ht="35.25" customHeight="1" x14ac:dyDescent="0.2">
      <c r="B129" s="34" t="s">
        <v>103</v>
      </c>
      <c r="C129" s="34" t="s">
        <v>127</v>
      </c>
      <c r="D129" s="34" t="s">
        <v>119</v>
      </c>
      <c r="H129" s="34" t="s">
        <v>103</v>
      </c>
      <c r="I129" s="34" t="str">
        <f t="shared" si="1"/>
        <v>5.2. Promover el diálogo y el reconocimiento de las dinámicas urbanas, sociales, comerciales y vecinales que orbitan alrededor de los Columbarios</v>
      </c>
      <c r="J129" s="34" t="s">
        <v>402</v>
      </c>
      <c r="K129" s="61" t="s">
        <v>423</v>
      </c>
      <c r="L129" s="61" t="str">
        <f t="shared" si="2"/>
        <v>Realizar 12 talleres participativos con la comunidad y actores sociales</v>
      </c>
      <c r="M129" s="34" t="s">
        <v>494</v>
      </c>
      <c r="N129" s="34" t="s">
        <v>513</v>
      </c>
      <c r="O129" s="222" t="s">
        <v>453</v>
      </c>
      <c r="P129" s="222" t="s">
        <v>433</v>
      </c>
      <c r="Q129" s="222"/>
      <c r="R129"/>
      <c r="U129"/>
    </row>
    <row r="130" spans="2:21" ht="45.75" customHeight="1" x14ac:dyDescent="0.2">
      <c r="B130" s="34" t="s">
        <v>411</v>
      </c>
      <c r="C130" s="34" t="s">
        <v>128</v>
      </c>
      <c r="D130" s="34" t="s">
        <v>120</v>
      </c>
      <c r="H130" s="34" t="s">
        <v>411</v>
      </c>
      <c r="I130" s="34" t="str">
        <f t="shared" si="1"/>
        <v>6.1. Implementar el Modelo Integrado de Planeación y Gestión</v>
      </c>
      <c r="J130" s="34" t="s">
        <v>403</v>
      </c>
      <c r="K130" s="61" t="s">
        <v>424</v>
      </c>
      <c r="L130" s="61" t="str">
        <f t="shared" si="2"/>
        <v>Aumentar en 3 puntos el Índice de Desempeño Institucional, mediante la implemntación del Modelo de Gestión y Desempeño</v>
      </c>
      <c r="M130" s="34" t="s">
        <v>495</v>
      </c>
      <c r="N130" s="34" t="s">
        <v>514</v>
      </c>
      <c r="O130" s="223" t="s">
        <v>462</v>
      </c>
      <c r="P130" s="223" t="s">
        <v>434</v>
      </c>
      <c r="Q130" s="223"/>
      <c r="R130"/>
      <c r="U130"/>
    </row>
    <row r="131" spans="2:21" ht="40.5" customHeight="1" thickBot="1" x14ac:dyDescent="0.25">
      <c r="B131" s="34" t="s">
        <v>77</v>
      </c>
      <c r="C131" s="34" t="s">
        <v>128</v>
      </c>
      <c r="D131" s="34" t="s">
        <v>121</v>
      </c>
      <c r="H131" s="34" t="s">
        <v>77</v>
      </c>
      <c r="I131" s="34" t="str">
        <f t="shared" si="1"/>
        <v>6.2. Mejorar la capacidad de infraestructura física, tecnológica, de información y comunicaciones para la gestión institucional presencial y virtual</v>
      </c>
      <c r="J131" s="34" t="s">
        <v>404</v>
      </c>
      <c r="K131" s="61" t="s">
        <v>265</v>
      </c>
      <c r="L131" s="61" t="str">
        <f t="shared" si="2"/>
        <v>Realizar el 100% de la administración, mantenimiento y adecuación de la infraestuctura institucional</v>
      </c>
      <c r="M131" s="34" t="s">
        <v>496</v>
      </c>
      <c r="N131" s="34" t="s">
        <v>515</v>
      </c>
      <c r="O131" s="224" t="s">
        <v>463</v>
      </c>
      <c r="P131" s="223" t="s">
        <v>435</v>
      </c>
      <c r="Q131" s="223"/>
      <c r="R131"/>
      <c r="U131"/>
    </row>
    <row r="132" spans="2:21" ht="51.75" customHeight="1" thickBot="1" x14ac:dyDescent="0.25">
      <c r="B132" s="34" t="s">
        <v>78</v>
      </c>
      <c r="C132" s="34" t="s">
        <v>128</v>
      </c>
      <c r="D132" s="34" t="s">
        <v>122</v>
      </c>
      <c r="H132" s="34" t="s">
        <v>78</v>
      </c>
      <c r="I132" s="34" t="str">
        <f t="shared" si="1"/>
        <v>6.3. Ejecutar acciones de comunicación pública estratégicas para el IDPC</v>
      </c>
      <c r="J132" s="34" t="s">
        <v>405</v>
      </c>
      <c r="K132" s="61" t="s">
        <v>266</v>
      </c>
      <c r="L132" s="61" t="str">
        <f t="shared" si="2"/>
        <v>Implementar el 100% de las estrategias de fortalecimiento de la comunicación pública</v>
      </c>
      <c r="M132" s="34" t="s">
        <v>497</v>
      </c>
      <c r="N132" s="34" t="s">
        <v>516</v>
      </c>
      <c r="O132" s="224" t="s">
        <v>456</v>
      </c>
      <c r="P132" s="224" t="s">
        <v>436</v>
      </c>
      <c r="Q132" s="224"/>
      <c r="R132"/>
      <c r="U132"/>
    </row>
    <row r="133" spans="2:21" ht="12" customHeight="1" x14ac:dyDescent="0.2"/>
    <row r="136" spans="2:21" x14ac:dyDescent="0.2">
      <c r="C136" s="180" t="s">
        <v>267</v>
      </c>
      <c r="D136" s="180" t="s">
        <v>268</v>
      </c>
      <c r="E136" s="180" t="s">
        <v>269</v>
      </c>
      <c r="F136" s="180" t="s">
        <v>270</v>
      </c>
      <c r="G136" s="180" t="s">
        <v>271</v>
      </c>
      <c r="H136" s="180" t="s">
        <v>272</v>
      </c>
      <c r="I136" s="180" t="s">
        <v>273</v>
      </c>
      <c r="J136" s="180" t="s">
        <v>274</v>
      </c>
      <c r="K136" s="180" t="s">
        <v>275</v>
      </c>
      <c r="L136" s="228" t="s">
        <v>276</v>
      </c>
      <c r="M136" s="180"/>
    </row>
    <row r="137" spans="2:21" ht="65.25" customHeight="1" x14ac:dyDescent="0.2">
      <c r="C137" s="178" t="s">
        <v>277</v>
      </c>
      <c r="D137" s="179">
        <v>1</v>
      </c>
      <c r="E137" s="178" t="s">
        <v>278</v>
      </c>
      <c r="F137" s="178" t="s">
        <v>279</v>
      </c>
      <c r="G137" s="178" t="s">
        <v>280</v>
      </c>
      <c r="H137" s="178" t="s">
        <v>281</v>
      </c>
      <c r="I137" s="178" t="s">
        <v>282</v>
      </c>
      <c r="J137" s="178" t="s">
        <v>283</v>
      </c>
      <c r="K137" s="178" t="s">
        <v>284</v>
      </c>
      <c r="L137" s="178" t="s">
        <v>285</v>
      </c>
      <c r="M137" s="178"/>
    </row>
    <row r="138" spans="2:21" ht="65.25" customHeight="1" x14ac:dyDescent="0.2">
      <c r="C138" s="178" t="s">
        <v>277</v>
      </c>
      <c r="D138" s="179">
        <v>2</v>
      </c>
      <c r="E138" s="178" t="s">
        <v>286</v>
      </c>
      <c r="F138" s="178" t="s">
        <v>279</v>
      </c>
      <c r="G138" s="178" t="s">
        <v>280</v>
      </c>
      <c r="H138" s="178" t="s">
        <v>281</v>
      </c>
      <c r="I138" s="178" t="s">
        <v>282</v>
      </c>
      <c r="J138" s="178" t="s">
        <v>287</v>
      </c>
      <c r="K138" s="178" t="s">
        <v>288</v>
      </c>
      <c r="L138" s="178" t="s">
        <v>289</v>
      </c>
      <c r="M138" s="178"/>
    </row>
    <row r="139" spans="2:21" ht="65.25" customHeight="1" x14ac:dyDescent="0.2">
      <c r="C139" s="178" t="s">
        <v>277</v>
      </c>
      <c r="D139" s="179">
        <v>3</v>
      </c>
      <c r="E139" s="178" t="s">
        <v>290</v>
      </c>
      <c r="F139" s="178" t="s">
        <v>279</v>
      </c>
      <c r="G139" s="178" t="s">
        <v>291</v>
      </c>
      <c r="H139" s="178" t="s">
        <v>281</v>
      </c>
      <c r="I139" s="178" t="s">
        <v>292</v>
      </c>
      <c r="J139" s="178" t="s">
        <v>293</v>
      </c>
      <c r="K139" s="178" t="s">
        <v>294</v>
      </c>
      <c r="L139" s="178" t="s">
        <v>295</v>
      </c>
      <c r="M139" s="178"/>
    </row>
    <row r="140" spans="2:21" ht="65.25" customHeight="1" x14ac:dyDescent="0.2">
      <c r="C140" s="178" t="s">
        <v>296</v>
      </c>
      <c r="D140" s="179">
        <v>1</v>
      </c>
      <c r="E140" s="178" t="s">
        <v>297</v>
      </c>
      <c r="F140" s="178" t="s">
        <v>298</v>
      </c>
      <c r="G140" s="178" t="s">
        <v>299</v>
      </c>
      <c r="H140" s="178" t="s">
        <v>281</v>
      </c>
      <c r="I140" s="178" t="s">
        <v>300</v>
      </c>
      <c r="J140" s="178" t="s">
        <v>301</v>
      </c>
      <c r="K140" s="178" t="s">
        <v>302</v>
      </c>
      <c r="L140" s="178" t="s">
        <v>303</v>
      </c>
      <c r="M140" s="178"/>
    </row>
    <row r="141" spans="2:21" ht="65.25" customHeight="1" x14ac:dyDescent="0.2">
      <c r="C141" s="178" t="s">
        <v>296</v>
      </c>
      <c r="D141" s="179">
        <v>2</v>
      </c>
      <c r="E141" s="178" t="s">
        <v>304</v>
      </c>
      <c r="F141" s="178" t="s">
        <v>298</v>
      </c>
      <c r="G141" s="178" t="s">
        <v>305</v>
      </c>
      <c r="H141" s="178" t="s">
        <v>281</v>
      </c>
      <c r="I141" s="178" t="s">
        <v>306</v>
      </c>
      <c r="J141" s="178" t="s">
        <v>307</v>
      </c>
      <c r="K141" s="178" t="s">
        <v>308</v>
      </c>
      <c r="L141" s="178" t="s">
        <v>309</v>
      </c>
      <c r="M141" s="178"/>
    </row>
    <row r="142" spans="2:21" ht="65.25" customHeight="1" x14ac:dyDescent="0.2">
      <c r="C142" s="178" t="s">
        <v>296</v>
      </c>
      <c r="D142" s="179">
        <v>3</v>
      </c>
      <c r="E142" s="178" t="s">
        <v>310</v>
      </c>
      <c r="F142" s="178" t="s">
        <v>298</v>
      </c>
      <c r="G142" s="178" t="s">
        <v>311</v>
      </c>
      <c r="H142" s="178" t="s">
        <v>281</v>
      </c>
      <c r="I142" s="178" t="s">
        <v>312</v>
      </c>
      <c r="J142" s="178" t="s">
        <v>313</v>
      </c>
      <c r="K142" s="178" t="s">
        <v>314</v>
      </c>
      <c r="L142" s="178" t="s">
        <v>315</v>
      </c>
      <c r="M142" s="178"/>
    </row>
    <row r="143" spans="2:21" ht="65.25" customHeight="1" x14ac:dyDescent="0.2">
      <c r="C143" s="178" t="s">
        <v>296</v>
      </c>
      <c r="D143" s="179">
        <v>3</v>
      </c>
      <c r="E143" s="178" t="s">
        <v>310</v>
      </c>
      <c r="F143" s="178" t="s">
        <v>298</v>
      </c>
      <c r="G143" s="178" t="s">
        <v>316</v>
      </c>
      <c r="H143" s="178" t="s">
        <v>281</v>
      </c>
      <c r="I143" s="178" t="s">
        <v>317</v>
      </c>
      <c r="J143" s="178" t="s">
        <v>318</v>
      </c>
      <c r="K143" s="178" t="s">
        <v>284</v>
      </c>
      <c r="L143" s="178" t="s">
        <v>319</v>
      </c>
      <c r="M143" s="178"/>
    </row>
    <row r="144" spans="2:21" ht="65.25" customHeight="1" x14ac:dyDescent="0.2">
      <c r="C144" s="178" t="s">
        <v>320</v>
      </c>
      <c r="D144" s="179">
        <v>1</v>
      </c>
      <c r="E144" s="178" t="s">
        <v>321</v>
      </c>
      <c r="F144" s="178" t="s">
        <v>322</v>
      </c>
      <c r="G144" s="178" t="s">
        <v>323</v>
      </c>
      <c r="H144" s="178" t="s">
        <v>281</v>
      </c>
      <c r="I144" s="178" t="s">
        <v>324</v>
      </c>
      <c r="J144" s="178" t="s">
        <v>325</v>
      </c>
      <c r="K144" s="178" t="s">
        <v>326</v>
      </c>
      <c r="L144" s="178" t="s">
        <v>327</v>
      </c>
      <c r="M144" s="178"/>
    </row>
    <row r="145" spans="3:13" ht="65.25" customHeight="1" x14ac:dyDescent="0.2">
      <c r="C145" s="178" t="s">
        <v>320</v>
      </c>
      <c r="D145" s="179">
        <v>2</v>
      </c>
      <c r="E145" s="178" t="s">
        <v>328</v>
      </c>
      <c r="F145" s="178" t="s">
        <v>322</v>
      </c>
      <c r="G145" s="178" t="s">
        <v>329</v>
      </c>
      <c r="H145" s="178" t="s">
        <v>281</v>
      </c>
      <c r="I145" s="178" t="s">
        <v>330</v>
      </c>
      <c r="J145" s="178" t="s">
        <v>331</v>
      </c>
      <c r="K145" s="178" t="s">
        <v>332</v>
      </c>
      <c r="L145" s="178" t="s">
        <v>333</v>
      </c>
      <c r="M145" s="178"/>
    </row>
    <row r="146" spans="3:13" ht="65.25" customHeight="1" x14ac:dyDescent="0.2">
      <c r="C146" s="178" t="s">
        <v>320</v>
      </c>
      <c r="D146" s="179">
        <v>2</v>
      </c>
      <c r="E146" s="178" t="s">
        <v>328</v>
      </c>
      <c r="F146" s="178" t="s">
        <v>322</v>
      </c>
      <c r="G146" s="178" t="s">
        <v>334</v>
      </c>
      <c r="H146" s="178" t="s">
        <v>281</v>
      </c>
      <c r="I146" s="178" t="s">
        <v>335</v>
      </c>
      <c r="J146" s="178" t="s">
        <v>318</v>
      </c>
      <c r="K146" s="178" t="s">
        <v>332</v>
      </c>
      <c r="L146" s="178" t="s">
        <v>336</v>
      </c>
      <c r="M146" s="178"/>
    </row>
    <row r="147" spans="3:13" ht="65.25" customHeight="1" x14ac:dyDescent="0.2">
      <c r="C147" s="178" t="s">
        <v>320</v>
      </c>
      <c r="D147" s="179">
        <v>2</v>
      </c>
      <c r="E147" s="178" t="s">
        <v>328</v>
      </c>
      <c r="F147" s="178" t="s">
        <v>322</v>
      </c>
      <c r="G147" s="178" t="s">
        <v>337</v>
      </c>
      <c r="H147" s="178" t="s">
        <v>281</v>
      </c>
      <c r="I147" s="178" t="s">
        <v>338</v>
      </c>
      <c r="J147" s="178" t="s">
        <v>331</v>
      </c>
      <c r="K147" s="178" t="s">
        <v>332</v>
      </c>
      <c r="L147" s="178" t="s">
        <v>333</v>
      </c>
      <c r="M147" s="178"/>
    </row>
    <row r="148" spans="3:13" ht="65.25" customHeight="1" x14ac:dyDescent="0.2">
      <c r="C148" s="178" t="s">
        <v>320</v>
      </c>
      <c r="D148" s="179">
        <v>3</v>
      </c>
      <c r="E148" s="178" t="s">
        <v>339</v>
      </c>
      <c r="F148" s="178" t="s">
        <v>322</v>
      </c>
      <c r="G148" s="178" t="s">
        <v>340</v>
      </c>
      <c r="H148" s="178" t="s">
        <v>281</v>
      </c>
      <c r="I148" s="178" t="s">
        <v>341</v>
      </c>
      <c r="J148" s="178" t="s">
        <v>342</v>
      </c>
      <c r="K148" s="178" t="s">
        <v>288</v>
      </c>
      <c r="L148" s="178" t="s">
        <v>343</v>
      </c>
      <c r="M148" s="178"/>
    </row>
    <row r="149" spans="3:13" ht="65.25" customHeight="1" x14ac:dyDescent="0.2">
      <c r="C149" s="178" t="s">
        <v>344</v>
      </c>
      <c r="D149" s="179">
        <v>2</v>
      </c>
      <c r="E149" s="178" t="s">
        <v>345</v>
      </c>
      <c r="F149" s="178" t="s">
        <v>346</v>
      </c>
      <c r="G149" s="178" t="s">
        <v>347</v>
      </c>
      <c r="H149" s="178" t="s">
        <v>281</v>
      </c>
      <c r="I149" s="178" t="s">
        <v>348</v>
      </c>
      <c r="J149" s="178" t="s">
        <v>349</v>
      </c>
      <c r="K149" s="178" t="s">
        <v>288</v>
      </c>
      <c r="L149" s="178" t="s">
        <v>350</v>
      </c>
      <c r="M149" s="178"/>
    </row>
    <row r="150" spans="3:13" ht="65.25" customHeight="1" x14ac:dyDescent="0.2">
      <c r="C150" s="178" t="s">
        <v>344</v>
      </c>
      <c r="D150" s="179">
        <v>1</v>
      </c>
      <c r="E150" s="178" t="s">
        <v>351</v>
      </c>
      <c r="F150" s="178" t="s">
        <v>346</v>
      </c>
      <c r="G150" s="178" t="s">
        <v>352</v>
      </c>
      <c r="H150" s="178" t="s">
        <v>281</v>
      </c>
      <c r="I150" s="178" t="s">
        <v>353</v>
      </c>
      <c r="J150" s="178" t="s">
        <v>354</v>
      </c>
      <c r="K150" s="178" t="s">
        <v>355</v>
      </c>
      <c r="L150" s="178" t="s">
        <v>356</v>
      </c>
      <c r="M150" s="178"/>
    </row>
    <row r="151" spans="3:13" ht="65.25" customHeight="1" x14ac:dyDescent="0.2">
      <c r="C151" s="178" t="s">
        <v>357</v>
      </c>
      <c r="D151" s="179">
        <v>1</v>
      </c>
      <c r="E151" s="178" t="s">
        <v>358</v>
      </c>
      <c r="F151" s="178" t="s">
        <v>359</v>
      </c>
      <c r="G151" s="178" t="s">
        <v>360</v>
      </c>
      <c r="H151" s="178" t="s">
        <v>281</v>
      </c>
      <c r="I151" s="178" t="s">
        <v>361</v>
      </c>
      <c r="J151" s="178" t="s">
        <v>362</v>
      </c>
      <c r="K151" s="178" t="s">
        <v>363</v>
      </c>
      <c r="L151" s="178" t="s">
        <v>364</v>
      </c>
      <c r="M151" s="178"/>
    </row>
    <row r="152" spans="3:13" ht="65.25" customHeight="1" x14ac:dyDescent="0.2">
      <c r="C152" s="178" t="s">
        <v>357</v>
      </c>
      <c r="D152" s="179">
        <v>2</v>
      </c>
      <c r="E152" s="178" t="s">
        <v>365</v>
      </c>
      <c r="F152" s="178" t="s">
        <v>359</v>
      </c>
      <c r="G152" s="178" t="s">
        <v>366</v>
      </c>
      <c r="H152" s="178" t="s">
        <v>281</v>
      </c>
      <c r="I152" s="178" t="s">
        <v>366</v>
      </c>
      <c r="J152" s="178" t="s">
        <v>367</v>
      </c>
      <c r="K152" s="178" t="s">
        <v>368</v>
      </c>
      <c r="L152" s="178" t="s">
        <v>369</v>
      </c>
      <c r="M152" s="178"/>
    </row>
    <row r="153" spans="3:13" ht="65.25" customHeight="1" x14ac:dyDescent="0.2">
      <c r="C153" s="178" t="s">
        <v>357</v>
      </c>
      <c r="D153" s="179">
        <v>3</v>
      </c>
      <c r="E153" s="178" t="s">
        <v>370</v>
      </c>
      <c r="F153" s="178" t="s">
        <v>359</v>
      </c>
      <c r="G153" s="178" t="s">
        <v>371</v>
      </c>
      <c r="H153" s="178" t="s">
        <v>281</v>
      </c>
      <c r="I153" s="178" t="s">
        <v>371</v>
      </c>
      <c r="J153" s="178" t="s">
        <v>372</v>
      </c>
      <c r="K153" s="178" t="s">
        <v>284</v>
      </c>
      <c r="L153" s="178" t="s">
        <v>373</v>
      </c>
      <c r="M153" s="178"/>
    </row>
    <row r="154" spans="3:13" ht="65.25" customHeight="1" x14ac:dyDescent="0.2">
      <c r="C154" s="178" t="s">
        <v>374</v>
      </c>
      <c r="D154" s="179">
        <v>1</v>
      </c>
      <c r="E154" s="178" t="s">
        <v>375</v>
      </c>
      <c r="F154" s="178" t="s">
        <v>376</v>
      </c>
      <c r="G154" s="178" t="s">
        <v>377</v>
      </c>
      <c r="H154" s="178" t="s">
        <v>281</v>
      </c>
      <c r="I154" s="178" t="s">
        <v>378</v>
      </c>
      <c r="J154" s="178" t="s">
        <v>379</v>
      </c>
      <c r="K154" s="178" t="s">
        <v>284</v>
      </c>
      <c r="L154" s="178" t="s">
        <v>380</v>
      </c>
      <c r="M154" s="178"/>
    </row>
    <row r="155" spans="3:13" ht="65.25" customHeight="1" x14ac:dyDescent="0.2">
      <c r="C155" s="178" t="s">
        <v>374</v>
      </c>
      <c r="D155" s="179">
        <v>1</v>
      </c>
      <c r="E155" s="178" t="s">
        <v>375</v>
      </c>
      <c r="F155" s="178" t="s">
        <v>376</v>
      </c>
      <c r="G155" s="178" t="s">
        <v>381</v>
      </c>
      <c r="H155" s="178" t="s">
        <v>281</v>
      </c>
      <c r="I155" s="178" t="s">
        <v>382</v>
      </c>
      <c r="J155" s="178" t="s">
        <v>354</v>
      </c>
      <c r="K155" s="178" t="s">
        <v>383</v>
      </c>
      <c r="L155" s="178" t="s">
        <v>384</v>
      </c>
      <c r="M155" s="178"/>
    </row>
    <row r="156" spans="3:13" ht="65.25" customHeight="1" x14ac:dyDescent="0.2">
      <c r="C156" s="178" t="s">
        <v>374</v>
      </c>
      <c r="D156" s="179">
        <v>2</v>
      </c>
      <c r="E156" s="178" t="s">
        <v>385</v>
      </c>
      <c r="F156" s="178" t="s">
        <v>376</v>
      </c>
      <c r="G156" s="178" t="s">
        <v>386</v>
      </c>
      <c r="H156" s="178" t="s">
        <v>281</v>
      </c>
      <c r="I156" s="178" t="s">
        <v>386</v>
      </c>
      <c r="J156" s="178" t="s">
        <v>387</v>
      </c>
      <c r="K156" s="178" t="s">
        <v>388</v>
      </c>
      <c r="L156" s="178" t="s">
        <v>389</v>
      </c>
      <c r="M156" s="178"/>
    </row>
  </sheetData>
  <autoFilter ref="C136:M156"/>
  <phoneticPr fontId="26"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91"/>
  <sheetViews>
    <sheetView showGridLines="0" tabSelected="1" zoomScale="90" zoomScaleNormal="90" workbookViewId="0">
      <selection activeCell="P13" sqref="P13:R13"/>
    </sheetView>
  </sheetViews>
  <sheetFormatPr baseColWidth="10" defaultColWidth="12.625" defaultRowHeight="15" outlineLevelCol="1" x14ac:dyDescent="0.25"/>
  <cols>
    <col min="1" max="1" width="2.75" style="14" customWidth="1"/>
    <col min="2" max="2" width="19.75" style="149" hidden="1" customWidth="1"/>
    <col min="3" max="3" width="18.625" style="14" customWidth="1"/>
    <col min="4" max="4" width="8.25" style="14" customWidth="1"/>
    <col min="5" max="5" width="28.375" style="14" customWidth="1"/>
    <col min="6" max="6" width="32.75" style="14" customWidth="1"/>
    <col min="7" max="7" width="24.5" style="14" customWidth="1"/>
    <col min="8" max="9" width="20" style="14" hidden="1" customWidth="1"/>
    <col min="10" max="10" width="22.625" style="14" hidden="1" customWidth="1"/>
    <col min="11" max="11" width="18.25" style="14" hidden="1" customWidth="1"/>
    <col min="12" max="12" width="19.625" style="14" customWidth="1"/>
    <col min="13" max="13" width="26.125" style="14" hidden="1"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36"/>
      <c r="C1" s="100"/>
      <c r="D1" s="101"/>
      <c r="E1" s="429" t="s">
        <v>196</v>
      </c>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13"/>
    </row>
    <row r="2" spans="1:725" ht="43.5" customHeight="1" x14ac:dyDescent="0.25">
      <c r="A2" s="12"/>
      <c r="B2" s="137"/>
      <c r="C2" s="98"/>
      <c r="D2" s="99"/>
      <c r="E2" s="430" t="s">
        <v>195</v>
      </c>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13"/>
    </row>
    <row r="3" spans="1:725" ht="43.5" customHeight="1" x14ac:dyDescent="0.25">
      <c r="A3" s="12"/>
      <c r="B3" s="137"/>
      <c r="C3" s="102"/>
      <c r="D3" s="103"/>
      <c r="E3" s="430" t="s">
        <v>159</v>
      </c>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0"/>
      <c r="AS3" s="430"/>
      <c r="AT3" s="430"/>
      <c r="AU3" s="430"/>
      <c r="AV3" s="430"/>
      <c r="AW3" s="430"/>
      <c r="AX3" s="430"/>
      <c r="AY3" s="430"/>
      <c r="AZ3" s="430"/>
      <c r="BA3" s="430"/>
      <c r="BB3" s="430"/>
      <c r="BC3" s="430"/>
      <c r="BD3" s="430"/>
      <c r="BE3" s="430"/>
      <c r="BF3" s="430"/>
      <c r="BG3" s="430"/>
      <c r="BH3" s="430"/>
      <c r="BI3" s="430"/>
      <c r="BJ3" s="430"/>
      <c r="BK3" s="430"/>
      <c r="BL3" s="430"/>
      <c r="BM3" s="430"/>
      <c r="BN3" s="430"/>
      <c r="BO3" s="13"/>
    </row>
    <row r="4" spans="1:725" ht="16.5" thickBot="1" x14ac:dyDescent="0.3">
      <c r="A4" s="15"/>
      <c r="B4" s="138"/>
      <c r="C4" s="16"/>
      <c r="D4" s="47"/>
      <c r="E4" s="16"/>
      <c r="F4" s="47"/>
      <c r="G4" s="47"/>
      <c r="H4" s="47"/>
      <c r="I4" s="47"/>
      <c r="J4" s="47"/>
      <c r="K4" s="47"/>
      <c r="L4" s="47"/>
      <c r="M4" s="16"/>
      <c r="N4" s="16"/>
      <c r="O4" s="16"/>
      <c r="P4" s="106"/>
      <c r="Q4" s="106"/>
      <c r="R4" s="106"/>
      <c r="S4" s="16"/>
      <c r="T4" s="47"/>
      <c r="U4" s="47"/>
      <c r="V4" s="17"/>
      <c r="W4" s="16"/>
      <c r="X4" s="47"/>
      <c r="Y4" s="47"/>
      <c r="Z4" s="17"/>
      <c r="AA4" s="16"/>
      <c r="AB4" s="47"/>
      <c r="AC4" s="47"/>
      <c r="AD4" s="17"/>
      <c r="AE4" s="18"/>
      <c r="AF4" s="53"/>
      <c r="AG4" s="53"/>
      <c r="AH4" s="17"/>
      <c r="AI4" s="18"/>
      <c r="AJ4" s="53"/>
      <c r="AK4" s="53"/>
      <c r="AL4" s="17"/>
      <c r="AM4" s="18"/>
      <c r="AN4" s="53"/>
      <c r="AO4" s="53"/>
      <c r="AP4" s="17"/>
      <c r="AQ4" s="18"/>
      <c r="AR4" s="53"/>
      <c r="AS4" s="53"/>
      <c r="AT4" s="17"/>
      <c r="AU4" s="18"/>
      <c r="AV4" s="53"/>
      <c r="AW4" s="53"/>
      <c r="AX4" s="17"/>
      <c r="AY4" s="18"/>
      <c r="AZ4" s="53"/>
      <c r="BA4" s="53"/>
      <c r="BB4" s="17"/>
      <c r="BC4" s="18"/>
      <c r="BD4" s="53"/>
      <c r="BE4" s="53"/>
      <c r="BF4" s="17"/>
      <c r="BG4" s="18"/>
      <c r="BH4" s="53"/>
      <c r="BI4" s="53"/>
      <c r="BJ4" s="17"/>
      <c r="BK4" s="18"/>
      <c r="BL4" s="53"/>
      <c r="BM4" s="53"/>
      <c r="BN4" s="17"/>
      <c r="BO4" s="19"/>
    </row>
    <row r="5" spans="1:725" ht="29.25" customHeight="1" x14ac:dyDescent="0.25">
      <c r="A5" s="12"/>
      <c r="B5" s="139"/>
      <c r="C5" s="388" t="s">
        <v>2</v>
      </c>
      <c r="D5" s="389"/>
      <c r="E5" s="431"/>
      <c r="F5" s="434" t="s">
        <v>1</v>
      </c>
      <c r="G5" s="435"/>
      <c r="H5" s="435"/>
      <c r="I5" s="435"/>
      <c r="J5" s="435"/>
      <c r="K5" s="435"/>
      <c r="L5" s="435"/>
      <c r="M5" s="435"/>
      <c r="N5" s="435"/>
      <c r="O5" s="436"/>
      <c r="P5" s="107"/>
      <c r="Q5" s="107"/>
      <c r="R5" s="107"/>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39"/>
      <c r="C6" s="391" t="s">
        <v>134</v>
      </c>
      <c r="D6" s="392"/>
      <c r="E6" s="432"/>
      <c r="F6" s="437" t="s">
        <v>40</v>
      </c>
      <c r="G6" s="438"/>
      <c r="H6" s="438"/>
      <c r="I6" s="438"/>
      <c r="J6" s="438"/>
      <c r="K6" s="438"/>
      <c r="L6" s="438"/>
      <c r="M6" s="438"/>
      <c r="N6" s="438"/>
      <c r="O6" s="439"/>
      <c r="P6" s="108"/>
      <c r="Q6" s="108"/>
      <c r="R6" s="108"/>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39"/>
      <c r="C7" s="418" t="s">
        <v>6</v>
      </c>
      <c r="D7" s="419"/>
      <c r="E7" s="433"/>
      <c r="F7" s="440">
        <v>2023</v>
      </c>
      <c r="G7" s="441"/>
      <c r="H7" s="441"/>
      <c r="I7" s="441"/>
      <c r="J7" s="441"/>
      <c r="K7" s="441"/>
      <c r="L7" s="441"/>
      <c r="M7" s="441"/>
      <c r="N7" s="441"/>
      <c r="O7" s="442"/>
      <c r="P7" s="107"/>
      <c r="Q7" s="107"/>
      <c r="R7" s="107"/>
      <c r="S7" s="16"/>
      <c r="T7" s="47"/>
      <c r="U7" s="47"/>
      <c r="V7" s="17"/>
      <c r="W7" s="16"/>
      <c r="X7" s="47"/>
      <c r="Y7" s="47"/>
      <c r="Z7" s="17"/>
      <c r="AA7" s="16"/>
      <c r="AB7" s="47"/>
      <c r="AC7" s="47"/>
      <c r="AD7" s="17"/>
      <c r="AE7" s="18"/>
      <c r="AF7" s="53"/>
      <c r="AG7" s="53"/>
      <c r="AH7" s="17"/>
      <c r="AI7" s="18"/>
      <c r="AJ7" s="53"/>
      <c r="AK7" s="53"/>
      <c r="AL7" s="17"/>
      <c r="AM7" s="18"/>
      <c r="AN7" s="53"/>
      <c r="AO7" s="53"/>
      <c r="AP7" s="17"/>
      <c r="AQ7" s="18"/>
      <c r="AR7" s="53"/>
      <c r="AS7" s="53"/>
      <c r="AT7" s="17"/>
      <c r="AU7" s="18"/>
      <c r="AV7" s="53"/>
      <c r="AW7" s="53"/>
      <c r="AX7" s="17"/>
      <c r="AY7" s="18"/>
      <c r="AZ7" s="53"/>
      <c r="BA7" s="53"/>
      <c r="BB7" s="17"/>
      <c r="BC7" s="18"/>
      <c r="BD7" s="53"/>
      <c r="BE7" s="53"/>
      <c r="BF7" s="17"/>
      <c r="BG7" s="18"/>
      <c r="BH7" s="53"/>
      <c r="BI7" s="53"/>
      <c r="BJ7" s="17"/>
      <c r="BK7" s="18"/>
      <c r="BL7" s="53"/>
      <c r="BM7" s="53"/>
      <c r="BN7" s="17"/>
      <c r="BO7" s="19"/>
    </row>
    <row r="8" spans="1:725" s="38" customFormat="1" ht="15.75" thickBot="1" x14ac:dyDescent="0.25">
      <c r="A8" s="10"/>
      <c r="B8" s="140"/>
      <c r="M8" s="37"/>
      <c r="N8" s="11"/>
      <c r="O8" s="37"/>
      <c r="P8" s="37"/>
      <c r="Q8" s="37"/>
      <c r="R8" s="37"/>
      <c r="S8" s="37"/>
      <c r="T8" s="37"/>
      <c r="U8" s="37"/>
      <c r="V8" s="17"/>
      <c r="W8" s="37"/>
      <c r="X8" s="37"/>
      <c r="Y8" s="37"/>
      <c r="Z8" s="17"/>
      <c r="AA8" s="37"/>
      <c r="AB8" s="37"/>
      <c r="AC8" s="37"/>
      <c r="AD8" s="17"/>
      <c r="AE8" s="37"/>
      <c r="AF8" s="37"/>
      <c r="AG8" s="37"/>
      <c r="AH8" s="17"/>
      <c r="AI8" s="37"/>
      <c r="AJ8" s="37"/>
      <c r="AK8" s="37"/>
      <c r="AL8" s="1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11"/>
    </row>
    <row r="9" spans="1:725" s="38" customFormat="1" ht="29.25" customHeight="1" x14ac:dyDescent="0.2">
      <c r="A9" s="10"/>
      <c r="B9" s="141"/>
      <c r="C9" s="388" t="s">
        <v>192</v>
      </c>
      <c r="D9" s="389"/>
      <c r="E9" s="390"/>
      <c r="F9" s="443" t="s">
        <v>92</v>
      </c>
      <c r="G9" s="443"/>
      <c r="H9" s="443"/>
      <c r="I9" s="443"/>
      <c r="J9" s="443"/>
      <c r="K9" s="443"/>
      <c r="L9" s="443"/>
      <c r="M9" s="443"/>
      <c r="N9" s="443"/>
      <c r="O9" s="443"/>
      <c r="P9" s="444" t="s">
        <v>74</v>
      </c>
      <c r="Q9" s="445"/>
      <c r="R9" s="445"/>
      <c r="S9" s="445"/>
      <c r="T9" s="445"/>
      <c r="U9" s="445"/>
      <c r="V9" s="445"/>
      <c r="W9" s="445"/>
      <c r="X9" s="445"/>
      <c r="Y9" s="445"/>
      <c r="Z9" s="445"/>
      <c r="AA9" s="445"/>
      <c r="AB9" s="445"/>
      <c r="AC9" s="445"/>
      <c r="AD9" s="17"/>
      <c r="AE9" s="37"/>
      <c r="AF9" s="37"/>
      <c r="AG9" s="37"/>
      <c r="AH9" s="17"/>
      <c r="AI9" s="37"/>
      <c r="AJ9" s="37"/>
      <c r="AK9" s="37"/>
      <c r="AL9" s="1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11"/>
    </row>
    <row r="10" spans="1:725" ht="33.75" customHeight="1" x14ac:dyDescent="0.25">
      <c r="A10" s="20"/>
      <c r="B10" s="139"/>
      <c r="C10" s="391" t="s">
        <v>64</v>
      </c>
      <c r="D10" s="392"/>
      <c r="E10" s="393"/>
      <c r="F10" s="443" t="str">
        <f>VLOOKUP(F9,[1]LISTAS!$H$3:$I$10,2,FALSE)</f>
        <v>Proyecto 7649 - Consolidar los patrimonios de Bogotá-región como referente de significados sociales y determinante de las dinámicas del ordenamiento territorial</v>
      </c>
      <c r="G10" s="443"/>
      <c r="H10" s="443"/>
      <c r="I10" s="443"/>
      <c r="J10" s="443"/>
      <c r="K10" s="443"/>
      <c r="L10" s="443"/>
      <c r="M10" s="443"/>
      <c r="N10" s="443"/>
      <c r="O10" s="443"/>
      <c r="P10" s="446" t="s">
        <v>68</v>
      </c>
      <c r="Q10" s="447"/>
      <c r="R10" s="447"/>
      <c r="S10" s="447"/>
      <c r="T10" s="448" t="s">
        <v>69</v>
      </c>
      <c r="U10" s="449"/>
      <c r="V10" s="449"/>
      <c r="W10" s="449"/>
      <c r="X10" s="450"/>
      <c r="Y10" s="448" t="s">
        <v>70</v>
      </c>
      <c r="Z10" s="449"/>
      <c r="AA10" s="449"/>
      <c r="AB10" s="449"/>
      <c r="AC10" s="450"/>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39" t="str">
        <f>+VLOOKUP(F10,LISTAS!$B$47:$D$65,2,FALSE)</f>
        <v>OBJ_4</v>
      </c>
      <c r="C11" s="391" t="s">
        <v>132</v>
      </c>
      <c r="D11" s="392"/>
      <c r="E11" s="393"/>
      <c r="F11" s="443" t="s">
        <v>76</v>
      </c>
      <c r="G11" s="443"/>
      <c r="H11" s="443"/>
      <c r="I11" s="443"/>
      <c r="J11" s="443"/>
      <c r="K11" s="443"/>
      <c r="L11" s="443"/>
      <c r="M11" s="443"/>
      <c r="N11" s="443"/>
      <c r="O11" s="443"/>
      <c r="P11" s="451"/>
      <c r="Q11" s="452"/>
      <c r="R11" s="452"/>
      <c r="S11" s="452"/>
      <c r="T11" s="483"/>
      <c r="U11" s="484"/>
      <c r="V11" s="484"/>
      <c r="W11" s="484"/>
      <c r="X11" s="485"/>
      <c r="Y11" s="489"/>
      <c r="Z11" s="490"/>
      <c r="AA11" s="490"/>
      <c r="AB11" s="490"/>
      <c r="AC11" s="491"/>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7" customFormat="1" ht="28.5" customHeight="1" thickBot="1" x14ac:dyDescent="0.3">
      <c r="A12" s="58"/>
      <c r="B12" s="139" t="str">
        <f>+VLOOKUP(LEFT(F11,200),LISTAS!$I$112:$K$132,2,FALSE)</f>
        <v>PROD_OBJ_4.4.2.</v>
      </c>
      <c r="C12" s="478" t="s">
        <v>259</v>
      </c>
      <c r="D12" s="479"/>
      <c r="E12" s="480"/>
      <c r="F12" s="481" t="s">
        <v>641</v>
      </c>
      <c r="G12" s="481"/>
      <c r="H12" s="481"/>
      <c r="I12" s="481"/>
      <c r="J12" s="481"/>
      <c r="K12" s="481"/>
      <c r="L12" s="481"/>
      <c r="M12" s="481"/>
      <c r="N12" s="481"/>
      <c r="O12" s="481"/>
      <c r="P12" s="453"/>
      <c r="Q12" s="454"/>
      <c r="R12" s="454"/>
      <c r="S12" s="454"/>
      <c r="T12" s="486"/>
      <c r="U12" s="487"/>
      <c r="V12" s="487"/>
      <c r="W12" s="487"/>
      <c r="X12" s="488"/>
      <c r="Y12" s="486"/>
      <c r="Z12" s="487"/>
      <c r="AA12" s="487"/>
      <c r="AB12" s="487"/>
      <c r="AC12" s="488"/>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1" customFormat="1" ht="20.25" customHeight="1" x14ac:dyDescent="0.25">
      <c r="A13" s="82"/>
      <c r="B13" s="142" t="str">
        <f>VLOOKUP(LEFT(F12,200),LISTAS!$L$113:$P$132,2,FALSE)</f>
        <v>MGA_META11</v>
      </c>
      <c r="C13" s="394" t="s">
        <v>137</v>
      </c>
      <c r="D13" s="396" t="s">
        <v>14</v>
      </c>
      <c r="E13" s="396" t="s">
        <v>10</v>
      </c>
      <c r="F13" s="396" t="s">
        <v>240</v>
      </c>
      <c r="G13" s="396" t="s">
        <v>260</v>
      </c>
      <c r="H13" s="396" t="s">
        <v>257</v>
      </c>
      <c r="I13" s="411" t="s">
        <v>258</v>
      </c>
      <c r="J13" s="411" t="s">
        <v>261</v>
      </c>
      <c r="K13" s="396" t="s">
        <v>244</v>
      </c>
      <c r="L13" s="424" t="s">
        <v>241</v>
      </c>
      <c r="M13" s="407" t="s">
        <v>138</v>
      </c>
      <c r="N13" s="409" t="s">
        <v>15</v>
      </c>
      <c r="O13" s="410"/>
      <c r="P13" s="404" t="s">
        <v>242</v>
      </c>
      <c r="Q13" s="405"/>
      <c r="R13" s="406"/>
      <c r="S13" s="459" t="s">
        <v>245</v>
      </c>
      <c r="T13" s="460"/>
      <c r="U13" s="460"/>
      <c r="V13" s="463"/>
      <c r="W13" s="464" t="s">
        <v>246</v>
      </c>
      <c r="X13" s="460"/>
      <c r="Y13" s="460"/>
      <c r="Z13" s="463"/>
      <c r="AA13" s="464" t="s">
        <v>247</v>
      </c>
      <c r="AB13" s="460"/>
      <c r="AC13" s="460"/>
      <c r="AD13" s="463"/>
      <c r="AE13" s="464" t="s">
        <v>248</v>
      </c>
      <c r="AF13" s="460"/>
      <c r="AG13" s="460"/>
      <c r="AH13" s="461"/>
      <c r="AI13" s="459" t="s">
        <v>249</v>
      </c>
      <c r="AJ13" s="460"/>
      <c r="AK13" s="460"/>
      <c r="AL13" s="461"/>
      <c r="AM13" s="459" t="s">
        <v>250</v>
      </c>
      <c r="AN13" s="460"/>
      <c r="AO13" s="460"/>
      <c r="AP13" s="461"/>
      <c r="AQ13" s="459" t="s">
        <v>251</v>
      </c>
      <c r="AR13" s="460"/>
      <c r="AS13" s="460"/>
      <c r="AT13" s="461"/>
      <c r="AU13" s="459" t="s">
        <v>252</v>
      </c>
      <c r="AV13" s="460"/>
      <c r="AW13" s="460"/>
      <c r="AX13" s="461"/>
      <c r="AY13" s="459" t="s">
        <v>253</v>
      </c>
      <c r="AZ13" s="460"/>
      <c r="BA13" s="460"/>
      <c r="BB13" s="461"/>
      <c r="BC13" s="459" t="s">
        <v>254</v>
      </c>
      <c r="BD13" s="460"/>
      <c r="BE13" s="460"/>
      <c r="BF13" s="461"/>
      <c r="BG13" s="459" t="s">
        <v>255</v>
      </c>
      <c r="BH13" s="460"/>
      <c r="BI13" s="460"/>
      <c r="BJ13" s="461"/>
      <c r="BK13" s="459" t="s">
        <v>256</v>
      </c>
      <c r="BL13" s="460"/>
      <c r="BM13" s="460"/>
      <c r="BN13" s="461"/>
      <c r="BO13" s="21"/>
      <c r="BP13" s="14"/>
      <c r="BQ13" s="14"/>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c r="JE13" s="57"/>
      <c r="JF13" s="57"/>
      <c r="JG13" s="57"/>
      <c r="JH13" s="57"/>
      <c r="JI13" s="57"/>
      <c r="JJ13" s="57"/>
      <c r="JK13" s="57"/>
      <c r="JL13" s="57"/>
      <c r="JM13" s="57"/>
      <c r="JN13" s="57"/>
      <c r="JO13" s="57"/>
      <c r="JP13" s="57"/>
      <c r="JQ13" s="57"/>
      <c r="JR13" s="57"/>
      <c r="JS13" s="57"/>
      <c r="JT13" s="57"/>
      <c r="JU13" s="57"/>
      <c r="JV13" s="57"/>
      <c r="JW13" s="57"/>
      <c r="JX13" s="57"/>
      <c r="JY13" s="57"/>
      <c r="JZ13" s="57"/>
      <c r="KA13" s="57"/>
      <c r="KB13" s="57"/>
      <c r="KC13" s="57"/>
      <c r="KD13" s="57"/>
      <c r="KE13" s="57"/>
      <c r="KF13" s="57"/>
      <c r="KG13" s="57"/>
      <c r="KH13" s="57"/>
      <c r="KI13" s="57"/>
      <c r="KJ13" s="57"/>
      <c r="KK13" s="57"/>
      <c r="KL13" s="57"/>
      <c r="KM13" s="57"/>
      <c r="KN13" s="57"/>
      <c r="KO13" s="57"/>
      <c r="KP13" s="57"/>
      <c r="KQ13" s="57"/>
      <c r="KR13" s="57"/>
      <c r="KS13" s="57"/>
      <c r="KT13" s="57"/>
      <c r="KU13" s="57"/>
      <c r="KV13" s="57"/>
      <c r="KW13" s="57"/>
      <c r="KX13" s="57"/>
      <c r="KY13" s="57"/>
      <c r="KZ13" s="57"/>
      <c r="LA13" s="57"/>
      <c r="LB13" s="57"/>
      <c r="LC13" s="57"/>
      <c r="LD13" s="57"/>
      <c r="LE13" s="57"/>
      <c r="LF13" s="57"/>
      <c r="LG13" s="57"/>
      <c r="LH13" s="57"/>
      <c r="LI13" s="57"/>
      <c r="LJ13" s="57"/>
      <c r="LK13" s="57"/>
      <c r="LL13" s="57"/>
      <c r="LM13" s="57"/>
      <c r="LN13" s="57"/>
      <c r="LO13" s="57"/>
      <c r="LP13" s="57"/>
      <c r="LQ13" s="57"/>
      <c r="LR13" s="57"/>
      <c r="LS13" s="57"/>
      <c r="LT13" s="57"/>
      <c r="LU13" s="57"/>
      <c r="LV13" s="57"/>
      <c r="LW13" s="57"/>
      <c r="LX13" s="57"/>
      <c r="LY13" s="57"/>
      <c r="LZ13" s="57"/>
      <c r="MA13" s="57"/>
      <c r="MB13" s="57"/>
      <c r="MC13" s="57"/>
      <c r="MD13" s="57"/>
      <c r="ME13" s="57"/>
      <c r="MF13" s="57"/>
      <c r="MG13" s="57"/>
      <c r="MH13" s="57"/>
      <c r="MI13" s="57"/>
      <c r="MJ13" s="57"/>
      <c r="MK13" s="57"/>
      <c r="ML13" s="57"/>
      <c r="MM13" s="57"/>
      <c r="MN13" s="57"/>
      <c r="MO13" s="57"/>
      <c r="MP13" s="57"/>
      <c r="MQ13" s="57"/>
      <c r="MR13" s="57"/>
      <c r="MS13" s="57"/>
      <c r="MT13" s="57"/>
      <c r="MU13" s="57"/>
      <c r="MV13" s="57"/>
      <c r="MW13" s="57"/>
      <c r="MX13" s="57"/>
      <c r="MY13" s="57"/>
      <c r="MZ13" s="57"/>
      <c r="NA13" s="57"/>
      <c r="NB13" s="57"/>
      <c r="NC13" s="57"/>
      <c r="ND13" s="57"/>
      <c r="NE13" s="57"/>
      <c r="NF13" s="57"/>
      <c r="NG13" s="57"/>
      <c r="NH13" s="57"/>
      <c r="NI13" s="57"/>
      <c r="NJ13" s="57"/>
      <c r="NK13" s="57"/>
      <c r="NL13" s="57"/>
      <c r="NM13" s="57"/>
      <c r="NN13" s="57"/>
      <c r="NO13" s="57"/>
      <c r="NP13" s="57"/>
      <c r="NQ13" s="57"/>
      <c r="NR13" s="57"/>
      <c r="NS13" s="57"/>
      <c r="NT13" s="57"/>
      <c r="NU13" s="57"/>
      <c r="NV13" s="57"/>
      <c r="NW13" s="57"/>
      <c r="NX13" s="57"/>
      <c r="NY13" s="57"/>
      <c r="NZ13" s="57"/>
      <c r="OA13" s="57"/>
      <c r="OB13" s="57"/>
      <c r="OC13" s="57"/>
      <c r="OD13" s="57"/>
      <c r="OE13" s="57"/>
      <c r="OF13" s="57"/>
      <c r="OG13" s="57"/>
      <c r="OH13" s="57"/>
      <c r="OI13" s="57"/>
      <c r="OJ13" s="57"/>
      <c r="OK13" s="57"/>
      <c r="OL13" s="57"/>
      <c r="OM13" s="57"/>
      <c r="ON13" s="57"/>
      <c r="OO13" s="57"/>
      <c r="OP13" s="57"/>
      <c r="OQ13" s="57"/>
      <c r="OR13" s="57"/>
      <c r="OS13" s="57"/>
      <c r="OT13" s="57"/>
      <c r="OU13" s="57"/>
      <c r="OV13" s="57"/>
      <c r="OW13" s="57"/>
      <c r="OX13" s="57"/>
      <c r="OY13" s="57"/>
      <c r="OZ13" s="57"/>
      <c r="PA13" s="57"/>
      <c r="PB13" s="57"/>
      <c r="PC13" s="57"/>
      <c r="PD13" s="57"/>
      <c r="PE13" s="57"/>
      <c r="PF13" s="57"/>
      <c r="PG13" s="57"/>
      <c r="PH13" s="57"/>
      <c r="PI13" s="57"/>
      <c r="PJ13" s="57"/>
      <c r="PK13" s="57"/>
      <c r="PL13" s="57"/>
      <c r="PM13" s="57"/>
      <c r="PN13" s="57"/>
      <c r="PO13" s="57"/>
      <c r="PP13" s="57"/>
      <c r="PQ13" s="57"/>
      <c r="PR13" s="57"/>
      <c r="PS13" s="57"/>
      <c r="PT13" s="57"/>
      <c r="PU13" s="57"/>
      <c r="PV13" s="57"/>
      <c r="PW13" s="57"/>
      <c r="PX13" s="57"/>
      <c r="PY13" s="57"/>
      <c r="PZ13" s="57"/>
      <c r="QA13" s="57"/>
      <c r="QB13" s="57"/>
      <c r="QC13" s="57"/>
      <c r="QD13" s="57"/>
      <c r="QE13" s="57"/>
      <c r="QF13" s="57"/>
      <c r="QG13" s="57"/>
      <c r="QH13" s="57"/>
      <c r="QI13" s="57"/>
      <c r="QJ13" s="57"/>
      <c r="QK13" s="57"/>
      <c r="QL13" s="57"/>
      <c r="QM13" s="57"/>
      <c r="QN13" s="57"/>
      <c r="QO13" s="57"/>
      <c r="QP13" s="57"/>
      <c r="QQ13" s="57"/>
      <c r="QR13" s="57"/>
      <c r="QS13" s="57"/>
      <c r="QT13" s="57"/>
      <c r="QU13" s="57"/>
      <c r="QV13" s="57"/>
      <c r="QW13" s="57"/>
      <c r="QX13" s="57"/>
      <c r="QY13" s="57"/>
      <c r="QZ13" s="57"/>
      <c r="RA13" s="57"/>
      <c r="RB13" s="57"/>
      <c r="RC13" s="57"/>
      <c r="RD13" s="57"/>
      <c r="RE13" s="57"/>
      <c r="RF13" s="57"/>
      <c r="RG13" s="57"/>
      <c r="RH13" s="57"/>
      <c r="RI13" s="57"/>
      <c r="RJ13" s="57"/>
      <c r="RK13" s="57"/>
      <c r="RL13" s="57"/>
      <c r="RM13" s="57"/>
      <c r="RN13" s="57"/>
      <c r="RO13" s="57"/>
      <c r="RP13" s="57"/>
      <c r="RQ13" s="57"/>
      <c r="RR13" s="57"/>
      <c r="RS13" s="57"/>
      <c r="RT13" s="57"/>
      <c r="RU13" s="57"/>
      <c r="RV13" s="57"/>
      <c r="RW13" s="57"/>
      <c r="RX13" s="57"/>
      <c r="RY13" s="57"/>
      <c r="RZ13" s="57"/>
      <c r="SA13" s="57"/>
      <c r="SB13" s="57"/>
      <c r="SC13" s="57"/>
      <c r="SD13" s="57"/>
      <c r="SE13" s="57"/>
      <c r="SF13" s="57"/>
      <c r="SG13" s="57"/>
      <c r="SH13" s="57"/>
      <c r="SI13" s="57"/>
      <c r="SJ13" s="57"/>
      <c r="SK13" s="57"/>
      <c r="SL13" s="57"/>
      <c r="SM13" s="57"/>
      <c r="SN13" s="57"/>
      <c r="SO13" s="57"/>
      <c r="SP13" s="57"/>
      <c r="SQ13" s="57"/>
      <c r="SR13" s="57"/>
      <c r="SS13" s="57"/>
      <c r="ST13" s="57"/>
      <c r="SU13" s="57"/>
      <c r="SV13" s="57"/>
      <c r="SW13" s="57"/>
      <c r="SX13" s="57"/>
      <c r="SY13" s="57"/>
      <c r="SZ13" s="57"/>
      <c r="TA13" s="57"/>
      <c r="TB13" s="57"/>
      <c r="TC13" s="57"/>
      <c r="TD13" s="57"/>
      <c r="TE13" s="57"/>
      <c r="TF13" s="57"/>
      <c r="TG13" s="57"/>
      <c r="TH13" s="57"/>
      <c r="TI13" s="57"/>
      <c r="TJ13" s="57"/>
      <c r="TK13" s="57"/>
      <c r="TL13" s="57"/>
      <c r="TM13" s="57"/>
      <c r="TN13" s="57"/>
      <c r="TO13" s="57"/>
      <c r="TP13" s="57"/>
      <c r="TQ13" s="57"/>
      <c r="TR13" s="57"/>
      <c r="TS13" s="57"/>
      <c r="TT13" s="57"/>
      <c r="TU13" s="57"/>
      <c r="TV13" s="57"/>
      <c r="TW13" s="57"/>
      <c r="TX13" s="57"/>
      <c r="TY13" s="57"/>
      <c r="TZ13" s="57"/>
      <c r="UA13" s="57"/>
      <c r="UB13" s="57"/>
      <c r="UC13" s="57"/>
      <c r="UD13" s="57"/>
      <c r="UE13" s="57"/>
      <c r="UF13" s="57"/>
      <c r="UG13" s="57"/>
      <c r="UH13" s="57"/>
      <c r="UI13" s="57"/>
      <c r="UJ13" s="57"/>
      <c r="UK13" s="57"/>
      <c r="UL13" s="57"/>
      <c r="UM13" s="57"/>
      <c r="UN13" s="57"/>
      <c r="UO13" s="57"/>
      <c r="UP13" s="57"/>
      <c r="UQ13" s="57"/>
      <c r="UR13" s="57"/>
      <c r="US13" s="57"/>
      <c r="UT13" s="57"/>
      <c r="UU13" s="57"/>
      <c r="UV13" s="57"/>
      <c r="UW13" s="57"/>
      <c r="UX13" s="57"/>
      <c r="UY13" s="57"/>
      <c r="UZ13" s="57"/>
      <c r="VA13" s="57"/>
      <c r="VB13" s="57"/>
      <c r="VC13" s="57"/>
      <c r="VD13" s="57"/>
      <c r="VE13" s="57"/>
      <c r="VF13" s="57"/>
      <c r="VG13" s="57"/>
      <c r="VH13" s="57"/>
      <c r="VI13" s="57"/>
      <c r="VJ13" s="57"/>
      <c r="VK13" s="57"/>
      <c r="VL13" s="57"/>
      <c r="VM13" s="57"/>
      <c r="VN13" s="57"/>
      <c r="VO13" s="57"/>
      <c r="VP13" s="57"/>
      <c r="VQ13" s="57"/>
      <c r="VR13" s="57"/>
      <c r="VS13" s="57"/>
      <c r="VT13" s="57"/>
      <c r="VU13" s="57"/>
      <c r="VV13" s="57"/>
      <c r="VW13" s="57"/>
      <c r="VX13" s="57"/>
      <c r="VY13" s="57"/>
      <c r="VZ13" s="57"/>
      <c r="WA13" s="57"/>
      <c r="WB13" s="57"/>
      <c r="WC13" s="57"/>
      <c r="WD13" s="57"/>
      <c r="WE13" s="57"/>
      <c r="WF13" s="57"/>
      <c r="WG13" s="57"/>
      <c r="WH13" s="57"/>
      <c r="WI13" s="57"/>
      <c r="WJ13" s="57"/>
      <c r="WK13" s="57"/>
      <c r="WL13" s="57"/>
      <c r="WM13" s="57"/>
      <c r="WN13" s="57"/>
      <c r="WO13" s="57"/>
      <c r="WP13" s="57"/>
      <c r="WQ13" s="57"/>
      <c r="WR13" s="57"/>
      <c r="WS13" s="57"/>
      <c r="WT13" s="57"/>
      <c r="WU13" s="57"/>
      <c r="WV13" s="57"/>
      <c r="WW13" s="57"/>
      <c r="WX13" s="57"/>
      <c r="WY13" s="57"/>
      <c r="WZ13" s="57"/>
      <c r="XA13" s="57"/>
      <c r="XB13" s="57"/>
      <c r="XC13" s="57"/>
      <c r="XD13" s="57"/>
      <c r="XE13" s="57"/>
      <c r="XF13" s="57"/>
      <c r="XG13" s="57"/>
      <c r="XH13" s="57"/>
      <c r="XI13" s="57"/>
      <c r="XJ13" s="57"/>
      <c r="XK13" s="57"/>
      <c r="XL13" s="57"/>
      <c r="XM13" s="57"/>
      <c r="XN13" s="57"/>
      <c r="XO13" s="57"/>
      <c r="XP13" s="57"/>
      <c r="XQ13" s="57"/>
      <c r="XR13" s="57"/>
      <c r="XS13" s="57"/>
      <c r="XT13" s="57"/>
      <c r="XU13" s="57"/>
      <c r="XV13" s="57"/>
      <c r="XW13" s="57"/>
      <c r="XX13" s="57"/>
      <c r="XY13" s="57"/>
      <c r="XZ13" s="57"/>
      <c r="YA13" s="57"/>
      <c r="YB13" s="57"/>
      <c r="YC13" s="57"/>
      <c r="YD13" s="57"/>
      <c r="YE13" s="57"/>
      <c r="YF13" s="57"/>
      <c r="YG13" s="57"/>
      <c r="YH13" s="57"/>
      <c r="YI13" s="57"/>
      <c r="YJ13" s="57"/>
      <c r="YK13" s="57"/>
      <c r="YL13" s="57"/>
      <c r="YM13" s="57"/>
      <c r="YN13" s="57"/>
      <c r="YO13" s="57"/>
      <c r="YP13" s="57"/>
      <c r="YQ13" s="57"/>
      <c r="YR13" s="57"/>
      <c r="YS13" s="57"/>
      <c r="YT13" s="57"/>
      <c r="YU13" s="57"/>
      <c r="YV13" s="57"/>
      <c r="YW13" s="57"/>
      <c r="YX13" s="57"/>
      <c r="YY13" s="57"/>
      <c r="YZ13" s="57"/>
      <c r="ZA13" s="57"/>
      <c r="ZB13" s="57"/>
      <c r="ZC13" s="57"/>
      <c r="ZD13" s="57"/>
      <c r="ZE13" s="57"/>
      <c r="ZF13" s="57"/>
      <c r="ZG13" s="57"/>
      <c r="ZH13" s="57"/>
      <c r="ZI13" s="57"/>
      <c r="ZJ13" s="57"/>
      <c r="ZK13" s="57"/>
      <c r="ZL13" s="57"/>
      <c r="ZM13" s="57"/>
      <c r="ZN13" s="57"/>
      <c r="ZO13" s="57"/>
      <c r="ZP13" s="57"/>
      <c r="ZQ13" s="57"/>
      <c r="ZR13" s="57"/>
      <c r="ZS13" s="57"/>
      <c r="ZT13" s="57"/>
      <c r="ZU13" s="57"/>
      <c r="ZV13" s="57"/>
      <c r="ZW13" s="57"/>
      <c r="ZX13" s="57"/>
      <c r="ZY13" s="57"/>
      <c r="ZZ13" s="57"/>
      <c r="AAA13" s="57"/>
      <c r="AAB13" s="57"/>
      <c r="AAC13" s="57"/>
      <c r="AAD13" s="57"/>
      <c r="AAE13" s="57"/>
      <c r="AAF13" s="57"/>
      <c r="AAG13" s="57"/>
      <c r="AAH13" s="57"/>
      <c r="AAI13" s="57"/>
      <c r="AAJ13" s="57"/>
      <c r="AAK13" s="57"/>
      <c r="AAL13" s="57"/>
      <c r="AAM13" s="57"/>
      <c r="AAN13" s="57"/>
      <c r="AAO13" s="57"/>
      <c r="AAP13" s="57"/>
      <c r="AAQ13" s="57"/>
      <c r="AAR13" s="57"/>
      <c r="AAS13" s="57"/>
      <c r="AAT13" s="57"/>
      <c r="AAU13" s="57"/>
      <c r="AAV13" s="57"/>
      <c r="AAW13" s="57"/>
    </row>
    <row r="14" spans="1:725" s="81" customFormat="1" ht="51" customHeight="1" thickBot="1" x14ac:dyDescent="0.3">
      <c r="A14" s="82"/>
      <c r="B14" s="142" t="str">
        <f>VLOOKUP(LEFT(F12,200),LISTAS!$L$113:$O$132,3,FALSE)</f>
        <v>PMR_META11</v>
      </c>
      <c r="C14" s="466"/>
      <c r="D14" s="465"/>
      <c r="E14" s="465"/>
      <c r="F14" s="465"/>
      <c r="G14" s="465"/>
      <c r="H14" s="465"/>
      <c r="I14" s="474"/>
      <c r="J14" s="474"/>
      <c r="K14" s="465"/>
      <c r="L14" s="482"/>
      <c r="M14" s="467"/>
      <c r="N14" s="109" t="s">
        <v>11</v>
      </c>
      <c r="O14" s="110" t="s">
        <v>12</v>
      </c>
      <c r="P14" s="114" t="s">
        <v>239</v>
      </c>
      <c r="Q14" s="90" t="s">
        <v>238</v>
      </c>
      <c r="R14" s="115" t="s">
        <v>237</v>
      </c>
      <c r="S14" s="78" t="s">
        <v>135</v>
      </c>
      <c r="T14" s="78" t="s">
        <v>136</v>
      </c>
      <c r="U14" s="78" t="s">
        <v>13</v>
      </c>
      <c r="V14" s="116" t="s">
        <v>63</v>
      </c>
      <c r="W14" s="78" t="s">
        <v>135</v>
      </c>
      <c r="X14" s="78" t="s">
        <v>136</v>
      </c>
      <c r="Y14" s="78" t="s">
        <v>13</v>
      </c>
      <c r="Z14" s="116" t="s">
        <v>63</v>
      </c>
      <c r="AA14" s="78" t="s">
        <v>135</v>
      </c>
      <c r="AB14" s="78" t="s">
        <v>136</v>
      </c>
      <c r="AC14" s="78" t="s">
        <v>13</v>
      </c>
      <c r="AD14" s="116" t="s">
        <v>63</v>
      </c>
      <c r="AE14" s="78" t="s">
        <v>135</v>
      </c>
      <c r="AF14" s="78" t="s">
        <v>136</v>
      </c>
      <c r="AG14" s="78" t="s">
        <v>13</v>
      </c>
      <c r="AH14" s="116" t="s">
        <v>63</v>
      </c>
      <c r="AI14" s="78" t="s">
        <v>135</v>
      </c>
      <c r="AJ14" s="78" t="s">
        <v>136</v>
      </c>
      <c r="AK14" s="78" t="s">
        <v>13</v>
      </c>
      <c r="AL14" s="116" t="s">
        <v>63</v>
      </c>
      <c r="AM14" s="78" t="s">
        <v>135</v>
      </c>
      <c r="AN14" s="78" t="s">
        <v>136</v>
      </c>
      <c r="AO14" s="78" t="s">
        <v>13</v>
      </c>
      <c r="AP14" s="78" t="s">
        <v>63</v>
      </c>
      <c r="AQ14" s="78" t="s">
        <v>135</v>
      </c>
      <c r="AR14" s="78" t="s">
        <v>136</v>
      </c>
      <c r="AS14" s="78" t="s">
        <v>13</v>
      </c>
      <c r="AT14" s="78" t="s">
        <v>63</v>
      </c>
      <c r="AU14" s="78" t="s">
        <v>135</v>
      </c>
      <c r="AV14" s="78" t="s">
        <v>136</v>
      </c>
      <c r="AW14" s="78" t="s">
        <v>13</v>
      </c>
      <c r="AX14" s="78" t="s">
        <v>63</v>
      </c>
      <c r="AY14" s="78" t="s">
        <v>135</v>
      </c>
      <c r="AZ14" s="78" t="s">
        <v>136</v>
      </c>
      <c r="BA14" s="78" t="s">
        <v>13</v>
      </c>
      <c r="BB14" s="78" t="s">
        <v>63</v>
      </c>
      <c r="BC14" s="78" t="s">
        <v>135</v>
      </c>
      <c r="BD14" s="78" t="s">
        <v>136</v>
      </c>
      <c r="BE14" s="78" t="s">
        <v>13</v>
      </c>
      <c r="BF14" s="78" t="s">
        <v>63</v>
      </c>
      <c r="BG14" s="78" t="s">
        <v>135</v>
      </c>
      <c r="BH14" s="78" t="s">
        <v>136</v>
      </c>
      <c r="BI14" s="78" t="s">
        <v>13</v>
      </c>
      <c r="BJ14" s="78" t="s">
        <v>63</v>
      </c>
      <c r="BK14" s="78" t="s">
        <v>135</v>
      </c>
      <c r="BL14" s="78" t="s">
        <v>136</v>
      </c>
      <c r="BM14" s="78" t="s">
        <v>13</v>
      </c>
      <c r="BN14" s="78" t="s">
        <v>63</v>
      </c>
      <c r="BO14" s="21"/>
      <c r="BP14" s="14"/>
      <c r="BQ14" s="14"/>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c r="JQ14" s="57"/>
      <c r="JR14" s="57"/>
      <c r="JS14" s="57"/>
      <c r="JT14" s="57"/>
      <c r="JU14" s="57"/>
      <c r="JV14" s="57"/>
      <c r="JW14" s="57"/>
      <c r="JX14" s="57"/>
      <c r="JY14" s="57"/>
      <c r="JZ14" s="57"/>
      <c r="KA14" s="57"/>
      <c r="KB14" s="57"/>
      <c r="KC14" s="57"/>
      <c r="KD14" s="57"/>
      <c r="KE14" s="57"/>
      <c r="KF14" s="57"/>
      <c r="KG14" s="57"/>
      <c r="KH14" s="57"/>
      <c r="KI14" s="57"/>
      <c r="KJ14" s="57"/>
      <c r="KK14" s="57"/>
      <c r="KL14" s="57"/>
      <c r="KM14" s="57"/>
      <c r="KN14" s="57"/>
      <c r="KO14" s="57"/>
      <c r="KP14" s="57"/>
      <c r="KQ14" s="57"/>
      <c r="KR14" s="57"/>
      <c r="KS14" s="57"/>
      <c r="KT14" s="57"/>
      <c r="KU14" s="57"/>
      <c r="KV14" s="57"/>
      <c r="KW14" s="57"/>
      <c r="KX14" s="57"/>
      <c r="KY14" s="57"/>
      <c r="KZ14" s="57"/>
      <c r="LA14" s="57"/>
      <c r="LB14" s="57"/>
      <c r="LC14" s="57"/>
      <c r="LD14" s="57"/>
      <c r="LE14" s="57"/>
      <c r="LF14" s="57"/>
      <c r="LG14" s="57"/>
      <c r="LH14" s="57"/>
      <c r="LI14" s="57"/>
      <c r="LJ14" s="57"/>
      <c r="LK14" s="57"/>
      <c r="LL14" s="57"/>
      <c r="LM14" s="57"/>
      <c r="LN14" s="57"/>
      <c r="LO14" s="57"/>
      <c r="LP14" s="57"/>
      <c r="LQ14" s="57"/>
      <c r="LR14" s="57"/>
      <c r="LS14" s="57"/>
      <c r="LT14" s="57"/>
      <c r="LU14" s="57"/>
      <c r="LV14" s="57"/>
      <c r="LW14" s="57"/>
      <c r="LX14" s="57"/>
      <c r="LY14" s="57"/>
      <c r="LZ14" s="57"/>
      <c r="MA14" s="57"/>
      <c r="MB14" s="57"/>
      <c r="MC14" s="57"/>
      <c r="MD14" s="57"/>
      <c r="ME14" s="57"/>
      <c r="MF14" s="57"/>
      <c r="MG14" s="57"/>
      <c r="MH14" s="57"/>
      <c r="MI14" s="57"/>
      <c r="MJ14" s="57"/>
      <c r="MK14" s="57"/>
      <c r="ML14" s="57"/>
      <c r="MM14" s="57"/>
      <c r="MN14" s="57"/>
      <c r="MO14" s="57"/>
      <c r="MP14" s="57"/>
      <c r="MQ14" s="57"/>
      <c r="MR14" s="57"/>
      <c r="MS14" s="57"/>
      <c r="MT14" s="57"/>
      <c r="MU14" s="57"/>
      <c r="MV14" s="57"/>
      <c r="MW14" s="57"/>
      <c r="MX14" s="57"/>
      <c r="MY14" s="57"/>
      <c r="MZ14" s="57"/>
      <c r="NA14" s="57"/>
      <c r="NB14" s="57"/>
      <c r="NC14" s="57"/>
      <c r="ND14" s="57"/>
      <c r="NE14" s="57"/>
      <c r="NF14" s="57"/>
      <c r="NG14" s="57"/>
      <c r="NH14" s="57"/>
      <c r="NI14" s="57"/>
      <c r="NJ14" s="57"/>
      <c r="NK14" s="57"/>
      <c r="NL14" s="57"/>
      <c r="NM14" s="57"/>
      <c r="NN14" s="57"/>
      <c r="NO14" s="57"/>
      <c r="NP14" s="57"/>
      <c r="NQ14" s="57"/>
      <c r="NR14" s="57"/>
      <c r="NS14" s="57"/>
      <c r="NT14" s="57"/>
      <c r="NU14" s="57"/>
      <c r="NV14" s="57"/>
      <c r="NW14" s="57"/>
      <c r="NX14" s="57"/>
      <c r="NY14" s="57"/>
      <c r="NZ14" s="57"/>
      <c r="OA14" s="57"/>
      <c r="OB14" s="57"/>
      <c r="OC14" s="57"/>
      <c r="OD14" s="57"/>
      <c r="OE14" s="57"/>
      <c r="OF14" s="57"/>
      <c r="OG14" s="57"/>
      <c r="OH14" s="57"/>
      <c r="OI14" s="57"/>
      <c r="OJ14" s="57"/>
      <c r="OK14" s="57"/>
      <c r="OL14" s="57"/>
      <c r="OM14" s="57"/>
      <c r="ON14" s="57"/>
      <c r="OO14" s="57"/>
      <c r="OP14" s="57"/>
      <c r="OQ14" s="57"/>
      <c r="OR14" s="57"/>
      <c r="OS14" s="57"/>
      <c r="OT14" s="57"/>
      <c r="OU14" s="57"/>
      <c r="OV14" s="57"/>
      <c r="OW14" s="57"/>
      <c r="OX14" s="57"/>
      <c r="OY14" s="57"/>
      <c r="OZ14" s="57"/>
      <c r="PA14" s="57"/>
      <c r="PB14" s="57"/>
      <c r="PC14" s="57"/>
      <c r="PD14" s="57"/>
      <c r="PE14" s="57"/>
      <c r="PF14" s="57"/>
      <c r="PG14" s="57"/>
      <c r="PH14" s="57"/>
      <c r="PI14" s="57"/>
      <c r="PJ14" s="57"/>
      <c r="PK14" s="57"/>
      <c r="PL14" s="57"/>
      <c r="PM14" s="57"/>
      <c r="PN14" s="57"/>
      <c r="PO14" s="57"/>
      <c r="PP14" s="57"/>
      <c r="PQ14" s="57"/>
      <c r="PR14" s="57"/>
      <c r="PS14" s="57"/>
      <c r="PT14" s="57"/>
      <c r="PU14" s="57"/>
      <c r="PV14" s="57"/>
      <c r="PW14" s="57"/>
      <c r="PX14" s="57"/>
      <c r="PY14" s="57"/>
      <c r="PZ14" s="57"/>
      <c r="QA14" s="57"/>
      <c r="QB14" s="57"/>
      <c r="QC14" s="57"/>
      <c r="QD14" s="57"/>
      <c r="QE14" s="57"/>
      <c r="QF14" s="57"/>
      <c r="QG14" s="57"/>
      <c r="QH14" s="57"/>
      <c r="QI14" s="57"/>
      <c r="QJ14" s="57"/>
      <c r="QK14" s="57"/>
      <c r="QL14" s="57"/>
      <c r="QM14" s="57"/>
      <c r="QN14" s="57"/>
      <c r="QO14" s="57"/>
      <c r="QP14" s="57"/>
      <c r="QQ14" s="57"/>
      <c r="QR14" s="57"/>
      <c r="QS14" s="57"/>
      <c r="QT14" s="57"/>
      <c r="QU14" s="57"/>
      <c r="QV14" s="57"/>
      <c r="QW14" s="57"/>
      <c r="QX14" s="57"/>
      <c r="QY14" s="57"/>
      <c r="QZ14" s="57"/>
      <c r="RA14" s="57"/>
      <c r="RB14" s="57"/>
      <c r="RC14" s="57"/>
      <c r="RD14" s="57"/>
      <c r="RE14" s="57"/>
      <c r="RF14" s="57"/>
      <c r="RG14" s="57"/>
      <c r="RH14" s="57"/>
      <c r="RI14" s="57"/>
      <c r="RJ14" s="57"/>
      <c r="RK14" s="57"/>
      <c r="RL14" s="57"/>
      <c r="RM14" s="57"/>
      <c r="RN14" s="57"/>
      <c r="RO14" s="57"/>
      <c r="RP14" s="57"/>
      <c r="RQ14" s="57"/>
      <c r="RR14" s="57"/>
      <c r="RS14" s="57"/>
      <c r="RT14" s="57"/>
      <c r="RU14" s="57"/>
      <c r="RV14" s="57"/>
      <c r="RW14" s="57"/>
      <c r="RX14" s="57"/>
      <c r="RY14" s="57"/>
      <c r="RZ14" s="57"/>
      <c r="SA14" s="57"/>
      <c r="SB14" s="57"/>
      <c r="SC14" s="57"/>
      <c r="SD14" s="57"/>
      <c r="SE14" s="57"/>
      <c r="SF14" s="57"/>
      <c r="SG14" s="57"/>
      <c r="SH14" s="57"/>
      <c r="SI14" s="57"/>
      <c r="SJ14" s="57"/>
      <c r="SK14" s="57"/>
      <c r="SL14" s="57"/>
      <c r="SM14" s="57"/>
      <c r="SN14" s="57"/>
      <c r="SO14" s="57"/>
      <c r="SP14" s="57"/>
      <c r="SQ14" s="57"/>
      <c r="SR14" s="57"/>
      <c r="SS14" s="57"/>
      <c r="ST14" s="57"/>
      <c r="SU14" s="57"/>
      <c r="SV14" s="57"/>
      <c r="SW14" s="57"/>
      <c r="SX14" s="57"/>
      <c r="SY14" s="57"/>
      <c r="SZ14" s="57"/>
      <c r="TA14" s="57"/>
      <c r="TB14" s="57"/>
      <c r="TC14" s="57"/>
      <c r="TD14" s="57"/>
      <c r="TE14" s="57"/>
      <c r="TF14" s="57"/>
      <c r="TG14" s="57"/>
      <c r="TH14" s="57"/>
      <c r="TI14" s="57"/>
      <c r="TJ14" s="57"/>
      <c r="TK14" s="57"/>
      <c r="TL14" s="57"/>
      <c r="TM14" s="57"/>
      <c r="TN14" s="57"/>
      <c r="TO14" s="57"/>
      <c r="TP14" s="57"/>
      <c r="TQ14" s="57"/>
      <c r="TR14" s="57"/>
      <c r="TS14" s="57"/>
      <c r="TT14" s="57"/>
      <c r="TU14" s="57"/>
      <c r="TV14" s="57"/>
      <c r="TW14" s="57"/>
      <c r="TX14" s="57"/>
      <c r="TY14" s="57"/>
      <c r="TZ14" s="57"/>
      <c r="UA14" s="57"/>
      <c r="UB14" s="57"/>
      <c r="UC14" s="57"/>
      <c r="UD14" s="57"/>
      <c r="UE14" s="57"/>
      <c r="UF14" s="57"/>
      <c r="UG14" s="57"/>
      <c r="UH14" s="57"/>
      <c r="UI14" s="57"/>
      <c r="UJ14" s="57"/>
      <c r="UK14" s="57"/>
      <c r="UL14" s="57"/>
      <c r="UM14" s="57"/>
      <c r="UN14" s="57"/>
      <c r="UO14" s="57"/>
      <c r="UP14" s="57"/>
      <c r="UQ14" s="57"/>
      <c r="UR14" s="57"/>
      <c r="US14" s="57"/>
      <c r="UT14" s="57"/>
      <c r="UU14" s="57"/>
      <c r="UV14" s="57"/>
      <c r="UW14" s="57"/>
      <c r="UX14" s="57"/>
      <c r="UY14" s="57"/>
      <c r="UZ14" s="57"/>
      <c r="VA14" s="57"/>
      <c r="VB14" s="57"/>
      <c r="VC14" s="57"/>
      <c r="VD14" s="57"/>
      <c r="VE14" s="57"/>
      <c r="VF14" s="57"/>
      <c r="VG14" s="57"/>
      <c r="VH14" s="57"/>
      <c r="VI14" s="57"/>
      <c r="VJ14" s="57"/>
      <c r="VK14" s="57"/>
      <c r="VL14" s="57"/>
      <c r="VM14" s="57"/>
      <c r="VN14" s="57"/>
      <c r="VO14" s="57"/>
      <c r="VP14" s="57"/>
      <c r="VQ14" s="57"/>
      <c r="VR14" s="57"/>
      <c r="VS14" s="57"/>
      <c r="VT14" s="57"/>
      <c r="VU14" s="57"/>
      <c r="VV14" s="57"/>
      <c r="VW14" s="57"/>
      <c r="VX14" s="57"/>
      <c r="VY14" s="57"/>
      <c r="VZ14" s="57"/>
      <c r="WA14" s="57"/>
      <c r="WB14" s="57"/>
      <c r="WC14" s="57"/>
      <c r="WD14" s="57"/>
      <c r="WE14" s="57"/>
      <c r="WF14" s="57"/>
      <c r="WG14" s="57"/>
      <c r="WH14" s="57"/>
      <c r="WI14" s="57"/>
      <c r="WJ14" s="57"/>
      <c r="WK14" s="57"/>
      <c r="WL14" s="57"/>
      <c r="WM14" s="57"/>
      <c r="WN14" s="57"/>
      <c r="WO14" s="57"/>
      <c r="WP14" s="57"/>
      <c r="WQ14" s="57"/>
      <c r="WR14" s="57"/>
      <c r="WS14" s="57"/>
      <c r="WT14" s="57"/>
      <c r="WU14" s="57"/>
      <c r="WV14" s="57"/>
      <c r="WW14" s="57"/>
      <c r="WX14" s="57"/>
      <c r="WY14" s="57"/>
      <c r="WZ14" s="57"/>
      <c r="XA14" s="57"/>
      <c r="XB14" s="57"/>
      <c r="XC14" s="57"/>
      <c r="XD14" s="57"/>
      <c r="XE14" s="57"/>
      <c r="XF14" s="57"/>
      <c r="XG14" s="57"/>
      <c r="XH14" s="57"/>
      <c r="XI14" s="57"/>
      <c r="XJ14" s="57"/>
      <c r="XK14" s="57"/>
      <c r="XL14" s="57"/>
      <c r="XM14" s="57"/>
      <c r="XN14" s="57"/>
      <c r="XO14" s="57"/>
      <c r="XP14" s="57"/>
      <c r="XQ14" s="57"/>
      <c r="XR14" s="57"/>
      <c r="XS14" s="57"/>
      <c r="XT14" s="57"/>
      <c r="XU14" s="57"/>
      <c r="XV14" s="57"/>
      <c r="XW14" s="57"/>
      <c r="XX14" s="57"/>
      <c r="XY14" s="57"/>
      <c r="XZ14" s="57"/>
      <c r="YA14" s="57"/>
      <c r="YB14" s="57"/>
      <c r="YC14" s="57"/>
      <c r="YD14" s="57"/>
      <c r="YE14" s="57"/>
      <c r="YF14" s="57"/>
      <c r="YG14" s="57"/>
      <c r="YH14" s="57"/>
      <c r="YI14" s="57"/>
      <c r="YJ14" s="57"/>
      <c r="YK14" s="57"/>
      <c r="YL14" s="57"/>
      <c r="YM14" s="57"/>
      <c r="YN14" s="57"/>
      <c r="YO14" s="57"/>
      <c r="YP14" s="57"/>
      <c r="YQ14" s="57"/>
      <c r="YR14" s="57"/>
      <c r="YS14" s="57"/>
      <c r="YT14" s="57"/>
      <c r="YU14" s="57"/>
      <c r="YV14" s="57"/>
      <c r="YW14" s="57"/>
      <c r="YX14" s="57"/>
      <c r="YY14" s="57"/>
      <c r="YZ14" s="57"/>
      <c r="ZA14" s="57"/>
      <c r="ZB14" s="57"/>
      <c r="ZC14" s="57"/>
      <c r="ZD14" s="57"/>
      <c r="ZE14" s="57"/>
      <c r="ZF14" s="57"/>
      <c r="ZG14" s="57"/>
      <c r="ZH14" s="57"/>
      <c r="ZI14" s="57"/>
      <c r="ZJ14" s="57"/>
      <c r="ZK14" s="57"/>
      <c r="ZL14" s="57"/>
      <c r="ZM14" s="57"/>
      <c r="ZN14" s="57"/>
      <c r="ZO14" s="57"/>
      <c r="ZP14" s="57"/>
      <c r="ZQ14" s="57"/>
      <c r="ZR14" s="57"/>
      <c r="ZS14" s="57"/>
      <c r="ZT14" s="57"/>
      <c r="ZU14" s="57"/>
      <c r="ZV14" s="57"/>
      <c r="ZW14" s="57"/>
      <c r="ZX14" s="57"/>
      <c r="ZY14" s="57"/>
      <c r="ZZ14" s="57"/>
      <c r="AAA14" s="57"/>
      <c r="AAB14" s="57"/>
      <c r="AAC14" s="57"/>
      <c r="AAD14" s="57"/>
      <c r="AAE14" s="57"/>
      <c r="AAF14" s="57"/>
      <c r="AAG14" s="57"/>
      <c r="AAH14" s="57"/>
      <c r="AAI14" s="57"/>
      <c r="AAJ14" s="57"/>
      <c r="AAK14" s="57"/>
      <c r="AAL14" s="57"/>
      <c r="AAM14" s="57"/>
      <c r="AAN14" s="57"/>
      <c r="AAO14" s="57"/>
      <c r="AAP14" s="57"/>
      <c r="AAQ14" s="57"/>
      <c r="AAR14" s="57"/>
      <c r="AAS14" s="57"/>
      <c r="AAT14" s="57"/>
      <c r="AAU14" s="57"/>
      <c r="AAV14" s="57"/>
      <c r="AAW14" s="57"/>
    </row>
    <row r="15" spans="1:725" s="80" customFormat="1" ht="84" customHeight="1" thickBot="1" x14ac:dyDescent="0.3">
      <c r="A15" s="79"/>
      <c r="B15" s="143"/>
      <c r="C15" s="468" t="s">
        <v>161</v>
      </c>
      <c r="D15" s="468">
        <v>1</v>
      </c>
      <c r="E15" s="468" t="s">
        <v>517</v>
      </c>
      <c r="F15" s="91" t="s">
        <v>519</v>
      </c>
      <c r="G15" s="239" t="s">
        <v>530</v>
      </c>
      <c r="H15" s="126" t="s">
        <v>431</v>
      </c>
      <c r="I15" s="132"/>
      <c r="J15" s="97" t="s">
        <v>452</v>
      </c>
      <c r="K15" s="91">
        <v>0.03</v>
      </c>
      <c r="L15" s="126">
        <f>+SUM(S15,W15,AA15,AE15,AI15,AM15,AQ15,AU15,AY15,BC15,BG15,BK15)</f>
        <v>1</v>
      </c>
      <c r="M15" s="87"/>
      <c r="N15" s="111">
        <v>44958</v>
      </c>
      <c r="O15" s="83">
        <v>45077</v>
      </c>
      <c r="P15" s="126">
        <f>+SUM(T15,X15,AB15,AF15,AJ15,AN15,AR15,AV15,AZ15,BD15,BH15,BL15)</f>
        <v>0</v>
      </c>
      <c r="Q15" s="150">
        <f>IFERROR(P15/L15,0)</f>
        <v>0</v>
      </c>
      <c r="R15" s="127">
        <f>P15*K15</f>
        <v>0</v>
      </c>
      <c r="S15" s="72"/>
      <c r="T15" s="72"/>
      <c r="U15" s="87"/>
      <c r="V15" s="117"/>
      <c r="W15" s="72"/>
      <c r="X15" s="72"/>
      <c r="Y15" s="87"/>
      <c r="Z15" s="117"/>
      <c r="AA15" s="72"/>
      <c r="AB15" s="72"/>
      <c r="AC15" s="87"/>
      <c r="AD15" s="117"/>
      <c r="AE15" s="72"/>
      <c r="AF15" s="72"/>
      <c r="AG15" s="87"/>
      <c r="AH15" s="117"/>
      <c r="AI15" s="249">
        <v>1</v>
      </c>
      <c r="AJ15" s="72"/>
      <c r="AK15" s="87"/>
      <c r="AL15" s="117"/>
      <c r="AM15" s="72"/>
      <c r="AN15" s="72"/>
      <c r="AO15" s="87"/>
      <c r="AP15" s="73"/>
      <c r="AQ15" s="72"/>
      <c r="AR15" s="72"/>
      <c r="AS15" s="87"/>
      <c r="AT15" s="73"/>
      <c r="AU15" s="72"/>
      <c r="AV15" s="72"/>
      <c r="AW15" s="87"/>
      <c r="AX15" s="73"/>
      <c r="AY15" s="72"/>
      <c r="AZ15" s="72"/>
      <c r="BA15" s="87"/>
      <c r="BB15" s="73"/>
      <c r="BC15" s="72"/>
      <c r="BD15" s="72"/>
      <c r="BE15" s="87"/>
      <c r="BF15" s="73"/>
      <c r="BG15" s="72"/>
      <c r="BH15" s="72"/>
      <c r="BI15" s="87"/>
      <c r="BJ15" s="73"/>
      <c r="BK15" s="72"/>
      <c r="BL15" s="72"/>
      <c r="BM15" s="87"/>
      <c r="BN15" s="73"/>
      <c r="BO15" s="21"/>
      <c r="BP15" s="14"/>
      <c r="BQ15" s="14"/>
    </row>
    <row r="16" spans="1:725" s="44" customFormat="1" ht="102" customHeight="1" thickBot="1" x14ac:dyDescent="0.3">
      <c r="A16" s="45"/>
      <c r="B16" s="144"/>
      <c r="C16" s="469"/>
      <c r="D16" s="469"/>
      <c r="E16" s="469"/>
      <c r="F16" s="92" t="s">
        <v>520</v>
      </c>
      <c r="G16" s="95" t="s">
        <v>531</v>
      </c>
      <c r="H16" s="126" t="s">
        <v>431</v>
      </c>
      <c r="I16" s="133"/>
      <c r="J16" s="97" t="s">
        <v>452</v>
      </c>
      <c r="K16" s="92">
        <v>0.04</v>
      </c>
      <c r="L16" s="128">
        <v>1</v>
      </c>
      <c r="M16" s="88"/>
      <c r="N16" s="112">
        <v>45077</v>
      </c>
      <c r="O16" s="84">
        <v>45260</v>
      </c>
      <c r="P16" s="128">
        <f t="shared" ref="P16:P21" si="0">+SUM(T16,X16,AB16,AF16,AJ16,AN16,AR16,AV16,AZ16,BD16,BH16,BL16)</f>
        <v>0</v>
      </c>
      <c r="Q16" s="150">
        <f>IFERROR(P16/L16,0)</f>
        <v>0</v>
      </c>
      <c r="R16" s="129">
        <f t="shared" ref="R16:R21" si="1">P16*K16</f>
        <v>0</v>
      </c>
      <c r="S16" s="70"/>
      <c r="T16" s="70"/>
      <c r="U16" s="88"/>
      <c r="V16" s="118"/>
      <c r="W16" s="70"/>
      <c r="X16" s="70"/>
      <c r="Y16" s="88"/>
      <c r="Z16" s="118"/>
      <c r="AA16" s="70"/>
      <c r="AB16" s="70"/>
      <c r="AC16" s="88"/>
      <c r="AD16" s="118"/>
      <c r="AE16" s="70"/>
      <c r="AF16" s="70"/>
      <c r="AG16" s="88"/>
      <c r="AH16" s="118"/>
      <c r="AI16" s="70"/>
      <c r="AJ16" s="70"/>
      <c r="AK16" s="88"/>
      <c r="AL16" s="118"/>
      <c r="AM16" s="70"/>
      <c r="AN16" s="70"/>
      <c r="AO16" s="88"/>
      <c r="AP16" s="71"/>
      <c r="AQ16" s="70"/>
      <c r="AR16" s="70"/>
      <c r="AS16" s="88"/>
      <c r="AT16" s="71"/>
      <c r="AU16" s="70"/>
      <c r="AV16" s="70"/>
      <c r="AW16" s="88"/>
      <c r="AX16" s="71"/>
      <c r="AY16" s="70"/>
      <c r="AZ16" s="70"/>
      <c r="BA16" s="88"/>
      <c r="BB16" s="71"/>
      <c r="BC16" s="70"/>
      <c r="BD16" s="70"/>
      <c r="BE16" s="88"/>
      <c r="BF16" s="71"/>
      <c r="BG16" s="238">
        <v>1</v>
      </c>
      <c r="BH16" s="70"/>
      <c r="BI16" s="88"/>
      <c r="BJ16" s="71"/>
      <c r="BK16" s="70"/>
      <c r="BL16" s="70"/>
      <c r="BM16" s="88"/>
      <c r="BN16" s="71"/>
      <c r="BO16" s="21"/>
      <c r="BP16" s="14"/>
      <c r="BQ16" s="14"/>
    </row>
    <row r="17" spans="1:67" s="44" customFormat="1" ht="102.75" customHeight="1" thickBot="1" x14ac:dyDescent="0.3">
      <c r="A17" s="45"/>
      <c r="B17" s="144"/>
      <c r="C17" s="470"/>
      <c r="D17" s="470"/>
      <c r="E17" s="470"/>
      <c r="F17" s="93" t="s">
        <v>518</v>
      </c>
      <c r="G17" s="96" t="s">
        <v>532</v>
      </c>
      <c r="H17" s="126" t="s">
        <v>431</v>
      </c>
      <c r="I17" s="134"/>
      <c r="J17" s="97" t="s">
        <v>452</v>
      </c>
      <c r="K17" s="93">
        <v>0.03</v>
      </c>
      <c r="L17" s="130">
        <v>1</v>
      </c>
      <c r="M17" s="89"/>
      <c r="N17" s="113">
        <v>45078</v>
      </c>
      <c r="O17" s="85">
        <v>45138</v>
      </c>
      <c r="P17" s="130">
        <f t="shared" si="0"/>
        <v>0</v>
      </c>
      <c r="Q17" s="150">
        <f>IFERROR(P17/L17,0)</f>
        <v>0</v>
      </c>
      <c r="R17" s="131">
        <f t="shared" si="1"/>
        <v>0</v>
      </c>
      <c r="S17" s="74"/>
      <c r="T17" s="74"/>
      <c r="U17" s="89"/>
      <c r="V17" s="119"/>
      <c r="W17" s="74"/>
      <c r="X17" s="74"/>
      <c r="Y17" s="89"/>
      <c r="Z17" s="119"/>
      <c r="AA17" s="74"/>
      <c r="AB17" s="74"/>
      <c r="AC17" s="89"/>
      <c r="AD17" s="119"/>
      <c r="AE17" s="74"/>
      <c r="AF17" s="74"/>
      <c r="AG17" s="89"/>
      <c r="AH17" s="119"/>
      <c r="AI17" s="74"/>
      <c r="AJ17" s="74"/>
      <c r="AK17" s="89"/>
      <c r="AL17" s="119"/>
      <c r="AM17" s="74"/>
      <c r="AN17" s="74"/>
      <c r="AO17" s="89"/>
      <c r="AP17" s="75"/>
      <c r="AQ17" s="250">
        <v>1</v>
      </c>
      <c r="AR17" s="74"/>
      <c r="AS17" s="89"/>
      <c r="AT17" s="75"/>
      <c r="AU17" s="74"/>
      <c r="AV17" s="74"/>
      <c r="AW17" s="89"/>
      <c r="AX17" s="75"/>
      <c r="AY17" s="74"/>
      <c r="AZ17" s="74"/>
      <c r="BA17" s="89"/>
      <c r="BB17" s="75"/>
      <c r="BC17" s="74"/>
      <c r="BD17" s="74"/>
      <c r="BE17" s="89"/>
      <c r="BF17" s="75"/>
      <c r="BG17" s="74"/>
      <c r="BH17" s="74"/>
      <c r="BI17" s="89"/>
      <c r="BJ17" s="75"/>
      <c r="BK17" s="74"/>
      <c r="BL17" s="74"/>
      <c r="BM17" s="89"/>
      <c r="BN17" s="75"/>
      <c r="BO17" s="46"/>
    </row>
    <row r="18" spans="1:67" s="44" customFormat="1" ht="24.95" customHeight="1" thickBot="1" x14ac:dyDescent="0.3">
      <c r="A18" s="45"/>
      <c r="B18" s="144"/>
      <c r="C18" s="475"/>
      <c r="D18" s="476"/>
      <c r="E18" s="476"/>
      <c r="F18" s="476"/>
      <c r="G18" s="476"/>
      <c r="H18" s="477"/>
      <c r="I18" s="155">
        <f>SUM(I15:I17)</f>
        <v>0</v>
      </c>
      <c r="J18" s="151"/>
      <c r="K18" s="156">
        <f>SUM(K15:K17)</f>
        <v>0.1</v>
      </c>
      <c r="L18" s="157">
        <f>SUM(L15:L17)</f>
        <v>3</v>
      </c>
      <c r="M18" s="152"/>
      <c r="N18" s="153"/>
      <c r="O18" s="154"/>
      <c r="P18" s="169">
        <f>SUM(P15:P17)</f>
        <v>0</v>
      </c>
      <c r="Q18" s="158">
        <f>SUM(Q15:Q17)</f>
        <v>0</v>
      </c>
      <c r="R18" s="159">
        <f>SUM(R15:R17)</f>
        <v>0</v>
      </c>
      <c r="S18" s="160">
        <f>SUM(S15:S17)</f>
        <v>0</v>
      </c>
      <c r="T18" s="160">
        <f>SUM(T15:T17)</f>
        <v>0</v>
      </c>
      <c r="U18" s="161"/>
      <c r="V18" s="162"/>
      <c r="W18" s="160">
        <f>SUM(W15:W17)</f>
        <v>0</v>
      </c>
      <c r="X18" s="160">
        <f>SUM(X15:X17)</f>
        <v>0</v>
      </c>
      <c r="Y18" s="161"/>
      <c r="Z18" s="162"/>
      <c r="AA18" s="160">
        <f>SUM(AA15:AA17)</f>
        <v>0</v>
      </c>
      <c r="AB18" s="160">
        <f>SUM(AB15:AB17)</f>
        <v>0</v>
      </c>
      <c r="AC18" s="161"/>
      <c r="AD18" s="162"/>
      <c r="AE18" s="160">
        <f>SUM(AE15:AE17)</f>
        <v>0</v>
      </c>
      <c r="AF18" s="160">
        <f>SUM(AF15:AF17)</f>
        <v>0</v>
      </c>
      <c r="AG18" s="161"/>
      <c r="AH18" s="162"/>
      <c r="AI18" s="160">
        <f>SUM(AI15:AI17)</f>
        <v>1</v>
      </c>
      <c r="AJ18" s="160">
        <f>SUM(AJ15:AJ17)</f>
        <v>0</v>
      </c>
      <c r="AK18" s="161"/>
      <c r="AL18" s="162"/>
      <c r="AM18" s="160">
        <f>SUM(AM15:AM17)</f>
        <v>0</v>
      </c>
      <c r="AN18" s="160">
        <f>SUM(AN15:AN17)</f>
        <v>0</v>
      </c>
      <c r="AO18" s="161"/>
      <c r="AP18" s="163"/>
      <c r="AQ18" s="160">
        <f>SUM(AQ15:AQ17)</f>
        <v>1</v>
      </c>
      <c r="AR18" s="160">
        <f>SUM(AR15:AR17)</f>
        <v>0</v>
      </c>
      <c r="AS18" s="161"/>
      <c r="AT18" s="163"/>
      <c r="AU18" s="160">
        <f>SUM(AU15:AU17)</f>
        <v>0</v>
      </c>
      <c r="AV18" s="160">
        <f>SUM(AV15:AV17)</f>
        <v>0</v>
      </c>
      <c r="AW18" s="161"/>
      <c r="AX18" s="163"/>
      <c r="AY18" s="160">
        <f>SUM(AY15:AY17)</f>
        <v>0</v>
      </c>
      <c r="AZ18" s="160">
        <f>SUM(AZ15:AZ17)</f>
        <v>0</v>
      </c>
      <c r="BA18" s="161"/>
      <c r="BB18" s="163"/>
      <c r="BC18" s="160">
        <f>SUM(BC15:BC17)</f>
        <v>0</v>
      </c>
      <c r="BD18" s="160">
        <f>SUM(BD15:BD17)</f>
        <v>0</v>
      </c>
      <c r="BE18" s="161"/>
      <c r="BF18" s="163"/>
      <c r="BG18" s="160">
        <f>SUM(BG15:BG17)</f>
        <v>1</v>
      </c>
      <c r="BH18" s="160">
        <f>SUM(BH15:BH17)</f>
        <v>0</v>
      </c>
      <c r="BI18" s="161"/>
      <c r="BJ18" s="163"/>
      <c r="BK18" s="160">
        <f>SUM(BK15:BK17)</f>
        <v>0</v>
      </c>
      <c r="BL18" s="160">
        <f>SUM(BL15:BL17)</f>
        <v>0</v>
      </c>
      <c r="BM18" s="161"/>
      <c r="BN18" s="163"/>
      <c r="BO18" s="46"/>
    </row>
    <row r="19" spans="1:67" s="44" customFormat="1" ht="75" customHeight="1" thickBot="1" x14ac:dyDescent="0.3">
      <c r="A19" s="45"/>
      <c r="B19" s="144"/>
      <c r="C19" s="468" t="s">
        <v>161</v>
      </c>
      <c r="D19" s="471">
        <v>2</v>
      </c>
      <c r="E19" s="468" t="s">
        <v>521</v>
      </c>
      <c r="F19" s="91" t="s">
        <v>522</v>
      </c>
      <c r="G19" s="94" t="s">
        <v>523</v>
      </c>
      <c r="H19" s="126" t="s">
        <v>431</v>
      </c>
      <c r="I19" s="132"/>
      <c r="J19" s="97" t="s">
        <v>452</v>
      </c>
      <c r="K19" s="91">
        <v>0.03</v>
      </c>
      <c r="L19" s="135">
        <v>1</v>
      </c>
      <c r="M19" s="87"/>
      <c r="N19" s="111">
        <v>44958</v>
      </c>
      <c r="O19" s="83">
        <v>45046</v>
      </c>
      <c r="P19" s="135">
        <f t="shared" si="0"/>
        <v>0</v>
      </c>
      <c r="Q19" s="150">
        <f>IFERROR(P19/L19,0)</f>
        <v>0</v>
      </c>
      <c r="R19" s="127">
        <f t="shared" si="1"/>
        <v>0</v>
      </c>
      <c r="S19" s="72"/>
      <c r="T19" s="72"/>
      <c r="U19" s="87"/>
      <c r="V19" s="120"/>
      <c r="W19" s="72"/>
      <c r="X19" s="72"/>
      <c r="Y19" s="87"/>
      <c r="Z19" s="120"/>
      <c r="AA19" s="72"/>
      <c r="AB19" s="72"/>
      <c r="AC19" s="87"/>
      <c r="AD19" s="120"/>
      <c r="AE19" s="249">
        <v>1</v>
      </c>
      <c r="AF19" s="72"/>
      <c r="AG19" s="87"/>
      <c r="AH19" s="120"/>
      <c r="AI19" s="72"/>
      <c r="AJ19" s="72"/>
      <c r="AK19" s="87"/>
      <c r="AL19" s="120"/>
      <c r="AM19" s="72"/>
      <c r="AN19" s="72"/>
      <c r="AO19" s="87"/>
      <c r="AP19" s="86"/>
      <c r="AQ19" s="72"/>
      <c r="AR19" s="72"/>
      <c r="AS19" s="87"/>
      <c r="AT19" s="86"/>
      <c r="AU19" s="72"/>
      <c r="AV19" s="72"/>
      <c r="AW19" s="87"/>
      <c r="AX19" s="86"/>
      <c r="AY19" s="72"/>
      <c r="AZ19" s="72"/>
      <c r="BA19" s="87"/>
      <c r="BB19" s="86"/>
      <c r="BC19" s="72"/>
      <c r="BD19" s="72"/>
      <c r="BE19" s="87"/>
      <c r="BF19" s="86"/>
      <c r="BG19" s="72"/>
      <c r="BH19" s="72"/>
      <c r="BI19" s="87"/>
      <c r="BJ19" s="86"/>
      <c r="BK19" s="72"/>
      <c r="BL19" s="72"/>
      <c r="BM19" s="87"/>
      <c r="BN19" s="86"/>
      <c r="BO19" s="46"/>
    </row>
    <row r="20" spans="1:67" s="44" customFormat="1" ht="81.75" customHeight="1" thickBot="1" x14ac:dyDescent="0.3">
      <c r="A20" s="45"/>
      <c r="B20" s="144"/>
      <c r="C20" s="469"/>
      <c r="D20" s="472"/>
      <c r="E20" s="469"/>
      <c r="F20" s="92" t="s">
        <v>524</v>
      </c>
      <c r="G20" s="95" t="s">
        <v>525</v>
      </c>
      <c r="H20" s="126" t="s">
        <v>425</v>
      </c>
      <c r="I20" s="133"/>
      <c r="J20" s="97" t="s">
        <v>452</v>
      </c>
      <c r="K20" s="92">
        <v>0.03</v>
      </c>
      <c r="L20" s="128">
        <v>1</v>
      </c>
      <c r="M20" s="88"/>
      <c r="N20" s="112">
        <v>45139</v>
      </c>
      <c r="O20" s="84">
        <v>45230</v>
      </c>
      <c r="P20" s="128">
        <f t="shared" si="0"/>
        <v>0</v>
      </c>
      <c r="Q20" s="150">
        <f t="shared" ref="Q20:Q21" si="2">IFERROR(P20/L20,0)</f>
        <v>0</v>
      </c>
      <c r="R20" s="129">
        <f t="shared" si="1"/>
        <v>0</v>
      </c>
      <c r="S20" s="70"/>
      <c r="T20" s="70"/>
      <c r="U20" s="88"/>
      <c r="V20" s="118"/>
      <c r="W20" s="70"/>
      <c r="X20" s="70"/>
      <c r="Y20" s="88"/>
      <c r="Z20" s="118"/>
      <c r="AA20" s="70"/>
      <c r="AB20" s="70"/>
      <c r="AC20" s="88"/>
      <c r="AD20" s="118"/>
      <c r="AE20" s="70"/>
      <c r="AF20" s="70"/>
      <c r="AG20" s="88"/>
      <c r="AH20" s="118"/>
      <c r="AI20" s="70"/>
      <c r="AJ20" s="70"/>
      <c r="AK20" s="88"/>
      <c r="AL20" s="118"/>
      <c r="AM20" s="70"/>
      <c r="AN20" s="70"/>
      <c r="AO20" s="88"/>
      <c r="AP20" s="71"/>
      <c r="AQ20" s="70"/>
      <c r="AR20" s="70"/>
      <c r="AS20" s="88"/>
      <c r="AT20" s="71"/>
      <c r="AU20" s="70"/>
      <c r="AV20" s="70"/>
      <c r="AW20" s="88"/>
      <c r="AX20" s="71"/>
      <c r="AY20" s="70"/>
      <c r="AZ20" s="70"/>
      <c r="BA20" s="88"/>
      <c r="BB20" s="71"/>
      <c r="BC20" s="238">
        <v>1</v>
      </c>
      <c r="BD20" s="70"/>
      <c r="BE20" s="88"/>
      <c r="BF20" s="71"/>
      <c r="BG20" s="70"/>
      <c r="BH20" s="70"/>
      <c r="BI20" s="88"/>
      <c r="BJ20" s="71"/>
      <c r="BK20" s="70"/>
      <c r="BL20" s="70"/>
      <c r="BM20" s="88"/>
      <c r="BN20" s="71"/>
      <c r="BO20" s="46"/>
    </row>
    <row r="21" spans="1:67" s="44" customFormat="1" ht="51.75" thickBot="1" x14ac:dyDescent="0.3">
      <c r="A21" s="45"/>
      <c r="B21" s="144"/>
      <c r="C21" s="470"/>
      <c r="D21" s="473"/>
      <c r="E21" s="470"/>
      <c r="F21" s="93" t="s">
        <v>526</v>
      </c>
      <c r="G21" s="96" t="s">
        <v>527</v>
      </c>
      <c r="H21" s="126" t="s">
        <v>425</v>
      </c>
      <c r="I21" s="134"/>
      <c r="J21" s="97" t="s">
        <v>452</v>
      </c>
      <c r="K21" s="93">
        <v>0.04</v>
      </c>
      <c r="L21" s="130">
        <v>1</v>
      </c>
      <c r="M21" s="89"/>
      <c r="N21" s="113">
        <v>44986</v>
      </c>
      <c r="O21" s="85">
        <v>45199</v>
      </c>
      <c r="P21" s="130">
        <f t="shared" si="0"/>
        <v>0</v>
      </c>
      <c r="Q21" s="150">
        <f t="shared" si="2"/>
        <v>0</v>
      </c>
      <c r="R21" s="131">
        <f t="shared" si="1"/>
        <v>0</v>
      </c>
      <c r="S21" s="74"/>
      <c r="T21" s="74"/>
      <c r="U21" s="89"/>
      <c r="V21" s="119"/>
      <c r="W21" s="74"/>
      <c r="X21" s="74"/>
      <c r="Y21" s="89"/>
      <c r="Z21" s="119"/>
      <c r="AA21" s="74"/>
      <c r="AB21" s="74"/>
      <c r="AC21" s="89"/>
      <c r="AD21" s="119"/>
      <c r="AE21" s="74"/>
      <c r="AF21" s="74"/>
      <c r="AG21" s="89"/>
      <c r="AH21" s="119"/>
      <c r="AI21" s="74"/>
      <c r="AJ21" s="74"/>
      <c r="AK21" s="89"/>
      <c r="AL21" s="119"/>
      <c r="AM21" s="74"/>
      <c r="AN21" s="74"/>
      <c r="AO21" s="89"/>
      <c r="AP21" s="75"/>
      <c r="AQ21" s="74"/>
      <c r="AR21" s="74"/>
      <c r="AS21" s="89"/>
      <c r="AT21" s="75"/>
      <c r="AU21" s="74"/>
      <c r="AV21" s="74"/>
      <c r="AW21" s="89"/>
      <c r="AX21" s="75"/>
      <c r="AY21" s="250">
        <v>1</v>
      </c>
      <c r="AZ21" s="74"/>
      <c r="BA21" s="89"/>
      <c r="BB21" s="75"/>
      <c r="BC21" s="74"/>
      <c r="BD21" s="74"/>
      <c r="BE21" s="89"/>
      <c r="BF21" s="75"/>
      <c r="BG21" s="74"/>
      <c r="BH21" s="74"/>
      <c r="BI21" s="89"/>
      <c r="BJ21" s="75"/>
      <c r="BK21" s="74"/>
      <c r="BL21" s="74"/>
      <c r="BM21" s="89"/>
      <c r="BN21" s="75"/>
      <c r="BO21" s="46"/>
    </row>
    <row r="22" spans="1:67" s="44" customFormat="1" ht="24.95" customHeight="1" thickBot="1" x14ac:dyDescent="0.3">
      <c r="A22" s="45"/>
      <c r="B22" s="144"/>
      <c r="C22" s="475"/>
      <c r="D22" s="476"/>
      <c r="E22" s="476"/>
      <c r="F22" s="476"/>
      <c r="G22" s="476"/>
      <c r="H22" s="477"/>
      <c r="I22" s="164">
        <f>SUM(I19:I21)</f>
        <v>0</v>
      </c>
      <c r="J22" s="165"/>
      <c r="K22" s="157">
        <f>SUM(K19:K21)</f>
        <v>0.1</v>
      </c>
      <c r="L22" s="157">
        <f>SUM(L19:L21)</f>
        <v>3</v>
      </c>
      <c r="M22" s="166"/>
      <c r="N22" s="167"/>
      <c r="O22" s="168"/>
      <c r="P22" s="169">
        <f>SUM(P19:P21)</f>
        <v>0</v>
      </c>
      <c r="Q22" s="170">
        <f>SUM(Q19:Q21)</f>
        <v>0</v>
      </c>
      <c r="R22" s="171">
        <f>SUM(R19:R21)</f>
        <v>0</v>
      </c>
      <c r="S22" s="172">
        <f>SUM(S19:S21)</f>
        <v>0</v>
      </c>
      <c r="T22" s="172">
        <f>SUM(T19:T21)</f>
        <v>0</v>
      </c>
      <c r="U22" s="173"/>
      <c r="V22" s="174"/>
      <c r="W22" s="172">
        <f>SUM(W19:W21)</f>
        <v>0</v>
      </c>
      <c r="X22" s="172">
        <f>SUM(X19:X21)</f>
        <v>0</v>
      </c>
      <c r="Y22" s="173"/>
      <c r="Z22" s="174"/>
      <c r="AA22" s="172">
        <f>SUM(AA19:AA21)</f>
        <v>0</v>
      </c>
      <c r="AB22" s="172">
        <f>SUM(AB19:AB21)</f>
        <v>0</v>
      </c>
      <c r="AC22" s="173"/>
      <c r="AD22" s="174"/>
      <c r="AE22" s="172">
        <f>SUM(AE19:AE21)</f>
        <v>1</v>
      </c>
      <c r="AF22" s="172">
        <f>SUM(AF19:AF21)</f>
        <v>0</v>
      </c>
      <c r="AG22" s="173"/>
      <c r="AH22" s="174"/>
      <c r="AI22" s="172">
        <f>SUM(AI19:AI21)</f>
        <v>0</v>
      </c>
      <c r="AJ22" s="172">
        <f>SUM(AJ19:AJ21)</f>
        <v>0</v>
      </c>
      <c r="AK22" s="173"/>
      <c r="AL22" s="174"/>
      <c r="AM22" s="172">
        <f>SUM(AM19:AM21)</f>
        <v>0</v>
      </c>
      <c r="AN22" s="172">
        <f>SUM(AN19:AN21)</f>
        <v>0</v>
      </c>
      <c r="AO22" s="173"/>
      <c r="AP22" s="175"/>
      <c r="AQ22" s="172">
        <f>SUM(AQ19:AQ21)</f>
        <v>0</v>
      </c>
      <c r="AR22" s="172">
        <f>SUM(AR19:AR21)</f>
        <v>0</v>
      </c>
      <c r="AS22" s="173"/>
      <c r="AT22" s="175"/>
      <c r="AU22" s="172">
        <f>SUM(AU19:AU21)</f>
        <v>0</v>
      </c>
      <c r="AV22" s="172">
        <f>SUM(AV19:AV21)</f>
        <v>0</v>
      </c>
      <c r="AW22" s="173"/>
      <c r="AX22" s="175"/>
      <c r="AY22" s="172">
        <f>SUM(AY19:AY21)</f>
        <v>1</v>
      </c>
      <c r="AZ22" s="172">
        <f>SUM(AZ19:AZ21)</f>
        <v>0</v>
      </c>
      <c r="BA22" s="173"/>
      <c r="BB22" s="175"/>
      <c r="BC22" s="172">
        <f>SUM(BC19:BC21)</f>
        <v>1</v>
      </c>
      <c r="BD22" s="172">
        <f>SUM(BD19:BD21)</f>
        <v>0</v>
      </c>
      <c r="BE22" s="173"/>
      <c r="BF22" s="175"/>
      <c r="BG22" s="172">
        <f>SUM(BG19:BG21)</f>
        <v>0</v>
      </c>
      <c r="BH22" s="172">
        <f>SUM(BH19:BH21)</f>
        <v>0</v>
      </c>
      <c r="BI22" s="173"/>
      <c r="BJ22" s="175"/>
      <c r="BK22" s="172">
        <f>SUM(BK19:BK21)</f>
        <v>0</v>
      </c>
      <c r="BL22" s="172">
        <f>SUM(BL19:BL21)</f>
        <v>0</v>
      </c>
      <c r="BM22" s="173"/>
      <c r="BN22" s="176"/>
      <c r="BO22" s="46"/>
    </row>
    <row r="23" spans="1:67" s="44" customFormat="1" ht="93.75" customHeight="1" x14ac:dyDescent="0.25">
      <c r="A23" s="45"/>
      <c r="B23" s="144"/>
      <c r="C23" s="233" t="s">
        <v>161</v>
      </c>
      <c r="D23" s="234">
        <v>3</v>
      </c>
      <c r="E23" s="233" t="s">
        <v>528</v>
      </c>
      <c r="F23" s="91" t="s">
        <v>529</v>
      </c>
      <c r="G23" s="94" t="s">
        <v>533</v>
      </c>
      <c r="H23" s="126" t="s">
        <v>431</v>
      </c>
      <c r="I23" s="132"/>
      <c r="J23" s="97" t="s">
        <v>452</v>
      </c>
      <c r="K23" s="91">
        <v>0.1</v>
      </c>
      <c r="L23" s="135">
        <v>2</v>
      </c>
      <c r="M23" s="87"/>
      <c r="N23" s="111">
        <v>44958</v>
      </c>
      <c r="O23" s="84">
        <v>45260</v>
      </c>
      <c r="P23" s="135">
        <f t="shared" ref="P23" si="3">+SUM(T23,X23,AB23,AF23,AJ23,AN23,AR23,AV23,AZ23,BD23,BH23,BL23)</f>
        <v>0</v>
      </c>
      <c r="Q23" s="150">
        <f>IFERROR(P23/L23,0)</f>
        <v>0</v>
      </c>
      <c r="R23" s="127">
        <f t="shared" ref="R23" si="4">P23*K23</f>
        <v>0</v>
      </c>
      <c r="S23" s="72"/>
      <c r="T23" s="72"/>
      <c r="U23" s="87"/>
      <c r="V23" s="120"/>
      <c r="W23" s="72"/>
      <c r="X23" s="72"/>
      <c r="Y23" s="87"/>
      <c r="Z23" s="120"/>
      <c r="AA23" s="72"/>
      <c r="AB23" s="72"/>
      <c r="AC23" s="87"/>
      <c r="AD23" s="120"/>
      <c r="AE23" s="72"/>
      <c r="AF23" s="72"/>
      <c r="AG23" s="87"/>
      <c r="AH23" s="120"/>
      <c r="AI23" s="72"/>
      <c r="AJ23" s="72"/>
      <c r="AK23" s="87"/>
      <c r="AL23" s="120"/>
      <c r="AM23" s="72"/>
      <c r="AN23" s="72"/>
      <c r="AO23" s="87"/>
      <c r="AP23" s="86"/>
      <c r="AQ23" s="249">
        <v>1</v>
      </c>
      <c r="AR23" s="72"/>
      <c r="AS23" s="87"/>
      <c r="AT23" s="86"/>
      <c r="AU23" s="72"/>
      <c r="AV23" s="72"/>
      <c r="AW23" s="87"/>
      <c r="AX23" s="86"/>
      <c r="AY23" s="72"/>
      <c r="AZ23" s="72"/>
      <c r="BA23" s="87"/>
      <c r="BB23" s="86"/>
      <c r="BC23" s="72"/>
      <c r="BD23" s="72"/>
      <c r="BE23" s="87"/>
      <c r="BF23" s="86"/>
      <c r="BG23" s="249">
        <v>1</v>
      </c>
      <c r="BH23" s="72"/>
      <c r="BI23" s="87"/>
      <c r="BJ23" s="86"/>
      <c r="BK23" s="72"/>
      <c r="BL23" s="72"/>
      <c r="BM23" s="87"/>
      <c r="BN23" s="86"/>
      <c r="BO23" s="46"/>
    </row>
    <row r="24" spans="1:67" ht="15.75" x14ac:dyDescent="0.25">
      <c r="A24" s="12"/>
      <c r="B24" s="139"/>
      <c r="C24" s="384"/>
      <c r="D24" s="385"/>
      <c r="E24" s="385"/>
      <c r="F24" s="385"/>
      <c r="G24" s="385"/>
      <c r="H24" s="386"/>
      <c r="I24" s="183">
        <f>SUM(I23:I23)</f>
        <v>0</v>
      </c>
      <c r="J24" s="196"/>
      <c r="K24" s="183">
        <f>SUM(K23:K23)</f>
        <v>0.1</v>
      </c>
      <c r="L24" s="183">
        <f>SUM(L23:L23)</f>
        <v>2</v>
      </c>
      <c r="M24" s="197"/>
      <c r="N24" s="198"/>
      <c r="O24" s="198"/>
      <c r="P24" s="199">
        <f>SUM(P23:P23)</f>
        <v>0</v>
      </c>
      <c r="Q24" s="200">
        <f>SUM(Q23:Q23)</f>
        <v>0</v>
      </c>
      <c r="R24" s="199">
        <f>SUM(R23:R23)</f>
        <v>0</v>
      </c>
      <c r="S24" s="201">
        <f>SUM(S23:S23)</f>
        <v>0</v>
      </c>
      <c r="T24" s="201">
        <f>SUM(T23:T23)</f>
        <v>0</v>
      </c>
      <c r="U24" s="202"/>
      <c r="V24" s="203"/>
      <c r="W24" s="201">
        <f>SUM(W23:W23)</f>
        <v>0</v>
      </c>
      <c r="X24" s="201">
        <f>SUM(X23:X23)</f>
        <v>0</v>
      </c>
      <c r="Y24" s="202"/>
      <c r="Z24" s="203"/>
      <c r="AA24" s="201">
        <f>SUM(AA23:AA23)</f>
        <v>0</v>
      </c>
      <c r="AB24" s="201">
        <f>SUM(AB23:AB23)</f>
        <v>0</v>
      </c>
      <c r="AC24" s="202"/>
      <c r="AD24" s="203"/>
      <c r="AE24" s="201">
        <f>SUM(AE23:AE23)</f>
        <v>0</v>
      </c>
      <c r="AF24" s="201">
        <f>SUM(AF23:AF23)</f>
        <v>0</v>
      </c>
      <c r="AG24" s="202"/>
      <c r="AH24" s="203"/>
      <c r="AI24" s="201">
        <f>SUM(AI23:AI23)</f>
        <v>0</v>
      </c>
      <c r="AJ24" s="201">
        <f>SUM(AJ23:AJ23)</f>
        <v>0</v>
      </c>
      <c r="AK24" s="202"/>
      <c r="AL24" s="203"/>
      <c r="AM24" s="201">
        <f>SUM(AM23:AM23)</f>
        <v>0</v>
      </c>
      <c r="AN24" s="201">
        <f>SUM(AN23:AN23)</f>
        <v>0</v>
      </c>
      <c r="AO24" s="202"/>
      <c r="AP24" s="203"/>
      <c r="AQ24" s="201">
        <f>SUM(AQ23:AQ23)</f>
        <v>1</v>
      </c>
      <c r="AR24" s="201">
        <f>SUM(AR23:AR23)</f>
        <v>0</v>
      </c>
      <c r="AS24" s="202"/>
      <c r="AT24" s="203"/>
      <c r="AU24" s="201">
        <f>SUM(AU23:AU23)</f>
        <v>0</v>
      </c>
      <c r="AV24" s="201">
        <f>SUM(AV23:AV23)</f>
        <v>0</v>
      </c>
      <c r="AW24" s="202"/>
      <c r="AX24" s="203"/>
      <c r="AY24" s="201">
        <f>SUM(AY23:AY23)</f>
        <v>0</v>
      </c>
      <c r="AZ24" s="201">
        <f>SUM(AZ23:AZ23)</f>
        <v>0</v>
      </c>
      <c r="BA24" s="202"/>
      <c r="BB24" s="203"/>
      <c r="BC24" s="201">
        <f>SUM(BC23:BC23)</f>
        <v>0</v>
      </c>
      <c r="BD24" s="201">
        <f>SUM(BD23:BD23)</f>
        <v>0</v>
      </c>
      <c r="BE24" s="202"/>
      <c r="BF24" s="203"/>
      <c r="BG24" s="201">
        <f>SUM(BG23:BG23)</f>
        <v>1</v>
      </c>
      <c r="BH24" s="201">
        <f>SUM(BH23:BH23)</f>
        <v>0</v>
      </c>
      <c r="BI24" s="202"/>
      <c r="BJ24" s="203"/>
      <c r="BK24" s="201">
        <f>SUM(BK23:BK23)</f>
        <v>0</v>
      </c>
      <c r="BL24" s="201">
        <f>SUM(BL23:BL23)</f>
        <v>0</v>
      </c>
      <c r="BM24" s="202"/>
      <c r="BN24" s="203"/>
      <c r="BO24" s="13"/>
    </row>
    <row r="25" spans="1:67" ht="57.75" customHeight="1" x14ac:dyDescent="0.25">
      <c r="A25" s="12"/>
      <c r="B25" s="139"/>
      <c r="C25" s="204"/>
      <c r="D25" s="206"/>
      <c r="E25" s="205" t="s">
        <v>131</v>
      </c>
      <c r="F25" s="205"/>
      <c r="G25" s="205"/>
      <c r="H25" s="205"/>
      <c r="I25" s="205"/>
      <c r="J25" s="205"/>
      <c r="K25" s="269">
        <f>+K24+K22+K18</f>
        <v>0.30000000000000004</v>
      </c>
      <c r="L25" s="205"/>
      <c r="M25" s="206"/>
      <c r="N25" s="207"/>
      <c r="O25" s="207"/>
      <c r="P25" s="207"/>
      <c r="Q25" s="207"/>
      <c r="R25" s="207"/>
      <c r="S25" s="206"/>
      <c r="T25" s="206"/>
      <c r="U25" s="206"/>
      <c r="V25" s="208"/>
      <c r="W25" s="206"/>
      <c r="X25" s="206"/>
      <c r="Y25" s="206"/>
      <c r="Z25" s="208"/>
      <c r="AA25" s="206"/>
      <c r="AB25" s="206"/>
      <c r="AC25" s="206"/>
      <c r="AD25" s="208"/>
      <c r="AE25" s="206"/>
      <c r="AF25" s="206"/>
      <c r="AG25" s="206"/>
      <c r="AH25" s="208"/>
      <c r="AI25" s="206"/>
      <c r="AJ25" s="206"/>
      <c r="AK25" s="206"/>
      <c r="AL25" s="208"/>
      <c r="AM25" s="206"/>
      <c r="AN25" s="206"/>
      <c r="AO25" s="206"/>
      <c r="AP25" s="208"/>
      <c r="AQ25" s="206"/>
      <c r="AR25" s="206"/>
      <c r="AS25" s="206"/>
      <c r="AT25" s="208"/>
      <c r="AU25" s="206"/>
      <c r="AV25" s="206"/>
      <c r="AW25" s="206"/>
      <c r="AX25" s="208"/>
      <c r="AY25" s="206"/>
      <c r="AZ25" s="206"/>
      <c r="BA25" s="206"/>
      <c r="BB25" s="208"/>
      <c r="BC25" s="206"/>
      <c r="BD25" s="206"/>
      <c r="BE25" s="206"/>
      <c r="BF25" s="208"/>
      <c r="BG25" s="206"/>
      <c r="BH25" s="206"/>
      <c r="BI25" s="206"/>
      <c r="BJ25" s="208"/>
      <c r="BK25" s="206"/>
      <c r="BL25" s="206"/>
      <c r="BM25" s="206"/>
      <c r="BN25" s="208"/>
      <c r="BO25" s="13"/>
    </row>
    <row r="26" spans="1:67" ht="57.75" customHeight="1" thickBot="1" x14ac:dyDescent="0.3">
      <c r="A26" s="12"/>
      <c r="B26" s="139"/>
      <c r="C26" s="63"/>
      <c r="D26" s="65"/>
      <c r="E26" s="64"/>
      <c r="F26" s="64"/>
      <c r="G26" s="64"/>
      <c r="H26" s="251"/>
      <c r="I26" s="64"/>
      <c r="J26" s="251"/>
      <c r="K26" s="64"/>
      <c r="L26" s="64"/>
      <c r="M26" s="65"/>
      <c r="N26" s="66"/>
      <c r="O26" s="66"/>
      <c r="P26" s="66"/>
      <c r="Q26" s="66"/>
      <c r="R26" s="66"/>
      <c r="S26" s="65"/>
      <c r="T26" s="65"/>
      <c r="U26" s="65"/>
      <c r="V26" s="67"/>
      <c r="W26" s="65"/>
      <c r="X26" s="65"/>
      <c r="Y26" s="65"/>
      <c r="Z26" s="67"/>
      <c r="AA26" s="65"/>
      <c r="AB26" s="65"/>
      <c r="AC26" s="65"/>
      <c r="AD26" s="67"/>
      <c r="AE26" s="65"/>
      <c r="AF26" s="65"/>
      <c r="AG26" s="65"/>
      <c r="AH26" s="67"/>
      <c r="AI26" s="65"/>
      <c r="AJ26" s="65"/>
      <c r="AK26" s="65"/>
      <c r="AL26" s="67"/>
      <c r="AM26" s="65"/>
      <c r="AN26" s="65"/>
      <c r="AO26" s="65"/>
      <c r="AP26" s="67"/>
      <c r="AQ26" s="65"/>
      <c r="AR26" s="65"/>
      <c r="AS26" s="65"/>
      <c r="AT26" s="67"/>
      <c r="AU26" s="65"/>
      <c r="AV26" s="65"/>
      <c r="AW26" s="65"/>
      <c r="AX26" s="67"/>
      <c r="AY26" s="65"/>
      <c r="AZ26" s="65"/>
      <c r="BA26" s="65"/>
      <c r="BB26" s="67"/>
      <c r="BC26" s="65"/>
      <c r="BD26" s="65"/>
      <c r="BE26" s="65"/>
      <c r="BF26" s="67"/>
      <c r="BG26" s="65"/>
      <c r="BH26" s="65"/>
      <c r="BI26" s="65"/>
      <c r="BJ26" s="67"/>
      <c r="BK26" s="65"/>
      <c r="BL26" s="65"/>
      <c r="BM26" s="65"/>
      <c r="BN26" s="67"/>
      <c r="BO26" s="13"/>
    </row>
    <row r="27" spans="1:67" ht="16.5" thickBot="1" x14ac:dyDescent="0.3">
      <c r="A27" s="12"/>
      <c r="B27" s="139"/>
      <c r="C27" s="240"/>
      <c r="D27" s="235"/>
      <c r="E27" s="241"/>
      <c r="F27" s="240"/>
      <c r="G27" s="235"/>
      <c r="H27" s="266"/>
      <c r="I27" s="267"/>
      <c r="J27" s="268"/>
      <c r="K27" s="267"/>
      <c r="L27" s="267"/>
      <c r="M27" s="243"/>
      <c r="N27" s="244"/>
      <c r="O27" s="245"/>
      <c r="P27" s="246"/>
      <c r="Q27" s="247"/>
      <c r="R27" s="242"/>
      <c r="S27" s="243"/>
      <c r="T27" s="243"/>
      <c r="U27" s="243"/>
      <c r="V27" s="248"/>
      <c r="W27" s="243"/>
      <c r="X27" s="243"/>
      <c r="Y27" s="243"/>
      <c r="Z27" s="248"/>
      <c r="AA27" s="243"/>
      <c r="AB27" s="243"/>
      <c r="AC27" s="243"/>
      <c r="AD27" s="248"/>
      <c r="AE27" s="243"/>
      <c r="AF27" s="243"/>
      <c r="AG27" s="243"/>
      <c r="AH27" s="248"/>
      <c r="AI27" s="243"/>
      <c r="AJ27" s="243"/>
      <c r="AK27" s="243"/>
      <c r="AL27" s="248"/>
      <c r="AM27" s="243"/>
      <c r="AN27" s="243"/>
      <c r="AO27" s="243"/>
      <c r="AP27" s="248"/>
      <c r="AQ27" s="243"/>
      <c r="AR27" s="243"/>
      <c r="AS27" s="243"/>
      <c r="AT27" s="248"/>
      <c r="AU27" s="243"/>
      <c r="AV27" s="243"/>
      <c r="AW27" s="243"/>
      <c r="AX27" s="248"/>
      <c r="AY27" s="243"/>
      <c r="AZ27" s="243"/>
      <c r="BA27" s="243"/>
      <c r="BB27" s="248"/>
      <c r="BC27" s="243"/>
      <c r="BD27" s="243"/>
      <c r="BE27" s="243"/>
      <c r="BF27" s="248"/>
      <c r="BG27" s="243"/>
      <c r="BH27" s="243"/>
      <c r="BI27" s="243"/>
      <c r="BJ27" s="248"/>
      <c r="BK27" s="243"/>
      <c r="BL27" s="243"/>
      <c r="BM27" s="243"/>
      <c r="BN27" s="248"/>
      <c r="BO27" s="13"/>
    </row>
    <row r="28" spans="1:67" s="38" customFormat="1" ht="39.75" customHeight="1" x14ac:dyDescent="0.2">
      <c r="A28" s="10"/>
      <c r="B28" s="141"/>
      <c r="C28" s="388" t="s">
        <v>192</v>
      </c>
      <c r="D28" s="389"/>
      <c r="E28" s="390"/>
      <c r="F28" s="456" t="s">
        <v>92</v>
      </c>
      <c r="G28" s="457"/>
      <c r="H28" s="457"/>
      <c r="I28" s="457"/>
      <c r="J28" s="457"/>
      <c r="K28" s="457"/>
      <c r="L28" s="457"/>
      <c r="M28" s="457"/>
      <c r="N28" s="457"/>
      <c r="O28" s="458"/>
      <c r="P28" s="104"/>
      <c r="Q28" s="105"/>
      <c r="R28" s="105"/>
      <c r="S28" s="105"/>
      <c r="T28" s="105"/>
      <c r="U28" s="105"/>
      <c r="V28" s="17"/>
      <c r="W28" s="105"/>
      <c r="X28" s="105"/>
      <c r="Y28" s="105"/>
      <c r="Z28" s="17"/>
      <c r="AA28" s="105"/>
      <c r="AB28" s="105"/>
      <c r="AC28" s="105"/>
      <c r="AD28" s="17"/>
      <c r="AE28" s="37"/>
      <c r="AF28" s="37"/>
      <c r="AG28" s="37"/>
      <c r="AH28" s="17"/>
      <c r="AI28" s="37"/>
      <c r="AJ28" s="37"/>
      <c r="AK28" s="37"/>
      <c r="AL28" s="1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11"/>
    </row>
    <row r="29" spans="1:67" ht="36.75" customHeight="1" x14ac:dyDescent="0.25">
      <c r="A29" s="20"/>
      <c r="B29" s="139"/>
      <c r="C29" s="391" t="s">
        <v>64</v>
      </c>
      <c r="D29" s="392"/>
      <c r="E29" s="393"/>
      <c r="F29" s="426" t="str">
        <f>VLOOKUP(F28,LISTAS!$H$3:$I$10,2,FALSE)</f>
        <v>Proyecto 7649 - Consolidar los patrimonios de Bogotá-región como referente de significados sociales y determinante de las dinámicas del ordenamiento territorial</v>
      </c>
      <c r="G29" s="427"/>
      <c r="H29" s="427"/>
      <c r="I29" s="427"/>
      <c r="J29" s="427"/>
      <c r="K29" s="427"/>
      <c r="L29" s="427"/>
      <c r="M29" s="427"/>
      <c r="N29" s="427"/>
      <c r="O29" s="428"/>
      <c r="P29" s="121"/>
      <c r="Q29" s="122"/>
      <c r="R29" s="122"/>
      <c r="S29" s="122"/>
      <c r="T29" s="123"/>
      <c r="U29" s="123"/>
      <c r="V29" s="17"/>
      <c r="W29" s="123"/>
      <c r="X29" s="123"/>
      <c r="Y29" s="123"/>
      <c r="Z29" s="17"/>
      <c r="AA29" s="123"/>
      <c r="AB29" s="123"/>
      <c r="AC29" s="123"/>
      <c r="AD29" s="17"/>
      <c r="AE29" s="35"/>
      <c r="AF29" s="35"/>
      <c r="AG29" s="35"/>
      <c r="AH29" s="17"/>
      <c r="AI29" s="35"/>
      <c r="AJ29" s="35"/>
      <c r="AK29" s="35"/>
      <c r="AL29" s="17"/>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row>
    <row r="30" spans="1:67" ht="24" customHeight="1" x14ac:dyDescent="0.25">
      <c r="A30" s="20"/>
      <c r="B30" s="139" t="str">
        <f>+VLOOKUP(F29,LISTAS!$B$47:$D$65,2,FALSE)</f>
        <v>OBJ_4</v>
      </c>
      <c r="C30" s="391" t="s">
        <v>132</v>
      </c>
      <c r="D30" s="392"/>
      <c r="E30" s="393"/>
      <c r="F30" s="421" t="s">
        <v>75</v>
      </c>
      <c r="G30" s="422"/>
      <c r="H30" s="422"/>
      <c r="I30" s="422"/>
      <c r="J30" s="422"/>
      <c r="K30" s="422"/>
      <c r="L30" s="422"/>
      <c r="M30" s="422"/>
      <c r="N30" s="422"/>
      <c r="O30" s="423"/>
      <c r="P30" s="124"/>
      <c r="Q30" s="41"/>
      <c r="R30" s="41"/>
      <c r="S30" s="41"/>
      <c r="T30" s="125"/>
      <c r="U30" s="125"/>
      <c r="V30" s="17"/>
      <c r="W30" s="125"/>
      <c r="X30" s="125"/>
      <c r="Y30" s="125"/>
      <c r="Z30" s="17"/>
      <c r="AA30" s="125"/>
      <c r="AB30" s="125"/>
      <c r="AC30" s="125"/>
      <c r="AD30" s="17"/>
      <c r="AE30" s="22"/>
      <c r="AF30" s="22"/>
      <c r="AG30" s="22"/>
      <c r="AH30" s="17"/>
      <c r="AI30" s="22"/>
      <c r="AJ30" s="22"/>
      <c r="AK30" s="22"/>
      <c r="AL30" s="17"/>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1"/>
    </row>
    <row r="31" spans="1:67" ht="24" customHeight="1" thickBot="1" x14ac:dyDescent="0.3">
      <c r="A31" s="20"/>
      <c r="B31" s="139" t="str">
        <f>+VLOOKUP(LEFT(F30,200),LISTAS!$I$112:$K$132,2,FALSE)</f>
        <v>PROD_OBJ_4.4.1.</v>
      </c>
      <c r="C31" s="418" t="s">
        <v>236</v>
      </c>
      <c r="D31" s="419"/>
      <c r="E31" s="420"/>
      <c r="F31" s="413" t="s">
        <v>420</v>
      </c>
      <c r="G31" s="414"/>
      <c r="H31" s="414"/>
      <c r="I31" s="414"/>
      <c r="J31" s="414"/>
      <c r="K31" s="414"/>
      <c r="L31" s="414"/>
      <c r="M31" s="414"/>
      <c r="N31" s="414"/>
      <c r="O31" s="415"/>
      <c r="P31" s="124"/>
      <c r="Q31" s="41"/>
      <c r="R31" s="41"/>
      <c r="S31" s="41"/>
      <c r="T31" s="125"/>
      <c r="U31" s="125"/>
      <c r="V31" s="17"/>
      <c r="W31" s="125"/>
      <c r="X31" s="125"/>
      <c r="Y31" s="125"/>
      <c r="Z31" s="17"/>
      <c r="AA31" s="125"/>
      <c r="AB31" s="125"/>
      <c r="AC31" s="125"/>
      <c r="AD31" s="17"/>
      <c r="AE31" s="41"/>
      <c r="AF31" s="41"/>
      <c r="AG31" s="41"/>
      <c r="AH31" s="17"/>
      <c r="AI31" s="41"/>
      <c r="AJ31" s="41"/>
      <c r="AK31" s="41"/>
      <c r="AL31" s="17"/>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21"/>
    </row>
    <row r="32" spans="1:67" ht="23.25" customHeight="1" x14ac:dyDescent="0.25">
      <c r="A32" s="23"/>
      <c r="B32" s="142" t="str">
        <f>VLOOKUP(LEFT(F31,200),LISTAS!$L$113:$P$132,2,FALSE)</f>
        <v>MGA_META10</v>
      </c>
      <c r="C32" s="394" t="s">
        <v>137</v>
      </c>
      <c r="D32" s="396" t="s">
        <v>14</v>
      </c>
      <c r="E32" s="396" t="s">
        <v>10</v>
      </c>
      <c r="F32" s="396" t="s">
        <v>240</v>
      </c>
      <c r="G32" s="416" t="s">
        <v>80</v>
      </c>
      <c r="H32" s="396" t="s">
        <v>235</v>
      </c>
      <c r="I32" s="411" t="s">
        <v>258</v>
      </c>
      <c r="J32" s="411" t="s">
        <v>243</v>
      </c>
      <c r="K32" s="396" t="s">
        <v>244</v>
      </c>
      <c r="L32" s="424" t="s">
        <v>241</v>
      </c>
      <c r="M32" s="407" t="s">
        <v>138</v>
      </c>
      <c r="N32" s="409" t="s">
        <v>15</v>
      </c>
      <c r="O32" s="410"/>
      <c r="P32" s="404" t="s">
        <v>242</v>
      </c>
      <c r="Q32" s="405"/>
      <c r="R32" s="406"/>
      <c r="S32" s="459" t="s">
        <v>245</v>
      </c>
      <c r="T32" s="460"/>
      <c r="U32" s="460"/>
      <c r="V32" s="463"/>
      <c r="W32" s="464" t="s">
        <v>246</v>
      </c>
      <c r="X32" s="460"/>
      <c r="Y32" s="460"/>
      <c r="Z32" s="463"/>
      <c r="AA32" s="464" t="s">
        <v>247</v>
      </c>
      <c r="AB32" s="460"/>
      <c r="AC32" s="460"/>
      <c r="AD32" s="463"/>
      <c r="AE32" s="464" t="s">
        <v>248</v>
      </c>
      <c r="AF32" s="460"/>
      <c r="AG32" s="460"/>
      <c r="AH32" s="461"/>
      <c r="AI32" s="459" t="s">
        <v>249</v>
      </c>
      <c r="AJ32" s="460"/>
      <c r="AK32" s="460"/>
      <c r="AL32" s="461"/>
      <c r="AM32" s="459" t="s">
        <v>250</v>
      </c>
      <c r="AN32" s="460"/>
      <c r="AO32" s="460"/>
      <c r="AP32" s="461"/>
      <c r="AQ32" s="459" t="s">
        <v>251</v>
      </c>
      <c r="AR32" s="460"/>
      <c r="AS32" s="460"/>
      <c r="AT32" s="461"/>
      <c r="AU32" s="459" t="s">
        <v>252</v>
      </c>
      <c r="AV32" s="460"/>
      <c r="AW32" s="460"/>
      <c r="AX32" s="461"/>
      <c r="AY32" s="459" t="s">
        <v>253</v>
      </c>
      <c r="AZ32" s="460"/>
      <c r="BA32" s="460"/>
      <c r="BB32" s="461"/>
      <c r="BC32" s="459" t="s">
        <v>254</v>
      </c>
      <c r="BD32" s="460"/>
      <c r="BE32" s="460"/>
      <c r="BF32" s="461"/>
      <c r="BG32" s="459" t="s">
        <v>255</v>
      </c>
      <c r="BH32" s="460"/>
      <c r="BI32" s="460"/>
      <c r="BJ32" s="461"/>
      <c r="BK32" s="459" t="s">
        <v>256</v>
      </c>
      <c r="BL32" s="460"/>
      <c r="BM32" s="460"/>
      <c r="BN32" s="461"/>
      <c r="BO32" s="24"/>
    </row>
    <row r="33" spans="1:67" ht="25.5" x14ac:dyDescent="0.25">
      <c r="A33" s="23"/>
      <c r="B33" s="142" t="str">
        <f>VLOOKUP(LEFT(F31,200),LISTAS!$L$113:$O$132,3,FALSE)</f>
        <v>PMR_META10</v>
      </c>
      <c r="C33" s="395"/>
      <c r="D33" s="397"/>
      <c r="E33" s="397"/>
      <c r="F33" s="397"/>
      <c r="G33" s="417"/>
      <c r="H33" s="397"/>
      <c r="I33" s="412"/>
      <c r="J33" s="412"/>
      <c r="K33" s="397"/>
      <c r="L33" s="425"/>
      <c r="M33" s="408"/>
      <c r="N33" s="185" t="s">
        <v>11</v>
      </c>
      <c r="O33" s="186" t="s">
        <v>12</v>
      </c>
      <c r="P33" s="187" t="s">
        <v>239</v>
      </c>
      <c r="Q33" s="188" t="s">
        <v>238</v>
      </c>
      <c r="R33" s="189" t="s">
        <v>237</v>
      </c>
      <c r="S33" s="190" t="s">
        <v>135</v>
      </c>
      <c r="T33" s="190" t="s">
        <v>136</v>
      </c>
      <c r="U33" s="190" t="s">
        <v>13</v>
      </c>
      <c r="V33" s="191" t="s">
        <v>63</v>
      </c>
      <c r="W33" s="190" t="s">
        <v>135</v>
      </c>
      <c r="X33" s="190" t="s">
        <v>136</v>
      </c>
      <c r="Y33" s="190" t="s">
        <v>13</v>
      </c>
      <c r="Z33" s="191" t="s">
        <v>63</v>
      </c>
      <c r="AA33" s="190" t="s">
        <v>135</v>
      </c>
      <c r="AB33" s="190" t="s">
        <v>136</v>
      </c>
      <c r="AC33" s="190" t="s">
        <v>13</v>
      </c>
      <c r="AD33" s="191" t="s">
        <v>63</v>
      </c>
      <c r="AE33" s="190" t="s">
        <v>135</v>
      </c>
      <c r="AF33" s="190" t="s">
        <v>136</v>
      </c>
      <c r="AG33" s="190" t="s">
        <v>13</v>
      </c>
      <c r="AH33" s="191" t="s">
        <v>63</v>
      </c>
      <c r="AI33" s="190" t="s">
        <v>135</v>
      </c>
      <c r="AJ33" s="190" t="s">
        <v>136</v>
      </c>
      <c r="AK33" s="190" t="s">
        <v>13</v>
      </c>
      <c r="AL33" s="191" t="s">
        <v>63</v>
      </c>
      <c r="AM33" s="190" t="s">
        <v>135</v>
      </c>
      <c r="AN33" s="190" t="s">
        <v>136</v>
      </c>
      <c r="AO33" s="190" t="s">
        <v>13</v>
      </c>
      <c r="AP33" s="190" t="s">
        <v>63</v>
      </c>
      <c r="AQ33" s="190" t="s">
        <v>135</v>
      </c>
      <c r="AR33" s="190" t="s">
        <v>136</v>
      </c>
      <c r="AS33" s="190" t="s">
        <v>13</v>
      </c>
      <c r="AT33" s="190" t="s">
        <v>63</v>
      </c>
      <c r="AU33" s="190" t="s">
        <v>135</v>
      </c>
      <c r="AV33" s="190" t="s">
        <v>136</v>
      </c>
      <c r="AW33" s="190" t="s">
        <v>13</v>
      </c>
      <c r="AX33" s="190" t="s">
        <v>63</v>
      </c>
      <c r="AY33" s="190" t="s">
        <v>135</v>
      </c>
      <c r="AZ33" s="190" t="s">
        <v>136</v>
      </c>
      <c r="BA33" s="190" t="s">
        <v>13</v>
      </c>
      <c r="BB33" s="190" t="s">
        <v>63</v>
      </c>
      <c r="BC33" s="190" t="s">
        <v>135</v>
      </c>
      <c r="BD33" s="190" t="s">
        <v>136</v>
      </c>
      <c r="BE33" s="190" t="s">
        <v>13</v>
      </c>
      <c r="BF33" s="190" t="s">
        <v>63</v>
      </c>
      <c r="BG33" s="190" t="s">
        <v>135</v>
      </c>
      <c r="BH33" s="190" t="s">
        <v>136</v>
      </c>
      <c r="BI33" s="190" t="s">
        <v>13</v>
      </c>
      <c r="BJ33" s="190" t="s">
        <v>63</v>
      </c>
      <c r="BK33" s="190" t="s">
        <v>135</v>
      </c>
      <c r="BL33" s="190" t="s">
        <v>136</v>
      </c>
      <c r="BM33" s="190" t="s">
        <v>13</v>
      </c>
      <c r="BN33" s="190" t="s">
        <v>63</v>
      </c>
      <c r="BO33" s="24"/>
    </row>
    <row r="34" spans="1:67" s="44" customFormat="1" ht="63.75" customHeight="1" x14ac:dyDescent="0.25">
      <c r="A34" s="42"/>
      <c r="B34" s="144"/>
      <c r="C34" s="387" t="s">
        <v>161</v>
      </c>
      <c r="D34" s="387">
        <v>1</v>
      </c>
      <c r="E34" s="455" t="s">
        <v>534</v>
      </c>
      <c r="F34" s="265" t="s">
        <v>535</v>
      </c>
      <c r="G34" s="265" t="s">
        <v>536</v>
      </c>
      <c r="H34" s="182" t="s">
        <v>435</v>
      </c>
      <c r="I34" s="252">
        <v>0.05</v>
      </c>
      <c r="J34" s="192" t="s">
        <v>461</v>
      </c>
      <c r="K34" s="252">
        <v>0.05</v>
      </c>
      <c r="L34" s="184">
        <f>+SUM(S34,W34,AA34,AE34,AI34,AM34,AQ34,AU34,AY34,BC34,BG34,BK34)</f>
        <v>6</v>
      </c>
      <c r="M34" s="70"/>
      <c r="N34" s="193">
        <v>44958</v>
      </c>
      <c r="O34" s="193">
        <v>45290</v>
      </c>
      <c r="P34" s="184">
        <f>+SUM(T34,X34,AB34,AF34,AJ34,AN34,AR34,AV34,AZ34,BD34,BH34,BL34)</f>
        <v>0</v>
      </c>
      <c r="Q34" s="194">
        <f>IFERROR(P34/L34,0)</f>
        <v>0</v>
      </c>
      <c r="R34" s="184">
        <f t="shared" ref="R34:R38" si="5">P34*K34</f>
        <v>0</v>
      </c>
      <c r="S34" s="70"/>
      <c r="T34" s="70"/>
      <c r="U34" s="462"/>
      <c r="V34" s="195"/>
      <c r="W34" s="70">
        <v>1</v>
      </c>
      <c r="X34" s="70"/>
      <c r="Y34" s="462"/>
      <c r="Z34" s="195"/>
      <c r="AA34" s="70"/>
      <c r="AB34" s="70"/>
      <c r="AC34" s="462"/>
      <c r="AD34" s="195"/>
      <c r="AE34" s="70">
        <v>1</v>
      </c>
      <c r="AF34" s="70"/>
      <c r="AG34" s="462"/>
      <c r="AH34" s="195"/>
      <c r="AI34" s="70"/>
      <c r="AJ34" s="70"/>
      <c r="AK34" s="462"/>
      <c r="AL34" s="195"/>
      <c r="AM34" s="70">
        <v>1</v>
      </c>
      <c r="AN34" s="70"/>
      <c r="AO34" s="462"/>
      <c r="AP34" s="195"/>
      <c r="AQ34" s="70"/>
      <c r="AR34" s="70"/>
      <c r="AS34" s="462"/>
      <c r="AT34" s="195"/>
      <c r="AU34" s="70">
        <v>1</v>
      </c>
      <c r="AV34" s="70"/>
      <c r="AW34" s="462"/>
      <c r="AX34" s="195"/>
      <c r="AY34" s="70"/>
      <c r="AZ34" s="70"/>
      <c r="BA34" s="462"/>
      <c r="BB34" s="195"/>
      <c r="BC34" s="70">
        <v>1</v>
      </c>
      <c r="BD34" s="70"/>
      <c r="BE34" s="462"/>
      <c r="BF34" s="195"/>
      <c r="BG34" s="70"/>
      <c r="BH34" s="70"/>
      <c r="BI34" s="462"/>
      <c r="BJ34" s="195"/>
      <c r="BK34" s="70">
        <v>1</v>
      </c>
      <c r="BL34" s="70"/>
      <c r="BM34" s="462"/>
      <c r="BN34" s="195"/>
      <c r="BO34" s="43"/>
    </row>
    <row r="35" spans="1:67" s="44" customFormat="1" ht="45" x14ac:dyDescent="0.25">
      <c r="A35" s="45"/>
      <c r="B35" s="144"/>
      <c r="C35" s="387"/>
      <c r="D35" s="387"/>
      <c r="E35" s="455"/>
      <c r="F35" s="265" t="s">
        <v>537</v>
      </c>
      <c r="G35" s="265" t="s">
        <v>538</v>
      </c>
      <c r="H35" s="182" t="s">
        <v>425</v>
      </c>
      <c r="I35" s="252">
        <v>0.05</v>
      </c>
      <c r="J35" s="192" t="s">
        <v>461</v>
      </c>
      <c r="K35" s="252">
        <v>0.05</v>
      </c>
      <c r="L35" s="184">
        <f t="shared" ref="L35:L40" si="6">+SUM(S35,W35,AA35,AE35,AI35,AM35,AQ35,AU35,AY35,BC35,BG35,BK35)</f>
        <v>1</v>
      </c>
      <c r="M35" s="70"/>
      <c r="N35" s="193">
        <v>44958</v>
      </c>
      <c r="O35" s="193">
        <v>45290</v>
      </c>
      <c r="P35" s="184">
        <f t="shared" ref="P35:P38" si="7">+SUM(T35,X35,AB35,AF35,AJ35,AN35,AR35,AV35,AZ35,BD35,BH35,BL35)</f>
        <v>0</v>
      </c>
      <c r="Q35" s="194">
        <f>IFERROR(P35/L35,0)</f>
        <v>0</v>
      </c>
      <c r="R35" s="184">
        <f t="shared" si="5"/>
        <v>0</v>
      </c>
      <c r="S35" s="70"/>
      <c r="T35" s="70"/>
      <c r="U35" s="462"/>
      <c r="V35" s="71"/>
      <c r="W35" s="70"/>
      <c r="X35" s="70"/>
      <c r="Y35" s="462"/>
      <c r="Z35" s="71"/>
      <c r="AA35" s="70"/>
      <c r="AB35" s="70"/>
      <c r="AC35" s="462"/>
      <c r="AD35" s="71"/>
      <c r="AE35" s="70"/>
      <c r="AF35" s="70"/>
      <c r="AG35" s="462"/>
      <c r="AH35" s="71"/>
      <c r="AI35" s="70"/>
      <c r="AJ35" s="70"/>
      <c r="AK35" s="462"/>
      <c r="AL35" s="71"/>
      <c r="AM35" s="70"/>
      <c r="AN35" s="70"/>
      <c r="AO35" s="462"/>
      <c r="AP35" s="71"/>
      <c r="AQ35" s="70"/>
      <c r="AR35" s="70"/>
      <c r="AS35" s="462"/>
      <c r="AT35" s="71"/>
      <c r="AU35" s="70"/>
      <c r="AV35" s="70"/>
      <c r="AW35" s="462"/>
      <c r="AX35" s="71"/>
      <c r="AY35" s="70"/>
      <c r="AZ35" s="70"/>
      <c r="BA35" s="462"/>
      <c r="BB35" s="71"/>
      <c r="BC35" s="70"/>
      <c r="BD35" s="70"/>
      <c r="BE35" s="462"/>
      <c r="BF35" s="71"/>
      <c r="BG35" s="70"/>
      <c r="BH35" s="70"/>
      <c r="BI35" s="462"/>
      <c r="BJ35" s="71"/>
      <c r="BK35" s="70">
        <v>1</v>
      </c>
      <c r="BL35" s="70"/>
      <c r="BM35" s="462"/>
      <c r="BN35" s="71"/>
      <c r="BO35" s="46"/>
    </row>
    <row r="36" spans="1:67" s="44" customFormat="1" ht="24.95" customHeight="1" x14ac:dyDescent="0.25">
      <c r="A36" s="45"/>
      <c r="B36" s="144"/>
      <c r="C36" s="384"/>
      <c r="D36" s="385"/>
      <c r="E36" s="385"/>
      <c r="F36" s="385"/>
      <c r="G36" s="385"/>
      <c r="H36" s="386"/>
      <c r="I36" s="183">
        <f>SUM(I34:I35)</f>
        <v>0.1</v>
      </c>
      <c r="J36" s="196"/>
      <c r="K36" s="183">
        <f>SUM(K34:K35)</f>
        <v>0.1</v>
      </c>
      <c r="L36" s="183">
        <f>SUM(L34:L35)</f>
        <v>7</v>
      </c>
      <c r="M36" s="197"/>
      <c r="N36" s="198"/>
      <c r="O36" s="198"/>
      <c r="P36" s="199">
        <f>SUM(P34:P35)</f>
        <v>0</v>
      </c>
      <c r="Q36" s="200">
        <f>SUM(Q34:Q35)</f>
        <v>0</v>
      </c>
      <c r="R36" s="199">
        <f>SUM(R34:R35)</f>
        <v>0</v>
      </c>
      <c r="S36" s="201">
        <f>SUM(S34:S35)</f>
        <v>0</v>
      </c>
      <c r="T36" s="201">
        <f>SUM(T34:T35)</f>
        <v>0</v>
      </c>
      <c r="U36" s="202"/>
      <c r="V36" s="203"/>
      <c r="W36" s="201">
        <f>SUM(W34:W35)</f>
        <v>1</v>
      </c>
      <c r="X36" s="201">
        <f>SUM(X34:X35)</f>
        <v>0</v>
      </c>
      <c r="Y36" s="202"/>
      <c r="Z36" s="203"/>
      <c r="AA36" s="201">
        <f>SUM(AA34:AA35)</f>
        <v>0</v>
      </c>
      <c r="AB36" s="201">
        <f>SUM(AB34:AB35)</f>
        <v>0</v>
      </c>
      <c r="AC36" s="202"/>
      <c r="AD36" s="203"/>
      <c r="AE36" s="201">
        <f>SUM(AE34:AE35)</f>
        <v>1</v>
      </c>
      <c r="AF36" s="201">
        <f>SUM(AF34:AF35)</f>
        <v>0</v>
      </c>
      <c r="AG36" s="202"/>
      <c r="AH36" s="203"/>
      <c r="AI36" s="201">
        <f>SUM(AI34:AI35)</f>
        <v>0</v>
      </c>
      <c r="AJ36" s="201">
        <f>SUM(AJ34:AJ35)</f>
        <v>0</v>
      </c>
      <c r="AK36" s="202"/>
      <c r="AL36" s="203"/>
      <c r="AM36" s="201">
        <f>SUM(AM34:AM35)</f>
        <v>1</v>
      </c>
      <c r="AN36" s="201">
        <f>SUM(AN34:AN35)</f>
        <v>0</v>
      </c>
      <c r="AO36" s="202"/>
      <c r="AP36" s="203"/>
      <c r="AQ36" s="201">
        <f>SUM(AQ34:AQ35)</f>
        <v>0</v>
      </c>
      <c r="AR36" s="201">
        <f>SUM(AR34:AR35)</f>
        <v>0</v>
      </c>
      <c r="AS36" s="202"/>
      <c r="AT36" s="203"/>
      <c r="AU36" s="201">
        <f>SUM(AU34:AU35)</f>
        <v>1</v>
      </c>
      <c r="AV36" s="201">
        <f>SUM(AV34:AV35)</f>
        <v>0</v>
      </c>
      <c r="AW36" s="202"/>
      <c r="AX36" s="203"/>
      <c r="AY36" s="201">
        <f>SUM(AY34:AY35)</f>
        <v>0</v>
      </c>
      <c r="AZ36" s="201">
        <f>SUM(AZ34:AZ35)</f>
        <v>0</v>
      </c>
      <c r="BA36" s="202"/>
      <c r="BB36" s="203"/>
      <c r="BC36" s="201">
        <f>SUM(BC34:BC35)</f>
        <v>1</v>
      </c>
      <c r="BD36" s="201">
        <f>SUM(BD34:BD35)</f>
        <v>0</v>
      </c>
      <c r="BE36" s="202"/>
      <c r="BF36" s="203"/>
      <c r="BG36" s="201">
        <f>SUM(BG34:BG35)</f>
        <v>0</v>
      </c>
      <c r="BH36" s="201">
        <f>SUM(BH34:BH35)</f>
        <v>0</v>
      </c>
      <c r="BI36" s="202"/>
      <c r="BJ36" s="203"/>
      <c r="BK36" s="201">
        <f>SUM(BK34:BK35)</f>
        <v>2</v>
      </c>
      <c r="BL36" s="201">
        <f>SUM(BL34:BL35)</f>
        <v>0</v>
      </c>
      <c r="BM36" s="202"/>
      <c r="BN36" s="203"/>
      <c r="BO36" s="46"/>
    </row>
    <row r="37" spans="1:67" s="44" customFormat="1" ht="60.75" customHeight="1" x14ac:dyDescent="0.25">
      <c r="A37" s="45"/>
      <c r="B37" s="144"/>
      <c r="C37" s="387"/>
      <c r="D37" s="387">
        <v>2</v>
      </c>
      <c r="E37" s="455" t="s">
        <v>544</v>
      </c>
      <c r="F37" s="265" t="s">
        <v>539</v>
      </c>
      <c r="G37" s="265" t="s">
        <v>540</v>
      </c>
      <c r="H37" s="182" t="s">
        <v>425</v>
      </c>
      <c r="I37" s="252">
        <v>0.05</v>
      </c>
      <c r="J37" s="192" t="s">
        <v>461</v>
      </c>
      <c r="K37" s="252">
        <v>0.05</v>
      </c>
      <c r="L37" s="184">
        <f t="shared" si="6"/>
        <v>2</v>
      </c>
      <c r="M37" s="70"/>
      <c r="N37" s="193">
        <v>44958</v>
      </c>
      <c r="O37" s="193">
        <v>45290</v>
      </c>
      <c r="P37" s="184">
        <f t="shared" si="7"/>
        <v>0</v>
      </c>
      <c r="Q37" s="194">
        <f t="shared" ref="Q37:Q38" si="8">IFERROR(P37/L37,0)</f>
        <v>0</v>
      </c>
      <c r="R37" s="184">
        <f t="shared" si="5"/>
        <v>0</v>
      </c>
      <c r="S37" s="70"/>
      <c r="T37" s="70"/>
      <c r="U37" s="462"/>
      <c r="V37" s="71"/>
      <c r="W37" s="70"/>
      <c r="X37" s="70"/>
      <c r="Y37" s="462"/>
      <c r="Z37" s="71"/>
      <c r="AA37" s="70"/>
      <c r="AB37" s="70"/>
      <c r="AC37" s="462"/>
      <c r="AD37" s="71"/>
      <c r="AE37" s="70"/>
      <c r="AF37" s="70"/>
      <c r="AG37" s="462"/>
      <c r="AH37" s="71"/>
      <c r="AI37" s="70"/>
      <c r="AJ37" s="70"/>
      <c r="AK37" s="462"/>
      <c r="AL37" s="71"/>
      <c r="AM37" s="70">
        <v>1</v>
      </c>
      <c r="AN37" s="70"/>
      <c r="AO37" s="462"/>
      <c r="AP37" s="71"/>
      <c r="AQ37" s="70"/>
      <c r="AR37" s="70"/>
      <c r="AS37" s="462"/>
      <c r="AT37" s="71"/>
      <c r="AU37" s="70"/>
      <c r="AV37" s="70"/>
      <c r="AW37" s="462"/>
      <c r="AX37" s="71"/>
      <c r="AY37" s="70"/>
      <c r="AZ37" s="70"/>
      <c r="BA37" s="462"/>
      <c r="BB37" s="71"/>
      <c r="BC37" s="70"/>
      <c r="BD37" s="70"/>
      <c r="BE37" s="462"/>
      <c r="BF37" s="71"/>
      <c r="BG37" s="70"/>
      <c r="BH37" s="70"/>
      <c r="BI37" s="462"/>
      <c r="BJ37" s="71"/>
      <c r="BK37" s="70">
        <v>1</v>
      </c>
      <c r="BL37" s="70"/>
      <c r="BM37" s="462"/>
      <c r="BN37" s="71"/>
      <c r="BO37" s="46"/>
    </row>
    <row r="38" spans="1:67" s="44" customFormat="1" ht="53.25" customHeight="1" x14ac:dyDescent="0.25">
      <c r="A38" s="45"/>
      <c r="B38" s="144"/>
      <c r="C38" s="387"/>
      <c r="D38" s="387"/>
      <c r="E38" s="455"/>
      <c r="F38" s="265" t="s">
        <v>541</v>
      </c>
      <c r="G38" s="265" t="s">
        <v>542</v>
      </c>
      <c r="H38" s="182" t="s">
        <v>425</v>
      </c>
      <c r="I38" s="252">
        <v>0.05</v>
      </c>
      <c r="J38" s="192" t="s">
        <v>461</v>
      </c>
      <c r="K38" s="252">
        <v>0.05</v>
      </c>
      <c r="L38" s="184">
        <f t="shared" si="6"/>
        <v>4</v>
      </c>
      <c r="M38" s="70"/>
      <c r="N38" s="193">
        <v>44958</v>
      </c>
      <c r="O38" s="193">
        <v>45290</v>
      </c>
      <c r="P38" s="184">
        <f t="shared" si="7"/>
        <v>0</v>
      </c>
      <c r="Q38" s="194">
        <f t="shared" si="8"/>
        <v>0</v>
      </c>
      <c r="R38" s="184">
        <f t="shared" si="5"/>
        <v>0</v>
      </c>
      <c r="S38" s="70"/>
      <c r="T38" s="70"/>
      <c r="U38" s="462"/>
      <c r="V38" s="71"/>
      <c r="W38" s="70"/>
      <c r="X38" s="70"/>
      <c r="Y38" s="462"/>
      <c r="Z38" s="71"/>
      <c r="AA38" s="70"/>
      <c r="AB38" s="70"/>
      <c r="AC38" s="462"/>
      <c r="AD38" s="71"/>
      <c r="AE38" s="70"/>
      <c r="AF38" s="70"/>
      <c r="AG38" s="462"/>
      <c r="AH38" s="71"/>
      <c r="AI38" s="70"/>
      <c r="AJ38" s="70"/>
      <c r="AK38" s="462"/>
      <c r="AL38" s="71"/>
      <c r="AM38" s="70">
        <v>1</v>
      </c>
      <c r="AN38" s="70"/>
      <c r="AO38" s="462"/>
      <c r="AP38" s="71"/>
      <c r="AQ38" s="70"/>
      <c r="AR38" s="70"/>
      <c r="AS38" s="462"/>
      <c r="AT38" s="71"/>
      <c r="AU38" s="70">
        <v>1</v>
      </c>
      <c r="AV38" s="70"/>
      <c r="AW38" s="462"/>
      <c r="AX38" s="71"/>
      <c r="AY38" s="70"/>
      <c r="AZ38" s="70"/>
      <c r="BA38" s="462"/>
      <c r="BB38" s="71"/>
      <c r="BC38" s="70">
        <v>1</v>
      </c>
      <c r="BD38" s="70"/>
      <c r="BE38" s="462"/>
      <c r="BF38" s="71"/>
      <c r="BG38" s="70"/>
      <c r="BH38" s="70"/>
      <c r="BI38" s="462"/>
      <c r="BJ38" s="71"/>
      <c r="BK38" s="70">
        <v>1</v>
      </c>
      <c r="BL38" s="70"/>
      <c r="BM38" s="462"/>
      <c r="BN38" s="71"/>
      <c r="BO38" s="46"/>
    </row>
    <row r="39" spans="1:67" s="44" customFormat="1" ht="24.95" customHeight="1" x14ac:dyDescent="0.25">
      <c r="A39" s="45"/>
      <c r="B39" s="144"/>
      <c r="C39" s="384"/>
      <c r="D39" s="385"/>
      <c r="E39" s="385"/>
      <c r="F39" s="385"/>
      <c r="G39" s="385"/>
      <c r="H39" s="386"/>
      <c r="I39" s="183">
        <f>SUM(I37:I38)</f>
        <v>0.1</v>
      </c>
      <c r="J39" s="196"/>
      <c r="K39" s="183">
        <f>SUM(K37:K38)</f>
        <v>0.1</v>
      </c>
      <c r="L39" s="183">
        <f>SUM(L37:L38)</f>
        <v>6</v>
      </c>
      <c r="M39" s="197"/>
      <c r="N39" s="198"/>
      <c r="O39" s="198"/>
      <c r="P39" s="199">
        <f>SUM(P37:P38)</f>
        <v>0</v>
      </c>
      <c r="Q39" s="200">
        <f>SUM(Q37:Q38)</f>
        <v>0</v>
      </c>
      <c r="R39" s="199">
        <f>SUM(R37:R38)</f>
        <v>0</v>
      </c>
      <c r="S39" s="201">
        <f>SUM(S37:S38)</f>
        <v>0</v>
      </c>
      <c r="T39" s="201">
        <f>SUM(T37:T38)</f>
        <v>0</v>
      </c>
      <c r="U39" s="202"/>
      <c r="V39" s="203"/>
      <c r="W39" s="201">
        <f>SUM(W37:W38)</f>
        <v>0</v>
      </c>
      <c r="X39" s="201">
        <f>SUM(X37:X38)</f>
        <v>0</v>
      </c>
      <c r="Y39" s="202"/>
      <c r="Z39" s="203"/>
      <c r="AA39" s="201">
        <f>SUM(AA37:AA38)</f>
        <v>0</v>
      </c>
      <c r="AB39" s="201">
        <f>SUM(AB37:AB38)</f>
        <v>0</v>
      </c>
      <c r="AC39" s="202"/>
      <c r="AD39" s="203"/>
      <c r="AE39" s="201">
        <f>SUM(AE37:AE38)</f>
        <v>0</v>
      </c>
      <c r="AF39" s="201">
        <f>SUM(AF37:AF38)</f>
        <v>0</v>
      </c>
      <c r="AG39" s="202"/>
      <c r="AH39" s="203"/>
      <c r="AI39" s="201">
        <f>SUM(AI37:AI38)</f>
        <v>0</v>
      </c>
      <c r="AJ39" s="201">
        <f>SUM(AJ37:AJ38)</f>
        <v>0</v>
      </c>
      <c r="AK39" s="202"/>
      <c r="AL39" s="203"/>
      <c r="AM39" s="201">
        <f>SUM(AM37:AM38)</f>
        <v>2</v>
      </c>
      <c r="AN39" s="201">
        <f>SUM(AN37:AN38)</f>
        <v>0</v>
      </c>
      <c r="AO39" s="202"/>
      <c r="AP39" s="203"/>
      <c r="AQ39" s="201">
        <f>SUM(AQ37:AQ38)</f>
        <v>0</v>
      </c>
      <c r="AR39" s="201">
        <f>SUM(AR37:AR38)</f>
        <v>0</v>
      </c>
      <c r="AS39" s="202"/>
      <c r="AT39" s="203"/>
      <c r="AU39" s="201">
        <f>SUM(AU37:AU38)</f>
        <v>1</v>
      </c>
      <c r="AV39" s="201">
        <f>SUM(AV37:AV38)</f>
        <v>0</v>
      </c>
      <c r="AW39" s="202"/>
      <c r="AX39" s="203"/>
      <c r="AY39" s="201">
        <f>SUM(AY37:AY38)</f>
        <v>0</v>
      </c>
      <c r="AZ39" s="201">
        <f>SUM(AZ37:AZ38)</f>
        <v>0</v>
      </c>
      <c r="BA39" s="202"/>
      <c r="BB39" s="203"/>
      <c r="BC39" s="201">
        <f>SUM(BC37:BC38)</f>
        <v>1</v>
      </c>
      <c r="BD39" s="201">
        <f>SUM(BD37:BD38)</f>
        <v>0</v>
      </c>
      <c r="BE39" s="202"/>
      <c r="BF39" s="203"/>
      <c r="BG39" s="201">
        <f>SUM(BG37:BG38)</f>
        <v>0</v>
      </c>
      <c r="BH39" s="201">
        <f>SUM(BH37:BH38)</f>
        <v>0</v>
      </c>
      <c r="BI39" s="202"/>
      <c r="BJ39" s="203"/>
      <c r="BK39" s="201">
        <f>SUM(BK37:BK38)</f>
        <v>2</v>
      </c>
      <c r="BL39" s="201">
        <f>SUM(BL37:BL38)</f>
        <v>0</v>
      </c>
      <c r="BM39" s="202"/>
      <c r="BN39" s="203"/>
      <c r="BO39" s="46"/>
    </row>
    <row r="40" spans="1:67" s="263" customFormat="1" ht="47.25" customHeight="1" x14ac:dyDescent="0.25">
      <c r="A40" s="253"/>
      <c r="B40" s="254"/>
      <c r="C40" s="255"/>
      <c r="D40" s="256">
        <v>3</v>
      </c>
      <c r="E40" s="256" t="s">
        <v>543</v>
      </c>
      <c r="F40" s="265" t="s">
        <v>545</v>
      </c>
      <c r="G40" s="265" t="s">
        <v>546</v>
      </c>
      <c r="H40" s="182" t="s">
        <v>425</v>
      </c>
      <c r="I40" s="256">
        <v>0.05</v>
      </c>
      <c r="J40" s="192" t="s">
        <v>461</v>
      </c>
      <c r="K40" s="256">
        <v>0.05</v>
      </c>
      <c r="L40" s="184">
        <f t="shared" si="6"/>
        <v>10</v>
      </c>
      <c r="M40" s="257"/>
      <c r="N40" s="193">
        <v>44958</v>
      </c>
      <c r="O40" s="193">
        <v>45290</v>
      </c>
      <c r="P40" s="259"/>
      <c r="Q40" s="260"/>
      <c r="R40" s="259"/>
      <c r="S40" s="257"/>
      <c r="T40" s="257"/>
      <c r="U40" s="257"/>
      <c r="V40" s="261"/>
      <c r="W40" s="257"/>
      <c r="X40" s="257"/>
      <c r="Y40" s="257"/>
      <c r="Z40" s="261"/>
      <c r="AA40" s="257">
        <v>1</v>
      </c>
      <c r="AB40" s="257"/>
      <c r="AC40" s="257"/>
      <c r="AD40" s="261"/>
      <c r="AE40" s="257">
        <v>1</v>
      </c>
      <c r="AF40" s="257"/>
      <c r="AG40" s="257"/>
      <c r="AH40" s="261"/>
      <c r="AI40" s="257">
        <v>1</v>
      </c>
      <c r="AJ40" s="257"/>
      <c r="AK40" s="257"/>
      <c r="AL40" s="261"/>
      <c r="AM40" s="257">
        <v>1</v>
      </c>
      <c r="AN40" s="257"/>
      <c r="AO40" s="257"/>
      <c r="AP40" s="261"/>
      <c r="AQ40" s="257">
        <v>1</v>
      </c>
      <c r="AR40" s="257"/>
      <c r="AS40" s="257"/>
      <c r="AT40" s="261"/>
      <c r="AU40" s="257">
        <v>1</v>
      </c>
      <c r="AV40" s="257"/>
      <c r="AW40" s="257"/>
      <c r="AX40" s="261"/>
      <c r="AY40" s="257">
        <v>1</v>
      </c>
      <c r="AZ40" s="257"/>
      <c r="BA40" s="257"/>
      <c r="BB40" s="261"/>
      <c r="BC40" s="257">
        <v>1</v>
      </c>
      <c r="BD40" s="257"/>
      <c r="BE40" s="257"/>
      <c r="BF40" s="261"/>
      <c r="BG40" s="257">
        <v>1</v>
      </c>
      <c r="BH40" s="257"/>
      <c r="BI40" s="257"/>
      <c r="BJ40" s="261"/>
      <c r="BK40" s="257">
        <v>1</v>
      </c>
      <c r="BL40" s="257"/>
      <c r="BM40" s="257"/>
      <c r="BN40" s="261"/>
      <c r="BO40" s="262"/>
    </row>
    <row r="41" spans="1:67" ht="33" customHeight="1" x14ac:dyDescent="0.25">
      <c r="A41" s="25"/>
      <c r="B41" s="139"/>
      <c r="C41" s="204"/>
      <c r="D41" s="204"/>
      <c r="E41" s="205" t="s">
        <v>131</v>
      </c>
      <c r="F41" s="205"/>
      <c r="G41" s="205"/>
      <c r="H41" s="205"/>
      <c r="I41" s="205"/>
      <c r="J41" s="205"/>
      <c r="K41" s="205"/>
      <c r="L41" s="205"/>
      <c r="M41" s="206"/>
      <c r="N41" s="207"/>
      <c r="O41" s="207"/>
      <c r="P41" s="207"/>
      <c r="Q41" s="207"/>
      <c r="R41" s="207"/>
      <c r="S41" s="206"/>
      <c r="T41" s="206"/>
      <c r="U41" s="206"/>
      <c r="V41" s="208"/>
      <c r="W41" s="206"/>
      <c r="X41" s="206"/>
      <c r="Y41" s="206"/>
      <c r="Z41" s="208"/>
      <c r="AA41" s="206"/>
      <c r="AB41" s="206"/>
      <c r="AC41" s="206"/>
      <c r="AD41" s="208"/>
      <c r="AE41" s="206"/>
      <c r="AF41" s="206"/>
      <c r="AG41" s="206"/>
      <c r="AH41" s="208"/>
      <c r="AI41" s="206"/>
      <c r="AJ41" s="206"/>
      <c r="AK41" s="206"/>
      <c r="AL41" s="208"/>
      <c r="AM41" s="206"/>
      <c r="AN41" s="206"/>
      <c r="AO41" s="206"/>
      <c r="AP41" s="208"/>
      <c r="AQ41" s="206"/>
      <c r="AR41" s="206"/>
      <c r="AS41" s="206"/>
      <c r="AT41" s="208"/>
      <c r="AU41" s="206"/>
      <c r="AV41" s="206"/>
      <c r="AW41" s="206"/>
      <c r="AX41" s="208"/>
      <c r="AY41" s="206"/>
      <c r="AZ41" s="206"/>
      <c r="BA41" s="206"/>
      <c r="BB41" s="208"/>
      <c r="BC41" s="206"/>
      <c r="BD41" s="206"/>
      <c r="BE41" s="206"/>
      <c r="BF41" s="208"/>
      <c r="BG41" s="206"/>
      <c r="BH41" s="206"/>
      <c r="BI41" s="206"/>
      <c r="BJ41" s="208"/>
      <c r="BK41" s="206"/>
      <c r="BL41" s="206"/>
      <c r="BM41" s="206"/>
      <c r="BN41" s="208"/>
      <c r="BO41" s="26"/>
    </row>
    <row r="42" spans="1:67" s="44" customFormat="1" ht="24.95" customHeight="1" x14ac:dyDescent="0.25">
      <c r="A42" s="45"/>
      <c r="B42" s="144"/>
      <c r="C42" s="384"/>
      <c r="D42" s="385"/>
      <c r="E42" s="385"/>
      <c r="F42" s="385"/>
      <c r="G42" s="385"/>
      <c r="H42" s="386"/>
      <c r="I42" s="183">
        <f>SUM(I40:I41)</f>
        <v>0.05</v>
      </c>
      <c r="J42" s="196"/>
      <c r="K42" s="183">
        <f>SUM(K40:K41)</f>
        <v>0.05</v>
      </c>
      <c r="L42" s="183">
        <f>SUM(L40:L40)</f>
        <v>10</v>
      </c>
      <c r="M42" s="197"/>
      <c r="N42" s="198"/>
      <c r="O42" s="198"/>
      <c r="P42" s="199">
        <f>SUM(P39:P41)</f>
        <v>0</v>
      </c>
      <c r="Q42" s="200">
        <f>SUM(Q39:Q41)</f>
        <v>0</v>
      </c>
      <c r="R42" s="199">
        <f>SUM(R39:R41)</f>
        <v>0</v>
      </c>
      <c r="S42" s="201">
        <f>SUM(S39:S41)</f>
        <v>0</v>
      </c>
      <c r="T42" s="201">
        <f>SUM(T39:T41)</f>
        <v>0</v>
      </c>
      <c r="U42" s="202"/>
      <c r="V42" s="203"/>
      <c r="W42" s="201">
        <f>SUM(W39:W41)</f>
        <v>0</v>
      </c>
      <c r="X42" s="201">
        <f>SUM(X39:X41)</f>
        <v>0</v>
      </c>
      <c r="Y42" s="202"/>
      <c r="Z42" s="203"/>
      <c r="AA42" s="201">
        <f>SUM(AA39:AA41)</f>
        <v>1</v>
      </c>
      <c r="AB42" s="201">
        <f>SUM(AB39:AB41)</f>
        <v>0</v>
      </c>
      <c r="AC42" s="202"/>
      <c r="AD42" s="203"/>
      <c r="AE42" s="201">
        <f>SUM(AE39:AE41)</f>
        <v>1</v>
      </c>
      <c r="AF42" s="201">
        <f>SUM(AF39:AF41)</f>
        <v>0</v>
      </c>
      <c r="AG42" s="202"/>
      <c r="AH42" s="203"/>
      <c r="AI42" s="201">
        <f>SUM(AI39:AI41)</f>
        <v>1</v>
      </c>
      <c r="AJ42" s="201">
        <f>SUM(AJ39:AJ41)</f>
        <v>0</v>
      </c>
      <c r="AK42" s="202"/>
      <c r="AL42" s="203"/>
      <c r="AM42" s="201">
        <f>SUM(AM39:AM41)</f>
        <v>3</v>
      </c>
      <c r="AN42" s="201">
        <f>SUM(AN39:AN41)</f>
        <v>0</v>
      </c>
      <c r="AO42" s="202"/>
      <c r="AP42" s="203"/>
      <c r="AQ42" s="201">
        <f>SUM(AQ39:AQ41)</f>
        <v>1</v>
      </c>
      <c r="AR42" s="201">
        <f>SUM(AR39:AR41)</f>
        <v>0</v>
      </c>
      <c r="AS42" s="202"/>
      <c r="AT42" s="203"/>
      <c r="AU42" s="201">
        <f>SUM(AU39:AU41)</f>
        <v>2</v>
      </c>
      <c r="AV42" s="201">
        <f>SUM(AV39:AV41)</f>
        <v>0</v>
      </c>
      <c r="AW42" s="202"/>
      <c r="AX42" s="203"/>
      <c r="AY42" s="201">
        <f>SUM(AY39:AY41)</f>
        <v>1</v>
      </c>
      <c r="AZ42" s="201">
        <f>SUM(AZ39:AZ41)</f>
        <v>0</v>
      </c>
      <c r="BA42" s="202"/>
      <c r="BB42" s="203"/>
      <c r="BC42" s="201">
        <f>SUM(BC39:BC41)</f>
        <v>2</v>
      </c>
      <c r="BD42" s="201">
        <f>SUM(BD39:BD41)</f>
        <v>0</v>
      </c>
      <c r="BE42" s="202"/>
      <c r="BF42" s="203"/>
      <c r="BG42" s="201">
        <f>SUM(BG39:BG41)</f>
        <v>1</v>
      </c>
      <c r="BH42" s="201">
        <f>SUM(BH39:BH41)</f>
        <v>0</v>
      </c>
      <c r="BI42" s="202"/>
      <c r="BJ42" s="203"/>
      <c r="BK42" s="201">
        <f>SUM(BK39:BK41)</f>
        <v>3</v>
      </c>
      <c r="BL42" s="201">
        <f>SUM(BL39:BL41)</f>
        <v>0</v>
      </c>
      <c r="BM42" s="202"/>
      <c r="BN42" s="203"/>
      <c r="BO42" s="46"/>
    </row>
    <row r="43" spans="1:67" ht="16.5" thickBot="1" x14ac:dyDescent="0.3">
      <c r="A43" s="12"/>
      <c r="B43" s="139"/>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59"/>
      <c r="AF43" s="59"/>
      <c r="AG43" s="59"/>
      <c r="AH43" s="48"/>
      <c r="AI43" s="59"/>
      <c r="AJ43" s="59"/>
      <c r="AK43" s="59"/>
      <c r="AL43" s="48"/>
      <c r="AM43" s="59"/>
      <c r="AN43" s="59"/>
      <c r="AO43" s="59"/>
      <c r="AP43" s="48"/>
      <c r="AQ43" s="60"/>
      <c r="AR43" s="60"/>
      <c r="AS43" s="60"/>
      <c r="AT43" s="48"/>
      <c r="AU43" s="60"/>
      <c r="AV43" s="60"/>
      <c r="AW43" s="60"/>
      <c r="AX43" s="48"/>
      <c r="AY43" s="60"/>
      <c r="AZ43" s="60"/>
      <c r="BA43" s="60"/>
      <c r="BB43" s="48"/>
      <c r="BC43" s="60"/>
      <c r="BD43" s="60"/>
      <c r="BE43" s="60"/>
      <c r="BF43" s="48"/>
      <c r="BG43" s="60"/>
      <c r="BH43" s="60"/>
      <c r="BI43" s="60"/>
      <c r="BJ43" s="48"/>
      <c r="BK43" s="60"/>
      <c r="BL43" s="60"/>
      <c r="BM43" s="60"/>
      <c r="BN43" s="48"/>
      <c r="BO43" s="13"/>
    </row>
    <row r="44" spans="1:67" ht="16.5" thickBot="1" x14ac:dyDescent="0.3">
      <c r="A44" s="12"/>
      <c r="B44" s="139"/>
      <c r="C44" s="48"/>
      <c r="D44" s="48"/>
      <c r="E44" s="48"/>
      <c r="F44" s="48"/>
      <c r="G44" s="48"/>
      <c r="H44" s="48"/>
      <c r="I44" s="270">
        <f>+I42+I39+I36</f>
        <v>0.25</v>
      </c>
      <c r="J44" s="48"/>
      <c r="K44" s="48">
        <f>+K42+K39+K36</f>
        <v>0.25</v>
      </c>
      <c r="L44" s="182"/>
      <c r="M44" s="48"/>
      <c r="N44" s="48"/>
      <c r="O44" s="48"/>
      <c r="P44" s="48"/>
      <c r="Q44" s="48"/>
      <c r="R44" s="48"/>
      <c r="S44" s="48"/>
      <c r="T44" s="48"/>
      <c r="U44" s="48"/>
      <c r="V44" s="48"/>
      <c r="W44" s="48"/>
      <c r="X44" s="48"/>
      <c r="Y44" s="48"/>
      <c r="Z44" s="48"/>
      <c r="AA44" s="48"/>
      <c r="AB44" s="48"/>
      <c r="AC44" s="48"/>
      <c r="AD44" s="48"/>
      <c r="AE44" s="59"/>
      <c r="AF44" s="59"/>
      <c r="AG44" s="59"/>
      <c r="AH44" s="48"/>
      <c r="AI44" s="59"/>
      <c r="AJ44" s="59"/>
      <c r="AK44" s="59"/>
      <c r="AL44" s="48"/>
      <c r="AM44" s="59"/>
      <c r="AN44" s="59"/>
      <c r="AO44" s="59"/>
      <c r="AP44" s="48"/>
      <c r="AQ44" s="60"/>
      <c r="AR44" s="60"/>
      <c r="AS44" s="60"/>
      <c r="AT44" s="48"/>
      <c r="AU44" s="60"/>
      <c r="AV44" s="60"/>
      <c r="AW44" s="60"/>
      <c r="AX44" s="48"/>
      <c r="AY44" s="60"/>
      <c r="AZ44" s="60"/>
      <c r="BA44" s="60"/>
      <c r="BB44" s="48"/>
      <c r="BC44" s="60"/>
      <c r="BD44" s="60"/>
      <c r="BE44" s="60"/>
      <c r="BF44" s="48"/>
      <c r="BG44" s="60"/>
      <c r="BH44" s="60"/>
      <c r="BI44" s="60"/>
      <c r="BJ44" s="48"/>
      <c r="BK44" s="60"/>
      <c r="BL44" s="60"/>
      <c r="BM44" s="60"/>
      <c r="BN44" s="48"/>
      <c r="BO44" s="13"/>
    </row>
    <row r="45" spans="1:67" ht="16.5" thickBot="1" x14ac:dyDescent="0.3">
      <c r="A45" s="12"/>
      <c r="B45" s="139"/>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59"/>
      <c r="AF45" s="59"/>
      <c r="AG45" s="59"/>
      <c r="AH45" s="48"/>
      <c r="AI45" s="59"/>
      <c r="AJ45" s="59"/>
      <c r="AK45" s="59"/>
      <c r="AL45" s="48"/>
      <c r="AM45" s="59"/>
      <c r="AN45" s="59"/>
      <c r="AO45" s="59"/>
      <c r="AP45" s="48"/>
      <c r="AQ45" s="60"/>
      <c r="AR45" s="60"/>
      <c r="AS45" s="60"/>
      <c r="AT45" s="48"/>
      <c r="AU45" s="60"/>
      <c r="AV45" s="60"/>
      <c r="AW45" s="60"/>
      <c r="AX45" s="48"/>
      <c r="AY45" s="60"/>
      <c r="AZ45" s="60"/>
      <c r="BA45" s="60"/>
      <c r="BB45" s="48"/>
      <c r="BC45" s="60"/>
      <c r="BD45" s="60"/>
      <c r="BE45" s="60"/>
      <c r="BF45" s="48"/>
      <c r="BG45" s="60"/>
      <c r="BH45" s="60"/>
      <c r="BI45" s="60"/>
      <c r="BJ45" s="48"/>
      <c r="BK45" s="60"/>
      <c r="BL45" s="60"/>
      <c r="BM45" s="60"/>
      <c r="BN45" s="48"/>
      <c r="BO45" s="13"/>
    </row>
    <row r="46" spans="1:67" s="38" customFormat="1" ht="30.75" customHeight="1" x14ac:dyDescent="0.2">
      <c r="A46" s="10"/>
      <c r="B46" s="141"/>
      <c r="C46" s="388" t="s">
        <v>192</v>
      </c>
      <c r="D46" s="389"/>
      <c r="E46" s="390"/>
      <c r="F46" s="456" t="s">
        <v>92</v>
      </c>
      <c r="G46" s="457"/>
      <c r="H46" s="457"/>
      <c r="I46" s="457"/>
      <c r="J46" s="457"/>
      <c r="K46" s="457"/>
      <c r="L46" s="457"/>
      <c r="M46" s="457"/>
      <c r="N46" s="457"/>
      <c r="O46" s="458"/>
      <c r="P46" s="104"/>
      <c r="Q46" s="105"/>
      <c r="R46" s="105"/>
      <c r="S46" s="105"/>
      <c r="T46" s="105"/>
      <c r="U46" s="105"/>
      <c r="V46" s="17"/>
      <c r="W46" s="105"/>
      <c r="X46" s="105"/>
      <c r="Y46" s="105"/>
      <c r="Z46" s="17"/>
      <c r="AA46" s="105"/>
      <c r="AB46" s="105"/>
      <c r="AC46" s="105"/>
      <c r="AD46" s="17"/>
      <c r="AE46" s="37"/>
      <c r="AF46" s="37"/>
      <c r="AG46" s="37"/>
      <c r="AH46" s="17"/>
      <c r="AI46" s="37"/>
      <c r="AJ46" s="37"/>
      <c r="AK46" s="37"/>
      <c r="AL46" s="1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11"/>
    </row>
    <row r="47" spans="1:67" ht="36.75" customHeight="1" x14ac:dyDescent="0.25">
      <c r="A47" s="20"/>
      <c r="B47" s="139"/>
      <c r="C47" s="391" t="s">
        <v>64</v>
      </c>
      <c r="D47" s="392"/>
      <c r="E47" s="393"/>
      <c r="F47" s="426" t="str">
        <f>VLOOKUP(F46,LISTAS!$H$3:$I$10,2,FALSE)</f>
        <v>Proyecto 7649 - Consolidar los patrimonios de Bogotá-región como referente de significados sociales y determinante de las dinámicas del ordenamiento territorial</v>
      </c>
      <c r="G47" s="427"/>
      <c r="H47" s="427"/>
      <c r="I47" s="427"/>
      <c r="J47" s="427"/>
      <c r="K47" s="427"/>
      <c r="L47" s="427"/>
      <c r="M47" s="427"/>
      <c r="N47" s="427"/>
      <c r="O47" s="428"/>
      <c r="P47" s="121"/>
      <c r="Q47" s="122"/>
      <c r="R47" s="122"/>
      <c r="S47" s="122"/>
      <c r="T47" s="123"/>
      <c r="U47" s="123"/>
      <c r="V47" s="17"/>
      <c r="W47" s="123"/>
      <c r="X47" s="123"/>
      <c r="Y47" s="123"/>
      <c r="Z47" s="17"/>
      <c r="AA47" s="123"/>
      <c r="AB47" s="123"/>
      <c r="AC47" s="123"/>
      <c r="AD47" s="17"/>
      <c r="AE47" s="35"/>
      <c r="AF47" s="35"/>
      <c r="AG47" s="35"/>
      <c r="AH47" s="17"/>
      <c r="AI47" s="35"/>
      <c r="AJ47" s="35"/>
      <c r="AK47" s="35"/>
      <c r="AL47" s="17"/>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row>
    <row r="48" spans="1:67" ht="24" customHeight="1" x14ac:dyDescent="0.25">
      <c r="A48" s="20"/>
      <c r="B48" s="139" t="str">
        <f>+VLOOKUP(F47,LISTAS!$B$47:$D$65,2,FALSE)</f>
        <v>OBJ_4</v>
      </c>
      <c r="C48" s="391" t="s">
        <v>132</v>
      </c>
      <c r="D48" s="392"/>
      <c r="E48" s="393"/>
      <c r="F48" s="421" t="s">
        <v>76</v>
      </c>
      <c r="G48" s="422"/>
      <c r="H48" s="422"/>
      <c r="I48" s="422"/>
      <c r="J48" s="422"/>
      <c r="K48" s="422"/>
      <c r="L48" s="422"/>
      <c r="M48" s="422"/>
      <c r="N48" s="422"/>
      <c r="O48" s="423"/>
      <c r="P48" s="124"/>
      <c r="Q48" s="41"/>
      <c r="R48" s="41"/>
      <c r="S48" s="41"/>
      <c r="T48" s="125"/>
      <c r="U48" s="125"/>
      <c r="V48" s="17"/>
      <c r="W48" s="125"/>
      <c r="X48" s="125"/>
      <c r="Y48" s="125"/>
      <c r="Z48" s="17"/>
      <c r="AA48" s="125"/>
      <c r="AB48" s="125"/>
      <c r="AC48" s="125"/>
      <c r="AD48" s="17"/>
      <c r="AE48" s="22"/>
      <c r="AF48" s="22"/>
      <c r="AG48" s="22"/>
      <c r="AH48" s="17"/>
      <c r="AI48" s="22"/>
      <c r="AJ48" s="22"/>
      <c r="AK48" s="22"/>
      <c r="AL48" s="17"/>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1"/>
    </row>
    <row r="49" spans="1:67" ht="24" customHeight="1" thickBot="1" x14ac:dyDescent="0.3">
      <c r="A49" s="20"/>
      <c r="B49" s="139" t="str">
        <f>+VLOOKUP(LEFT(F48,200),LISTAS!$I$112:$K$132,2,FALSE)</f>
        <v>PROD_OBJ_4.4.2.</v>
      </c>
      <c r="C49" s="418" t="s">
        <v>236</v>
      </c>
      <c r="D49" s="419"/>
      <c r="E49" s="420"/>
      <c r="F49" s="413" t="s">
        <v>642</v>
      </c>
      <c r="G49" s="414"/>
      <c r="H49" s="414"/>
      <c r="I49" s="414"/>
      <c r="J49" s="414"/>
      <c r="K49" s="414"/>
      <c r="L49" s="414"/>
      <c r="M49" s="414"/>
      <c r="N49" s="414"/>
      <c r="O49" s="415"/>
      <c r="P49" s="124"/>
      <c r="Q49" s="41"/>
      <c r="R49" s="41"/>
      <c r="S49" s="41"/>
      <c r="T49" s="125"/>
      <c r="U49" s="125"/>
      <c r="V49" s="17"/>
      <c r="W49" s="125"/>
      <c r="X49" s="125"/>
      <c r="Y49" s="125"/>
      <c r="Z49" s="17"/>
      <c r="AA49" s="125"/>
      <c r="AB49" s="125"/>
      <c r="AC49" s="125"/>
      <c r="AD49" s="17"/>
      <c r="AE49" s="41"/>
      <c r="AF49" s="41"/>
      <c r="AG49" s="41"/>
      <c r="AH49" s="17"/>
      <c r="AI49" s="41"/>
      <c r="AJ49" s="41"/>
      <c r="AK49" s="41"/>
      <c r="AL49" s="17"/>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21"/>
    </row>
    <row r="50" spans="1:67" ht="23.25" customHeight="1" x14ac:dyDescent="0.25">
      <c r="A50" s="23"/>
      <c r="B50" s="142" t="str">
        <f>VLOOKUP(LEFT(F49,200),LISTAS!$L$113:$P$132,2,FALSE)</f>
        <v>MGA_META12</v>
      </c>
      <c r="C50" s="394" t="s">
        <v>137</v>
      </c>
      <c r="D50" s="396" t="s">
        <v>14</v>
      </c>
      <c r="E50" s="396" t="s">
        <v>10</v>
      </c>
      <c r="F50" s="396" t="s">
        <v>240</v>
      </c>
      <c r="G50" s="416" t="s">
        <v>80</v>
      </c>
      <c r="H50" s="396" t="s">
        <v>235</v>
      </c>
      <c r="I50" s="411" t="s">
        <v>258</v>
      </c>
      <c r="J50" s="411" t="s">
        <v>243</v>
      </c>
      <c r="K50" s="396" t="s">
        <v>244</v>
      </c>
      <c r="L50" s="424" t="s">
        <v>241</v>
      </c>
      <c r="M50" s="407" t="s">
        <v>138</v>
      </c>
      <c r="N50" s="409" t="s">
        <v>15</v>
      </c>
      <c r="O50" s="410"/>
      <c r="P50" s="404" t="s">
        <v>242</v>
      </c>
      <c r="Q50" s="405"/>
      <c r="R50" s="406"/>
      <c r="S50" s="459" t="s">
        <v>245</v>
      </c>
      <c r="T50" s="460"/>
      <c r="U50" s="460"/>
      <c r="V50" s="463"/>
      <c r="W50" s="464" t="s">
        <v>246</v>
      </c>
      <c r="X50" s="460"/>
      <c r="Y50" s="460"/>
      <c r="Z50" s="463"/>
      <c r="AA50" s="464" t="s">
        <v>247</v>
      </c>
      <c r="AB50" s="460"/>
      <c r="AC50" s="460"/>
      <c r="AD50" s="463"/>
      <c r="AE50" s="464" t="s">
        <v>248</v>
      </c>
      <c r="AF50" s="460"/>
      <c r="AG50" s="460"/>
      <c r="AH50" s="461"/>
      <c r="AI50" s="459" t="s">
        <v>249</v>
      </c>
      <c r="AJ50" s="460"/>
      <c r="AK50" s="460"/>
      <c r="AL50" s="461"/>
      <c r="AM50" s="459" t="s">
        <v>250</v>
      </c>
      <c r="AN50" s="460"/>
      <c r="AO50" s="460"/>
      <c r="AP50" s="461"/>
      <c r="AQ50" s="459" t="s">
        <v>251</v>
      </c>
      <c r="AR50" s="460"/>
      <c r="AS50" s="460"/>
      <c r="AT50" s="461"/>
      <c r="AU50" s="459" t="s">
        <v>252</v>
      </c>
      <c r="AV50" s="460"/>
      <c r="AW50" s="460"/>
      <c r="AX50" s="461"/>
      <c r="AY50" s="459" t="s">
        <v>253</v>
      </c>
      <c r="AZ50" s="460"/>
      <c r="BA50" s="460"/>
      <c r="BB50" s="461"/>
      <c r="BC50" s="459" t="s">
        <v>254</v>
      </c>
      <c r="BD50" s="460"/>
      <c r="BE50" s="460"/>
      <c r="BF50" s="461"/>
      <c r="BG50" s="459" t="s">
        <v>255</v>
      </c>
      <c r="BH50" s="460"/>
      <c r="BI50" s="460"/>
      <c r="BJ50" s="461"/>
      <c r="BK50" s="459" t="s">
        <v>256</v>
      </c>
      <c r="BL50" s="460"/>
      <c r="BM50" s="460"/>
      <c r="BN50" s="461"/>
      <c r="BO50" s="24"/>
    </row>
    <row r="51" spans="1:67" ht="25.5" x14ac:dyDescent="0.25">
      <c r="A51" s="23"/>
      <c r="B51" s="142" t="str">
        <f>VLOOKUP(LEFT(F49,200),LISTAS!$L$113:$O$132,3,FALSE)</f>
        <v>PMR_META12</v>
      </c>
      <c r="C51" s="395"/>
      <c r="D51" s="397"/>
      <c r="E51" s="397"/>
      <c r="F51" s="397"/>
      <c r="G51" s="417"/>
      <c r="H51" s="397"/>
      <c r="I51" s="412"/>
      <c r="J51" s="412"/>
      <c r="K51" s="397"/>
      <c r="L51" s="425"/>
      <c r="M51" s="408"/>
      <c r="N51" s="185" t="s">
        <v>11</v>
      </c>
      <c r="O51" s="186" t="s">
        <v>12</v>
      </c>
      <c r="P51" s="187" t="s">
        <v>239</v>
      </c>
      <c r="Q51" s="188" t="s">
        <v>238</v>
      </c>
      <c r="R51" s="189" t="s">
        <v>237</v>
      </c>
      <c r="S51" s="190" t="s">
        <v>135</v>
      </c>
      <c r="T51" s="190" t="s">
        <v>136</v>
      </c>
      <c r="U51" s="190" t="s">
        <v>13</v>
      </c>
      <c r="V51" s="191" t="s">
        <v>63</v>
      </c>
      <c r="W51" s="190" t="s">
        <v>135</v>
      </c>
      <c r="X51" s="190" t="s">
        <v>136</v>
      </c>
      <c r="Y51" s="190" t="s">
        <v>13</v>
      </c>
      <c r="Z51" s="191" t="s">
        <v>63</v>
      </c>
      <c r="AA51" s="190" t="s">
        <v>135</v>
      </c>
      <c r="AB51" s="190" t="s">
        <v>136</v>
      </c>
      <c r="AC51" s="190" t="s">
        <v>13</v>
      </c>
      <c r="AD51" s="191" t="s">
        <v>63</v>
      </c>
      <c r="AE51" s="190" t="s">
        <v>135</v>
      </c>
      <c r="AF51" s="190" t="s">
        <v>136</v>
      </c>
      <c r="AG51" s="190" t="s">
        <v>13</v>
      </c>
      <c r="AH51" s="191" t="s">
        <v>63</v>
      </c>
      <c r="AI51" s="190" t="s">
        <v>135</v>
      </c>
      <c r="AJ51" s="190" t="s">
        <v>136</v>
      </c>
      <c r="AK51" s="190" t="s">
        <v>13</v>
      </c>
      <c r="AL51" s="191" t="s">
        <v>63</v>
      </c>
      <c r="AM51" s="190" t="s">
        <v>135</v>
      </c>
      <c r="AN51" s="190" t="s">
        <v>136</v>
      </c>
      <c r="AO51" s="190" t="s">
        <v>13</v>
      </c>
      <c r="AP51" s="190" t="s">
        <v>63</v>
      </c>
      <c r="AQ51" s="190" t="s">
        <v>135</v>
      </c>
      <c r="AR51" s="190" t="s">
        <v>136</v>
      </c>
      <c r="AS51" s="190" t="s">
        <v>13</v>
      </c>
      <c r="AT51" s="190" t="s">
        <v>63</v>
      </c>
      <c r="AU51" s="190" t="s">
        <v>135</v>
      </c>
      <c r="AV51" s="190" t="s">
        <v>136</v>
      </c>
      <c r="AW51" s="190" t="s">
        <v>13</v>
      </c>
      <c r="AX51" s="190" t="s">
        <v>63</v>
      </c>
      <c r="AY51" s="190" t="s">
        <v>135</v>
      </c>
      <c r="AZ51" s="190" t="s">
        <v>136</v>
      </c>
      <c r="BA51" s="190" t="s">
        <v>13</v>
      </c>
      <c r="BB51" s="190" t="s">
        <v>63</v>
      </c>
      <c r="BC51" s="190" t="s">
        <v>135</v>
      </c>
      <c r="BD51" s="190" t="s">
        <v>136</v>
      </c>
      <c r="BE51" s="190" t="s">
        <v>13</v>
      </c>
      <c r="BF51" s="190" t="s">
        <v>63</v>
      </c>
      <c r="BG51" s="190" t="s">
        <v>135</v>
      </c>
      <c r="BH51" s="190" t="s">
        <v>136</v>
      </c>
      <c r="BI51" s="190" t="s">
        <v>13</v>
      </c>
      <c r="BJ51" s="190" t="s">
        <v>63</v>
      </c>
      <c r="BK51" s="190" t="s">
        <v>135</v>
      </c>
      <c r="BL51" s="190" t="s">
        <v>136</v>
      </c>
      <c r="BM51" s="190" t="s">
        <v>13</v>
      </c>
      <c r="BN51" s="190" t="s">
        <v>63</v>
      </c>
      <c r="BO51" s="24"/>
    </row>
    <row r="52" spans="1:67" s="44" customFormat="1" ht="57.75" customHeight="1" x14ac:dyDescent="0.25">
      <c r="A52" s="42"/>
      <c r="B52" s="144"/>
      <c r="C52" s="400" t="s">
        <v>161</v>
      </c>
      <c r="D52" s="400">
        <v>1</v>
      </c>
      <c r="E52" s="400" t="s">
        <v>551</v>
      </c>
      <c r="F52" s="264" t="s">
        <v>550</v>
      </c>
      <c r="G52" s="271" t="s">
        <v>547</v>
      </c>
      <c r="H52" s="182" t="s">
        <v>431</v>
      </c>
      <c r="I52" s="272">
        <v>3.3300000000000003E-2</v>
      </c>
      <c r="J52" s="192" t="s">
        <v>456</v>
      </c>
      <c r="K52" s="272">
        <v>3.3300000000000003E-2</v>
      </c>
      <c r="L52" s="184">
        <f>+SUM(S52,W52,AA52,AE52,AI52,AM52,AQ52,AU52,AY52,BC52,BG52,BK52)</f>
        <v>9</v>
      </c>
      <c r="M52" s="70"/>
      <c r="N52" s="193">
        <v>44958</v>
      </c>
      <c r="O52" s="193">
        <v>45230</v>
      </c>
      <c r="P52" s="184">
        <f>+SUM(T52,X52,AB52,AF52,AJ52,AN52,AR52,AV52,AZ52,BD52,BH52,BL52)</f>
        <v>0</v>
      </c>
      <c r="Q52" s="194">
        <f>IFERROR(P52/L52,0)</f>
        <v>0</v>
      </c>
      <c r="R52" s="184">
        <f t="shared" ref="R52:R53" si="9">P52*K52</f>
        <v>0</v>
      </c>
      <c r="S52" s="70"/>
      <c r="T52" s="70"/>
      <c r="U52" s="274"/>
      <c r="V52" s="195"/>
      <c r="W52" s="70">
        <v>1</v>
      </c>
      <c r="X52" s="70"/>
      <c r="Y52" s="462"/>
      <c r="Z52" s="195"/>
      <c r="AA52" s="70">
        <v>1</v>
      </c>
      <c r="AB52" s="70"/>
      <c r="AC52" s="462"/>
      <c r="AD52" s="195"/>
      <c r="AE52" s="70">
        <v>1</v>
      </c>
      <c r="AF52" s="70"/>
      <c r="AG52" s="462"/>
      <c r="AH52" s="195"/>
      <c r="AI52" s="70">
        <v>1</v>
      </c>
      <c r="AJ52" s="70"/>
      <c r="AK52" s="462"/>
      <c r="AL52" s="195"/>
      <c r="AM52" s="70">
        <v>1</v>
      </c>
      <c r="AN52" s="70"/>
      <c r="AO52" s="462"/>
      <c r="AP52" s="195"/>
      <c r="AQ52" s="70">
        <v>1</v>
      </c>
      <c r="AR52" s="70"/>
      <c r="AS52" s="462"/>
      <c r="AT52" s="195"/>
      <c r="AU52" s="70">
        <v>1</v>
      </c>
      <c r="AV52" s="70"/>
      <c r="AW52" s="462"/>
      <c r="AX52" s="195"/>
      <c r="AY52" s="70">
        <v>1</v>
      </c>
      <c r="AZ52" s="70"/>
      <c r="BA52" s="462"/>
      <c r="BB52" s="195"/>
      <c r="BC52" s="70">
        <v>1</v>
      </c>
      <c r="BD52" s="70"/>
      <c r="BE52" s="462"/>
      <c r="BF52" s="195"/>
      <c r="BG52" s="70"/>
      <c r="BH52" s="70"/>
      <c r="BI52" s="462"/>
      <c r="BJ52" s="195"/>
      <c r="BK52" s="70"/>
      <c r="BL52" s="70"/>
      <c r="BM52" s="462"/>
      <c r="BN52" s="195"/>
      <c r="BO52" s="43"/>
    </row>
    <row r="53" spans="1:67" s="44" customFormat="1" ht="59.25" customHeight="1" x14ac:dyDescent="0.25">
      <c r="A53" s="45"/>
      <c r="B53" s="144"/>
      <c r="C53" s="403"/>
      <c r="D53" s="403"/>
      <c r="E53" s="403"/>
      <c r="F53" s="264" t="s">
        <v>550</v>
      </c>
      <c r="G53" s="271" t="s">
        <v>548</v>
      </c>
      <c r="H53" s="182" t="s">
        <v>431</v>
      </c>
      <c r="I53" s="272">
        <v>3.3300000000000003E-2</v>
      </c>
      <c r="J53" s="192" t="s">
        <v>456</v>
      </c>
      <c r="K53" s="272">
        <v>3.3300000000000003E-2</v>
      </c>
      <c r="L53" s="184">
        <f t="shared" ref="L53:L63" si="10">+SUM(S53,W53,AA53,AE53,AI53,AM53,AQ53,AU53,AY53,BC53,BG53,BK53)</f>
        <v>9</v>
      </c>
      <c r="M53" s="70"/>
      <c r="N53" s="193">
        <v>44958</v>
      </c>
      <c r="O53" s="193">
        <v>45230</v>
      </c>
      <c r="P53" s="184">
        <f t="shared" ref="P53" si="11">+SUM(T53,X53,AB53,AF53,AJ53,AN53,AR53,AV53,AZ53,BD53,BH53,BL53)</f>
        <v>0</v>
      </c>
      <c r="Q53" s="194">
        <f>IFERROR(P53/L53,0)</f>
        <v>0</v>
      </c>
      <c r="R53" s="184">
        <f t="shared" si="9"/>
        <v>0</v>
      </c>
      <c r="S53" s="70"/>
      <c r="T53" s="70"/>
      <c r="U53" s="274"/>
      <c r="V53" s="71"/>
      <c r="W53" s="70">
        <v>1</v>
      </c>
      <c r="X53" s="70"/>
      <c r="Y53" s="462"/>
      <c r="Z53" s="71"/>
      <c r="AA53" s="70">
        <v>1</v>
      </c>
      <c r="AB53" s="70"/>
      <c r="AC53" s="462"/>
      <c r="AD53" s="71"/>
      <c r="AE53" s="70">
        <v>1</v>
      </c>
      <c r="AF53" s="70"/>
      <c r="AG53" s="462"/>
      <c r="AH53" s="71"/>
      <c r="AI53" s="70">
        <v>1</v>
      </c>
      <c r="AJ53" s="70"/>
      <c r="AK53" s="462"/>
      <c r="AL53" s="71"/>
      <c r="AM53" s="70">
        <v>1</v>
      </c>
      <c r="AN53" s="70"/>
      <c r="AO53" s="462"/>
      <c r="AP53" s="71"/>
      <c r="AQ53" s="70">
        <v>1</v>
      </c>
      <c r="AR53" s="70"/>
      <c r="AS53" s="462"/>
      <c r="AT53" s="71"/>
      <c r="AU53" s="70">
        <v>1</v>
      </c>
      <c r="AV53" s="70"/>
      <c r="AW53" s="462"/>
      <c r="AX53" s="71"/>
      <c r="AY53" s="70">
        <v>1</v>
      </c>
      <c r="AZ53" s="70"/>
      <c r="BA53" s="462"/>
      <c r="BB53" s="71"/>
      <c r="BC53" s="70">
        <v>1</v>
      </c>
      <c r="BD53" s="70"/>
      <c r="BE53" s="462"/>
      <c r="BF53" s="71"/>
      <c r="BG53" s="70"/>
      <c r="BH53" s="70"/>
      <c r="BI53" s="462"/>
      <c r="BJ53" s="71"/>
      <c r="BK53" s="70"/>
      <c r="BL53" s="70"/>
      <c r="BM53" s="462"/>
      <c r="BN53" s="71"/>
      <c r="BO53" s="46"/>
    </row>
    <row r="54" spans="1:67" s="44" customFormat="1" ht="59.25" customHeight="1" x14ac:dyDescent="0.25">
      <c r="A54" s="45"/>
      <c r="B54" s="144"/>
      <c r="C54" s="401"/>
      <c r="D54" s="401"/>
      <c r="E54" s="401"/>
      <c r="F54" s="264" t="s">
        <v>550</v>
      </c>
      <c r="G54" s="271" t="s">
        <v>549</v>
      </c>
      <c r="H54" s="182" t="s">
        <v>431</v>
      </c>
      <c r="I54" s="272">
        <v>3.3300000000000003E-2</v>
      </c>
      <c r="J54" s="192" t="s">
        <v>456</v>
      </c>
      <c r="K54" s="272">
        <v>3.3300000000000003E-2</v>
      </c>
      <c r="L54" s="184">
        <f t="shared" si="10"/>
        <v>9</v>
      </c>
      <c r="M54" s="236"/>
      <c r="N54" s="193">
        <v>44958</v>
      </c>
      <c r="O54" s="193">
        <v>45230</v>
      </c>
      <c r="P54" s="184">
        <f t="shared" ref="P54:P63" si="12">+SUM(T54,X54,AB54,AF54,AJ54,AN54,AR54,AV54,AZ54,BD54,BH54,BL54)</f>
        <v>0</v>
      </c>
      <c r="Q54" s="194">
        <f t="shared" ref="Q54:Q63" si="13">IFERROR(P54/L54,0)</f>
        <v>0</v>
      </c>
      <c r="R54" s="184">
        <f t="shared" ref="R54:R63" si="14">P54*K54</f>
        <v>0</v>
      </c>
      <c r="S54" s="236"/>
      <c r="T54" s="236"/>
      <c r="U54" s="274"/>
      <c r="V54" s="71"/>
      <c r="W54" s="236">
        <v>1</v>
      </c>
      <c r="X54" s="236"/>
      <c r="Y54" s="462"/>
      <c r="Z54" s="71"/>
      <c r="AA54" s="236">
        <v>1</v>
      </c>
      <c r="AB54" s="236"/>
      <c r="AC54" s="462"/>
      <c r="AD54" s="71"/>
      <c r="AE54" s="236">
        <v>1</v>
      </c>
      <c r="AF54" s="236"/>
      <c r="AG54" s="462"/>
      <c r="AH54" s="71"/>
      <c r="AI54" s="236">
        <v>1</v>
      </c>
      <c r="AJ54" s="236"/>
      <c r="AK54" s="462"/>
      <c r="AL54" s="71"/>
      <c r="AM54" s="236">
        <v>1</v>
      </c>
      <c r="AN54" s="236"/>
      <c r="AO54" s="462"/>
      <c r="AP54" s="71"/>
      <c r="AQ54" s="236">
        <v>1</v>
      </c>
      <c r="AR54" s="236"/>
      <c r="AS54" s="462"/>
      <c r="AT54" s="71"/>
      <c r="AU54" s="236">
        <v>1</v>
      </c>
      <c r="AV54" s="236"/>
      <c r="AW54" s="462"/>
      <c r="AX54" s="71"/>
      <c r="AY54" s="236">
        <v>1</v>
      </c>
      <c r="AZ54" s="236"/>
      <c r="BA54" s="462"/>
      <c r="BB54" s="71"/>
      <c r="BC54" s="236">
        <v>1</v>
      </c>
      <c r="BD54" s="236"/>
      <c r="BE54" s="462"/>
      <c r="BF54" s="71"/>
      <c r="BG54" s="236"/>
      <c r="BH54" s="236"/>
      <c r="BI54" s="462"/>
      <c r="BJ54" s="71"/>
      <c r="BK54" s="236"/>
      <c r="BL54" s="236"/>
      <c r="BM54" s="462"/>
      <c r="BN54" s="71"/>
      <c r="BO54" s="46"/>
    </row>
    <row r="55" spans="1:67" s="44" customFormat="1" ht="59.25" customHeight="1" x14ac:dyDescent="0.25">
      <c r="A55" s="45"/>
      <c r="B55" s="144"/>
      <c r="C55" s="400" t="s">
        <v>161</v>
      </c>
      <c r="D55" s="400">
        <v>2</v>
      </c>
      <c r="E55" s="400" t="s">
        <v>552</v>
      </c>
      <c r="F55" s="264" t="s">
        <v>553</v>
      </c>
      <c r="G55" s="264" t="s">
        <v>554</v>
      </c>
      <c r="H55" s="182" t="s">
        <v>431</v>
      </c>
      <c r="I55" s="278">
        <v>0.05</v>
      </c>
      <c r="J55" s="192" t="s">
        <v>456</v>
      </c>
      <c r="K55" s="278">
        <v>0.05</v>
      </c>
      <c r="L55" s="184">
        <f t="shared" si="10"/>
        <v>7</v>
      </c>
      <c r="M55" s="236"/>
      <c r="N55" s="258">
        <v>45017</v>
      </c>
      <c r="O55" s="258">
        <v>45230</v>
      </c>
      <c r="P55" s="184">
        <f t="shared" si="12"/>
        <v>0</v>
      </c>
      <c r="Q55" s="194">
        <f t="shared" si="13"/>
        <v>0</v>
      </c>
      <c r="R55" s="184">
        <f t="shared" si="14"/>
        <v>0</v>
      </c>
      <c r="S55" s="236"/>
      <c r="T55" s="236"/>
      <c r="U55" s="274"/>
      <c r="V55" s="71"/>
      <c r="W55" s="236"/>
      <c r="X55" s="236"/>
      <c r="Y55" s="462"/>
      <c r="Z55" s="71"/>
      <c r="AA55" s="236"/>
      <c r="AB55" s="236"/>
      <c r="AC55" s="462"/>
      <c r="AD55" s="71"/>
      <c r="AE55" s="236">
        <v>1</v>
      </c>
      <c r="AF55" s="236"/>
      <c r="AG55" s="462"/>
      <c r="AH55" s="71"/>
      <c r="AI55" s="236">
        <v>1</v>
      </c>
      <c r="AJ55" s="236"/>
      <c r="AK55" s="462"/>
      <c r="AL55" s="71"/>
      <c r="AM55" s="236">
        <v>1</v>
      </c>
      <c r="AN55" s="236"/>
      <c r="AO55" s="462"/>
      <c r="AP55" s="71"/>
      <c r="AQ55" s="236">
        <v>1</v>
      </c>
      <c r="AR55" s="236"/>
      <c r="AS55" s="462"/>
      <c r="AT55" s="71"/>
      <c r="AU55" s="236">
        <v>1</v>
      </c>
      <c r="AV55" s="236"/>
      <c r="AW55" s="462"/>
      <c r="AX55" s="71"/>
      <c r="AY55" s="236">
        <v>1</v>
      </c>
      <c r="AZ55" s="236"/>
      <c r="BA55" s="462"/>
      <c r="BB55" s="71"/>
      <c r="BC55" s="236">
        <v>1</v>
      </c>
      <c r="BD55" s="236"/>
      <c r="BE55" s="462"/>
      <c r="BF55" s="71"/>
      <c r="BG55" s="236"/>
      <c r="BH55" s="236"/>
      <c r="BI55" s="462"/>
      <c r="BJ55" s="71"/>
      <c r="BK55" s="236"/>
      <c r="BL55" s="236"/>
      <c r="BM55" s="462"/>
      <c r="BN55" s="71"/>
      <c r="BO55" s="46"/>
    </row>
    <row r="56" spans="1:67" s="44" customFormat="1" ht="59.25" customHeight="1" x14ac:dyDescent="0.25">
      <c r="A56" s="45"/>
      <c r="B56" s="144"/>
      <c r="C56" s="403"/>
      <c r="D56" s="401"/>
      <c r="E56" s="401"/>
      <c r="F56" s="264" t="s">
        <v>555</v>
      </c>
      <c r="G56" s="264" t="s">
        <v>556</v>
      </c>
      <c r="H56" s="182" t="s">
        <v>431</v>
      </c>
      <c r="I56" s="278">
        <v>0.05</v>
      </c>
      <c r="J56" s="192" t="s">
        <v>456</v>
      </c>
      <c r="K56" s="278">
        <v>0.05</v>
      </c>
      <c r="L56" s="184">
        <f t="shared" si="10"/>
        <v>3</v>
      </c>
      <c r="M56" s="236"/>
      <c r="N56" s="258">
        <v>45200</v>
      </c>
      <c r="O56" s="258">
        <v>45291</v>
      </c>
      <c r="P56" s="184">
        <f t="shared" si="12"/>
        <v>0</v>
      </c>
      <c r="Q56" s="194">
        <f t="shared" si="13"/>
        <v>0</v>
      </c>
      <c r="R56" s="184">
        <f t="shared" si="14"/>
        <v>0</v>
      </c>
      <c r="S56" s="236"/>
      <c r="T56" s="236"/>
      <c r="U56" s="274"/>
      <c r="V56" s="71"/>
      <c r="W56" s="236"/>
      <c r="X56" s="236"/>
      <c r="Y56" s="462"/>
      <c r="Z56" s="71"/>
      <c r="AA56" s="236"/>
      <c r="AB56" s="236"/>
      <c r="AC56" s="462"/>
      <c r="AD56" s="71"/>
      <c r="AE56" s="236"/>
      <c r="AF56" s="236"/>
      <c r="AG56" s="462"/>
      <c r="AH56" s="71"/>
      <c r="AI56" s="236"/>
      <c r="AJ56" s="236"/>
      <c r="AK56" s="462"/>
      <c r="AL56" s="71"/>
      <c r="AM56" s="236"/>
      <c r="AN56" s="236"/>
      <c r="AO56" s="462"/>
      <c r="AP56" s="71"/>
      <c r="AQ56" s="236"/>
      <c r="AR56" s="236"/>
      <c r="AS56" s="462"/>
      <c r="AT56" s="71"/>
      <c r="AU56" s="236"/>
      <c r="AV56" s="236"/>
      <c r="AW56" s="462"/>
      <c r="AX56" s="71"/>
      <c r="AY56" s="236"/>
      <c r="AZ56" s="236"/>
      <c r="BA56" s="462"/>
      <c r="BB56" s="71"/>
      <c r="BC56" s="236">
        <v>1</v>
      </c>
      <c r="BD56" s="236"/>
      <c r="BE56" s="462"/>
      <c r="BF56" s="71"/>
      <c r="BG56" s="236">
        <v>1</v>
      </c>
      <c r="BH56" s="236"/>
      <c r="BI56" s="462"/>
      <c r="BJ56" s="71"/>
      <c r="BK56" s="236">
        <v>1</v>
      </c>
      <c r="BL56" s="236"/>
      <c r="BM56" s="462"/>
      <c r="BN56" s="71"/>
      <c r="BO56" s="46"/>
    </row>
    <row r="57" spans="1:67" s="44" customFormat="1" ht="59.25" customHeight="1" x14ac:dyDescent="0.25">
      <c r="A57" s="45"/>
      <c r="B57" s="144"/>
      <c r="C57" s="400" t="s">
        <v>161</v>
      </c>
      <c r="D57" s="400">
        <v>3</v>
      </c>
      <c r="E57" s="400" t="s">
        <v>557</v>
      </c>
      <c r="F57" s="400" t="s">
        <v>558</v>
      </c>
      <c r="G57" s="271" t="s">
        <v>559</v>
      </c>
      <c r="H57" s="182" t="s">
        <v>431</v>
      </c>
      <c r="I57" s="272">
        <v>0.05</v>
      </c>
      <c r="J57" s="192" t="s">
        <v>456</v>
      </c>
      <c r="K57" s="272">
        <v>0.05</v>
      </c>
      <c r="L57" s="184">
        <f t="shared" si="10"/>
        <v>3</v>
      </c>
      <c r="M57" s="236"/>
      <c r="N57" s="258">
        <v>45200</v>
      </c>
      <c r="O57" s="258">
        <v>45291</v>
      </c>
      <c r="P57" s="184">
        <f t="shared" si="12"/>
        <v>0</v>
      </c>
      <c r="Q57" s="194">
        <f t="shared" si="13"/>
        <v>0</v>
      </c>
      <c r="R57" s="184">
        <f t="shared" si="14"/>
        <v>0</v>
      </c>
      <c r="S57" s="236"/>
      <c r="T57" s="236"/>
      <c r="U57" s="274"/>
      <c r="V57" s="71"/>
      <c r="W57" s="236"/>
      <c r="X57" s="236"/>
      <c r="Y57" s="462"/>
      <c r="Z57" s="71"/>
      <c r="AA57" s="236"/>
      <c r="AB57" s="236"/>
      <c r="AC57" s="462"/>
      <c r="AD57" s="71"/>
      <c r="AE57" s="236"/>
      <c r="AF57" s="236"/>
      <c r="AG57" s="462"/>
      <c r="AH57" s="71"/>
      <c r="AI57" s="236"/>
      <c r="AJ57" s="236"/>
      <c r="AK57" s="462"/>
      <c r="AL57" s="71"/>
      <c r="AM57" s="236"/>
      <c r="AN57" s="236"/>
      <c r="AO57" s="462"/>
      <c r="AP57" s="71"/>
      <c r="AQ57" s="236"/>
      <c r="AR57" s="236"/>
      <c r="AS57" s="462"/>
      <c r="AT57" s="71"/>
      <c r="AU57" s="236"/>
      <c r="AV57" s="236"/>
      <c r="AW57" s="462"/>
      <c r="AX57" s="71"/>
      <c r="AY57" s="236"/>
      <c r="AZ57" s="236"/>
      <c r="BA57" s="462"/>
      <c r="BB57" s="71"/>
      <c r="BC57" s="236">
        <v>1</v>
      </c>
      <c r="BD57" s="236"/>
      <c r="BE57" s="462"/>
      <c r="BF57" s="71"/>
      <c r="BG57" s="236">
        <v>1</v>
      </c>
      <c r="BH57" s="236"/>
      <c r="BI57" s="462"/>
      <c r="BJ57" s="71"/>
      <c r="BK57" s="236">
        <v>1</v>
      </c>
      <c r="BL57" s="236"/>
      <c r="BM57" s="462"/>
      <c r="BN57" s="71"/>
      <c r="BO57" s="46"/>
    </row>
    <row r="58" spans="1:67" s="44" customFormat="1" ht="59.25" customHeight="1" x14ac:dyDescent="0.25">
      <c r="A58" s="45"/>
      <c r="B58" s="144"/>
      <c r="C58" s="403"/>
      <c r="D58" s="401"/>
      <c r="E58" s="401"/>
      <c r="F58" s="401"/>
      <c r="G58" s="271" t="s">
        <v>560</v>
      </c>
      <c r="H58" s="182" t="s">
        <v>431</v>
      </c>
      <c r="I58" s="272">
        <v>0.05</v>
      </c>
      <c r="J58" s="192" t="s">
        <v>456</v>
      </c>
      <c r="K58" s="272">
        <v>0.05</v>
      </c>
      <c r="L58" s="184">
        <f t="shared" si="10"/>
        <v>3</v>
      </c>
      <c r="M58" s="236"/>
      <c r="N58" s="258">
        <v>45200</v>
      </c>
      <c r="O58" s="258">
        <v>45291</v>
      </c>
      <c r="P58" s="184">
        <f t="shared" si="12"/>
        <v>0</v>
      </c>
      <c r="Q58" s="194">
        <f t="shared" si="13"/>
        <v>0</v>
      </c>
      <c r="R58" s="184">
        <f t="shared" si="14"/>
        <v>0</v>
      </c>
      <c r="S58" s="236"/>
      <c r="T58" s="236"/>
      <c r="U58" s="274"/>
      <c r="V58" s="71"/>
      <c r="W58" s="236"/>
      <c r="X58" s="236"/>
      <c r="Y58" s="462"/>
      <c r="Z58" s="71"/>
      <c r="AA58" s="236"/>
      <c r="AB58" s="236"/>
      <c r="AC58" s="462"/>
      <c r="AD58" s="71"/>
      <c r="AE58" s="236"/>
      <c r="AF58" s="236"/>
      <c r="AG58" s="462"/>
      <c r="AH58" s="71"/>
      <c r="AI58" s="236"/>
      <c r="AJ58" s="236"/>
      <c r="AK58" s="462"/>
      <c r="AL58" s="71"/>
      <c r="AM58" s="236"/>
      <c r="AN58" s="236"/>
      <c r="AO58" s="462"/>
      <c r="AP58" s="71"/>
      <c r="AQ58" s="236"/>
      <c r="AR58" s="236"/>
      <c r="AS58" s="462"/>
      <c r="AT58" s="71"/>
      <c r="AU58" s="236"/>
      <c r="AV58" s="236"/>
      <c r="AW58" s="462"/>
      <c r="AX58" s="71"/>
      <c r="AY58" s="236"/>
      <c r="AZ58" s="236"/>
      <c r="BA58" s="462"/>
      <c r="BB58" s="71"/>
      <c r="BC58" s="236">
        <v>1</v>
      </c>
      <c r="BD58" s="236"/>
      <c r="BE58" s="462"/>
      <c r="BF58" s="71"/>
      <c r="BG58" s="236">
        <v>1</v>
      </c>
      <c r="BH58" s="236"/>
      <c r="BI58" s="462"/>
      <c r="BJ58" s="71"/>
      <c r="BK58" s="236">
        <v>1</v>
      </c>
      <c r="BL58" s="236"/>
      <c r="BM58" s="462"/>
      <c r="BN58" s="71"/>
      <c r="BO58" s="46"/>
    </row>
    <row r="59" spans="1:67" s="44" customFormat="1" ht="59.25" customHeight="1" x14ac:dyDescent="0.25">
      <c r="A59" s="45"/>
      <c r="B59" s="144"/>
      <c r="C59" s="403" t="s">
        <v>161</v>
      </c>
      <c r="D59" s="400">
        <v>4</v>
      </c>
      <c r="E59" s="400" t="s">
        <v>561</v>
      </c>
      <c r="F59" s="264" t="s">
        <v>562</v>
      </c>
      <c r="G59" s="271" t="s">
        <v>563</v>
      </c>
      <c r="H59" s="182" t="s">
        <v>431</v>
      </c>
      <c r="I59" s="281">
        <v>0.01</v>
      </c>
      <c r="J59" s="192" t="s">
        <v>456</v>
      </c>
      <c r="K59" s="281">
        <v>0.01</v>
      </c>
      <c r="L59" s="184">
        <f t="shared" si="10"/>
        <v>11</v>
      </c>
      <c r="M59" s="236"/>
      <c r="N59" s="193">
        <v>44958</v>
      </c>
      <c r="O59" s="193">
        <v>45291</v>
      </c>
      <c r="P59" s="184">
        <f t="shared" si="12"/>
        <v>0</v>
      </c>
      <c r="Q59" s="194">
        <f t="shared" si="13"/>
        <v>0</v>
      </c>
      <c r="R59" s="184">
        <f t="shared" si="14"/>
        <v>0</v>
      </c>
      <c r="S59" s="236"/>
      <c r="T59" s="236"/>
      <c r="U59" s="274"/>
      <c r="V59" s="71"/>
      <c r="W59" s="236">
        <v>1</v>
      </c>
      <c r="X59" s="236"/>
      <c r="Y59" s="462"/>
      <c r="Z59" s="71"/>
      <c r="AA59" s="236">
        <v>1</v>
      </c>
      <c r="AB59" s="236"/>
      <c r="AC59" s="462"/>
      <c r="AD59" s="71"/>
      <c r="AE59" s="236">
        <v>1</v>
      </c>
      <c r="AF59" s="236"/>
      <c r="AG59" s="462"/>
      <c r="AH59" s="71"/>
      <c r="AI59" s="236">
        <v>1</v>
      </c>
      <c r="AJ59" s="236"/>
      <c r="AK59" s="462"/>
      <c r="AL59" s="71"/>
      <c r="AM59" s="236">
        <v>1</v>
      </c>
      <c r="AN59" s="236"/>
      <c r="AO59" s="462"/>
      <c r="AP59" s="71"/>
      <c r="AQ59" s="236">
        <v>1</v>
      </c>
      <c r="AR59" s="236"/>
      <c r="AS59" s="462"/>
      <c r="AT59" s="71"/>
      <c r="AU59" s="236">
        <v>1</v>
      </c>
      <c r="AV59" s="236"/>
      <c r="AW59" s="462"/>
      <c r="AX59" s="71"/>
      <c r="AY59" s="236">
        <v>1</v>
      </c>
      <c r="AZ59" s="236"/>
      <c r="BA59" s="462"/>
      <c r="BB59" s="71"/>
      <c r="BC59" s="236">
        <v>1</v>
      </c>
      <c r="BD59" s="236"/>
      <c r="BE59" s="462"/>
      <c r="BF59" s="71"/>
      <c r="BG59" s="236">
        <v>1</v>
      </c>
      <c r="BH59" s="236"/>
      <c r="BI59" s="462"/>
      <c r="BJ59" s="71"/>
      <c r="BK59" s="236">
        <v>1</v>
      </c>
      <c r="BL59" s="236"/>
      <c r="BM59" s="462"/>
      <c r="BN59" s="71"/>
      <c r="BO59" s="46"/>
    </row>
    <row r="60" spans="1:67" s="44" customFormat="1" ht="59.25" customHeight="1" x14ac:dyDescent="0.25">
      <c r="A60" s="45"/>
      <c r="B60" s="144"/>
      <c r="C60" s="403"/>
      <c r="D60" s="403"/>
      <c r="E60" s="403"/>
      <c r="F60" s="264" t="s">
        <v>562</v>
      </c>
      <c r="G60" s="271" t="s">
        <v>564</v>
      </c>
      <c r="H60" s="182" t="s">
        <v>431</v>
      </c>
      <c r="I60" s="281">
        <v>0.01</v>
      </c>
      <c r="J60" s="192" t="s">
        <v>456</v>
      </c>
      <c r="K60" s="281">
        <v>0.01</v>
      </c>
      <c r="L60" s="184">
        <f t="shared" si="10"/>
        <v>11</v>
      </c>
      <c r="M60" s="236"/>
      <c r="N60" s="193">
        <v>44958</v>
      </c>
      <c r="O60" s="193">
        <v>45291</v>
      </c>
      <c r="P60" s="184">
        <f t="shared" si="12"/>
        <v>0</v>
      </c>
      <c r="Q60" s="194">
        <f t="shared" si="13"/>
        <v>0</v>
      </c>
      <c r="R60" s="184">
        <f t="shared" si="14"/>
        <v>0</v>
      </c>
      <c r="S60" s="236"/>
      <c r="T60" s="236"/>
      <c r="U60" s="274"/>
      <c r="V60" s="71"/>
      <c r="W60" s="236">
        <v>1</v>
      </c>
      <c r="X60" s="236"/>
      <c r="Y60" s="462"/>
      <c r="Z60" s="71"/>
      <c r="AA60" s="236">
        <v>1</v>
      </c>
      <c r="AB60" s="236"/>
      <c r="AC60" s="462"/>
      <c r="AD60" s="71"/>
      <c r="AE60" s="236">
        <v>1</v>
      </c>
      <c r="AF60" s="236"/>
      <c r="AG60" s="462"/>
      <c r="AH60" s="71"/>
      <c r="AI60" s="236">
        <v>1</v>
      </c>
      <c r="AJ60" s="236"/>
      <c r="AK60" s="462"/>
      <c r="AL60" s="71"/>
      <c r="AM60" s="236">
        <v>1</v>
      </c>
      <c r="AN60" s="236"/>
      <c r="AO60" s="462"/>
      <c r="AP60" s="71"/>
      <c r="AQ60" s="236">
        <v>1</v>
      </c>
      <c r="AR60" s="236"/>
      <c r="AS60" s="462"/>
      <c r="AT60" s="71"/>
      <c r="AU60" s="236">
        <v>1</v>
      </c>
      <c r="AV60" s="236"/>
      <c r="AW60" s="462"/>
      <c r="AX60" s="71"/>
      <c r="AY60" s="236">
        <v>1</v>
      </c>
      <c r="AZ60" s="236"/>
      <c r="BA60" s="462"/>
      <c r="BB60" s="71"/>
      <c r="BC60" s="236">
        <v>1</v>
      </c>
      <c r="BD60" s="236"/>
      <c r="BE60" s="462"/>
      <c r="BF60" s="71"/>
      <c r="BG60" s="236">
        <v>1</v>
      </c>
      <c r="BH60" s="236"/>
      <c r="BI60" s="462"/>
      <c r="BJ60" s="71"/>
      <c r="BK60" s="236">
        <v>1</v>
      </c>
      <c r="BL60" s="236"/>
      <c r="BM60" s="462"/>
      <c r="BN60" s="71"/>
      <c r="BO60" s="46"/>
    </row>
    <row r="61" spans="1:67" s="44" customFormat="1" ht="59.25" customHeight="1" x14ac:dyDescent="0.25">
      <c r="A61" s="45"/>
      <c r="B61" s="144"/>
      <c r="C61" s="401"/>
      <c r="D61" s="401"/>
      <c r="E61" s="401"/>
      <c r="F61" s="264" t="s">
        <v>562</v>
      </c>
      <c r="G61" s="271" t="s">
        <v>565</v>
      </c>
      <c r="H61" s="182" t="s">
        <v>431</v>
      </c>
      <c r="I61" s="281">
        <v>0.01</v>
      </c>
      <c r="J61" s="192" t="s">
        <v>456</v>
      </c>
      <c r="K61" s="281">
        <v>0.01</v>
      </c>
      <c r="L61" s="184">
        <f t="shared" si="10"/>
        <v>11</v>
      </c>
      <c r="M61" s="236"/>
      <c r="N61" s="193">
        <v>44958</v>
      </c>
      <c r="O61" s="193">
        <v>45291</v>
      </c>
      <c r="P61" s="184">
        <f t="shared" si="12"/>
        <v>0</v>
      </c>
      <c r="Q61" s="194">
        <f t="shared" si="13"/>
        <v>0</v>
      </c>
      <c r="R61" s="184">
        <f t="shared" si="14"/>
        <v>0</v>
      </c>
      <c r="S61" s="236"/>
      <c r="T61" s="236"/>
      <c r="U61" s="274"/>
      <c r="V61" s="71"/>
      <c r="W61" s="236">
        <v>1</v>
      </c>
      <c r="X61" s="236"/>
      <c r="Y61" s="462"/>
      <c r="Z61" s="71"/>
      <c r="AA61" s="236">
        <v>1</v>
      </c>
      <c r="AB61" s="236"/>
      <c r="AC61" s="462"/>
      <c r="AD61" s="71"/>
      <c r="AE61" s="236">
        <v>1</v>
      </c>
      <c r="AF61" s="236"/>
      <c r="AG61" s="462"/>
      <c r="AH61" s="71"/>
      <c r="AI61" s="236">
        <v>1</v>
      </c>
      <c r="AJ61" s="236"/>
      <c r="AK61" s="462"/>
      <c r="AL61" s="71"/>
      <c r="AM61" s="236">
        <v>1</v>
      </c>
      <c r="AN61" s="236"/>
      <c r="AO61" s="462"/>
      <c r="AP61" s="71"/>
      <c r="AQ61" s="236">
        <v>1</v>
      </c>
      <c r="AR61" s="236"/>
      <c r="AS61" s="462"/>
      <c r="AT61" s="71"/>
      <c r="AU61" s="236">
        <v>1</v>
      </c>
      <c r="AV61" s="236"/>
      <c r="AW61" s="462"/>
      <c r="AX61" s="71"/>
      <c r="AY61" s="236">
        <v>1</v>
      </c>
      <c r="AZ61" s="236"/>
      <c r="BA61" s="462"/>
      <c r="BB61" s="71"/>
      <c r="BC61" s="236">
        <v>1</v>
      </c>
      <c r="BD61" s="236"/>
      <c r="BE61" s="462"/>
      <c r="BF61" s="71"/>
      <c r="BG61" s="236">
        <v>1</v>
      </c>
      <c r="BH61" s="236"/>
      <c r="BI61" s="462"/>
      <c r="BJ61" s="71"/>
      <c r="BK61" s="236">
        <v>1</v>
      </c>
      <c r="BL61" s="236"/>
      <c r="BM61" s="462"/>
      <c r="BN61" s="71"/>
      <c r="BO61" s="46"/>
    </row>
    <row r="62" spans="1:67" s="44" customFormat="1" ht="59.25" customHeight="1" x14ac:dyDescent="0.25">
      <c r="A62" s="45"/>
      <c r="B62" s="144"/>
      <c r="C62" s="400" t="s">
        <v>161</v>
      </c>
      <c r="D62" s="400">
        <v>5</v>
      </c>
      <c r="E62" s="400" t="s">
        <v>566</v>
      </c>
      <c r="F62" s="264" t="s">
        <v>567</v>
      </c>
      <c r="G62" s="271" t="s">
        <v>568</v>
      </c>
      <c r="H62" s="182" t="s">
        <v>431</v>
      </c>
      <c r="I62" s="281">
        <v>0.01</v>
      </c>
      <c r="J62" s="192" t="s">
        <v>456</v>
      </c>
      <c r="K62" s="281">
        <v>0.01</v>
      </c>
      <c r="L62" s="184">
        <f t="shared" si="10"/>
        <v>4</v>
      </c>
      <c r="M62" s="236"/>
      <c r="N62" s="193">
        <v>44986</v>
      </c>
      <c r="O62" s="193">
        <v>45291</v>
      </c>
      <c r="P62" s="184">
        <f t="shared" si="12"/>
        <v>0</v>
      </c>
      <c r="Q62" s="194">
        <f t="shared" si="13"/>
        <v>0</v>
      </c>
      <c r="R62" s="184">
        <f t="shared" si="14"/>
        <v>0</v>
      </c>
      <c r="S62" s="236"/>
      <c r="T62" s="236"/>
      <c r="U62" s="274"/>
      <c r="V62" s="71"/>
      <c r="W62" s="236"/>
      <c r="X62" s="236"/>
      <c r="Y62" s="462"/>
      <c r="Z62" s="71"/>
      <c r="AA62" s="236">
        <v>1</v>
      </c>
      <c r="AB62" s="236"/>
      <c r="AC62" s="462"/>
      <c r="AD62" s="71"/>
      <c r="AE62" s="236"/>
      <c r="AF62" s="236"/>
      <c r="AG62" s="462"/>
      <c r="AH62" s="71"/>
      <c r="AI62" s="236"/>
      <c r="AJ62" s="236"/>
      <c r="AK62" s="462"/>
      <c r="AL62" s="71"/>
      <c r="AM62" s="236">
        <v>1</v>
      </c>
      <c r="AN62" s="236"/>
      <c r="AO62" s="462"/>
      <c r="AP62" s="71"/>
      <c r="AQ62" s="236"/>
      <c r="AR62" s="236"/>
      <c r="AS62" s="462"/>
      <c r="AT62" s="71"/>
      <c r="AU62" s="236"/>
      <c r="AV62" s="236"/>
      <c r="AW62" s="462"/>
      <c r="AX62" s="71"/>
      <c r="AY62" s="236">
        <v>1</v>
      </c>
      <c r="AZ62" s="236"/>
      <c r="BA62" s="462"/>
      <c r="BB62" s="71"/>
      <c r="BC62" s="236"/>
      <c r="BD62" s="236"/>
      <c r="BE62" s="462"/>
      <c r="BF62" s="71"/>
      <c r="BG62" s="236"/>
      <c r="BH62" s="236"/>
      <c r="BI62" s="462"/>
      <c r="BJ62" s="71"/>
      <c r="BK62" s="236">
        <v>1</v>
      </c>
      <c r="BL62" s="236"/>
      <c r="BM62" s="462"/>
      <c r="BN62" s="71"/>
      <c r="BO62" s="46"/>
    </row>
    <row r="63" spans="1:67" s="44" customFormat="1" ht="59.25" customHeight="1" x14ac:dyDescent="0.25">
      <c r="A63" s="45"/>
      <c r="B63" s="144"/>
      <c r="C63" s="401"/>
      <c r="D63" s="401"/>
      <c r="E63" s="401"/>
      <c r="F63" s="264" t="s">
        <v>567</v>
      </c>
      <c r="G63" s="271" t="s">
        <v>569</v>
      </c>
      <c r="H63" s="182" t="s">
        <v>431</v>
      </c>
      <c r="I63" s="281">
        <v>0.01</v>
      </c>
      <c r="J63" s="192" t="s">
        <v>456</v>
      </c>
      <c r="K63" s="281">
        <v>0.01</v>
      </c>
      <c r="L63" s="184">
        <f t="shared" si="10"/>
        <v>2</v>
      </c>
      <c r="M63" s="236"/>
      <c r="N63" s="193">
        <v>44958</v>
      </c>
      <c r="O63" s="193">
        <v>45291</v>
      </c>
      <c r="P63" s="184">
        <f t="shared" si="12"/>
        <v>0</v>
      </c>
      <c r="Q63" s="194">
        <f t="shared" si="13"/>
        <v>0</v>
      </c>
      <c r="R63" s="184">
        <f t="shared" si="14"/>
        <v>0</v>
      </c>
      <c r="S63" s="236"/>
      <c r="T63" s="236"/>
      <c r="U63" s="274"/>
      <c r="V63" s="71"/>
      <c r="W63" s="236"/>
      <c r="X63" s="236"/>
      <c r="Y63" s="462"/>
      <c r="Z63" s="71"/>
      <c r="AA63" s="236"/>
      <c r="AB63" s="236"/>
      <c r="AC63" s="462"/>
      <c r="AD63" s="71"/>
      <c r="AE63" s="236"/>
      <c r="AF63" s="236"/>
      <c r="AG63" s="462"/>
      <c r="AH63" s="71"/>
      <c r="AI63" s="236"/>
      <c r="AJ63" s="236"/>
      <c r="AK63" s="462"/>
      <c r="AL63" s="71"/>
      <c r="AM63" s="236">
        <v>1</v>
      </c>
      <c r="AN63" s="236"/>
      <c r="AO63" s="462"/>
      <c r="AP63" s="71"/>
      <c r="AQ63" s="236"/>
      <c r="AR63" s="236"/>
      <c r="AS63" s="462"/>
      <c r="AT63" s="71"/>
      <c r="AU63" s="236"/>
      <c r="AV63" s="236"/>
      <c r="AW63" s="462"/>
      <c r="AX63" s="71"/>
      <c r="AY63" s="236"/>
      <c r="AZ63" s="236"/>
      <c r="BA63" s="462"/>
      <c r="BB63" s="71"/>
      <c r="BC63" s="236"/>
      <c r="BD63" s="236"/>
      <c r="BE63" s="462"/>
      <c r="BF63" s="71"/>
      <c r="BG63" s="236"/>
      <c r="BH63" s="236"/>
      <c r="BI63" s="462"/>
      <c r="BJ63" s="71"/>
      <c r="BK63" s="236">
        <v>1</v>
      </c>
      <c r="BL63" s="236"/>
      <c r="BM63" s="462"/>
      <c r="BN63" s="71"/>
      <c r="BO63" s="46"/>
    </row>
    <row r="64" spans="1:67" s="44" customFormat="1" ht="24.95" customHeight="1" x14ac:dyDescent="0.25">
      <c r="A64" s="45"/>
      <c r="B64" s="144"/>
      <c r="C64" s="384"/>
      <c r="D64" s="385"/>
      <c r="E64" s="385"/>
      <c r="F64" s="385"/>
      <c r="G64" s="385"/>
      <c r="H64" s="386"/>
      <c r="I64" s="282">
        <f>SUM(I52:I63)</f>
        <v>0.34990000000000004</v>
      </c>
      <c r="J64" s="196"/>
      <c r="K64" s="282">
        <f>SUM(K52:K63)</f>
        <v>0.34990000000000004</v>
      </c>
      <c r="L64" s="183">
        <f>SUM(L52:L63)</f>
        <v>82</v>
      </c>
      <c r="M64" s="197"/>
      <c r="N64" s="198"/>
      <c r="O64" s="198"/>
      <c r="P64" s="199">
        <f>SUM(P52:P63)</f>
        <v>0</v>
      </c>
      <c r="Q64" s="200">
        <f>SUM(Q52:Q63)</f>
        <v>0</v>
      </c>
      <c r="R64" s="199">
        <f>SUM(R52:R63)</f>
        <v>0</v>
      </c>
      <c r="S64" s="201">
        <f>SUM(S52:S63)</f>
        <v>0</v>
      </c>
      <c r="T64" s="201">
        <f>SUM(T52:T63)</f>
        <v>0</v>
      </c>
      <c r="U64" s="202"/>
      <c r="V64" s="203"/>
      <c r="W64" s="201">
        <f>SUM(W52:W63)</f>
        <v>6</v>
      </c>
      <c r="X64" s="201">
        <f>SUM(X52:X63)</f>
        <v>0</v>
      </c>
      <c r="Y64" s="202"/>
      <c r="Z64" s="203"/>
      <c r="AA64" s="201">
        <f>SUM(AA52:AA63)</f>
        <v>7</v>
      </c>
      <c r="AB64" s="201">
        <f>SUM(AB52:AB63)</f>
        <v>0</v>
      </c>
      <c r="AC64" s="202"/>
      <c r="AD64" s="203"/>
      <c r="AE64" s="201">
        <f>SUM(AE52:AE63)</f>
        <v>7</v>
      </c>
      <c r="AF64" s="201">
        <f>SUM(AF52:AF63)</f>
        <v>0</v>
      </c>
      <c r="AG64" s="202"/>
      <c r="AH64" s="203"/>
      <c r="AI64" s="201">
        <f>SUM(AI52:AI63)</f>
        <v>7</v>
      </c>
      <c r="AJ64" s="201">
        <f>SUM(AJ52:AJ63)</f>
        <v>0</v>
      </c>
      <c r="AK64" s="202"/>
      <c r="AL64" s="203"/>
      <c r="AM64" s="201">
        <f>SUM(AM52:AM63)</f>
        <v>9</v>
      </c>
      <c r="AN64" s="201">
        <f>SUM(AN52:AN63)</f>
        <v>0</v>
      </c>
      <c r="AO64" s="202"/>
      <c r="AP64" s="203"/>
      <c r="AQ64" s="201">
        <f>SUM(AQ52:AQ63)</f>
        <v>7</v>
      </c>
      <c r="AR64" s="201">
        <f>SUM(AR52:AR63)</f>
        <v>0</v>
      </c>
      <c r="AS64" s="202"/>
      <c r="AT64" s="203"/>
      <c r="AU64" s="201">
        <f>SUM(AU52:AU63)</f>
        <v>7</v>
      </c>
      <c r="AV64" s="201">
        <f>SUM(AV52:AV63)</f>
        <v>0</v>
      </c>
      <c r="AW64" s="202"/>
      <c r="AX64" s="203"/>
      <c r="AY64" s="201">
        <f>SUM(AY52:AY63)</f>
        <v>8</v>
      </c>
      <c r="AZ64" s="201">
        <f>SUM(AZ52:AZ63)</f>
        <v>0</v>
      </c>
      <c r="BA64" s="202"/>
      <c r="BB64" s="203"/>
      <c r="BC64" s="201">
        <f>SUM(BC52:BC63)</f>
        <v>10</v>
      </c>
      <c r="BD64" s="201">
        <f>SUM(BD52:BD63)</f>
        <v>0</v>
      </c>
      <c r="BE64" s="202"/>
      <c r="BF64" s="203"/>
      <c r="BG64" s="201">
        <f>SUM(BG52:BG63)</f>
        <v>6</v>
      </c>
      <c r="BH64" s="201">
        <f>SUM(BH52:BH63)</f>
        <v>0</v>
      </c>
      <c r="BI64" s="202"/>
      <c r="BJ64" s="203"/>
      <c r="BK64" s="201">
        <f>SUM(BK52:BK63)</f>
        <v>8</v>
      </c>
      <c r="BL64" s="201">
        <f>SUM(BL52:BL63)</f>
        <v>0</v>
      </c>
      <c r="BM64" s="202"/>
      <c r="BN64" s="203"/>
      <c r="BO64" s="46"/>
    </row>
    <row r="65" spans="1:67" s="44" customFormat="1" ht="46.5" customHeight="1" x14ac:dyDescent="0.25">
      <c r="A65" s="45"/>
      <c r="B65" s="144"/>
      <c r="C65" s="400" t="s">
        <v>161</v>
      </c>
      <c r="D65" s="400">
        <v>6</v>
      </c>
      <c r="E65" s="400" t="s">
        <v>570</v>
      </c>
      <c r="F65" s="264" t="s">
        <v>571</v>
      </c>
      <c r="G65" s="264" t="s">
        <v>572</v>
      </c>
      <c r="H65" s="182" t="s">
        <v>431</v>
      </c>
      <c r="I65" s="237">
        <v>2.6599999999999999E-2</v>
      </c>
      <c r="J65" s="192" t="s">
        <v>456</v>
      </c>
      <c r="K65" s="237">
        <v>2.6599999999999999E-2</v>
      </c>
      <c r="L65" s="184">
        <f t="shared" ref="L65:L78" si="15">+SUM(S65,W65,AA65,AE65,AI65,AM65,AQ65,AU65,AY65,BC65,BG65,BK65)</f>
        <v>1</v>
      </c>
      <c r="M65" s="70"/>
      <c r="N65" s="193">
        <v>44958</v>
      </c>
      <c r="O65" s="193">
        <v>44985</v>
      </c>
      <c r="P65" s="184">
        <f t="shared" ref="P65:P78" si="16">+SUM(T65,X65,AB65,AF65,AJ65,AN65,AR65,AV65,AZ65,BD65,BH65,BL65)</f>
        <v>0</v>
      </c>
      <c r="Q65" s="194">
        <f t="shared" ref="Q65:Q78" si="17">IFERROR(P65/L65,0)</f>
        <v>0</v>
      </c>
      <c r="R65" s="184">
        <f t="shared" ref="R65:R78" si="18">P65*K65</f>
        <v>0</v>
      </c>
      <c r="S65" s="70"/>
      <c r="T65" s="70"/>
      <c r="U65" s="462"/>
      <c r="V65" s="71"/>
      <c r="W65" s="70">
        <v>1</v>
      </c>
      <c r="X65" s="70"/>
      <c r="Y65" s="462"/>
      <c r="Z65" s="71"/>
      <c r="AA65" s="70"/>
      <c r="AB65" s="70"/>
      <c r="AC65" s="462"/>
      <c r="AD65" s="71"/>
      <c r="AE65" s="70"/>
      <c r="AF65" s="70"/>
      <c r="AG65" s="462"/>
      <c r="AH65" s="71"/>
      <c r="AI65" s="70"/>
      <c r="AJ65" s="70"/>
      <c r="AK65" s="462"/>
      <c r="AL65" s="71"/>
      <c r="AM65" s="70"/>
      <c r="AN65" s="70"/>
      <c r="AO65" s="462"/>
      <c r="AP65" s="71"/>
      <c r="AQ65" s="70"/>
      <c r="AR65" s="70"/>
      <c r="AS65" s="462"/>
      <c r="AT65" s="71"/>
      <c r="AU65" s="70"/>
      <c r="AV65" s="70"/>
      <c r="AW65" s="462"/>
      <c r="AX65" s="71"/>
      <c r="AY65" s="70"/>
      <c r="AZ65" s="70"/>
      <c r="BA65" s="462"/>
      <c r="BB65" s="71"/>
      <c r="BC65" s="70"/>
      <c r="BD65" s="70"/>
      <c r="BE65" s="462"/>
      <c r="BF65" s="71"/>
      <c r="BG65" s="70"/>
      <c r="BH65" s="70"/>
      <c r="BI65" s="462"/>
      <c r="BJ65" s="71"/>
      <c r="BK65" s="70"/>
      <c r="BL65" s="70"/>
      <c r="BM65" s="462"/>
      <c r="BN65" s="71"/>
      <c r="BO65" s="46"/>
    </row>
    <row r="66" spans="1:67" s="44" customFormat="1" ht="54" customHeight="1" x14ac:dyDescent="0.25">
      <c r="A66" s="45"/>
      <c r="B66" s="144"/>
      <c r="C66" s="403"/>
      <c r="D66" s="403"/>
      <c r="E66" s="403"/>
      <c r="F66" s="264" t="s">
        <v>573</v>
      </c>
      <c r="G66" s="264" t="s">
        <v>574</v>
      </c>
      <c r="H66" s="182" t="s">
        <v>431</v>
      </c>
      <c r="I66" s="237">
        <v>2.6599999999999999E-2</v>
      </c>
      <c r="J66" s="192" t="s">
        <v>456</v>
      </c>
      <c r="K66" s="237">
        <v>2.6599999999999999E-2</v>
      </c>
      <c r="L66" s="184">
        <f t="shared" si="15"/>
        <v>1</v>
      </c>
      <c r="M66" s="236"/>
      <c r="N66" s="193">
        <v>44958</v>
      </c>
      <c r="O66" s="193">
        <v>44985</v>
      </c>
      <c r="P66" s="184">
        <f t="shared" si="16"/>
        <v>0</v>
      </c>
      <c r="Q66" s="194">
        <f t="shared" si="17"/>
        <v>0</v>
      </c>
      <c r="R66" s="184">
        <f t="shared" si="18"/>
        <v>0</v>
      </c>
      <c r="S66" s="236"/>
      <c r="T66" s="236"/>
      <c r="U66" s="462"/>
      <c r="V66" s="71"/>
      <c r="W66" s="236">
        <v>1</v>
      </c>
      <c r="X66" s="236"/>
      <c r="Y66" s="462"/>
      <c r="Z66" s="71"/>
      <c r="AA66" s="236"/>
      <c r="AB66" s="236"/>
      <c r="AC66" s="462"/>
      <c r="AD66" s="71"/>
      <c r="AE66" s="236"/>
      <c r="AF66" s="236"/>
      <c r="AG66" s="462"/>
      <c r="AH66" s="71"/>
      <c r="AI66" s="236"/>
      <c r="AJ66" s="236"/>
      <c r="AK66" s="462"/>
      <c r="AL66" s="71"/>
      <c r="AM66" s="236"/>
      <c r="AN66" s="236"/>
      <c r="AO66" s="462"/>
      <c r="AP66" s="71"/>
      <c r="AQ66" s="236"/>
      <c r="AR66" s="236"/>
      <c r="AS66" s="462"/>
      <c r="AT66" s="71"/>
      <c r="AU66" s="236"/>
      <c r="AV66" s="236"/>
      <c r="AW66" s="462"/>
      <c r="AX66" s="71"/>
      <c r="AY66" s="236"/>
      <c r="AZ66" s="236"/>
      <c r="BA66" s="462"/>
      <c r="BB66" s="71"/>
      <c r="BC66" s="236"/>
      <c r="BD66" s="236"/>
      <c r="BE66" s="462"/>
      <c r="BF66" s="71"/>
      <c r="BG66" s="236"/>
      <c r="BH66" s="236"/>
      <c r="BI66" s="462"/>
      <c r="BJ66" s="71"/>
      <c r="BK66" s="236"/>
      <c r="BL66" s="236"/>
      <c r="BM66" s="462"/>
      <c r="BN66" s="71"/>
      <c r="BO66" s="46"/>
    </row>
    <row r="67" spans="1:67" s="44" customFormat="1" ht="54.75" customHeight="1" x14ac:dyDescent="0.25">
      <c r="A67" s="45"/>
      <c r="B67" s="144"/>
      <c r="C67" s="401"/>
      <c r="D67" s="401"/>
      <c r="E67" s="401"/>
      <c r="F67" s="264" t="s">
        <v>575</v>
      </c>
      <c r="G67" s="264" t="s">
        <v>576</v>
      </c>
      <c r="H67" s="182" t="s">
        <v>431</v>
      </c>
      <c r="I67" s="237">
        <v>2.6599999999999999E-2</v>
      </c>
      <c r="J67" s="192" t="s">
        <v>456</v>
      </c>
      <c r="K67" s="237">
        <v>2.6599999999999999E-2</v>
      </c>
      <c r="L67" s="184">
        <f t="shared" si="15"/>
        <v>1</v>
      </c>
      <c r="M67" s="236"/>
      <c r="N67" s="193">
        <v>44958</v>
      </c>
      <c r="O67" s="193">
        <v>44985</v>
      </c>
      <c r="P67" s="184">
        <f t="shared" si="16"/>
        <v>0</v>
      </c>
      <c r="Q67" s="194">
        <f t="shared" si="17"/>
        <v>0</v>
      </c>
      <c r="R67" s="184">
        <f t="shared" si="18"/>
        <v>0</v>
      </c>
      <c r="S67" s="236"/>
      <c r="T67" s="236"/>
      <c r="U67" s="462"/>
      <c r="V67" s="71"/>
      <c r="W67" s="236">
        <v>1</v>
      </c>
      <c r="X67" s="236"/>
      <c r="Y67" s="462"/>
      <c r="Z67" s="71"/>
      <c r="AA67" s="236"/>
      <c r="AB67" s="236"/>
      <c r="AC67" s="462"/>
      <c r="AD67" s="71"/>
      <c r="AE67" s="236"/>
      <c r="AF67" s="236"/>
      <c r="AG67" s="462"/>
      <c r="AH67" s="71"/>
      <c r="AI67" s="236"/>
      <c r="AJ67" s="236"/>
      <c r="AK67" s="462"/>
      <c r="AL67" s="71"/>
      <c r="AM67" s="236"/>
      <c r="AN67" s="236"/>
      <c r="AO67" s="462"/>
      <c r="AP67" s="71"/>
      <c r="AQ67" s="236"/>
      <c r="AR67" s="236"/>
      <c r="AS67" s="462"/>
      <c r="AT67" s="71"/>
      <c r="AU67" s="236"/>
      <c r="AV67" s="236"/>
      <c r="AW67" s="462"/>
      <c r="AX67" s="71"/>
      <c r="AY67" s="236"/>
      <c r="AZ67" s="236"/>
      <c r="BA67" s="462"/>
      <c r="BB67" s="71"/>
      <c r="BC67" s="236"/>
      <c r="BD67" s="236"/>
      <c r="BE67" s="462"/>
      <c r="BF67" s="71"/>
      <c r="BG67" s="236"/>
      <c r="BH67" s="236"/>
      <c r="BI67" s="462"/>
      <c r="BJ67" s="71"/>
      <c r="BK67" s="236"/>
      <c r="BL67" s="236"/>
      <c r="BM67" s="462"/>
      <c r="BN67" s="71"/>
      <c r="BO67" s="46"/>
    </row>
    <row r="68" spans="1:67" s="44" customFormat="1" ht="24.95" customHeight="1" x14ac:dyDescent="0.25">
      <c r="A68" s="45"/>
      <c r="B68" s="144"/>
      <c r="C68" s="400" t="s">
        <v>161</v>
      </c>
      <c r="D68" s="400">
        <v>7</v>
      </c>
      <c r="E68" s="400" t="s">
        <v>577</v>
      </c>
      <c r="F68" s="264" t="s">
        <v>578</v>
      </c>
      <c r="G68" s="264" t="s">
        <v>579</v>
      </c>
      <c r="H68" s="182" t="s">
        <v>431</v>
      </c>
      <c r="I68" s="237">
        <v>2.5000000000000001E-2</v>
      </c>
      <c r="J68" s="192" t="s">
        <v>456</v>
      </c>
      <c r="K68" s="237">
        <v>2.5000000000000001E-2</v>
      </c>
      <c r="L68" s="184">
        <f t="shared" si="15"/>
        <v>1</v>
      </c>
      <c r="M68" s="236"/>
      <c r="N68" s="193">
        <v>44986</v>
      </c>
      <c r="O68" s="193">
        <v>45016</v>
      </c>
      <c r="P68" s="184">
        <f t="shared" si="16"/>
        <v>0</v>
      </c>
      <c r="Q68" s="194">
        <f t="shared" si="17"/>
        <v>0</v>
      </c>
      <c r="R68" s="184">
        <f t="shared" si="18"/>
        <v>0</v>
      </c>
      <c r="S68" s="236"/>
      <c r="T68" s="236"/>
      <c r="U68" s="462"/>
      <c r="V68" s="71"/>
      <c r="W68" s="236"/>
      <c r="X68" s="236"/>
      <c r="Y68" s="462"/>
      <c r="Z68" s="71"/>
      <c r="AA68" s="236">
        <v>1</v>
      </c>
      <c r="AB68" s="236"/>
      <c r="AC68" s="462"/>
      <c r="AD68" s="71"/>
      <c r="AE68" s="236"/>
      <c r="AF68" s="236"/>
      <c r="AG68" s="462"/>
      <c r="AH68" s="71"/>
      <c r="AI68" s="236"/>
      <c r="AJ68" s="236"/>
      <c r="AK68" s="462"/>
      <c r="AL68" s="71"/>
      <c r="AM68" s="236"/>
      <c r="AN68" s="236"/>
      <c r="AO68" s="462"/>
      <c r="AP68" s="71"/>
      <c r="AQ68" s="236"/>
      <c r="AR68" s="236"/>
      <c r="AS68" s="462"/>
      <c r="AT68" s="71"/>
      <c r="AU68" s="236"/>
      <c r="AV68" s="236"/>
      <c r="AW68" s="462"/>
      <c r="AX68" s="71"/>
      <c r="AY68" s="236"/>
      <c r="AZ68" s="236"/>
      <c r="BA68" s="462"/>
      <c r="BB68" s="71"/>
      <c r="BC68" s="236"/>
      <c r="BD68" s="236"/>
      <c r="BE68" s="462"/>
      <c r="BF68" s="71"/>
      <c r="BG68" s="236"/>
      <c r="BH68" s="236"/>
      <c r="BI68" s="462"/>
      <c r="BJ68" s="71"/>
      <c r="BK68" s="236"/>
      <c r="BL68" s="236"/>
      <c r="BM68" s="462"/>
      <c r="BN68" s="71"/>
      <c r="BO68" s="46"/>
    </row>
    <row r="69" spans="1:67" s="44" customFormat="1" ht="24.95" customHeight="1" x14ac:dyDescent="0.25">
      <c r="A69" s="45"/>
      <c r="B69" s="144"/>
      <c r="C69" s="403"/>
      <c r="D69" s="403"/>
      <c r="E69" s="403"/>
      <c r="F69" s="264" t="s">
        <v>580</v>
      </c>
      <c r="G69" s="264" t="s">
        <v>581</v>
      </c>
      <c r="H69" s="182" t="s">
        <v>431</v>
      </c>
      <c r="I69" s="237">
        <v>2.5000000000000001E-2</v>
      </c>
      <c r="J69" s="192" t="s">
        <v>456</v>
      </c>
      <c r="K69" s="237">
        <v>2.5000000000000001E-2</v>
      </c>
      <c r="L69" s="184">
        <f t="shared" si="15"/>
        <v>1</v>
      </c>
      <c r="M69" s="236"/>
      <c r="N69" s="193">
        <v>44986</v>
      </c>
      <c r="O69" s="193">
        <v>45016</v>
      </c>
      <c r="P69" s="184">
        <f t="shared" si="16"/>
        <v>0</v>
      </c>
      <c r="Q69" s="194">
        <f t="shared" si="17"/>
        <v>0</v>
      </c>
      <c r="R69" s="184">
        <f t="shared" si="18"/>
        <v>0</v>
      </c>
      <c r="S69" s="236"/>
      <c r="T69" s="236"/>
      <c r="U69" s="462"/>
      <c r="V69" s="71"/>
      <c r="W69" s="236"/>
      <c r="X69" s="236"/>
      <c r="Y69" s="462"/>
      <c r="Z69" s="71"/>
      <c r="AA69" s="236">
        <v>1</v>
      </c>
      <c r="AB69" s="236"/>
      <c r="AC69" s="462"/>
      <c r="AD69" s="71"/>
      <c r="AE69" s="236"/>
      <c r="AF69" s="236"/>
      <c r="AG69" s="462"/>
      <c r="AH69" s="71"/>
      <c r="AI69" s="236"/>
      <c r="AJ69" s="236"/>
      <c r="AK69" s="462"/>
      <c r="AL69" s="71"/>
      <c r="AM69" s="236"/>
      <c r="AN69" s="236"/>
      <c r="AO69" s="462"/>
      <c r="AP69" s="71"/>
      <c r="AQ69" s="236"/>
      <c r="AR69" s="236"/>
      <c r="AS69" s="462"/>
      <c r="AT69" s="71"/>
      <c r="AU69" s="236"/>
      <c r="AV69" s="236"/>
      <c r="AW69" s="462"/>
      <c r="AX69" s="71"/>
      <c r="AY69" s="236"/>
      <c r="AZ69" s="236"/>
      <c r="BA69" s="462"/>
      <c r="BB69" s="71"/>
      <c r="BC69" s="236"/>
      <c r="BD69" s="236"/>
      <c r="BE69" s="462"/>
      <c r="BF69" s="71"/>
      <c r="BG69" s="236"/>
      <c r="BH69" s="236"/>
      <c r="BI69" s="462"/>
      <c r="BJ69" s="71"/>
      <c r="BK69" s="236"/>
      <c r="BL69" s="236"/>
      <c r="BM69" s="462"/>
      <c r="BN69" s="71"/>
      <c r="BO69" s="46"/>
    </row>
    <row r="70" spans="1:67" s="44" customFormat="1" ht="24.95" customHeight="1" x14ac:dyDescent="0.25">
      <c r="A70" s="45"/>
      <c r="B70" s="144"/>
      <c r="C70" s="403"/>
      <c r="D70" s="403"/>
      <c r="E70" s="403"/>
      <c r="F70" s="264" t="s">
        <v>582</v>
      </c>
      <c r="G70" s="264" t="s">
        <v>583</v>
      </c>
      <c r="H70" s="182" t="s">
        <v>431</v>
      </c>
      <c r="I70" s="237">
        <v>2.5000000000000001E-2</v>
      </c>
      <c r="J70" s="192" t="s">
        <v>456</v>
      </c>
      <c r="K70" s="237">
        <v>2.5000000000000001E-2</v>
      </c>
      <c r="L70" s="184">
        <f t="shared" si="15"/>
        <v>1</v>
      </c>
      <c r="M70" s="236"/>
      <c r="N70" s="193">
        <v>45017</v>
      </c>
      <c r="O70" s="193">
        <v>45046</v>
      </c>
      <c r="P70" s="184">
        <f t="shared" si="16"/>
        <v>0</v>
      </c>
      <c r="Q70" s="194">
        <f t="shared" si="17"/>
        <v>0</v>
      </c>
      <c r="R70" s="184">
        <f t="shared" si="18"/>
        <v>0</v>
      </c>
      <c r="S70" s="236"/>
      <c r="T70" s="236"/>
      <c r="U70" s="462"/>
      <c r="V70" s="71"/>
      <c r="W70" s="236"/>
      <c r="X70" s="236"/>
      <c r="Y70" s="462"/>
      <c r="Z70" s="71"/>
      <c r="AA70" s="236"/>
      <c r="AB70" s="236"/>
      <c r="AC70" s="462"/>
      <c r="AD70" s="71"/>
      <c r="AE70" s="236">
        <v>1</v>
      </c>
      <c r="AF70" s="236"/>
      <c r="AG70" s="462"/>
      <c r="AH70" s="71"/>
      <c r="AI70" s="236"/>
      <c r="AJ70" s="236"/>
      <c r="AK70" s="462"/>
      <c r="AL70" s="71"/>
      <c r="AM70" s="236"/>
      <c r="AN70" s="236"/>
      <c r="AO70" s="462"/>
      <c r="AP70" s="71"/>
      <c r="AQ70" s="236"/>
      <c r="AR70" s="236"/>
      <c r="AS70" s="462"/>
      <c r="AT70" s="71"/>
      <c r="AU70" s="236"/>
      <c r="AV70" s="236"/>
      <c r="AW70" s="462"/>
      <c r="AX70" s="71"/>
      <c r="AY70" s="236"/>
      <c r="AZ70" s="236"/>
      <c r="BA70" s="462"/>
      <c r="BB70" s="71"/>
      <c r="BC70" s="236"/>
      <c r="BD70" s="236"/>
      <c r="BE70" s="462"/>
      <c r="BF70" s="71"/>
      <c r="BG70" s="236"/>
      <c r="BH70" s="236"/>
      <c r="BI70" s="462"/>
      <c r="BJ70" s="71"/>
      <c r="BK70" s="236"/>
      <c r="BL70" s="236"/>
      <c r="BM70" s="462"/>
      <c r="BN70" s="71"/>
      <c r="BO70" s="46"/>
    </row>
    <row r="71" spans="1:67" s="44" customFormat="1" ht="24.95" customHeight="1" x14ac:dyDescent="0.25">
      <c r="A71" s="45"/>
      <c r="B71" s="144"/>
      <c r="C71" s="403"/>
      <c r="D71" s="403"/>
      <c r="E71" s="403"/>
      <c r="F71" s="264" t="s">
        <v>584</v>
      </c>
      <c r="G71" s="264" t="s">
        <v>585</v>
      </c>
      <c r="H71" s="182" t="s">
        <v>431</v>
      </c>
      <c r="I71" s="237">
        <v>2.5000000000000001E-2</v>
      </c>
      <c r="J71" s="192" t="s">
        <v>456</v>
      </c>
      <c r="K71" s="237">
        <v>2.5000000000000001E-2</v>
      </c>
      <c r="L71" s="184">
        <f t="shared" si="15"/>
        <v>1</v>
      </c>
      <c r="M71" s="236"/>
      <c r="N71" s="193">
        <v>45047</v>
      </c>
      <c r="O71" s="193">
        <v>45077</v>
      </c>
      <c r="P71" s="184">
        <f t="shared" si="16"/>
        <v>0</v>
      </c>
      <c r="Q71" s="194">
        <f t="shared" si="17"/>
        <v>0</v>
      </c>
      <c r="R71" s="184">
        <f t="shared" si="18"/>
        <v>0</v>
      </c>
      <c r="S71" s="236"/>
      <c r="T71" s="236"/>
      <c r="U71" s="462"/>
      <c r="V71" s="71"/>
      <c r="W71" s="236"/>
      <c r="X71" s="236"/>
      <c r="Y71" s="462"/>
      <c r="Z71" s="71"/>
      <c r="AA71" s="236"/>
      <c r="AB71" s="236"/>
      <c r="AC71" s="462"/>
      <c r="AD71" s="71"/>
      <c r="AE71" s="236"/>
      <c r="AF71" s="236"/>
      <c r="AG71" s="462"/>
      <c r="AH71" s="71"/>
      <c r="AI71" s="236">
        <v>1</v>
      </c>
      <c r="AJ71" s="236"/>
      <c r="AK71" s="462"/>
      <c r="AL71" s="71"/>
      <c r="AM71" s="236"/>
      <c r="AN71" s="236"/>
      <c r="AO71" s="462"/>
      <c r="AP71" s="71"/>
      <c r="AQ71" s="236"/>
      <c r="AR71" s="236"/>
      <c r="AS71" s="462"/>
      <c r="AT71" s="71"/>
      <c r="AU71" s="236"/>
      <c r="AV71" s="236"/>
      <c r="AW71" s="462"/>
      <c r="AX71" s="71"/>
      <c r="AY71" s="236"/>
      <c r="AZ71" s="236"/>
      <c r="BA71" s="462"/>
      <c r="BB71" s="71"/>
      <c r="BC71" s="236"/>
      <c r="BD71" s="236"/>
      <c r="BE71" s="462"/>
      <c r="BF71" s="71"/>
      <c r="BG71" s="236"/>
      <c r="BH71" s="236"/>
      <c r="BI71" s="462"/>
      <c r="BJ71" s="71"/>
      <c r="BK71" s="236"/>
      <c r="BL71" s="236"/>
      <c r="BM71" s="462"/>
      <c r="BN71" s="71"/>
      <c r="BO71" s="46"/>
    </row>
    <row r="72" spans="1:67" s="44" customFormat="1" ht="39.75" customHeight="1" x14ac:dyDescent="0.25">
      <c r="A72" s="45"/>
      <c r="B72" s="144"/>
      <c r="C72" s="403"/>
      <c r="D72" s="403"/>
      <c r="E72" s="403"/>
      <c r="F72" s="400" t="s">
        <v>586</v>
      </c>
      <c r="G72" s="264" t="s">
        <v>587</v>
      </c>
      <c r="H72" s="182" t="s">
        <v>431</v>
      </c>
      <c r="I72" s="237">
        <v>0.02</v>
      </c>
      <c r="J72" s="192" t="s">
        <v>456</v>
      </c>
      <c r="K72" s="237">
        <v>0.02</v>
      </c>
      <c r="L72" s="184">
        <f t="shared" si="15"/>
        <v>1</v>
      </c>
      <c r="M72" s="236"/>
      <c r="N72" s="193">
        <v>45078</v>
      </c>
      <c r="O72" s="193">
        <v>45107</v>
      </c>
      <c r="P72" s="184">
        <f t="shared" si="16"/>
        <v>0</v>
      </c>
      <c r="Q72" s="194">
        <f t="shared" si="17"/>
        <v>0</v>
      </c>
      <c r="R72" s="184">
        <f t="shared" si="18"/>
        <v>0</v>
      </c>
      <c r="S72" s="236"/>
      <c r="T72" s="236"/>
      <c r="U72" s="462"/>
      <c r="V72" s="71"/>
      <c r="W72" s="236"/>
      <c r="X72" s="236"/>
      <c r="Y72" s="462"/>
      <c r="Z72" s="71"/>
      <c r="AA72" s="236"/>
      <c r="AB72" s="236"/>
      <c r="AC72" s="462"/>
      <c r="AD72" s="71"/>
      <c r="AE72" s="236"/>
      <c r="AF72" s="236"/>
      <c r="AG72" s="462"/>
      <c r="AH72" s="71"/>
      <c r="AI72" s="236"/>
      <c r="AJ72" s="236"/>
      <c r="AK72" s="462"/>
      <c r="AL72" s="71"/>
      <c r="AM72" s="236">
        <v>1</v>
      </c>
      <c r="AN72" s="236"/>
      <c r="AO72" s="462"/>
      <c r="AP72" s="71"/>
      <c r="AQ72" s="236"/>
      <c r="AR72" s="236"/>
      <c r="AS72" s="462"/>
      <c r="AT72" s="71"/>
      <c r="AU72" s="236"/>
      <c r="AV72" s="236"/>
      <c r="AW72" s="462"/>
      <c r="AX72" s="71"/>
      <c r="AY72" s="236"/>
      <c r="AZ72" s="236"/>
      <c r="BA72" s="462"/>
      <c r="BB72" s="71"/>
      <c r="BC72" s="236"/>
      <c r="BD72" s="236"/>
      <c r="BE72" s="462"/>
      <c r="BF72" s="71"/>
      <c r="BG72" s="236"/>
      <c r="BH72" s="236"/>
      <c r="BI72" s="462"/>
      <c r="BJ72" s="71"/>
      <c r="BK72" s="236"/>
      <c r="BL72" s="236"/>
      <c r="BM72" s="462"/>
      <c r="BN72" s="71"/>
      <c r="BO72" s="46"/>
    </row>
    <row r="73" spans="1:67" s="44" customFormat="1" ht="39" customHeight="1" x14ac:dyDescent="0.25">
      <c r="A73" s="45"/>
      <c r="B73" s="144"/>
      <c r="C73" s="403"/>
      <c r="D73" s="403"/>
      <c r="E73" s="403"/>
      <c r="F73" s="403"/>
      <c r="G73" s="264" t="s">
        <v>588</v>
      </c>
      <c r="H73" s="182" t="s">
        <v>431</v>
      </c>
      <c r="I73" s="237">
        <v>0.02</v>
      </c>
      <c r="J73" s="192" t="s">
        <v>456</v>
      </c>
      <c r="K73" s="237">
        <v>0.02</v>
      </c>
      <c r="L73" s="184">
        <f t="shared" si="15"/>
        <v>1</v>
      </c>
      <c r="M73" s="236"/>
      <c r="N73" s="193">
        <v>45108</v>
      </c>
      <c r="O73" s="193">
        <v>45138</v>
      </c>
      <c r="P73" s="184">
        <f t="shared" si="16"/>
        <v>0</v>
      </c>
      <c r="Q73" s="194">
        <f t="shared" si="17"/>
        <v>0</v>
      </c>
      <c r="R73" s="184">
        <f t="shared" si="18"/>
        <v>0</v>
      </c>
      <c r="S73" s="236"/>
      <c r="T73" s="236"/>
      <c r="U73" s="462"/>
      <c r="V73" s="71"/>
      <c r="W73" s="236"/>
      <c r="X73" s="236"/>
      <c r="Y73" s="462"/>
      <c r="Z73" s="71"/>
      <c r="AA73" s="236"/>
      <c r="AB73" s="236"/>
      <c r="AC73" s="462"/>
      <c r="AD73" s="71"/>
      <c r="AE73" s="236"/>
      <c r="AF73" s="236"/>
      <c r="AG73" s="462"/>
      <c r="AH73" s="71"/>
      <c r="AI73" s="236"/>
      <c r="AJ73" s="236"/>
      <c r="AK73" s="462"/>
      <c r="AL73" s="71"/>
      <c r="AM73" s="236"/>
      <c r="AN73" s="236"/>
      <c r="AO73" s="462"/>
      <c r="AP73" s="71"/>
      <c r="AQ73" s="236">
        <v>1</v>
      </c>
      <c r="AR73" s="236"/>
      <c r="AS73" s="462"/>
      <c r="AT73" s="71"/>
      <c r="AU73" s="236"/>
      <c r="AV73" s="236"/>
      <c r="AW73" s="462"/>
      <c r="AX73" s="71"/>
      <c r="AY73" s="236"/>
      <c r="AZ73" s="236"/>
      <c r="BA73" s="462"/>
      <c r="BB73" s="71"/>
      <c r="BC73" s="236"/>
      <c r="BD73" s="236"/>
      <c r="BE73" s="462"/>
      <c r="BF73" s="71"/>
      <c r="BG73" s="236"/>
      <c r="BH73" s="236"/>
      <c r="BI73" s="462"/>
      <c r="BJ73" s="71"/>
      <c r="BK73" s="236"/>
      <c r="BL73" s="236"/>
      <c r="BM73" s="462"/>
      <c r="BN73" s="71"/>
      <c r="BO73" s="46"/>
    </row>
    <row r="74" spans="1:67" s="44" customFormat="1" ht="42.75" customHeight="1" x14ac:dyDescent="0.25">
      <c r="A74" s="45"/>
      <c r="B74" s="144"/>
      <c r="C74" s="403"/>
      <c r="D74" s="403"/>
      <c r="E74" s="403"/>
      <c r="F74" s="403"/>
      <c r="G74" s="264" t="s">
        <v>589</v>
      </c>
      <c r="H74" s="182" t="s">
        <v>431</v>
      </c>
      <c r="I74" s="237">
        <v>0.02</v>
      </c>
      <c r="J74" s="192" t="s">
        <v>456</v>
      </c>
      <c r="K74" s="237">
        <v>0.02</v>
      </c>
      <c r="L74" s="184">
        <f t="shared" si="15"/>
        <v>1</v>
      </c>
      <c r="M74" s="236"/>
      <c r="N74" s="193">
        <v>45139</v>
      </c>
      <c r="O74" s="193">
        <v>45169</v>
      </c>
      <c r="P74" s="184">
        <f t="shared" si="16"/>
        <v>0</v>
      </c>
      <c r="Q74" s="194">
        <f t="shared" si="17"/>
        <v>0</v>
      </c>
      <c r="R74" s="184">
        <f t="shared" si="18"/>
        <v>0</v>
      </c>
      <c r="S74" s="236"/>
      <c r="T74" s="236"/>
      <c r="U74" s="462"/>
      <c r="V74" s="71"/>
      <c r="W74" s="236"/>
      <c r="X74" s="236"/>
      <c r="Y74" s="462"/>
      <c r="Z74" s="71"/>
      <c r="AA74" s="236"/>
      <c r="AB74" s="236"/>
      <c r="AC74" s="462"/>
      <c r="AD74" s="71"/>
      <c r="AE74" s="236"/>
      <c r="AF74" s="236"/>
      <c r="AG74" s="462"/>
      <c r="AH74" s="71"/>
      <c r="AI74" s="236"/>
      <c r="AJ74" s="236"/>
      <c r="AK74" s="462"/>
      <c r="AL74" s="71"/>
      <c r="AM74" s="236"/>
      <c r="AN74" s="236"/>
      <c r="AO74" s="462"/>
      <c r="AP74" s="71"/>
      <c r="AQ74" s="236"/>
      <c r="AR74" s="236"/>
      <c r="AS74" s="462"/>
      <c r="AT74" s="71"/>
      <c r="AU74" s="236">
        <v>1</v>
      </c>
      <c r="AV74" s="236"/>
      <c r="AW74" s="462"/>
      <c r="AX74" s="71"/>
      <c r="AY74" s="236"/>
      <c r="AZ74" s="236"/>
      <c r="BA74" s="462"/>
      <c r="BB74" s="71"/>
      <c r="BC74" s="236"/>
      <c r="BD74" s="236"/>
      <c r="BE74" s="462"/>
      <c r="BF74" s="71"/>
      <c r="BG74" s="236"/>
      <c r="BH74" s="236"/>
      <c r="BI74" s="462"/>
      <c r="BJ74" s="71"/>
      <c r="BK74" s="236"/>
      <c r="BL74" s="236"/>
      <c r="BM74" s="462"/>
      <c r="BN74" s="71"/>
      <c r="BO74" s="46"/>
    </row>
    <row r="75" spans="1:67" s="44" customFormat="1" ht="57" customHeight="1" x14ac:dyDescent="0.25">
      <c r="A75" s="45"/>
      <c r="B75" s="144"/>
      <c r="C75" s="403"/>
      <c r="D75" s="403"/>
      <c r="E75" s="403"/>
      <c r="F75" s="403"/>
      <c r="G75" s="264" t="s">
        <v>590</v>
      </c>
      <c r="H75" s="182" t="s">
        <v>431</v>
      </c>
      <c r="I75" s="237">
        <v>1.4999999999999999E-2</v>
      </c>
      <c r="J75" s="192" t="s">
        <v>456</v>
      </c>
      <c r="K75" s="237">
        <v>1.4999999999999999E-2</v>
      </c>
      <c r="L75" s="184">
        <f t="shared" si="15"/>
        <v>1</v>
      </c>
      <c r="M75" s="236"/>
      <c r="N75" s="193">
        <v>45170</v>
      </c>
      <c r="O75" s="193">
        <v>45199</v>
      </c>
      <c r="P75" s="184">
        <f t="shared" si="16"/>
        <v>0</v>
      </c>
      <c r="Q75" s="194">
        <f t="shared" si="17"/>
        <v>0</v>
      </c>
      <c r="R75" s="184">
        <f t="shared" si="18"/>
        <v>0</v>
      </c>
      <c r="S75" s="236"/>
      <c r="T75" s="236"/>
      <c r="U75" s="462"/>
      <c r="V75" s="71"/>
      <c r="W75" s="236"/>
      <c r="X75" s="236"/>
      <c r="Y75" s="462"/>
      <c r="Z75" s="71"/>
      <c r="AA75" s="236"/>
      <c r="AB75" s="236"/>
      <c r="AC75" s="462"/>
      <c r="AD75" s="71"/>
      <c r="AE75" s="236"/>
      <c r="AF75" s="236"/>
      <c r="AG75" s="462"/>
      <c r="AH75" s="71"/>
      <c r="AI75" s="236"/>
      <c r="AJ75" s="236"/>
      <c r="AK75" s="462"/>
      <c r="AL75" s="71"/>
      <c r="AM75" s="236"/>
      <c r="AN75" s="236"/>
      <c r="AO75" s="462"/>
      <c r="AP75" s="71"/>
      <c r="AQ75" s="236"/>
      <c r="AR75" s="236"/>
      <c r="AS75" s="462"/>
      <c r="AT75" s="71"/>
      <c r="AU75" s="236"/>
      <c r="AV75" s="236"/>
      <c r="AW75" s="462"/>
      <c r="AX75" s="71"/>
      <c r="AY75" s="236">
        <v>1</v>
      </c>
      <c r="AZ75" s="236"/>
      <c r="BA75" s="462"/>
      <c r="BB75" s="71"/>
      <c r="BC75" s="236"/>
      <c r="BD75" s="236"/>
      <c r="BE75" s="462"/>
      <c r="BF75" s="71"/>
      <c r="BG75" s="236"/>
      <c r="BH75" s="236"/>
      <c r="BI75" s="462"/>
      <c r="BJ75" s="71"/>
      <c r="BK75" s="236"/>
      <c r="BL75" s="236"/>
      <c r="BM75" s="462"/>
      <c r="BN75" s="71"/>
      <c r="BO75" s="46"/>
    </row>
    <row r="76" spans="1:67" s="44" customFormat="1" ht="47.25" customHeight="1" x14ac:dyDescent="0.25">
      <c r="A76" s="45"/>
      <c r="B76" s="144"/>
      <c r="C76" s="403"/>
      <c r="D76" s="403"/>
      <c r="E76" s="403"/>
      <c r="F76" s="403"/>
      <c r="G76" s="264" t="s">
        <v>591</v>
      </c>
      <c r="H76" s="182" t="s">
        <v>431</v>
      </c>
      <c r="I76" s="237">
        <v>1.4999999999999999E-2</v>
      </c>
      <c r="J76" s="192" t="s">
        <v>456</v>
      </c>
      <c r="K76" s="237">
        <v>1.4999999999999999E-2</v>
      </c>
      <c r="L76" s="184">
        <f t="shared" si="15"/>
        <v>1</v>
      </c>
      <c r="M76" s="236"/>
      <c r="N76" s="193">
        <v>45200</v>
      </c>
      <c r="O76" s="193">
        <v>45230</v>
      </c>
      <c r="P76" s="184">
        <f t="shared" si="16"/>
        <v>0</v>
      </c>
      <c r="Q76" s="194">
        <f t="shared" si="17"/>
        <v>0</v>
      </c>
      <c r="R76" s="184">
        <f t="shared" si="18"/>
        <v>0</v>
      </c>
      <c r="S76" s="236"/>
      <c r="T76" s="236"/>
      <c r="U76" s="462"/>
      <c r="V76" s="71"/>
      <c r="W76" s="236"/>
      <c r="X76" s="236"/>
      <c r="Y76" s="462"/>
      <c r="Z76" s="71"/>
      <c r="AA76" s="236"/>
      <c r="AB76" s="236"/>
      <c r="AC76" s="462"/>
      <c r="AD76" s="71"/>
      <c r="AE76" s="236"/>
      <c r="AF76" s="236"/>
      <c r="AG76" s="462"/>
      <c r="AH76" s="71"/>
      <c r="AI76" s="236"/>
      <c r="AJ76" s="236"/>
      <c r="AK76" s="462"/>
      <c r="AL76" s="71"/>
      <c r="AM76" s="236"/>
      <c r="AN76" s="236"/>
      <c r="AO76" s="462"/>
      <c r="AP76" s="71"/>
      <c r="AQ76" s="236"/>
      <c r="AR76" s="236"/>
      <c r="AS76" s="462"/>
      <c r="AT76" s="71"/>
      <c r="AU76" s="236"/>
      <c r="AV76" s="236"/>
      <c r="AW76" s="462"/>
      <c r="AX76" s="71"/>
      <c r="AY76" s="236"/>
      <c r="AZ76" s="236"/>
      <c r="BA76" s="462"/>
      <c r="BB76" s="71"/>
      <c r="BC76" s="236">
        <v>1</v>
      </c>
      <c r="BD76" s="236"/>
      <c r="BE76" s="462"/>
      <c r="BF76" s="71"/>
      <c r="BG76" s="236"/>
      <c r="BH76" s="236"/>
      <c r="BI76" s="462"/>
      <c r="BJ76" s="71"/>
      <c r="BK76" s="236"/>
      <c r="BL76" s="236"/>
      <c r="BM76" s="462"/>
      <c r="BN76" s="71"/>
      <c r="BO76" s="46"/>
    </row>
    <row r="77" spans="1:67" s="44" customFormat="1" ht="35.25" customHeight="1" x14ac:dyDescent="0.25">
      <c r="A77" s="45"/>
      <c r="B77" s="144"/>
      <c r="C77" s="403"/>
      <c r="D77" s="403"/>
      <c r="E77" s="403"/>
      <c r="F77" s="403"/>
      <c r="G77" s="264" t="s">
        <v>592</v>
      </c>
      <c r="H77" s="182" t="s">
        <v>431</v>
      </c>
      <c r="I77" s="237">
        <v>1.4999999999999999E-2</v>
      </c>
      <c r="J77" s="192" t="s">
        <v>456</v>
      </c>
      <c r="K77" s="237">
        <v>1.4999999999999999E-2</v>
      </c>
      <c r="L77" s="184">
        <f>+SUM(S77,W77,AA77,AE77,AI77,AM77,AQ77,AU77,AY77,BC77,BG77,BK77)</f>
        <v>1</v>
      </c>
      <c r="M77" s="236"/>
      <c r="N77" s="193">
        <v>45231</v>
      </c>
      <c r="O77" s="193">
        <v>45260</v>
      </c>
      <c r="P77" s="184">
        <f t="shared" si="16"/>
        <v>0</v>
      </c>
      <c r="Q77" s="194">
        <f t="shared" si="17"/>
        <v>0</v>
      </c>
      <c r="R77" s="184">
        <f t="shared" si="18"/>
        <v>0</v>
      </c>
      <c r="S77" s="236"/>
      <c r="T77" s="236"/>
      <c r="U77" s="462"/>
      <c r="V77" s="71"/>
      <c r="W77" s="236"/>
      <c r="X77" s="236"/>
      <c r="Y77" s="462"/>
      <c r="Z77" s="71"/>
      <c r="AA77" s="236"/>
      <c r="AB77" s="236"/>
      <c r="AC77" s="462"/>
      <c r="AD77" s="71"/>
      <c r="AE77" s="236"/>
      <c r="AF77" s="236"/>
      <c r="AG77" s="462"/>
      <c r="AH77" s="71"/>
      <c r="AI77" s="236"/>
      <c r="AJ77" s="236"/>
      <c r="AK77" s="462"/>
      <c r="AL77" s="71"/>
      <c r="AM77" s="236"/>
      <c r="AN77" s="236"/>
      <c r="AO77" s="462"/>
      <c r="AP77" s="71"/>
      <c r="AQ77" s="236"/>
      <c r="AR77" s="236"/>
      <c r="AS77" s="462"/>
      <c r="AT77" s="71"/>
      <c r="AU77" s="236"/>
      <c r="AV77" s="236"/>
      <c r="AW77" s="462"/>
      <c r="AX77" s="71"/>
      <c r="AY77" s="236"/>
      <c r="AZ77" s="236"/>
      <c r="BA77" s="462"/>
      <c r="BB77" s="71"/>
      <c r="BC77" s="236"/>
      <c r="BD77" s="236"/>
      <c r="BE77" s="462"/>
      <c r="BF77" s="71"/>
      <c r="BG77" s="236">
        <v>1</v>
      </c>
      <c r="BH77" s="236"/>
      <c r="BI77" s="462"/>
      <c r="BJ77" s="71"/>
      <c r="BK77" s="236"/>
      <c r="BL77" s="236"/>
      <c r="BM77" s="462"/>
      <c r="BN77" s="71"/>
      <c r="BO77" s="46"/>
    </row>
    <row r="78" spans="1:67" s="44" customFormat="1" ht="36.75" customHeight="1" x14ac:dyDescent="0.25">
      <c r="A78" s="45"/>
      <c r="B78" s="144"/>
      <c r="C78" s="403"/>
      <c r="D78" s="403"/>
      <c r="E78" s="403"/>
      <c r="F78" s="401"/>
      <c r="G78" s="264" t="s">
        <v>586</v>
      </c>
      <c r="H78" s="182" t="s">
        <v>431</v>
      </c>
      <c r="I78" s="237">
        <v>1.4999999999999999E-2</v>
      </c>
      <c r="J78" s="192" t="s">
        <v>456</v>
      </c>
      <c r="K78" s="237">
        <v>1.4999999999999999E-2</v>
      </c>
      <c r="L78" s="184">
        <f t="shared" si="15"/>
        <v>1</v>
      </c>
      <c r="M78" s="70"/>
      <c r="N78" s="193">
        <v>45261</v>
      </c>
      <c r="O78" s="193">
        <v>45291</v>
      </c>
      <c r="P78" s="184">
        <f t="shared" si="16"/>
        <v>0</v>
      </c>
      <c r="Q78" s="194">
        <f t="shared" si="17"/>
        <v>0</v>
      </c>
      <c r="R78" s="184">
        <f t="shared" si="18"/>
        <v>0</v>
      </c>
      <c r="S78" s="70"/>
      <c r="T78" s="70"/>
      <c r="U78" s="462"/>
      <c r="V78" s="71"/>
      <c r="W78" s="70"/>
      <c r="X78" s="70"/>
      <c r="Y78" s="462"/>
      <c r="Z78" s="71"/>
      <c r="AA78" s="70"/>
      <c r="AB78" s="70"/>
      <c r="AC78" s="462"/>
      <c r="AD78" s="71"/>
      <c r="AE78" s="70"/>
      <c r="AF78" s="70"/>
      <c r="AG78" s="462"/>
      <c r="AH78" s="71"/>
      <c r="AI78" s="70"/>
      <c r="AJ78" s="70"/>
      <c r="AK78" s="462"/>
      <c r="AL78" s="71"/>
      <c r="AM78" s="70"/>
      <c r="AN78" s="70"/>
      <c r="AO78" s="462"/>
      <c r="AP78" s="71"/>
      <c r="AQ78" s="70"/>
      <c r="AR78" s="70"/>
      <c r="AS78" s="462"/>
      <c r="AT78" s="71"/>
      <c r="AU78" s="70"/>
      <c r="AV78" s="70"/>
      <c r="AW78" s="462"/>
      <c r="AX78" s="71"/>
      <c r="AY78" s="70"/>
      <c r="AZ78" s="70"/>
      <c r="BA78" s="462"/>
      <c r="BB78" s="71"/>
      <c r="BC78" s="70"/>
      <c r="BD78" s="70"/>
      <c r="BE78" s="462"/>
      <c r="BF78" s="71"/>
      <c r="BG78" s="70"/>
      <c r="BH78" s="70"/>
      <c r="BI78" s="462"/>
      <c r="BJ78" s="71"/>
      <c r="BK78" s="70">
        <v>1</v>
      </c>
      <c r="BL78" s="70"/>
      <c r="BM78" s="462"/>
      <c r="BN78" s="71"/>
      <c r="BO78" s="46"/>
    </row>
    <row r="79" spans="1:67" s="44" customFormat="1" ht="24.95" customHeight="1" x14ac:dyDescent="0.25">
      <c r="A79" s="45"/>
      <c r="B79" s="144"/>
      <c r="C79" s="384"/>
      <c r="D79" s="385"/>
      <c r="E79" s="385"/>
      <c r="F79" s="385"/>
      <c r="G79" s="385"/>
      <c r="H79" s="386"/>
      <c r="I79" s="282">
        <f>SUM(I65:I78)</f>
        <v>0.29980000000000001</v>
      </c>
      <c r="J79" s="196"/>
      <c r="K79" s="282">
        <f>SUM(K65:K78)</f>
        <v>0.29980000000000001</v>
      </c>
      <c r="L79" s="183">
        <f>SUM(L65:L78)</f>
        <v>14</v>
      </c>
      <c r="M79" s="197"/>
      <c r="N79" s="198"/>
      <c r="O79" s="198"/>
      <c r="P79" s="199">
        <f>SUM(P65:P78)</f>
        <v>0</v>
      </c>
      <c r="Q79" s="200">
        <f>SUM(Q65:Q78)</f>
        <v>0</v>
      </c>
      <c r="R79" s="199">
        <f>SUM(R65:R78)</f>
        <v>0</v>
      </c>
      <c r="S79" s="201">
        <f>SUM(S65:S78)</f>
        <v>0</v>
      </c>
      <c r="T79" s="201">
        <f>SUM(T65:T78)</f>
        <v>0</v>
      </c>
      <c r="U79" s="202"/>
      <c r="V79" s="203"/>
      <c r="W79" s="201">
        <f>SUM(W65:W78)</f>
        <v>3</v>
      </c>
      <c r="X79" s="201">
        <f>SUM(X65:X78)</f>
        <v>0</v>
      </c>
      <c r="Y79" s="202"/>
      <c r="Z79" s="203"/>
      <c r="AA79" s="201">
        <f>SUM(AA65:AA78)</f>
        <v>2</v>
      </c>
      <c r="AB79" s="201">
        <f>SUM(AB65:AB78)</f>
        <v>0</v>
      </c>
      <c r="AC79" s="202"/>
      <c r="AD79" s="203"/>
      <c r="AE79" s="201">
        <f>SUM(AE65:AE78)</f>
        <v>1</v>
      </c>
      <c r="AF79" s="201">
        <f>SUM(AF65:AF78)</f>
        <v>0</v>
      </c>
      <c r="AG79" s="202"/>
      <c r="AH79" s="203"/>
      <c r="AI79" s="201">
        <f>SUM(AI65:AI78)</f>
        <v>1</v>
      </c>
      <c r="AJ79" s="201">
        <f>SUM(AJ65:AJ78)</f>
        <v>0</v>
      </c>
      <c r="AK79" s="202"/>
      <c r="AL79" s="203"/>
      <c r="AM79" s="201">
        <f>SUM(AM65:AM78)</f>
        <v>1</v>
      </c>
      <c r="AN79" s="201">
        <f>SUM(AN65:AN78)</f>
        <v>0</v>
      </c>
      <c r="AO79" s="202"/>
      <c r="AP79" s="203"/>
      <c r="AQ79" s="201">
        <f>SUM(AQ65:AQ78)</f>
        <v>1</v>
      </c>
      <c r="AR79" s="201">
        <f>SUM(AR65:AR78)</f>
        <v>0</v>
      </c>
      <c r="AS79" s="202"/>
      <c r="AT79" s="203"/>
      <c r="AU79" s="201">
        <f>SUM(AU65:AU78)</f>
        <v>1</v>
      </c>
      <c r="AV79" s="201">
        <f>SUM(AV65:AV78)</f>
        <v>0</v>
      </c>
      <c r="AW79" s="202"/>
      <c r="AX79" s="203"/>
      <c r="AY79" s="201">
        <f>SUM(AY65:AY78)</f>
        <v>1</v>
      </c>
      <c r="AZ79" s="201">
        <f>SUM(AZ65:AZ78)</f>
        <v>0</v>
      </c>
      <c r="BA79" s="202"/>
      <c r="BB79" s="203"/>
      <c r="BC79" s="201">
        <f>SUM(BC65:BC78)</f>
        <v>1</v>
      </c>
      <c r="BD79" s="201">
        <f>SUM(BD65:BD78)</f>
        <v>0</v>
      </c>
      <c r="BE79" s="202"/>
      <c r="BF79" s="203"/>
      <c r="BG79" s="201">
        <f>SUM(BG65:BG78)</f>
        <v>1</v>
      </c>
      <c r="BH79" s="201">
        <f>SUM(BH65:BH78)</f>
        <v>0</v>
      </c>
      <c r="BI79" s="202"/>
      <c r="BJ79" s="203"/>
      <c r="BK79" s="201">
        <f>SUM(BK65:BK78)</f>
        <v>1</v>
      </c>
      <c r="BL79" s="201">
        <f>SUM(BL65:BL78)</f>
        <v>0</v>
      </c>
      <c r="BM79" s="202"/>
      <c r="BN79" s="203"/>
      <c r="BO79" s="46"/>
    </row>
    <row r="80" spans="1:67" ht="33" customHeight="1" x14ac:dyDescent="0.25">
      <c r="A80" s="25"/>
      <c r="B80" s="139"/>
      <c r="C80" s="204"/>
      <c r="D80" s="204"/>
      <c r="E80" s="205" t="s">
        <v>131</v>
      </c>
      <c r="F80" s="205"/>
      <c r="G80" s="205"/>
      <c r="H80" s="205"/>
      <c r="I80" s="205"/>
      <c r="J80" s="205"/>
      <c r="K80" s="205"/>
      <c r="L80" s="205"/>
      <c r="M80" s="206"/>
      <c r="N80" s="207"/>
      <c r="O80" s="207"/>
      <c r="P80" s="207"/>
      <c r="Q80" s="207"/>
      <c r="R80" s="207"/>
      <c r="S80" s="206"/>
      <c r="T80" s="206"/>
      <c r="U80" s="206"/>
      <c r="V80" s="208"/>
      <c r="W80" s="206"/>
      <c r="X80" s="206"/>
      <c r="Y80" s="206"/>
      <c r="Z80" s="208"/>
      <c r="AA80" s="206"/>
      <c r="AB80" s="206"/>
      <c r="AC80" s="206"/>
      <c r="AD80" s="208"/>
      <c r="AE80" s="206"/>
      <c r="AF80" s="206"/>
      <c r="AG80" s="206"/>
      <c r="AH80" s="208"/>
      <c r="AI80" s="206"/>
      <c r="AJ80" s="206"/>
      <c r="AK80" s="206"/>
      <c r="AL80" s="208"/>
      <c r="AM80" s="206"/>
      <c r="AN80" s="206"/>
      <c r="AO80" s="206"/>
      <c r="AP80" s="208"/>
      <c r="AQ80" s="206"/>
      <c r="AR80" s="206"/>
      <c r="AS80" s="206"/>
      <c r="AT80" s="208"/>
      <c r="AU80" s="206"/>
      <c r="AV80" s="206"/>
      <c r="AW80" s="206"/>
      <c r="AX80" s="208"/>
      <c r="AY80" s="206"/>
      <c r="AZ80" s="206"/>
      <c r="BA80" s="206"/>
      <c r="BB80" s="208"/>
      <c r="BC80" s="206"/>
      <c r="BD80" s="206"/>
      <c r="BE80" s="206"/>
      <c r="BF80" s="208"/>
      <c r="BG80" s="206"/>
      <c r="BH80" s="206"/>
      <c r="BI80" s="206"/>
      <c r="BJ80" s="208"/>
      <c r="BK80" s="206"/>
      <c r="BL80" s="206"/>
      <c r="BM80" s="206"/>
      <c r="BN80" s="208"/>
      <c r="BO80" s="26"/>
    </row>
    <row r="81" spans="1:67" ht="16.5" thickBot="1" x14ac:dyDescent="0.3">
      <c r="A81" s="12"/>
      <c r="B81" s="139"/>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59"/>
      <c r="AF81" s="59"/>
      <c r="AG81" s="59"/>
      <c r="AH81" s="48"/>
      <c r="AI81" s="59"/>
      <c r="AJ81" s="59"/>
      <c r="AK81" s="59"/>
      <c r="AL81" s="48"/>
      <c r="AM81" s="59"/>
      <c r="AN81" s="59"/>
      <c r="AO81" s="59"/>
      <c r="AP81" s="48"/>
      <c r="AQ81" s="60"/>
      <c r="AR81" s="60"/>
      <c r="AS81" s="60"/>
      <c r="AT81" s="48"/>
      <c r="AU81" s="60"/>
      <c r="AV81" s="60"/>
      <c r="AW81" s="60"/>
      <c r="AX81" s="48"/>
      <c r="AY81" s="60"/>
      <c r="AZ81" s="60"/>
      <c r="BA81" s="60"/>
      <c r="BB81" s="48"/>
      <c r="BC81" s="60"/>
      <c r="BD81" s="60"/>
      <c r="BE81" s="60"/>
      <c r="BF81" s="48"/>
      <c r="BG81" s="60"/>
      <c r="BH81" s="60"/>
      <c r="BI81" s="60"/>
      <c r="BJ81" s="48"/>
      <c r="BK81" s="60"/>
      <c r="BL81" s="60"/>
      <c r="BM81" s="60"/>
      <c r="BN81" s="48"/>
      <c r="BO81" s="13"/>
    </row>
    <row r="82" spans="1:67" s="38" customFormat="1" ht="23.25" customHeight="1" x14ac:dyDescent="0.2">
      <c r="A82" s="10"/>
      <c r="B82" s="141"/>
      <c r="C82" s="388" t="s">
        <v>192</v>
      </c>
      <c r="D82" s="389"/>
      <c r="E82" s="390"/>
      <c r="F82" s="456" t="s">
        <v>92</v>
      </c>
      <c r="G82" s="457"/>
      <c r="H82" s="457"/>
      <c r="I82" s="457"/>
      <c r="J82" s="457"/>
      <c r="K82" s="457"/>
      <c r="L82" s="457"/>
      <c r="M82" s="457"/>
      <c r="N82" s="457"/>
      <c r="O82" s="458"/>
      <c r="P82" s="104"/>
      <c r="Q82" s="105"/>
      <c r="R82" s="105"/>
      <c r="S82" s="105"/>
      <c r="T82" s="105"/>
      <c r="U82" s="105"/>
      <c r="V82" s="17"/>
      <c r="W82" s="105"/>
      <c r="X82" s="105"/>
      <c r="Y82" s="105"/>
      <c r="Z82" s="17"/>
      <c r="AA82" s="105"/>
      <c r="AB82" s="105"/>
      <c r="AC82" s="105"/>
      <c r="AD82" s="17"/>
      <c r="AE82" s="37"/>
      <c r="AF82" s="37"/>
      <c r="AG82" s="37"/>
      <c r="AH82" s="17"/>
      <c r="AI82" s="37"/>
      <c r="AJ82" s="37"/>
      <c r="AK82" s="37"/>
      <c r="AL82" s="1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11"/>
    </row>
    <row r="83" spans="1:67" ht="36.75" customHeight="1" x14ac:dyDescent="0.25">
      <c r="A83" s="20"/>
      <c r="B83" s="139"/>
      <c r="C83" s="391" t="s">
        <v>64</v>
      </c>
      <c r="D83" s="392"/>
      <c r="E83" s="393"/>
      <c r="F83" s="426" t="str">
        <f>VLOOKUP(F82,LISTAS!$H$3:$I$10,2,FALSE)</f>
        <v>Proyecto 7649 - Consolidar los patrimonios de Bogotá-región como referente de significados sociales y determinante de las dinámicas del ordenamiento territorial</v>
      </c>
      <c r="G83" s="427"/>
      <c r="H83" s="427"/>
      <c r="I83" s="427"/>
      <c r="J83" s="427"/>
      <c r="K83" s="427"/>
      <c r="L83" s="427"/>
      <c r="M83" s="427"/>
      <c r="N83" s="427"/>
      <c r="O83" s="428"/>
      <c r="P83" s="121"/>
      <c r="Q83" s="122"/>
      <c r="R83" s="122"/>
      <c r="S83" s="122"/>
      <c r="T83" s="123"/>
      <c r="U83" s="123"/>
      <c r="V83" s="17"/>
      <c r="W83" s="123"/>
      <c r="X83" s="123"/>
      <c r="Y83" s="123"/>
      <c r="Z83" s="17"/>
      <c r="AA83" s="123"/>
      <c r="AB83" s="123"/>
      <c r="AC83" s="123"/>
      <c r="AD83" s="17"/>
      <c r="AE83" s="35"/>
      <c r="AF83" s="35"/>
      <c r="AG83" s="35"/>
      <c r="AH83" s="17"/>
      <c r="AI83" s="35"/>
      <c r="AJ83" s="35"/>
      <c r="AK83" s="35"/>
      <c r="AL83" s="17"/>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row>
    <row r="84" spans="1:67" ht="24" customHeight="1" x14ac:dyDescent="0.25">
      <c r="A84" s="20"/>
      <c r="B84" s="139" t="str">
        <f>+VLOOKUP(F83,LISTAS!$B$47:$D$65,2,FALSE)</f>
        <v>OBJ_4</v>
      </c>
      <c r="C84" s="391" t="s">
        <v>132</v>
      </c>
      <c r="D84" s="392"/>
      <c r="E84" s="393"/>
      <c r="F84" s="421" t="s">
        <v>409</v>
      </c>
      <c r="G84" s="422"/>
      <c r="H84" s="422"/>
      <c r="I84" s="422"/>
      <c r="J84" s="422"/>
      <c r="K84" s="422"/>
      <c r="L84" s="422"/>
      <c r="M84" s="422"/>
      <c r="N84" s="422"/>
      <c r="O84" s="423"/>
      <c r="P84" s="124"/>
      <c r="Q84" s="41"/>
      <c r="R84" s="41"/>
      <c r="S84" s="41"/>
      <c r="T84" s="125"/>
      <c r="U84" s="125"/>
      <c r="V84" s="17"/>
      <c r="W84" s="125"/>
      <c r="X84" s="125"/>
      <c r="Y84" s="125"/>
      <c r="Z84" s="17"/>
      <c r="AA84" s="125"/>
      <c r="AB84" s="125"/>
      <c r="AC84" s="125"/>
      <c r="AD84" s="17"/>
      <c r="AE84" s="22"/>
      <c r="AF84" s="22"/>
      <c r="AG84" s="22"/>
      <c r="AH84" s="17"/>
      <c r="AI84" s="22"/>
      <c r="AJ84" s="22"/>
      <c r="AK84" s="22"/>
      <c r="AL84" s="17"/>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1"/>
    </row>
    <row r="85" spans="1:67" ht="24" customHeight="1" thickBot="1" x14ac:dyDescent="0.3">
      <c r="A85" s="20"/>
      <c r="B85" s="139" t="str">
        <f>+VLOOKUP(LEFT(F84,200),LISTAS!$I$112:$K$132,2,FALSE)</f>
        <v>PROD_OBJ_4.4.3.</v>
      </c>
      <c r="C85" s="418" t="s">
        <v>236</v>
      </c>
      <c r="D85" s="419"/>
      <c r="E85" s="420"/>
      <c r="F85" s="413" t="s">
        <v>643</v>
      </c>
      <c r="G85" s="414"/>
      <c r="H85" s="414"/>
      <c r="I85" s="414"/>
      <c r="J85" s="414"/>
      <c r="K85" s="414"/>
      <c r="L85" s="414"/>
      <c r="M85" s="414"/>
      <c r="N85" s="414"/>
      <c r="O85" s="415"/>
      <c r="P85" s="124"/>
      <c r="Q85" s="41"/>
      <c r="R85" s="41"/>
      <c r="S85" s="41"/>
      <c r="T85" s="125"/>
      <c r="U85" s="125"/>
      <c r="V85" s="17"/>
      <c r="W85" s="125"/>
      <c r="X85" s="125"/>
      <c r="Y85" s="125"/>
      <c r="Z85" s="17"/>
      <c r="AA85" s="125"/>
      <c r="AB85" s="125"/>
      <c r="AC85" s="125"/>
      <c r="AD85" s="17"/>
      <c r="AE85" s="41"/>
      <c r="AF85" s="41"/>
      <c r="AG85" s="41"/>
      <c r="AH85" s="17"/>
      <c r="AI85" s="41"/>
      <c r="AJ85" s="41"/>
      <c r="AK85" s="41"/>
      <c r="AL85" s="17"/>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21"/>
    </row>
    <row r="86" spans="1:67" ht="23.25" customHeight="1" x14ac:dyDescent="0.25">
      <c r="A86" s="23"/>
      <c r="B86" s="142" t="str">
        <f>VLOOKUP(LEFT(F85,200),LISTAS!$L$113:$P$132,2,FALSE)</f>
        <v>MGA_META14</v>
      </c>
      <c r="C86" s="394" t="s">
        <v>137</v>
      </c>
      <c r="D86" s="396" t="s">
        <v>14</v>
      </c>
      <c r="E86" s="396" t="s">
        <v>10</v>
      </c>
      <c r="F86" s="396" t="s">
        <v>240</v>
      </c>
      <c r="G86" s="416" t="s">
        <v>80</v>
      </c>
      <c r="H86" s="396" t="s">
        <v>235</v>
      </c>
      <c r="I86" s="411" t="s">
        <v>258</v>
      </c>
      <c r="J86" s="411" t="s">
        <v>243</v>
      </c>
      <c r="K86" s="396" t="s">
        <v>244</v>
      </c>
      <c r="L86" s="424" t="s">
        <v>241</v>
      </c>
      <c r="M86" s="407" t="s">
        <v>138</v>
      </c>
      <c r="N86" s="409" t="s">
        <v>15</v>
      </c>
      <c r="O86" s="410"/>
      <c r="P86" s="404" t="s">
        <v>242</v>
      </c>
      <c r="Q86" s="405"/>
      <c r="R86" s="406"/>
      <c r="S86" s="459" t="s">
        <v>245</v>
      </c>
      <c r="T86" s="460"/>
      <c r="U86" s="460"/>
      <c r="V86" s="463"/>
      <c r="W86" s="464" t="s">
        <v>246</v>
      </c>
      <c r="X86" s="460"/>
      <c r="Y86" s="460"/>
      <c r="Z86" s="463"/>
      <c r="AA86" s="464" t="s">
        <v>247</v>
      </c>
      <c r="AB86" s="460"/>
      <c r="AC86" s="460"/>
      <c r="AD86" s="463"/>
      <c r="AE86" s="464" t="s">
        <v>248</v>
      </c>
      <c r="AF86" s="460"/>
      <c r="AG86" s="460"/>
      <c r="AH86" s="461"/>
      <c r="AI86" s="459" t="s">
        <v>249</v>
      </c>
      <c r="AJ86" s="460"/>
      <c r="AK86" s="460"/>
      <c r="AL86" s="461"/>
      <c r="AM86" s="459" t="s">
        <v>250</v>
      </c>
      <c r="AN86" s="460"/>
      <c r="AO86" s="460"/>
      <c r="AP86" s="461"/>
      <c r="AQ86" s="459" t="s">
        <v>251</v>
      </c>
      <c r="AR86" s="460"/>
      <c r="AS86" s="460"/>
      <c r="AT86" s="461"/>
      <c r="AU86" s="459" t="s">
        <v>252</v>
      </c>
      <c r="AV86" s="460"/>
      <c r="AW86" s="460"/>
      <c r="AX86" s="461"/>
      <c r="AY86" s="459" t="s">
        <v>253</v>
      </c>
      <c r="AZ86" s="460"/>
      <c r="BA86" s="460"/>
      <c r="BB86" s="461"/>
      <c r="BC86" s="459" t="s">
        <v>254</v>
      </c>
      <c r="BD86" s="460"/>
      <c r="BE86" s="460"/>
      <c r="BF86" s="461"/>
      <c r="BG86" s="459" t="s">
        <v>255</v>
      </c>
      <c r="BH86" s="460"/>
      <c r="BI86" s="460"/>
      <c r="BJ86" s="461"/>
      <c r="BK86" s="459" t="s">
        <v>256</v>
      </c>
      <c r="BL86" s="460"/>
      <c r="BM86" s="460"/>
      <c r="BN86" s="461"/>
      <c r="BO86" s="24"/>
    </row>
    <row r="87" spans="1:67" ht="33.75" customHeight="1" thickBot="1" x14ac:dyDescent="0.3">
      <c r="A87" s="23"/>
      <c r="B87" s="142" t="str">
        <f>VLOOKUP(LEFT(F85,200),LISTAS!$L$113:$O$132,3,FALSE)</f>
        <v>PMR_META14</v>
      </c>
      <c r="C87" s="395"/>
      <c r="D87" s="397"/>
      <c r="E87" s="397"/>
      <c r="F87" s="397"/>
      <c r="G87" s="417"/>
      <c r="H87" s="397"/>
      <c r="I87" s="412"/>
      <c r="J87" s="412"/>
      <c r="K87" s="397"/>
      <c r="L87" s="425"/>
      <c r="M87" s="408"/>
      <c r="N87" s="185" t="s">
        <v>11</v>
      </c>
      <c r="O87" s="186" t="s">
        <v>12</v>
      </c>
      <c r="P87" s="187" t="s">
        <v>239</v>
      </c>
      <c r="Q87" s="188" t="s">
        <v>238</v>
      </c>
      <c r="R87" s="189" t="s">
        <v>237</v>
      </c>
      <c r="S87" s="190" t="s">
        <v>135</v>
      </c>
      <c r="T87" s="190" t="s">
        <v>136</v>
      </c>
      <c r="U87" s="190" t="s">
        <v>13</v>
      </c>
      <c r="V87" s="191" t="s">
        <v>63</v>
      </c>
      <c r="W87" s="190" t="s">
        <v>135</v>
      </c>
      <c r="X87" s="190" t="s">
        <v>136</v>
      </c>
      <c r="Y87" s="190" t="s">
        <v>13</v>
      </c>
      <c r="Z87" s="191" t="s">
        <v>63</v>
      </c>
      <c r="AA87" s="190" t="s">
        <v>135</v>
      </c>
      <c r="AB87" s="190" t="s">
        <v>136</v>
      </c>
      <c r="AC87" s="190" t="s">
        <v>13</v>
      </c>
      <c r="AD87" s="191" t="s">
        <v>63</v>
      </c>
      <c r="AE87" s="190" t="s">
        <v>135</v>
      </c>
      <c r="AF87" s="190" t="s">
        <v>136</v>
      </c>
      <c r="AG87" s="190" t="s">
        <v>13</v>
      </c>
      <c r="AH87" s="191" t="s">
        <v>63</v>
      </c>
      <c r="AI87" s="190" t="s">
        <v>135</v>
      </c>
      <c r="AJ87" s="190" t="s">
        <v>136</v>
      </c>
      <c r="AK87" s="190" t="s">
        <v>13</v>
      </c>
      <c r="AL87" s="191" t="s">
        <v>63</v>
      </c>
      <c r="AM87" s="190" t="s">
        <v>135</v>
      </c>
      <c r="AN87" s="190" t="s">
        <v>136</v>
      </c>
      <c r="AO87" s="190" t="s">
        <v>13</v>
      </c>
      <c r="AP87" s="190" t="s">
        <v>63</v>
      </c>
      <c r="AQ87" s="190" t="s">
        <v>135</v>
      </c>
      <c r="AR87" s="190" t="s">
        <v>136</v>
      </c>
      <c r="AS87" s="190" t="s">
        <v>13</v>
      </c>
      <c r="AT87" s="190" t="s">
        <v>63</v>
      </c>
      <c r="AU87" s="190" t="s">
        <v>135</v>
      </c>
      <c r="AV87" s="190" t="s">
        <v>136</v>
      </c>
      <c r="AW87" s="190" t="s">
        <v>13</v>
      </c>
      <c r="AX87" s="190" t="s">
        <v>63</v>
      </c>
      <c r="AY87" s="190" t="s">
        <v>135</v>
      </c>
      <c r="AZ87" s="190" t="s">
        <v>136</v>
      </c>
      <c r="BA87" s="190" t="s">
        <v>13</v>
      </c>
      <c r="BB87" s="190" t="s">
        <v>63</v>
      </c>
      <c r="BC87" s="190" t="s">
        <v>135</v>
      </c>
      <c r="BD87" s="190" t="s">
        <v>136</v>
      </c>
      <c r="BE87" s="190" t="s">
        <v>13</v>
      </c>
      <c r="BF87" s="190" t="s">
        <v>63</v>
      </c>
      <c r="BG87" s="190" t="s">
        <v>135</v>
      </c>
      <c r="BH87" s="190" t="s">
        <v>136</v>
      </c>
      <c r="BI87" s="190" t="s">
        <v>13</v>
      </c>
      <c r="BJ87" s="190" t="s">
        <v>63</v>
      </c>
      <c r="BK87" s="190" t="s">
        <v>135</v>
      </c>
      <c r="BL87" s="190" t="s">
        <v>136</v>
      </c>
      <c r="BM87" s="190" t="s">
        <v>13</v>
      </c>
      <c r="BN87" s="190" t="s">
        <v>63</v>
      </c>
      <c r="BO87" s="24"/>
    </row>
    <row r="88" spans="1:67" s="44" customFormat="1" ht="24.95" customHeight="1" x14ac:dyDescent="0.25">
      <c r="A88" s="42"/>
      <c r="B88" s="144"/>
      <c r="C88" s="400" t="s">
        <v>161</v>
      </c>
      <c r="D88" s="400">
        <v>1</v>
      </c>
      <c r="E88" s="398" t="s">
        <v>625</v>
      </c>
      <c r="F88" s="493" t="s">
        <v>593</v>
      </c>
      <c r="G88" s="283" t="s">
        <v>594</v>
      </c>
      <c r="H88" s="312" t="s">
        <v>432</v>
      </c>
      <c r="I88" s="328">
        <v>2.21964285714286E-2</v>
      </c>
      <c r="J88" s="192" t="s">
        <v>453</v>
      </c>
      <c r="K88" s="321">
        <v>2.2196428571428572E-2</v>
      </c>
      <c r="L88" s="184">
        <f t="shared" ref="L88:L104" si="19">+SUM(S88,W88,AA88,AE88,AI88,AM88,AQ88,AU88,AY88,BC88,BG88,BK88)</f>
        <v>1</v>
      </c>
      <c r="M88" s="337" t="s">
        <v>595</v>
      </c>
      <c r="N88" s="340">
        <v>44986</v>
      </c>
      <c r="O88" s="340">
        <v>45275</v>
      </c>
      <c r="P88" s="332">
        <f>+SUM(T88,X88,AB88,AF88,AJ88,AN88,AR88,AV88,AZ88,BD88,BH88,BL88)</f>
        <v>0</v>
      </c>
      <c r="Q88" s="194">
        <f>IFERROR(P88/L88,0)</f>
        <v>0</v>
      </c>
      <c r="R88" s="184">
        <f t="shared" ref="R88:R104" si="20">P88*K88</f>
        <v>0</v>
      </c>
      <c r="S88" s="70"/>
      <c r="T88" s="70"/>
      <c r="U88" s="462"/>
      <c r="V88" s="195"/>
      <c r="W88" s="70"/>
      <c r="X88" s="70"/>
      <c r="Y88" s="462"/>
      <c r="Z88" s="195"/>
      <c r="AA88" s="70"/>
      <c r="AB88" s="70"/>
      <c r="AC88" s="462"/>
      <c r="AD88" s="195"/>
      <c r="AE88" s="70"/>
      <c r="AF88" s="70"/>
      <c r="AG88" s="462"/>
      <c r="AH88" s="195"/>
      <c r="AI88" s="70"/>
      <c r="AJ88" s="70"/>
      <c r="AK88" s="462"/>
      <c r="AL88" s="195"/>
      <c r="AM88" s="70"/>
      <c r="AN88" s="70"/>
      <c r="AO88" s="462"/>
      <c r="AP88" s="195"/>
      <c r="AQ88" s="70"/>
      <c r="AR88" s="70"/>
      <c r="AS88" s="462"/>
      <c r="AT88" s="195"/>
      <c r="AU88" s="70"/>
      <c r="AV88" s="70"/>
      <c r="AW88" s="462"/>
      <c r="AX88" s="195"/>
      <c r="AY88" s="70"/>
      <c r="AZ88" s="70"/>
      <c r="BA88" s="462"/>
      <c r="BB88" s="195"/>
      <c r="BC88" s="70"/>
      <c r="BD88" s="70"/>
      <c r="BE88" s="462"/>
      <c r="BF88" s="195"/>
      <c r="BG88" s="367"/>
      <c r="BH88" s="70"/>
      <c r="BI88" s="462"/>
      <c r="BJ88" s="195"/>
      <c r="BK88" s="367">
        <v>1</v>
      </c>
      <c r="BL88" s="70"/>
      <c r="BM88" s="462"/>
      <c r="BN88" s="195"/>
      <c r="BO88" s="43"/>
    </row>
    <row r="89" spans="1:67" s="44" customFormat="1" ht="24.95" customHeight="1" x14ac:dyDescent="0.25">
      <c r="A89" s="42"/>
      <c r="B89" s="144"/>
      <c r="C89" s="403"/>
      <c r="D89" s="403"/>
      <c r="E89" s="402"/>
      <c r="F89" s="494"/>
      <c r="G89" s="285" t="s">
        <v>596</v>
      </c>
      <c r="H89" s="312" t="s">
        <v>432</v>
      </c>
      <c r="I89" s="329">
        <v>1.7757142857142857E-2</v>
      </c>
      <c r="J89" s="192" t="s">
        <v>453</v>
      </c>
      <c r="K89" s="321">
        <v>1.7757142857142857E-2</v>
      </c>
      <c r="L89" s="184">
        <f t="shared" si="19"/>
        <v>1</v>
      </c>
      <c r="M89" s="337" t="s">
        <v>595</v>
      </c>
      <c r="N89" s="340">
        <v>45017</v>
      </c>
      <c r="O89" s="340">
        <v>45275</v>
      </c>
      <c r="P89" s="332">
        <f t="shared" ref="P89:P102" si="21">+SUM(T89,X89,AB89,AF89,AJ89,AN89,AR89,AV89,AZ89,BD89,BH89,BL89)</f>
        <v>0</v>
      </c>
      <c r="Q89" s="194">
        <f t="shared" ref="Q89:Q102" si="22">IFERROR(P89/L89,0)</f>
        <v>0</v>
      </c>
      <c r="R89" s="184">
        <f t="shared" ref="R89:R102" si="23">P89*K89</f>
        <v>0</v>
      </c>
      <c r="S89" s="236"/>
      <c r="T89" s="236"/>
      <c r="U89" s="462"/>
      <c r="V89" s="195"/>
      <c r="W89" s="236"/>
      <c r="X89" s="236"/>
      <c r="Y89" s="462"/>
      <c r="Z89" s="195"/>
      <c r="AA89" s="236"/>
      <c r="AB89" s="236"/>
      <c r="AC89" s="462"/>
      <c r="AD89" s="195"/>
      <c r="AE89" s="236"/>
      <c r="AF89" s="236"/>
      <c r="AG89" s="462"/>
      <c r="AH89" s="195"/>
      <c r="AI89" s="236"/>
      <c r="AJ89" s="236"/>
      <c r="AK89" s="462"/>
      <c r="AL89" s="195"/>
      <c r="AM89" s="236"/>
      <c r="AN89" s="236"/>
      <c r="AO89" s="462"/>
      <c r="AP89" s="195"/>
      <c r="AQ89" s="236"/>
      <c r="AR89" s="236"/>
      <c r="AS89" s="462"/>
      <c r="AT89" s="195"/>
      <c r="AU89" s="236"/>
      <c r="AV89" s="236"/>
      <c r="AW89" s="462"/>
      <c r="AX89" s="195"/>
      <c r="AY89" s="236"/>
      <c r="AZ89" s="236"/>
      <c r="BA89" s="462"/>
      <c r="BB89" s="195"/>
      <c r="BC89" s="236"/>
      <c r="BD89" s="236"/>
      <c r="BE89" s="462"/>
      <c r="BF89" s="195"/>
      <c r="BG89" s="368"/>
      <c r="BH89" s="236"/>
      <c r="BI89" s="462"/>
      <c r="BJ89" s="195"/>
      <c r="BK89" s="368">
        <v>1</v>
      </c>
      <c r="BL89" s="236"/>
      <c r="BM89" s="462"/>
      <c r="BN89" s="195"/>
      <c r="BO89" s="43"/>
    </row>
    <row r="90" spans="1:67" s="44" customFormat="1" ht="24.95" customHeight="1" x14ac:dyDescent="0.25">
      <c r="A90" s="42"/>
      <c r="B90" s="144"/>
      <c r="C90" s="403"/>
      <c r="D90" s="403"/>
      <c r="E90" s="402"/>
      <c r="F90" s="285" t="s">
        <v>597</v>
      </c>
      <c r="G90" s="285" t="s">
        <v>598</v>
      </c>
      <c r="H90" s="312" t="s">
        <v>432</v>
      </c>
      <c r="I90" s="329">
        <v>4.4392857142857144E-2</v>
      </c>
      <c r="J90" s="192" t="s">
        <v>453</v>
      </c>
      <c r="K90" s="321">
        <v>4.4392857142857144E-2</v>
      </c>
      <c r="L90" s="184">
        <f t="shared" si="19"/>
        <v>1</v>
      </c>
      <c r="M90" s="337" t="s">
        <v>595</v>
      </c>
      <c r="N90" s="340">
        <v>45108</v>
      </c>
      <c r="O90" s="340">
        <v>45260</v>
      </c>
      <c r="P90" s="332">
        <f t="shared" si="21"/>
        <v>0</v>
      </c>
      <c r="Q90" s="194">
        <f t="shared" si="22"/>
        <v>0</v>
      </c>
      <c r="R90" s="184">
        <f t="shared" si="23"/>
        <v>0</v>
      </c>
      <c r="S90" s="236"/>
      <c r="T90" s="236"/>
      <c r="U90" s="462"/>
      <c r="V90" s="195"/>
      <c r="W90" s="236"/>
      <c r="X90" s="236"/>
      <c r="Y90" s="462"/>
      <c r="Z90" s="195"/>
      <c r="AA90" s="236"/>
      <c r="AB90" s="236"/>
      <c r="AC90" s="462"/>
      <c r="AD90" s="195"/>
      <c r="AE90" s="236"/>
      <c r="AF90" s="236"/>
      <c r="AG90" s="462"/>
      <c r="AH90" s="195"/>
      <c r="AI90" s="236"/>
      <c r="AJ90" s="236"/>
      <c r="AK90" s="462"/>
      <c r="AL90" s="195"/>
      <c r="AM90" s="236"/>
      <c r="AN90" s="236"/>
      <c r="AO90" s="462"/>
      <c r="AP90" s="195"/>
      <c r="AQ90" s="236"/>
      <c r="AR90" s="236"/>
      <c r="AS90" s="462"/>
      <c r="AT90" s="195"/>
      <c r="AU90" s="236"/>
      <c r="AV90" s="236"/>
      <c r="AW90" s="462"/>
      <c r="AX90" s="195"/>
      <c r="AY90" s="236"/>
      <c r="AZ90" s="236"/>
      <c r="BA90" s="462"/>
      <c r="BB90" s="195"/>
      <c r="BC90" s="236"/>
      <c r="BD90" s="236"/>
      <c r="BE90" s="462"/>
      <c r="BF90" s="195"/>
      <c r="BG90" s="369">
        <v>1</v>
      </c>
      <c r="BH90" s="236"/>
      <c r="BI90" s="462"/>
      <c r="BJ90" s="195"/>
      <c r="BK90" s="369"/>
      <c r="BL90" s="236"/>
      <c r="BM90" s="462"/>
      <c r="BN90" s="195"/>
      <c r="BO90" s="43"/>
    </row>
    <row r="91" spans="1:67" s="44" customFormat="1" ht="24.95" customHeight="1" x14ac:dyDescent="0.25">
      <c r="A91" s="42"/>
      <c r="B91" s="144"/>
      <c r="C91" s="403"/>
      <c r="D91" s="403"/>
      <c r="E91" s="402"/>
      <c r="F91" s="285" t="s">
        <v>599</v>
      </c>
      <c r="G91" s="285" t="s">
        <v>600</v>
      </c>
      <c r="H91" s="312" t="s">
        <v>432</v>
      </c>
      <c r="I91" s="329">
        <v>4.4392857142857144E-2</v>
      </c>
      <c r="J91" s="192" t="s">
        <v>453</v>
      </c>
      <c r="K91" s="321">
        <v>4.4392857142857144E-2</v>
      </c>
      <c r="L91" s="184">
        <f t="shared" si="19"/>
        <v>1</v>
      </c>
      <c r="M91" s="337" t="s">
        <v>595</v>
      </c>
      <c r="N91" s="340">
        <v>45047</v>
      </c>
      <c r="O91" s="340">
        <v>45275</v>
      </c>
      <c r="P91" s="332">
        <f t="shared" si="21"/>
        <v>0</v>
      </c>
      <c r="Q91" s="194">
        <f t="shared" si="22"/>
        <v>0</v>
      </c>
      <c r="R91" s="184">
        <f t="shared" si="23"/>
        <v>0</v>
      </c>
      <c r="S91" s="236"/>
      <c r="T91" s="236"/>
      <c r="U91" s="462"/>
      <c r="V91" s="195"/>
      <c r="W91" s="236"/>
      <c r="X91" s="236"/>
      <c r="Y91" s="462"/>
      <c r="Z91" s="195"/>
      <c r="AA91" s="236"/>
      <c r="AB91" s="236"/>
      <c r="AC91" s="462"/>
      <c r="AD91" s="195"/>
      <c r="AE91" s="236"/>
      <c r="AF91" s="236"/>
      <c r="AG91" s="462"/>
      <c r="AH91" s="195"/>
      <c r="AI91" s="236"/>
      <c r="AJ91" s="236"/>
      <c r="AK91" s="462"/>
      <c r="AL91" s="195"/>
      <c r="AM91" s="236"/>
      <c r="AN91" s="236"/>
      <c r="AO91" s="462"/>
      <c r="AP91" s="195"/>
      <c r="AQ91" s="236"/>
      <c r="AR91" s="236"/>
      <c r="AS91" s="462"/>
      <c r="AT91" s="195"/>
      <c r="AU91" s="236"/>
      <c r="AV91" s="236"/>
      <c r="AW91" s="462"/>
      <c r="AX91" s="195"/>
      <c r="AY91" s="236"/>
      <c r="AZ91" s="236"/>
      <c r="BA91" s="462"/>
      <c r="BB91" s="195"/>
      <c r="BC91" s="236"/>
      <c r="BD91" s="236"/>
      <c r="BE91" s="462"/>
      <c r="BF91" s="195"/>
      <c r="BG91" s="369"/>
      <c r="BH91" s="236"/>
      <c r="BI91" s="462"/>
      <c r="BJ91" s="195"/>
      <c r="BK91" s="369">
        <v>1</v>
      </c>
      <c r="BL91" s="236"/>
      <c r="BM91" s="462"/>
      <c r="BN91" s="195"/>
      <c r="BO91" s="43"/>
    </row>
    <row r="92" spans="1:67" s="44" customFormat="1" ht="24.95" customHeight="1" thickBot="1" x14ac:dyDescent="0.3">
      <c r="A92" s="42"/>
      <c r="B92" s="144"/>
      <c r="C92" s="401"/>
      <c r="D92" s="401"/>
      <c r="E92" s="399"/>
      <c r="F92" s="288" t="s">
        <v>601</v>
      </c>
      <c r="G92" s="288" t="s">
        <v>602</v>
      </c>
      <c r="H92" s="312" t="s">
        <v>432</v>
      </c>
      <c r="I92" s="329">
        <v>3.1074999999999998E-2</v>
      </c>
      <c r="J92" s="192" t="s">
        <v>453</v>
      </c>
      <c r="K92" s="321">
        <v>3.1074999999999998E-2</v>
      </c>
      <c r="L92" s="184">
        <f t="shared" si="19"/>
        <v>1</v>
      </c>
      <c r="M92" s="337" t="s">
        <v>595</v>
      </c>
      <c r="N92" s="340">
        <v>45170</v>
      </c>
      <c r="O92" s="340">
        <v>45275</v>
      </c>
      <c r="P92" s="332">
        <f t="shared" si="21"/>
        <v>0</v>
      </c>
      <c r="Q92" s="194">
        <f t="shared" si="22"/>
        <v>0</v>
      </c>
      <c r="R92" s="184">
        <f t="shared" si="23"/>
        <v>0</v>
      </c>
      <c r="S92" s="236"/>
      <c r="T92" s="236"/>
      <c r="U92" s="462"/>
      <c r="V92" s="195"/>
      <c r="W92" s="236"/>
      <c r="X92" s="236"/>
      <c r="Y92" s="462"/>
      <c r="Z92" s="195"/>
      <c r="AA92" s="236"/>
      <c r="AB92" s="236"/>
      <c r="AC92" s="462"/>
      <c r="AD92" s="195"/>
      <c r="AE92" s="236"/>
      <c r="AF92" s="236"/>
      <c r="AG92" s="462"/>
      <c r="AH92" s="195"/>
      <c r="AI92" s="236"/>
      <c r="AJ92" s="236"/>
      <c r="AK92" s="462"/>
      <c r="AL92" s="195"/>
      <c r="AM92" s="236"/>
      <c r="AN92" s="236"/>
      <c r="AO92" s="462"/>
      <c r="AP92" s="195"/>
      <c r="AQ92" s="236"/>
      <c r="AR92" s="236"/>
      <c r="AS92" s="462"/>
      <c r="AT92" s="195"/>
      <c r="AU92" s="236"/>
      <c r="AV92" s="236"/>
      <c r="AW92" s="462"/>
      <c r="AX92" s="195"/>
      <c r="AY92" s="236"/>
      <c r="AZ92" s="236"/>
      <c r="BA92" s="462"/>
      <c r="BB92" s="195"/>
      <c r="BC92" s="236"/>
      <c r="BD92" s="236"/>
      <c r="BE92" s="462"/>
      <c r="BF92" s="195"/>
      <c r="BG92" s="370"/>
      <c r="BH92" s="236"/>
      <c r="BI92" s="462"/>
      <c r="BJ92" s="195"/>
      <c r="BK92" s="370">
        <v>1</v>
      </c>
      <c r="BL92" s="236"/>
      <c r="BM92" s="462"/>
      <c r="BN92" s="195"/>
      <c r="BO92" s="43"/>
    </row>
    <row r="93" spans="1:67" s="44" customFormat="1" ht="44.25" customHeight="1" thickBot="1" x14ac:dyDescent="0.3">
      <c r="A93" s="42"/>
      <c r="B93" s="144"/>
      <c r="C93" s="273" t="s">
        <v>161</v>
      </c>
      <c r="D93" s="237">
        <v>2</v>
      </c>
      <c r="E93" s="273" t="s">
        <v>626</v>
      </c>
      <c r="F93" s="290" t="s">
        <v>603</v>
      </c>
      <c r="G93" s="290" t="s">
        <v>604</v>
      </c>
      <c r="H93" s="312" t="s">
        <v>432</v>
      </c>
      <c r="I93" s="330">
        <v>4.4392857142857144E-2</v>
      </c>
      <c r="J93" s="192" t="s">
        <v>453</v>
      </c>
      <c r="K93" s="325">
        <v>4.4392857142857144E-2</v>
      </c>
      <c r="L93" s="184">
        <f t="shared" si="19"/>
        <v>1</v>
      </c>
      <c r="M93" s="338" t="s">
        <v>595</v>
      </c>
      <c r="N93" s="341">
        <v>44958</v>
      </c>
      <c r="O93" s="341">
        <v>45260</v>
      </c>
      <c r="P93" s="332">
        <f t="shared" si="21"/>
        <v>0</v>
      </c>
      <c r="Q93" s="194">
        <f t="shared" si="22"/>
        <v>0</v>
      </c>
      <c r="R93" s="184">
        <f t="shared" si="23"/>
        <v>0</v>
      </c>
      <c r="S93" s="236"/>
      <c r="T93" s="236"/>
      <c r="U93" s="462"/>
      <c r="V93" s="195"/>
      <c r="W93" s="236"/>
      <c r="X93" s="236"/>
      <c r="Y93" s="462"/>
      <c r="Z93" s="195"/>
      <c r="AA93" s="236"/>
      <c r="AB93" s="236"/>
      <c r="AC93" s="462"/>
      <c r="AD93" s="195"/>
      <c r="AE93" s="236"/>
      <c r="AF93" s="236"/>
      <c r="AG93" s="462"/>
      <c r="AH93" s="195"/>
      <c r="AI93" s="236"/>
      <c r="AJ93" s="236"/>
      <c r="AK93" s="462"/>
      <c r="AL93" s="195"/>
      <c r="AM93" s="236"/>
      <c r="AN93" s="236"/>
      <c r="AO93" s="462"/>
      <c r="AP93" s="195"/>
      <c r="AQ93" s="236"/>
      <c r="AR93" s="236"/>
      <c r="AS93" s="462"/>
      <c r="AT93" s="195"/>
      <c r="AU93" s="236"/>
      <c r="AV93" s="236"/>
      <c r="AW93" s="462"/>
      <c r="AX93" s="195"/>
      <c r="AY93" s="236"/>
      <c r="AZ93" s="236"/>
      <c r="BA93" s="462"/>
      <c r="BB93" s="195"/>
      <c r="BC93" s="236"/>
      <c r="BD93" s="236"/>
      <c r="BE93" s="462"/>
      <c r="BF93" s="195"/>
      <c r="BG93" s="371">
        <v>1</v>
      </c>
      <c r="BH93" s="236"/>
      <c r="BI93" s="462"/>
      <c r="BJ93" s="195"/>
      <c r="BK93" s="371"/>
      <c r="BL93" s="236"/>
      <c r="BM93" s="462"/>
      <c r="BN93" s="195"/>
      <c r="BO93" s="43"/>
    </row>
    <row r="94" spans="1:67" s="44" customFormat="1" ht="24.95" customHeight="1" x14ac:dyDescent="0.25">
      <c r="A94" s="42"/>
      <c r="B94" s="144"/>
      <c r="C94" s="400" t="s">
        <v>161</v>
      </c>
      <c r="D94" s="400">
        <v>3</v>
      </c>
      <c r="E94" s="398" t="s">
        <v>627</v>
      </c>
      <c r="F94" s="292" t="s">
        <v>605</v>
      </c>
      <c r="G94" s="292" t="s">
        <v>606</v>
      </c>
      <c r="H94" s="312" t="s">
        <v>432</v>
      </c>
      <c r="I94" s="329">
        <v>4.4392857142857144E-2</v>
      </c>
      <c r="J94" s="192" t="s">
        <v>453</v>
      </c>
      <c r="K94" s="321">
        <v>4.4392857142857144E-2</v>
      </c>
      <c r="L94" s="184">
        <f t="shared" si="19"/>
        <v>1</v>
      </c>
      <c r="M94" s="337" t="s">
        <v>595</v>
      </c>
      <c r="N94" s="340">
        <v>44986</v>
      </c>
      <c r="O94" s="340">
        <v>45260</v>
      </c>
      <c r="P94" s="332">
        <f t="shared" si="21"/>
        <v>0</v>
      </c>
      <c r="Q94" s="194">
        <f t="shared" si="22"/>
        <v>0</v>
      </c>
      <c r="R94" s="184">
        <f t="shared" si="23"/>
        <v>0</v>
      </c>
      <c r="S94" s="236"/>
      <c r="T94" s="236"/>
      <c r="U94" s="462"/>
      <c r="V94" s="195"/>
      <c r="W94" s="236"/>
      <c r="X94" s="236"/>
      <c r="Y94" s="462"/>
      <c r="Z94" s="195"/>
      <c r="AA94" s="236"/>
      <c r="AB94" s="236"/>
      <c r="AC94" s="462"/>
      <c r="AD94" s="195"/>
      <c r="AE94" s="236"/>
      <c r="AF94" s="236"/>
      <c r="AG94" s="462"/>
      <c r="AH94" s="195"/>
      <c r="AI94" s="236"/>
      <c r="AJ94" s="236"/>
      <c r="AK94" s="462"/>
      <c r="AL94" s="195"/>
      <c r="AM94" s="236"/>
      <c r="AN94" s="236"/>
      <c r="AO94" s="462"/>
      <c r="AP94" s="195"/>
      <c r="AQ94" s="236"/>
      <c r="AR94" s="236"/>
      <c r="AS94" s="462"/>
      <c r="AT94" s="195"/>
      <c r="AU94" s="236"/>
      <c r="AV94" s="236"/>
      <c r="AW94" s="462"/>
      <c r="AX94" s="195"/>
      <c r="AY94" s="236"/>
      <c r="AZ94" s="236"/>
      <c r="BA94" s="462"/>
      <c r="BB94" s="195"/>
      <c r="BC94" s="236"/>
      <c r="BD94" s="236"/>
      <c r="BE94" s="462"/>
      <c r="BF94" s="195"/>
      <c r="BG94" s="372">
        <v>1</v>
      </c>
      <c r="BH94" s="236"/>
      <c r="BI94" s="462"/>
      <c r="BJ94" s="195"/>
      <c r="BK94" s="372"/>
      <c r="BL94" s="236"/>
      <c r="BM94" s="462"/>
      <c r="BN94" s="195"/>
      <c r="BO94" s="43"/>
    </row>
    <row r="95" spans="1:67" s="44" customFormat="1" ht="24.95" customHeight="1" thickBot="1" x14ac:dyDescent="0.3">
      <c r="A95" s="42"/>
      <c r="B95" s="144"/>
      <c r="C95" s="401"/>
      <c r="D95" s="401"/>
      <c r="E95" s="399"/>
      <c r="F95" s="294" t="s">
        <v>607</v>
      </c>
      <c r="G95" s="294" t="s">
        <v>608</v>
      </c>
      <c r="H95" s="312" t="s">
        <v>432</v>
      </c>
      <c r="I95" s="330">
        <v>4.4392857142857144E-2</v>
      </c>
      <c r="J95" s="192" t="s">
        <v>453</v>
      </c>
      <c r="K95" s="325">
        <v>4.4392857142857144E-2</v>
      </c>
      <c r="L95" s="184">
        <f t="shared" si="19"/>
        <v>1</v>
      </c>
      <c r="M95" s="338" t="s">
        <v>595</v>
      </c>
      <c r="N95" s="341">
        <v>44986</v>
      </c>
      <c r="O95" s="341">
        <v>45260</v>
      </c>
      <c r="P95" s="332">
        <f t="shared" si="21"/>
        <v>0</v>
      </c>
      <c r="Q95" s="194">
        <f t="shared" si="22"/>
        <v>0</v>
      </c>
      <c r="R95" s="184">
        <f t="shared" si="23"/>
        <v>0</v>
      </c>
      <c r="S95" s="236"/>
      <c r="T95" s="236"/>
      <c r="U95" s="462"/>
      <c r="V95" s="195"/>
      <c r="W95" s="236"/>
      <c r="X95" s="236"/>
      <c r="Y95" s="462"/>
      <c r="Z95" s="195"/>
      <c r="AA95" s="236"/>
      <c r="AB95" s="236"/>
      <c r="AC95" s="462"/>
      <c r="AD95" s="195"/>
      <c r="AE95" s="236"/>
      <c r="AF95" s="236"/>
      <c r="AG95" s="462"/>
      <c r="AH95" s="195"/>
      <c r="AI95" s="236"/>
      <c r="AJ95" s="236"/>
      <c r="AK95" s="462"/>
      <c r="AL95" s="195"/>
      <c r="AM95" s="236"/>
      <c r="AN95" s="236"/>
      <c r="AO95" s="462"/>
      <c r="AP95" s="195"/>
      <c r="AQ95" s="236"/>
      <c r="AR95" s="236"/>
      <c r="AS95" s="462"/>
      <c r="AT95" s="195"/>
      <c r="AU95" s="236"/>
      <c r="AV95" s="236"/>
      <c r="AW95" s="462"/>
      <c r="AX95" s="195"/>
      <c r="AY95" s="236"/>
      <c r="AZ95" s="236"/>
      <c r="BA95" s="462"/>
      <c r="BB95" s="195"/>
      <c r="BC95" s="236"/>
      <c r="BD95" s="236"/>
      <c r="BE95" s="462"/>
      <c r="BF95" s="195"/>
      <c r="BG95" s="373">
        <v>1</v>
      </c>
      <c r="BH95" s="236"/>
      <c r="BI95" s="462"/>
      <c r="BJ95" s="195"/>
      <c r="BK95" s="373"/>
      <c r="BL95" s="236"/>
      <c r="BM95" s="462"/>
      <c r="BN95" s="195"/>
      <c r="BO95" s="43"/>
    </row>
    <row r="96" spans="1:67" s="44" customFormat="1" ht="24.95" customHeight="1" thickBot="1" x14ac:dyDescent="0.3">
      <c r="A96" s="42"/>
      <c r="B96" s="144"/>
      <c r="C96" s="273" t="s">
        <v>161</v>
      </c>
      <c r="D96" s="237">
        <v>4</v>
      </c>
      <c r="E96" s="273" t="s">
        <v>628</v>
      </c>
      <c r="F96" s="296" t="s">
        <v>609</v>
      </c>
      <c r="G96" s="296" t="s">
        <v>610</v>
      </c>
      <c r="H96" s="312" t="s">
        <v>432</v>
      </c>
      <c r="I96" s="331">
        <v>2.2196428571428572E-2</v>
      </c>
      <c r="J96" s="192" t="s">
        <v>453</v>
      </c>
      <c r="K96" s="326">
        <v>2.2196428571428572E-2</v>
      </c>
      <c r="L96" s="184">
        <f t="shared" si="19"/>
        <v>1</v>
      </c>
      <c r="M96" s="339" t="s">
        <v>595</v>
      </c>
      <c r="N96" s="342">
        <v>44986</v>
      </c>
      <c r="O96" s="342">
        <v>45260</v>
      </c>
      <c r="P96" s="332">
        <f t="shared" si="21"/>
        <v>0</v>
      </c>
      <c r="Q96" s="194">
        <f t="shared" si="22"/>
        <v>0</v>
      </c>
      <c r="R96" s="184">
        <f t="shared" si="23"/>
        <v>0</v>
      </c>
      <c r="S96" s="236"/>
      <c r="T96" s="236"/>
      <c r="U96" s="462"/>
      <c r="V96" s="195"/>
      <c r="W96" s="236"/>
      <c r="X96" s="236"/>
      <c r="Y96" s="462"/>
      <c r="Z96" s="195"/>
      <c r="AA96" s="236"/>
      <c r="AB96" s="236"/>
      <c r="AC96" s="462"/>
      <c r="AD96" s="195"/>
      <c r="AE96" s="236"/>
      <c r="AF96" s="236"/>
      <c r="AG96" s="462"/>
      <c r="AH96" s="195"/>
      <c r="AI96" s="236"/>
      <c r="AJ96" s="236"/>
      <c r="AK96" s="462"/>
      <c r="AL96" s="195"/>
      <c r="AM96" s="236"/>
      <c r="AN96" s="236"/>
      <c r="AO96" s="462"/>
      <c r="AP96" s="195"/>
      <c r="AQ96" s="236"/>
      <c r="AR96" s="236"/>
      <c r="AS96" s="462"/>
      <c r="AT96" s="195"/>
      <c r="AU96" s="236"/>
      <c r="AV96" s="236"/>
      <c r="AW96" s="462"/>
      <c r="AX96" s="195"/>
      <c r="AY96" s="236"/>
      <c r="AZ96" s="236"/>
      <c r="BA96" s="462"/>
      <c r="BB96" s="195"/>
      <c r="BC96" s="236"/>
      <c r="BD96" s="236"/>
      <c r="BE96" s="462"/>
      <c r="BF96" s="195"/>
      <c r="BG96" s="374">
        <v>1</v>
      </c>
      <c r="BH96" s="236"/>
      <c r="BI96" s="462"/>
      <c r="BJ96" s="195"/>
      <c r="BK96" s="374"/>
      <c r="BL96" s="236"/>
      <c r="BM96" s="462"/>
      <c r="BN96" s="195"/>
      <c r="BO96" s="43"/>
    </row>
    <row r="97" spans="1:67" s="44" customFormat="1" ht="24.95" customHeight="1" x14ac:dyDescent="0.25">
      <c r="A97" s="42"/>
      <c r="B97" s="144"/>
      <c r="C97" s="400" t="s">
        <v>161</v>
      </c>
      <c r="D97" s="400">
        <v>5</v>
      </c>
      <c r="E97" s="398" t="s">
        <v>629</v>
      </c>
      <c r="F97" s="283" t="s">
        <v>611</v>
      </c>
      <c r="G97" s="283" t="s">
        <v>612</v>
      </c>
      <c r="H97" s="312" t="s">
        <v>432</v>
      </c>
      <c r="I97" s="329">
        <v>4.4392857142857144E-2</v>
      </c>
      <c r="J97" s="192" t="s">
        <v>453</v>
      </c>
      <c r="K97" s="321">
        <v>4.4392857142857144E-2</v>
      </c>
      <c r="L97" s="184">
        <f t="shared" si="19"/>
        <v>1</v>
      </c>
      <c r="M97" s="337" t="s">
        <v>595</v>
      </c>
      <c r="N97" s="340">
        <v>44958</v>
      </c>
      <c r="O97" s="340">
        <v>45260</v>
      </c>
      <c r="P97" s="332">
        <f t="shared" si="21"/>
        <v>0</v>
      </c>
      <c r="Q97" s="194">
        <f t="shared" si="22"/>
        <v>0</v>
      </c>
      <c r="R97" s="184">
        <f t="shared" si="23"/>
        <v>0</v>
      </c>
      <c r="S97" s="236"/>
      <c r="T97" s="236"/>
      <c r="U97" s="462"/>
      <c r="V97" s="195"/>
      <c r="W97" s="236"/>
      <c r="X97" s="236"/>
      <c r="Y97" s="462"/>
      <c r="Z97" s="195"/>
      <c r="AA97" s="236"/>
      <c r="AB97" s="236"/>
      <c r="AC97" s="462"/>
      <c r="AD97" s="195"/>
      <c r="AE97" s="236"/>
      <c r="AF97" s="236"/>
      <c r="AG97" s="462"/>
      <c r="AH97" s="195"/>
      <c r="AI97" s="236"/>
      <c r="AJ97" s="236"/>
      <c r="AK97" s="462"/>
      <c r="AL97" s="195"/>
      <c r="AM97" s="236"/>
      <c r="AN97" s="236"/>
      <c r="AO97" s="462"/>
      <c r="AP97" s="195"/>
      <c r="AQ97" s="236"/>
      <c r="AR97" s="236"/>
      <c r="AS97" s="462"/>
      <c r="AT97" s="195"/>
      <c r="AU97" s="236"/>
      <c r="AV97" s="236"/>
      <c r="AW97" s="462"/>
      <c r="AX97" s="195"/>
      <c r="AY97" s="236"/>
      <c r="AZ97" s="236"/>
      <c r="BA97" s="462"/>
      <c r="BB97" s="195"/>
      <c r="BC97" s="236"/>
      <c r="BD97" s="236"/>
      <c r="BE97" s="462"/>
      <c r="BF97" s="195"/>
      <c r="BG97" s="367">
        <v>1</v>
      </c>
      <c r="BH97" s="236"/>
      <c r="BI97" s="462"/>
      <c r="BJ97" s="195"/>
      <c r="BK97" s="367"/>
      <c r="BL97" s="236"/>
      <c r="BM97" s="462"/>
      <c r="BN97" s="195"/>
      <c r="BO97" s="43"/>
    </row>
    <row r="98" spans="1:67" s="44" customFormat="1" ht="24.95" customHeight="1" x14ac:dyDescent="0.25">
      <c r="A98" s="42"/>
      <c r="B98" s="144"/>
      <c r="C98" s="403"/>
      <c r="D98" s="403"/>
      <c r="E98" s="402"/>
      <c r="F98" s="297" t="s">
        <v>613</v>
      </c>
      <c r="G98" s="297" t="s">
        <v>614</v>
      </c>
      <c r="H98" s="312" t="s">
        <v>432</v>
      </c>
      <c r="I98" s="330">
        <v>4.4392857142857144E-2</v>
      </c>
      <c r="J98" s="192" t="s">
        <v>453</v>
      </c>
      <c r="K98" s="325">
        <v>4.4392857142857144E-2</v>
      </c>
      <c r="L98" s="184">
        <f t="shared" si="19"/>
        <v>1</v>
      </c>
      <c r="M98" s="338" t="s">
        <v>595</v>
      </c>
      <c r="N98" s="341">
        <v>44986</v>
      </c>
      <c r="O98" s="341">
        <v>45260</v>
      </c>
      <c r="P98" s="332">
        <f t="shared" si="21"/>
        <v>0</v>
      </c>
      <c r="Q98" s="194">
        <f t="shared" si="22"/>
        <v>0</v>
      </c>
      <c r="R98" s="184">
        <f t="shared" si="23"/>
        <v>0</v>
      </c>
      <c r="S98" s="236"/>
      <c r="T98" s="236"/>
      <c r="U98" s="462"/>
      <c r="V98" s="195"/>
      <c r="W98" s="236"/>
      <c r="X98" s="236"/>
      <c r="Y98" s="462"/>
      <c r="Z98" s="195"/>
      <c r="AA98" s="236"/>
      <c r="AB98" s="236"/>
      <c r="AC98" s="462"/>
      <c r="AD98" s="195"/>
      <c r="AE98" s="236"/>
      <c r="AF98" s="236"/>
      <c r="AG98" s="462"/>
      <c r="AH98" s="195"/>
      <c r="AI98" s="236"/>
      <c r="AJ98" s="236"/>
      <c r="AK98" s="462"/>
      <c r="AL98" s="195"/>
      <c r="AM98" s="236"/>
      <c r="AN98" s="236"/>
      <c r="AO98" s="462"/>
      <c r="AP98" s="195"/>
      <c r="AQ98" s="236"/>
      <c r="AR98" s="236"/>
      <c r="AS98" s="462"/>
      <c r="AT98" s="195"/>
      <c r="AU98" s="236"/>
      <c r="AV98" s="236"/>
      <c r="AW98" s="462"/>
      <c r="AX98" s="195"/>
      <c r="AY98" s="236"/>
      <c r="AZ98" s="236"/>
      <c r="BA98" s="462"/>
      <c r="BB98" s="195"/>
      <c r="BC98" s="236"/>
      <c r="BD98" s="236"/>
      <c r="BE98" s="462"/>
      <c r="BF98" s="195"/>
      <c r="BG98" s="375">
        <v>1</v>
      </c>
      <c r="BH98" s="236"/>
      <c r="BI98" s="462"/>
      <c r="BJ98" s="195"/>
      <c r="BK98" s="375"/>
      <c r="BL98" s="236"/>
      <c r="BM98" s="462"/>
      <c r="BN98" s="195"/>
      <c r="BO98" s="43"/>
    </row>
    <row r="99" spans="1:67" s="44" customFormat="1" ht="24.95" customHeight="1" thickBot="1" x14ac:dyDescent="0.3">
      <c r="A99" s="42"/>
      <c r="B99" s="144"/>
      <c r="C99" s="401"/>
      <c r="D99" s="401"/>
      <c r="E99" s="399"/>
      <c r="F99" s="288" t="s">
        <v>615</v>
      </c>
      <c r="G99" s="288" t="s">
        <v>616</v>
      </c>
      <c r="H99" s="312" t="s">
        <v>432</v>
      </c>
      <c r="I99" s="329">
        <v>4.4392857142857144E-2</v>
      </c>
      <c r="J99" s="192" t="s">
        <v>453</v>
      </c>
      <c r="K99" s="321">
        <v>4.4392857142857144E-2</v>
      </c>
      <c r="L99" s="184">
        <f t="shared" si="19"/>
        <v>1</v>
      </c>
      <c r="M99" s="337" t="s">
        <v>595</v>
      </c>
      <c r="N99" s="340">
        <v>44958</v>
      </c>
      <c r="O99" s="340">
        <v>45260</v>
      </c>
      <c r="P99" s="332">
        <f t="shared" si="21"/>
        <v>0</v>
      </c>
      <c r="Q99" s="194">
        <f t="shared" si="22"/>
        <v>0</v>
      </c>
      <c r="R99" s="184">
        <f t="shared" si="23"/>
        <v>0</v>
      </c>
      <c r="S99" s="236"/>
      <c r="T99" s="236"/>
      <c r="U99" s="462"/>
      <c r="V99" s="195"/>
      <c r="W99" s="236"/>
      <c r="X99" s="236"/>
      <c r="Y99" s="462"/>
      <c r="Z99" s="195"/>
      <c r="AA99" s="236"/>
      <c r="AB99" s="236"/>
      <c r="AC99" s="462"/>
      <c r="AD99" s="195"/>
      <c r="AE99" s="236"/>
      <c r="AF99" s="236"/>
      <c r="AG99" s="462"/>
      <c r="AH99" s="195"/>
      <c r="AI99" s="236"/>
      <c r="AJ99" s="236"/>
      <c r="AK99" s="462"/>
      <c r="AL99" s="195"/>
      <c r="AM99" s="236"/>
      <c r="AN99" s="236"/>
      <c r="AO99" s="462"/>
      <c r="AP99" s="195"/>
      <c r="AQ99" s="236"/>
      <c r="AR99" s="236"/>
      <c r="AS99" s="462"/>
      <c r="AT99" s="195"/>
      <c r="AU99" s="236"/>
      <c r="AV99" s="236"/>
      <c r="AW99" s="462"/>
      <c r="AX99" s="195"/>
      <c r="AY99" s="236"/>
      <c r="AZ99" s="236"/>
      <c r="BA99" s="462"/>
      <c r="BB99" s="195"/>
      <c r="BC99" s="236"/>
      <c r="BD99" s="236"/>
      <c r="BE99" s="462"/>
      <c r="BF99" s="195"/>
      <c r="BG99" s="370">
        <v>1</v>
      </c>
      <c r="BH99" s="236"/>
      <c r="BI99" s="462"/>
      <c r="BJ99" s="195"/>
      <c r="BK99" s="370"/>
      <c r="BL99" s="236"/>
      <c r="BM99" s="462"/>
      <c r="BN99" s="195"/>
      <c r="BO99" s="43"/>
    </row>
    <row r="100" spans="1:67" s="44" customFormat="1" ht="24.95" customHeight="1" thickBot="1" x14ac:dyDescent="0.3">
      <c r="A100" s="42"/>
      <c r="B100" s="144"/>
      <c r="C100" s="273" t="s">
        <v>161</v>
      </c>
      <c r="D100" s="237">
        <v>6</v>
      </c>
      <c r="E100" s="308" t="s">
        <v>630</v>
      </c>
      <c r="F100" s="299" t="s">
        <v>617</v>
      </c>
      <c r="G100" s="299" t="s">
        <v>618</v>
      </c>
      <c r="H100" s="312" t="s">
        <v>432</v>
      </c>
      <c r="I100" s="330">
        <v>4.4392857142857144E-2</v>
      </c>
      <c r="J100" s="192" t="s">
        <v>453</v>
      </c>
      <c r="K100" s="325">
        <v>4.4392857142857144E-2</v>
      </c>
      <c r="L100" s="184">
        <f t="shared" si="19"/>
        <v>1</v>
      </c>
      <c r="M100" s="338" t="s">
        <v>595</v>
      </c>
      <c r="N100" s="341">
        <v>44986</v>
      </c>
      <c r="O100" s="341">
        <v>45260</v>
      </c>
      <c r="P100" s="332">
        <f t="shared" si="21"/>
        <v>0</v>
      </c>
      <c r="Q100" s="194">
        <f t="shared" si="22"/>
        <v>0</v>
      </c>
      <c r="R100" s="184">
        <f t="shared" si="23"/>
        <v>0</v>
      </c>
      <c r="S100" s="236"/>
      <c r="T100" s="236"/>
      <c r="U100" s="462"/>
      <c r="V100" s="195"/>
      <c r="W100" s="236"/>
      <c r="X100" s="236"/>
      <c r="Y100" s="462"/>
      <c r="Z100" s="195"/>
      <c r="AA100" s="236"/>
      <c r="AB100" s="236"/>
      <c r="AC100" s="462"/>
      <c r="AD100" s="195"/>
      <c r="AE100" s="236"/>
      <c r="AF100" s="236"/>
      <c r="AG100" s="462"/>
      <c r="AH100" s="195"/>
      <c r="AI100" s="236"/>
      <c r="AJ100" s="236"/>
      <c r="AK100" s="462"/>
      <c r="AL100" s="195"/>
      <c r="AM100" s="236"/>
      <c r="AN100" s="236"/>
      <c r="AO100" s="462"/>
      <c r="AP100" s="195"/>
      <c r="AQ100" s="236"/>
      <c r="AR100" s="236"/>
      <c r="AS100" s="462"/>
      <c r="AT100" s="195"/>
      <c r="AU100" s="236"/>
      <c r="AV100" s="236"/>
      <c r="AW100" s="462"/>
      <c r="AX100" s="195"/>
      <c r="AY100" s="236"/>
      <c r="AZ100" s="236"/>
      <c r="BA100" s="462"/>
      <c r="BB100" s="195"/>
      <c r="BC100" s="236"/>
      <c r="BD100" s="236"/>
      <c r="BE100" s="462"/>
      <c r="BF100" s="195"/>
      <c r="BG100" s="376">
        <v>1</v>
      </c>
      <c r="BH100" s="236"/>
      <c r="BI100" s="462"/>
      <c r="BJ100" s="195"/>
      <c r="BK100" s="376"/>
      <c r="BL100" s="236"/>
      <c r="BM100" s="462"/>
      <c r="BN100" s="195"/>
      <c r="BO100" s="43"/>
    </row>
    <row r="101" spans="1:67" s="44" customFormat="1" ht="24.95" customHeight="1" thickBot="1" x14ac:dyDescent="0.3">
      <c r="A101" s="42"/>
      <c r="B101" s="144"/>
      <c r="C101" s="273" t="s">
        <v>161</v>
      </c>
      <c r="D101" s="237">
        <v>7</v>
      </c>
      <c r="E101" s="309" t="s">
        <v>631</v>
      </c>
      <c r="F101" s="301" t="s">
        <v>619</v>
      </c>
      <c r="G101" s="301" t="s">
        <v>620</v>
      </c>
      <c r="H101" s="312" t="s">
        <v>432</v>
      </c>
      <c r="I101" s="331">
        <v>4.4392857142857102E-2</v>
      </c>
      <c r="J101" s="192" t="s">
        <v>453</v>
      </c>
      <c r="K101" s="326">
        <v>4.4392857142857144E-2</v>
      </c>
      <c r="L101" s="184">
        <f t="shared" si="19"/>
        <v>1</v>
      </c>
      <c r="M101" s="339" t="s">
        <v>595</v>
      </c>
      <c r="N101" s="342">
        <v>45017</v>
      </c>
      <c r="O101" s="342">
        <v>45275</v>
      </c>
      <c r="P101" s="332">
        <f t="shared" si="21"/>
        <v>0</v>
      </c>
      <c r="Q101" s="194">
        <f t="shared" si="22"/>
        <v>0</v>
      </c>
      <c r="R101" s="184">
        <f t="shared" si="23"/>
        <v>0</v>
      </c>
      <c r="S101" s="236"/>
      <c r="T101" s="236"/>
      <c r="U101" s="462"/>
      <c r="V101" s="195"/>
      <c r="W101" s="236"/>
      <c r="X101" s="236"/>
      <c r="Y101" s="462"/>
      <c r="Z101" s="195"/>
      <c r="AA101" s="236"/>
      <c r="AB101" s="236"/>
      <c r="AC101" s="462"/>
      <c r="AD101" s="195"/>
      <c r="AE101" s="236"/>
      <c r="AF101" s="236"/>
      <c r="AG101" s="462"/>
      <c r="AH101" s="195"/>
      <c r="AI101" s="236"/>
      <c r="AJ101" s="236"/>
      <c r="AK101" s="462"/>
      <c r="AL101" s="195"/>
      <c r="AM101" s="236"/>
      <c r="AN101" s="236"/>
      <c r="AO101" s="462"/>
      <c r="AP101" s="195"/>
      <c r="AQ101" s="236"/>
      <c r="AR101" s="236"/>
      <c r="AS101" s="462"/>
      <c r="AT101" s="195"/>
      <c r="AU101" s="236"/>
      <c r="AV101" s="236"/>
      <c r="AW101" s="462"/>
      <c r="AX101" s="195"/>
      <c r="AY101" s="236"/>
      <c r="AZ101" s="236"/>
      <c r="BA101" s="462"/>
      <c r="BB101" s="195"/>
      <c r="BC101" s="236"/>
      <c r="BD101" s="236"/>
      <c r="BE101" s="462"/>
      <c r="BF101" s="195"/>
      <c r="BG101" s="377"/>
      <c r="BH101" s="236"/>
      <c r="BI101" s="462"/>
      <c r="BJ101" s="195"/>
      <c r="BK101" s="377">
        <v>1</v>
      </c>
      <c r="BL101" s="236"/>
      <c r="BM101" s="462"/>
      <c r="BN101" s="195"/>
      <c r="BO101" s="43"/>
    </row>
    <row r="102" spans="1:67" s="44" customFormat="1" ht="24.95" customHeight="1" x14ac:dyDescent="0.25">
      <c r="A102" s="42"/>
      <c r="B102" s="144"/>
      <c r="C102" s="400" t="s">
        <v>161</v>
      </c>
      <c r="D102" s="400">
        <v>8</v>
      </c>
      <c r="E102" s="497" t="s">
        <v>632</v>
      </c>
      <c r="F102" s="495" t="s">
        <v>605</v>
      </c>
      <c r="G102" s="303" t="s">
        <v>621</v>
      </c>
      <c r="H102" s="312" t="s">
        <v>432</v>
      </c>
      <c r="I102" s="330">
        <v>2.2196428571428572E-2</v>
      </c>
      <c r="J102" s="192" t="s">
        <v>453</v>
      </c>
      <c r="K102" s="325">
        <v>2.2196428571428572E-2</v>
      </c>
      <c r="L102" s="184">
        <f t="shared" si="19"/>
        <v>1</v>
      </c>
      <c r="M102" s="338" t="s">
        <v>595</v>
      </c>
      <c r="N102" s="341">
        <v>45108</v>
      </c>
      <c r="O102" s="341">
        <v>45275</v>
      </c>
      <c r="P102" s="332">
        <f t="shared" si="21"/>
        <v>0</v>
      </c>
      <c r="Q102" s="194">
        <f t="shared" si="22"/>
        <v>0</v>
      </c>
      <c r="R102" s="184">
        <f t="shared" si="23"/>
        <v>0</v>
      </c>
      <c r="S102" s="236"/>
      <c r="T102" s="236"/>
      <c r="U102" s="462"/>
      <c r="V102" s="195"/>
      <c r="W102" s="236"/>
      <c r="X102" s="236"/>
      <c r="Y102" s="462"/>
      <c r="Z102" s="195"/>
      <c r="AA102" s="236"/>
      <c r="AB102" s="236"/>
      <c r="AC102" s="462"/>
      <c r="AD102" s="195"/>
      <c r="AE102" s="236"/>
      <c r="AF102" s="236"/>
      <c r="AG102" s="462"/>
      <c r="AH102" s="195"/>
      <c r="AI102" s="236"/>
      <c r="AJ102" s="236"/>
      <c r="AK102" s="462"/>
      <c r="AL102" s="195"/>
      <c r="AM102" s="236"/>
      <c r="AN102" s="236"/>
      <c r="AO102" s="462"/>
      <c r="AP102" s="195"/>
      <c r="AQ102" s="236"/>
      <c r="AR102" s="236"/>
      <c r="AS102" s="462"/>
      <c r="AT102" s="195"/>
      <c r="AU102" s="236"/>
      <c r="AV102" s="236"/>
      <c r="AW102" s="462"/>
      <c r="AX102" s="195"/>
      <c r="AY102" s="236"/>
      <c r="AZ102" s="236"/>
      <c r="BA102" s="462"/>
      <c r="BB102" s="195"/>
      <c r="BC102" s="236"/>
      <c r="BD102" s="236"/>
      <c r="BE102" s="462"/>
      <c r="BF102" s="195"/>
      <c r="BG102" s="378"/>
      <c r="BH102" s="236"/>
      <c r="BI102" s="462"/>
      <c r="BJ102" s="195"/>
      <c r="BK102" s="378">
        <v>1</v>
      </c>
      <c r="BL102" s="236"/>
      <c r="BM102" s="462"/>
      <c r="BN102" s="195"/>
      <c r="BO102" s="43"/>
    </row>
    <row r="103" spans="1:67" s="44" customFormat="1" ht="24.95" customHeight="1" thickBot="1" x14ac:dyDescent="0.3">
      <c r="A103" s="45"/>
      <c r="B103" s="144"/>
      <c r="C103" s="401"/>
      <c r="D103" s="401"/>
      <c r="E103" s="402"/>
      <c r="F103" s="496"/>
      <c r="G103" s="294" t="s">
        <v>622</v>
      </c>
      <c r="H103" s="312" t="s">
        <v>432</v>
      </c>
      <c r="I103" s="330">
        <v>2.2196428571428572E-2</v>
      </c>
      <c r="J103" s="192" t="s">
        <v>453</v>
      </c>
      <c r="K103" s="325">
        <v>2.2196428571428572E-2</v>
      </c>
      <c r="L103" s="184">
        <f t="shared" si="19"/>
        <v>1</v>
      </c>
      <c r="M103" s="338" t="s">
        <v>595</v>
      </c>
      <c r="N103" s="341">
        <v>45078</v>
      </c>
      <c r="O103" s="341">
        <v>45260</v>
      </c>
      <c r="P103" s="332">
        <f t="shared" ref="P103:P104" si="24">+SUM(T103,X103,AB103,AF103,AJ103,AN103,AR103,AV103,AZ103,BD103,BH103,BL103)</f>
        <v>0</v>
      </c>
      <c r="Q103" s="194">
        <f>IFERROR(P103/L103,0)</f>
        <v>0</v>
      </c>
      <c r="R103" s="184">
        <f t="shared" si="20"/>
        <v>0</v>
      </c>
      <c r="S103" s="70"/>
      <c r="T103" s="70"/>
      <c r="U103" s="462"/>
      <c r="V103" s="71"/>
      <c r="W103" s="70"/>
      <c r="X103" s="70"/>
      <c r="Y103" s="462"/>
      <c r="Z103" s="71"/>
      <c r="AA103" s="70"/>
      <c r="AB103" s="70"/>
      <c r="AC103" s="462"/>
      <c r="AD103" s="71"/>
      <c r="AE103" s="70"/>
      <c r="AF103" s="70"/>
      <c r="AG103" s="462"/>
      <c r="AH103" s="71"/>
      <c r="AI103" s="70"/>
      <c r="AJ103" s="70"/>
      <c r="AK103" s="462"/>
      <c r="AL103" s="71"/>
      <c r="AM103" s="70"/>
      <c r="AN103" s="70"/>
      <c r="AO103" s="462"/>
      <c r="AP103" s="71"/>
      <c r="AQ103" s="70"/>
      <c r="AR103" s="70"/>
      <c r="AS103" s="462"/>
      <c r="AT103" s="71"/>
      <c r="AU103" s="70"/>
      <c r="AV103" s="70"/>
      <c r="AW103" s="462"/>
      <c r="AX103" s="71"/>
      <c r="AY103" s="70"/>
      <c r="AZ103" s="70"/>
      <c r="BA103" s="462"/>
      <c r="BB103" s="71"/>
      <c r="BC103" s="70"/>
      <c r="BD103" s="70"/>
      <c r="BE103" s="462"/>
      <c r="BF103" s="71"/>
      <c r="BG103" s="373">
        <v>1</v>
      </c>
      <c r="BH103" s="70"/>
      <c r="BI103" s="462"/>
      <c r="BJ103" s="71"/>
      <c r="BK103" s="373"/>
      <c r="BL103" s="70"/>
      <c r="BM103" s="462"/>
      <c r="BN103" s="71"/>
      <c r="BO103" s="46"/>
    </row>
    <row r="104" spans="1:67" s="44" customFormat="1" ht="24.95" customHeight="1" thickBot="1" x14ac:dyDescent="0.3">
      <c r="A104" s="45"/>
      <c r="B104" s="144"/>
      <c r="C104" s="273" t="s">
        <v>161</v>
      </c>
      <c r="D104" s="277">
        <v>9</v>
      </c>
      <c r="E104" s="279" t="s">
        <v>633</v>
      </c>
      <c r="F104" s="311" t="s">
        <v>624</v>
      </c>
      <c r="G104" s="292" t="s">
        <v>623</v>
      </c>
      <c r="H104" s="312" t="s">
        <v>432</v>
      </c>
      <c r="I104" s="329">
        <v>8.5714285714285715E-2</v>
      </c>
      <c r="J104" s="192" t="s">
        <v>453</v>
      </c>
      <c r="K104" s="321">
        <v>8.5714285714285715E-2</v>
      </c>
      <c r="L104" s="184">
        <f t="shared" si="19"/>
        <v>1</v>
      </c>
      <c r="M104" s="337" t="s">
        <v>595</v>
      </c>
      <c r="N104" s="340">
        <v>45078</v>
      </c>
      <c r="O104" s="340">
        <v>45107</v>
      </c>
      <c r="P104" s="332">
        <f t="shared" si="24"/>
        <v>0</v>
      </c>
      <c r="Q104" s="194">
        <f>IFERROR(P104/L104,0)</f>
        <v>0</v>
      </c>
      <c r="R104" s="184">
        <f t="shared" si="20"/>
        <v>0</v>
      </c>
      <c r="S104" s="70"/>
      <c r="T104" s="70"/>
      <c r="U104" s="462"/>
      <c r="V104" s="71"/>
      <c r="W104" s="70"/>
      <c r="X104" s="70"/>
      <c r="Y104" s="462"/>
      <c r="Z104" s="71"/>
      <c r="AA104" s="70"/>
      <c r="AB104" s="70"/>
      <c r="AC104" s="462"/>
      <c r="AD104" s="71"/>
      <c r="AE104" s="70"/>
      <c r="AF104" s="70"/>
      <c r="AG104" s="462"/>
      <c r="AH104" s="71"/>
      <c r="AI104" s="70"/>
      <c r="AJ104" s="70"/>
      <c r="AK104" s="462"/>
      <c r="AL104" s="71"/>
      <c r="AM104" s="70">
        <v>1</v>
      </c>
      <c r="AN104" s="70"/>
      <c r="AO104" s="462"/>
      <c r="AP104" s="71"/>
      <c r="AQ104" s="70"/>
      <c r="AR104" s="70"/>
      <c r="AS104" s="462"/>
      <c r="AT104" s="71"/>
      <c r="AU104" s="70"/>
      <c r="AV104" s="70"/>
      <c r="AW104" s="462"/>
      <c r="AX104" s="71"/>
      <c r="AY104" s="70"/>
      <c r="AZ104" s="70"/>
      <c r="BA104" s="462"/>
      <c r="BB104" s="71"/>
      <c r="BC104" s="70"/>
      <c r="BD104" s="70"/>
      <c r="BE104" s="462"/>
      <c r="BF104" s="71"/>
      <c r="BG104" s="379"/>
      <c r="BH104" s="70"/>
      <c r="BI104" s="462"/>
      <c r="BJ104" s="71"/>
      <c r="BK104" s="379"/>
      <c r="BL104" s="70"/>
      <c r="BM104" s="462"/>
      <c r="BN104" s="71"/>
      <c r="BO104" s="46"/>
    </row>
    <row r="105" spans="1:67" s="44" customFormat="1" ht="24.95" customHeight="1" thickBot="1" x14ac:dyDescent="0.3">
      <c r="A105" s="45"/>
      <c r="B105" s="144"/>
      <c r="C105" s="492"/>
      <c r="D105" s="476"/>
      <c r="E105" s="476"/>
      <c r="F105" s="476"/>
      <c r="G105" s="476"/>
      <c r="H105" s="477"/>
      <c r="I105" s="381">
        <f>SUM(I88:I104)</f>
        <v>0.66726071428571421</v>
      </c>
      <c r="J105" s="333"/>
      <c r="K105" s="380">
        <f>SUM(K88:K104)</f>
        <v>0.66726071428571421</v>
      </c>
      <c r="L105" s="334">
        <f>SUM(L88:L104)</f>
        <v>17</v>
      </c>
      <c r="M105" s="335"/>
      <c r="N105" s="336"/>
      <c r="O105" s="336"/>
      <c r="P105" s="199">
        <f>SUM(P88:P104)</f>
        <v>0</v>
      </c>
      <c r="Q105" s="200">
        <f>SUM(Q88:Q104)</f>
        <v>0</v>
      </c>
      <c r="R105" s="199">
        <f>SUM(R88:R104)</f>
        <v>0</v>
      </c>
      <c r="S105" s="201">
        <f>SUM(S88:S104)</f>
        <v>0</v>
      </c>
      <c r="T105" s="201">
        <f>SUM(T88:T104)</f>
        <v>0</v>
      </c>
      <c r="U105" s="202"/>
      <c r="V105" s="203"/>
      <c r="W105" s="201">
        <f>SUM(W88:W104)</f>
        <v>0</v>
      </c>
      <c r="X105" s="201">
        <f>SUM(X88:X104)</f>
        <v>0</v>
      </c>
      <c r="Y105" s="202"/>
      <c r="Z105" s="203"/>
      <c r="AA105" s="201">
        <f>SUM(AA88:AA104)</f>
        <v>0</v>
      </c>
      <c r="AB105" s="201">
        <f>SUM(AB88:AB104)</f>
        <v>0</v>
      </c>
      <c r="AC105" s="202"/>
      <c r="AD105" s="203"/>
      <c r="AE105" s="201">
        <f>SUM(AE88:AE104)</f>
        <v>0</v>
      </c>
      <c r="AF105" s="201">
        <f>SUM(AF88:AF104)</f>
        <v>0</v>
      </c>
      <c r="AG105" s="202"/>
      <c r="AH105" s="203"/>
      <c r="AI105" s="201">
        <f>SUM(AI88:AI104)</f>
        <v>0</v>
      </c>
      <c r="AJ105" s="201">
        <f>SUM(AJ88:AJ104)</f>
        <v>0</v>
      </c>
      <c r="AK105" s="202"/>
      <c r="AL105" s="203"/>
      <c r="AM105" s="201">
        <f>SUM(AM88:AM104)</f>
        <v>1</v>
      </c>
      <c r="AN105" s="201">
        <f>SUM(AN88:AN104)</f>
        <v>0</v>
      </c>
      <c r="AO105" s="202"/>
      <c r="AP105" s="203"/>
      <c r="AQ105" s="201">
        <f>SUM(AQ88:AQ104)</f>
        <v>0</v>
      </c>
      <c r="AR105" s="201">
        <f>SUM(AR88:AR104)</f>
        <v>0</v>
      </c>
      <c r="AS105" s="202"/>
      <c r="AT105" s="203"/>
      <c r="AU105" s="201">
        <f>SUM(AU88:AU104)</f>
        <v>0</v>
      </c>
      <c r="AV105" s="201">
        <f>SUM(AV88:AV104)</f>
        <v>0</v>
      </c>
      <c r="AW105" s="202"/>
      <c r="AX105" s="203"/>
      <c r="AY105" s="201">
        <f>SUM(AY88:AY104)</f>
        <v>0</v>
      </c>
      <c r="AZ105" s="201">
        <f>SUM(AZ88:AZ104)</f>
        <v>0</v>
      </c>
      <c r="BA105" s="202"/>
      <c r="BB105" s="203"/>
      <c r="BC105" s="201">
        <f>SUM(BC88:BC104)</f>
        <v>0</v>
      </c>
      <c r="BD105" s="201">
        <f>SUM(BD88:BD104)</f>
        <v>0</v>
      </c>
      <c r="BE105" s="202"/>
      <c r="BF105" s="203"/>
      <c r="BG105" s="201">
        <f>SUM(BG88:BG104)</f>
        <v>10</v>
      </c>
      <c r="BH105" s="201">
        <f>SUM(BH88:BH104)</f>
        <v>0</v>
      </c>
      <c r="BI105" s="202"/>
      <c r="BJ105" s="203"/>
      <c r="BK105" s="201">
        <f>SUM(BK88:BK104)</f>
        <v>6</v>
      </c>
      <c r="BL105" s="201">
        <f>SUM(BL88:BL104)</f>
        <v>0</v>
      </c>
      <c r="BM105" s="202"/>
      <c r="BN105" s="203"/>
      <c r="BO105" s="46"/>
    </row>
    <row r="106" spans="1:67" s="44" customFormat="1" ht="24.95" customHeight="1" x14ac:dyDescent="0.25">
      <c r="A106" s="45"/>
      <c r="B106" s="144"/>
      <c r="C106" s="400" t="s">
        <v>161</v>
      </c>
      <c r="D106" s="499">
        <v>10</v>
      </c>
      <c r="E106" s="500" t="s">
        <v>625</v>
      </c>
      <c r="F106" s="493" t="s">
        <v>593</v>
      </c>
      <c r="G106" s="283" t="s">
        <v>594</v>
      </c>
      <c r="H106" s="312" t="s">
        <v>432</v>
      </c>
      <c r="I106" s="293">
        <v>2.2196428571428572E-2</v>
      </c>
      <c r="J106" s="192" t="s">
        <v>453</v>
      </c>
      <c r="K106" s="284">
        <v>2.2196428571428572E-2</v>
      </c>
      <c r="L106" s="184">
        <f t="shared" ref="L106:L122" si="25">+SUM(S106,W106,AA106,AE106,AI106,AM106,AQ106,AU106,AY106,BC106,BG106,BK106)</f>
        <v>1</v>
      </c>
      <c r="M106" s="70"/>
      <c r="N106" s="343">
        <v>44986</v>
      </c>
      <c r="O106" s="344">
        <v>45275</v>
      </c>
      <c r="P106" s="184">
        <f t="shared" ref="P106:P122" si="26">+SUM(T106,X106,AB106,AF106,AJ106,AN106,AR106,AV106,AZ106,BD106,BH106,BL106)</f>
        <v>0</v>
      </c>
      <c r="Q106" s="194">
        <f t="shared" ref="Q106:Q122" si="27">IFERROR(P106/L106,0)</f>
        <v>0</v>
      </c>
      <c r="R106" s="184">
        <f t="shared" ref="R106:R122" si="28">P106*K106</f>
        <v>0</v>
      </c>
      <c r="S106" s="70"/>
      <c r="T106" s="70"/>
      <c r="U106" s="462"/>
      <c r="V106" s="71"/>
      <c r="W106" s="70"/>
      <c r="X106" s="70"/>
      <c r="Y106" s="462"/>
      <c r="Z106" s="71"/>
      <c r="AA106" s="70"/>
      <c r="AB106" s="70"/>
      <c r="AC106" s="462"/>
      <c r="AD106" s="71"/>
      <c r="AE106" s="70"/>
      <c r="AF106" s="70"/>
      <c r="AG106" s="462"/>
      <c r="AH106" s="71"/>
      <c r="AI106" s="70"/>
      <c r="AJ106" s="70"/>
      <c r="AK106" s="462"/>
      <c r="AL106" s="71"/>
      <c r="AM106" s="70"/>
      <c r="AN106" s="70"/>
      <c r="AO106" s="462"/>
      <c r="AP106" s="71"/>
      <c r="AQ106" s="70"/>
      <c r="AR106" s="70"/>
      <c r="AS106" s="462"/>
      <c r="AT106" s="71"/>
      <c r="AU106" s="70"/>
      <c r="AV106" s="70"/>
      <c r="AW106" s="462"/>
      <c r="AX106" s="71"/>
      <c r="AY106" s="70"/>
      <c r="AZ106" s="70"/>
      <c r="BA106" s="462"/>
      <c r="BB106" s="71"/>
      <c r="BC106" s="70"/>
      <c r="BD106" s="70"/>
      <c r="BE106" s="462"/>
      <c r="BF106" s="71"/>
      <c r="BG106" s="367"/>
      <c r="BH106" s="70"/>
      <c r="BI106" s="462"/>
      <c r="BJ106" s="71"/>
      <c r="BK106" s="367">
        <v>1</v>
      </c>
      <c r="BL106" s="70"/>
      <c r="BM106" s="462"/>
      <c r="BN106" s="71"/>
      <c r="BO106" s="46"/>
    </row>
    <row r="107" spans="1:67" s="44" customFormat="1" ht="24.95" customHeight="1" x14ac:dyDescent="0.25">
      <c r="A107" s="45"/>
      <c r="B107" s="144"/>
      <c r="C107" s="403"/>
      <c r="D107" s="403"/>
      <c r="E107" s="402"/>
      <c r="F107" s="494"/>
      <c r="G107" s="285" t="s">
        <v>596</v>
      </c>
      <c r="H107" s="312" t="s">
        <v>432</v>
      </c>
      <c r="I107" s="321">
        <v>1.7757142857142857E-2</v>
      </c>
      <c r="J107" s="192" t="s">
        <v>453</v>
      </c>
      <c r="K107" s="286">
        <v>1.7757142857142857E-2</v>
      </c>
      <c r="L107" s="184">
        <f t="shared" si="25"/>
        <v>1</v>
      </c>
      <c r="M107" s="236"/>
      <c r="N107" s="345">
        <v>45017</v>
      </c>
      <c r="O107" s="346">
        <v>45275</v>
      </c>
      <c r="P107" s="332">
        <f t="shared" si="26"/>
        <v>0</v>
      </c>
      <c r="Q107" s="194">
        <f t="shared" si="27"/>
        <v>0</v>
      </c>
      <c r="R107" s="184">
        <f t="shared" si="28"/>
        <v>0</v>
      </c>
      <c r="S107" s="236"/>
      <c r="T107" s="236"/>
      <c r="U107" s="462"/>
      <c r="V107" s="71"/>
      <c r="W107" s="236"/>
      <c r="X107" s="236"/>
      <c r="Y107" s="462"/>
      <c r="Z107" s="71"/>
      <c r="AA107" s="236"/>
      <c r="AB107" s="236"/>
      <c r="AC107" s="462"/>
      <c r="AD107" s="71"/>
      <c r="AE107" s="236"/>
      <c r="AF107" s="236"/>
      <c r="AG107" s="462"/>
      <c r="AH107" s="71"/>
      <c r="AI107" s="236"/>
      <c r="AJ107" s="236"/>
      <c r="AK107" s="462"/>
      <c r="AL107" s="71"/>
      <c r="AM107" s="236"/>
      <c r="AN107" s="236"/>
      <c r="AO107" s="462"/>
      <c r="AP107" s="71"/>
      <c r="AQ107" s="236"/>
      <c r="AR107" s="236"/>
      <c r="AS107" s="462"/>
      <c r="AT107" s="71"/>
      <c r="AU107" s="236"/>
      <c r="AV107" s="236"/>
      <c r="AW107" s="462"/>
      <c r="AX107" s="71"/>
      <c r="AY107" s="236"/>
      <c r="AZ107" s="236"/>
      <c r="BA107" s="462"/>
      <c r="BB107" s="71"/>
      <c r="BC107" s="236"/>
      <c r="BD107" s="236"/>
      <c r="BE107" s="462"/>
      <c r="BF107" s="71"/>
      <c r="BG107" s="368"/>
      <c r="BH107" s="236"/>
      <c r="BI107" s="462"/>
      <c r="BJ107" s="71"/>
      <c r="BK107" s="368">
        <v>1</v>
      </c>
      <c r="BL107" s="236"/>
      <c r="BM107" s="462"/>
      <c r="BN107" s="71"/>
      <c r="BO107" s="46"/>
    </row>
    <row r="108" spans="1:67" s="44" customFormat="1" ht="24.95" customHeight="1" x14ac:dyDescent="0.25">
      <c r="A108" s="45"/>
      <c r="B108" s="144"/>
      <c r="C108" s="403"/>
      <c r="D108" s="403"/>
      <c r="E108" s="402"/>
      <c r="F108" s="285" t="s">
        <v>597</v>
      </c>
      <c r="G108" s="285" t="s">
        <v>598</v>
      </c>
      <c r="H108" s="312" t="s">
        <v>432</v>
      </c>
      <c r="I108" s="321">
        <v>4.4392857142857144E-2</v>
      </c>
      <c r="J108" s="192" t="s">
        <v>453</v>
      </c>
      <c r="K108" s="287">
        <v>4.4392857142857144E-2</v>
      </c>
      <c r="L108" s="184">
        <f t="shared" si="25"/>
        <v>1</v>
      </c>
      <c r="M108" s="236"/>
      <c r="N108" s="345">
        <v>45108</v>
      </c>
      <c r="O108" s="346">
        <v>45260</v>
      </c>
      <c r="P108" s="332">
        <f t="shared" si="26"/>
        <v>0</v>
      </c>
      <c r="Q108" s="194">
        <f t="shared" si="27"/>
        <v>0</v>
      </c>
      <c r="R108" s="184">
        <f t="shared" si="28"/>
        <v>0</v>
      </c>
      <c r="S108" s="236"/>
      <c r="T108" s="236"/>
      <c r="U108" s="462"/>
      <c r="V108" s="71"/>
      <c r="W108" s="236"/>
      <c r="X108" s="236"/>
      <c r="Y108" s="462"/>
      <c r="Z108" s="71"/>
      <c r="AA108" s="236"/>
      <c r="AB108" s="236"/>
      <c r="AC108" s="462"/>
      <c r="AD108" s="71"/>
      <c r="AE108" s="236"/>
      <c r="AF108" s="236"/>
      <c r="AG108" s="462"/>
      <c r="AH108" s="71"/>
      <c r="AI108" s="236"/>
      <c r="AJ108" s="236"/>
      <c r="AK108" s="462"/>
      <c r="AL108" s="71"/>
      <c r="AM108" s="236"/>
      <c r="AN108" s="236"/>
      <c r="AO108" s="462"/>
      <c r="AP108" s="71"/>
      <c r="AQ108" s="236"/>
      <c r="AR108" s="236"/>
      <c r="AS108" s="462"/>
      <c r="AT108" s="71"/>
      <c r="AU108" s="236"/>
      <c r="AV108" s="236"/>
      <c r="AW108" s="462"/>
      <c r="AX108" s="71"/>
      <c r="AY108" s="236"/>
      <c r="AZ108" s="236"/>
      <c r="BA108" s="462"/>
      <c r="BB108" s="71"/>
      <c r="BC108" s="236"/>
      <c r="BD108" s="236"/>
      <c r="BE108" s="462"/>
      <c r="BF108" s="71"/>
      <c r="BG108" s="369">
        <v>1</v>
      </c>
      <c r="BH108" s="236"/>
      <c r="BI108" s="462"/>
      <c r="BJ108" s="71"/>
      <c r="BK108" s="369"/>
      <c r="BL108" s="236"/>
      <c r="BM108" s="462"/>
      <c r="BN108" s="71"/>
      <c r="BO108" s="46"/>
    </row>
    <row r="109" spans="1:67" s="44" customFormat="1" ht="24.95" customHeight="1" x14ac:dyDescent="0.25">
      <c r="A109" s="45"/>
      <c r="B109" s="144"/>
      <c r="C109" s="403"/>
      <c r="D109" s="403"/>
      <c r="E109" s="402"/>
      <c r="F109" s="285" t="s">
        <v>599</v>
      </c>
      <c r="G109" s="285" t="s">
        <v>600</v>
      </c>
      <c r="H109" s="312" t="s">
        <v>432</v>
      </c>
      <c r="I109" s="321">
        <v>4.4392857142857144E-2</v>
      </c>
      <c r="J109" s="192" t="s">
        <v>453</v>
      </c>
      <c r="K109" s="287">
        <v>4.4392857142857144E-2</v>
      </c>
      <c r="L109" s="184">
        <f t="shared" si="25"/>
        <v>1</v>
      </c>
      <c r="M109" s="236"/>
      <c r="N109" s="345">
        <v>45047</v>
      </c>
      <c r="O109" s="346">
        <v>45275</v>
      </c>
      <c r="P109" s="332">
        <f t="shared" si="26"/>
        <v>0</v>
      </c>
      <c r="Q109" s="194">
        <f t="shared" si="27"/>
        <v>0</v>
      </c>
      <c r="R109" s="184">
        <f t="shared" si="28"/>
        <v>0</v>
      </c>
      <c r="S109" s="236"/>
      <c r="T109" s="236"/>
      <c r="U109" s="462"/>
      <c r="V109" s="71"/>
      <c r="W109" s="236"/>
      <c r="X109" s="236"/>
      <c r="Y109" s="462"/>
      <c r="Z109" s="71"/>
      <c r="AA109" s="236"/>
      <c r="AB109" s="236"/>
      <c r="AC109" s="462"/>
      <c r="AD109" s="71"/>
      <c r="AE109" s="236"/>
      <c r="AF109" s="236"/>
      <c r="AG109" s="462"/>
      <c r="AH109" s="71"/>
      <c r="AI109" s="236"/>
      <c r="AJ109" s="236"/>
      <c r="AK109" s="462"/>
      <c r="AL109" s="71"/>
      <c r="AM109" s="236"/>
      <c r="AN109" s="236"/>
      <c r="AO109" s="462"/>
      <c r="AP109" s="71"/>
      <c r="AQ109" s="236"/>
      <c r="AR109" s="236"/>
      <c r="AS109" s="462"/>
      <c r="AT109" s="71"/>
      <c r="AU109" s="236"/>
      <c r="AV109" s="236"/>
      <c r="AW109" s="462"/>
      <c r="AX109" s="71"/>
      <c r="AY109" s="236"/>
      <c r="AZ109" s="236"/>
      <c r="BA109" s="462"/>
      <c r="BB109" s="71"/>
      <c r="BC109" s="236"/>
      <c r="BD109" s="236"/>
      <c r="BE109" s="462"/>
      <c r="BF109" s="71"/>
      <c r="BG109" s="369"/>
      <c r="BH109" s="236"/>
      <c r="BI109" s="462"/>
      <c r="BJ109" s="71"/>
      <c r="BK109" s="369">
        <v>1</v>
      </c>
      <c r="BL109" s="236"/>
      <c r="BM109" s="462"/>
      <c r="BN109" s="71"/>
      <c r="BO109" s="46"/>
    </row>
    <row r="110" spans="1:67" s="44" customFormat="1" ht="24.95" customHeight="1" thickBot="1" x14ac:dyDescent="0.3">
      <c r="A110" s="45"/>
      <c r="B110" s="144"/>
      <c r="C110" s="401"/>
      <c r="D110" s="401"/>
      <c r="E110" s="399"/>
      <c r="F110" s="288" t="s">
        <v>601</v>
      </c>
      <c r="G110" s="288" t="s">
        <v>602</v>
      </c>
      <c r="H110" s="312" t="s">
        <v>432</v>
      </c>
      <c r="I110" s="321">
        <v>3.1074999999999998E-2</v>
      </c>
      <c r="J110" s="192" t="s">
        <v>453</v>
      </c>
      <c r="K110" s="289">
        <v>3.1074999999999998E-2</v>
      </c>
      <c r="L110" s="184">
        <f t="shared" si="25"/>
        <v>1</v>
      </c>
      <c r="M110" s="236"/>
      <c r="N110" s="347">
        <v>45170</v>
      </c>
      <c r="O110" s="348">
        <v>45275</v>
      </c>
      <c r="P110" s="332">
        <f t="shared" si="26"/>
        <v>0</v>
      </c>
      <c r="Q110" s="194">
        <f t="shared" si="27"/>
        <v>0</v>
      </c>
      <c r="R110" s="184">
        <f t="shared" si="28"/>
        <v>0</v>
      </c>
      <c r="S110" s="236"/>
      <c r="T110" s="236"/>
      <c r="U110" s="462"/>
      <c r="V110" s="71"/>
      <c r="W110" s="236"/>
      <c r="X110" s="236"/>
      <c r="Y110" s="462"/>
      <c r="Z110" s="71"/>
      <c r="AA110" s="236"/>
      <c r="AB110" s="236"/>
      <c r="AC110" s="462"/>
      <c r="AD110" s="71"/>
      <c r="AE110" s="236"/>
      <c r="AF110" s="236"/>
      <c r="AG110" s="462"/>
      <c r="AH110" s="71"/>
      <c r="AI110" s="236"/>
      <c r="AJ110" s="236"/>
      <c r="AK110" s="462"/>
      <c r="AL110" s="71"/>
      <c r="AM110" s="236"/>
      <c r="AN110" s="236"/>
      <c r="AO110" s="462"/>
      <c r="AP110" s="71"/>
      <c r="AQ110" s="236"/>
      <c r="AR110" s="236"/>
      <c r="AS110" s="462"/>
      <c r="AT110" s="71"/>
      <c r="AU110" s="236"/>
      <c r="AV110" s="236"/>
      <c r="AW110" s="462"/>
      <c r="AX110" s="71"/>
      <c r="AY110" s="236"/>
      <c r="AZ110" s="236"/>
      <c r="BA110" s="462"/>
      <c r="BB110" s="71"/>
      <c r="BC110" s="236"/>
      <c r="BD110" s="236"/>
      <c r="BE110" s="462"/>
      <c r="BF110" s="71"/>
      <c r="BG110" s="370"/>
      <c r="BH110" s="236"/>
      <c r="BI110" s="462"/>
      <c r="BJ110" s="71"/>
      <c r="BK110" s="370">
        <v>1</v>
      </c>
      <c r="BL110" s="236"/>
      <c r="BM110" s="462"/>
      <c r="BN110" s="71"/>
      <c r="BO110" s="46"/>
    </row>
    <row r="111" spans="1:67" s="44" customFormat="1" ht="24.95" customHeight="1" thickBot="1" x14ac:dyDescent="0.3">
      <c r="A111" s="45"/>
      <c r="B111" s="144"/>
      <c r="C111" s="273" t="s">
        <v>161</v>
      </c>
      <c r="D111" s="275">
        <v>11</v>
      </c>
      <c r="E111" s="280" t="s">
        <v>626</v>
      </c>
      <c r="F111" s="290" t="s">
        <v>603</v>
      </c>
      <c r="G111" s="290" t="s">
        <v>604</v>
      </c>
      <c r="H111" s="312" t="s">
        <v>432</v>
      </c>
      <c r="I111" s="325">
        <v>4.4392857142857144E-2</v>
      </c>
      <c r="J111" s="192" t="s">
        <v>453</v>
      </c>
      <c r="K111" s="291">
        <v>4.4392857142857144E-2</v>
      </c>
      <c r="L111" s="184">
        <f t="shared" si="25"/>
        <v>1</v>
      </c>
      <c r="M111" s="236"/>
      <c r="N111" s="349">
        <v>44958</v>
      </c>
      <c r="O111" s="350">
        <v>45260</v>
      </c>
      <c r="P111" s="332">
        <f t="shared" si="26"/>
        <v>0</v>
      </c>
      <c r="Q111" s="194">
        <f t="shared" si="27"/>
        <v>0</v>
      </c>
      <c r="R111" s="184">
        <f t="shared" si="28"/>
        <v>0</v>
      </c>
      <c r="S111" s="236"/>
      <c r="T111" s="236"/>
      <c r="U111" s="462"/>
      <c r="V111" s="71"/>
      <c r="W111" s="236"/>
      <c r="X111" s="236"/>
      <c r="Y111" s="462"/>
      <c r="Z111" s="71"/>
      <c r="AA111" s="236"/>
      <c r="AB111" s="236"/>
      <c r="AC111" s="462"/>
      <c r="AD111" s="71"/>
      <c r="AE111" s="236"/>
      <c r="AF111" s="236"/>
      <c r="AG111" s="462"/>
      <c r="AH111" s="71"/>
      <c r="AI111" s="236"/>
      <c r="AJ111" s="236"/>
      <c r="AK111" s="462"/>
      <c r="AL111" s="71"/>
      <c r="AM111" s="236"/>
      <c r="AN111" s="236"/>
      <c r="AO111" s="462"/>
      <c r="AP111" s="71"/>
      <c r="AQ111" s="236"/>
      <c r="AR111" s="236"/>
      <c r="AS111" s="462"/>
      <c r="AT111" s="71"/>
      <c r="AU111" s="236"/>
      <c r="AV111" s="236"/>
      <c r="AW111" s="462"/>
      <c r="AX111" s="71"/>
      <c r="AY111" s="236"/>
      <c r="AZ111" s="236"/>
      <c r="BA111" s="462"/>
      <c r="BB111" s="71"/>
      <c r="BC111" s="236"/>
      <c r="BD111" s="236"/>
      <c r="BE111" s="462"/>
      <c r="BF111" s="71"/>
      <c r="BG111" s="371">
        <v>1</v>
      </c>
      <c r="BH111" s="236"/>
      <c r="BI111" s="462"/>
      <c r="BJ111" s="71"/>
      <c r="BK111" s="371"/>
      <c r="BL111" s="236"/>
      <c r="BM111" s="462"/>
      <c r="BN111" s="71"/>
      <c r="BO111" s="46"/>
    </row>
    <row r="112" spans="1:67" s="44" customFormat="1" ht="24.95" customHeight="1" x14ac:dyDescent="0.25">
      <c r="A112" s="45"/>
      <c r="B112" s="144"/>
      <c r="C112" s="400" t="s">
        <v>161</v>
      </c>
      <c r="D112" s="400">
        <v>12</v>
      </c>
      <c r="E112" s="398" t="s">
        <v>627</v>
      </c>
      <c r="F112" s="292" t="s">
        <v>605</v>
      </c>
      <c r="G112" s="292" t="s">
        <v>606</v>
      </c>
      <c r="H112" s="312" t="s">
        <v>432</v>
      </c>
      <c r="I112" s="321">
        <v>4.4392857142857144E-2</v>
      </c>
      <c r="J112" s="192" t="s">
        <v>453</v>
      </c>
      <c r="K112" s="293">
        <v>4.4392857142857144E-2</v>
      </c>
      <c r="L112" s="184">
        <f t="shared" si="25"/>
        <v>1</v>
      </c>
      <c r="M112" s="236"/>
      <c r="N112" s="351">
        <v>44986</v>
      </c>
      <c r="O112" s="352">
        <v>45260</v>
      </c>
      <c r="P112" s="332">
        <f t="shared" si="26"/>
        <v>0</v>
      </c>
      <c r="Q112" s="194">
        <f t="shared" si="27"/>
        <v>0</v>
      </c>
      <c r="R112" s="184">
        <f t="shared" si="28"/>
        <v>0</v>
      </c>
      <c r="S112" s="236"/>
      <c r="T112" s="236"/>
      <c r="U112" s="462"/>
      <c r="V112" s="71"/>
      <c r="W112" s="236"/>
      <c r="X112" s="236"/>
      <c r="Y112" s="462"/>
      <c r="Z112" s="71"/>
      <c r="AA112" s="236"/>
      <c r="AB112" s="236"/>
      <c r="AC112" s="462"/>
      <c r="AD112" s="71"/>
      <c r="AE112" s="236"/>
      <c r="AF112" s="236"/>
      <c r="AG112" s="462"/>
      <c r="AH112" s="71"/>
      <c r="AI112" s="236"/>
      <c r="AJ112" s="236"/>
      <c r="AK112" s="462"/>
      <c r="AL112" s="71"/>
      <c r="AM112" s="236"/>
      <c r="AN112" s="236"/>
      <c r="AO112" s="462"/>
      <c r="AP112" s="71"/>
      <c r="AQ112" s="236"/>
      <c r="AR112" s="236"/>
      <c r="AS112" s="462"/>
      <c r="AT112" s="71"/>
      <c r="AU112" s="236"/>
      <c r="AV112" s="236"/>
      <c r="AW112" s="462"/>
      <c r="AX112" s="71"/>
      <c r="AY112" s="236"/>
      <c r="AZ112" s="236"/>
      <c r="BA112" s="462"/>
      <c r="BB112" s="71"/>
      <c r="BC112" s="236"/>
      <c r="BD112" s="236"/>
      <c r="BE112" s="462"/>
      <c r="BF112" s="71"/>
      <c r="BG112" s="372">
        <v>1</v>
      </c>
      <c r="BH112" s="236"/>
      <c r="BI112" s="462"/>
      <c r="BJ112" s="71"/>
      <c r="BK112" s="372"/>
      <c r="BL112" s="236"/>
      <c r="BM112" s="462"/>
      <c r="BN112" s="71"/>
      <c r="BO112" s="46"/>
    </row>
    <row r="113" spans="1:67" s="44" customFormat="1" ht="24.95" customHeight="1" thickBot="1" x14ac:dyDescent="0.3">
      <c r="A113" s="45"/>
      <c r="B113" s="144"/>
      <c r="C113" s="401"/>
      <c r="D113" s="401"/>
      <c r="E113" s="399"/>
      <c r="F113" s="294" t="s">
        <v>607</v>
      </c>
      <c r="G113" s="294" t="s">
        <v>608</v>
      </c>
      <c r="H113" s="312" t="s">
        <v>432</v>
      </c>
      <c r="I113" s="325">
        <v>4.4392857142857144E-2</v>
      </c>
      <c r="J113" s="192" t="s">
        <v>453</v>
      </c>
      <c r="K113" s="295">
        <v>4.4392857142857144E-2</v>
      </c>
      <c r="L113" s="184">
        <f t="shared" si="25"/>
        <v>1</v>
      </c>
      <c r="M113" s="236"/>
      <c r="N113" s="353">
        <v>44986</v>
      </c>
      <c r="O113" s="354">
        <v>45260</v>
      </c>
      <c r="P113" s="332">
        <f t="shared" si="26"/>
        <v>0</v>
      </c>
      <c r="Q113" s="194">
        <f t="shared" si="27"/>
        <v>0</v>
      </c>
      <c r="R113" s="184">
        <f t="shared" si="28"/>
        <v>0</v>
      </c>
      <c r="S113" s="236"/>
      <c r="T113" s="236"/>
      <c r="U113" s="462"/>
      <c r="V113" s="71"/>
      <c r="W113" s="236"/>
      <c r="X113" s="236"/>
      <c r="Y113" s="462"/>
      <c r="Z113" s="71"/>
      <c r="AA113" s="236"/>
      <c r="AB113" s="236"/>
      <c r="AC113" s="462"/>
      <c r="AD113" s="71"/>
      <c r="AE113" s="236"/>
      <c r="AF113" s="236"/>
      <c r="AG113" s="462"/>
      <c r="AH113" s="71"/>
      <c r="AI113" s="236"/>
      <c r="AJ113" s="236"/>
      <c r="AK113" s="462"/>
      <c r="AL113" s="71"/>
      <c r="AM113" s="236"/>
      <c r="AN113" s="236"/>
      <c r="AO113" s="462"/>
      <c r="AP113" s="71"/>
      <c r="AQ113" s="236"/>
      <c r="AR113" s="236"/>
      <c r="AS113" s="462"/>
      <c r="AT113" s="71"/>
      <c r="AU113" s="236"/>
      <c r="AV113" s="236"/>
      <c r="AW113" s="462"/>
      <c r="AX113" s="71"/>
      <c r="AY113" s="236"/>
      <c r="AZ113" s="236"/>
      <c r="BA113" s="462"/>
      <c r="BB113" s="71"/>
      <c r="BC113" s="236"/>
      <c r="BD113" s="236"/>
      <c r="BE113" s="462"/>
      <c r="BF113" s="71"/>
      <c r="BG113" s="373">
        <v>1</v>
      </c>
      <c r="BH113" s="236"/>
      <c r="BI113" s="462"/>
      <c r="BJ113" s="71"/>
      <c r="BK113" s="373"/>
      <c r="BL113" s="236"/>
      <c r="BM113" s="462"/>
      <c r="BN113" s="71"/>
      <c r="BO113" s="46"/>
    </row>
    <row r="114" spans="1:67" s="44" customFormat="1" ht="24.95" customHeight="1" thickBot="1" x14ac:dyDescent="0.3">
      <c r="A114" s="45"/>
      <c r="B114" s="144"/>
      <c r="C114" s="273" t="s">
        <v>161</v>
      </c>
      <c r="D114" s="275">
        <v>13</v>
      </c>
      <c r="E114" s="280" t="s">
        <v>628</v>
      </c>
      <c r="F114" s="313" t="s">
        <v>609</v>
      </c>
      <c r="G114" s="313" t="s">
        <v>610</v>
      </c>
      <c r="H114" s="312" t="s">
        <v>432</v>
      </c>
      <c r="I114" s="326">
        <v>2.2196428571428572E-2</v>
      </c>
      <c r="J114" s="192" t="s">
        <v>453</v>
      </c>
      <c r="K114" s="315">
        <v>2.2196428571428572E-2</v>
      </c>
      <c r="L114" s="184">
        <f t="shared" si="25"/>
        <v>1</v>
      </c>
      <c r="M114" s="236"/>
      <c r="N114" s="355">
        <v>44986</v>
      </c>
      <c r="O114" s="356">
        <v>45260</v>
      </c>
      <c r="P114" s="332">
        <f t="shared" si="26"/>
        <v>0</v>
      </c>
      <c r="Q114" s="194">
        <f t="shared" si="27"/>
        <v>0</v>
      </c>
      <c r="R114" s="184">
        <f t="shared" si="28"/>
        <v>0</v>
      </c>
      <c r="S114" s="236"/>
      <c r="T114" s="236"/>
      <c r="U114" s="462"/>
      <c r="V114" s="71"/>
      <c r="W114" s="236"/>
      <c r="X114" s="236"/>
      <c r="Y114" s="462"/>
      <c r="Z114" s="71"/>
      <c r="AA114" s="236"/>
      <c r="AB114" s="236"/>
      <c r="AC114" s="462"/>
      <c r="AD114" s="71"/>
      <c r="AE114" s="236"/>
      <c r="AF114" s="236"/>
      <c r="AG114" s="462"/>
      <c r="AH114" s="71"/>
      <c r="AI114" s="236"/>
      <c r="AJ114" s="236"/>
      <c r="AK114" s="462"/>
      <c r="AL114" s="71"/>
      <c r="AM114" s="236"/>
      <c r="AN114" s="236"/>
      <c r="AO114" s="462"/>
      <c r="AP114" s="71"/>
      <c r="AQ114" s="236"/>
      <c r="AR114" s="236"/>
      <c r="AS114" s="462"/>
      <c r="AT114" s="71"/>
      <c r="AU114" s="236"/>
      <c r="AV114" s="236"/>
      <c r="AW114" s="462"/>
      <c r="AX114" s="71"/>
      <c r="AY114" s="236"/>
      <c r="AZ114" s="236"/>
      <c r="BA114" s="462"/>
      <c r="BB114" s="71"/>
      <c r="BC114" s="236"/>
      <c r="BD114" s="236"/>
      <c r="BE114" s="462"/>
      <c r="BF114" s="71"/>
      <c r="BG114" s="374">
        <v>1</v>
      </c>
      <c r="BH114" s="236"/>
      <c r="BI114" s="462"/>
      <c r="BJ114" s="71"/>
      <c r="BK114" s="374"/>
      <c r="BL114" s="236"/>
      <c r="BM114" s="462"/>
      <c r="BN114" s="71"/>
      <c r="BO114" s="46"/>
    </row>
    <row r="115" spans="1:67" s="44" customFormat="1" ht="24.95" customHeight="1" x14ac:dyDescent="0.25">
      <c r="A115" s="45"/>
      <c r="B115" s="144"/>
      <c r="C115" s="400" t="s">
        <v>161</v>
      </c>
      <c r="D115" s="400">
        <v>14</v>
      </c>
      <c r="E115" s="398" t="s">
        <v>629</v>
      </c>
      <c r="F115" s="283" t="s">
        <v>611</v>
      </c>
      <c r="G115" s="283" t="s">
        <v>612</v>
      </c>
      <c r="H115" s="312" t="s">
        <v>432</v>
      </c>
      <c r="I115" s="321">
        <v>4.4392857142857144E-2</v>
      </c>
      <c r="J115" s="192" t="s">
        <v>453</v>
      </c>
      <c r="K115" s="284">
        <v>4.4392857142857144E-2</v>
      </c>
      <c r="L115" s="184">
        <f t="shared" si="25"/>
        <v>1</v>
      </c>
      <c r="M115" s="236"/>
      <c r="N115" s="343">
        <v>44958</v>
      </c>
      <c r="O115" s="344">
        <v>45260</v>
      </c>
      <c r="P115" s="332">
        <f t="shared" si="26"/>
        <v>0</v>
      </c>
      <c r="Q115" s="194">
        <f t="shared" si="27"/>
        <v>0</v>
      </c>
      <c r="R115" s="184">
        <f t="shared" si="28"/>
        <v>0</v>
      </c>
      <c r="S115" s="236"/>
      <c r="T115" s="236"/>
      <c r="U115" s="462"/>
      <c r="V115" s="71"/>
      <c r="W115" s="236"/>
      <c r="X115" s="236"/>
      <c r="Y115" s="462"/>
      <c r="Z115" s="71"/>
      <c r="AA115" s="236"/>
      <c r="AB115" s="236"/>
      <c r="AC115" s="462"/>
      <c r="AD115" s="71"/>
      <c r="AE115" s="236"/>
      <c r="AF115" s="236"/>
      <c r="AG115" s="462"/>
      <c r="AH115" s="71"/>
      <c r="AI115" s="236"/>
      <c r="AJ115" s="236"/>
      <c r="AK115" s="462"/>
      <c r="AL115" s="71"/>
      <c r="AM115" s="236"/>
      <c r="AN115" s="236"/>
      <c r="AO115" s="462"/>
      <c r="AP115" s="71"/>
      <c r="AQ115" s="236"/>
      <c r="AR115" s="236"/>
      <c r="AS115" s="462"/>
      <c r="AT115" s="71"/>
      <c r="AU115" s="236"/>
      <c r="AV115" s="236"/>
      <c r="AW115" s="462"/>
      <c r="AX115" s="71"/>
      <c r="AY115" s="236"/>
      <c r="AZ115" s="236"/>
      <c r="BA115" s="462"/>
      <c r="BB115" s="71"/>
      <c r="BC115" s="236"/>
      <c r="BD115" s="236"/>
      <c r="BE115" s="462"/>
      <c r="BF115" s="71"/>
      <c r="BG115" s="367">
        <v>1</v>
      </c>
      <c r="BH115" s="236"/>
      <c r="BI115" s="462"/>
      <c r="BJ115" s="71"/>
      <c r="BK115" s="367"/>
      <c r="BL115" s="236"/>
      <c r="BM115" s="462"/>
      <c r="BN115" s="71"/>
      <c r="BO115" s="46"/>
    </row>
    <row r="116" spans="1:67" s="44" customFormat="1" ht="24.95" customHeight="1" x14ac:dyDescent="0.25">
      <c r="A116" s="45"/>
      <c r="B116" s="144"/>
      <c r="C116" s="403"/>
      <c r="D116" s="403"/>
      <c r="E116" s="402"/>
      <c r="F116" s="297" t="s">
        <v>613</v>
      </c>
      <c r="G116" s="297" t="s">
        <v>614</v>
      </c>
      <c r="H116" s="312" t="s">
        <v>432</v>
      </c>
      <c r="I116" s="325">
        <v>4.4392857142857144E-2</v>
      </c>
      <c r="J116" s="192" t="s">
        <v>453</v>
      </c>
      <c r="K116" s="298">
        <v>4.4392857142857144E-2</v>
      </c>
      <c r="L116" s="184">
        <f t="shared" si="25"/>
        <v>1</v>
      </c>
      <c r="M116" s="236"/>
      <c r="N116" s="357">
        <v>44986</v>
      </c>
      <c r="O116" s="358">
        <v>45260</v>
      </c>
      <c r="P116" s="332">
        <f t="shared" si="26"/>
        <v>0</v>
      </c>
      <c r="Q116" s="194">
        <f t="shared" si="27"/>
        <v>0</v>
      </c>
      <c r="R116" s="184">
        <f t="shared" si="28"/>
        <v>0</v>
      </c>
      <c r="S116" s="236"/>
      <c r="T116" s="236"/>
      <c r="U116" s="462"/>
      <c r="V116" s="71"/>
      <c r="W116" s="236"/>
      <c r="X116" s="236"/>
      <c r="Y116" s="462"/>
      <c r="Z116" s="71"/>
      <c r="AA116" s="236"/>
      <c r="AB116" s="236"/>
      <c r="AC116" s="462"/>
      <c r="AD116" s="71"/>
      <c r="AE116" s="236"/>
      <c r="AF116" s="236"/>
      <c r="AG116" s="462"/>
      <c r="AH116" s="71"/>
      <c r="AI116" s="236"/>
      <c r="AJ116" s="236"/>
      <c r="AK116" s="462"/>
      <c r="AL116" s="71"/>
      <c r="AM116" s="236"/>
      <c r="AN116" s="236"/>
      <c r="AO116" s="462"/>
      <c r="AP116" s="71"/>
      <c r="AQ116" s="236"/>
      <c r="AR116" s="236"/>
      <c r="AS116" s="462"/>
      <c r="AT116" s="71"/>
      <c r="AU116" s="236"/>
      <c r="AV116" s="236"/>
      <c r="AW116" s="462"/>
      <c r="AX116" s="71"/>
      <c r="AY116" s="236"/>
      <c r="AZ116" s="236"/>
      <c r="BA116" s="462"/>
      <c r="BB116" s="71"/>
      <c r="BC116" s="236"/>
      <c r="BD116" s="236"/>
      <c r="BE116" s="462"/>
      <c r="BF116" s="71"/>
      <c r="BG116" s="375">
        <v>1</v>
      </c>
      <c r="BH116" s="236"/>
      <c r="BI116" s="462"/>
      <c r="BJ116" s="71"/>
      <c r="BK116" s="375"/>
      <c r="BL116" s="236"/>
      <c r="BM116" s="462"/>
      <c r="BN116" s="71"/>
      <c r="BO116" s="46"/>
    </row>
    <row r="117" spans="1:67" s="44" customFormat="1" ht="24.95" customHeight="1" thickBot="1" x14ac:dyDescent="0.3">
      <c r="A117" s="45"/>
      <c r="B117" s="144"/>
      <c r="C117" s="401"/>
      <c r="D117" s="401"/>
      <c r="E117" s="399"/>
      <c r="F117" s="288" t="s">
        <v>615</v>
      </c>
      <c r="G117" s="288" t="s">
        <v>616</v>
      </c>
      <c r="H117" s="312" t="s">
        <v>432</v>
      </c>
      <c r="I117" s="321">
        <f>+K117</f>
        <v>4.4392857142857144E-2</v>
      </c>
      <c r="J117" s="192" t="s">
        <v>453</v>
      </c>
      <c r="K117" s="289">
        <v>4.4392857142857144E-2</v>
      </c>
      <c r="L117" s="184">
        <f t="shared" si="25"/>
        <v>1</v>
      </c>
      <c r="M117" s="236"/>
      <c r="N117" s="347">
        <v>44958</v>
      </c>
      <c r="O117" s="348">
        <v>45260</v>
      </c>
      <c r="P117" s="332">
        <f t="shared" si="26"/>
        <v>0</v>
      </c>
      <c r="Q117" s="194">
        <f t="shared" si="27"/>
        <v>0</v>
      </c>
      <c r="R117" s="184">
        <f t="shared" si="28"/>
        <v>0</v>
      </c>
      <c r="S117" s="236"/>
      <c r="T117" s="236"/>
      <c r="U117" s="462"/>
      <c r="V117" s="71"/>
      <c r="W117" s="236"/>
      <c r="X117" s="236"/>
      <c r="Y117" s="462"/>
      <c r="Z117" s="71"/>
      <c r="AA117" s="236"/>
      <c r="AB117" s="236"/>
      <c r="AC117" s="462"/>
      <c r="AD117" s="71"/>
      <c r="AE117" s="236"/>
      <c r="AF117" s="236"/>
      <c r="AG117" s="462"/>
      <c r="AH117" s="71"/>
      <c r="AI117" s="236"/>
      <c r="AJ117" s="236"/>
      <c r="AK117" s="462"/>
      <c r="AL117" s="71"/>
      <c r="AM117" s="236"/>
      <c r="AN117" s="236"/>
      <c r="AO117" s="462"/>
      <c r="AP117" s="71"/>
      <c r="AQ117" s="236"/>
      <c r="AR117" s="236"/>
      <c r="AS117" s="462"/>
      <c r="AT117" s="71"/>
      <c r="AU117" s="236"/>
      <c r="AV117" s="236"/>
      <c r="AW117" s="462"/>
      <c r="AX117" s="71"/>
      <c r="AY117" s="236"/>
      <c r="AZ117" s="236"/>
      <c r="BA117" s="462"/>
      <c r="BB117" s="71"/>
      <c r="BC117" s="236"/>
      <c r="BD117" s="236"/>
      <c r="BE117" s="462"/>
      <c r="BF117" s="71"/>
      <c r="BG117" s="370">
        <v>1</v>
      </c>
      <c r="BH117" s="236"/>
      <c r="BI117" s="462"/>
      <c r="BJ117" s="71"/>
      <c r="BK117" s="370"/>
      <c r="BL117" s="236"/>
      <c r="BM117" s="462"/>
      <c r="BN117" s="71"/>
      <c r="BO117" s="46"/>
    </row>
    <row r="118" spans="1:67" s="44" customFormat="1" ht="37.5" customHeight="1" thickBot="1" x14ac:dyDescent="0.3">
      <c r="A118" s="45"/>
      <c r="B118" s="144"/>
      <c r="C118" s="273" t="s">
        <v>161</v>
      </c>
      <c r="D118" s="275">
        <v>15</v>
      </c>
      <c r="E118" s="280" t="s">
        <v>630</v>
      </c>
      <c r="F118" s="299" t="s">
        <v>617</v>
      </c>
      <c r="G118" s="299" t="s">
        <v>618</v>
      </c>
      <c r="H118" s="312" t="s">
        <v>432</v>
      </c>
      <c r="I118" s="325">
        <f>+K118</f>
        <v>4.4392857142857144E-2</v>
      </c>
      <c r="J118" s="192" t="s">
        <v>453</v>
      </c>
      <c r="K118" s="300">
        <v>4.4392857142857144E-2</v>
      </c>
      <c r="L118" s="184">
        <f t="shared" si="25"/>
        <v>1</v>
      </c>
      <c r="M118" s="236"/>
      <c r="N118" s="349">
        <v>44986</v>
      </c>
      <c r="O118" s="354">
        <v>45260</v>
      </c>
      <c r="P118" s="332">
        <f t="shared" si="26"/>
        <v>0</v>
      </c>
      <c r="Q118" s="194">
        <f t="shared" si="27"/>
        <v>0</v>
      </c>
      <c r="R118" s="184">
        <f t="shared" si="28"/>
        <v>0</v>
      </c>
      <c r="S118" s="236"/>
      <c r="T118" s="236"/>
      <c r="U118" s="462"/>
      <c r="V118" s="71"/>
      <c r="W118" s="236"/>
      <c r="X118" s="236"/>
      <c r="Y118" s="462"/>
      <c r="Z118" s="71"/>
      <c r="AA118" s="236"/>
      <c r="AB118" s="236"/>
      <c r="AC118" s="462"/>
      <c r="AD118" s="71"/>
      <c r="AE118" s="236"/>
      <c r="AF118" s="236"/>
      <c r="AG118" s="462"/>
      <c r="AH118" s="71"/>
      <c r="AI118" s="236"/>
      <c r="AJ118" s="236"/>
      <c r="AK118" s="462"/>
      <c r="AL118" s="71"/>
      <c r="AM118" s="236"/>
      <c r="AN118" s="236"/>
      <c r="AO118" s="462"/>
      <c r="AP118" s="71"/>
      <c r="AQ118" s="236"/>
      <c r="AR118" s="236"/>
      <c r="AS118" s="462"/>
      <c r="AT118" s="71"/>
      <c r="AU118" s="236"/>
      <c r="AV118" s="236"/>
      <c r="AW118" s="462"/>
      <c r="AX118" s="71"/>
      <c r="AY118" s="236"/>
      <c r="AZ118" s="236"/>
      <c r="BA118" s="462"/>
      <c r="BB118" s="71"/>
      <c r="BC118" s="236"/>
      <c r="BD118" s="236"/>
      <c r="BE118" s="462"/>
      <c r="BF118" s="71"/>
      <c r="BG118" s="376">
        <v>1</v>
      </c>
      <c r="BH118" s="236"/>
      <c r="BI118" s="462"/>
      <c r="BJ118" s="71"/>
      <c r="BK118" s="376"/>
      <c r="BL118" s="236"/>
      <c r="BM118" s="462"/>
      <c r="BN118" s="71"/>
      <c r="BO118" s="46"/>
    </row>
    <row r="119" spans="1:67" s="44" customFormat="1" ht="37.5" customHeight="1" thickBot="1" x14ac:dyDescent="0.3">
      <c r="A119" s="45"/>
      <c r="B119" s="144"/>
      <c r="C119" s="273" t="s">
        <v>161</v>
      </c>
      <c r="D119" s="275">
        <v>16</v>
      </c>
      <c r="E119" s="280" t="s">
        <v>631</v>
      </c>
      <c r="F119" s="314" t="s">
        <v>619</v>
      </c>
      <c r="G119" s="314" t="s">
        <v>620</v>
      </c>
      <c r="H119" s="312" t="s">
        <v>432</v>
      </c>
      <c r="I119" s="326">
        <f>+K119</f>
        <v>4.4392857142857144E-2</v>
      </c>
      <c r="J119" s="192" t="s">
        <v>453</v>
      </c>
      <c r="K119" s="302">
        <v>4.4392857142857144E-2</v>
      </c>
      <c r="L119" s="184">
        <f t="shared" si="25"/>
        <v>1</v>
      </c>
      <c r="M119" s="236"/>
      <c r="N119" s="359">
        <v>45017</v>
      </c>
      <c r="O119" s="356">
        <v>45275</v>
      </c>
      <c r="P119" s="332">
        <f t="shared" si="26"/>
        <v>0</v>
      </c>
      <c r="Q119" s="194">
        <f t="shared" si="27"/>
        <v>0</v>
      </c>
      <c r="R119" s="184">
        <f t="shared" si="28"/>
        <v>0</v>
      </c>
      <c r="S119" s="236"/>
      <c r="T119" s="236"/>
      <c r="U119" s="462"/>
      <c r="V119" s="71"/>
      <c r="W119" s="236"/>
      <c r="X119" s="236"/>
      <c r="Y119" s="462"/>
      <c r="Z119" s="71"/>
      <c r="AA119" s="236"/>
      <c r="AB119" s="236"/>
      <c r="AC119" s="462"/>
      <c r="AD119" s="71"/>
      <c r="AE119" s="236"/>
      <c r="AF119" s="236"/>
      <c r="AG119" s="462"/>
      <c r="AH119" s="71"/>
      <c r="AI119" s="236"/>
      <c r="AJ119" s="236"/>
      <c r="AK119" s="462"/>
      <c r="AL119" s="71"/>
      <c r="AM119" s="236"/>
      <c r="AN119" s="236"/>
      <c r="AO119" s="462"/>
      <c r="AP119" s="71"/>
      <c r="AQ119" s="236"/>
      <c r="AR119" s="236"/>
      <c r="AS119" s="462"/>
      <c r="AT119" s="71"/>
      <c r="AU119" s="236"/>
      <c r="AV119" s="236"/>
      <c r="AW119" s="462"/>
      <c r="AX119" s="71"/>
      <c r="AY119" s="236"/>
      <c r="AZ119" s="236"/>
      <c r="BA119" s="462"/>
      <c r="BB119" s="71"/>
      <c r="BC119" s="236"/>
      <c r="BD119" s="236"/>
      <c r="BE119" s="462"/>
      <c r="BF119" s="71"/>
      <c r="BG119" s="377"/>
      <c r="BH119" s="236"/>
      <c r="BI119" s="462"/>
      <c r="BJ119" s="71"/>
      <c r="BK119" s="377">
        <v>1</v>
      </c>
      <c r="BL119" s="236"/>
      <c r="BM119" s="462"/>
      <c r="BN119" s="71"/>
      <c r="BO119" s="46"/>
    </row>
    <row r="120" spans="1:67" s="44" customFormat="1" ht="37.5" customHeight="1" x14ac:dyDescent="0.25">
      <c r="A120" s="45"/>
      <c r="B120" s="144"/>
      <c r="C120" s="273" t="s">
        <v>161</v>
      </c>
      <c r="D120" s="387">
        <v>17</v>
      </c>
      <c r="E120" s="398" t="s">
        <v>632</v>
      </c>
      <c r="F120" s="495" t="s">
        <v>605</v>
      </c>
      <c r="G120" s="303" t="s">
        <v>621</v>
      </c>
      <c r="H120" s="312" t="s">
        <v>432</v>
      </c>
      <c r="I120" s="321">
        <v>2.2196428571428572E-2</v>
      </c>
      <c r="J120" s="192" t="s">
        <v>453</v>
      </c>
      <c r="K120" s="284">
        <v>2.2196428571428572E-2</v>
      </c>
      <c r="L120" s="184">
        <f t="shared" si="25"/>
        <v>1</v>
      </c>
      <c r="M120" s="236"/>
      <c r="N120" s="343">
        <v>45108</v>
      </c>
      <c r="O120" s="344">
        <v>45275</v>
      </c>
      <c r="P120" s="332">
        <f t="shared" si="26"/>
        <v>0</v>
      </c>
      <c r="Q120" s="194">
        <f t="shared" si="27"/>
        <v>0</v>
      </c>
      <c r="R120" s="184">
        <f t="shared" si="28"/>
        <v>0</v>
      </c>
      <c r="S120" s="236"/>
      <c r="T120" s="236"/>
      <c r="U120" s="462"/>
      <c r="V120" s="71"/>
      <c r="W120" s="236"/>
      <c r="X120" s="236"/>
      <c r="Y120" s="462"/>
      <c r="Z120" s="71"/>
      <c r="AA120" s="236"/>
      <c r="AB120" s="236"/>
      <c r="AC120" s="462"/>
      <c r="AD120" s="71"/>
      <c r="AE120" s="236"/>
      <c r="AF120" s="236"/>
      <c r="AG120" s="462"/>
      <c r="AH120" s="71"/>
      <c r="AI120" s="236"/>
      <c r="AJ120" s="236"/>
      <c r="AK120" s="462"/>
      <c r="AL120" s="71"/>
      <c r="AM120" s="236"/>
      <c r="AN120" s="236"/>
      <c r="AO120" s="462"/>
      <c r="AP120" s="71"/>
      <c r="AQ120" s="236"/>
      <c r="AR120" s="236"/>
      <c r="AS120" s="462"/>
      <c r="AT120" s="71"/>
      <c r="AU120" s="236"/>
      <c r="AV120" s="236"/>
      <c r="AW120" s="462"/>
      <c r="AX120" s="71"/>
      <c r="AY120" s="236"/>
      <c r="AZ120" s="236"/>
      <c r="BA120" s="462"/>
      <c r="BB120" s="71"/>
      <c r="BC120" s="236"/>
      <c r="BD120" s="236"/>
      <c r="BE120" s="462"/>
      <c r="BF120" s="71"/>
      <c r="BG120" s="367"/>
      <c r="BH120" s="236"/>
      <c r="BI120" s="462"/>
      <c r="BJ120" s="71"/>
      <c r="BK120" s="367">
        <v>1</v>
      </c>
      <c r="BL120" s="236"/>
      <c r="BM120" s="462"/>
      <c r="BN120" s="71"/>
      <c r="BO120" s="46"/>
    </row>
    <row r="121" spans="1:67" s="44" customFormat="1" ht="37.5" customHeight="1" thickBot="1" x14ac:dyDescent="0.3">
      <c r="A121" s="45"/>
      <c r="B121" s="144"/>
      <c r="C121" s="273" t="s">
        <v>161</v>
      </c>
      <c r="D121" s="387"/>
      <c r="E121" s="402"/>
      <c r="F121" s="498"/>
      <c r="G121" s="316" t="s">
        <v>622</v>
      </c>
      <c r="H121" s="317" t="s">
        <v>432</v>
      </c>
      <c r="I121" s="321">
        <v>2.2196428571428572E-2</v>
      </c>
      <c r="J121" s="319" t="s">
        <v>453</v>
      </c>
      <c r="K121" s="318">
        <v>2.2196428571428572E-2</v>
      </c>
      <c r="L121" s="184">
        <f t="shared" si="25"/>
        <v>1</v>
      </c>
      <c r="M121" s="236"/>
      <c r="N121" s="360">
        <v>45078</v>
      </c>
      <c r="O121" s="348">
        <v>45260</v>
      </c>
      <c r="P121" s="332">
        <f t="shared" si="26"/>
        <v>0</v>
      </c>
      <c r="Q121" s="194">
        <f t="shared" si="27"/>
        <v>0</v>
      </c>
      <c r="R121" s="184">
        <f t="shared" si="28"/>
        <v>0</v>
      </c>
      <c r="S121" s="236"/>
      <c r="T121" s="236"/>
      <c r="U121" s="462"/>
      <c r="V121" s="71"/>
      <c r="W121" s="236"/>
      <c r="X121" s="236"/>
      <c r="Y121" s="462"/>
      <c r="Z121" s="71"/>
      <c r="AA121" s="236"/>
      <c r="AB121" s="236"/>
      <c r="AC121" s="462"/>
      <c r="AD121" s="71"/>
      <c r="AE121" s="236"/>
      <c r="AF121" s="236"/>
      <c r="AG121" s="462"/>
      <c r="AH121" s="71"/>
      <c r="AI121" s="236"/>
      <c r="AJ121" s="236"/>
      <c r="AK121" s="462"/>
      <c r="AL121" s="71"/>
      <c r="AM121" s="236"/>
      <c r="AN121" s="236"/>
      <c r="AO121" s="462"/>
      <c r="AP121" s="71"/>
      <c r="AQ121" s="236"/>
      <c r="AR121" s="236"/>
      <c r="AS121" s="462"/>
      <c r="AT121" s="71"/>
      <c r="AU121" s="236"/>
      <c r="AV121" s="236"/>
      <c r="AW121" s="462"/>
      <c r="AX121" s="71"/>
      <c r="AY121" s="236"/>
      <c r="AZ121" s="236"/>
      <c r="BA121" s="462"/>
      <c r="BB121" s="71"/>
      <c r="BC121" s="236"/>
      <c r="BD121" s="236"/>
      <c r="BE121" s="462"/>
      <c r="BF121" s="71"/>
      <c r="BG121" s="370">
        <v>1</v>
      </c>
      <c r="BH121" s="236"/>
      <c r="BI121" s="462"/>
      <c r="BJ121" s="71"/>
      <c r="BK121" s="370"/>
      <c r="BL121" s="236"/>
      <c r="BM121" s="462"/>
      <c r="BN121" s="71"/>
      <c r="BO121" s="46"/>
    </row>
    <row r="122" spans="1:67" s="44" customFormat="1" ht="49.5" customHeight="1" thickBot="1" x14ac:dyDescent="0.3">
      <c r="A122" s="45"/>
      <c r="B122" s="144"/>
      <c r="C122" s="273" t="s">
        <v>161</v>
      </c>
      <c r="D122" s="275">
        <v>18</v>
      </c>
      <c r="E122" s="273" t="s">
        <v>633</v>
      </c>
      <c r="F122" s="310" t="s">
        <v>624</v>
      </c>
      <c r="G122" s="304" t="s">
        <v>623</v>
      </c>
      <c r="H122" s="312" t="s">
        <v>432</v>
      </c>
      <c r="I122" s="321">
        <v>8.5714285714285715E-2</v>
      </c>
      <c r="J122" s="192" t="s">
        <v>453</v>
      </c>
      <c r="K122" s="306">
        <v>8.5714285714285715E-2</v>
      </c>
      <c r="L122" s="184">
        <f t="shared" si="25"/>
        <v>1</v>
      </c>
      <c r="M122" s="236"/>
      <c r="N122" s="361">
        <v>45078</v>
      </c>
      <c r="O122" s="348">
        <v>45107</v>
      </c>
      <c r="P122" s="332">
        <f t="shared" si="26"/>
        <v>0</v>
      </c>
      <c r="Q122" s="194">
        <f t="shared" si="27"/>
        <v>0</v>
      </c>
      <c r="R122" s="184">
        <f t="shared" si="28"/>
        <v>0</v>
      </c>
      <c r="S122" s="236"/>
      <c r="T122" s="236"/>
      <c r="U122" s="462"/>
      <c r="V122" s="71"/>
      <c r="W122" s="236"/>
      <c r="X122" s="236"/>
      <c r="Y122" s="462"/>
      <c r="Z122" s="71"/>
      <c r="AA122" s="236"/>
      <c r="AB122" s="236"/>
      <c r="AC122" s="462"/>
      <c r="AD122" s="71"/>
      <c r="AE122" s="236"/>
      <c r="AF122" s="236"/>
      <c r="AG122" s="462"/>
      <c r="AH122" s="71"/>
      <c r="AI122" s="236"/>
      <c r="AJ122" s="236"/>
      <c r="AK122" s="462"/>
      <c r="AL122" s="71"/>
      <c r="AM122" s="236">
        <v>1</v>
      </c>
      <c r="AN122" s="236"/>
      <c r="AO122" s="462"/>
      <c r="AP122" s="71"/>
      <c r="AQ122" s="236"/>
      <c r="AR122" s="236"/>
      <c r="AS122" s="462"/>
      <c r="AT122" s="71"/>
      <c r="AU122" s="236"/>
      <c r="AV122" s="236"/>
      <c r="AW122" s="462"/>
      <c r="AX122" s="71"/>
      <c r="AY122" s="236"/>
      <c r="AZ122" s="236"/>
      <c r="BA122" s="462"/>
      <c r="BB122" s="71"/>
      <c r="BC122" s="236"/>
      <c r="BD122" s="236"/>
      <c r="BE122" s="462"/>
      <c r="BF122" s="71"/>
      <c r="BG122" s="379"/>
      <c r="BH122" s="236"/>
      <c r="BI122" s="462"/>
      <c r="BJ122" s="71"/>
      <c r="BK122" s="379"/>
      <c r="BL122" s="236"/>
      <c r="BM122" s="462"/>
      <c r="BN122" s="71"/>
      <c r="BO122" s="46"/>
    </row>
    <row r="123" spans="1:67" s="44" customFormat="1" ht="24.95" customHeight="1" thickBot="1" x14ac:dyDescent="0.3">
      <c r="A123" s="45"/>
      <c r="B123" s="144"/>
      <c r="C123" s="384"/>
      <c r="D123" s="385"/>
      <c r="E123" s="385"/>
      <c r="F123" s="385"/>
      <c r="G123" s="385"/>
      <c r="H123" s="386"/>
      <c r="I123" s="380">
        <f>SUM(I106:I122)</f>
        <v>0.66726071428571421</v>
      </c>
      <c r="J123" s="196"/>
      <c r="K123" s="307">
        <f>SUM(K106:K122)</f>
        <v>0.66726071428571421</v>
      </c>
      <c r="L123" s="183">
        <f>SUM(L106:L122)</f>
        <v>17</v>
      </c>
      <c r="M123" s="197"/>
      <c r="N123" s="362"/>
      <c r="O123" s="363"/>
      <c r="P123" s="199">
        <f>SUM(P100:P122)</f>
        <v>0</v>
      </c>
      <c r="Q123" s="200">
        <f>SUM(Q100:Q122)</f>
        <v>0</v>
      </c>
      <c r="R123" s="199">
        <f>SUM(R100:R122)</f>
        <v>0</v>
      </c>
      <c r="S123" s="201">
        <f>SUM(S100:S122)</f>
        <v>0</v>
      </c>
      <c r="T123" s="201">
        <f>SUM(T100:T122)</f>
        <v>0</v>
      </c>
      <c r="U123" s="462"/>
      <c r="V123" s="203"/>
      <c r="W123" s="201">
        <f>SUM(W100:W122)</f>
        <v>0</v>
      </c>
      <c r="X123" s="201">
        <f>SUM(X100:X122)</f>
        <v>0</v>
      </c>
      <c r="Y123" s="462"/>
      <c r="Z123" s="203"/>
      <c r="AA123" s="201">
        <f>SUM(AA100:AA122)</f>
        <v>0</v>
      </c>
      <c r="AB123" s="201">
        <f>SUM(AB100:AB122)</f>
        <v>0</v>
      </c>
      <c r="AC123" s="462"/>
      <c r="AD123" s="203"/>
      <c r="AE123" s="201">
        <f>SUM(AE100:AE122)</f>
        <v>0</v>
      </c>
      <c r="AF123" s="201">
        <f>SUM(AF100:AF122)</f>
        <v>0</v>
      </c>
      <c r="AG123" s="462"/>
      <c r="AH123" s="203"/>
      <c r="AI123" s="201">
        <f>SUM(AI100:AI122)</f>
        <v>0</v>
      </c>
      <c r="AJ123" s="201">
        <f>SUM(AJ100:AJ122)</f>
        <v>0</v>
      </c>
      <c r="AK123" s="462"/>
      <c r="AL123" s="203"/>
      <c r="AM123" s="201">
        <f>SUM(AM106:AM122)</f>
        <v>1</v>
      </c>
      <c r="AN123" s="201">
        <f>SUM(AN100:AN122)</f>
        <v>0</v>
      </c>
      <c r="AO123" s="462"/>
      <c r="AP123" s="203"/>
      <c r="AQ123" s="201">
        <f>SUM(AQ100:AQ122)</f>
        <v>0</v>
      </c>
      <c r="AR123" s="201">
        <f>SUM(AR100:AR122)</f>
        <v>0</v>
      </c>
      <c r="AS123" s="462"/>
      <c r="AT123" s="203"/>
      <c r="AU123" s="201">
        <f>SUM(AU100:AU122)</f>
        <v>0</v>
      </c>
      <c r="AV123" s="201">
        <f>SUM(AV100:AV122)</f>
        <v>0</v>
      </c>
      <c r="AW123" s="462"/>
      <c r="AX123" s="203"/>
      <c r="AY123" s="201">
        <f>SUM(AY100:AY122)</f>
        <v>0</v>
      </c>
      <c r="AZ123" s="201">
        <f>SUM(AZ100:AZ122)</f>
        <v>0</v>
      </c>
      <c r="BA123" s="462"/>
      <c r="BB123" s="203"/>
      <c r="BC123" s="201">
        <f>SUM(BC100:BC122)</f>
        <v>0</v>
      </c>
      <c r="BD123" s="201">
        <f>SUM(BD100:BD122)</f>
        <v>0</v>
      </c>
      <c r="BE123" s="462"/>
      <c r="BF123" s="203"/>
      <c r="BG123" s="201">
        <f>SUM(BG106:BG122)</f>
        <v>10</v>
      </c>
      <c r="BH123" s="201">
        <f>SUM(BH100:BH122)</f>
        <v>0</v>
      </c>
      <c r="BI123" s="462"/>
      <c r="BJ123" s="203"/>
      <c r="BK123" s="201">
        <f>SUM(BK106:BK122)</f>
        <v>6</v>
      </c>
      <c r="BL123" s="201">
        <f>SUM(BL100:BL122)</f>
        <v>0</v>
      </c>
      <c r="BM123" s="462"/>
      <c r="BN123" s="203"/>
      <c r="BO123" s="46"/>
    </row>
    <row r="124" spans="1:67" s="44" customFormat="1" ht="72" customHeight="1" thickBot="1" x14ac:dyDescent="0.3">
      <c r="A124" s="45"/>
      <c r="B124" s="144"/>
      <c r="C124" s="273"/>
      <c r="D124" s="322">
        <v>19</v>
      </c>
      <c r="E124" s="323" t="s">
        <v>635</v>
      </c>
      <c r="F124" s="313" t="s">
        <v>609</v>
      </c>
      <c r="G124" s="313" t="s">
        <v>610</v>
      </c>
      <c r="H124" s="312" t="s">
        <v>432</v>
      </c>
      <c r="I124" s="302">
        <v>0.04</v>
      </c>
      <c r="J124" s="192" t="s">
        <v>453</v>
      </c>
      <c r="K124" s="302">
        <v>0.04</v>
      </c>
      <c r="L124" s="184">
        <f t="shared" ref="L124:L125" si="29">+SUM(S124,W124,AA124,AE124,AI124,AM124,AQ124,AU124,AY124,BC124,BG124,BK124)</f>
        <v>1</v>
      </c>
      <c r="M124" s="236"/>
      <c r="N124" s="355">
        <v>44986</v>
      </c>
      <c r="O124" s="356">
        <v>45168</v>
      </c>
      <c r="P124" s="332">
        <f t="shared" ref="P124:P125" si="30">+SUM(T124,X124,AB124,AF124,AJ124,AN124,AR124,AV124,AZ124,BD124,BH124,BL124)</f>
        <v>0</v>
      </c>
      <c r="Q124" s="194">
        <f t="shared" ref="Q124:Q125" si="31">IFERROR(P124/L124,0)</f>
        <v>0</v>
      </c>
      <c r="R124" s="184">
        <f t="shared" ref="R124:R125" si="32">P124*K124</f>
        <v>0</v>
      </c>
      <c r="S124" s="236"/>
      <c r="T124" s="236"/>
      <c r="U124" s="462"/>
      <c r="V124" s="71"/>
      <c r="W124" s="236"/>
      <c r="X124" s="236"/>
      <c r="Y124" s="462"/>
      <c r="Z124" s="71"/>
      <c r="AA124" s="236"/>
      <c r="AB124" s="236"/>
      <c r="AC124" s="462"/>
      <c r="AD124" s="71"/>
      <c r="AE124" s="236"/>
      <c r="AF124" s="236"/>
      <c r="AG124" s="462"/>
      <c r="AH124" s="71"/>
      <c r="AI124" s="236"/>
      <c r="AJ124" s="236"/>
      <c r="AK124" s="462"/>
      <c r="AL124" s="71"/>
      <c r="AM124" s="236"/>
      <c r="AN124" s="236"/>
      <c r="AO124" s="462"/>
      <c r="AP124" s="71"/>
      <c r="AQ124" s="236"/>
      <c r="AR124" s="236"/>
      <c r="AS124" s="462"/>
      <c r="AT124" s="71"/>
      <c r="AU124" s="236">
        <v>1</v>
      </c>
      <c r="AV124" s="236"/>
      <c r="AW124" s="462"/>
      <c r="AX124" s="71"/>
      <c r="AY124" s="236"/>
      <c r="AZ124" s="236"/>
      <c r="BA124" s="462"/>
      <c r="BB124" s="71"/>
      <c r="BC124" s="236"/>
      <c r="BD124" s="236"/>
      <c r="BE124" s="462"/>
      <c r="BF124" s="71"/>
      <c r="BG124" s="236"/>
      <c r="BH124" s="236"/>
      <c r="BI124" s="462"/>
      <c r="BJ124" s="71"/>
      <c r="BK124" s="236"/>
      <c r="BL124" s="236"/>
      <c r="BM124" s="462"/>
      <c r="BN124" s="71"/>
      <c r="BO124" s="46"/>
    </row>
    <row r="125" spans="1:67" s="44" customFormat="1" ht="49.5" customHeight="1" thickBot="1" x14ac:dyDescent="0.3">
      <c r="A125" s="45"/>
      <c r="B125" s="144"/>
      <c r="C125" s="273"/>
      <c r="D125" s="304">
        <v>20</v>
      </c>
      <c r="E125" s="324" t="s">
        <v>633</v>
      </c>
      <c r="F125" s="304" t="s">
        <v>624</v>
      </c>
      <c r="G125" s="304" t="s">
        <v>634</v>
      </c>
      <c r="H125" s="312" t="s">
        <v>432</v>
      </c>
      <c r="I125" s="306">
        <f>+K125</f>
        <v>6.4285714285714279E-2</v>
      </c>
      <c r="J125" s="192" t="s">
        <v>453</v>
      </c>
      <c r="K125" s="306">
        <v>6.4285714285714279E-2</v>
      </c>
      <c r="L125" s="184">
        <f t="shared" si="29"/>
        <v>1</v>
      </c>
      <c r="M125" s="236"/>
      <c r="N125" s="361">
        <v>45199</v>
      </c>
      <c r="O125" s="348">
        <v>45199</v>
      </c>
      <c r="P125" s="332">
        <f t="shared" si="30"/>
        <v>0</v>
      </c>
      <c r="Q125" s="194">
        <f t="shared" si="31"/>
        <v>0</v>
      </c>
      <c r="R125" s="184">
        <f t="shared" si="32"/>
        <v>0</v>
      </c>
      <c r="S125" s="236"/>
      <c r="T125" s="236"/>
      <c r="U125" s="462"/>
      <c r="V125" s="71"/>
      <c r="W125" s="236"/>
      <c r="X125" s="236"/>
      <c r="Y125" s="462"/>
      <c r="Z125" s="71"/>
      <c r="AA125" s="236"/>
      <c r="AB125" s="236"/>
      <c r="AC125" s="462"/>
      <c r="AD125" s="71"/>
      <c r="AE125" s="236"/>
      <c r="AF125" s="236"/>
      <c r="AG125" s="462"/>
      <c r="AH125" s="71"/>
      <c r="AI125" s="236"/>
      <c r="AJ125" s="236"/>
      <c r="AK125" s="462"/>
      <c r="AL125" s="71"/>
      <c r="AM125" s="236"/>
      <c r="AN125" s="236"/>
      <c r="AO125" s="462"/>
      <c r="AP125" s="71"/>
      <c r="AQ125" s="236"/>
      <c r="AR125" s="236"/>
      <c r="AS125" s="462"/>
      <c r="AT125" s="71"/>
      <c r="AU125" s="236"/>
      <c r="AV125" s="236"/>
      <c r="AW125" s="462"/>
      <c r="AX125" s="71"/>
      <c r="AY125" s="236">
        <v>1</v>
      </c>
      <c r="AZ125" s="236"/>
      <c r="BA125" s="462"/>
      <c r="BB125" s="71"/>
      <c r="BC125" s="236"/>
      <c r="BD125" s="236"/>
      <c r="BE125" s="462"/>
      <c r="BF125" s="71"/>
      <c r="BG125" s="236"/>
      <c r="BH125" s="236"/>
      <c r="BI125" s="462"/>
      <c r="BJ125" s="71"/>
      <c r="BK125" s="236"/>
      <c r="BL125" s="236"/>
      <c r="BM125" s="462"/>
      <c r="BN125" s="71"/>
      <c r="BO125" s="46"/>
    </row>
    <row r="126" spans="1:67" s="44" customFormat="1" ht="24.95" customHeight="1" thickBot="1" x14ac:dyDescent="0.3">
      <c r="A126" s="45"/>
      <c r="B126" s="144"/>
      <c r="C126" s="384"/>
      <c r="D126" s="385"/>
      <c r="E126" s="385"/>
      <c r="F126" s="385"/>
      <c r="G126" s="385"/>
      <c r="H126" s="386"/>
      <c r="I126" s="282">
        <f>SUM(I124:I125)</f>
        <v>0.10428571428571429</v>
      </c>
      <c r="J126" s="196"/>
      <c r="K126" s="282">
        <f>SUM(K124:K125)</f>
        <v>0.10428571428571429</v>
      </c>
      <c r="L126" s="183">
        <f>SUM(L124:L125)</f>
        <v>2</v>
      </c>
      <c r="M126" s="197"/>
      <c r="N126" s="362"/>
      <c r="O126" s="363"/>
      <c r="P126" s="199">
        <f>SUM(P95:P125)</f>
        <v>0</v>
      </c>
      <c r="Q126" s="200">
        <f>SUM(Q95:Q125)</f>
        <v>0</v>
      </c>
      <c r="R126" s="199">
        <f>SUM(R95:R125)</f>
        <v>0</v>
      </c>
      <c r="S126" s="201">
        <f>SUM(S95:S125)</f>
        <v>0</v>
      </c>
      <c r="T126" s="201">
        <f>SUM(T95:T125)</f>
        <v>0</v>
      </c>
      <c r="U126" s="462"/>
      <c r="V126" s="203"/>
      <c r="W126" s="201">
        <f>SUM(W95:W125)</f>
        <v>0</v>
      </c>
      <c r="X126" s="201">
        <f>SUM(X95:X125)</f>
        <v>0</v>
      </c>
      <c r="Y126" s="462"/>
      <c r="Z126" s="203"/>
      <c r="AA126" s="201">
        <f>SUM(AA95:AA125)</f>
        <v>0</v>
      </c>
      <c r="AB126" s="201">
        <f>SUM(AB95:AB125)</f>
        <v>0</v>
      </c>
      <c r="AC126" s="462"/>
      <c r="AD126" s="203"/>
      <c r="AE126" s="201">
        <f>SUM(AE95:AE125)</f>
        <v>0</v>
      </c>
      <c r="AF126" s="201">
        <f>SUM(AF95:AF125)</f>
        <v>0</v>
      </c>
      <c r="AG126" s="462"/>
      <c r="AH126" s="203"/>
      <c r="AI126" s="201">
        <f>SUM(AI95:AI125)</f>
        <v>0</v>
      </c>
      <c r="AJ126" s="201">
        <f>SUM(AJ95:AJ125)</f>
        <v>0</v>
      </c>
      <c r="AK126" s="462"/>
      <c r="AL126" s="203"/>
      <c r="AM126" s="201"/>
      <c r="AN126" s="201">
        <f>SUM(AN95:AN125)</f>
        <v>0</v>
      </c>
      <c r="AO126" s="462"/>
      <c r="AP126" s="203"/>
      <c r="AQ126" s="201">
        <f>SUM(AQ95:AQ125)</f>
        <v>0</v>
      </c>
      <c r="AR126" s="201">
        <f>SUM(AR95:AR125)</f>
        <v>0</v>
      </c>
      <c r="AS126" s="462"/>
      <c r="AT126" s="203"/>
      <c r="AU126" s="201">
        <f>SUM(AU95:AU125)</f>
        <v>1</v>
      </c>
      <c r="AV126" s="201">
        <f>SUM(AV95:AV125)</f>
        <v>0</v>
      </c>
      <c r="AW126" s="462"/>
      <c r="AX126" s="203"/>
      <c r="AY126" s="201">
        <f>SUM(AY95:AY125)</f>
        <v>1</v>
      </c>
      <c r="AZ126" s="201">
        <f>SUM(AZ95:AZ125)</f>
        <v>0</v>
      </c>
      <c r="BA126" s="462"/>
      <c r="BB126" s="203"/>
      <c r="BC126" s="201">
        <f>SUM(BC95:BC125)</f>
        <v>0</v>
      </c>
      <c r="BD126" s="201">
        <f>SUM(BD95:BD125)</f>
        <v>0</v>
      </c>
      <c r="BE126" s="462"/>
      <c r="BF126" s="203"/>
      <c r="BG126" s="201">
        <f>SUM(BG95:BG125)</f>
        <v>37</v>
      </c>
      <c r="BH126" s="201">
        <f>SUM(BH95:BH125)</f>
        <v>0</v>
      </c>
      <c r="BI126" s="462"/>
      <c r="BJ126" s="203"/>
      <c r="BK126" s="201">
        <f>SUM(BK95:BK125)</f>
        <v>20</v>
      </c>
      <c r="BL126" s="201">
        <f>SUM(BL95:BL125)</f>
        <v>0</v>
      </c>
      <c r="BM126" s="462"/>
      <c r="BN126" s="203"/>
      <c r="BO126" s="46"/>
    </row>
    <row r="127" spans="1:67" s="44" customFormat="1" ht="49.5" customHeight="1" thickBot="1" x14ac:dyDescent="0.3">
      <c r="A127" s="45"/>
      <c r="B127" s="144"/>
      <c r="C127" s="273"/>
      <c r="D127" s="304">
        <v>21</v>
      </c>
      <c r="E127" s="324" t="s">
        <v>633</v>
      </c>
      <c r="F127" s="304" t="s">
        <v>624</v>
      </c>
      <c r="G127" s="304" t="s">
        <v>634</v>
      </c>
      <c r="H127" s="312" t="s">
        <v>432</v>
      </c>
      <c r="I127" s="366">
        <v>6.4000000000000001E-2</v>
      </c>
      <c r="J127" s="192" t="s">
        <v>453</v>
      </c>
      <c r="K127" s="366">
        <f>+I127</f>
        <v>6.4000000000000001E-2</v>
      </c>
      <c r="L127" s="184">
        <f>+SUM(S127,W127,AA127,AE127,AI127,AM127,AQ127,AU127,AY127,BC127,BG127,BK127)</f>
        <v>1</v>
      </c>
      <c r="M127" s="236"/>
      <c r="N127" s="361">
        <v>45078</v>
      </c>
      <c r="O127" s="348">
        <v>45107</v>
      </c>
      <c r="P127" s="332">
        <f>+SUM(T127,X127,AB127,AF127,AJ127,AN127,AR127,AV127,AZ127,BD127,BH127,BL127)</f>
        <v>0</v>
      </c>
      <c r="Q127" s="194">
        <f>IFERROR(P127/L127,0)</f>
        <v>0</v>
      </c>
      <c r="R127" s="184">
        <f t="shared" ref="R127" si="33">P127*K127</f>
        <v>0</v>
      </c>
      <c r="S127" s="236"/>
      <c r="T127" s="236"/>
      <c r="U127" s="462"/>
      <c r="V127" s="71"/>
      <c r="W127" s="236"/>
      <c r="X127" s="236"/>
      <c r="Y127" s="462"/>
      <c r="Z127" s="71"/>
      <c r="AA127" s="236"/>
      <c r="AB127" s="236"/>
      <c r="AC127" s="462"/>
      <c r="AD127" s="71"/>
      <c r="AE127" s="236"/>
      <c r="AF127" s="236"/>
      <c r="AG127" s="462"/>
      <c r="AH127" s="71"/>
      <c r="AI127" s="236"/>
      <c r="AJ127" s="236"/>
      <c r="AK127" s="462"/>
      <c r="AL127" s="71"/>
      <c r="AM127" s="236">
        <v>1</v>
      </c>
      <c r="AN127" s="236"/>
      <c r="AO127" s="462"/>
      <c r="AP127" s="71"/>
      <c r="AQ127" s="236"/>
      <c r="AR127" s="236"/>
      <c r="AS127" s="462"/>
      <c r="AT127" s="71"/>
      <c r="AU127" s="236"/>
      <c r="AV127" s="236"/>
      <c r="AW127" s="462"/>
      <c r="AX127" s="71"/>
      <c r="AY127" s="236"/>
      <c r="AZ127" s="236"/>
      <c r="BA127" s="462"/>
      <c r="BB127" s="71"/>
      <c r="BC127" s="236"/>
      <c r="BD127" s="236"/>
      <c r="BE127" s="462"/>
      <c r="BF127" s="71"/>
      <c r="BG127" s="236"/>
      <c r="BH127" s="236"/>
      <c r="BI127" s="462"/>
      <c r="BJ127" s="71"/>
      <c r="BK127" s="236"/>
      <c r="BL127" s="236"/>
      <c r="BM127" s="462"/>
      <c r="BN127" s="71"/>
      <c r="BO127" s="46"/>
    </row>
    <row r="128" spans="1:67" s="44" customFormat="1" ht="24.95" customHeight="1" thickBot="1" x14ac:dyDescent="0.3">
      <c r="A128" s="45"/>
      <c r="B128" s="144"/>
      <c r="C128" s="384"/>
      <c r="D128" s="385"/>
      <c r="E128" s="385"/>
      <c r="F128" s="385"/>
      <c r="G128" s="385"/>
      <c r="H128" s="386"/>
      <c r="I128" s="282">
        <f>+I127</f>
        <v>6.4000000000000001E-2</v>
      </c>
      <c r="J128" s="196"/>
      <c r="K128" s="282">
        <f>+K127</f>
        <v>6.4000000000000001E-2</v>
      </c>
      <c r="L128" s="183">
        <f>+L127</f>
        <v>1</v>
      </c>
      <c r="M128" s="197"/>
      <c r="N128" s="362"/>
      <c r="O128" s="363"/>
      <c r="P128" s="199">
        <f>SUM(P97:P127)</f>
        <v>0</v>
      </c>
      <c r="Q128" s="200">
        <f>SUM(Q97:Q127)</f>
        <v>0</v>
      </c>
      <c r="R128" s="199">
        <f>SUM(R97:R127)</f>
        <v>0</v>
      </c>
      <c r="S128" s="201">
        <f>SUM(S97:S127)</f>
        <v>0</v>
      </c>
      <c r="T128" s="201">
        <f>SUM(T97:T127)</f>
        <v>0</v>
      </c>
      <c r="U128" s="462"/>
      <c r="V128" s="203"/>
      <c r="W128" s="201">
        <f>SUM(W97:W127)</f>
        <v>0</v>
      </c>
      <c r="X128" s="201">
        <f>SUM(X97:X127)</f>
        <v>0</v>
      </c>
      <c r="Y128" s="462"/>
      <c r="Z128" s="203"/>
      <c r="AA128" s="201">
        <f>SUM(AA97:AA127)</f>
        <v>0</v>
      </c>
      <c r="AB128" s="201">
        <f>SUM(AB97:AB127)</f>
        <v>0</v>
      </c>
      <c r="AC128" s="462"/>
      <c r="AD128" s="203"/>
      <c r="AE128" s="201">
        <f>SUM(AE97:AE127)</f>
        <v>0</v>
      </c>
      <c r="AF128" s="201">
        <f>SUM(AF97:AF127)</f>
        <v>0</v>
      </c>
      <c r="AG128" s="462"/>
      <c r="AH128" s="203"/>
      <c r="AI128" s="201">
        <f>SUM(AI97:AI127)</f>
        <v>0</v>
      </c>
      <c r="AJ128" s="201">
        <f>SUM(AJ97:AJ127)</f>
        <v>0</v>
      </c>
      <c r="AK128" s="462"/>
      <c r="AL128" s="203"/>
      <c r="AM128" s="201">
        <f>+AM127</f>
        <v>1</v>
      </c>
      <c r="AN128" s="201">
        <f>SUM(AN97:AN127)</f>
        <v>0</v>
      </c>
      <c r="AO128" s="462"/>
      <c r="AP128" s="203"/>
      <c r="AQ128" s="201">
        <f>SUM(AQ97:AQ127)</f>
        <v>0</v>
      </c>
      <c r="AR128" s="201">
        <f>SUM(AR97:AR127)</f>
        <v>0</v>
      </c>
      <c r="AS128" s="462"/>
      <c r="AT128" s="203"/>
      <c r="AU128" s="201">
        <f>SUM(AU97:AU127)</f>
        <v>2</v>
      </c>
      <c r="AV128" s="201">
        <f>SUM(AV97:AV127)</f>
        <v>0</v>
      </c>
      <c r="AW128" s="462"/>
      <c r="AX128" s="203"/>
      <c r="AY128" s="201">
        <f>SUM(AY97:AY127)</f>
        <v>2</v>
      </c>
      <c r="AZ128" s="201">
        <f>SUM(AZ97:AZ127)</f>
        <v>0</v>
      </c>
      <c r="BA128" s="462"/>
      <c r="BB128" s="203"/>
      <c r="BC128" s="201">
        <f>SUM(BC97:BC127)</f>
        <v>0</v>
      </c>
      <c r="BD128" s="201">
        <f>SUM(BD97:BD127)</f>
        <v>0</v>
      </c>
      <c r="BE128" s="462"/>
      <c r="BF128" s="203"/>
      <c r="BG128" s="201">
        <f>SUM(BG97:BG127)</f>
        <v>72</v>
      </c>
      <c r="BH128" s="201">
        <f>SUM(BH97:BH127)</f>
        <v>0</v>
      </c>
      <c r="BI128" s="462"/>
      <c r="BJ128" s="203"/>
      <c r="BK128" s="201">
        <f>SUM(BK97:BK127)</f>
        <v>40</v>
      </c>
      <c r="BL128" s="201">
        <f>SUM(BL97:BL127)</f>
        <v>0</v>
      </c>
      <c r="BM128" s="462"/>
      <c r="BN128" s="203"/>
      <c r="BO128" s="46"/>
    </row>
    <row r="129" spans="1:67" s="44" customFormat="1" ht="49.5" customHeight="1" thickBot="1" x14ac:dyDescent="0.3">
      <c r="A129" s="45"/>
      <c r="B129" s="144"/>
      <c r="C129" s="273"/>
      <c r="D129" s="304">
        <v>22</v>
      </c>
      <c r="E129" s="324" t="s">
        <v>633</v>
      </c>
      <c r="F129" s="304" t="s">
        <v>624</v>
      </c>
      <c r="G129" s="304" t="s">
        <v>634</v>
      </c>
      <c r="H129" s="312" t="s">
        <v>432</v>
      </c>
      <c r="I129" s="366">
        <v>6.4000000000000001E-2</v>
      </c>
      <c r="J129" s="192" t="s">
        <v>453</v>
      </c>
      <c r="K129" s="305">
        <v>6.4000000000000001E-2</v>
      </c>
      <c r="L129" s="184">
        <f>+SUM(S129,W129,AA129,AE129,AI129,AM129,AQ129,AU129,AY129,BC129,BG129,BK129)</f>
        <v>1</v>
      </c>
      <c r="M129" s="236"/>
      <c r="N129" s="361">
        <v>45078</v>
      </c>
      <c r="O129" s="348">
        <v>45107</v>
      </c>
      <c r="P129" s="332">
        <f>+SUM(T129,X129,AB129,AF129,AJ129,AN129,AR129,AV129,AZ129,BD129,BH129,BL129)</f>
        <v>0</v>
      </c>
      <c r="Q129" s="194">
        <f>IFERROR(P129/L129,0)</f>
        <v>0</v>
      </c>
      <c r="R129" s="184">
        <f t="shared" ref="R129" si="34">P129*K129</f>
        <v>0</v>
      </c>
      <c r="S129" s="236"/>
      <c r="T129" s="236"/>
      <c r="U129" s="462"/>
      <c r="V129" s="71"/>
      <c r="W129" s="236"/>
      <c r="X129" s="236"/>
      <c r="Y129" s="462"/>
      <c r="Z129" s="71"/>
      <c r="AA129" s="236"/>
      <c r="AB129" s="236"/>
      <c r="AC129" s="462"/>
      <c r="AD129" s="71"/>
      <c r="AE129" s="236"/>
      <c r="AF129" s="236"/>
      <c r="AG129" s="462"/>
      <c r="AH129" s="71"/>
      <c r="AI129" s="236"/>
      <c r="AJ129" s="236"/>
      <c r="AK129" s="462"/>
      <c r="AL129" s="71"/>
      <c r="AM129" s="236">
        <v>1</v>
      </c>
      <c r="AN129" s="236"/>
      <c r="AO129" s="462"/>
      <c r="AP129" s="71"/>
      <c r="AQ129" s="236"/>
      <c r="AR129" s="236"/>
      <c r="AS129" s="462"/>
      <c r="AT129" s="71"/>
      <c r="AU129" s="236"/>
      <c r="AV129" s="236"/>
      <c r="AW129" s="462"/>
      <c r="AX129" s="71"/>
      <c r="AY129" s="236"/>
      <c r="AZ129" s="236"/>
      <c r="BA129" s="462"/>
      <c r="BB129" s="71"/>
      <c r="BC129" s="236"/>
      <c r="BD129" s="236"/>
      <c r="BE129" s="462"/>
      <c r="BF129" s="71"/>
      <c r="BG129" s="236"/>
      <c r="BH129" s="236"/>
      <c r="BI129" s="462"/>
      <c r="BJ129" s="71"/>
      <c r="BK129" s="236"/>
      <c r="BL129" s="236"/>
      <c r="BM129" s="462"/>
      <c r="BN129" s="71"/>
      <c r="BO129" s="46"/>
    </row>
    <row r="130" spans="1:67" s="44" customFormat="1" ht="24.95" customHeight="1" thickBot="1" x14ac:dyDescent="0.3">
      <c r="A130" s="45"/>
      <c r="B130" s="144"/>
      <c r="C130" s="384"/>
      <c r="D130" s="385"/>
      <c r="E130" s="385"/>
      <c r="F130" s="385"/>
      <c r="G130" s="385"/>
      <c r="H130" s="386"/>
      <c r="I130" s="282">
        <f>SUM(I129)</f>
        <v>6.4000000000000001E-2</v>
      </c>
      <c r="J130" s="196"/>
      <c r="K130" s="282">
        <f>SUM(K129)</f>
        <v>6.4000000000000001E-2</v>
      </c>
      <c r="L130" s="183">
        <f>+L129</f>
        <v>1</v>
      </c>
      <c r="M130" s="197"/>
      <c r="N130" s="362"/>
      <c r="O130" s="363"/>
      <c r="P130" s="199">
        <f>SUM(P99:P129)</f>
        <v>0</v>
      </c>
      <c r="Q130" s="200">
        <f>SUM(Q99:Q129)</f>
        <v>0</v>
      </c>
      <c r="R130" s="199">
        <f>SUM(R99:R129)</f>
        <v>0</v>
      </c>
      <c r="S130" s="201">
        <f>SUM(S99:S129)</f>
        <v>0</v>
      </c>
      <c r="T130" s="201">
        <f>SUM(T99:T129)</f>
        <v>0</v>
      </c>
      <c r="U130" s="462"/>
      <c r="V130" s="203"/>
      <c r="W130" s="201">
        <f>SUM(W99:W129)</f>
        <v>0</v>
      </c>
      <c r="X130" s="201">
        <f>SUM(X99:X129)</f>
        <v>0</v>
      </c>
      <c r="Y130" s="462"/>
      <c r="Z130" s="203"/>
      <c r="AA130" s="201">
        <f>SUM(AA99:AA129)</f>
        <v>0</v>
      </c>
      <c r="AB130" s="201">
        <f>SUM(AB99:AB129)</f>
        <v>0</v>
      </c>
      <c r="AC130" s="462"/>
      <c r="AD130" s="203"/>
      <c r="AE130" s="201">
        <f>SUM(AE99:AE129)</f>
        <v>0</v>
      </c>
      <c r="AF130" s="201">
        <f>SUM(AF99:AF129)</f>
        <v>0</v>
      </c>
      <c r="AG130" s="462"/>
      <c r="AH130" s="203"/>
      <c r="AI130" s="201">
        <f>SUM(AI99:AI129)</f>
        <v>0</v>
      </c>
      <c r="AJ130" s="201">
        <f>SUM(AJ99:AJ129)</f>
        <v>0</v>
      </c>
      <c r="AK130" s="462"/>
      <c r="AL130" s="203"/>
      <c r="AM130" s="201">
        <f>+AM129</f>
        <v>1</v>
      </c>
      <c r="AN130" s="201">
        <f>SUM(AN99:AN129)</f>
        <v>0</v>
      </c>
      <c r="AO130" s="462"/>
      <c r="AP130" s="203"/>
      <c r="AQ130" s="201">
        <f>SUM(AQ99:AQ129)</f>
        <v>0</v>
      </c>
      <c r="AR130" s="201">
        <f>SUM(AR99:AR129)</f>
        <v>0</v>
      </c>
      <c r="AS130" s="462"/>
      <c r="AT130" s="203"/>
      <c r="AU130" s="201">
        <f>SUM(AU99:AU129)</f>
        <v>4</v>
      </c>
      <c r="AV130" s="201">
        <f>SUM(AV99:AV129)</f>
        <v>0</v>
      </c>
      <c r="AW130" s="462"/>
      <c r="AX130" s="203"/>
      <c r="AY130" s="201">
        <f>SUM(AY99:AY129)</f>
        <v>4</v>
      </c>
      <c r="AZ130" s="201">
        <f>SUM(AZ99:AZ129)</f>
        <v>0</v>
      </c>
      <c r="BA130" s="462"/>
      <c r="BB130" s="203"/>
      <c r="BC130" s="201">
        <f>SUM(BC99:BC129)</f>
        <v>0</v>
      </c>
      <c r="BD130" s="201">
        <f>SUM(BD99:BD129)</f>
        <v>0</v>
      </c>
      <c r="BE130" s="462"/>
      <c r="BF130" s="203"/>
      <c r="BG130" s="201">
        <f>SUM(BG99:BG129)</f>
        <v>142</v>
      </c>
      <c r="BH130" s="201">
        <f>SUM(BH99:BH129)</f>
        <v>0</v>
      </c>
      <c r="BI130" s="462"/>
      <c r="BJ130" s="203"/>
      <c r="BK130" s="201">
        <f>SUM(BK99:BK129)</f>
        <v>80</v>
      </c>
      <c r="BL130" s="201">
        <f>SUM(BL99:BL129)</f>
        <v>0</v>
      </c>
      <c r="BM130" s="462"/>
      <c r="BN130" s="203"/>
      <c r="BO130" s="46"/>
    </row>
    <row r="131" spans="1:67" s="44" customFormat="1" ht="49.5" customHeight="1" thickBot="1" x14ac:dyDescent="0.3">
      <c r="A131" s="45"/>
      <c r="B131" s="144"/>
      <c r="C131" s="273"/>
      <c r="D131" s="304">
        <v>23</v>
      </c>
      <c r="E131" s="324" t="s">
        <v>633</v>
      </c>
      <c r="F131" s="304" t="s">
        <v>624</v>
      </c>
      <c r="G131" s="304" t="s">
        <v>634</v>
      </c>
      <c r="H131" s="312" t="s">
        <v>432</v>
      </c>
      <c r="I131" s="305">
        <v>6.4000000000000001E-2</v>
      </c>
      <c r="J131" s="192" t="s">
        <v>453</v>
      </c>
      <c r="K131" s="305">
        <v>6.4000000000000001E-2</v>
      </c>
      <c r="L131" s="184">
        <f>+SUM(S131,W131,AA131,AE131,AI131,AM131,AQ131,AU131,AY131,BC131,BG131,BK131)</f>
        <v>1</v>
      </c>
      <c r="M131" s="236"/>
      <c r="N131" s="361">
        <v>45078</v>
      </c>
      <c r="O131" s="348">
        <v>45107</v>
      </c>
      <c r="P131" s="332">
        <f>+SUM(T131,X131,AB131,AF131,AJ131,AN131,AR131,AV131,AZ131,BD131,BH131,BL131)</f>
        <v>0</v>
      </c>
      <c r="Q131" s="194">
        <f>IFERROR(P131/L131,0)</f>
        <v>0</v>
      </c>
      <c r="R131" s="184">
        <f t="shared" ref="R131" si="35">P131*K131</f>
        <v>0</v>
      </c>
      <c r="S131" s="236"/>
      <c r="T131" s="236"/>
      <c r="U131" s="462"/>
      <c r="V131" s="71"/>
      <c r="W131" s="236"/>
      <c r="X131" s="236"/>
      <c r="Y131" s="462"/>
      <c r="Z131" s="71"/>
      <c r="AA131" s="236"/>
      <c r="AB131" s="236"/>
      <c r="AC131" s="462"/>
      <c r="AD131" s="71"/>
      <c r="AE131" s="236"/>
      <c r="AF131" s="236"/>
      <c r="AG131" s="462"/>
      <c r="AH131" s="71"/>
      <c r="AI131" s="236"/>
      <c r="AJ131" s="236"/>
      <c r="AK131" s="462"/>
      <c r="AL131" s="71"/>
      <c r="AM131" s="236">
        <v>1</v>
      </c>
      <c r="AN131" s="236"/>
      <c r="AO131" s="462"/>
      <c r="AP131" s="71"/>
      <c r="AQ131" s="236"/>
      <c r="AR131" s="236"/>
      <c r="AS131" s="462"/>
      <c r="AT131" s="71"/>
      <c r="AU131" s="236"/>
      <c r="AV131" s="236"/>
      <c r="AW131" s="462"/>
      <c r="AX131" s="71"/>
      <c r="AY131" s="236"/>
      <c r="AZ131" s="236"/>
      <c r="BA131" s="462"/>
      <c r="BB131" s="71"/>
      <c r="BC131" s="236"/>
      <c r="BD131" s="236"/>
      <c r="BE131" s="462"/>
      <c r="BF131" s="71"/>
      <c r="BG131" s="236"/>
      <c r="BH131" s="236"/>
      <c r="BI131" s="462"/>
      <c r="BJ131" s="71"/>
      <c r="BK131" s="236"/>
      <c r="BL131" s="236"/>
      <c r="BM131" s="462"/>
      <c r="BN131" s="71"/>
      <c r="BO131" s="46"/>
    </row>
    <row r="132" spans="1:67" s="44" customFormat="1" ht="24.95" customHeight="1" thickBot="1" x14ac:dyDescent="0.3">
      <c r="A132" s="45"/>
      <c r="B132" s="144"/>
      <c r="C132" s="384"/>
      <c r="D132" s="385"/>
      <c r="E132" s="385"/>
      <c r="F132" s="385"/>
      <c r="G132" s="385"/>
      <c r="H132" s="386"/>
      <c r="I132" s="282">
        <f>SUM(I131)</f>
        <v>6.4000000000000001E-2</v>
      </c>
      <c r="J132" s="196"/>
      <c r="K132" s="282">
        <f>SUM(K131)</f>
        <v>6.4000000000000001E-2</v>
      </c>
      <c r="L132" s="183">
        <f>+L131</f>
        <v>1</v>
      </c>
      <c r="M132" s="197"/>
      <c r="N132" s="362"/>
      <c r="O132" s="363"/>
      <c r="P132" s="199">
        <f>SUM(P101:P131)</f>
        <v>0</v>
      </c>
      <c r="Q132" s="200">
        <f>SUM(Q101:Q131)</f>
        <v>0</v>
      </c>
      <c r="R132" s="199">
        <f>SUM(R101:R131)</f>
        <v>0</v>
      </c>
      <c r="S132" s="201">
        <f>SUM(S101:S131)</f>
        <v>0</v>
      </c>
      <c r="T132" s="201">
        <f>SUM(T101:T131)</f>
        <v>0</v>
      </c>
      <c r="U132" s="462"/>
      <c r="V132" s="203"/>
      <c r="W132" s="201">
        <f>SUM(W101:W131)</f>
        <v>0</v>
      </c>
      <c r="X132" s="201">
        <f>SUM(X101:X131)</f>
        <v>0</v>
      </c>
      <c r="Y132" s="462"/>
      <c r="Z132" s="203"/>
      <c r="AA132" s="201">
        <f>SUM(AA101:AA131)</f>
        <v>0</v>
      </c>
      <c r="AB132" s="201">
        <f>SUM(AB101:AB131)</f>
        <v>0</v>
      </c>
      <c r="AC132" s="462"/>
      <c r="AD132" s="203"/>
      <c r="AE132" s="201">
        <f>SUM(AE101:AE131)</f>
        <v>0</v>
      </c>
      <c r="AF132" s="201">
        <f>SUM(AF101:AF131)</f>
        <v>0</v>
      </c>
      <c r="AG132" s="462"/>
      <c r="AH132" s="203"/>
      <c r="AI132" s="201">
        <f>SUM(AI101:AI131)</f>
        <v>0</v>
      </c>
      <c r="AJ132" s="201">
        <f>SUM(AJ101:AJ131)</f>
        <v>0</v>
      </c>
      <c r="AK132" s="462"/>
      <c r="AL132" s="203"/>
      <c r="AM132" s="201">
        <v>1</v>
      </c>
      <c r="AN132" s="201">
        <f>SUM(AN101:AN131)</f>
        <v>0</v>
      </c>
      <c r="AO132" s="462"/>
      <c r="AP132" s="203"/>
      <c r="AQ132" s="201">
        <f>SUM(AQ101:AQ131)</f>
        <v>0</v>
      </c>
      <c r="AR132" s="201">
        <f>SUM(AR101:AR131)</f>
        <v>0</v>
      </c>
      <c r="AS132" s="462"/>
      <c r="AT132" s="203"/>
      <c r="AU132" s="201">
        <f>SUM(AU101:AU131)</f>
        <v>8</v>
      </c>
      <c r="AV132" s="201">
        <f>SUM(AV101:AV131)</f>
        <v>0</v>
      </c>
      <c r="AW132" s="462"/>
      <c r="AX132" s="203"/>
      <c r="AY132" s="201">
        <f>SUM(AY101:AY131)</f>
        <v>8</v>
      </c>
      <c r="AZ132" s="201">
        <f>SUM(AZ101:AZ131)</f>
        <v>0</v>
      </c>
      <c r="BA132" s="462"/>
      <c r="BB132" s="203"/>
      <c r="BC132" s="201">
        <f>SUM(BC101:BC131)</f>
        <v>0</v>
      </c>
      <c r="BD132" s="201">
        <f>SUM(BD101:BD131)</f>
        <v>0</v>
      </c>
      <c r="BE132" s="462"/>
      <c r="BF132" s="203"/>
      <c r="BG132" s="201">
        <f>SUM(BG101:BG131)</f>
        <v>282</v>
      </c>
      <c r="BH132" s="201">
        <f>SUM(BH101:BH131)</f>
        <v>0</v>
      </c>
      <c r="BI132" s="462"/>
      <c r="BJ132" s="203"/>
      <c r="BK132" s="201">
        <f>SUM(BK101:BK131)</f>
        <v>160</v>
      </c>
      <c r="BL132" s="201">
        <f>SUM(BL101:BL131)</f>
        <v>0</v>
      </c>
      <c r="BM132" s="462"/>
      <c r="BN132" s="203"/>
      <c r="BO132" s="46"/>
    </row>
    <row r="133" spans="1:67" s="44" customFormat="1" ht="49.5" customHeight="1" x14ac:dyDescent="0.25">
      <c r="A133" s="45"/>
      <c r="B133" s="144"/>
      <c r="C133" s="273"/>
      <c r="D133" s="237"/>
      <c r="E133" s="273"/>
      <c r="F133" s="320"/>
      <c r="G133" s="320"/>
      <c r="H133" s="182"/>
      <c r="I133" s="321">
        <f>+I132+I130+I128+I126+I123+I105</f>
        <v>1.6308071428571427</v>
      </c>
      <c r="J133" s="192"/>
      <c r="K133" s="321">
        <f>+K132+K130+K128+K126+K123+K105</f>
        <v>1.6308071428571427</v>
      </c>
      <c r="L133" s="184"/>
      <c r="M133" s="236"/>
      <c r="N133" s="193"/>
      <c r="O133" s="193"/>
      <c r="P133" s="184"/>
      <c r="Q133" s="194"/>
      <c r="R133" s="184"/>
      <c r="S133" s="236"/>
      <c r="T133" s="236"/>
      <c r="U133" s="462"/>
      <c r="V133" s="71"/>
      <c r="W133" s="236"/>
      <c r="X133" s="236"/>
      <c r="Y133" s="462"/>
      <c r="Z133" s="71"/>
      <c r="AA133" s="236"/>
      <c r="AB133" s="236"/>
      <c r="AC133" s="462"/>
      <c r="AD133" s="71"/>
      <c r="AE133" s="236"/>
      <c r="AF133" s="236"/>
      <c r="AG133" s="462"/>
      <c r="AH133" s="71"/>
      <c r="AI133" s="236"/>
      <c r="AJ133" s="236"/>
      <c r="AK133" s="462"/>
      <c r="AL133" s="71"/>
      <c r="AM133" s="236"/>
      <c r="AN133" s="236"/>
      <c r="AO133" s="462"/>
      <c r="AP133" s="71"/>
      <c r="AQ133" s="236"/>
      <c r="AR133" s="236"/>
      <c r="AS133" s="462"/>
      <c r="AT133" s="71"/>
      <c r="AU133" s="236"/>
      <c r="AV133" s="236"/>
      <c r="AW133" s="462"/>
      <c r="AX133" s="71"/>
      <c r="AY133" s="236"/>
      <c r="AZ133" s="236"/>
      <c r="BA133" s="462"/>
      <c r="BB133" s="71"/>
      <c r="BC133" s="236"/>
      <c r="BD133" s="236"/>
      <c r="BE133" s="462"/>
      <c r="BF133" s="71"/>
      <c r="BG133" s="236"/>
      <c r="BH133" s="236"/>
      <c r="BI133" s="462"/>
      <c r="BJ133" s="71"/>
      <c r="BK133" s="236"/>
      <c r="BL133" s="236"/>
      <c r="BM133" s="462"/>
      <c r="BN133" s="71"/>
      <c r="BO133" s="46"/>
    </row>
    <row r="134" spans="1:67" s="44" customFormat="1" ht="24.95" customHeight="1" x14ac:dyDescent="0.25">
      <c r="A134" s="45"/>
      <c r="B134" s="144"/>
      <c r="C134" s="273"/>
      <c r="D134" s="276"/>
      <c r="E134" s="276"/>
      <c r="F134" s="276"/>
      <c r="G134" s="276"/>
      <c r="H134" s="182"/>
      <c r="I134" s="364"/>
      <c r="J134" s="365"/>
      <c r="K134" s="276"/>
      <c r="L134" s="184"/>
      <c r="M134" s="236"/>
      <c r="N134" s="193"/>
      <c r="O134" s="193"/>
      <c r="P134" s="184"/>
      <c r="Q134" s="194"/>
      <c r="R134" s="184"/>
      <c r="S134" s="236"/>
      <c r="T134" s="236"/>
      <c r="U134" s="462"/>
      <c r="V134" s="71"/>
      <c r="W134" s="236"/>
      <c r="X134" s="236"/>
      <c r="Y134" s="462"/>
      <c r="Z134" s="71"/>
      <c r="AA134" s="236"/>
      <c r="AB134" s="236"/>
      <c r="AC134" s="462"/>
      <c r="AD134" s="71"/>
      <c r="AE134" s="236"/>
      <c r="AF134" s="236"/>
      <c r="AG134" s="462"/>
      <c r="AH134" s="71"/>
      <c r="AI134" s="236"/>
      <c r="AJ134" s="236"/>
      <c r="AK134" s="462"/>
      <c r="AL134" s="71"/>
      <c r="AM134" s="236"/>
      <c r="AN134" s="236"/>
      <c r="AO134" s="462"/>
      <c r="AP134" s="71"/>
      <c r="AQ134" s="236"/>
      <c r="AR134" s="236"/>
      <c r="AS134" s="462"/>
      <c r="AT134" s="71"/>
      <c r="AU134" s="236"/>
      <c r="AV134" s="236"/>
      <c r="AW134" s="462"/>
      <c r="AX134" s="71"/>
      <c r="AY134" s="236"/>
      <c r="AZ134" s="236"/>
      <c r="BA134" s="462"/>
      <c r="BB134" s="71"/>
      <c r="BC134" s="236"/>
      <c r="BD134" s="236"/>
      <c r="BE134" s="462"/>
      <c r="BF134" s="71"/>
      <c r="BG134" s="236"/>
      <c r="BH134" s="236"/>
      <c r="BI134" s="462"/>
      <c r="BJ134" s="71"/>
      <c r="BK134" s="236"/>
      <c r="BL134" s="236"/>
      <c r="BM134" s="462"/>
      <c r="BN134" s="71"/>
      <c r="BO134" s="46"/>
    </row>
    <row r="135" spans="1:67" s="44" customFormat="1" ht="24.95" customHeight="1" x14ac:dyDescent="0.25">
      <c r="A135" s="45"/>
      <c r="B135" s="144"/>
      <c r="C135" s="273"/>
      <c r="D135" s="276"/>
      <c r="E135" s="276"/>
      <c r="F135" s="276"/>
      <c r="G135" s="276"/>
      <c r="H135" s="182"/>
      <c r="I135" s="365"/>
      <c r="J135" s="365"/>
      <c r="K135" s="276"/>
      <c r="L135" s="184"/>
      <c r="M135" s="236"/>
      <c r="N135" s="193"/>
      <c r="O135" s="193"/>
      <c r="P135" s="184"/>
      <c r="Q135" s="194"/>
      <c r="R135" s="184"/>
      <c r="S135" s="236"/>
      <c r="T135" s="236"/>
      <c r="U135" s="462"/>
      <c r="V135" s="71"/>
      <c r="W135" s="236"/>
      <c r="X135" s="236"/>
      <c r="Y135" s="462"/>
      <c r="Z135" s="71"/>
      <c r="AA135" s="236"/>
      <c r="AB135" s="236"/>
      <c r="AC135" s="462"/>
      <c r="AD135" s="71"/>
      <c r="AE135" s="236"/>
      <c r="AF135" s="236"/>
      <c r="AG135" s="462"/>
      <c r="AH135" s="71"/>
      <c r="AI135" s="236"/>
      <c r="AJ135" s="236"/>
      <c r="AK135" s="462"/>
      <c r="AL135" s="71"/>
      <c r="AM135" s="236"/>
      <c r="AN135" s="236"/>
      <c r="AO135" s="462"/>
      <c r="AP135" s="71"/>
      <c r="AQ135" s="236"/>
      <c r="AR135" s="236"/>
      <c r="AS135" s="462"/>
      <c r="AT135" s="71"/>
      <c r="AU135" s="236"/>
      <c r="AV135" s="236"/>
      <c r="AW135" s="462"/>
      <c r="AX135" s="71"/>
      <c r="AY135" s="236"/>
      <c r="AZ135" s="236"/>
      <c r="BA135" s="462"/>
      <c r="BB135" s="71"/>
      <c r="BC135" s="236"/>
      <c r="BD135" s="236"/>
      <c r="BE135" s="462"/>
      <c r="BF135" s="71"/>
      <c r="BG135" s="236"/>
      <c r="BH135" s="236"/>
      <c r="BI135" s="462"/>
      <c r="BJ135" s="71"/>
      <c r="BK135" s="236"/>
      <c r="BL135" s="236"/>
      <c r="BM135" s="462"/>
      <c r="BN135" s="71"/>
      <c r="BO135" s="46"/>
    </row>
    <row r="136" spans="1:67" s="44" customFormat="1" ht="24.95" customHeight="1" x14ac:dyDescent="0.25">
      <c r="A136" s="45"/>
      <c r="B136" s="144"/>
      <c r="C136" s="273"/>
      <c r="D136" s="276"/>
      <c r="E136" s="276"/>
      <c r="F136" s="276"/>
      <c r="G136" s="276"/>
      <c r="H136" s="182"/>
      <c r="I136" s="276"/>
      <c r="J136" s="276"/>
      <c r="K136" s="276"/>
      <c r="L136" s="184"/>
      <c r="M136" s="236"/>
      <c r="N136" s="193"/>
      <c r="O136" s="193"/>
      <c r="P136" s="184"/>
      <c r="Q136" s="194"/>
      <c r="R136" s="184"/>
      <c r="S136" s="236"/>
      <c r="T136" s="236"/>
      <c r="U136" s="462"/>
      <c r="V136" s="71"/>
      <c r="W136" s="236"/>
      <c r="X136" s="236"/>
      <c r="Y136" s="462"/>
      <c r="Z136" s="71"/>
      <c r="AA136" s="236"/>
      <c r="AB136" s="236"/>
      <c r="AC136" s="462"/>
      <c r="AD136" s="71"/>
      <c r="AE136" s="236"/>
      <c r="AF136" s="236"/>
      <c r="AG136" s="462"/>
      <c r="AH136" s="71"/>
      <c r="AI136" s="236"/>
      <c r="AJ136" s="236"/>
      <c r="AK136" s="462"/>
      <c r="AL136" s="71"/>
      <c r="AM136" s="236"/>
      <c r="AN136" s="236"/>
      <c r="AO136" s="462"/>
      <c r="AP136" s="71"/>
      <c r="AQ136" s="236"/>
      <c r="AR136" s="236"/>
      <c r="AS136" s="462"/>
      <c r="AT136" s="71"/>
      <c r="AU136" s="236"/>
      <c r="AV136" s="236"/>
      <c r="AW136" s="462"/>
      <c r="AX136" s="71"/>
      <c r="AY136" s="236"/>
      <c r="AZ136" s="236"/>
      <c r="BA136" s="462"/>
      <c r="BB136" s="71"/>
      <c r="BC136" s="236"/>
      <c r="BD136" s="236"/>
      <c r="BE136" s="462"/>
      <c r="BF136" s="71"/>
      <c r="BG136" s="236"/>
      <c r="BH136" s="236"/>
      <c r="BI136" s="462"/>
      <c r="BJ136" s="71"/>
      <c r="BK136" s="236"/>
      <c r="BL136" s="236"/>
      <c r="BM136" s="462"/>
      <c r="BN136" s="71"/>
      <c r="BO136" s="46"/>
    </row>
    <row r="137" spans="1:67" s="44" customFormat="1" ht="24.95" customHeight="1" x14ac:dyDescent="0.25">
      <c r="A137" s="45"/>
      <c r="B137" s="144"/>
      <c r="C137" s="384"/>
      <c r="D137" s="385"/>
      <c r="E137" s="385"/>
      <c r="F137" s="385"/>
      <c r="G137" s="385"/>
      <c r="H137" s="386"/>
      <c r="I137" s="282"/>
      <c r="J137" s="196"/>
      <c r="K137" s="183"/>
      <c r="L137" s="183"/>
      <c r="M137" s="197"/>
      <c r="N137" s="198"/>
      <c r="O137" s="198"/>
      <c r="P137" s="199">
        <f>SUM(P106:P136)</f>
        <v>0</v>
      </c>
      <c r="Q137" s="200">
        <f>SUM(Q106:Q136)</f>
        <v>0</v>
      </c>
      <c r="R137" s="199">
        <f>SUM(R106:R136)</f>
        <v>0</v>
      </c>
      <c r="S137" s="201">
        <f>SUM(S106:S136)</f>
        <v>0</v>
      </c>
      <c r="T137" s="201">
        <f>SUM(T106:T136)</f>
        <v>0</v>
      </c>
      <c r="U137" s="202"/>
      <c r="V137" s="203"/>
      <c r="W137" s="201">
        <f>SUM(W106:W136)</f>
        <v>0</v>
      </c>
      <c r="X137" s="201">
        <f>SUM(X106:X136)</f>
        <v>0</v>
      </c>
      <c r="Y137" s="202"/>
      <c r="Z137" s="203"/>
      <c r="AA137" s="201">
        <f>SUM(AA106:AA136)</f>
        <v>0</v>
      </c>
      <c r="AB137" s="201">
        <f>SUM(AB106:AB136)</f>
        <v>0</v>
      </c>
      <c r="AC137" s="202"/>
      <c r="AD137" s="203"/>
      <c r="AE137" s="201">
        <f>SUM(AE106:AE136)</f>
        <v>0</v>
      </c>
      <c r="AF137" s="201">
        <f>SUM(AF106:AF136)</f>
        <v>0</v>
      </c>
      <c r="AG137" s="202"/>
      <c r="AH137" s="203"/>
      <c r="AI137" s="201">
        <f>SUM(AI106:AI136)</f>
        <v>0</v>
      </c>
      <c r="AJ137" s="201">
        <f>SUM(AJ106:AJ136)</f>
        <v>0</v>
      </c>
      <c r="AK137" s="202"/>
      <c r="AL137" s="203"/>
      <c r="AM137" s="201"/>
      <c r="AN137" s="201">
        <f>SUM(AN106:AN136)</f>
        <v>0</v>
      </c>
      <c r="AO137" s="202"/>
      <c r="AP137" s="203"/>
      <c r="AQ137" s="201">
        <f>SUM(AQ106:AQ136)</f>
        <v>0</v>
      </c>
      <c r="AR137" s="201">
        <f>SUM(AR106:AR136)</f>
        <v>0</v>
      </c>
      <c r="AS137" s="202"/>
      <c r="AT137" s="203"/>
      <c r="AU137" s="201">
        <f>SUM(AU106:AU136)</f>
        <v>16</v>
      </c>
      <c r="AV137" s="201">
        <f>SUM(AV106:AV136)</f>
        <v>0</v>
      </c>
      <c r="AW137" s="202"/>
      <c r="AX137" s="203"/>
      <c r="AY137" s="201">
        <f>SUM(AY106:AY136)</f>
        <v>16</v>
      </c>
      <c r="AZ137" s="201">
        <f>SUM(AZ106:AZ136)</f>
        <v>0</v>
      </c>
      <c r="BA137" s="202"/>
      <c r="BB137" s="203"/>
      <c r="BC137" s="201">
        <f>SUM(BC106:BC136)</f>
        <v>0</v>
      </c>
      <c r="BD137" s="201">
        <f>SUM(BD106:BD136)</f>
        <v>0</v>
      </c>
      <c r="BE137" s="202"/>
      <c r="BF137" s="203"/>
      <c r="BG137" s="201">
        <f>SUM(BG106:BG136)</f>
        <v>553</v>
      </c>
      <c r="BH137" s="201">
        <f>SUM(BH106:BH136)</f>
        <v>0</v>
      </c>
      <c r="BI137" s="202"/>
      <c r="BJ137" s="203"/>
      <c r="BK137" s="201">
        <f>SUM(BK106:BK136)</f>
        <v>312</v>
      </c>
      <c r="BL137" s="201">
        <f>SUM(BL106:BL136)</f>
        <v>0</v>
      </c>
      <c r="BM137" s="202"/>
      <c r="BN137" s="203"/>
      <c r="BO137" s="46"/>
    </row>
    <row r="138" spans="1:67" ht="33" customHeight="1" x14ac:dyDescent="0.25">
      <c r="A138" s="25"/>
      <c r="B138" s="139"/>
      <c r="C138" s="204"/>
      <c r="D138" s="204"/>
      <c r="E138" s="205" t="s">
        <v>131</v>
      </c>
      <c r="F138" s="205"/>
      <c r="G138" s="205"/>
      <c r="H138" s="205"/>
      <c r="I138" s="327"/>
      <c r="J138" s="205"/>
      <c r="K138" s="205"/>
      <c r="L138" s="205"/>
      <c r="M138" s="206"/>
      <c r="N138" s="207"/>
      <c r="O138" s="207"/>
      <c r="P138" s="207"/>
      <c r="Q138" s="207"/>
      <c r="R138" s="207"/>
      <c r="S138" s="206"/>
      <c r="T138" s="206"/>
      <c r="U138" s="206"/>
      <c r="V138" s="208"/>
      <c r="W138" s="206"/>
      <c r="X138" s="206"/>
      <c r="Y138" s="206"/>
      <c r="Z138" s="208"/>
      <c r="AA138" s="206"/>
      <c r="AB138" s="206"/>
      <c r="AC138" s="206"/>
      <c r="AD138" s="208"/>
      <c r="AE138" s="206"/>
      <c r="AF138" s="206"/>
      <c r="AG138" s="206"/>
      <c r="AH138" s="208"/>
      <c r="AI138" s="206"/>
      <c r="AJ138" s="206"/>
      <c r="AK138" s="206"/>
      <c r="AL138" s="208"/>
      <c r="AM138" s="206"/>
      <c r="AN138" s="206"/>
      <c r="AO138" s="206"/>
      <c r="AP138" s="208"/>
      <c r="AQ138" s="206"/>
      <c r="AR138" s="206"/>
      <c r="AS138" s="206"/>
      <c r="AT138" s="208"/>
      <c r="AU138" s="206"/>
      <c r="AV138" s="206"/>
      <c r="AW138" s="206"/>
      <c r="AX138" s="208"/>
      <c r="AY138" s="206"/>
      <c r="AZ138" s="206"/>
      <c r="BA138" s="206"/>
      <c r="BB138" s="208"/>
      <c r="BC138" s="206"/>
      <c r="BD138" s="206"/>
      <c r="BE138" s="206"/>
      <c r="BF138" s="208"/>
      <c r="BG138" s="206"/>
      <c r="BH138" s="206"/>
      <c r="BI138" s="206"/>
      <c r="BJ138" s="208"/>
      <c r="BK138" s="206"/>
      <c r="BL138" s="206"/>
      <c r="BM138" s="206"/>
      <c r="BN138" s="208"/>
      <c r="BO138" s="26"/>
    </row>
    <row r="139" spans="1:67" ht="16.5" thickBot="1" x14ac:dyDescent="0.3">
      <c r="A139" s="12"/>
      <c r="B139" s="139"/>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3"/>
    </row>
    <row r="140" spans="1:67" s="38" customFormat="1" ht="24.75" customHeight="1" x14ac:dyDescent="0.2">
      <c r="A140" s="10"/>
      <c r="B140" s="141"/>
      <c r="C140" s="388" t="s">
        <v>192</v>
      </c>
      <c r="D140" s="389"/>
      <c r="E140" s="390"/>
      <c r="F140" s="456" t="s">
        <v>92</v>
      </c>
      <c r="G140" s="457"/>
      <c r="H140" s="457"/>
      <c r="I140" s="457"/>
      <c r="J140" s="457"/>
      <c r="K140" s="457"/>
      <c r="L140" s="457"/>
      <c r="M140" s="457"/>
      <c r="N140" s="457"/>
      <c r="O140" s="458"/>
      <c r="P140" s="104"/>
      <c r="Q140" s="105"/>
      <c r="R140" s="105"/>
      <c r="S140" s="105"/>
      <c r="T140" s="105"/>
      <c r="U140" s="105"/>
      <c r="V140" s="17"/>
      <c r="W140" s="105"/>
      <c r="X140" s="105"/>
      <c r="Y140" s="105"/>
      <c r="Z140" s="17"/>
      <c r="AA140" s="105"/>
      <c r="AB140" s="105"/>
      <c r="AC140" s="105"/>
      <c r="AD140" s="17"/>
      <c r="AE140" s="37"/>
      <c r="AF140" s="37"/>
      <c r="AG140" s="37"/>
      <c r="AH140" s="17"/>
      <c r="AI140" s="37"/>
      <c r="AJ140" s="37"/>
      <c r="AK140" s="37"/>
      <c r="AL140" s="1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11"/>
    </row>
    <row r="141" spans="1:67" ht="36.75" customHeight="1" x14ac:dyDescent="0.25">
      <c r="A141" s="20"/>
      <c r="B141" s="139"/>
      <c r="C141" s="391" t="s">
        <v>64</v>
      </c>
      <c r="D141" s="392"/>
      <c r="E141" s="393"/>
      <c r="F141" s="426" t="str">
        <f>VLOOKUP(F140,LISTAS!$H$3:$I$10,2,FALSE)</f>
        <v>Proyecto 7649 - Consolidar los patrimonios de Bogotá-región como referente de significados sociales y determinante de las dinámicas del ordenamiento territorial</v>
      </c>
      <c r="G141" s="427"/>
      <c r="H141" s="427"/>
      <c r="I141" s="427"/>
      <c r="J141" s="427"/>
      <c r="K141" s="427"/>
      <c r="L141" s="427"/>
      <c r="M141" s="427"/>
      <c r="N141" s="427"/>
      <c r="O141" s="428"/>
      <c r="P141" s="121"/>
      <c r="Q141" s="122"/>
      <c r="R141" s="122"/>
      <c r="S141" s="122"/>
      <c r="T141" s="123"/>
      <c r="U141" s="123"/>
      <c r="V141" s="17"/>
      <c r="W141" s="123"/>
      <c r="X141" s="123"/>
      <c r="Y141" s="123"/>
      <c r="Z141" s="17"/>
      <c r="AA141" s="123"/>
      <c r="AB141" s="123"/>
      <c r="AC141" s="123"/>
      <c r="AD141" s="17"/>
      <c r="AE141" s="35"/>
      <c r="AF141" s="35"/>
      <c r="AG141" s="35"/>
      <c r="AH141" s="17"/>
      <c r="AI141" s="35"/>
      <c r="AJ141" s="35"/>
      <c r="AK141" s="35"/>
      <c r="AL141" s="17"/>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row>
    <row r="142" spans="1:67" ht="24" customHeight="1" x14ac:dyDescent="0.25">
      <c r="A142" s="20"/>
      <c r="B142" s="139" t="str">
        <f>+VLOOKUP(F141,LISTAS!$B$47:$D$65,2,FALSE)</f>
        <v>OBJ_4</v>
      </c>
      <c r="C142" s="391" t="s">
        <v>132</v>
      </c>
      <c r="D142" s="392"/>
      <c r="E142" s="393"/>
      <c r="F142" s="421" t="s">
        <v>76</v>
      </c>
      <c r="G142" s="422"/>
      <c r="H142" s="422"/>
      <c r="I142" s="422"/>
      <c r="J142" s="422"/>
      <c r="K142" s="422"/>
      <c r="L142" s="422"/>
      <c r="M142" s="422"/>
      <c r="N142" s="422"/>
      <c r="O142" s="423"/>
      <c r="P142" s="124"/>
      <c r="Q142" s="41"/>
      <c r="R142" s="41"/>
      <c r="S142" s="41"/>
      <c r="T142" s="125"/>
      <c r="U142" s="125"/>
      <c r="V142" s="17"/>
      <c r="W142" s="125"/>
      <c r="X142" s="125"/>
      <c r="Y142" s="125"/>
      <c r="Z142" s="17"/>
      <c r="AA142" s="125"/>
      <c r="AB142" s="125"/>
      <c r="AC142" s="125"/>
      <c r="AD142" s="17"/>
      <c r="AE142" s="22"/>
      <c r="AF142" s="22"/>
      <c r="AG142" s="22"/>
      <c r="AH142" s="17"/>
      <c r="AI142" s="22"/>
      <c r="AJ142" s="22"/>
      <c r="AK142" s="22"/>
      <c r="AL142" s="17"/>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1"/>
    </row>
    <row r="143" spans="1:67" ht="24" customHeight="1" thickBot="1" x14ac:dyDescent="0.3">
      <c r="A143" s="20"/>
      <c r="B143" s="139" t="str">
        <f>+VLOOKUP(LEFT(F142,200),LISTAS!$I$112:$K$132,2,FALSE)</f>
        <v>PROD_OBJ_4.4.2.</v>
      </c>
      <c r="C143" s="418" t="s">
        <v>236</v>
      </c>
      <c r="D143" s="419"/>
      <c r="E143" s="420"/>
      <c r="F143" s="413" t="s">
        <v>644</v>
      </c>
      <c r="G143" s="414"/>
      <c r="H143" s="414"/>
      <c r="I143" s="414"/>
      <c r="J143" s="414"/>
      <c r="K143" s="414"/>
      <c r="L143" s="414"/>
      <c r="M143" s="414"/>
      <c r="N143" s="414"/>
      <c r="O143" s="415"/>
      <c r="P143" s="124"/>
      <c r="Q143" s="41"/>
      <c r="R143" s="41"/>
      <c r="S143" s="41"/>
      <c r="T143" s="125"/>
      <c r="U143" s="125"/>
      <c r="V143" s="17"/>
      <c r="W143" s="125"/>
      <c r="X143" s="125"/>
      <c r="Y143" s="125"/>
      <c r="Z143" s="17"/>
      <c r="AA143" s="125"/>
      <c r="AB143" s="125"/>
      <c r="AC143" s="125"/>
      <c r="AD143" s="17"/>
      <c r="AE143" s="41"/>
      <c r="AF143" s="41"/>
      <c r="AG143" s="41"/>
      <c r="AH143" s="17"/>
      <c r="AI143" s="41"/>
      <c r="AJ143" s="41"/>
      <c r="AK143" s="41"/>
      <c r="AL143" s="17"/>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21"/>
    </row>
    <row r="144" spans="1:67" ht="23.25" customHeight="1" x14ac:dyDescent="0.25">
      <c r="A144" s="23"/>
      <c r="B144" s="142" t="str">
        <f>VLOOKUP(LEFT(F143,200),LISTAS!$L$113:$P$132,2,FALSE)</f>
        <v>MGA_META13</v>
      </c>
      <c r="C144" s="394" t="s">
        <v>137</v>
      </c>
      <c r="D144" s="396" t="s">
        <v>14</v>
      </c>
      <c r="E144" s="396" t="s">
        <v>10</v>
      </c>
      <c r="F144" s="396" t="s">
        <v>240</v>
      </c>
      <c r="G144" s="416" t="s">
        <v>80</v>
      </c>
      <c r="H144" s="396" t="s">
        <v>235</v>
      </c>
      <c r="I144" s="411" t="s">
        <v>258</v>
      </c>
      <c r="J144" s="411" t="s">
        <v>243</v>
      </c>
      <c r="K144" s="396" t="s">
        <v>244</v>
      </c>
      <c r="L144" s="424" t="s">
        <v>241</v>
      </c>
      <c r="M144" s="407" t="s">
        <v>138</v>
      </c>
      <c r="N144" s="409" t="s">
        <v>15</v>
      </c>
      <c r="O144" s="410"/>
      <c r="P144" s="404" t="s">
        <v>242</v>
      </c>
      <c r="Q144" s="405"/>
      <c r="R144" s="406"/>
      <c r="S144" s="459" t="s">
        <v>245</v>
      </c>
      <c r="T144" s="460"/>
      <c r="U144" s="460"/>
      <c r="V144" s="463"/>
      <c r="W144" s="464" t="s">
        <v>246</v>
      </c>
      <c r="X144" s="460"/>
      <c r="Y144" s="460"/>
      <c r="Z144" s="463"/>
      <c r="AA144" s="464" t="s">
        <v>247</v>
      </c>
      <c r="AB144" s="460"/>
      <c r="AC144" s="460"/>
      <c r="AD144" s="463"/>
      <c r="AE144" s="464" t="s">
        <v>248</v>
      </c>
      <c r="AF144" s="460"/>
      <c r="AG144" s="460"/>
      <c r="AH144" s="461"/>
      <c r="AI144" s="459" t="s">
        <v>249</v>
      </c>
      <c r="AJ144" s="460"/>
      <c r="AK144" s="460"/>
      <c r="AL144" s="461"/>
      <c r="AM144" s="459" t="s">
        <v>250</v>
      </c>
      <c r="AN144" s="460"/>
      <c r="AO144" s="460"/>
      <c r="AP144" s="461"/>
      <c r="AQ144" s="459" t="s">
        <v>251</v>
      </c>
      <c r="AR144" s="460"/>
      <c r="AS144" s="460"/>
      <c r="AT144" s="461"/>
      <c r="AU144" s="459" t="s">
        <v>252</v>
      </c>
      <c r="AV144" s="460"/>
      <c r="AW144" s="460"/>
      <c r="AX144" s="461"/>
      <c r="AY144" s="459" t="s">
        <v>253</v>
      </c>
      <c r="AZ144" s="460"/>
      <c r="BA144" s="460"/>
      <c r="BB144" s="461"/>
      <c r="BC144" s="459" t="s">
        <v>254</v>
      </c>
      <c r="BD144" s="460"/>
      <c r="BE144" s="460"/>
      <c r="BF144" s="461"/>
      <c r="BG144" s="459" t="s">
        <v>255</v>
      </c>
      <c r="BH144" s="460"/>
      <c r="BI144" s="460"/>
      <c r="BJ144" s="461"/>
      <c r="BK144" s="459" t="s">
        <v>256</v>
      </c>
      <c r="BL144" s="460"/>
      <c r="BM144" s="460"/>
      <c r="BN144" s="461"/>
      <c r="BO144" s="24"/>
    </row>
    <row r="145" spans="1:67" ht="25.5" x14ac:dyDescent="0.25">
      <c r="A145" s="23"/>
      <c r="B145" s="142" t="str">
        <f>VLOOKUP(LEFT(F143,200),LISTAS!$L$113:$O$132,3,FALSE)</f>
        <v>PMR_META13</v>
      </c>
      <c r="C145" s="395"/>
      <c r="D145" s="397"/>
      <c r="E145" s="397"/>
      <c r="F145" s="397"/>
      <c r="G145" s="417"/>
      <c r="H145" s="397"/>
      <c r="I145" s="412"/>
      <c r="J145" s="412"/>
      <c r="K145" s="397"/>
      <c r="L145" s="425"/>
      <c r="M145" s="408"/>
      <c r="N145" s="185" t="s">
        <v>11</v>
      </c>
      <c r="O145" s="186" t="s">
        <v>12</v>
      </c>
      <c r="P145" s="187" t="s">
        <v>239</v>
      </c>
      <c r="Q145" s="188" t="s">
        <v>238</v>
      </c>
      <c r="R145" s="189" t="s">
        <v>237</v>
      </c>
      <c r="S145" s="190" t="s">
        <v>135</v>
      </c>
      <c r="T145" s="190" t="s">
        <v>136</v>
      </c>
      <c r="U145" s="190" t="s">
        <v>13</v>
      </c>
      <c r="V145" s="191" t="s">
        <v>63</v>
      </c>
      <c r="W145" s="190" t="s">
        <v>135</v>
      </c>
      <c r="X145" s="190" t="s">
        <v>136</v>
      </c>
      <c r="Y145" s="190" t="s">
        <v>13</v>
      </c>
      <c r="Z145" s="191" t="s">
        <v>63</v>
      </c>
      <c r="AA145" s="190" t="s">
        <v>135</v>
      </c>
      <c r="AB145" s="190" t="s">
        <v>136</v>
      </c>
      <c r="AC145" s="190" t="s">
        <v>13</v>
      </c>
      <c r="AD145" s="191" t="s">
        <v>63</v>
      </c>
      <c r="AE145" s="190" t="s">
        <v>135</v>
      </c>
      <c r="AF145" s="190" t="s">
        <v>136</v>
      </c>
      <c r="AG145" s="190" t="s">
        <v>13</v>
      </c>
      <c r="AH145" s="191" t="s">
        <v>63</v>
      </c>
      <c r="AI145" s="190" t="s">
        <v>135</v>
      </c>
      <c r="AJ145" s="190" t="s">
        <v>136</v>
      </c>
      <c r="AK145" s="190" t="s">
        <v>13</v>
      </c>
      <c r="AL145" s="191" t="s">
        <v>63</v>
      </c>
      <c r="AM145" s="190" t="s">
        <v>135</v>
      </c>
      <c r="AN145" s="190" t="s">
        <v>136</v>
      </c>
      <c r="AO145" s="190" t="s">
        <v>13</v>
      </c>
      <c r="AP145" s="190" t="s">
        <v>63</v>
      </c>
      <c r="AQ145" s="190" t="s">
        <v>135</v>
      </c>
      <c r="AR145" s="190" t="s">
        <v>136</v>
      </c>
      <c r="AS145" s="190" t="s">
        <v>13</v>
      </c>
      <c r="AT145" s="190" t="s">
        <v>63</v>
      </c>
      <c r="AU145" s="190" t="s">
        <v>135</v>
      </c>
      <c r="AV145" s="190" t="s">
        <v>136</v>
      </c>
      <c r="AW145" s="190" t="s">
        <v>13</v>
      </c>
      <c r="AX145" s="190" t="s">
        <v>63</v>
      </c>
      <c r="AY145" s="190" t="s">
        <v>135</v>
      </c>
      <c r="AZ145" s="190" t="s">
        <v>136</v>
      </c>
      <c r="BA145" s="190" t="s">
        <v>13</v>
      </c>
      <c r="BB145" s="190" t="s">
        <v>63</v>
      </c>
      <c r="BC145" s="190" t="s">
        <v>135</v>
      </c>
      <c r="BD145" s="190" t="s">
        <v>136</v>
      </c>
      <c r="BE145" s="190" t="s">
        <v>13</v>
      </c>
      <c r="BF145" s="190" t="s">
        <v>63</v>
      </c>
      <c r="BG145" s="190" t="s">
        <v>135</v>
      </c>
      <c r="BH145" s="190" t="s">
        <v>136</v>
      </c>
      <c r="BI145" s="190" t="s">
        <v>13</v>
      </c>
      <c r="BJ145" s="190" t="s">
        <v>63</v>
      </c>
      <c r="BK145" s="190" t="s">
        <v>135</v>
      </c>
      <c r="BL145" s="190" t="s">
        <v>136</v>
      </c>
      <c r="BM145" s="190" t="s">
        <v>13</v>
      </c>
      <c r="BN145" s="190" t="s">
        <v>63</v>
      </c>
      <c r="BO145" s="24"/>
    </row>
    <row r="146" spans="1:67" s="44" customFormat="1" ht="84" customHeight="1" x14ac:dyDescent="0.25">
      <c r="A146" s="42"/>
      <c r="B146" s="144"/>
      <c r="C146" s="387"/>
      <c r="D146" s="387">
        <v>1</v>
      </c>
      <c r="E146" s="387" t="s">
        <v>636</v>
      </c>
      <c r="F146" s="382" t="s">
        <v>637</v>
      </c>
      <c r="G146" s="239" t="s">
        <v>639</v>
      </c>
      <c r="H146" s="182" t="s">
        <v>431</v>
      </c>
      <c r="I146" s="383">
        <v>1</v>
      </c>
      <c r="J146" s="192" t="s">
        <v>456</v>
      </c>
      <c r="K146" s="181">
        <v>1</v>
      </c>
      <c r="L146" s="184">
        <f>+SUM(S146,W146,AA146,AE146,AI146,AM146,AQ146,AU146,AY146,BC146,BG146,BK146)</f>
        <v>11</v>
      </c>
      <c r="M146" s="70"/>
      <c r="N146" s="193">
        <v>44958</v>
      </c>
      <c r="O146" s="193">
        <v>45290</v>
      </c>
      <c r="P146" s="184">
        <f>+SUM(T146,X146,AB146,AF146,AJ146,AN146,AR146,AV146,AZ146,BD146,BH146,BL146)</f>
        <v>0</v>
      </c>
      <c r="Q146" s="194">
        <f>IFERROR(P146/L146,0)</f>
        <v>0</v>
      </c>
      <c r="R146" s="184">
        <f t="shared" ref="R146:R148" si="36">P146*K146</f>
        <v>0</v>
      </c>
      <c r="S146" s="70"/>
      <c r="T146" s="70"/>
      <c r="U146" s="462"/>
      <c r="V146" s="195"/>
      <c r="W146" s="70">
        <v>1</v>
      </c>
      <c r="X146" s="70"/>
      <c r="Y146" s="462"/>
      <c r="Z146" s="195"/>
      <c r="AA146" s="70">
        <v>1</v>
      </c>
      <c r="AB146" s="70"/>
      <c r="AC146" s="462"/>
      <c r="AD146" s="195"/>
      <c r="AE146" s="70">
        <v>1</v>
      </c>
      <c r="AF146" s="70"/>
      <c r="AG146" s="462"/>
      <c r="AH146" s="195"/>
      <c r="AI146" s="70">
        <v>1</v>
      </c>
      <c r="AJ146" s="70"/>
      <c r="AK146" s="462"/>
      <c r="AL146" s="195"/>
      <c r="AM146" s="70">
        <v>1</v>
      </c>
      <c r="AN146" s="70"/>
      <c r="AO146" s="462"/>
      <c r="AP146" s="195"/>
      <c r="AQ146" s="70">
        <v>1</v>
      </c>
      <c r="AR146" s="70"/>
      <c r="AS146" s="462"/>
      <c r="AT146" s="195"/>
      <c r="AU146" s="70">
        <v>1</v>
      </c>
      <c r="AV146" s="70"/>
      <c r="AW146" s="462"/>
      <c r="AX146" s="195"/>
      <c r="AY146" s="70">
        <v>1</v>
      </c>
      <c r="AZ146" s="70"/>
      <c r="BA146" s="462"/>
      <c r="BB146" s="195"/>
      <c r="BC146" s="70">
        <v>1</v>
      </c>
      <c r="BD146" s="70"/>
      <c r="BE146" s="462"/>
      <c r="BF146" s="195"/>
      <c r="BG146" s="70">
        <v>1</v>
      </c>
      <c r="BH146" s="70"/>
      <c r="BI146" s="462"/>
      <c r="BJ146" s="195"/>
      <c r="BK146" s="70">
        <v>1</v>
      </c>
      <c r="BL146" s="70"/>
      <c r="BM146" s="462"/>
      <c r="BN146" s="195"/>
      <c r="BO146" s="43"/>
    </row>
    <row r="147" spans="1:67" s="44" customFormat="1" ht="45" customHeight="1" x14ac:dyDescent="0.25">
      <c r="A147" s="45"/>
      <c r="B147" s="144"/>
      <c r="C147" s="387"/>
      <c r="D147" s="387"/>
      <c r="E147" s="387"/>
      <c r="F147" s="382" t="s">
        <v>638</v>
      </c>
      <c r="G147" s="239" t="s">
        <v>640</v>
      </c>
      <c r="H147" s="182" t="s">
        <v>431</v>
      </c>
      <c r="I147" s="383">
        <v>1</v>
      </c>
      <c r="J147" s="192" t="s">
        <v>456</v>
      </c>
      <c r="K147" s="181">
        <v>1</v>
      </c>
      <c r="L147" s="184">
        <f t="shared" ref="L147:L148" si="37">+SUM(S147,W147,AA147,AE147,AI147,AM147,AQ147,AU147,AY147,BC147,BG147,BK147)</f>
        <v>11</v>
      </c>
      <c r="M147" s="70"/>
      <c r="N147" s="193">
        <v>44958</v>
      </c>
      <c r="O147" s="193">
        <v>45290</v>
      </c>
      <c r="P147" s="184">
        <f t="shared" ref="P147:P148" si="38">+SUM(T147,X147,AB147,AF147,AJ147,AN147,AR147,AV147,AZ147,BD147,BH147,BL147)</f>
        <v>0</v>
      </c>
      <c r="Q147" s="194">
        <f>IFERROR(P147/L147,0)</f>
        <v>0</v>
      </c>
      <c r="R147" s="184">
        <f t="shared" si="36"/>
        <v>0</v>
      </c>
      <c r="S147" s="70"/>
      <c r="T147" s="70"/>
      <c r="U147" s="462"/>
      <c r="V147" s="71"/>
      <c r="W147" s="70">
        <v>1</v>
      </c>
      <c r="X147" s="70"/>
      <c r="Y147" s="462"/>
      <c r="Z147" s="71"/>
      <c r="AA147" s="70">
        <v>1</v>
      </c>
      <c r="AB147" s="70"/>
      <c r="AC147" s="462"/>
      <c r="AD147" s="71"/>
      <c r="AE147" s="70">
        <v>1</v>
      </c>
      <c r="AF147" s="70"/>
      <c r="AG147" s="462"/>
      <c r="AH147" s="71"/>
      <c r="AI147" s="70">
        <v>1</v>
      </c>
      <c r="AJ147" s="70"/>
      <c r="AK147" s="462"/>
      <c r="AL147" s="71"/>
      <c r="AM147" s="70">
        <v>1</v>
      </c>
      <c r="AN147" s="70"/>
      <c r="AO147" s="462"/>
      <c r="AP147" s="71"/>
      <c r="AQ147" s="70">
        <v>1</v>
      </c>
      <c r="AR147" s="70"/>
      <c r="AS147" s="462"/>
      <c r="AT147" s="71"/>
      <c r="AU147" s="70">
        <v>1</v>
      </c>
      <c r="AV147" s="70"/>
      <c r="AW147" s="462"/>
      <c r="AX147" s="71"/>
      <c r="AY147" s="70">
        <v>1</v>
      </c>
      <c r="AZ147" s="70"/>
      <c r="BA147" s="462"/>
      <c r="BB147" s="71"/>
      <c r="BC147" s="70">
        <v>1</v>
      </c>
      <c r="BD147" s="70"/>
      <c r="BE147" s="462"/>
      <c r="BF147" s="71"/>
      <c r="BG147" s="70">
        <v>1</v>
      </c>
      <c r="BH147" s="70"/>
      <c r="BI147" s="462"/>
      <c r="BJ147" s="71"/>
      <c r="BK147" s="70">
        <v>1</v>
      </c>
      <c r="BL147" s="70"/>
      <c r="BM147" s="462"/>
      <c r="BN147" s="71"/>
      <c r="BO147" s="46"/>
    </row>
    <row r="148" spans="1:67" s="44" customFormat="1" ht="24.95" customHeight="1" x14ac:dyDescent="0.25">
      <c r="A148" s="45"/>
      <c r="B148" s="144"/>
      <c r="C148" s="387"/>
      <c r="D148" s="387"/>
      <c r="E148" s="387"/>
      <c r="F148" s="181"/>
      <c r="G148" s="181"/>
      <c r="H148" s="182"/>
      <c r="I148" s="182"/>
      <c r="J148" s="192"/>
      <c r="K148" s="181"/>
      <c r="L148" s="184">
        <f t="shared" si="37"/>
        <v>0</v>
      </c>
      <c r="M148" s="70"/>
      <c r="N148" s="193"/>
      <c r="O148" s="193"/>
      <c r="P148" s="184">
        <f t="shared" si="38"/>
        <v>0</v>
      </c>
      <c r="Q148" s="194">
        <f>IFERROR(P148/L148,0)</f>
        <v>0</v>
      </c>
      <c r="R148" s="184">
        <f t="shared" si="36"/>
        <v>0</v>
      </c>
      <c r="S148" s="70"/>
      <c r="T148" s="70"/>
      <c r="U148" s="462"/>
      <c r="V148" s="71"/>
      <c r="W148" s="70"/>
      <c r="X148" s="70"/>
      <c r="Y148" s="462"/>
      <c r="Z148" s="71"/>
      <c r="AA148" s="70"/>
      <c r="AB148" s="70"/>
      <c r="AC148" s="462"/>
      <c r="AD148" s="71"/>
      <c r="AE148" s="70"/>
      <c r="AF148" s="70"/>
      <c r="AG148" s="462"/>
      <c r="AH148" s="71"/>
      <c r="AI148" s="70"/>
      <c r="AJ148" s="70"/>
      <c r="AK148" s="462"/>
      <c r="AL148" s="71"/>
      <c r="AM148" s="70"/>
      <c r="AN148" s="70"/>
      <c r="AO148" s="462"/>
      <c r="AP148" s="71"/>
      <c r="AQ148" s="70"/>
      <c r="AR148" s="70"/>
      <c r="AS148" s="462"/>
      <c r="AT148" s="71"/>
      <c r="AU148" s="70"/>
      <c r="AV148" s="70"/>
      <c r="AW148" s="462"/>
      <c r="AX148" s="71"/>
      <c r="AY148" s="70"/>
      <c r="AZ148" s="70"/>
      <c r="BA148" s="462"/>
      <c r="BB148" s="71"/>
      <c r="BC148" s="70"/>
      <c r="BD148" s="70"/>
      <c r="BE148" s="462"/>
      <c r="BF148" s="71"/>
      <c r="BG148" s="70"/>
      <c r="BH148" s="70"/>
      <c r="BI148" s="462"/>
      <c r="BJ148" s="71"/>
      <c r="BK148" s="70"/>
      <c r="BL148" s="70"/>
      <c r="BM148" s="462"/>
      <c r="BN148" s="71"/>
      <c r="BO148" s="46"/>
    </row>
    <row r="149" spans="1:67" s="44" customFormat="1" ht="24.95" customHeight="1" x14ac:dyDescent="0.25">
      <c r="A149" s="45"/>
      <c r="B149" s="144"/>
      <c r="C149" s="384"/>
      <c r="D149" s="385"/>
      <c r="E149" s="385"/>
      <c r="F149" s="385"/>
      <c r="G149" s="385"/>
      <c r="H149" s="386"/>
      <c r="I149" s="183">
        <f>SUM(I146:I148)</f>
        <v>2</v>
      </c>
      <c r="J149" s="196"/>
      <c r="K149" s="183">
        <f>SUM(K146:K148)</f>
        <v>2</v>
      </c>
      <c r="L149" s="183">
        <f>SUM(L146:L148)</f>
        <v>22</v>
      </c>
      <c r="M149" s="197"/>
      <c r="N149" s="198"/>
      <c r="O149" s="198"/>
      <c r="P149" s="199">
        <f>SUM(P146:P148)</f>
        <v>0</v>
      </c>
      <c r="Q149" s="200">
        <f>SUM(Q146:Q148)</f>
        <v>0</v>
      </c>
      <c r="R149" s="199">
        <f>SUM(R146:R148)</f>
        <v>0</v>
      </c>
      <c r="S149" s="201">
        <f>SUM(S146:S148)</f>
        <v>0</v>
      </c>
      <c r="T149" s="201">
        <f>SUM(T146:T148)</f>
        <v>0</v>
      </c>
      <c r="U149" s="202"/>
      <c r="V149" s="203"/>
      <c r="W149" s="201">
        <f>SUM(W146:W148)</f>
        <v>2</v>
      </c>
      <c r="X149" s="201">
        <f>SUM(X146:X148)</f>
        <v>0</v>
      </c>
      <c r="Y149" s="202"/>
      <c r="Z149" s="203"/>
      <c r="AA149" s="201">
        <f>SUM(AA146:AA148)</f>
        <v>2</v>
      </c>
      <c r="AB149" s="201">
        <f>SUM(AB146:AB148)</f>
        <v>0</v>
      </c>
      <c r="AC149" s="202"/>
      <c r="AD149" s="203"/>
      <c r="AE149" s="201">
        <f>SUM(AE146:AE148)</f>
        <v>2</v>
      </c>
      <c r="AF149" s="201">
        <f>SUM(AF146:AF148)</f>
        <v>0</v>
      </c>
      <c r="AG149" s="202"/>
      <c r="AH149" s="203"/>
      <c r="AI149" s="201">
        <f>SUM(AI146:AI148)</f>
        <v>2</v>
      </c>
      <c r="AJ149" s="201">
        <f>SUM(AJ146:AJ148)</f>
        <v>0</v>
      </c>
      <c r="AK149" s="202"/>
      <c r="AL149" s="203"/>
      <c r="AM149" s="201">
        <f>SUM(AM146:AM148)</f>
        <v>2</v>
      </c>
      <c r="AN149" s="201">
        <f>SUM(AN146:AN148)</f>
        <v>0</v>
      </c>
      <c r="AO149" s="202"/>
      <c r="AP149" s="203"/>
      <c r="AQ149" s="201">
        <f>SUM(AQ146:AQ148)</f>
        <v>2</v>
      </c>
      <c r="AR149" s="201">
        <f>SUM(AR146:AR148)</f>
        <v>0</v>
      </c>
      <c r="AS149" s="202"/>
      <c r="AT149" s="203"/>
      <c r="AU149" s="201">
        <f>SUM(AU146:AU148)</f>
        <v>2</v>
      </c>
      <c r="AV149" s="201">
        <f>SUM(AV146:AV148)</f>
        <v>0</v>
      </c>
      <c r="AW149" s="202"/>
      <c r="AX149" s="203"/>
      <c r="AY149" s="201">
        <f>SUM(AY146:AY148)</f>
        <v>2</v>
      </c>
      <c r="AZ149" s="201">
        <f>SUM(AZ146:AZ148)</f>
        <v>0</v>
      </c>
      <c r="BA149" s="202"/>
      <c r="BB149" s="203"/>
      <c r="BC149" s="201">
        <f>SUM(BC146:BC148)</f>
        <v>2</v>
      </c>
      <c r="BD149" s="201">
        <f>SUM(BD146:BD148)</f>
        <v>0</v>
      </c>
      <c r="BE149" s="202"/>
      <c r="BF149" s="203"/>
      <c r="BG149" s="201">
        <f>SUM(BG146:BG148)</f>
        <v>2</v>
      </c>
      <c r="BH149" s="201">
        <f>SUM(BH146:BH148)</f>
        <v>0</v>
      </c>
      <c r="BI149" s="202"/>
      <c r="BJ149" s="203"/>
      <c r="BK149" s="201">
        <f>SUM(BK146:BK148)</f>
        <v>2</v>
      </c>
      <c r="BL149" s="201">
        <f>SUM(BL146:BL148)</f>
        <v>0</v>
      </c>
      <c r="BM149" s="202"/>
      <c r="BN149" s="203"/>
      <c r="BO149" s="46"/>
    </row>
    <row r="150" spans="1:67" ht="33" customHeight="1" x14ac:dyDescent="0.25">
      <c r="A150" s="25"/>
      <c r="B150" s="139"/>
      <c r="C150" s="204"/>
      <c r="D150" s="204"/>
      <c r="E150" s="205" t="s">
        <v>131</v>
      </c>
      <c r="F150" s="205"/>
      <c r="G150" s="205"/>
      <c r="H150" s="205"/>
      <c r="I150" s="205"/>
      <c r="J150" s="205"/>
      <c r="K150" s="205"/>
      <c r="L150" s="205"/>
      <c r="M150" s="206"/>
      <c r="N150" s="207"/>
      <c r="O150" s="207"/>
      <c r="P150" s="207"/>
      <c r="Q150" s="207"/>
      <c r="R150" s="207"/>
      <c r="S150" s="206"/>
      <c r="T150" s="206"/>
      <c r="U150" s="206"/>
      <c r="V150" s="208"/>
      <c r="W150" s="206"/>
      <c r="X150" s="206"/>
      <c r="Y150" s="206"/>
      <c r="Z150" s="208"/>
      <c r="AA150" s="206"/>
      <c r="AB150" s="206"/>
      <c r="AC150" s="206"/>
      <c r="AD150" s="208"/>
      <c r="AE150" s="206"/>
      <c r="AF150" s="206"/>
      <c r="AG150" s="206"/>
      <c r="AH150" s="208"/>
      <c r="AI150" s="206"/>
      <c r="AJ150" s="206"/>
      <c r="AK150" s="206"/>
      <c r="AL150" s="208"/>
      <c r="AM150" s="206"/>
      <c r="AN150" s="206"/>
      <c r="AO150" s="206"/>
      <c r="AP150" s="208"/>
      <c r="AQ150" s="206"/>
      <c r="AR150" s="206"/>
      <c r="AS150" s="206"/>
      <c r="AT150" s="208"/>
      <c r="AU150" s="206"/>
      <c r="AV150" s="206"/>
      <c r="AW150" s="206"/>
      <c r="AX150" s="208"/>
      <c r="AY150" s="206"/>
      <c r="AZ150" s="206"/>
      <c r="BA150" s="206"/>
      <c r="BB150" s="208"/>
      <c r="BC150" s="206"/>
      <c r="BD150" s="206"/>
      <c r="BE150" s="206"/>
      <c r="BF150" s="208"/>
      <c r="BG150" s="206"/>
      <c r="BH150" s="206"/>
      <c r="BI150" s="206"/>
      <c r="BJ150" s="208"/>
      <c r="BK150" s="206"/>
      <c r="BL150" s="206"/>
      <c r="BM150" s="206"/>
      <c r="BN150" s="208"/>
      <c r="BO150" s="26"/>
    </row>
    <row r="151" spans="1:67" ht="33" customHeight="1" x14ac:dyDescent="0.25">
      <c r="A151" s="62"/>
      <c r="B151" s="139"/>
      <c r="C151" s="63"/>
      <c r="D151" s="63"/>
      <c r="E151" s="64"/>
      <c r="F151" s="64"/>
      <c r="G151" s="64"/>
      <c r="H151" s="64"/>
      <c r="I151" s="64"/>
      <c r="J151" s="64"/>
      <c r="K151" s="64"/>
      <c r="L151" s="64"/>
      <c r="M151" s="65"/>
      <c r="N151" s="66"/>
      <c r="O151" s="66"/>
      <c r="P151" s="66"/>
      <c r="Q151" s="66"/>
      <c r="R151" s="66"/>
      <c r="S151" s="65"/>
      <c r="T151" s="65"/>
      <c r="U151" s="65"/>
      <c r="V151" s="67"/>
      <c r="W151" s="65"/>
      <c r="X151" s="65"/>
      <c r="Y151" s="65"/>
      <c r="Z151" s="67"/>
      <c r="AA151" s="65"/>
      <c r="AB151" s="65"/>
      <c r="AC151" s="65"/>
      <c r="AD151" s="67"/>
      <c r="AE151" s="65"/>
      <c r="AF151" s="65"/>
      <c r="AG151" s="65"/>
      <c r="AH151" s="67"/>
      <c r="AI151" s="65"/>
      <c r="AJ151" s="65"/>
      <c r="AK151" s="65"/>
      <c r="AL151" s="67"/>
      <c r="AM151" s="65"/>
      <c r="AN151" s="65"/>
      <c r="AO151" s="65"/>
      <c r="AP151" s="67"/>
      <c r="AQ151" s="65"/>
      <c r="AR151" s="65"/>
      <c r="AS151" s="65"/>
      <c r="AT151" s="67"/>
      <c r="AU151" s="65"/>
      <c r="AV151" s="65"/>
      <c r="AW151" s="65"/>
      <c r="AX151" s="67"/>
      <c r="AY151" s="65"/>
      <c r="AZ151" s="65"/>
      <c r="BA151" s="65"/>
      <c r="BB151" s="67"/>
      <c r="BC151" s="65"/>
      <c r="BD151" s="65"/>
      <c r="BE151" s="65"/>
      <c r="BF151" s="67"/>
      <c r="BG151" s="65"/>
      <c r="BH151" s="65"/>
      <c r="BI151" s="65"/>
      <c r="BJ151" s="67"/>
      <c r="BK151" s="65"/>
      <c r="BL151" s="65"/>
      <c r="BM151" s="65"/>
      <c r="BN151" s="67"/>
      <c r="BO151" s="68"/>
    </row>
    <row r="152" spans="1:67" ht="33" customHeight="1" x14ac:dyDescent="0.25">
      <c r="A152" s="62"/>
      <c r="B152" s="139"/>
      <c r="C152" s="63"/>
      <c r="D152" s="63"/>
      <c r="E152" s="64"/>
      <c r="F152" s="64"/>
      <c r="G152" s="64"/>
      <c r="H152" s="64"/>
      <c r="I152" s="64"/>
      <c r="J152" s="64"/>
      <c r="K152" s="64"/>
      <c r="L152" s="64"/>
      <c r="M152" s="65"/>
      <c r="N152" s="66"/>
      <c r="O152" s="66"/>
      <c r="P152" s="66"/>
      <c r="Q152" s="66"/>
      <c r="R152" s="66"/>
      <c r="S152" s="65"/>
      <c r="T152" s="65"/>
      <c r="U152" s="65"/>
      <c r="V152" s="67"/>
      <c r="W152" s="65"/>
      <c r="X152" s="65"/>
      <c r="Y152" s="65"/>
      <c r="Z152" s="67"/>
      <c r="AA152" s="65"/>
      <c r="AB152" s="65"/>
      <c r="AC152" s="65"/>
      <c r="AD152" s="67"/>
      <c r="AE152" s="65"/>
      <c r="AF152" s="65"/>
      <c r="AG152" s="65"/>
      <c r="AH152" s="67"/>
      <c r="AI152" s="65"/>
      <c r="AJ152" s="65"/>
      <c r="AK152" s="65"/>
      <c r="AL152" s="67"/>
      <c r="AM152" s="65"/>
      <c r="AN152" s="65"/>
      <c r="AO152" s="65"/>
      <c r="AP152" s="67"/>
      <c r="AQ152" s="65"/>
      <c r="AR152" s="65"/>
      <c r="AS152" s="65"/>
      <c r="AT152" s="67"/>
      <c r="AU152" s="65"/>
      <c r="AV152" s="65"/>
      <c r="AW152" s="65"/>
      <c r="AX152" s="67"/>
      <c r="AY152" s="65"/>
      <c r="AZ152" s="65"/>
      <c r="BA152" s="65"/>
      <c r="BB152" s="67"/>
      <c r="BC152" s="65"/>
      <c r="BD152" s="65"/>
      <c r="BE152" s="65"/>
      <c r="BF152" s="67"/>
      <c r="BG152" s="65"/>
      <c r="BH152" s="65"/>
      <c r="BI152" s="65"/>
      <c r="BJ152" s="67"/>
      <c r="BK152" s="65"/>
      <c r="BL152" s="65"/>
      <c r="BM152" s="65"/>
      <c r="BN152" s="67"/>
      <c r="BO152" s="68"/>
    </row>
    <row r="153" spans="1:67" ht="33" customHeight="1" x14ac:dyDescent="0.25">
      <c r="A153" s="62"/>
      <c r="B153" s="139"/>
      <c r="C153" s="63"/>
      <c r="D153" s="63"/>
      <c r="E153" s="64"/>
      <c r="F153" s="64"/>
      <c r="G153" s="64"/>
      <c r="H153" s="64"/>
      <c r="I153" s="64"/>
      <c r="J153" s="64"/>
      <c r="K153" s="64"/>
      <c r="L153" s="64"/>
      <c r="M153" s="65"/>
      <c r="N153" s="66"/>
      <c r="O153" s="66"/>
      <c r="P153" s="66"/>
      <c r="Q153" s="66"/>
      <c r="R153" s="66"/>
      <c r="S153" s="65"/>
      <c r="T153" s="65"/>
      <c r="U153" s="65"/>
      <c r="V153" s="67"/>
      <c r="W153" s="65"/>
      <c r="X153" s="65"/>
      <c r="Y153" s="65"/>
      <c r="Z153" s="67"/>
      <c r="AA153" s="65"/>
      <c r="AB153" s="65"/>
      <c r="AC153" s="65"/>
      <c r="AD153" s="67"/>
      <c r="AE153" s="65"/>
      <c r="AF153" s="65"/>
      <c r="AG153" s="65"/>
      <c r="AH153" s="67"/>
      <c r="AI153" s="65"/>
      <c r="AJ153" s="65"/>
      <c r="AK153" s="65"/>
      <c r="AL153" s="67"/>
      <c r="AM153" s="65"/>
      <c r="AN153" s="65"/>
      <c r="AO153" s="65"/>
      <c r="AP153" s="67"/>
      <c r="AQ153" s="65"/>
      <c r="AR153" s="65"/>
      <c r="AS153" s="65"/>
      <c r="AT153" s="67"/>
      <c r="AU153" s="65"/>
      <c r="AV153" s="65"/>
      <c r="AW153" s="65"/>
      <c r="AX153" s="67"/>
      <c r="AY153" s="65"/>
      <c r="AZ153" s="65"/>
      <c r="BA153" s="65"/>
      <c r="BB153" s="67"/>
      <c r="BC153" s="65"/>
      <c r="BD153" s="65"/>
      <c r="BE153" s="65"/>
      <c r="BF153" s="67"/>
      <c r="BG153" s="65"/>
      <c r="BH153" s="65"/>
      <c r="BI153" s="65"/>
      <c r="BJ153" s="67"/>
      <c r="BK153" s="65"/>
      <c r="BL153" s="65"/>
      <c r="BM153" s="65"/>
      <c r="BN153" s="67"/>
      <c r="BO153" s="68"/>
    </row>
    <row r="154" spans="1:67" ht="25.5" customHeight="1" thickBot="1" x14ac:dyDescent="0.3">
      <c r="A154" s="62"/>
      <c r="B154" s="139"/>
      <c r="C154" s="63"/>
      <c r="D154" s="63"/>
      <c r="E154" s="64"/>
      <c r="F154" s="64"/>
      <c r="G154" s="64"/>
      <c r="H154" s="64"/>
      <c r="I154" s="64"/>
      <c r="J154" s="64"/>
      <c r="K154" s="64"/>
      <c r="L154" s="64"/>
      <c r="M154" s="65"/>
      <c r="N154" s="66"/>
      <c r="O154" s="66"/>
      <c r="P154" s="66"/>
      <c r="Q154" s="66"/>
      <c r="R154" s="66"/>
      <c r="S154" s="65"/>
      <c r="T154" s="65"/>
      <c r="U154" s="65"/>
      <c r="V154" s="67"/>
      <c r="W154" s="65"/>
      <c r="X154" s="65"/>
      <c r="Y154" s="65"/>
      <c r="Z154" s="67"/>
      <c r="AA154" s="65"/>
      <c r="AB154" s="65"/>
      <c r="AC154" s="65"/>
      <c r="AD154" s="67"/>
      <c r="AE154" s="65"/>
      <c r="AF154" s="65"/>
      <c r="AG154" s="65"/>
      <c r="AH154" s="67"/>
      <c r="AI154" s="65"/>
      <c r="AJ154" s="65"/>
      <c r="AK154" s="65"/>
      <c r="AL154" s="67"/>
      <c r="AM154" s="65"/>
      <c r="AN154" s="65"/>
      <c r="AO154" s="65"/>
      <c r="AP154" s="67"/>
      <c r="AQ154" s="65"/>
      <c r="AR154" s="65"/>
      <c r="AS154" s="65"/>
      <c r="AT154" s="67"/>
      <c r="AU154" s="65"/>
      <c r="AV154" s="65"/>
      <c r="AW154" s="65"/>
      <c r="AX154" s="67"/>
      <c r="AY154" s="65"/>
      <c r="AZ154" s="65"/>
      <c r="BA154" s="65"/>
      <c r="BB154" s="67"/>
      <c r="BC154" s="65"/>
      <c r="BD154" s="65"/>
      <c r="BE154" s="65"/>
      <c r="BF154" s="67"/>
      <c r="BG154" s="65"/>
      <c r="BH154" s="65"/>
      <c r="BI154" s="65"/>
      <c r="BJ154" s="67"/>
      <c r="BK154" s="65"/>
      <c r="BL154" s="65"/>
      <c r="BM154" s="65"/>
      <c r="BN154" s="67"/>
      <c r="BO154" s="68"/>
    </row>
    <row r="155" spans="1:67" s="38" customFormat="1" ht="33" customHeight="1" x14ac:dyDescent="0.2">
      <c r="A155" s="10"/>
      <c r="B155" s="141"/>
      <c r="C155" s="388" t="s">
        <v>192</v>
      </c>
      <c r="D155" s="389"/>
      <c r="E155" s="390"/>
      <c r="F155" s="456" t="s">
        <v>92</v>
      </c>
      <c r="G155" s="457"/>
      <c r="H155" s="457"/>
      <c r="I155" s="457"/>
      <c r="J155" s="457"/>
      <c r="K155" s="457"/>
      <c r="L155" s="457"/>
      <c r="M155" s="457"/>
      <c r="N155" s="457"/>
      <c r="O155" s="458"/>
      <c r="P155" s="104"/>
      <c r="Q155" s="105"/>
      <c r="R155" s="105"/>
      <c r="S155" s="105"/>
      <c r="T155" s="105"/>
      <c r="U155" s="105"/>
      <c r="V155" s="17"/>
      <c r="W155" s="105"/>
      <c r="X155" s="105"/>
      <c r="Y155" s="105"/>
      <c r="Z155" s="17"/>
      <c r="AA155" s="105"/>
      <c r="AB155" s="105"/>
      <c r="AC155" s="105"/>
      <c r="AD155" s="17"/>
      <c r="AE155" s="37"/>
      <c r="AF155" s="37"/>
      <c r="AG155" s="37"/>
      <c r="AH155" s="17"/>
      <c r="AI155" s="37"/>
      <c r="AJ155" s="37"/>
      <c r="AK155" s="37"/>
      <c r="AL155" s="1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11"/>
    </row>
    <row r="156" spans="1:67" ht="36.75" customHeight="1" x14ac:dyDescent="0.25">
      <c r="A156" s="20"/>
      <c r="B156" s="139"/>
      <c r="C156" s="391" t="s">
        <v>64</v>
      </c>
      <c r="D156" s="392"/>
      <c r="E156" s="393"/>
      <c r="F156" s="426" t="str">
        <f>VLOOKUP(F155,LISTAS!$H$3:$I$10,2,FALSE)</f>
        <v>Proyecto 7649 - Consolidar los patrimonios de Bogotá-región como referente de significados sociales y determinante de las dinámicas del ordenamiento territorial</v>
      </c>
      <c r="G156" s="427"/>
      <c r="H156" s="427"/>
      <c r="I156" s="427"/>
      <c r="J156" s="427"/>
      <c r="K156" s="427"/>
      <c r="L156" s="427"/>
      <c r="M156" s="427"/>
      <c r="N156" s="427"/>
      <c r="O156" s="428"/>
      <c r="P156" s="121"/>
      <c r="Q156" s="122"/>
      <c r="R156" s="122"/>
      <c r="S156" s="122"/>
      <c r="T156" s="123"/>
      <c r="U156" s="123"/>
      <c r="V156" s="17"/>
      <c r="W156" s="123"/>
      <c r="X156" s="123"/>
      <c r="Y156" s="123"/>
      <c r="Z156" s="17"/>
      <c r="AA156" s="123"/>
      <c r="AB156" s="123"/>
      <c r="AC156" s="123"/>
      <c r="AD156" s="17"/>
      <c r="AE156" s="35"/>
      <c r="AF156" s="35"/>
      <c r="AG156" s="35"/>
      <c r="AH156" s="17"/>
      <c r="AI156" s="35"/>
      <c r="AJ156" s="35"/>
      <c r="AK156" s="35"/>
      <c r="AL156" s="17"/>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row>
    <row r="157" spans="1:67" ht="24" customHeight="1" x14ac:dyDescent="0.25">
      <c r="A157" s="20"/>
      <c r="B157" s="139" t="str">
        <f>+VLOOKUP(F156,LISTAS!$B$47:$D$65,2,FALSE)</f>
        <v>OBJ_4</v>
      </c>
      <c r="C157" s="391" t="s">
        <v>132</v>
      </c>
      <c r="D157" s="392"/>
      <c r="E157" s="393"/>
      <c r="F157" s="421" t="s">
        <v>76</v>
      </c>
      <c r="G157" s="422"/>
      <c r="H157" s="422"/>
      <c r="I157" s="422"/>
      <c r="J157" s="422"/>
      <c r="K157" s="422"/>
      <c r="L157" s="422"/>
      <c r="M157" s="422"/>
      <c r="N157" s="422"/>
      <c r="O157" s="423"/>
      <c r="P157" s="124"/>
      <c r="Q157" s="41"/>
      <c r="R157" s="41"/>
      <c r="S157" s="41"/>
      <c r="T157" s="125"/>
      <c r="U157" s="125"/>
      <c r="V157" s="17"/>
      <c r="W157" s="125"/>
      <c r="X157" s="125"/>
      <c r="Y157" s="125"/>
      <c r="Z157" s="17"/>
      <c r="AA157" s="125"/>
      <c r="AB157" s="125"/>
      <c r="AC157" s="125"/>
      <c r="AD157" s="17"/>
      <c r="AE157" s="22"/>
      <c r="AF157" s="22"/>
      <c r="AG157" s="22"/>
      <c r="AH157" s="17"/>
      <c r="AI157" s="22"/>
      <c r="AJ157" s="22"/>
      <c r="AK157" s="22"/>
      <c r="AL157" s="17"/>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1"/>
    </row>
    <row r="158" spans="1:67" ht="24" customHeight="1" thickBot="1" x14ac:dyDescent="0.3">
      <c r="A158" s="20"/>
      <c r="B158" s="139" t="str">
        <f>+VLOOKUP(LEFT(F157,200),LISTAS!$I$112:$K$132,2,FALSE)</f>
        <v>PROD_OBJ_4.4.2.</v>
      </c>
      <c r="C158" s="418" t="s">
        <v>236</v>
      </c>
      <c r="D158" s="419"/>
      <c r="E158" s="420"/>
      <c r="F158" s="413" t="s">
        <v>421</v>
      </c>
      <c r="G158" s="414"/>
      <c r="H158" s="414"/>
      <c r="I158" s="414"/>
      <c r="J158" s="414"/>
      <c r="K158" s="414"/>
      <c r="L158" s="414"/>
      <c r="M158" s="414"/>
      <c r="N158" s="414"/>
      <c r="O158" s="415"/>
      <c r="P158" s="124"/>
      <c r="Q158" s="41"/>
      <c r="R158" s="41"/>
      <c r="S158" s="41"/>
      <c r="T158" s="125"/>
      <c r="U158" s="125"/>
      <c r="V158" s="17"/>
      <c r="W158" s="125"/>
      <c r="X158" s="125"/>
      <c r="Y158" s="125"/>
      <c r="Z158" s="17"/>
      <c r="AA158" s="125"/>
      <c r="AB158" s="125"/>
      <c r="AC158" s="125"/>
      <c r="AD158" s="17"/>
      <c r="AE158" s="41"/>
      <c r="AF158" s="41"/>
      <c r="AG158" s="41"/>
      <c r="AH158" s="17"/>
      <c r="AI158" s="41"/>
      <c r="AJ158" s="41"/>
      <c r="AK158" s="41"/>
      <c r="AL158" s="17"/>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21"/>
    </row>
    <row r="159" spans="1:67" ht="23.25" customHeight="1" x14ac:dyDescent="0.25">
      <c r="A159" s="23"/>
      <c r="B159" s="142" t="e">
        <f>VLOOKUP(LEFT(F158,200),LISTAS!$L$113:$P$132,2,FALSE)</f>
        <v>#N/A</v>
      </c>
      <c r="C159" s="394" t="s">
        <v>137</v>
      </c>
      <c r="D159" s="396" t="s">
        <v>14</v>
      </c>
      <c r="E159" s="396" t="s">
        <v>10</v>
      </c>
      <c r="F159" s="396" t="s">
        <v>240</v>
      </c>
      <c r="G159" s="416" t="s">
        <v>80</v>
      </c>
      <c r="H159" s="396" t="s">
        <v>235</v>
      </c>
      <c r="I159" s="411" t="s">
        <v>258</v>
      </c>
      <c r="J159" s="411" t="s">
        <v>243</v>
      </c>
      <c r="K159" s="396" t="s">
        <v>244</v>
      </c>
      <c r="L159" s="424" t="s">
        <v>241</v>
      </c>
      <c r="M159" s="407" t="s">
        <v>138</v>
      </c>
      <c r="N159" s="409" t="s">
        <v>15</v>
      </c>
      <c r="O159" s="410"/>
      <c r="P159" s="404" t="s">
        <v>242</v>
      </c>
      <c r="Q159" s="405"/>
      <c r="R159" s="406"/>
      <c r="S159" s="459" t="s">
        <v>245</v>
      </c>
      <c r="T159" s="460"/>
      <c r="U159" s="460"/>
      <c r="V159" s="463"/>
      <c r="W159" s="464" t="s">
        <v>246</v>
      </c>
      <c r="X159" s="460"/>
      <c r="Y159" s="460"/>
      <c r="Z159" s="463"/>
      <c r="AA159" s="464" t="s">
        <v>247</v>
      </c>
      <c r="AB159" s="460"/>
      <c r="AC159" s="460"/>
      <c r="AD159" s="463"/>
      <c r="AE159" s="464" t="s">
        <v>248</v>
      </c>
      <c r="AF159" s="460"/>
      <c r="AG159" s="460"/>
      <c r="AH159" s="461"/>
      <c r="AI159" s="459" t="s">
        <v>249</v>
      </c>
      <c r="AJ159" s="460"/>
      <c r="AK159" s="460"/>
      <c r="AL159" s="461"/>
      <c r="AM159" s="459" t="s">
        <v>250</v>
      </c>
      <c r="AN159" s="460"/>
      <c r="AO159" s="460"/>
      <c r="AP159" s="461"/>
      <c r="AQ159" s="459" t="s">
        <v>251</v>
      </c>
      <c r="AR159" s="460"/>
      <c r="AS159" s="460"/>
      <c r="AT159" s="461"/>
      <c r="AU159" s="459" t="s">
        <v>252</v>
      </c>
      <c r="AV159" s="460"/>
      <c r="AW159" s="460"/>
      <c r="AX159" s="461"/>
      <c r="AY159" s="459" t="s">
        <v>253</v>
      </c>
      <c r="AZ159" s="460"/>
      <c r="BA159" s="460"/>
      <c r="BB159" s="461"/>
      <c r="BC159" s="459" t="s">
        <v>254</v>
      </c>
      <c r="BD159" s="460"/>
      <c r="BE159" s="460"/>
      <c r="BF159" s="461"/>
      <c r="BG159" s="459" t="s">
        <v>255</v>
      </c>
      <c r="BH159" s="460"/>
      <c r="BI159" s="460"/>
      <c r="BJ159" s="461"/>
      <c r="BK159" s="459" t="s">
        <v>256</v>
      </c>
      <c r="BL159" s="460"/>
      <c r="BM159" s="460"/>
      <c r="BN159" s="461"/>
      <c r="BO159" s="24"/>
    </row>
    <row r="160" spans="1:67" ht="25.5" x14ac:dyDescent="0.25">
      <c r="A160" s="23"/>
      <c r="B160" s="142" t="e">
        <f>VLOOKUP(LEFT(F158,200),LISTAS!$L$113:$O$132,3,FALSE)</f>
        <v>#N/A</v>
      </c>
      <c r="C160" s="395"/>
      <c r="D160" s="397"/>
      <c r="E160" s="397"/>
      <c r="F160" s="397"/>
      <c r="G160" s="417"/>
      <c r="H160" s="397"/>
      <c r="I160" s="412"/>
      <c r="J160" s="412"/>
      <c r="K160" s="397"/>
      <c r="L160" s="425"/>
      <c r="M160" s="408"/>
      <c r="N160" s="185" t="s">
        <v>11</v>
      </c>
      <c r="O160" s="186" t="s">
        <v>12</v>
      </c>
      <c r="P160" s="187" t="s">
        <v>239</v>
      </c>
      <c r="Q160" s="188" t="s">
        <v>238</v>
      </c>
      <c r="R160" s="189" t="s">
        <v>237</v>
      </c>
      <c r="S160" s="190" t="s">
        <v>135</v>
      </c>
      <c r="T160" s="190" t="s">
        <v>136</v>
      </c>
      <c r="U160" s="190" t="s">
        <v>13</v>
      </c>
      <c r="V160" s="191" t="s">
        <v>63</v>
      </c>
      <c r="W160" s="190" t="s">
        <v>135</v>
      </c>
      <c r="X160" s="190" t="s">
        <v>136</v>
      </c>
      <c r="Y160" s="190" t="s">
        <v>13</v>
      </c>
      <c r="Z160" s="191" t="s">
        <v>63</v>
      </c>
      <c r="AA160" s="190" t="s">
        <v>135</v>
      </c>
      <c r="AB160" s="190" t="s">
        <v>136</v>
      </c>
      <c r="AC160" s="190" t="s">
        <v>13</v>
      </c>
      <c r="AD160" s="191" t="s">
        <v>63</v>
      </c>
      <c r="AE160" s="190" t="s">
        <v>135</v>
      </c>
      <c r="AF160" s="190" t="s">
        <v>136</v>
      </c>
      <c r="AG160" s="190" t="s">
        <v>13</v>
      </c>
      <c r="AH160" s="191" t="s">
        <v>63</v>
      </c>
      <c r="AI160" s="190" t="s">
        <v>135</v>
      </c>
      <c r="AJ160" s="190" t="s">
        <v>136</v>
      </c>
      <c r="AK160" s="190" t="s">
        <v>13</v>
      </c>
      <c r="AL160" s="191" t="s">
        <v>63</v>
      </c>
      <c r="AM160" s="190" t="s">
        <v>135</v>
      </c>
      <c r="AN160" s="190" t="s">
        <v>136</v>
      </c>
      <c r="AO160" s="190" t="s">
        <v>13</v>
      </c>
      <c r="AP160" s="190" t="s">
        <v>63</v>
      </c>
      <c r="AQ160" s="190" t="s">
        <v>135</v>
      </c>
      <c r="AR160" s="190" t="s">
        <v>136</v>
      </c>
      <c r="AS160" s="190" t="s">
        <v>13</v>
      </c>
      <c r="AT160" s="190" t="s">
        <v>63</v>
      </c>
      <c r="AU160" s="190" t="s">
        <v>135</v>
      </c>
      <c r="AV160" s="190" t="s">
        <v>136</v>
      </c>
      <c r="AW160" s="190" t="s">
        <v>13</v>
      </c>
      <c r="AX160" s="190" t="s">
        <v>63</v>
      </c>
      <c r="AY160" s="190" t="s">
        <v>135</v>
      </c>
      <c r="AZ160" s="190" t="s">
        <v>136</v>
      </c>
      <c r="BA160" s="190" t="s">
        <v>13</v>
      </c>
      <c r="BB160" s="190" t="s">
        <v>63</v>
      </c>
      <c r="BC160" s="190" t="s">
        <v>135</v>
      </c>
      <c r="BD160" s="190" t="s">
        <v>136</v>
      </c>
      <c r="BE160" s="190" t="s">
        <v>13</v>
      </c>
      <c r="BF160" s="190" t="s">
        <v>63</v>
      </c>
      <c r="BG160" s="190" t="s">
        <v>135</v>
      </c>
      <c r="BH160" s="190" t="s">
        <v>136</v>
      </c>
      <c r="BI160" s="190" t="s">
        <v>13</v>
      </c>
      <c r="BJ160" s="190" t="s">
        <v>63</v>
      </c>
      <c r="BK160" s="190" t="s">
        <v>135</v>
      </c>
      <c r="BL160" s="190" t="s">
        <v>136</v>
      </c>
      <c r="BM160" s="190" t="s">
        <v>13</v>
      </c>
      <c r="BN160" s="190" t="s">
        <v>63</v>
      </c>
      <c r="BO160" s="24"/>
    </row>
    <row r="161" spans="1:67" s="44" customFormat="1" ht="33.75" x14ac:dyDescent="0.25">
      <c r="A161" s="42"/>
      <c r="B161" s="144"/>
      <c r="C161" s="387"/>
      <c r="D161" s="387"/>
      <c r="E161" s="387"/>
      <c r="F161" s="181"/>
      <c r="G161" s="181"/>
      <c r="H161" s="182" t="s">
        <v>431</v>
      </c>
      <c r="I161" s="182"/>
      <c r="J161" s="192" t="s">
        <v>452</v>
      </c>
      <c r="K161" s="181"/>
      <c r="L161" s="184">
        <f>+SUM(S161,W161,AA161,AE161,AI161,AM161,AQ161,AU161,AY161,BC161,BG161,BK161)</f>
        <v>0</v>
      </c>
      <c r="M161" s="70"/>
      <c r="N161" s="193"/>
      <c r="O161" s="193"/>
      <c r="P161" s="184">
        <f>+SUM(T161,X161,AB161,AF161,AJ161,AN161,AR161,AV161,AZ161,BD161,BH161,BL161)</f>
        <v>0</v>
      </c>
      <c r="Q161" s="194">
        <f>IFERROR(P161/L161,0)</f>
        <v>0</v>
      </c>
      <c r="R161" s="184">
        <f t="shared" ref="R161:R163" si="39">P161*K161</f>
        <v>0</v>
      </c>
      <c r="S161" s="70"/>
      <c r="T161" s="70"/>
      <c r="U161" s="462"/>
      <c r="V161" s="195"/>
      <c r="W161" s="70"/>
      <c r="X161" s="70"/>
      <c r="Y161" s="462"/>
      <c r="Z161" s="195"/>
      <c r="AA161" s="70"/>
      <c r="AB161" s="70"/>
      <c r="AC161" s="462"/>
      <c r="AD161" s="195"/>
      <c r="AE161" s="70"/>
      <c r="AF161" s="70"/>
      <c r="AG161" s="462"/>
      <c r="AH161" s="195"/>
      <c r="AI161" s="70"/>
      <c r="AJ161" s="70"/>
      <c r="AK161" s="462"/>
      <c r="AL161" s="195"/>
      <c r="AM161" s="70"/>
      <c r="AN161" s="70"/>
      <c r="AO161" s="462"/>
      <c r="AP161" s="195"/>
      <c r="AQ161" s="70"/>
      <c r="AR161" s="70"/>
      <c r="AS161" s="462"/>
      <c r="AT161" s="195"/>
      <c r="AU161" s="70"/>
      <c r="AV161" s="70"/>
      <c r="AW161" s="462"/>
      <c r="AX161" s="195"/>
      <c r="AY161" s="70"/>
      <c r="AZ161" s="70"/>
      <c r="BA161" s="462"/>
      <c r="BB161" s="195"/>
      <c r="BC161" s="70"/>
      <c r="BD161" s="70"/>
      <c r="BE161" s="462"/>
      <c r="BF161" s="195"/>
      <c r="BG161" s="70"/>
      <c r="BH161" s="70"/>
      <c r="BI161" s="462"/>
      <c r="BJ161" s="195"/>
      <c r="BK161" s="70"/>
      <c r="BL161" s="70"/>
      <c r="BM161" s="462"/>
      <c r="BN161" s="195"/>
      <c r="BO161" s="43"/>
    </row>
    <row r="162" spans="1:67" s="44" customFormat="1" ht="33.75" x14ac:dyDescent="0.25">
      <c r="A162" s="45"/>
      <c r="B162" s="144"/>
      <c r="C162" s="387"/>
      <c r="D162" s="387"/>
      <c r="E162" s="387"/>
      <c r="F162" s="181"/>
      <c r="G162" s="181"/>
      <c r="H162" s="182" t="s">
        <v>431</v>
      </c>
      <c r="I162" s="182"/>
      <c r="J162" s="192" t="s">
        <v>452</v>
      </c>
      <c r="K162" s="181"/>
      <c r="L162" s="184">
        <f t="shared" ref="L162:L163" si="40">+SUM(S162,W162,AA162,AE162,AI162,AM162,AQ162,AU162,AY162,BC162,BG162,BK162)</f>
        <v>0</v>
      </c>
      <c r="M162" s="70"/>
      <c r="N162" s="193"/>
      <c r="O162" s="193"/>
      <c r="P162" s="184">
        <f t="shared" ref="P162:P163" si="41">+SUM(T162,X162,AB162,AF162,AJ162,AN162,AR162,AV162,AZ162,BD162,BH162,BL162)</f>
        <v>0</v>
      </c>
      <c r="Q162" s="194">
        <f>IFERROR(P162/L162,0)</f>
        <v>0</v>
      </c>
      <c r="R162" s="184">
        <f t="shared" si="39"/>
        <v>0</v>
      </c>
      <c r="S162" s="70"/>
      <c r="T162" s="70"/>
      <c r="U162" s="462"/>
      <c r="V162" s="71"/>
      <c r="W162" s="70"/>
      <c r="X162" s="70"/>
      <c r="Y162" s="462"/>
      <c r="Z162" s="71"/>
      <c r="AA162" s="70"/>
      <c r="AB162" s="70"/>
      <c r="AC162" s="462"/>
      <c r="AD162" s="71"/>
      <c r="AE162" s="70"/>
      <c r="AF162" s="70"/>
      <c r="AG162" s="462"/>
      <c r="AH162" s="71"/>
      <c r="AI162" s="70"/>
      <c r="AJ162" s="70"/>
      <c r="AK162" s="462"/>
      <c r="AL162" s="71"/>
      <c r="AM162" s="70"/>
      <c r="AN162" s="70"/>
      <c r="AO162" s="462"/>
      <c r="AP162" s="71"/>
      <c r="AQ162" s="70"/>
      <c r="AR162" s="70"/>
      <c r="AS162" s="462"/>
      <c r="AT162" s="71"/>
      <c r="AU162" s="70"/>
      <c r="AV162" s="70"/>
      <c r="AW162" s="462"/>
      <c r="AX162" s="71"/>
      <c r="AY162" s="70"/>
      <c r="AZ162" s="70"/>
      <c r="BA162" s="462"/>
      <c r="BB162" s="71"/>
      <c r="BC162" s="70"/>
      <c r="BD162" s="70"/>
      <c r="BE162" s="462"/>
      <c r="BF162" s="71"/>
      <c r="BG162" s="70"/>
      <c r="BH162" s="70"/>
      <c r="BI162" s="462"/>
      <c r="BJ162" s="71"/>
      <c r="BK162" s="70"/>
      <c r="BL162" s="70"/>
      <c r="BM162" s="462"/>
      <c r="BN162" s="71"/>
      <c r="BO162" s="46"/>
    </row>
    <row r="163" spans="1:67" s="44" customFormat="1" ht="33.75" x14ac:dyDescent="0.25">
      <c r="A163" s="45"/>
      <c r="B163" s="144"/>
      <c r="C163" s="387"/>
      <c r="D163" s="387"/>
      <c r="E163" s="387"/>
      <c r="F163" s="181"/>
      <c r="G163" s="181"/>
      <c r="H163" s="182" t="s">
        <v>431</v>
      </c>
      <c r="I163" s="182"/>
      <c r="J163" s="192" t="s">
        <v>452</v>
      </c>
      <c r="K163" s="181"/>
      <c r="L163" s="184">
        <f t="shared" si="40"/>
        <v>0</v>
      </c>
      <c r="M163" s="70"/>
      <c r="N163" s="193"/>
      <c r="O163" s="193"/>
      <c r="P163" s="184">
        <f t="shared" si="41"/>
        <v>0</v>
      </c>
      <c r="Q163" s="194">
        <f>IFERROR(P163/L163,0)</f>
        <v>0</v>
      </c>
      <c r="R163" s="184">
        <f t="shared" si="39"/>
        <v>0</v>
      </c>
      <c r="S163" s="70"/>
      <c r="T163" s="70"/>
      <c r="U163" s="462"/>
      <c r="V163" s="71"/>
      <c r="W163" s="70"/>
      <c r="X163" s="70"/>
      <c r="Y163" s="462"/>
      <c r="Z163" s="71"/>
      <c r="AA163" s="70"/>
      <c r="AB163" s="70"/>
      <c r="AC163" s="462"/>
      <c r="AD163" s="71"/>
      <c r="AE163" s="70"/>
      <c r="AF163" s="70"/>
      <c r="AG163" s="462"/>
      <c r="AH163" s="71"/>
      <c r="AI163" s="70"/>
      <c r="AJ163" s="70"/>
      <c r="AK163" s="462"/>
      <c r="AL163" s="71"/>
      <c r="AM163" s="70"/>
      <c r="AN163" s="70"/>
      <c r="AO163" s="462"/>
      <c r="AP163" s="71"/>
      <c r="AQ163" s="70"/>
      <c r="AR163" s="70"/>
      <c r="AS163" s="462"/>
      <c r="AT163" s="71"/>
      <c r="AU163" s="70"/>
      <c r="AV163" s="70"/>
      <c r="AW163" s="462"/>
      <c r="AX163" s="71"/>
      <c r="AY163" s="70"/>
      <c r="AZ163" s="70"/>
      <c r="BA163" s="462"/>
      <c r="BB163" s="71"/>
      <c r="BC163" s="70"/>
      <c r="BD163" s="70"/>
      <c r="BE163" s="462"/>
      <c r="BF163" s="71"/>
      <c r="BG163" s="70"/>
      <c r="BH163" s="70"/>
      <c r="BI163" s="462"/>
      <c r="BJ163" s="71"/>
      <c r="BK163" s="70"/>
      <c r="BL163" s="70"/>
      <c r="BM163" s="462"/>
      <c r="BN163" s="71"/>
      <c r="BO163" s="46"/>
    </row>
    <row r="164" spans="1:67" s="44" customFormat="1" x14ac:dyDescent="0.25">
      <c r="A164" s="45"/>
      <c r="B164" s="144"/>
      <c r="C164" s="384"/>
      <c r="D164" s="385"/>
      <c r="E164" s="385"/>
      <c r="F164" s="385"/>
      <c r="G164" s="385"/>
      <c r="H164" s="386"/>
      <c r="I164" s="183">
        <f>SUM(I161:I163)</f>
        <v>0</v>
      </c>
      <c r="J164" s="196"/>
      <c r="K164" s="183">
        <f>SUM(K161:K163)</f>
        <v>0</v>
      </c>
      <c r="L164" s="183">
        <f>SUM(L161:L163)</f>
        <v>0</v>
      </c>
      <c r="M164" s="197"/>
      <c r="N164" s="198"/>
      <c r="O164" s="198"/>
      <c r="P164" s="199">
        <f>SUM(P161:P163)</f>
        <v>0</v>
      </c>
      <c r="Q164" s="200">
        <f>SUM(Q161:Q163)</f>
        <v>0</v>
      </c>
      <c r="R164" s="199">
        <f>SUM(R161:R163)</f>
        <v>0</v>
      </c>
      <c r="S164" s="201">
        <f>SUM(S161:S163)</f>
        <v>0</v>
      </c>
      <c r="T164" s="201">
        <f>SUM(T161:T163)</f>
        <v>0</v>
      </c>
      <c r="U164" s="202"/>
      <c r="V164" s="203"/>
      <c r="W164" s="201">
        <f>SUM(W161:W163)</f>
        <v>0</v>
      </c>
      <c r="X164" s="201">
        <f>SUM(X161:X163)</f>
        <v>0</v>
      </c>
      <c r="Y164" s="202"/>
      <c r="Z164" s="203"/>
      <c r="AA164" s="201">
        <f>SUM(AA161:AA163)</f>
        <v>0</v>
      </c>
      <c r="AB164" s="201">
        <f>SUM(AB161:AB163)</f>
        <v>0</v>
      </c>
      <c r="AC164" s="202"/>
      <c r="AD164" s="203"/>
      <c r="AE164" s="201">
        <f>SUM(AE161:AE163)</f>
        <v>0</v>
      </c>
      <c r="AF164" s="201">
        <f>SUM(AF161:AF163)</f>
        <v>0</v>
      </c>
      <c r="AG164" s="202"/>
      <c r="AH164" s="203"/>
      <c r="AI164" s="201">
        <f>SUM(AI161:AI163)</f>
        <v>0</v>
      </c>
      <c r="AJ164" s="201">
        <f>SUM(AJ161:AJ163)</f>
        <v>0</v>
      </c>
      <c r="AK164" s="202"/>
      <c r="AL164" s="203"/>
      <c r="AM164" s="201">
        <f>SUM(AM161:AM163)</f>
        <v>0</v>
      </c>
      <c r="AN164" s="201">
        <f>SUM(AN161:AN163)</f>
        <v>0</v>
      </c>
      <c r="AO164" s="202"/>
      <c r="AP164" s="203"/>
      <c r="AQ164" s="201">
        <f>SUM(AQ161:AQ163)</f>
        <v>0</v>
      </c>
      <c r="AR164" s="201">
        <f>SUM(AR161:AR163)</f>
        <v>0</v>
      </c>
      <c r="AS164" s="202"/>
      <c r="AT164" s="203"/>
      <c r="AU164" s="201">
        <f>SUM(AU161:AU163)</f>
        <v>0</v>
      </c>
      <c r="AV164" s="201">
        <f>SUM(AV161:AV163)</f>
        <v>0</v>
      </c>
      <c r="AW164" s="202"/>
      <c r="AX164" s="203"/>
      <c r="AY164" s="201">
        <f>SUM(AY161:AY163)</f>
        <v>0</v>
      </c>
      <c r="AZ164" s="201">
        <f>SUM(AZ161:AZ163)</f>
        <v>0</v>
      </c>
      <c r="BA164" s="202"/>
      <c r="BB164" s="203"/>
      <c r="BC164" s="201">
        <f>SUM(BC161:BC163)</f>
        <v>0</v>
      </c>
      <c r="BD164" s="201">
        <f>SUM(BD161:BD163)</f>
        <v>0</v>
      </c>
      <c r="BE164" s="202"/>
      <c r="BF164" s="203"/>
      <c r="BG164" s="201">
        <f>SUM(BG161:BG163)</f>
        <v>0</v>
      </c>
      <c r="BH164" s="201">
        <f>SUM(BH161:BH163)</f>
        <v>0</v>
      </c>
      <c r="BI164" s="202"/>
      <c r="BJ164" s="203"/>
      <c r="BK164" s="201">
        <f>SUM(BK161:BK163)</f>
        <v>0</v>
      </c>
      <c r="BL164" s="201">
        <f>SUM(BL161:BL163)</f>
        <v>0</v>
      </c>
      <c r="BM164" s="202"/>
      <c r="BN164" s="203"/>
      <c r="BO164" s="46"/>
    </row>
    <row r="165" spans="1:67" s="44" customFormat="1" ht="33.75" x14ac:dyDescent="0.25">
      <c r="A165" s="45"/>
      <c r="B165" s="144"/>
      <c r="C165" s="387"/>
      <c r="D165" s="387"/>
      <c r="E165" s="387"/>
      <c r="F165" s="181"/>
      <c r="G165" s="181"/>
      <c r="H165" s="182" t="s">
        <v>431</v>
      </c>
      <c r="I165" s="184"/>
      <c r="J165" s="192" t="s">
        <v>452</v>
      </c>
      <c r="K165" s="181"/>
      <c r="L165" s="184">
        <f t="shared" ref="L165:L167" si="42">+SUM(S165,W165,AA165,AE165,AI165,AM165,AQ165,AU165,AY165,BC165,BG165,BK165)</f>
        <v>0</v>
      </c>
      <c r="M165" s="70"/>
      <c r="N165" s="193"/>
      <c r="O165" s="193"/>
      <c r="P165" s="184">
        <f t="shared" ref="P165:P167" si="43">+SUM(T165,X165,AB165,AF165,AJ165,AN165,AR165,AV165,AZ165,BD165,BH165,BL165)</f>
        <v>0</v>
      </c>
      <c r="Q165" s="194">
        <f t="shared" ref="Q165:Q167" si="44">IFERROR(P165/L165,0)</f>
        <v>0</v>
      </c>
      <c r="R165" s="184">
        <f t="shared" ref="R165:R167" si="45">P165*K165</f>
        <v>0</v>
      </c>
      <c r="S165" s="70"/>
      <c r="T165" s="70"/>
      <c r="U165" s="462"/>
      <c r="V165" s="71"/>
      <c r="W165" s="70"/>
      <c r="X165" s="70"/>
      <c r="Y165" s="462"/>
      <c r="Z165" s="71"/>
      <c r="AA165" s="70"/>
      <c r="AB165" s="70"/>
      <c r="AC165" s="462"/>
      <c r="AD165" s="71"/>
      <c r="AE165" s="70"/>
      <c r="AF165" s="70"/>
      <c r="AG165" s="462"/>
      <c r="AH165" s="71"/>
      <c r="AI165" s="70"/>
      <c r="AJ165" s="70"/>
      <c r="AK165" s="462"/>
      <c r="AL165" s="71"/>
      <c r="AM165" s="70"/>
      <c r="AN165" s="70"/>
      <c r="AO165" s="462"/>
      <c r="AP165" s="71"/>
      <c r="AQ165" s="70"/>
      <c r="AR165" s="70"/>
      <c r="AS165" s="462"/>
      <c r="AT165" s="71"/>
      <c r="AU165" s="70"/>
      <c r="AV165" s="70"/>
      <c r="AW165" s="462"/>
      <c r="AX165" s="71"/>
      <c r="AY165" s="70"/>
      <c r="AZ165" s="70"/>
      <c r="BA165" s="462"/>
      <c r="BB165" s="71"/>
      <c r="BC165" s="70"/>
      <c r="BD165" s="70"/>
      <c r="BE165" s="462"/>
      <c r="BF165" s="71"/>
      <c r="BG165" s="70"/>
      <c r="BH165" s="70"/>
      <c r="BI165" s="462"/>
      <c r="BJ165" s="71"/>
      <c r="BK165" s="70"/>
      <c r="BL165" s="70"/>
      <c r="BM165" s="462"/>
      <c r="BN165" s="71"/>
      <c r="BO165" s="46"/>
    </row>
    <row r="166" spans="1:67" s="44" customFormat="1" ht="33.75" x14ac:dyDescent="0.25">
      <c r="A166" s="45"/>
      <c r="B166" s="144"/>
      <c r="C166" s="387"/>
      <c r="D166" s="387"/>
      <c r="E166" s="387"/>
      <c r="F166" s="181"/>
      <c r="G166" s="181"/>
      <c r="H166" s="182" t="s">
        <v>431</v>
      </c>
      <c r="I166" s="184"/>
      <c r="J166" s="192" t="s">
        <v>452</v>
      </c>
      <c r="K166" s="181"/>
      <c r="L166" s="184">
        <f t="shared" si="42"/>
        <v>0</v>
      </c>
      <c r="M166" s="70"/>
      <c r="N166" s="193"/>
      <c r="O166" s="193"/>
      <c r="P166" s="184">
        <f t="shared" si="43"/>
        <v>0</v>
      </c>
      <c r="Q166" s="194">
        <f t="shared" si="44"/>
        <v>0</v>
      </c>
      <c r="R166" s="184">
        <f t="shared" si="45"/>
        <v>0</v>
      </c>
      <c r="S166" s="70"/>
      <c r="T166" s="70"/>
      <c r="U166" s="462"/>
      <c r="V166" s="71"/>
      <c r="W166" s="70"/>
      <c r="X166" s="70"/>
      <c r="Y166" s="462"/>
      <c r="Z166" s="71"/>
      <c r="AA166" s="70"/>
      <c r="AB166" s="70"/>
      <c r="AC166" s="462"/>
      <c r="AD166" s="71"/>
      <c r="AE166" s="70"/>
      <c r="AF166" s="70"/>
      <c r="AG166" s="462"/>
      <c r="AH166" s="71"/>
      <c r="AI166" s="70"/>
      <c r="AJ166" s="70"/>
      <c r="AK166" s="462"/>
      <c r="AL166" s="71"/>
      <c r="AM166" s="70"/>
      <c r="AN166" s="70"/>
      <c r="AO166" s="462"/>
      <c r="AP166" s="71"/>
      <c r="AQ166" s="70"/>
      <c r="AR166" s="70"/>
      <c r="AS166" s="462"/>
      <c r="AT166" s="71"/>
      <c r="AU166" s="70"/>
      <c r="AV166" s="70"/>
      <c r="AW166" s="462"/>
      <c r="AX166" s="71"/>
      <c r="AY166" s="70"/>
      <c r="AZ166" s="70"/>
      <c r="BA166" s="462"/>
      <c r="BB166" s="71"/>
      <c r="BC166" s="70"/>
      <c r="BD166" s="70"/>
      <c r="BE166" s="462"/>
      <c r="BF166" s="71"/>
      <c r="BG166" s="70"/>
      <c r="BH166" s="70"/>
      <c r="BI166" s="462"/>
      <c r="BJ166" s="71"/>
      <c r="BK166" s="70"/>
      <c r="BL166" s="70"/>
      <c r="BM166" s="462"/>
      <c r="BN166" s="71"/>
      <c r="BO166" s="46"/>
    </row>
    <row r="167" spans="1:67" s="44" customFormat="1" ht="33.75" x14ac:dyDescent="0.25">
      <c r="A167" s="45"/>
      <c r="B167" s="144"/>
      <c r="C167" s="387"/>
      <c r="D167" s="387"/>
      <c r="E167" s="387"/>
      <c r="F167" s="181"/>
      <c r="G167" s="181"/>
      <c r="H167" s="182" t="s">
        <v>431</v>
      </c>
      <c r="I167" s="184"/>
      <c r="J167" s="192" t="s">
        <v>452</v>
      </c>
      <c r="K167" s="181"/>
      <c r="L167" s="184">
        <f t="shared" si="42"/>
        <v>0</v>
      </c>
      <c r="M167" s="70"/>
      <c r="N167" s="193"/>
      <c r="O167" s="193"/>
      <c r="P167" s="184">
        <f t="shared" si="43"/>
        <v>0</v>
      </c>
      <c r="Q167" s="194">
        <f t="shared" si="44"/>
        <v>0</v>
      </c>
      <c r="R167" s="184">
        <f t="shared" si="45"/>
        <v>0</v>
      </c>
      <c r="S167" s="70"/>
      <c r="T167" s="70"/>
      <c r="U167" s="462"/>
      <c r="V167" s="71"/>
      <c r="W167" s="70"/>
      <c r="X167" s="70"/>
      <c r="Y167" s="462"/>
      <c r="Z167" s="71"/>
      <c r="AA167" s="70"/>
      <c r="AB167" s="70"/>
      <c r="AC167" s="462"/>
      <c r="AD167" s="71"/>
      <c r="AE167" s="70"/>
      <c r="AF167" s="70"/>
      <c r="AG167" s="462"/>
      <c r="AH167" s="71"/>
      <c r="AI167" s="70"/>
      <c r="AJ167" s="70"/>
      <c r="AK167" s="462"/>
      <c r="AL167" s="71"/>
      <c r="AM167" s="70"/>
      <c r="AN167" s="70"/>
      <c r="AO167" s="462"/>
      <c r="AP167" s="71"/>
      <c r="AQ167" s="70"/>
      <c r="AR167" s="70"/>
      <c r="AS167" s="462"/>
      <c r="AT167" s="71"/>
      <c r="AU167" s="70"/>
      <c r="AV167" s="70"/>
      <c r="AW167" s="462"/>
      <c r="AX167" s="71"/>
      <c r="AY167" s="70"/>
      <c r="AZ167" s="70"/>
      <c r="BA167" s="462"/>
      <c r="BB167" s="71"/>
      <c r="BC167" s="70"/>
      <c r="BD167" s="70"/>
      <c r="BE167" s="462"/>
      <c r="BF167" s="71"/>
      <c r="BG167" s="70"/>
      <c r="BH167" s="70"/>
      <c r="BI167" s="462"/>
      <c r="BJ167" s="71"/>
      <c r="BK167" s="70"/>
      <c r="BL167" s="70"/>
      <c r="BM167" s="462"/>
      <c r="BN167" s="71"/>
      <c r="BO167" s="46"/>
    </row>
    <row r="168" spans="1:67" s="44" customFormat="1" x14ac:dyDescent="0.25">
      <c r="A168" s="45"/>
      <c r="B168" s="144"/>
      <c r="C168" s="384"/>
      <c r="D168" s="385"/>
      <c r="E168" s="385"/>
      <c r="F168" s="385"/>
      <c r="G168" s="385"/>
      <c r="H168" s="386"/>
      <c r="I168" s="183">
        <f>SUM(I165:I167)</f>
        <v>0</v>
      </c>
      <c r="J168" s="196"/>
      <c r="K168" s="183">
        <f>SUM(K165:K167)</f>
        <v>0</v>
      </c>
      <c r="L168" s="183">
        <f>SUM(L165:L167)</f>
        <v>0</v>
      </c>
      <c r="M168" s="197"/>
      <c r="N168" s="198"/>
      <c r="O168" s="198"/>
      <c r="P168" s="199">
        <f>SUM(P165:P167)</f>
        <v>0</v>
      </c>
      <c r="Q168" s="200">
        <f>SUM(Q165:Q167)</f>
        <v>0</v>
      </c>
      <c r="R168" s="199">
        <f>SUM(R165:R167)</f>
        <v>0</v>
      </c>
      <c r="S168" s="201">
        <f>SUM(S165:S167)</f>
        <v>0</v>
      </c>
      <c r="T168" s="201">
        <f>SUM(T165:T167)</f>
        <v>0</v>
      </c>
      <c r="U168" s="202"/>
      <c r="V168" s="203"/>
      <c r="W168" s="201">
        <f>SUM(W165:W167)</f>
        <v>0</v>
      </c>
      <c r="X168" s="201">
        <f>SUM(X165:X167)</f>
        <v>0</v>
      </c>
      <c r="Y168" s="202"/>
      <c r="Z168" s="203"/>
      <c r="AA168" s="201">
        <f>SUM(AA165:AA167)</f>
        <v>0</v>
      </c>
      <c r="AB168" s="201">
        <f>SUM(AB165:AB167)</f>
        <v>0</v>
      </c>
      <c r="AC168" s="202"/>
      <c r="AD168" s="203"/>
      <c r="AE168" s="201">
        <f>SUM(AE165:AE167)</f>
        <v>0</v>
      </c>
      <c r="AF168" s="201">
        <f>SUM(AF165:AF167)</f>
        <v>0</v>
      </c>
      <c r="AG168" s="202"/>
      <c r="AH168" s="203"/>
      <c r="AI168" s="201">
        <f>SUM(AI165:AI167)</f>
        <v>0</v>
      </c>
      <c r="AJ168" s="201">
        <f>SUM(AJ165:AJ167)</f>
        <v>0</v>
      </c>
      <c r="AK168" s="202"/>
      <c r="AL168" s="203"/>
      <c r="AM168" s="201">
        <f>SUM(AM165:AM167)</f>
        <v>0</v>
      </c>
      <c r="AN168" s="201">
        <f>SUM(AN165:AN167)</f>
        <v>0</v>
      </c>
      <c r="AO168" s="202"/>
      <c r="AP168" s="203"/>
      <c r="AQ168" s="201">
        <f>SUM(AQ165:AQ167)</f>
        <v>0</v>
      </c>
      <c r="AR168" s="201">
        <f>SUM(AR165:AR167)</f>
        <v>0</v>
      </c>
      <c r="AS168" s="202"/>
      <c r="AT168" s="203"/>
      <c r="AU168" s="201">
        <f>SUM(AU165:AU167)</f>
        <v>0</v>
      </c>
      <c r="AV168" s="201">
        <f>SUM(AV165:AV167)</f>
        <v>0</v>
      </c>
      <c r="AW168" s="202"/>
      <c r="AX168" s="203"/>
      <c r="AY168" s="201">
        <f>SUM(AY165:AY167)</f>
        <v>0</v>
      </c>
      <c r="AZ168" s="201">
        <f>SUM(AZ165:AZ167)</f>
        <v>0</v>
      </c>
      <c r="BA168" s="202"/>
      <c r="BB168" s="203"/>
      <c r="BC168" s="201">
        <f>SUM(BC165:BC167)</f>
        <v>0</v>
      </c>
      <c r="BD168" s="201">
        <f>SUM(BD165:BD167)</f>
        <v>0</v>
      </c>
      <c r="BE168" s="202"/>
      <c r="BF168" s="203"/>
      <c r="BG168" s="201">
        <f>SUM(BG165:BG167)</f>
        <v>0</v>
      </c>
      <c r="BH168" s="201">
        <f>SUM(BH165:BH167)</f>
        <v>0</v>
      </c>
      <c r="BI168" s="202"/>
      <c r="BJ168" s="203"/>
      <c r="BK168" s="201">
        <f>SUM(BK165:BK167)</f>
        <v>0</v>
      </c>
      <c r="BL168" s="201">
        <f>SUM(BL165:BL167)</f>
        <v>0</v>
      </c>
      <c r="BM168" s="202"/>
      <c r="BN168" s="203"/>
      <c r="BO168" s="46"/>
    </row>
    <row r="169" spans="1:67" ht="33" customHeight="1" x14ac:dyDescent="0.25">
      <c r="A169" s="25"/>
      <c r="B169" s="139"/>
      <c r="C169" s="204"/>
      <c r="D169" s="204"/>
      <c r="E169" s="205" t="s">
        <v>131</v>
      </c>
      <c r="F169" s="205"/>
      <c r="G169" s="205"/>
      <c r="H169" s="205"/>
      <c r="I169" s="205"/>
      <c r="J169" s="205"/>
      <c r="K169" s="205"/>
      <c r="L169" s="205"/>
      <c r="M169" s="206"/>
      <c r="N169" s="207"/>
      <c r="O169" s="207"/>
      <c r="P169" s="207"/>
      <c r="Q169" s="207"/>
      <c r="R169" s="207"/>
      <c r="S169" s="206"/>
      <c r="T169" s="206"/>
      <c r="U169" s="206"/>
      <c r="V169" s="208"/>
      <c r="W169" s="206"/>
      <c r="X169" s="206"/>
      <c r="Y169" s="206"/>
      <c r="Z169" s="208"/>
      <c r="AA169" s="206"/>
      <c r="AB169" s="206"/>
      <c r="AC169" s="206"/>
      <c r="AD169" s="208"/>
      <c r="AE169" s="206"/>
      <c r="AF169" s="206"/>
      <c r="AG169" s="206"/>
      <c r="AH169" s="208"/>
      <c r="AI169" s="206"/>
      <c r="AJ169" s="206"/>
      <c r="AK169" s="206"/>
      <c r="AL169" s="208"/>
      <c r="AM169" s="206"/>
      <c r="AN169" s="206"/>
      <c r="AO169" s="206"/>
      <c r="AP169" s="208"/>
      <c r="AQ169" s="206"/>
      <c r="AR169" s="206"/>
      <c r="AS169" s="206"/>
      <c r="AT169" s="208"/>
      <c r="AU169" s="206"/>
      <c r="AV169" s="206"/>
      <c r="AW169" s="206"/>
      <c r="AX169" s="208"/>
      <c r="AY169" s="206"/>
      <c r="AZ169" s="206"/>
      <c r="BA169" s="206"/>
      <c r="BB169" s="208"/>
      <c r="BC169" s="206"/>
      <c r="BD169" s="206"/>
      <c r="BE169" s="206"/>
      <c r="BF169" s="208"/>
      <c r="BG169" s="206"/>
      <c r="BH169" s="206"/>
      <c r="BI169" s="206"/>
      <c r="BJ169" s="208"/>
      <c r="BK169" s="206"/>
      <c r="BL169" s="206"/>
      <c r="BM169" s="206"/>
      <c r="BN169" s="208"/>
      <c r="BO169" s="26"/>
    </row>
    <row r="170" spans="1:67" ht="30" customHeight="1" x14ac:dyDescent="0.25">
      <c r="A170" s="62"/>
      <c r="B170" s="139"/>
      <c r="C170" s="63"/>
      <c r="D170" s="63"/>
      <c r="E170" s="64"/>
      <c r="F170" s="64"/>
      <c r="G170" s="64"/>
      <c r="H170" s="64"/>
      <c r="I170" s="64"/>
      <c r="J170" s="64"/>
      <c r="K170" s="64"/>
      <c r="L170" s="64"/>
      <c r="M170" s="65"/>
      <c r="N170" s="66"/>
      <c r="O170" s="66"/>
      <c r="P170" s="66"/>
      <c r="Q170" s="66"/>
      <c r="R170" s="66"/>
      <c r="S170" s="65"/>
      <c r="T170" s="65"/>
      <c r="U170" s="65"/>
      <c r="V170" s="67"/>
      <c r="W170" s="65"/>
      <c r="X170" s="65"/>
      <c r="Y170" s="65"/>
      <c r="Z170" s="67"/>
      <c r="AA170" s="65"/>
      <c r="AB170" s="65"/>
      <c r="AC170" s="65"/>
      <c r="AD170" s="67"/>
      <c r="AE170" s="65"/>
      <c r="AF170" s="65"/>
      <c r="AG170" s="65"/>
      <c r="AH170" s="67"/>
      <c r="AI170" s="65"/>
      <c r="AJ170" s="65"/>
      <c r="AK170" s="65"/>
      <c r="AL170" s="67"/>
      <c r="AM170" s="65"/>
      <c r="AN170" s="65"/>
      <c r="AO170" s="65"/>
      <c r="AP170" s="67"/>
      <c r="AQ170" s="65"/>
      <c r="AR170" s="65"/>
      <c r="AS170" s="65"/>
      <c r="AT170" s="67"/>
      <c r="AU170" s="65"/>
      <c r="AV170" s="65"/>
      <c r="AW170" s="65"/>
      <c r="AX170" s="67"/>
      <c r="AY170" s="65"/>
      <c r="AZ170" s="65"/>
      <c r="BA170" s="65"/>
      <c r="BB170" s="67"/>
      <c r="BC170" s="65"/>
      <c r="BD170" s="65"/>
      <c r="BE170" s="65"/>
      <c r="BF170" s="67"/>
      <c r="BG170" s="65"/>
      <c r="BH170" s="65"/>
      <c r="BI170" s="65"/>
      <c r="BJ170" s="67"/>
      <c r="BK170" s="65"/>
      <c r="BL170" s="65"/>
      <c r="BM170" s="65"/>
      <c r="BN170" s="67"/>
      <c r="BO170" s="68"/>
    </row>
    <row r="171" spans="1:67" ht="15.75" x14ac:dyDescent="0.25">
      <c r="A171" s="12"/>
      <c r="B171" s="139"/>
      <c r="C171" s="27" t="s">
        <v>19</v>
      </c>
      <c r="D171" s="49"/>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3"/>
    </row>
    <row r="172" spans="1:67" ht="15.75" x14ac:dyDescent="0.25">
      <c r="A172" s="12"/>
      <c r="B172" s="145"/>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3"/>
    </row>
    <row r="173" spans="1:67" ht="15.75" x14ac:dyDescent="0.25">
      <c r="A173" s="12"/>
      <c r="B173" s="145"/>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3"/>
    </row>
    <row r="174" spans="1:67" ht="15.75" x14ac:dyDescent="0.25">
      <c r="A174" s="12"/>
      <c r="B174" s="145"/>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3"/>
    </row>
    <row r="175" spans="1:67" ht="15.75" x14ac:dyDescent="0.25">
      <c r="A175" s="12"/>
      <c r="B175" s="145"/>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3"/>
    </row>
    <row r="176" spans="1:67" ht="15.75" x14ac:dyDescent="0.25">
      <c r="A176" s="12"/>
      <c r="B176" s="145"/>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3"/>
    </row>
    <row r="177" spans="1:67" ht="15.75" x14ac:dyDescent="0.25">
      <c r="A177" s="12"/>
      <c r="B177" s="145"/>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3"/>
    </row>
    <row r="178" spans="1:67" ht="15.75" x14ac:dyDescent="0.25">
      <c r="A178" s="12"/>
      <c r="B178" s="145"/>
      <c r="C178" s="5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3"/>
    </row>
    <row r="179" spans="1:67" ht="15.75" x14ac:dyDescent="0.25">
      <c r="A179" s="12"/>
      <c r="B179" s="145"/>
      <c r="C179" s="5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3"/>
    </row>
    <row r="180" spans="1:67" ht="15.75" x14ac:dyDescent="0.25">
      <c r="A180" s="12"/>
      <c r="B180" s="145"/>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3"/>
    </row>
    <row r="181" spans="1:67" ht="15.75" x14ac:dyDescent="0.25">
      <c r="A181" s="12"/>
      <c r="B181" s="145"/>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3"/>
    </row>
    <row r="182" spans="1:67" ht="15.75" x14ac:dyDescent="0.25">
      <c r="A182" s="13"/>
      <c r="B182" s="146"/>
      <c r="C182" s="12"/>
      <c r="D182" s="13"/>
      <c r="E182" s="13"/>
      <c r="F182" s="13"/>
      <c r="G182" s="13"/>
      <c r="H182" s="13"/>
      <c r="I182" s="13"/>
      <c r="J182" s="13"/>
      <c r="K182" s="13"/>
      <c r="L182" s="13"/>
      <c r="M182" s="13"/>
      <c r="N182" s="13"/>
      <c r="O182" s="28"/>
      <c r="P182" s="28"/>
      <c r="Q182" s="28"/>
      <c r="R182" s="28"/>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row>
    <row r="183" spans="1:67" ht="15.75" x14ac:dyDescent="0.25">
      <c r="A183" s="12"/>
      <c r="B183" s="145"/>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3"/>
    </row>
    <row r="184" spans="1:67" ht="15.75" x14ac:dyDescent="0.25">
      <c r="A184" s="12"/>
      <c r="B184" s="145"/>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3"/>
    </row>
    <row r="185" spans="1:67" ht="15.75" x14ac:dyDescent="0.25">
      <c r="A185" s="12"/>
      <c r="B185" s="145"/>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3"/>
    </row>
    <row r="186" spans="1:67" ht="15.75" x14ac:dyDescent="0.25">
      <c r="A186" s="12"/>
      <c r="B186" s="145"/>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3"/>
    </row>
    <row r="187" spans="1:67" ht="15.75" x14ac:dyDescent="0.25">
      <c r="A187" s="12"/>
      <c r="B187" s="145"/>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3"/>
    </row>
    <row r="188" spans="1:67" ht="15.75" x14ac:dyDescent="0.25">
      <c r="A188" s="12"/>
      <c r="B188" s="145"/>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3"/>
    </row>
    <row r="189" spans="1:67" ht="15.75" x14ac:dyDescent="0.25">
      <c r="A189" s="12"/>
      <c r="B189" s="145"/>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3"/>
    </row>
    <row r="190" spans="1:67" ht="15.75" x14ac:dyDescent="0.25">
      <c r="A190" s="12"/>
      <c r="B190" s="145"/>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3"/>
    </row>
    <row r="191" spans="1:67" ht="15.75" x14ac:dyDescent="0.25">
      <c r="A191" s="12"/>
      <c r="B191" s="145"/>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3"/>
    </row>
    <row r="192" spans="1:67" ht="15.75" x14ac:dyDescent="0.25">
      <c r="A192" s="12"/>
      <c r="B192" s="145"/>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3"/>
    </row>
    <row r="193" spans="1:67" ht="15.75" x14ac:dyDescent="0.25">
      <c r="A193" s="12"/>
      <c r="B193" s="145"/>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3"/>
    </row>
    <row r="194" spans="1:67" ht="15.75" x14ac:dyDescent="0.25">
      <c r="A194" s="12"/>
      <c r="B194" s="145"/>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3"/>
    </row>
    <row r="195" spans="1:67" ht="15.75" x14ac:dyDescent="0.25">
      <c r="A195" s="12"/>
      <c r="B195" s="145"/>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3"/>
    </row>
    <row r="196" spans="1:67" ht="15.75" x14ac:dyDescent="0.25">
      <c r="A196" s="12"/>
      <c r="B196" s="145"/>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3"/>
    </row>
    <row r="197" spans="1:67" ht="15.75" x14ac:dyDescent="0.25">
      <c r="A197" s="12"/>
      <c r="B197" s="145"/>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3"/>
    </row>
    <row r="198" spans="1:67" ht="15.75" x14ac:dyDescent="0.25">
      <c r="A198" s="12"/>
      <c r="B198" s="145"/>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3"/>
    </row>
    <row r="199" spans="1:67" ht="15.75" x14ac:dyDescent="0.25">
      <c r="A199" s="12"/>
      <c r="B199" s="145"/>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3"/>
    </row>
    <row r="200" spans="1:67" ht="15.75" x14ac:dyDescent="0.25">
      <c r="A200" s="12"/>
      <c r="B200" s="145"/>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3"/>
    </row>
    <row r="201" spans="1:67" ht="15.75" x14ac:dyDescent="0.25">
      <c r="A201" s="12"/>
      <c r="B201" s="145"/>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3"/>
    </row>
    <row r="202" spans="1:67" ht="15.75" x14ac:dyDescent="0.25">
      <c r="A202" s="12"/>
      <c r="B202" s="145"/>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3"/>
    </row>
    <row r="203" spans="1:67" ht="15.75" x14ac:dyDescent="0.25">
      <c r="A203" s="12"/>
      <c r="B203" s="145"/>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3"/>
    </row>
    <row r="204" spans="1:67" ht="15.75" x14ac:dyDescent="0.25">
      <c r="A204" s="12"/>
      <c r="B204" s="145"/>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3"/>
    </row>
    <row r="205" spans="1:67" ht="15.75" x14ac:dyDescent="0.25">
      <c r="A205" s="12"/>
      <c r="B205" s="145"/>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3"/>
    </row>
    <row r="206" spans="1:67" ht="15.75" x14ac:dyDescent="0.25">
      <c r="A206" s="12"/>
      <c r="B206" s="145"/>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3"/>
    </row>
    <row r="207" spans="1:67" ht="15.75" x14ac:dyDescent="0.25">
      <c r="A207" s="12"/>
      <c r="B207" s="145"/>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3"/>
    </row>
    <row r="208" spans="1:67" ht="15.75" x14ac:dyDescent="0.25">
      <c r="A208" s="12"/>
      <c r="B208" s="145"/>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3"/>
    </row>
    <row r="209" spans="1:67" ht="15.75" x14ac:dyDescent="0.25">
      <c r="A209" s="12"/>
      <c r="B209" s="145"/>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3"/>
    </row>
    <row r="210" spans="1:67" ht="15.75" x14ac:dyDescent="0.25">
      <c r="A210" s="15"/>
      <c r="B210" s="145"/>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9"/>
    </row>
    <row r="211" spans="1:67" ht="15.75" x14ac:dyDescent="0.25">
      <c r="A211" s="12"/>
      <c r="B211" s="145"/>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3"/>
    </row>
    <row r="212" spans="1:67" ht="15.75" x14ac:dyDescent="0.25">
      <c r="A212" s="12"/>
      <c r="B212" s="145"/>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3"/>
    </row>
    <row r="213" spans="1:67" ht="15.75" x14ac:dyDescent="0.25">
      <c r="A213" s="12"/>
      <c r="B213" s="145"/>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3"/>
    </row>
    <row r="214" spans="1:67" ht="15.75" x14ac:dyDescent="0.25">
      <c r="A214" s="12"/>
      <c r="B214" s="145"/>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3"/>
    </row>
    <row r="215" spans="1:67" ht="15.75" x14ac:dyDescent="0.25">
      <c r="A215" s="12"/>
      <c r="B215" s="145"/>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3"/>
    </row>
    <row r="216" spans="1:67" ht="15.75" x14ac:dyDescent="0.25">
      <c r="A216" s="12"/>
      <c r="B216" s="145"/>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3"/>
    </row>
    <row r="217" spans="1:67" ht="15.75" x14ac:dyDescent="0.25">
      <c r="A217" s="12"/>
      <c r="B217" s="145"/>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3"/>
    </row>
    <row r="218" spans="1:67" ht="15.75" x14ac:dyDescent="0.25">
      <c r="A218" s="15"/>
      <c r="B218" s="145"/>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9"/>
    </row>
    <row r="219" spans="1:67" ht="15.75" x14ac:dyDescent="0.25">
      <c r="A219" s="15"/>
      <c r="B219" s="145"/>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9"/>
    </row>
    <row r="220" spans="1:67" ht="15.75" x14ac:dyDescent="0.25">
      <c r="A220" s="15"/>
      <c r="B220" s="145"/>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9"/>
    </row>
    <row r="221" spans="1:67" ht="15.75" x14ac:dyDescent="0.25">
      <c r="A221" s="15"/>
      <c r="B221" s="145"/>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9"/>
    </row>
    <row r="222" spans="1:67" ht="15.75" x14ac:dyDescent="0.25">
      <c r="A222" s="15"/>
      <c r="B222" s="145"/>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9"/>
    </row>
    <row r="223" spans="1:67" ht="15.75" x14ac:dyDescent="0.25">
      <c r="A223" s="15"/>
      <c r="B223" s="145"/>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9"/>
    </row>
    <row r="224" spans="1:67" ht="15.75" x14ac:dyDescent="0.25">
      <c r="A224" s="15"/>
      <c r="B224" s="145"/>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9"/>
    </row>
    <row r="225" spans="1:67" ht="15.75" x14ac:dyDescent="0.25">
      <c r="A225" s="15"/>
      <c r="B225" s="147"/>
      <c r="C225" s="29"/>
      <c r="D225" s="50"/>
      <c r="E225" s="29"/>
      <c r="F225" s="50"/>
      <c r="G225" s="50"/>
      <c r="H225" s="50"/>
      <c r="I225" s="50"/>
      <c r="J225" s="50"/>
      <c r="K225" s="50"/>
      <c r="L225" s="50"/>
      <c r="M225" s="29"/>
      <c r="N225" s="29"/>
      <c r="O225" s="29"/>
      <c r="P225" s="50"/>
      <c r="Q225" s="50"/>
      <c r="R225" s="50"/>
      <c r="S225" s="29"/>
      <c r="T225" s="50"/>
      <c r="U225" s="50"/>
      <c r="V225" s="29"/>
      <c r="W225" s="29"/>
      <c r="X225" s="50"/>
      <c r="Y225" s="50"/>
      <c r="Z225" s="29"/>
      <c r="AA225" s="29"/>
      <c r="AB225" s="50"/>
      <c r="AC225" s="50"/>
      <c r="AD225" s="29"/>
      <c r="AE225" s="30"/>
      <c r="AF225" s="54"/>
      <c r="AG225" s="54"/>
      <c r="AH225" s="29"/>
      <c r="AI225" s="30"/>
      <c r="AJ225" s="54"/>
      <c r="AK225" s="54"/>
      <c r="AL225" s="29"/>
      <c r="AM225" s="30"/>
      <c r="AN225" s="54"/>
      <c r="AO225" s="54"/>
      <c r="AP225" s="29"/>
      <c r="AQ225" s="31"/>
      <c r="AR225" s="56"/>
      <c r="AS225" s="56"/>
      <c r="AT225" s="29"/>
      <c r="AU225" s="31"/>
      <c r="AV225" s="56"/>
      <c r="AW225" s="56"/>
      <c r="AX225" s="29"/>
      <c r="AY225" s="31"/>
      <c r="AZ225" s="56"/>
      <c r="BA225" s="56"/>
      <c r="BB225" s="29"/>
      <c r="BC225" s="31"/>
      <c r="BD225" s="56"/>
      <c r="BE225" s="56"/>
      <c r="BF225" s="29"/>
      <c r="BG225" s="31"/>
      <c r="BH225" s="56"/>
      <c r="BI225" s="56"/>
      <c r="BJ225" s="29"/>
      <c r="BK225" s="31"/>
      <c r="BL225" s="56"/>
      <c r="BM225" s="56"/>
      <c r="BN225" s="29"/>
      <c r="BO225" s="19"/>
    </row>
    <row r="226" spans="1:67" ht="15.75" x14ac:dyDescent="0.25">
      <c r="A226" s="15"/>
      <c r="B226" s="147"/>
      <c r="C226" s="29"/>
      <c r="D226" s="50"/>
      <c r="E226" s="29"/>
      <c r="F226" s="50"/>
      <c r="G226" s="50"/>
      <c r="H226" s="50"/>
      <c r="I226" s="50"/>
      <c r="J226" s="50"/>
      <c r="K226" s="50"/>
      <c r="L226" s="50"/>
      <c r="M226" s="15"/>
      <c r="N226" s="15"/>
      <c r="O226" s="15"/>
      <c r="P226" s="51"/>
      <c r="Q226" s="51"/>
      <c r="R226" s="51"/>
      <c r="S226" s="15"/>
      <c r="T226" s="51"/>
      <c r="U226" s="51"/>
      <c r="V226" s="15"/>
      <c r="W226" s="15"/>
      <c r="X226" s="51"/>
      <c r="Y226" s="51"/>
      <c r="Z226" s="15"/>
      <c r="AA226" s="15"/>
      <c r="AB226" s="51"/>
      <c r="AC226" s="51"/>
      <c r="AD226" s="15"/>
      <c r="AE226" s="32"/>
      <c r="AF226" s="55"/>
      <c r="AG226" s="55"/>
      <c r="AH226" s="15"/>
      <c r="AI226" s="32"/>
      <c r="AJ226" s="55"/>
      <c r="AK226" s="55"/>
      <c r="AL226" s="15"/>
      <c r="AM226" s="32"/>
      <c r="AN226" s="55"/>
      <c r="AO226" s="55"/>
      <c r="AP226" s="15"/>
      <c r="AQ226" s="32"/>
      <c r="AR226" s="55"/>
      <c r="AS226" s="55"/>
      <c r="AT226" s="15"/>
      <c r="AU226" s="32"/>
      <c r="AV226" s="55"/>
      <c r="AW226" s="55"/>
      <c r="AX226" s="15"/>
      <c r="AY226" s="32"/>
      <c r="AZ226" s="55"/>
      <c r="BA226" s="55"/>
      <c r="BB226" s="15"/>
      <c r="BC226" s="31"/>
      <c r="BD226" s="56"/>
      <c r="BE226" s="56"/>
      <c r="BF226" s="15"/>
      <c r="BG226" s="31"/>
      <c r="BH226" s="56"/>
      <c r="BI226" s="56"/>
      <c r="BJ226" s="15"/>
      <c r="BK226" s="31"/>
      <c r="BL226" s="56"/>
      <c r="BM226" s="56"/>
      <c r="BN226" s="15"/>
      <c r="BO226" s="19"/>
    </row>
    <row r="227" spans="1:67" ht="15.75" x14ac:dyDescent="0.25">
      <c r="A227" s="15"/>
      <c r="B227" s="147"/>
      <c r="C227" s="29"/>
      <c r="D227" s="50"/>
      <c r="E227" s="29"/>
      <c r="F227" s="50"/>
      <c r="G227" s="50"/>
      <c r="H227" s="50"/>
      <c r="I227" s="50"/>
      <c r="J227" s="50"/>
      <c r="K227" s="50"/>
      <c r="L227" s="50"/>
      <c r="M227" s="29"/>
      <c r="N227" s="29"/>
      <c r="O227" s="29"/>
      <c r="P227" s="50"/>
      <c r="Q227" s="50"/>
      <c r="R227" s="50"/>
      <c r="S227" s="29"/>
      <c r="T227" s="50"/>
      <c r="U227" s="50"/>
      <c r="V227" s="29"/>
      <c r="W227" s="29"/>
      <c r="X227" s="50"/>
      <c r="Y227" s="50"/>
      <c r="Z227" s="29"/>
      <c r="AA227" s="29"/>
      <c r="AB227" s="50"/>
      <c r="AC227" s="50"/>
      <c r="AD227" s="29"/>
      <c r="AE227" s="30"/>
      <c r="AF227" s="54"/>
      <c r="AG227" s="54"/>
      <c r="AH227" s="29"/>
      <c r="AI227" s="30"/>
      <c r="AJ227" s="54"/>
      <c r="AK227" s="54"/>
      <c r="AL227" s="29"/>
      <c r="AM227" s="30"/>
      <c r="AN227" s="54"/>
      <c r="AO227" s="54"/>
      <c r="AP227" s="29"/>
      <c r="AQ227" s="31"/>
      <c r="AR227" s="56"/>
      <c r="AS227" s="56"/>
      <c r="AT227" s="29"/>
      <c r="AU227" s="31"/>
      <c r="AV227" s="56"/>
      <c r="AW227" s="56"/>
      <c r="AX227" s="29"/>
      <c r="AY227" s="31"/>
      <c r="AZ227" s="56"/>
      <c r="BA227" s="56"/>
      <c r="BB227" s="29"/>
      <c r="BC227" s="31"/>
      <c r="BD227" s="56"/>
      <c r="BE227" s="56"/>
      <c r="BF227" s="29"/>
      <c r="BG227" s="31"/>
      <c r="BH227" s="56"/>
      <c r="BI227" s="56"/>
      <c r="BJ227" s="29"/>
      <c r="BK227" s="31"/>
      <c r="BL227" s="56"/>
      <c r="BM227" s="56"/>
      <c r="BN227" s="29"/>
      <c r="BO227" s="19"/>
    </row>
    <row r="228" spans="1:67" ht="15.75" x14ac:dyDescent="0.25">
      <c r="A228" s="15"/>
      <c r="B228" s="147"/>
      <c r="C228" s="29"/>
      <c r="D228" s="50"/>
      <c r="E228" s="29"/>
      <c r="F228" s="50"/>
      <c r="G228" s="50"/>
      <c r="H228" s="50"/>
      <c r="I228" s="50"/>
      <c r="J228" s="50"/>
      <c r="K228" s="50"/>
      <c r="L228" s="50"/>
      <c r="M228" s="29"/>
      <c r="N228" s="29"/>
      <c r="O228" s="29"/>
      <c r="P228" s="50"/>
      <c r="Q228" s="50"/>
      <c r="R228" s="50"/>
      <c r="S228" s="29"/>
      <c r="T228" s="50"/>
      <c r="U228" s="50"/>
      <c r="V228" s="29"/>
      <c r="W228" s="29"/>
      <c r="X228" s="50"/>
      <c r="Y228" s="50"/>
      <c r="Z228" s="29"/>
      <c r="AA228" s="29"/>
      <c r="AB228" s="50"/>
      <c r="AC228" s="50"/>
      <c r="AD228" s="29"/>
      <c r="AE228" s="30"/>
      <c r="AF228" s="54"/>
      <c r="AG228" s="54"/>
      <c r="AH228" s="29"/>
      <c r="AI228" s="30"/>
      <c r="AJ228" s="54"/>
      <c r="AK228" s="54"/>
      <c r="AL228" s="29"/>
      <c r="AM228" s="30"/>
      <c r="AN228" s="54"/>
      <c r="AO228" s="54"/>
      <c r="AP228" s="29"/>
      <c r="AQ228" s="31"/>
      <c r="AR228" s="56"/>
      <c r="AS228" s="56"/>
      <c r="AT228" s="29"/>
      <c r="AU228" s="31"/>
      <c r="AV228" s="56"/>
      <c r="AW228" s="56"/>
      <c r="AX228" s="29"/>
      <c r="AY228" s="31"/>
      <c r="AZ228" s="56"/>
      <c r="BA228" s="56"/>
      <c r="BB228" s="29"/>
      <c r="BC228" s="31"/>
      <c r="BD228" s="56"/>
      <c r="BE228" s="56"/>
      <c r="BF228" s="29"/>
      <c r="BG228" s="31"/>
      <c r="BH228" s="56"/>
      <c r="BI228" s="56"/>
      <c r="BJ228" s="29"/>
      <c r="BK228" s="31"/>
      <c r="BL228" s="56"/>
      <c r="BM228" s="56"/>
      <c r="BN228" s="29"/>
      <c r="BO228" s="19"/>
    </row>
    <row r="229" spans="1:67" ht="15.75" x14ac:dyDescent="0.25">
      <c r="A229" s="15"/>
      <c r="B229" s="147"/>
      <c r="C229" s="29"/>
      <c r="D229" s="50"/>
      <c r="E229" s="29"/>
      <c r="F229" s="50"/>
      <c r="G229" s="50"/>
      <c r="H229" s="50"/>
      <c r="I229" s="50"/>
      <c r="J229" s="50"/>
      <c r="K229" s="50"/>
      <c r="L229" s="50"/>
      <c r="M229" s="29"/>
      <c r="N229" s="29"/>
      <c r="O229" s="29"/>
      <c r="P229" s="50"/>
      <c r="Q229" s="50"/>
      <c r="R229" s="50"/>
      <c r="S229" s="29"/>
      <c r="T229" s="50"/>
      <c r="U229" s="50"/>
      <c r="V229" s="29"/>
      <c r="W229" s="29"/>
      <c r="X229" s="50"/>
      <c r="Y229" s="50"/>
      <c r="Z229" s="29"/>
      <c r="AA229" s="29"/>
      <c r="AB229" s="50"/>
      <c r="AC229" s="50"/>
      <c r="AD229" s="29"/>
      <c r="AE229" s="30"/>
      <c r="AF229" s="54"/>
      <c r="AG229" s="54"/>
      <c r="AH229" s="29"/>
      <c r="AI229" s="30"/>
      <c r="AJ229" s="54"/>
      <c r="AK229" s="54"/>
      <c r="AL229" s="29"/>
      <c r="AM229" s="30"/>
      <c r="AN229" s="54"/>
      <c r="AO229" s="54"/>
      <c r="AP229" s="29"/>
      <c r="AQ229" s="31"/>
      <c r="AR229" s="56"/>
      <c r="AS229" s="56"/>
      <c r="AT229" s="29"/>
      <c r="AU229" s="31"/>
      <c r="AV229" s="56"/>
      <c r="AW229" s="56"/>
      <c r="AX229" s="29"/>
      <c r="AY229" s="31"/>
      <c r="AZ229" s="56"/>
      <c r="BA229" s="56"/>
      <c r="BB229" s="29"/>
      <c r="BC229" s="31"/>
      <c r="BD229" s="56"/>
      <c r="BE229" s="56"/>
      <c r="BF229" s="29"/>
      <c r="BG229" s="31"/>
      <c r="BH229" s="56"/>
      <c r="BI229" s="56"/>
      <c r="BJ229" s="29"/>
      <c r="BK229" s="31"/>
      <c r="BL229" s="56"/>
      <c r="BM229" s="56"/>
      <c r="BN229" s="29"/>
      <c r="BO229" s="19"/>
    </row>
    <row r="230" spans="1:67" ht="15.75" x14ac:dyDescent="0.25">
      <c r="A230" s="12"/>
      <c r="B230" s="148"/>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48"/>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48"/>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48"/>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48"/>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48"/>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48"/>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48"/>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48"/>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48"/>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48"/>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48"/>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48"/>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48"/>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48"/>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48"/>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48"/>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48"/>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48"/>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48"/>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48"/>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48"/>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48"/>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48"/>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48"/>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48"/>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48"/>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48"/>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48"/>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48"/>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48"/>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48"/>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48"/>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48"/>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48"/>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48"/>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48"/>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48"/>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48"/>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48"/>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48"/>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48"/>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48"/>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48"/>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48"/>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48"/>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48"/>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48"/>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48"/>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48"/>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48"/>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48"/>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48"/>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48"/>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48"/>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48"/>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48"/>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48"/>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48"/>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48"/>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48"/>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48"/>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48"/>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48"/>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48"/>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48"/>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48"/>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48"/>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48"/>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48"/>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48"/>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48"/>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48"/>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48"/>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48"/>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48"/>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48"/>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48"/>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48"/>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48"/>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48"/>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48"/>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48"/>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48"/>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48"/>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48"/>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48"/>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48"/>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48"/>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48"/>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48"/>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48"/>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48"/>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48"/>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48"/>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48"/>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48"/>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48"/>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48"/>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48"/>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48"/>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48"/>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48"/>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48"/>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48"/>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48"/>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48"/>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48"/>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48"/>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48"/>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48"/>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48"/>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48"/>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48"/>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48"/>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48"/>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48"/>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48"/>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48"/>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48"/>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48"/>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48"/>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48"/>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48"/>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48"/>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48"/>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48"/>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48"/>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48"/>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48"/>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48"/>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48"/>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48"/>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48"/>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48"/>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48"/>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48"/>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48"/>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48"/>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48"/>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48"/>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48"/>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48"/>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48"/>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48"/>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48"/>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48"/>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48"/>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48"/>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48"/>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48"/>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48"/>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48"/>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48"/>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48"/>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48"/>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48"/>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48"/>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48"/>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48"/>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48"/>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48"/>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48"/>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48"/>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48"/>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48"/>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48"/>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48"/>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48"/>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48"/>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48"/>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48"/>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48"/>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48"/>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48"/>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48"/>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48"/>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48"/>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48"/>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48"/>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48"/>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48"/>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48"/>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48"/>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48"/>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48"/>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48"/>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48"/>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48"/>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48"/>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48"/>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48"/>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48"/>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48"/>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48"/>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48"/>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48"/>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48"/>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48"/>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48"/>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48"/>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48"/>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48"/>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48"/>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48"/>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48"/>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48"/>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48"/>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48"/>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48"/>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48"/>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48"/>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48"/>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48"/>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48"/>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48"/>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48"/>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48"/>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48"/>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48"/>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48"/>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48"/>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48"/>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48"/>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48"/>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48"/>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48"/>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48"/>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48"/>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48"/>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48"/>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48"/>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48"/>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48"/>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48"/>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48"/>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48"/>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48"/>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48"/>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48"/>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48"/>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48"/>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48"/>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48"/>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48"/>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48"/>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48"/>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48"/>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48"/>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48"/>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48"/>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48"/>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48"/>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48"/>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48"/>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48"/>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48"/>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48"/>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48"/>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48"/>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48"/>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48"/>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48"/>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48"/>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48"/>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48"/>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48"/>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48"/>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48"/>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48"/>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48"/>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48"/>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48"/>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48"/>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48"/>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48"/>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48"/>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48"/>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48"/>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48"/>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48"/>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48"/>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48"/>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48"/>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48"/>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48"/>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48"/>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48"/>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48"/>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48"/>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48"/>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48"/>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48"/>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48"/>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48"/>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48"/>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48"/>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48"/>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48"/>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48"/>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48"/>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48"/>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48"/>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48"/>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48"/>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48"/>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48"/>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48"/>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48"/>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48"/>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48"/>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48"/>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48"/>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48"/>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48"/>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48"/>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48"/>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48"/>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48"/>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48"/>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48"/>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48"/>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48"/>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48"/>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48"/>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48"/>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48"/>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48"/>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48"/>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48"/>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48"/>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48"/>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48"/>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48"/>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48"/>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48"/>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48"/>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48"/>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48"/>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48"/>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48"/>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48"/>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48"/>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48"/>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48"/>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48"/>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48"/>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48"/>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48"/>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48"/>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48"/>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48"/>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48"/>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48"/>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48"/>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48"/>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48"/>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48"/>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48"/>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48"/>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48"/>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48"/>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48"/>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48"/>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48"/>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48"/>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48"/>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48"/>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48"/>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48"/>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48"/>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48"/>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48"/>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48"/>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48"/>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48"/>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48"/>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48"/>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48"/>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48"/>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48"/>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48"/>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48"/>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48"/>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48"/>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48"/>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48"/>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48"/>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48"/>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48"/>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48"/>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48"/>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48"/>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48"/>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48"/>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48"/>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48"/>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48"/>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48"/>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48"/>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48"/>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48"/>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48"/>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48"/>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48"/>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48"/>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48"/>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48"/>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48"/>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48"/>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48"/>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48"/>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48"/>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48"/>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48"/>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48"/>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48"/>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48"/>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48"/>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48"/>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48"/>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48"/>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48"/>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48"/>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48"/>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48"/>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48"/>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48"/>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48"/>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48"/>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48"/>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48"/>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48"/>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48"/>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48"/>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48"/>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48"/>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48"/>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48"/>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48"/>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48"/>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48"/>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48"/>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48"/>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48"/>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48"/>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48"/>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48"/>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48"/>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48"/>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48"/>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48"/>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48"/>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48"/>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48"/>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48"/>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48"/>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48"/>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48"/>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48"/>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48"/>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48"/>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48"/>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48"/>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48"/>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48"/>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48"/>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48"/>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48"/>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48"/>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48"/>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48"/>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48"/>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48"/>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48"/>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48"/>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48"/>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48"/>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48"/>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48"/>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48"/>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48"/>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48"/>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48"/>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48"/>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48"/>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48"/>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48"/>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48"/>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48"/>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48"/>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48"/>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48"/>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48"/>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48"/>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48"/>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48"/>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48"/>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48"/>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48"/>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48"/>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48"/>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48"/>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48"/>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48"/>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48"/>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48"/>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48"/>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48"/>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48"/>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48"/>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48"/>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48"/>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48"/>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48"/>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48"/>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48"/>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48"/>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48"/>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48"/>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48"/>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48"/>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48"/>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48"/>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48"/>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48"/>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48"/>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48"/>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48"/>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48"/>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48"/>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48"/>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48"/>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48"/>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48"/>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48"/>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48"/>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48"/>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48"/>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48"/>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48"/>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48"/>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48"/>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48"/>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48"/>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48"/>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48"/>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48"/>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48"/>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48"/>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48"/>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48"/>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48"/>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48"/>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48"/>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48"/>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48"/>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48"/>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48"/>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48"/>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48"/>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48"/>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48"/>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48"/>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48"/>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48"/>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48"/>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48"/>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48"/>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48"/>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48"/>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48"/>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48"/>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48"/>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48"/>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48"/>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48"/>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48"/>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48"/>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48"/>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48"/>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48"/>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48"/>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48"/>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48"/>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48"/>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48"/>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48"/>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48"/>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48"/>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48"/>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48"/>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48"/>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48"/>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48"/>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48"/>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48"/>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48"/>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48"/>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48"/>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48"/>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48"/>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48"/>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48"/>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48"/>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48"/>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48"/>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48"/>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48"/>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48"/>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48"/>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48"/>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48"/>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48"/>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48"/>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48"/>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48"/>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48"/>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48"/>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48"/>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48"/>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48"/>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48"/>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48"/>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48"/>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48"/>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48"/>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48"/>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48"/>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48"/>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48"/>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48"/>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48"/>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48"/>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48"/>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48"/>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48"/>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48"/>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48"/>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48"/>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48"/>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48"/>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48"/>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48"/>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48"/>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48"/>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48"/>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48"/>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48"/>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48"/>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48"/>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48"/>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48"/>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48"/>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48"/>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48"/>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48"/>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48"/>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48"/>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48"/>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48"/>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48"/>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48"/>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48"/>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48"/>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48"/>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48"/>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48"/>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48"/>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48"/>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48"/>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48"/>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48"/>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48"/>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48"/>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48"/>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48"/>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48"/>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48"/>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48"/>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48"/>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48"/>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48"/>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48"/>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48"/>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48"/>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48"/>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48"/>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48"/>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48"/>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48"/>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48"/>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48"/>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48"/>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48"/>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48"/>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48"/>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48"/>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48"/>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48"/>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48"/>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48"/>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48"/>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48"/>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48"/>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48"/>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48"/>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48"/>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48"/>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48"/>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48"/>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48"/>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48"/>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48"/>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48"/>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48"/>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48"/>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48"/>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48"/>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48"/>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48"/>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48"/>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48"/>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48"/>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48"/>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48"/>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48"/>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48"/>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48"/>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48"/>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48"/>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48"/>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48"/>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48"/>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48"/>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48"/>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48"/>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48"/>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48"/>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48"/>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48"/>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48"/>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48"/>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48"/>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48"/>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48"/>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48"/>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48"/>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48"/>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48"/>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48"/>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48"/>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48"/>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48"/>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row r="984" spans="1:67" ht="15.75" x14ac:dyDescent="0.25">
      <c r="A984" s="12"/>
      <c r="B984" s="148"/>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10"/>
      <c r="AF984" s="10"/>
      <c r="AG984" s="10"/>
      <c r="AH984" s="33"/>
      <c r="AI984" s="10"/>
      <c r="AJ984" s="10"/>
      <c r="AK984" s="10"/>
      <c r="AL984" s="33"/>
      <c r="AM984" s="10"/>
      <c r="AN984" s="10"/>
      <c r="AO984" s="10"/>
      <c r="AP984" s="33"/>
      <c r="AQ984" s="11"/>
      <c r="AR984" s="11"/>
      <c r="AS984" s="11"/>
      <c r="AT984" s="33"/>
      <c r="AU984" s="11"/>
      <c r="AV984" s="11"/>
      <c r="AW984" s="11"/>
      <c r="AX984" s="33"/>
      <c r="AY984" s="11"/>
      <c r="AZ984" s="11"/>
      <c r="BA984" s="11"/>
      <c r="BB984" s="33"/>
      <c r="BC984" s="11"/>
      <c r="BD984" s="11"/>
      <c r="BE984" s="11"/>
      <c r="BF984" s="33"/>
      <c r="BG984" s="11"/>
      <c r="BH984" s="11"/>
      <c r="BI984" s="11"/>
      <c r="BJ984" s="33"/>
      <c r="BK984" s="11"/>
      <c r="BL984" s="11"/>
      <c r="BM984" s="11"/>
      <c r="BN984" s="33"/>
      <c r="BO984" s="13"/>
    </row>
    <row r="985" spans="1:67" ht="15.75" x14ac:dyDescent="0.25">
      <c r="A985" s="12"/>
      <c r="B985" s="148"/>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10"/>
      <c r="AF985" s="10"/>
      <c r="AG985" s="10"/>
      <c r="AH985" s="33"/>
      <c r="AI985" s="10"/>
      <c r="AJ985" s="10"/>
      <c r="AK985" s="10"/>
      <c r="AL985" s="33"/>
      <c r="AM985" s="10"/>
      <c r="AN985" s="10"/>
      <c r="AO985" s="10"/>
      <c r="AP985" s="33"/>
      <c r="AQ985" s="11"/>
      <c r="AR985" s="11"/>
      <c r="AS985" s="11"/>
      <c r="AT985" s="33"/>
      <c r="AU985" s="11"/>
      <c r="AV985" s="11"/>
      <c r="AW985" s="11"/>
      <c r="AX985" s="33"/>
      <c r="AY985" s="11"/>
      <c r="AZ985" s="11"/>
      <c r="BA985" s="11"/>
      <c r="BB985" s="33"/>
      <c r="BC985" s="11"/>
      <c r="BD985" s="11"/>
      <c r="BE985" s="11"/>
      <c r="BF985" s="33"/>
      <c r="BG985" s="11"/>
      <c r="BH985" s="11"/>
      <c r="BI985" s="11"/>
      <c r="BJ985" s="33"/>
      <c r="BK985" s="11"/>
      <c r="BL985" s="11"/>
      <c r="BM985" s="11"/>
      <c r="BN985" s="33"/>
      <c r="BO985" s="13"/>
    </row>
    <row r="986" spans="1:67" ht="15.75" x14ac:dyDescent="0.25">
      <c r="A986" s="12"/>
      <c r="B986" s="148"/>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10"/>
      <c r="AF986" s="10"/>
      <c r="AG986" s="10"/>
      <c r="AH986" s="33"/>
      <c r="AI986" s="10"/>
      <c r="AJ986" s="10"/>
      <c r="AK986" s="10"/>
      <c r="AL986" s="33"/>
      <c r="AM986" s="10"/>
      <c r="AN986" s="10"/>
      <c r="AO986" s="10"/>
      <c r="AP986" s="33"/>
      <c r="AQ986" s="11"/>
      <c r="AR986" s="11"/>
      <c r="AS986" s="11"/>
      <c r="AT986" s="33"/>
      <c r="AU986" s="11"/>
      <c r="AV986" s="11"/>
      <c r="AW986" s="11"/>
      <c r="AX986" s="33"/>
      <c r="AY986" s="11"/>
      <c r="AZ986" s="11"/>
      <c r="BA986" s="11"/>
      <c r="BB986" s="33"/>
      <c r="BC986" s="11"/>
      <c r="BD986" s="11"/>
      <c r="BE986" s="11"/>
      <c r="BF986" s="33"/>
      <c r="BG986" s="11"/>
      <c r="BH986" s="11"/>
      <c r="BI986" s="11"/>
      <c r="BJ986" s="33"/>
      <c r="BK986" s="11"/>
      <c r="BL986" s="11"/>
      <c r="BM986" s="11"/>
      <c r="BN986" s="33"/>
      <c r="BO986" s="13"/>
    </row>
    <row r="987" spans="1:67" ht="15.75" x14ac:dyDescent="0.25">
      <c r="A987" s="12"/>
      <c r="B987" s="148"/>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10"/>
      <c r="AF987" s="10"/>
      <c r="AG987" s="10"/>
      <c r="AH987" s="33"/>
      <c r="AI987" s="10"/>
      <c r="AJ987" s="10"/>
      <c r="AK987" s="10"/>
      <c r="AL987" s="33"/>
      <c r="AM987" s="10"/>
      <c r="AN987" s="10"/>
      <c r="AO987" s="10"/>
      <c r="AP987" s="33"/>
      <c r="AQ987" s="11"/>
      <c r="AR987" s="11"/>
      <c r="AS987" s="11"/>
      <c r="AT987" s="33"/>
      <c r="AU987" s="11"/>
      <c r="AV987" s="11"/>
      <c r="AW987" s="11"/>
      <c r="AX987" s="33"/>
      <c r="AY987" s="11"/>
      <c r="AZ987" s="11"/>
      <c r="BA987" s="11"/>
      <c r="BB987" s="33"/>
      <c r="BC987" s="11"/>
      <c r="BD987" s="11"/>
      <c r="BE987" s="11"/>
      <c r="BF987" s="33"/>
      <c r="BG987" s="11"/>
      <c r="BH987" s="11"/>
      <c r="BI987" s="11"/>
      <c r="BJ987" s="33"/>
      <c r="BK987" s="11"/>
      <c r="BL987" s="11"/>
      <c r="BM987" s="11"/>
      <c r="BN987" s="33"/>
      <c r="BO987" s="13"/>
    </row>
    <row r="988" spans="1:67" ht="15.75" x14ac:dyDescent="0.25">
      <c r="A988" s="12"/>
      <c r="B988" s="148"/>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10"/>
      <c r="AF988" s="10"/>
      <c r="AG988" s="10"/>
      <c r="AH988" s="33"/>
      <c r="AI988" s="10"/>
      <c r="AJ988" s="10"/>
      <c r="AK988" s="10"/>
      <c r="AL988" s="33"/>
      <c r="AM988" s="10"/>
      <c r="AN988" s="10"/>
      <c r="AO988" s="10"/>
      <c r="AP988" s="33"/>
      <c r="AQ988" s="11"/>
      <c r="AR988" s="11"/>
      <c r="AS988" s="11"/>
      <c r="AT988" s="33"/>
      <c r="AU988" s="11"/>
      <c r="AV988" s="11"/>
      <c r="AW988" s="11"/>
      <c r="AX988" s="33"/>
      <c r="AY988" s="11"/>
      <c r="AZ988" s="11"/>
      <c r="BA988" s="11"/>
      <c r="BB988" s="33"/>
      <c r="BC988" s="11"/>
      <c r="BD988" s="11"/>
      <c r="BE988" s="11"/>
      <c r="BF988" s="33"/>
      <c r="BG988" s="11"/>
      <c r="BH988" s="11"/>
      <c r="BI988" s="11"/>
      <c r="BJ988" s="33"/>
      <c r="BK988" s="11"/>
      <c r="BL988" s="11"/>
      <c r="BM988" s="11"/>
      <c r="BN988" s="33"/>
      <c r="BO988" s="13"/>
    </row>
    <row r="989" spans="1:67" ht="15.75" x14ac:dyDescent="0.25">
      <c r="A989" s="12"/>
      <c r="B989" s="148"/>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10"/>
      <c r="AF989" s="10"/>
      <c r="AG989" s="10"/>
      <c r="AH989" s="33"/>
      <c r="AI989" s="10"/>
      <c r="AJ989" s="10"/>
      <c r="AK989" s="10"/>
      <c r="AL989" s="33"/>
      <c r="AM989" s="10"/>
      <c r="AN989" s="10"/>
      <c r="AO989" s="10"/>
      <c r="AP989" s="33"/>
      <c r="AQ989" s="11"/>
      <c r="AR989" s="11"/>
      <c r="AS989" s="11"/>
      <c r="AT989" s="33"/>
      <c r="AU989" s="11"/>
      <c r="AV989" s="11"/>
      <c r="AW989" s="11"/>
      <c r="AX989" s="33"/>
      <c r="AY989" s="11"/>
      <c r="AZ989" s="11"/>
      <c r="BA989" s="11"/>
      <c r="BB989" s="33"/>
      <c r="BC989" s="11"/>
      <c r="BD989" s="11"/>
      <c r="BE989" s="11"/>
      <c r="BF989" s="33"/>
      <c r="BG989" s="11"/>
      <c r="BH989" s="11"/>
      <c r="BI989" s="11"/>
      <c r="BJ989" s="33"/>
      <c r="BK989" s="11"/>
      <c r="BL989" s="11"/>
      <c r="BM989" s="11"/>
      <c r="BN989" s="33"/>
      <c r="BO989" s="13"/>
    </row>
    <row r="990" spans="1:67" ht="15.75" x14ac:dyDescent="0.25">
      <c r="A990" s="12"/>
      <c r="B990" s="148"/>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10"/>
      <c r="AF990" s="10"/>
      <c r="AG990" s="10"/>
      <c r="AH990" s="33"/>
      <c r="AI990" s="10"/>
      <c r="AJ990" s="10"/>
      <c r="AK990" s="10"/>
      <c r="AL990" s="33"/>
      <c r="AM990" s="10"/>
      <c r="AN990" s="10"/>
      <c r="AO990" s="10"/>
      <c r="AP990" s="33"/>
      <c r="AQ990" s="11"/>
      <c r="AR990" s="11"/>
      <c r="AS990" s="11"/>
      <c r="AT990" s="33"/>
      <c r="AU990" s="11"/>
      <c r="AV990" s="11"/>
      <c r="AW990" s="11"/>
      <c r="AX990" s="33"/>
      <c r="AY990" s="11"/>
      <c r="AZ990" s="11"/>
      <c r="BA990" s="11"/>
      <c r="BB990" s="33"/>
      <c r="BC990" s="11"/>
      <c r="BD990" s="11"/>
      <c r="BE990" s="11"/>
      <c r="BF990" s="33"/>
      <c r="BG990" s="11"/>
      <c r="BH990" s="11"/>
      <c r="BI990" s="11"/>
      <c r="BJ990" s="33"/>
      <c r="BK990" s="11"/>
      <c r="BL990" s="11"/>
      <c r="BM990" s="11"/>
      <c r="BN990" s="33"/>
      <c r="BO990" s="13"/>
    </row>
    <row r="991" spans="1:67" ht="15.75" x14ac:dyDescent="0.25">
      <c r="A991" s="12"/>
      <c r="B991" s="148"/>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10"/>
      <c r="AF991" s="10"/>
      <c r="AG991" s="10"/>
      <c r="AH991" s="33"/>
      <c r="AI991" s="10"/>
      <c r="AJ991" s="10"/>
      <c r="AK991" s="10"/>
      <c r="AL991" s="33"/>
      <c r="AM991" s="10"/>
      <c r="AN991" s="10"/>
      <c r="AO991" s="10"/>
      <c r="AP991" s="33"/>
      <c r="AQ991" s="11"/>
      <c r="AR991" s="11"/>
      <c r="AS991" s="11"/>
      <c r="AT991" s="33"/>
      <c r="AU991" s="11"/>
      <c r="AV991" s="11"/>
      <c r="AW991" s="11"/>
      <c r="AX991" s="33"/>
      <c r="AY991" s="11"/>
      <c r="AZ991" s="11"/>
      <c r="BA991" s="11"/>
      <c r="BB991" s="33"/>
      <c r="BC991" s="11"/>
      <c r="BD991" s="11"/>
      <c r="BE991" s="11"/>
      <c r="BF991" s="33"/>
      <c r="BG991" s="11"/>
      <c r="BH991" s="11"/>
      <c r="BI991" s="11"/>
      <c r="BJ991" s="33"/>
      <c r="BK991" s="11"/>
      <c r="BL991" s="11"/>
      <c r="BM991" s="11"/>
      <c r="BN991" s="33"/>
      <c r="BO991" s="13"/>
    </row>
    <row r="992" spans="1:67" ht="15.75" x14ac:dyDescent="0.25">
      <c r="A992" s="12"/>
      <c r="B992" s="148"/>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10"/>
      <c r="AF992" s="10"/>
      <c r="AG992" s="10"/>
      <c r="AH992" s="33"/>
      <c r="AI992" s="10"/>
      <c r="AJ992" s="10"/>
      <c r="AK992" s="10"/>
      <c r="AL992" s="33"/>
      <c r="AM992" s="10"/>
      <c r="AN992" s="10"/>
      <c r="AO992" s="10"/>
      <c r="AP992" s="33"/>
      <c r="AQ992" s="11"/>
      <c r="AR992" s="11"/>
      <c r="AS992" s="11"/>
      <c r="AT992" s="33"/>
      <c r="AU992" s="11"/>
      <c r="AV992" s="11"/>
      <c r="AW992" s="11"/>
      <c r="AX992" s="33"/>
      <c r="AY992" s="11"/>
      <c r="AZ992" s="11"/>
      <c r="BA992" s="11"/>
      <c r="BB992" s="33"/>
      <c r="BC992" s="11"/>
      <c r="BD992" s="11"/>
      <c r="BE992" s="11"/>
      <c r="BF992" s="33"/>
      <c r="BG992" s="11"/>
      <c r="BH992" s="11"/>
      <c r="BI992" s="11"/>
      <c r="BJ992" s="33"/>
      <c r="BK992" s="11"/>
      <c r="BL992" s="11"/>
      <c r="BM992" s="11"/>
      <c r="BN992" s="33"/>
      <c r="BO992" s="13"/>
    </row>
    <row r="993" spans="1:67" ht="15.75" x14ac:dyDescent="0.25">
      <c r="A993" s="12"/>
      <c r="B993" s="148"/>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10"/>
      <c r="AF993" s="10"/>
      <c r="AG993" s="10"/>
      <c r="AH993" s="33"/>
      <c r="AI993" s="10"/>
      <c r="AJ993" s="10"/>
      <c r="AK993" s="10"/>
      <c r="AL993" s="33"/>
      <c r="AM993" s="10"/>
      <c r="AN993" s="10"/>
      <c r="AO993" s="10"/>
      <c r="AP993" s="33"/>
      <c r="AQ993" s="11"/>
      <c r="AR993" s="11"/>
      <c r="AS993" s="11"/>
      <c r="AT993" s="33"/>
      <c r="AU993" s="11"/>
      <c r="AV993" s="11"/>
      <c r="AW993" s="11"/>
      <c r="AX993" s="33"/>
      <c r="AY993" s="11"/>
      <c r="AZ993" s="11"/>
      <c r="BA993" s="11"/>
      <c r="BB993" s="33"/>
      <c r="BC993" s="11"/>
      <c r="BD993" s="11"/>
      <c r="BE993" s="11"/>
      <c r="BF993" s="33"/>
      <c r="BG993" s="11"/>
      <c r="BH993" s="11"/>
      <c r="BI993" s="11"/>
      <c r="BJ993" s="33"/>
      <c r="BK993" s="11"/>
      <c r="BL993" s="11"/>
      <c r="BM993" s="11"/>
      <c r="BN993" s="33"/>
      <c r="BO993" s="13"/>
    </row>
    <row r="994" spans="1:67" ht="15.75" x14ac:dyDescent="0.25">
      <c r="A994" s="12"/>
      <c r="B994" s="148"/>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10"/>
      <c r="AF994" s="10"/>
      <c r="AG994" s="10"/>
      <c r="AH994" s="33"/>
      <c r="AI994" s="10"/>
      <c r="AJ994" s="10"/>
      <c r="AK994" s="10"/>
      <c r="AL994" s="33"/>
      <c r="AM994" s="10"/>
      <c r="AN994" s="10"/>
      <c r="AO994" s="10"/>
      <c r="AP994" s="33"/>
      <c r="AQ994" s="11"/>
      <c r="AR994" s="11"/>
      <c r="AS994" s="11"/>
      <c r="AT994" s="33"/>
      <c r="AU994" s="11"/>
      <c r="AV994" s="11"/>
      <c r="AW994" s="11"/>
      <c r="AX994" s="33"/>
      <c r="AY994" s="11"/>
      <c r="AZ994" s="11"/>
      <c r="BA994" s="11"/>
      <c r="BB994" s="33"/>
      <c r="BC994" s="11"/>
      <c r="BD994" s="11"/>
      <c r="BE994" s="11"/>
      <c r="BF994" s="33"/>
      <c r="BG994" s="11"/>
      <c r="BH994" s="11"/>
      <c r="BI994" s="11"/>
      <c r="BJ994" s="33"/>
      <c r="BK994" s="11"/>
      <c r="BL994" s="11"/>
      <c r="BM994" s="11"/>
      <c r="BN994" s="33"/>
      <c r="BO994" s="13"/>
    </row>
    <row r="995" spans="1:67" ht="15.75" x14ac:dyDescent="0.25">
      <c r="A995" s="12"/>
      <c r="B995" s="148"/>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10"/>
      <c r="AF995" s="10"/>
      <c r="AG995" s="10"/>
      <c r="AH995" s="33"/>
      <c r="AI995" s="10"/>
      <c r="AJ995" s="10"/>
      <c r="AK995" s="10"/>
      <c r="AL995" s="33"/>
      <c r="AM995" s="10"/>
      <c r="AN995" s="10"/>
      <c r="AO995" s="10"/>
      <c r="AP995" s="33"/>
      <c r="AQ995" s="11"/>
      <c r="AR995" s="11"/>
      <c r="AS995" s="11"/>
      <c r="AT995" s="33"/>
      <c r="AU995" s="11"/>
      <c r="AV995" s="11"/>
      <c r="AW995" s="11"/>
      <c r="AX995" s="33"/>
      <c r="AY995" s="11"/>
      <c r="AZ995" s="11"/>
      <c r="BA995" s="11"/>
      <c r="BB995" s="33"/>
      <c r="BC995" s="11"/>
      <c r="BD995" s="11"/>
      <c r="BE995" s="11"/>
      <c r="BF995" s="33"/>
      <c r="BG995" s="11"/>
      <c r="BH995" s="11"/>
      <c r="BI995" s="11"/>
      <c r="BJ995" s="33"/>
      <c r="BK995" s="11"/>
      <c r="BL995" s="11"/>
      <c r="BM995" s="11"/>
      <c r="BN995" s="33"/>
      <c r="BO995" s="13"/>
    </row>
    <row r="996" spans="1:67" ht="15.75" x14ac:dyDescent="0.25">
      <c r="A996" s="12"/>
      <c r="B996" s="148"/>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10"/>
      <c r="AF996" s="10"/>
      <c r="AG996" s="10"/>
      <c r="AH996" s="33"/>
      <c r="AI996" s="10"/>
      <c r="AJ996" s="10"/>
      <c r="AK996" s="10"/>
      <c r="AL996" s="33"/>
      <c r="AM996" s="10"/>
      <c r="AN996" s="10"/>
      <c r="AO996" s="10"/>
      <c r="AP996" s="33"/>
      <c r="AQ996" s="11"/>
      <c r="AR996" s="11"/>
      <c r="AS996" s="11"/>
      <c r="AT996" s="33"/>
      <c r="AU996" s="11"/>
      <c r="AV996" s="11"/>
      <c r="AW996" s="11"/>
      <c r="AX996" s="33"/>
      <c r="AY996" s="11"/>
      <c r="AZ996" s="11"/>
      <c r="BA996" s="11"/>
      <c r="BB996" s="33"/>
      <c r="BC996" s="11"/>
      <c r="BD996" s="11"/>
      <c r="BE996" s="11"/>
      <c r="BF996" s="33"/>
      <c r="BG996" s="11"/>
      <c r="BH996" s="11"/>
      <c r="BI996" s="11"/>
      <c r="BJ996" s="33"/>
      <c r="BK996" s="11"/>
      <c r="BL996" s="11"/>
      <c r="BM996" s="11"/>
      <c r="BN996" s="33"/>
      <c r="BO996" s="13"/>
    </row>
    <row r="997" spans="1:67" ht="15.75" x14ac:dyDescent="0.25">
      <c r="A997" s="12"/>
      <c r="B997" s="148"/>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10"/>
      <c r="AF997" s="10"/>
      <c r="AG997" s="10"/>
      <c r="AH997" s="33"/>
      <c r="AI997" s="10"/>
      <c r="AJ997" s="10"/>
      <c r="AK997" s="10"/>
      <c r="AL997" s="33"/>
      <c r="AM997" s="10"/>
      <c r="AN997" s="10"/>
      <c r="AO997" s="10"/>
      <c r="AP997" s="33"/>
      <c r="AQ997" s="11"/>
      <c r="AR997" s="11"/>
      <c r="AS997" s="11"/>
      <c r="AT997" s="33"/>
      <c r="AU997" s="11"/>
      <c r="AV997" s="11"/>
      <c r="AW997" s="11"/>
      <c r="AX997" s="33"/>
      <c r="AY997" s="11"/>
      <c r="AZ997" s="11"/>
      <c r="BA997" s="11"/>
      <c r="BB997" s="33"/>
      <c r="BC997" s="11"/>
      <c r="BD997" s="11"/>
      <c r="BE997" s="11"/>
      <c r="BF997" s="33"/>
      <c r="BG997" s="11"/>
      <c r="BH997" s="11"/>
      <c r="BI997" s="11"/>
      <c r="BJ997" s="33"/>
      <c r="BK997" s="11"/>
      <c r="BL997" s="11"/>
      <c r="BM997" s="11"/>
      <c r="BN997" s="33"/>
      <c r="BO997" s="13"/>
    </row>
    <row r="998" spans="1:67" ht="15.75" x14ac:dyDescent="0.25">
      <c r="A998" s="12"/>
      <c r="B998" s="148"/>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10"/>
      <c r="AF998" s="10"/>
      <c r="AG998" s="10"/>
      <c r="AH998" s="33"/>
      <c r="AI998" s="10"/>
      <c r="AJ998" s="10"/>
      <c r="AK998" s="10"/>
      <c r="AL998" s="33"/>
      <c r="AM998" s="10"/>
      <c r="AN998" s="10"/>
      <c r="AO998" s="10"/>
      <c r="AP998" s="33"/>
      <c r="AQ998" s="11"/>
      <c r="AR998" s="11"/>
      <c r="AS998" s="11"/>
      <c r="AT998" s="33"/>
      <c r="AU998" s="11"/>
      <c r="AV998" s="11"/>
      <c r="AW998" s="11"/>
      <c r="AX998" s="33"/>
      <c r="AY998" s="11"/>
      <c r="AZ998" s="11"/>
      <c r="BA998" s="11"/>
      <c r="BB998" s="33"/>
      <c r="BC998" s="11"/>
      <c r="BD998" s="11"/>
      <c r="BE998" s="11"/>
      <c r="BF998" s="33"/>
      <c r="BG998" s="11"/>
      <c r="BH998" s="11"/>
      <c r="BI998" s="11"/>
      <c r="BJ998" s="33"/>
      <c r="BK998" s="11"/>
      <c r="BL998" s="11"/>
      <c r="BM998" s="11"/>
      <c r="BN998" s="33"/>
      <c r="BO998" s="13"/>
    </row>
    <row r="999" spans="1:67" ht="15.75" x14ac:dyDescent="0.25">
      <c r="A999" s="12"/>
      <c r="B999" s="148"/>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10"/>
      <c r="AF999" s="10"/>
      <c r="AG999" s="10"/>
      <c r="AH999" s="33"/>
      <c r="AI999" s="10"/>
      <c r="AJ999" s="10"/>
      <c r="AK999" s="10"/>
      <c r="AL999" s="33"/>
      <c r="AM999" s="10"/>
      <c r="AN999" s="10"/>
      <c r="AO999" s="10"/>
      <c r="AP999" s="33"/>
      <c r="AQ999" s="11"/>
      <c r="AR999" s="11"/>
      <c r="AS999" s="11"/>
      <c r="AT999" s="33"/>
      <c r="AU999" s="11"/>
      <c r="AV999" s="11"/>
      <c r="AW999" s="11"/>
      <c r="AX999" s="33"/>
      <c r="AY999" s="11"/>
      <c r="AZ999" s="11"/>
      <c r="BA999" s="11"/>
      <c r="BB999" s="33"/>
      <c r="BC999" s="11"/>
      <c r="BD999" s="11"/>
      <c r="BE999" s="11"/>
      <c r="BF999" s="33"/>
      <c r="BG999" s="11"/>
      <c r="BH999" s="11"/>
      <c r="BI999" s="11"/>
      <c r="BJ999" s="33"/>
      <c r="BK999" s="11"/>
      <c r="BL999" s="11"/>
      <c r="BM999" s="11"/>
      <c r="BN999" s="33"/>
      <c r="BO999" s="13"/>
    </row>
    <row r="1000" spans="1:67" ht="15.75" x14ac:dyDescent="0.25">
      <c r="A1000" s="12"/>
      <c r="B1000" s="148"/>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10"/>
      <c r="AF1000" s="10"/>
      <c r="AG1000" s="10"/>
      <c r="AH1000" s="33"/>
      <c r="AI1000" s="10"/>
      <c r="AJ1000" s="10"/>
      <c r="AK1000" s="10"/>
      <c r="AL1000" s="33"/>
      <c r="AM1000" s="10"/>
      <c r="AN1000" s="10"/>
      <c r="AO1000" s="10"/>
      <c r="AP1000" s="33"/>
      <c r="AQ1000" s="11"/>
      <c r="AR1000" s="11"/>
      <c r="AS1000" s="11"/>
      <c r="AT1000" s="33"/>
      <c r="AU1000" s="11"/>
      <c r="AV1000" s="11"/>
      <c r="AW1000" s="11"/>
      <c r="AX1000" s="33"/>
      <c r="AY1000" s="11"/>
      <c r="AZ1000" s="11"/>
      <c r="BA1000" s="11"/>
      <c r="BB1000" s="33"/>
      <c r="BC1000" s="11"/>
      <c r="BD1000" s="11"/>
      <c r="BE1000" s="11"/>
      <c r="BF1000" s="33"/>
      <c r="BG1000" s="11"/>
      <c r="BH1000" s="11"/>
      <c r="BI1000" s="11"/>
      <c r="BJ1000" s="33"/>
      <c r="BK1000" s="11"/>
      <c r="BL1000" s="11"/>
      <c r="BM1000" s="11"/>
      <c r="BN1000" s="33"/>
      <c r="BO1000" s="13"/>
    </row>
    <row r="1001" spans="1:67" ht="15.75" x14ac:dyDescent="0.25">
      <c r="A1001" s="12"/>
      <c r="B1001" s="148"/>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10"/>
      <c r="AF1001" s="10"/>
      <c r="AG1001" s="10"/>
      <c r="AH1001" s="33"/>
      <c r="AI1001" s="10"/>
      <c r="AJ1001" s="10"/>
      <c r="AK1001" s="10"/>
      <c r="AL1001" s="33"/>
      <c r="AM1001" s="10"/>
      <c r="AN1001" s="10"/>
      <c r="AO1001" s="10"/>
      <c r="AP1001" s="33"/>
      <c r="AQ1001" s="11"/>
      <c r="AR1001" s="11"/>
      <c r="AS1001" s="11"/>
      <c r="AT1001" s="33"/>
      <c r="AU1001" s="11"/>
      <c r="AV1001" s="11"/>
      <c r="AW1001" s="11"/>
      <c r="AX1001" s="33"/>
      <c r="AY1001" s="11"/>
      <c r="AZ1001" s="11"/>
      <c r="BA1001" s="11"/>
      <c r="BB1001" s="33"/>
      <c r="BC1001" s="11"/>
      <c r="BD1001" s="11"/>
      <c r="BE1001" s="11"/>
      <c r="BF1001" s="33"/>
      <c r="BG1001" s="11"/>
      <c r="BH1001" s="11"/>
      <c r="BI1001" s="11"/>
      <c r="BJ1001" s="33"/>
      <c r="BK1001" s="11"/>
      <c r="BL1001" s="11"/>
      <c r="BM1001" s="11"/>
      <c r="BN1001" s="33"/>
      <c r="BO1001" s="13"/>
    </row>
    <row r="1002" spans="1:67" ht="15.75" x14ac:dyDescent="0.25">
      <c r="A1002" s="12"/>
      <c r="B1002" s="148"/>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10"/>
      <c r="AF1002" s="10"/>
      <c r="AG1002" s="10"/>
      <c r="AH1002" s="33"/>
      <c r="AI1002" s="10"/>
      <c r="AJ1002" s="10"/>
      <c r="AK1002" s="10"/>
      <c r="AL1002" s="33"/>
      <c r="AM1002" s="10"/>
      <c r="AN1002" s="10"/>
      <c r="AO1002" s="10"/>
      <c r="AP1002" s="33"/>
      <c r="AQ1002" s="11"/>
      <c r="AR1002" s="11"/>
      <c r="AS1002" s="11"/>
      <c r="AT1002" s="33"/>
      <c r="AU1002" s="11"/>
      <c r="AV1002" s="11"/>
      <c r="AW1002" s="11"/>
      <c r="AX1002" s="33"/>
      <c r="AY1002" s="11"/>
      <c r="AZ1002" s="11"/>
      <c r="BA1002" s="11"/>
      <c r="BB1002" s="33"/>
      <c r="BC1002" s="11"/>
      <c r="BD1002" s="11"/>
      <c r="BE1002" s="11"/>
      <c r="BF1002" s="33"/>
      <c r="BG1002" s="11"/>
      <c r="BH1002" s="11"/>
      <c r="BI1002" s="11"/>
      <c r="BJ1002" s="33"/>
      <c r="BK1002" s="11"/>
      <c r="BL1002" s="11"/>
      <c r="BM1002" s="11"/>
      <c r="BN1002" s="33"/>
      <c r="BO1002" s="13"/>
    </row>
    <row r="1003" spans="1:67" ht="15.75" x14ac:dyDescent="0.25">
      <c r="A1003" s="12"/>
      <c r="B1003" s="148"/>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10"/>
      <c r="AF1003" s="10"/>
      <c r="AG1003" s="10"/>
      <c r="AH1003" s="33"/>
      <c r="AI1003" s="10"/>
      <c r="AJ1003" s="10"/>
      <c r="AK1003" s="10"/>
      <c r="AL1003" s="33"/>
      <c r="AM1003" s="10"/>
      <c r="AN1003" s="10"/>
      <c r="AO1003" s="10"/>
      <c r="AP1003" s="33"/>
      <c r="AQ1003" s="11"/>
      <c r="AR1003" s="11"/>
      <c r="AS1003" s="11"/>
      <c r="AT1003" s="33"/>
      <c r="AU1003" s="11"/>
      <c r="AV1003" s="11"/>
      <c r="AW1003" s="11"/>
      <c r="AX1003" s="33"/>
      <c r="AY1003" s="11"/>
      <c r="AZ1003" s="11"/>
      <c r="BA1003" s="11"/>
      <c r="BB1003" s="33"/>
      <c r="BC1003" s="11"/>
      <c r="BD1003" s="11"/>
      <c r="BE1003" s="11"/>
      <c r="BF1003" s="33"/>
      <c r="BG1003" s="11"/>
      <c r="BH1003" s="11"/>
      <c r="BI1003" s="11"/>
      <c r="BJ1003" s="33"/>
      <c r="BK1003" s="11"/>
      <c r="BL1003" s="11"/>
      <c r="BM1003" s="11"/>
      <c r="BN1003" s="33"/>
      <c r="BO1003" s="13"/>
    </row>
    <row r="1004" spans="1:67" ht="15.75" x14ac:dyDescent="0.25">
      <c r="A1004" s="12"/>
      <c r="B1004" s="148"/>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10"/>
      <c r="AF1004" s="10"/>
      <c r="AG1004" s="10"/>
      <c r="AH1004" s="33"/>
      <c r="AI1004" s="10"/>
      <c r="AJ1004" s="10"/>
      <c r="AK1004" s="10"/>
      <c r="AL1004" s="33"/>
      <c r="AM1004" s="10"/>
      <c r="AN1004" s="10"/>
      <c r="AO1004" s="10"/>
      <c r="AP1004" s="33"/>
      <c r="AQ1004" s="11"/>
      <c r="AR1004" s="11"/>
      <c r="AS1004" s="11"/>
      <c r="AT1004" s="33"/>
      <c r="AU1004" s="11"/>
      <c r="AV1004" s="11"/>
      <c r="AW1004" s="11"/>
      <c r="AX1004" s="33"/>
      <c r="AY1004" s="11"/>
      <c r="AZ1004" s="11"/>
      <c r="BA1004" s="11"/>
      <c r="BB1004" s="33"/>
      <c r="BC1004" s="11"/>
      <c r="BD1004" s="11"/>
      <c r="BE1004" s="11"/>
      <c r="BF1004" s="33"/>
      <c r="BG1004" s="11"/>
      <c r="BH1004" s="11"/>
      <c r="BI1004" s="11"/>
      <c r="BJ1004" s="33"/>
      <c r="BK1004" s="11"/>
      <c r="BL1004" s="11"/>
      <c r="BM1004" s="11"/>
      <c r="BN1004" s="33"/>
      <c r="BO1004" s="13"/>
    </row>
    <row r="1005" spans="1:67" ht="15.75" x14ac:dyDescent="0.25">
      <c r="A1005" s="12"/>
      <c r="B1005" s="148"/>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10"/>
      <c r="AF1005" s="10"/>
      <c r="AG1005" s="10"/>
      <c r="AH1005" s="33"/>
      <c r="AI1005" s="10"/>
      <c r="AJ1005" s="10"/>
      <c r="AK1005" s="10"/>
      <c r="AL1005" s="33"/>
      <c r="AM1005" s="10"/>
      <c r="AN1005" s="10"/>
      <c r="AO1005" s="10"/>
      <c r="AP1005" s="33"/>
      <c r="AQ1005" s="11"/>
      <c r="AR1005" s="11"/>
      <c r="AS1005" s="11"/>
      <c r="AT1005" s="33"/>
      <c r="AU1005" s="11"/>
      <c r="AV1005" s="11"/>
      <c r="AW1005" s="11"/>
      <c r="AX1005" s="33"/>
      <c r="AY1005" s="11"/>
      <c r="AZ1005" s="11"/>
      <c r="BA1005" s="11"/>
      <c r="BB1005" s="33"/>
      <c r="BC1005" s="11"/>
      <c r="BD1005" s="11"/>
      <c r="BE1005" s="11"/>
      <c r="BF1005" s="33"/>
      <c r="BG1005" s="11"/>
      <c r="BH1005" s="11"/>
      <c r="BI1005" s="11"/>
      <c r="BJ1005" s="33"/>
      <c r="BK1005" s="11"/>
      <c r="BL1005" s="11"/>
      <c r="BM1005" s="11"/>
      <c r="BN1005" s="33"/>
      <c r="BO1005" s="13"/>
    </row>
    <row r="1006" spans="1:67" ht="15.75" x14ac:dyDescent="0.25">
      <c r="A1006" s="12"/>
      <c r="B1006" s="148"/>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10"/>
      <c r="AF1006" s="10"/>
      <c r="AG1006" s="10"/>
      <c r="AH1006" s="33"/>
      <c r="AI1006" s="10"/>
      <c r="AJ1006" s="10"/>
      <c r="AK1006" s="10"/>
      <c r="AL1006" s="33"/>
      <c r="AM1006" s="10"/>
      <c r="AN1006" s="10"/>
      <c r="AO1006" s="10"/>
      <c r="AP1006" s="33"/>
      <c r="AQ1006" s="11"/>
      <c r="AR1006" s="11"/>
      <c r="AS1006" s="11"/>
      <c r="AT1006" s="33"/>
      <c r="AU1006" s="11"/>
      <c r="AV1006" s="11"/>
      <c r="AW1006" s="11"/>
      <c r="AX1006" s="33"/>
      <c r="AY1006" s="11"/>
      <c r="AZ1006" s="11"/>
      <c r="BA1006" s="11"/>
      <c r="BB1006" s="33"/>
      <c r="BC1006" s="11"/>
      <c r="BD1006" s="11"/>
      <c r="BE1006" s="11"/>
      <c r="BF1006" s="33"/>
      <c r="BG1006" s="11"/>
      <c r="BH1006" s="11"/>
      <c r="BI1006" s="11"/>
      <c r="BJ1006" s="33"/>
      <c r="BK1006" s="11"/>
      <c r="BL1006" s="11"/>
      <c r="BM1006" s="11"/>
      <c r="BN1006" s="33"/>
      <c r="BO1006" s="13"/>
    </row>
    <row r="1007" spans="1:67" ht="15.75" x14ac:dyDescent="0.25">
      <c r="A1007" s="12"/>
      <c r="B1007" s="148"/>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10"/>
      <c r="AF1007" s="10"/>
      <c r="AG1007" s="10"/>
      <c r="AH1007" s="33"/>
      <c r="AI1007" s="10"/>
      <c r="AJ1007" s="10"/>
      <c r="AK1007" s="10"/>
      <c r="AL1007" s="33"/>
      <c r="AM1007" s="10"/>
      <c r="AN1007" s="10"/>
      <c r="AO1007" s="10"/>
      <c r="AP1007" s="33"/>
      <c r="AQ1007" s="11"/>
      <c r="AR1007" s="11"/>
      <c r="AS1007" s="11"/>
      <c r="AT1007" s="33"/>
      <c r="AU1007" s="11"/>
      <c r="AV1007" s="11"/>
      <c r="AW1007" s="11"/>
      <c r="AX1007" s="33"/>
      <c r="AY1007" s="11"/>
      <c r="AZ1007" s="11"/>
      <c r="BA1007" s="11"/>
      <c r="BB1007" s="33"/>
      <c r="BC1007" s="11"/>
      <c r="BD1007" s="11"/>
      <c r="BE1007" s="11"/>
      <c r="BF1007" s="33"/>
      <c r="BG1007" s="11"/>
      <c r="BH1007" s="11"/>
      <c r="BI1007" s="11"/>
      <c r="BJ1007" s="33"/>
      <c r="BK1007" s="11"/>
      <c r="BL1007" s="11"/>
      <c r="BM1007" s="11"/>
      <c r="BN1007" s="33"/>
      <c r="BO1007" s="13"/>
    </row>
    <row r="1008" spans="1:67" ht="15.75" x14ac:dyDescent="0.25">
      <c r="A1008" s="12"/>
      <c r="B1008" s="148"/>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10"/>
      <c r="AF1008" s="10"/>
      <c r="AG1008" s="10"/>
      <c r="AH1008" s="33"/>
      <c r="AI1008" s="10"/>
      <c r="AJ1008" s="10"/>
      <c r="AK1008" s="10"/>
      <c r="AL1008" s="33"/>
      <c r="AM1008" s="10"/>
      <c r="AN1008" s="10"/>
      <c r="AO1008" s="10"/>
      <c r="AP1008" s="33"/>
      <c r="AQ1008" s="11"/>
      <c r="AR1008" s="11"/>
      <c r="AS1008" s="11"/>
      <c r="AT1008" s="33"/>
      <c r="AU1008" s="11"/>
      <c r="AV1008" s="11"/>
      <c r="AW1008" s="11"/>
      <c r="AX1008" s="33"/>
      <c r="AY1008" s="11"/>
      <c r="AZ1008" s="11"/>
      <c r="BA1008" s="11"/>
      <c r="BB1008" s="33"/>
      <c r="BC1008" s="11"/>
      <c r="BD1008" s="11"/>
      <c r="BE1008" s="11"/>
      <c r="BF1008" s="33"/>
      <c r="BG1008" s="11"/>
      <c r="BH1008" s="11"/>
      <c r="BI1008" s="11"/>
      <c r="BJ1008" s="33"/>
      <c r="BK1008" s="11"/>
      <c r="BL1008" s="11"/>
      <c r="BM1008" s="11"/>
      <c r="BN1008" s="33"/>
      <c r="BO1008" s="13"/>
    </row>
    <row r="1009" spans="1:67" ht="15.75" x14ac:dyDescent="0.25">
      <c r="A1009" s="12"/>
      <c r="B1009" s="148"/>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10"/>
      <c r="AF1009" s="10"/>
      <c r="AG1009" s="10"/>
      <c r="AH1009" s="33"/>
      <c r="AI1009" s="10"/>
      <c r="AJ1009" s="10"/>
      <c r="AK1009" s="10"/>
      <c r="AL1009" s="33"/>
      <c r="AM1009" s="10"/>
      <c r="AN1009" s="10"/>
      <c r="AO1009" s="10"/>
      <c r="AP1009" s="33"/>
      <c r="AQ1009" s="11"/>
      <c r="AR1009" s="11"/>
      <c r="AS1009" s="11"/>
      <c r="AT1009" s="33"/>
      <c r="AU1009" s="11"/>
      <c r="AV1009" s="11"/>
      <c r="AW1009" s="11"/>
      <c r="AX1009" s="33"/>
      <c r="AY1009" s="11"/>
      <c r="AZ1009" s="11"/>
      <c r="BA1009" s="11"/>
      <c r="BB1009" s="33"/>
      <c r="BC1009" s="11"/>
      <c r="BD1009" s="11"/>
      <c r="BE1009" s="11"/>
      <c r="BF1009" s="33"/>
      <c r="BG1009" s="11"/>
      <c r="BH1009" s="11"/>
      <c r="BI1009" s="11"/>
      <c r="BJ1009" s="33"/>
      <c r="BK1009" s="11"/>
      <c r="BL1009" s="11"/>
      <c r="BM1009" s="11"/>
      <c r="BN1009" s="33"/>
      <c r="BO1009" s="13"/>
    </row>
    <row r="1010" spans="1:67" ht="15.75" x14ac:dyDescent="0.25">
      <c r="A1010" s="12"/>
      <c r="B1010" s="148"/>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10"/>
      <c r="AF1010" s="10"/>
      <c r="AG1010" s="10"/>
      <c r="AH1010" s="33"/>
      <c r="AI1010" s="10"/>
      <c r="AJ1010" s="10"/>
      <c r="AK1010" s="10"/>
      <c r="AL1010" s="33"/>
      <c r="AM1010" s="10"/>
      <c r="AN1010" s="10"/>
      <c r="AO1010" s="10"/>
      <c r="AP1010" s="33"/>
      <c r="AQ1010" s="11"/>
      <c r="AR1010" s="11"/>
      <c r="AS1010" s="11"/>
      <c r="AT1010" s="33"/>
      <c r="AU1010" s="11"/>
      <c r="AV1010" s="11"/>
      <c r="AW1010" s="11"/>
      <c r="AX1010" s="33"/>
      <c r="AY1010" s="11"/>
      <c r="AZ1010" s="11"/>
      <c r="BA1010" s="11"/>
      <c r="BB1010" s="33"/>
      <c r="BC1010" s="11"/>
      <c r="BD1010" s="11"/>
      <c r="BE1010" s="11"/>
      <c r="BF1010" s="33"/>
      <c r="BG1010" s="11"/>
      <c r="BH1010" s="11"/>
      <c r="BI1010" s="11"/>
      <c r="BJ1010" s="33"/>
      <c r="BK1010" s="11"/>
      <c r="BL1010" s="11"/>
      <c r="BM1010" s="11"/>
      <c r="BN1010" s="33"/>
      <c r="BO1010" s="13"/>
    </row>
    <row r="1011" spans="1:67" ht="15.75" x14ac:dyDescent="0.25">
      <c r="A1011" s="12"/>
      <c r="B1011" s="148"/>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10"/>
      <c r="AF1011" s="10"/>
      <c r="AG1011" s="10"/>
      <c r="AH1011" s="33"/>
      <c r="AI1011" s="10"/>
      <c r="AJ1011" s="10"/>
      <c r="AK1011" s="10"/>
      <c r="AL1011" s="33"/>
      <c r="AM1011" s="10"/>
      <c r="AN1011" s="10"/>
      <c r="AO1011" s="10"/>
      <c r="AP1011" s="33"/>
      <c r="AQ1011" s="11"/>
      <c r="AR1011" s="11"/>
      <c r="AS1011" s="11"/>
      <c r="AT1011" s="33"/>
      <c r="AU1011" s="11"/>
      <c r="AV1011" s="11"/>
      <c r="AW1011" s="11"/>
      <c r="AX1011" s="33"/>
      <c r="AY1011" s="11"/>
      <c r="AZ1011" s="11"/>
      <c r="BA1011" s="11"/>
      <c r="BB1011" s="33"/>
      <c r="BC1011" s="11"/>
      <c r="BD1011" s="11"/>
      <c r="BE1011" s="11"/>
      <c r="BF1011" s="33"/>
      <c r="BG1011" s="11"/>
      <c r="BH1011" s="11"/>
      <c r="BI1011" s="11"/>
      <c r="BJ1011" s="33"/>
      <c r="BK1011" s="11"/>
      <c r="BL1011" s="11"/>
      <c r="BM1011" s="11"/>
      <c r="BN1011" s="33"/>
      <c r="BO1011" s="13"/>
    </row>
    <row r="1012" spans="1:67" ht="15.75" x14ac:dyDescent="0.25">
      <c r="A1012" s="12"/>
      <c r="B1012" s="148"/>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10"/>
      <c r="AF1012" s="10"/>
      <c r="AG1012" s="10"/>
      <c r="AH1012" s="33"/>
      <c r="AI1012" s="10"/>
      <c r="AJ1012" s="10"/>
      <c r="AK1012" s="10"/>
      <c r="AL1012" s="33"/>
      <c r="AM1012" s="10"/>
      <c r="AN1012" s="10"/>
      <c r="AO1012" s="10"/>
      <c r="AP1012" s="33"/>
      <c r="AQ1012" s="11"/>
      <c r="AR1012" s="11"/>
      <c r="AS1012" s="11"/>
      <c r="AT1012" s="33"/>
      <c r="AU1012" s="11"/>
      <c r="AV1012" s="11"/>
      <c r="AW1012" s="11"/>
      <c r="AX1012" s="33"/>
      <c r="AY1012" s="11"/>
      <c r="AZ1012" s="11"/>
      <c r="BA1012" s="11"/>
      <c r="BB1012" s="33"/>
      <c r="BC1012" s="11"/>
      <c r="BD1012" s="11"/>
      <c r="BE1012" s="11"/>
      <c r="BF1012" s="33"/>
      <c r="BG1012" s="11"/>
      <c r="BH1012" s="11"/>
      <c r="BI1012" s="11"/>
      <c r="BJ1012" s="33"/>
      <c r="BK1012" s="11"/>
      <c r="BL1012" s="11"/>
      <c r="BM1012" s="11"/>
      <c r="BN1012" s="33"/>
      <c r="BO1012" s="13"/>
    </row>
    <row r="1013" spans="1:67" ht="15.75" x14ac:dyDescent="0.25">
      <c r="A1013" s="12"/>
      <c r="B1013" s="148"/>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10"/>
      <c r="AF1013" s="10"/>
      <c r="AG1013" s="10"/>
      <c r="AH1013" s="33"/>
      <c r="AI1013" s="10"/>
      <c r="AJ1013" s="10"/>
      <c r="AK1013" s="10"/>
      <c r="AL1013" s="33"/>
      <c r="AM1013" s="10"/>
      <c r="AN1013" s="10"/>
      <c r="AO1013" s="10"/>
      <c r="AP1013" s="33"/>
      <c r="AQ1013" s="11"/>
      <c r="AR1013" s="11"/>
      <c r="AS1013" s="11"/>
      <c r="AT1013" s="33"/>
      <c r="AU1013" s="11"/>
      <c r="AV1013" s="11"/>
      <c r="AW1013" s="11"/>
      <c r="AX1013" s="33"/>
      <c r="AY1013" s="11"/>
      <c r="AZ1013" s="11"/>
      <c r="BA1013" s="11"/>
      <c r="BB1013" s="33"/>
      <c r="BC1013" s="11"/>
      <c r="BD1013" s="11"/>
      <c r="BE1013" s="11"/>
      <c r="BF1013" s="33"/>
      <c r="BG1013" s="11"/>
      <c r="BH1013" s="11"/>
      <c r="BI1013" s="11"/>
      <c r="BJ1013" s="33"/>
      <c r="BK1013" s="11"/>
      <c r="BL1013" s="11"/>
      <c r="BM1013" s="11"/>
      <c r="BN1013" s="33"/>
      <c r="BO1013" s="13"/>
    </row>
    <row r="1014" spans="1:67" ht="15.75" x14ac:dyDescent="0.25">
      <c r="A1014" s="12"/>
      <c r="B1014" s="148"/>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10"/>
      <c r="AF1014" s="10"/>
      <c r="AG1014" s="10"/>
      <c r="AH1014" s="33"/>
      <c r="AI1014" s="10"/>
      <c r="AJ1014" s="10"/>
      <c r="AK1014" s="10"/>
      <c r="AL1014" s="33"/>
      <c r="AM1014" s="10"/>
      <c r="AN1014" s="10"/>
      <c r="AO1014" s="10"/>
      <c r="AP1014" s="33"/>
      <c r="AQ1014" s="11"/>
      <c r="AR1014" s="11"/>
      <c r="AS1014" s="11"/>
      <c r="AT1014" s="33"/>
      <c r="AU1014" s="11"/>
      <c r="AV1014" s="11"/>
      <c r="AW1014" s="11"/>
      <c r="AX1014" s="33"/>
      <c r="AY1014" s="11"/>
      <c r="AZ1014" s="11"/>
      <c r="BA1014" s="11"/>
      <c r="BB1014" s="33"/>
      <c r="BC1014" s="11"/>
      <c r="BD1014" s="11"/>
      <c r="BE1014" s="11"/>
      <c r="BF1014" s="33"/>
      <c r="BG1014" s="11"/>
      <c r="BH1014" s="11"/>
      <c r="BI1014" s="11"/>
      <c r="BJ1014" s="33"/>
      <c r="BK1014" s="11"/>
      <c r="BL1014" s="11"/>
      <c r="BM1014" s="11"/>
      <c r="BN1014" s="33"/>
      <c r="BO1014" s="13"/>
    </row>
    <row r="1015" spans="1:67" ht="15.75" x14ac:dyDescent="0.25">
      <c r="A1015" s="12"/>
      <c r="B1015" s="148"/>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10"/>
      <c r="AF1015" s="10"/>
      <c r="AG1015" s="10"/>
      <c r="AH1015" s="33"/>
      <c r="AI1015" s="10"/>
      <c r="AJ1015" s="10"/>
      <c r="AK1015" s="10"/>
      <c r="AL1015" s="33"/>
      <c r="AM1015" s="10"/>
      <c r="AN1015" s="10"/>
      <c r="AO1015" s="10"/>
      <c r="AP1015" s="33"/>
      <c r="AQ1015" s="11"/>
      <c r="AR1015" s="11"/>
      <c r="AS1015" s="11"/>
      <c r="AT1015" s="33"/>
      <c r="AU1015" s="11"/>
      <c r="AV1015" s="11"/>
      <c r="AW1015" s="11"/>
      <c r="AX1015" s="33"/>
      <c r="AY1015" s="11"/>
      <c r="AZ1015" s="11"/>
      <c r="BA1015" s="11"/>
      <c r="BB1015" s="33"/>
      <c r="BC1015" s="11"/>
      <c r="BD1015" s="11"/>
      <c r="BE1015" s="11"/>
      <c r="BF1015" s="33"/>
      <c r="BG1015" s="11"/>
      <c r="BH1015" s="11"/>
      <c r="BI1015" s="11"/>
      <c r="BJ1015" s="33"/>
      <c r="BK1015" s="11"/>
      <c r="BL1015" s="11"/>
      <c r="BM1015" s="11"/>
      <c r="BN1015" s="33"/>
      <c r="BO1015" s="13"/>
    </row>
    <row r="1016" spans="1:67" ht="15.75" x14ac:dyDescent="0.25">
      <c r="A1016" s="12"/>
      <c r="B1016" s="148"/>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10"/>
      <c r="AF1016" s="10"/>
      <c r="AG1016" s="10"/>
      <c r="AH1016" s="33"/>
      <c r="AI1016" s="10"/>
      <c r="AJ1016" s="10"/>
      <c r="AK1016" s="10"/>
      <c r="AL1016" s="33"/>
      <c r="AM1016" s="10"/>
      <c r="AN1016" s="10"/>
      <c r="AO1016" s="10"/>
      <c r="AP1016" s="33"/>
      <c r="AQ1016" s="11"/>
      <c r="AR1016" s="11"/>
      <c r="AS1016" s="11"/>
      <c r="AT1016" s="33"/>
      <c r="AU1016" s="11"/>
      <c r="AV1016" s="11"/>
      <c r="AW1016" s="11"/>
      <c r="AX1016" s="33"/>
      <c r="AY1016" s="11"/>
      <c r="AZ1016" s="11"/>
      <c r="BA1016" s="11"/>
      <c r="BB1016" s="33"/>
      <c r="BC1016" s="11"/>
      <c r="BD1016" s="11"/>
      <c r="BE1016" s="11"/>
      <c r="BF1016" s="33"/>
      <c r="BG1016" s="11"/>
      <c r="BH1016" s="11"/>
      <c r="BI1016" s="11"/>
      <c r="BJ1016" s="33"/>
      <c r="BK1016" s="11"/>
      <c r="BL1016" s="11"/>
      <c r="BM1016" s="11"/>
      <c r="BN1016" s="33"/>
      <c r="BO1016" s="13"/>
    </row>
    <row r="1017" spans="1:67" ht="15.75" x14ac:dyDescent="0.25">
      <c r="A1017" s="12"/>
      <c r="B1017" s="148"/>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10"/>
      <c r="AF1017" s="10"/>
      <c r="AG1017" s="10"/>
      <c r="AH1017" s="33"/>
      <c r="AI1017" s="10"/>
      <c r="AJ1017" s="10"/>
      <c r="AK1017" s="10"/>
      <c r="AL1017" s="33"/>
      <c r="AM1017" s="10"/>
      <c r="AN1017" s="10"/>
      <c r="AO1017" s="10"/>
      <c r="AP1017" s="33"/>
      <c r="AQ1017" s="11"/>
      <c r="AR1017" s="11"/>
      <c r="AS1017" s="11"/>
      <c r="AT1017" s="33"/>
      <c r="AU1017" s="11"/>
      <c r="AV1017" s="11"/>
      <c r="AW1017" s="11"/>
      <c r="AX1017" s="33"/>
      <c r="AY1017" s="11"/>
      <c r="AZ1017" s="11"/>
      <c r="BA1017" s="11"/>
      <c r="BB1017" s="33"/>
      <c r="BC1017" s="11"/>
      <c r="BD1017" s="11"/>
      <c r="BE1017" s="11"/>
      <c r="BF1017" s="33"/>
      <c r="BG1017" s="11"/>
      <c r="BH1017" s="11"/>
      <c r="BI1017" s="11"/>
      <c r="BJ1017" s="33"/>
      <c r="BK1017" s="11"/>
      <c r="BL1017" s="11"/>
      <c r="BM1017" s="11"/>
      <c r="BN1017" s="33"/>
      <c r="BO1017" s="13"/>
    </row>
    <row r="1018" spans="1:67" ht="15.75" x14ac:dyDescent="0.25">
      <c r="A1018" s="12"/>
      <c r="B1018" s="148"/>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10"/>
      <c r="AF1018" s="10"/>
      <c r="AG1018" s="10"/>
      <c r="AH1018" s="33"/>
      <c r="AI1018" s="10"/>
      <c r="AJ1018" s="10"/>
      <c r="AK1018" s="10"/>
      <c r="AL1018" s="33"/>
      <c r="AM1018" s="10"/>
      <c r="AN1018" s="10"/>
      <c r="AO1018" s="10"/>
      <c r="AP1018" s="33"/>
      <c r="AQ1018" s="11"/>
      <c r="AR1018" s="11"/>
      <c r="AS1018" s="11"/>
      <c r="AT1018" s="33"/>
      <c r="AU1018" s="11"/>
      <c r="AV1018" s="11"/>
      <c r="AW1018" s="11"/>
      <c r="AX1018" s="33"/>
      <c r="AY1018" s="11"/>
      <c r="AZ1018" s="11"/>
      <c r="BA1018" s="11"/>
      <c r="BB1018" s="33"/>
      <c r="BC1018" s="11"/>
      <c r="BD1018" s="11"/>
      <c r="BE1018" s="11"/>
      <c r="BF1018" s="33"/>
      <c r="BG1018" s="11"/>
      <c r="BH1018" s="11"/>
      <c r="BI1018" s="11"/>
      <c r="BJ1018" s="33"/>
      <c r="BK1018" s="11"/>
      <c r="BL1018" s="11"/>
      <c r="BM1018" s="11"/>
      <c r="BN1018" s="33"/>
      <c r="BO1018" s="13"/>
    </row>
    <row r="1019" spans="1:67" ht="15.75" x14ac:dyDescent="0.25">
      <c r="A1019" s="12"/>
      <c r="B1019" s="148"/>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10"/>
      <c r="AF1019" s="10"/>
      <c r="AG1019" s="10"/>
      <c r="AH1019" s="33"/>
      <c r="AI1019" s="10"/>
      <c r="AJ1019" s="10"/>
      <c r="AK1019" s="10"/>
      <c r="AL1019" s="33"/>
      <c r="AM1019" s="10"/>
      <c r="AN1019" s="10"/>
      <c r="AO1019" s="10"/>
      <c r="AP1019" s="33"/>
      <c r="AQ1019" s="11"/>
      <c r="AR1019" s="11"/>
      <c r="AS1019" s="11"/>
      <c r="AT1019" s="33"/>
      <c r="AU1019" s="11"/>
      <c r="AV1019" s="11"/>
      <c r="AW1019" s="11"/>
      <c r="AX1019" s="33"/>
      <c r="AY1019" s="11"/>
      <c r="AZ1019" s="11"/>
      <c r="BA1019" s="11"/>
      <c r="BB1019" s="33"/>
      <c r="BC1019" s="11"/>
      <c r="BD1019" s="11"/>
      <c r="BE1019" s="11"/>
      <c r="BF1019" s="33"/>
      <c r="BG1019" s="11"/>
      <c r="BH1019" s="11"/>
      <c r="BI1019" s="11"/>
      <c r="BJ1019" s="33"/>
      <c r="BK1019" s="11"/>
      <c r="BL1019" s="11"/>
      <c r="BM1019" s="11"/>
      <c r="BN1019" s="33"/>
      <c r="BO1019" s="13"/>
    </row>
    <row r="1020" spans="1:67" ht="15.75" x14ac:dyDescent="0.25">
      <c r="A1020" s="12"/>
      <c r="B1020" s="148"/>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10"/>
      <c r="AF1020" s="10"/>
      <c r="AG1020" s="10"/>
      <c r="AH1020" s="33"/>
      <c r="AI1020" s="10"/>
      <c r="AJ1020" s="10"/>
      <c r="AK1020" s="10"/>
      <c r="AL1020" s="33"/>
      <c r="AM1020" s="10"/>
      <c r="AN1020" s="10"/>
      <c r="AO1020" s="10"/>
      <c r="AP1020" s="33"/>
      <c r="AQ1020" s="11"/>
      <c r="AR1020" s="11"/>
      <c r="AS1020" s="11"/>
      <c r="AT1020" s="33"/>
      <c r="AU1020" s="11"/>
      <c r="AV1020" s="11"/>
      <c r="AW1020" s="11"/>
      <c r="AX1020" s="33"/>
      <c r="AY1020" s="11"/>
      <c r="AZ1020" s="11"/>
      <c r="BA1020" s="11"/>
      <c r="BB1020" s="33"/>
      <c r="BC1020" s="11"/>
      <c r="BD1020" s="11"/>
      <c r="BE1020" s="11"/>
      <c r="BF1020" s="33"/>
      <c r="BG1020" s="11"/>
      <c r="BH1020" s="11"/>
      <c r="BI1020" s="11"/>
      <c r="BJ1020" s="33"/>
      <c r="BK1020" s="11"/>
      <c r="BL1020" s="11"/>
      <c r="BM1020" s="11"/>
      <c r="BN1020" s="33"/>
      <c r="BO1020" s="13"/>
    </row>
    <row r="1021" spans="1:67" ht="15.75" x14ac:dyDescent="0.25">
      <c r="A1021" s="12"/>
      <c r="B1021" s="148"/>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10"/>
      <c r="AF1021" s="10"/>
      <c r="AG1021" s="10"/>
      <c r="AH1021" s="33"/>
      <c r="AI1021" s="10"/>
      <c r="AJ1021" s="10"/>
      <c r="AK1021" s="10"/>
      <c r="AL1021" s="33"/>
      <c r="AM1021" s="10"/>
      <c r="AN1021" s="10"/>
      <c r="AO1021" s="10"/>
      <c r="AP1021" s="33"/>
      <c r="AQ1021" s="11"/>
      <c r="AR1021" s="11"/>
      <c r="AS1021" s="11"/>
      <c r="AT1021" s="33"/>
      <c r="AU1021" s="11"/>
      <c r="AV1021" s="11"/>
      <c r="AW1021" s="11"/>
      <c r="AX1021" s="33"/>
      <c r="AY1021" s="11"/>
      <c r="AZ1021" s="11"/>
      <c r="BA1021" s="11"/>
      <c r="BB1021" s="33"/>
      <c r="BC1021" s="11"/>
      <c r="BD1021" s="11"/>
      <c r="BE1021" s="11"/>
      <c r="BF1021" s="33"/>
      <c r="BG1021" s="11"/>
      <c r="BH1021" s="11"/>
      <c r="BI1021" s="11"/>
      <c r="BJ1021" s="33"/>
      <c r="BK1021" s="11"/>
      <c r="BL1021" s="11"/>
      <c r="BM1021" s="11"/>
      <c r="BN1021" s="33"/>
      <c r="BO1021" s="13"/>
    </row>
    <row r="1022" spans="1:67" ht="15.75" x14ac:dyDescent="0.25">
      <c r="A1022" s="12"/>
      <c r="B1022" s="148"/>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10"/>
      <c r="AF1022" s="10"/>
      <c r="AG1022" s="10"/>
      <c r="AH1022" s="33"/>
      <c r="AI1022" s="10"/>
      <c r="AJ1022" s="10"/>
      <c r="AK1022" s="10"/>
      <c r="AL1022" s="33"/>
      <c r="AM1022" s="10"/>
      <c r="AN1022" s="10"/>
      <c r="AO1022" s="10"/>
      <c r="AP1022" s="33"/>
      <c r="AQ1022" s="11"/>
      <c r="AR1022" s="11"/>
      <c r="AS1022" s="11"/>
      <c r="AT1022" s="33"/>
      <c r="AU1022" s="11"/>
      <c r="AV1022" s="11"/>
      <c r="AW1022" s="11"/>
      <c r="AX1022" s="33"/>
      <c r="AY1022" s="11"/>
      <c r="AZ1022" s="11"/>
      <c r="BA1022" s="11"/>
      <c r="BB1022" s="33"/>
      <c r="BC1022" s="11"/>
      <c r="BD1022" s="11"/>
      <c r="BE1022" s="11"/>
      <c r="BF1022" s="33"/>
      <c r="BG1022" s="11"/>
      <c r="BH1022" s="11"/>
      <c r="BI1022" s="11"/>
      <c r="BJ1022" s="33"/>
      <c r="BK1022" s="11"/>
      <c r="BL1022" s="11"/>
      <c r="BM1022" s="11"/>
      <c r="BN1022" s="33"/>
      <c r="BO1022" s="13"/>
    </row>
    <row r="1023" spans="1:67" ht="15.75" x14ac:dyDescent="0.25">
      <c r="A1023" s="12"/>
      <c r="B1023" s="148"/>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10"/>
      <c r="AF1023" s="10"/>
      <c r="AG1023" s="10"/>
      <c r="AH1023" s="33"/>
      <c r="AI1023" s="10"/>
      <c r="AJ1023" s="10"/>
      <c r="AK1023" s="10"/>
      <c r="AL1023" s="33"/>
      <c r="AM1023" s="10"/>
      <c r="AN1023" s="10"/>
      <c r="AO1023" s="10"/>
      <c r="AP1023" s="33"/>
      <c r="AQ1023" s="11"/>
      <c r="AR1023" s="11"/>
      <c r="AS1023" s="11"/>
      <c r="AT1023" s="33"/>
      <c r="AU1023" s="11"/>
      <c r="AV1023" s="11"/>
      <c r="AW1023" s="11"/>
      <c r="AX1023" s="33"/>
      <c r="AY1023" s="11"/>
      <c r="AZ1023" s="11"/>
      <c r="BA1023" s="11"/>
      <c r="BB1023" s="33"/>
      <c r="BC1023" s="11"/>
      <c r="BD1023" s="11"/>
      <c r="BE1023" s="11"/>
      <c r="BF1023" s="33"/>
      <c r="BG1023" s="11"/>
      <c r="BH1023" s="11"/>
      <c r="BI1023" s="11"/>
      <c r="BJ1023" s="33"/>
      <c r="BK1023" s="11"/>
      <c r="BL1023" s="11"/>
      <c r="BM1023" s="11"/>
      <c r="BN1023" s="33"/>
      <c r="BO1023" s="13"/>
    </row>
    <row r="1024" spans="1:67" ht="15.75" x14ac:dyDescent="0.25">
      <c r="A1024" s="12"/>
      <c r="B1024" s="148"/>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10"/>
      <c r="AF1024" s="10"/>
      <c r="AG1024" s="10"/>
      <c r="AH1024" s="33"/>
      <c r="AI1024" s="10"/>
      <c r="AJ1024" s="10"/>
      <c r="AK1024" s="10"/>
      <c r="AL1024" s="33"/>
      <c r="AM1024" s="10"/>
      <c r="AN1024" s="10"/>
      <c r="AO1024" s="10"/>
      <c r="AP1024" s="33"/>
      <c r="AQ1024" s="11"/>
      <c r="AR1024" s="11"/>
      <c r="AS1024" s="11"/>
      <c r="AT1024" s="33"/>
      <c r="AU1024" s="11"/>
      <c r="AV1024" s="11"/>
      <c r="AW1024" s="11"/>
      <c r="AX1024" s="33"/>
      <c r="AY1024" s="11"/>
      <c r="AZ1024" s="11"/>
      <c r="BA1024" s="11"/>
      <c r="BB1024" s="33"/>
      <c r="BC1024" s="11"/>
      <c r="BD1024" s="11"/>
      <c r="BE1024" s="11"/>
      <c r="BF1024" s="33"/>
      <c r="BG1024" s="11"/>
      <c r="BH1024" s="11"/>
      <c r="BI1024" s="11"/>
      <c r="BJ1024" s="33"/>
      <c r="BK1024" s="11"/>
      <c r="BL1024" s="11"/>
      <c r="BM1024" s="11"/>
      <c r="BN1024" s="33"/>
      <c r="BO1024" s="13"/>
    </row>
    <row r="1025" spans="1:67" ht="15.75" x14ac:dyDescent="0.25">
      <c r="A1025" s="12"/>
      <c r="B1025" s="148"/>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10"/>
      <c r="AF1025" s="10"/>
      <c r="AG1025" s="10"/>
      <c r="AH1025" s="33"/>
      <c r="AI1025" s="10"/>
      <c r="AJ1025" s="10"/>
      <c r="AK1025" s="10"/>
      <c r="AL1025" s="33"/>
      <c r="AM1025" s="10"/>
      <c r="AN1025" s="10"/>
      <c r="AO1025" s="10"/>
      <c r="AP1025" s="33"/>
      <c r="AQ1025" s="11"/>
      <c r="AR1025" s="11"/>
      <c r="AS1025" s="11"/>
      <c r="AT1025" s="33"/>
      <c r="AU1025" s="11"/>
      <c r="AV1025" s="11"/>
      <c r="AW1025" s="11"/>
      <c r="AX1025" s="33"/>
      <c r="AY1025" s="11"/>
      <c r="AZ1025" s="11"/>
      <c r="BA1025" s="11"/>
      <c r="BB1025" s="33"/>
      <c r="BC1025" s="11"/>
      <c r="BD1025" s="11"/>
      <c r="BE1025" s="11"/>
      <c r="BF1025" s="33"/>
      <c r="BG1025" s="11"/>
      <c r="BH1025" s="11"/>
      <c r="BI1025" s="11"/>
      <c r="BJ1025" s="33"/>
      <c r="BK1025" s="11"/>
      <c r="BL1025" s="11"/>
      <c r="BM1025" s="11"/>
      <c r="BN1025" s="33"/>
      <c r="BO1025" s="13"/>
    </row>
    <row r="1026" spans="1:67" ht="15.75" x14ac:dyDescent="0.25">
      <c r="A1026" s="12"/>
      <c r="B1026" s="148"/>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10"/>
      <c r="AF1026" s="10"/>
      <c r="AG1026" s="10"/>
      <c r="AH1026" s="33"/>
      <c r="AI1026" s="10"/>
      <c r="AJ1026" s="10"/>
      <c r="AK1026" s="10"/>
      <c r="AL1026" s="33"/>
      <c r="AM1026" s="10"/>
      <c r="AN1026" s="10"/>
      <c r="AO1026" s="10"/>
      <c r="AP1026" s="33"/>
      <c r="AQ1026" s="11"/>
      <c r="AR1026" s="11"/>
      <c r="AS1026" s="11"/>
      <c r="AT1026" s="33"/>
      <c r="AU1026" s="11"/>
      <c r="AV1026" s="11"/>
      <c r="AW1026" s="11"/>
      <c r="AX1026" s="33"/>
      <c r="AY1026" s="11"/>
      <c r="AZ1026" s="11"/>
      <c r="BA1026" s="11"/>
      <c r="BB1026" s="33"/>
      <c r="BC1026" s="11"/>
      <c r="BD1026" s="11"/>
      <c r="BE1026" s="11"/>
      <c r="BF1026" s="33"/>
      <c r="BG1026" s="11"/>
      <c r="BH1026" s="11"/>
      <c r="BI1026" s="11"/>
      <c r="BJ1026" s="33"/>
      <c r="BK1026" s="11"/>
      <c r="BL1026" s="11"/>
      <c r="BM1026" s="11"/>
      <c r="BN1026" s="33"/>
      <c r="BO1026" s="13"/>
    </row>
    <row r="1027" spans="1:67" ht="15.75" x14ac:dyDescent="0.25">
      <c r="A1027" s="12"/>
      <c r="B1027" s="148"/>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10"/>
      <c r="AF1027" s="10"/>
      <c r="AG1027" s="10"/>
      <c r="AH1027" s="33"/>
      <c r="AI1027" s="10"/>
      <c r="AJ1027" s="10"/>
      <c r="AK1027" s="10"/>
      <c r="AL1027" s="33"/>
      <c r="AM1027" s="10"/>
      <c r="AN1027" s="10"/>
      <c r="AO1027" s="10"/>
      <c r="AP1027" s="33"/>
      <c r="AQ1027" s="11"/>
      <c r="AR1027" s="11"/>
      <c r="AS1027" s="11"/>
      <c r="AT1027" s="33"/>
      <c r="AU1027" s="11"/>
      <c r="AV1027" s="11"/>
      <c r="AW1027" s="11"/>
      <c r="AX1027" s="33"/>
      <c r="AY1027" s="11"/>
      <c r="AZ1027" s="11"/>
      <c r="BA1027" s="11"/>
      <c r="BB1027" s="33"/>
      <c r="BC1027" s="11"/>
      <c r="BD1027" s="11"/>
      <c r="BE1027" s="11"/>
      <c r="BF1027" s="33"/>
      <c r="BG1027" s="11"/>
      <c r="BH1027" s="11"/>
      <c r="BI1027" s="11"/>
      <c r="BJ1027" s="33"/>
      <c r="BK1027" s="11"/>
      <c r="BL1027" s="11"/>
      <c r="BM1027" s="11"/>
      <c r="BN1027" s="33"/>
      <c r="BO1027" s="13"/>
    </row>
    <row r="1028" spans="1:67" ht="15.75" x14ac:dyDescent="0.25">
      <c r="A1028" s="12"/>
      <c r="B1028" s="148"/>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10"/>
      <c r="AF1028" s="10"/>
      <c r="AG1028" s="10"/>
      <c r="AH1028" s="33"/>
      <c r="AI1028" s="10"/>
      <c r="AJ1028" s="10"/>
      <c r="AK1028" s="10"/>
      <c r="AL1028" s="33"/>
      <c r="AM1028" s="10"/>
      <c r="AN1028" s="10"/>
      <c r="AO1028" s="10"/>
      <c r="AP1028" s="33"/>
      <c r="AQ1028" s="11"/>
      <c r="AR1028" s="11"/>
      <c r="AS1028" s="11"/>
      <c r="AT1028" s="33"/>
      <c r="AU1028" s="11"/>
      <c r="AV1028" s="11"/>
      <c r="AW1028" s="11"/>
      <c r="AX1028" s="33"/>
      <c r="AY1028" s="11"/>
      <c r="AZ1028" s="11"/>
      <c r="BA1028" s="11"/>
      <c r="BB1028" s="33"/>
      <c r="BC1028" s="11"/>
      <c r="BD1028" s="11"/>
      <c r="BE1028" s="11"/>
      <c r="BF1028" s="33"/>
      <c r="BG1028" s="11"/>
      <c r="BH1028" s="11"/>
      <c r="BI1028" s="11"/>
      <c r="BJ1028" s="33"/>
      <c r="BK1028" s="11"/>
      <c r="BL1028" s="11"/>
      <c r="BM1028" s="11"/>
      <c r="BN1028" s="33"/>
      <c r="BO1028" s="13"/>
    </row>
    <row r="1029" spans="1:67" ht="15.75" x14ac:dyDescent="0.25">
      <c r="A1029" s="12"/>
      <c r="B1029" s="148"/>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10"/>
      <c r="AF1029" s="10"/>
      <c r="AG1029" s="10"/>
      <c r="AH1029" s="33"/>
      <c r="AI1029" s="10"/>
      <c r="AJ1029" s="10"/>
      <c r="AK1029" s="10"/>
      <c r="AL1029" s="33"/>
      <c r="AM1029" s="10"/>
      <c r="AN1029" s="10"/>
      <c r="AO1029" s="10"/>
      <c r="AP1029" s="33"/>
      <c r="AQ1029" s="11"/>
      <c r="AR1029" s="11"/>
      <c r="AS1029" s="11"/>
      <c r="AT1029" s="33"/>
      <c r="AU1029" s="11"/>
      <c r="AV1029" s="11"/>
      <c r="AW1029" s="11"/>
      <c r="AX1029" s="33"/>
      <c r="AY1029" s="11"/>
      <c r="AZ1029" s="11"/>
      <c r="BA1029" s="11"/>
      <c r="BB1029" s="33"/>
      <c r="BC1029" s="11"/>
      <c r="BD1029" s="11"/>
      <c r="BE1029" s="11"/>
      <c r="BF1029" s="33"/>
      <c r="BG1029" s="11"/>
      <c r="BH1029" s="11"/>
      <c r="BI1029" s="11"/>
      <c r="BJ1029" s="33"/>
      <c r="BK1029" s="11"/>
      <c r="BL1029" s="11"/>
      <c r="BM1029" s="11"/>
      <c r="BN1029" s="33"/>
      <c r="BO1029" s="13"/>
    </row>
    <row r="1030" spans="1:67" ht="15.75" x14ac:dyDescent="0.25">
      <c r="A1030" s="12"/>
      <c r="B1030" s="148"/>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10"/>
      <c r="AF1030" s="10"/>
      <c r="AG1030" s="10"/>
      <c r="AH1030" s="33"/>
      <c r="AI1030" s="10"/>
      <c r="AJ1030" s="10"/>
      <c r="AK1030" s="10"/>
      <c r="AL1030" s="33"/>
      <c r="AM1030" s="10"/>
      <c r="AN1030" s="10"/>
      <c r="AO1030" s="10"/>
      <c r="AP1030" s="33"/>
      <c r="AQ1030" s="11"/>
      <c r="AR1030" s="11"/>
      <c r="AS1030" s="11"/>
      <c r="AT1030" s="33"/>
      <c r="AU1030" s="11"/>
      <c r="AV1030" s="11"/>
      <c r="AW1030" s="11"/>
      <c r="AX1030" s="33"/>
      <c r="AY1030" s="11"/>
      <c r="AZ1030" s="11"/>
      <c r="BA1030" s="11"/>
      <c r="BB1030" s="33"/>
      <c r="BC1030" s="11"/>
      <c r="BD1030" s="11"/>
      <c r="BE1030" s="11"/>
      <c r="BF1030" s="33"/>
      <c r="BG1030" s="11"/>
      <c r="BH1030" s="11"/>
      <c r="BI1030" s="11"/>
      <c r="BJ1030" s="33"/>
      <c r="BK1030" s="11"/>
      <c r="BL1030" s="11"/>
      <c r="BM1030" s="11"/>
      <c r="BN1030" s="33"/>
      <c r="BO1030" s="13"/>
    </row>
    <row r="1031" spans="1:67" ht="15.75" x14ac:dyDescent="0.25">
      <c r="A1031" s="12"/>
      <c r="B1031" s="148"/>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10"/>
      <c r="AF1031" s="10"/>
      <c r="AG1031" s="10"/>
      <c r="AH1031" s="33"/>
      <c r="AI1031" s="10"/>
      <c r="AJ1031" s="10"/>
      <c r="AK1031" s="10"/>
      <c r="AL1031" s="33"/>
      <c r="AM1031" s="10"/>
      <c r="AN1031" s="10"/>
      <c r="AO1031" s="10"/>
      <c r="AP1031" s="33"/>
      <c r="AQ1031" s="11"/>
      <c r="AR1031" s="11"/>
      <c r="AS1031" s="11"/>
      <c r="AT1031" s="33"/>
      <c r="AU1031" s="11"/>
      <c r="AV1031" s="11"/>
      <c r="AW1031" s="11"/>
      <c r="AX1031" s="33"/>
      <c r="AY1031" s="11"/>
      <c r="AZ1031" s="11"/>
      <c r="BA1031" s="11"/>
      <c r="BB1031" s="33"/>
      <c r="BC1031" s="11"/>
      <c r="BD1031" s="11"/>
      <c r="BE1031" s="11"/>
      <c r="BF1031" s="33"/>
      <c r="BG1031" s="11"/>
      <c r="BH1031" s="11"/>
      <c r="BI1031" s="11"/>
      <c r="BJ1031" s="33"/>
      <c r="BK1031" s="11"/>
      <c r="BL1031" s="11"/>
      <c r="BM1031" s="11"/>
      <c r="BN1031" s="33"/>
      <c r="BO1031" s="13"/>
    </row>
    <row r="1032" spans="1:67" ht="15.75" x14ac:dyDescent="0.25">
      <c r="A1032" s="12"/>
      <c r="B1032" s="148"/>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10"/>
      <c r="AF1032" s="10"/>
      <c r="AG1032" s="10"/>
      <c r="AH1032" s="33"/>
      <c r="AI1032" s="10"/>
      <c r="AJ1032" s="10"/>
      <c r="AK1032" s="10"/>
      <c r="AL1032" s="33"/>
      <c r="AM1032" s="10"/>
      <c r="AN1032" s="10"/>
      <c r="AO1032" s="10"/>
      <c r="AP1032" s="33"/>
      <c r="AQ1032" s="11"/>
      <c r="AR1032" s="11"/>
      <c r="AS1032" s="11"/>
      <c r="AT1032" s="33"/>
      <c r="AU1032" s="11"/>
      <c r="AV1032" s="11"/>
      <c r="AW1032" s="11"/>
      <c r="AX1032" s="33"/>
      <c r="AY1032" s="11"/>
      <c r="AZ1032" s="11"/>
      <c r="BA1032" s="11"/>
      <c r="BB1032" s="33"/>
      <c r="BC1032" s="11"/>
      <c r="BD1032" s="11"/>
      <c r="BE1032" s="11"/>
      <c r="BF1032" s="33"/>
      <c r="BG1032" s="11"/>
      <c r="BH1032" s="11"/>
      <c r="BI1032" s="11"/>
      <c r="BJ1032" s="33"/>
      <c r="BK1032" s="11"/>
      <c r="BL1032" s="11"/>
      <c r="BM1032" s="11"/>
      <c r="BN1032" s="33"/>
      <c r="BO1032" s="13"/>
    </row>
    <row r="1033" spans="1:67" ht="15.75" x14ac:dyDescent="0.25">
      <c r="A1033" s="12"/>
      <c r="B1033" s="148"/>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10"/>
      <c r="AF1033" s="10"/>
      <c r="AG1033" s="10"/>
      <c r="AH1033" s="33"/>
      <c r="AI1033" s="10"/>
      <c r="AJ1033" s="10"/>
      <c r="AK1033" s="10"/>
      <c r="AL1033" s="33"/>
      <c r="AM1033" s="10"/>
      <c r="AN1033" s="10"/>
      <c r="AO1033" s="10"/>
      <c r="AP1033" s="33"/>
      <c r="AQ1033" s="11"/>
      <c r="AR1033" s="11"/>
      <c r="AS1033" s="11"/>
      <c r="AT1033" s="33"/>
      <c r="AU1033" s="11"/>
      <c r="AV1033" s="11"/>
      <c r="AW1033" s="11"/>
      <c r="AX1033" s="33"/>
      <c r="AY1033" s="11"/>
      <c r="AZ1033" s="11"/>
      <c r="BA1033" s="11"/>
      <c r="BB1033" s="33"/>
      <c r="BC1033" s="11"/>
      <c r="BD1033" s="11"/>
      <c r="BE1033" s="11"/>
      <c r="BF1033" s="33"/>
      <c r="BG1033" s="11"/>
      <c r="BH1033" s="11"/>
      <c r="BI1033" s="11"/>
      <c r="BJ1033" s="33"/>
      <c r="BK1033" s="11"/>
      <c r="BL1033" s="11"/>
      <c r="BM1033" s="11"/>
      <c r="BN1033" s="33"/>
      <c r="BO1033" s="13"/>
    </row>
    <row r="1034" spans="1:67" ht="15.75" x14ac:dyDescent="0.25">
      <c r="A1034" s="12"/>
      <c r="B1034" s="148"/>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10"/>
      <c r="AF1034" s="10"/>
      <c r="AG1034" s="10"/>
      <c r="AH1034" s="33"/>
      <c r="AI1034" s="10"/>
      <c r="AJ1034" s="10"/>
      <c r="AK1034" s="10"/>
      <c r="AL1034" s="33"/>
      <c r="AM1034" s="10"/>
      <c r="AN1034" s="10"/>
      <c r="AO1034" s="10"/>
      <c r="AP1034" s="33"/>
      <c r="AQ1034" s="11"/>
      <c r="AR1034" s="11"/>
      <c r="AS1034" s="11"/>
      <c r="AT1034" s="33"/>
      <c r="AU1034" s="11"/>
      <c r="AV1034" s="11"/>
      <c r="AW1034" s="11"/>
      <c r="AX1034" s="33"/>
      <c r="AY1034" s="11"/>
      <c r="AZ1034" s="11"/>
      <c r="BA1034" s="11"/>
      <c r="BB1034" s="33"/>
      <c r="BC1034" s="11"/>
      <c r="BD1034" s="11"/>
      <c r="BE1034" s="11"/>
      <c r="BF1034" s="33"/>
      <c r="BG1034" s="11"/>
      <c r="BH1034" s="11"/>
      <c r="BI1034" s="11"/>
      <c r="BJ1034" s="33"/>
      <c r="BK1034" s="11"/>
      <c r="BL1034" s="11"/>
      <c r="BM1034" s="11"/>
      <c r="BN1034" s="33"/>
      <c r="BO1034" s="13"/>
    </row>
    <row r="1035" spans="1:67" ht="15.75" x14ac:dyDescent="0.25">
      <c r="A1035" s="12"/>
      <c r="B1035" s="148"/>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10"/>
      <c r="AF1035" s="10"/>
      <c r="AG1035" s="10"/>
      <c r="AH1035" s="33"/>
      <c r="AI1035" s="10"/>
      <c r="AJ1035" s="10"/>
      <c r="AK1035" s="10"/>
      <c r="AL1035" s="33"/>
      <c r="AM1035" s="10"/>
      <c r="AN1035" s="10"/>
      <c r="AO1035" s="10"/>
      <c r="AP1035" s="33"/>
      <c r="AQ1035" s="11"/>
      <c r="AR1035" s="11"/>
      <c r="AS1035" s="11"/>
      <c r="AT1035" s="33"/>
      <c r="AU1035" s="11"/>
      <c r="AV1035" s="11"/>
      <c r="AW1035" s="11"/>
      <c r="AX1035" s="33"/>
      <c r="AY1035" s="11"/>
      <c r="AZ1035" s="11"/>
      <c r="BA1035" s="11"/>
      <c r="BB1035" s="33"/>
      <c r="BC1035" s="11"/>
      <c r="BD1035" s="11"/>
      <c r="BE1035" s="11"/>
      <c r="BF1035" s="33"/>
      <c r="BG1035" s="11"/>
      <c r="BH1035" s="11"/>
      <c r="BI1035" s="11"/>
      <c r="BJ1035" s="33"/>
      <c r="BK1035" s="11"/>
      <c r="BL1035" s="11"/>
      <c r="BM1035" s="11"/>
      <c r="BN1035" s="33"/>
      <c r="BO1035" s="13"/>
    </row>
    <row r="1036" spans="1:67" ht="15.75" x14ac:dyDescent="0.25">
      <c r="A1036" s="12"/>
      <c r="B1036" s="148"/>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10"/>
      <c r="AF1036" s="10"/>
      <c r="AG1036" s="10"/>
      <c r="AH1036" s="33"/>
      <c r="AI1036" s="10"/>
      <c r="AJ1036" s="10"/>
      <c r="AK1036" s="10"/>
      <c r="AL1036" s="33"/>
      <c r="AM1036" s="10"/>
      <c r="AN1036" s="10"/>
      <c r="AO1036" s="10"/>
      <c r="AP1036" s="33"/>
      <c r="AQ1036" s="11"/>
      <c r="AR1036" s="11"/>
      <c r="AS1036" s="11"/>
      <c r="AT1036" s="33"/>
      <c r="AU1036" s="11"/>
      <c r="AV1036" s="11"/>
      <c r="AW1036" s="11"/>
      <c r="AX1036" s="33"/>
      <c r="AY1036" s="11"/>
      <c r="AZ1036" s="11"/>
      <c r="BA1036" s="11"/>
      <c r="BB1036" s="33"/>
      <c r="BC1036" s="11"/>
      <c r="BD1036" s="11"/>
      <c r="BE1036" s="11"/>
      <c r="BF1036" s="33"/>
      <c r="BG1036" s="11"/>
      <c r="BH1036" s="11"/>
      <c r="BI1036" s="11"/>
      <c r="BJ1036" s="33"/>
      <c r="BK1036" s="11"/>
      <c r="BL1036" s="11"/>
      <c r="BM1036" s="11"/>
      <c r="BN1036" s="33"/>
      <c r="BO1036" s="13"/>
    </row>
    <row r="1037" spans="1:67" ht="15.75" x14ac:dyDescent="0.25">
      <c r="A1037" s="12"/>
      <c r="B1037" s="148"/>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10"/>
      <c r="AF1037" s="10"/>
      <c r="AG1037" s="10"/>
      <c r="AH1037" s="33"/>
      <c r="AI1037" s="10"/>
      <c r="AJ1037" s="10"/>
      <c r="AK1037" s="10"/>
      <c r="AL1037" s="33"/>
      <c r="AM1037" s="10"/>
      <c r="AN1037" s="10"/>
      <c r="AO1037" s="10"/>
      <c r="AP1037" s="33"/>
      <c r="AQ1037" s="11"/>
      <c r="AR1037" s="11"/>
      <c r="AS1037" s="11"/>
      <c r="AT1037" s="33"/>
      <c r="AU1037" s="11"/>
      <c r="AV1037" s="11"/>
      <c r="AW1037" s="11"/>
      <c r="AX1037" s="33"/>
      <c r="AY1037" s="11"/>
      <c r="AZ1037" s="11"/>
      <c r="BA1037" s="11"/>
      <c r="BB1037" s="33"/>
      <c r="BC1037" s="11"/>
      <c r="BD1037" s="11"/>
      <c r="BE1037" s="11"/>
      <c r="BF1037" s="33"/>
      <c r="BG1037" s="11"/>
      <c r="BH1037" s="11"/>
      <c r="BI1037" s="11"/>
      <c r="BJ1037" s="33"/>
      <c r="BK1037" s="11"/>
      <c r="BL1037" s="11"/>
      <c r="BM1037" s="11"/>
      <c r="BN1037" s="33"/>
      <c r="BO1037" s="13"/>
    </row>
    <row r="1038" spans="1:67" ht="15.75" x14ac:dyDescent="0.25">
      <c r="A1038" s="12"/>
      <c r="B1038" s="148"/>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10"/>
      <c r="AF1038" s="10"/>
      <c r="AG1038" s="10"/>
      <c r="AH1038" s="33"/>
      <c r="AI1038" s="10"/>
      <c r="AJ1038" s="10"/>
      <c r="AK1038" s="10"/>
      <c r="AL1038" s="33"/>
      <c r="AM1038" s="10"/>
      <c r="AN1038" s="10"/>
      <c r="AO1038" s="10"/>
      <c r="AP1038" s="33"/>
      <c r="AQ1038" s="11"/>
      <c r="AR1038" s="11"/>
      <c r="AS1038" s="11"/>
      <c r="AT1038" s="33"/>
      <c r="AU1038" s="11"/>
      <c r="AV1038" s="11"/>
      <c r="AW1038" s="11"/>
      <c r="AX1038" s="33"/>
      <c r="AY1038" s="11"/>
      <c r="AZ1038" s="11"/>
      <c r="BA1038" s="11"/>
      <c r="BB1038" s="33"/>
      <c r="BC1038" s="11"/>
      <c r="BD1038" s="11"/>
      <c r="BE1038" s="11"/>
      <c r="BF1038" s="33"/>
      <c r="BG1038" s="11"/>
      <c r="BH1038" s="11"/>
      <c r="BI1038" s="11"/>
      <c r="BJ1038" s="33"/>
      <c r="BK1038" s="11"/>
      <c r="BL1038" s="11"/>
      <c r="BM1038" s="11"/>
      <c r="BN1038" s="33"/>
      <c r="BO1038" s="13"/>
    </row>
    <row r="1039" spans="1:67" ht="15.75" x14ac:dyDescent="0.25">
      <c r="A1039" s="12"/>
      <c r="B1039" s="148"/>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10"/>
      <c r="AF1039" s="10"/>
      <c r="AG1039" s="10"/>
      <c r="AH1039" s="33"/>
      <c r="AI1039" s="10"/>
      <c r="AJ1039" s="10"/>
      <c r="AK1039" s="10"/>
      <c r="AL1039" s="33"/>
      <c r="AM1039" s="10"/>
      <c r="AN1039" s="10"/>
      <c r="AO1039" s="10"/>
      <c r="AP1039" s="33"/>
      <c r="AQ1039" s="11"/>
      <c r="AR1039" s="11"/>
      <c r="AS1039" s="11"/>
      <c r="AT1039" s="33"/>
      <c r="AU1039" s="11"/>
      <c r="AV1039" s="11"/>
      <c r="AW1039" s="11"/>
      <c r="AX1039" s="33"/>
      <c r="AY1039" s="11"/>
      <c r="AZ1039" s="11"/>
      <c r="BA1039" s="11"/>
      <c r="BB1039" s="33"/>
      <c r="BC1039" s="11"/>
      <c r="BD1039" s="11"/>
      <c r="BE1039" s="11"/>
      <c r="BF1039" s="33"/>
      <c r="BG1039" s="11"/>
      <c r="BH1039" s="11"/>
      <c r="BI1039" s="11"/>
      <c r="BJ1039" s="33"/>
      <c r="BK1039" s="11"/>
      <c r="BL1039" s="11"/>
      <c r="BM1039" s="11"/>
      <c r="BN1039" s="33"/>
      <c r="BO1039" s="13"/>
    </row>
    <row r="1040" spans="1:67" ht="15.75" x14ac:dyDescent="0.25">
      <c r="A1040" s="12"/>
      <c r="B1040" s="148"/>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10"/>
      <c r="AF1040" s="10"/>
      <c r="AG1040" s="10"/>
      <c r="AH1040" s="33"/>
      <c r="AI1040" s="10"/>
      <c r="AJ1040" s="10"/>
      <c r="AK1040" s="10"/>
      <c r="AL1040" s="33"/>
      <c r="AM1040" s="10"/>
      <c r="AN1040" s="10"/>
      <c r="AO1040" s="10"/>
      <c r="AP1040" s="33"/>
      <c r="AQ1040" s="11"/>
      <c r="AR1040" s="11"/>
      <c r="AS1040" s="11"/>
      <c r="AT1040" s="33"/>
      <c r="AU1040" s="11"/>
      <c r="AV1040" s="11"/>
      <c r="AW1040" s="11"/>
      <c r="AX1040" s="33"/>
      <c r="AY1040" s="11"/>
      <c r="AZ1040" s="11"/>
      <c r="BA1040" s="11"/>
      <c r="BB1040" s="33"/>
      <c r="BC1040" s="11"/>
      <c r="BD1040" s="11"/>
      <c r="BE1040" s="11"/>
      <c r="BF1040" s="33"/>
      <c r="BG1040" s="11"/>
      <c r="BH1040" s="11"/>
      <c r="BI1040" s="11"/>
      <c r="BJ1040" s="33"/>
      <c r="BK1040" s="11"/>
      <c r="BL1040" s="11"/>
      <c r="BM1040" s="11"/>
      <c r="BN1040" s="33"/>
      <c r="BO1040" s="13"/>
    </row>
    <row r="1041" spans="1:67" ht="15.75" x14ac:dyDescent="0.25">
      <c r="A1041" s="12"/>
      <c r="B1041" s="148"/>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10"/>
      <c r="AF1041" s="10"/>
      <c r="AG1041" s="10"/>
      <c r="AH1041" s="33"/>
      <c r="AI1041" s="10"/>
      <c r="AJ1041" s="10"/>
      <c r="AK1041" s="10"/>
      <c r="AL1041" s="33"/>
      <c r="AM1041" s="10"/>
      <c r="AN1041" s="10"/>
      <c r="AO1041" s="10"/>
      <c r="AP1041" s="33"/>
      <c r="AQ1041" s="11"/>
      <c r="AR1041" s="11"/>
      <c r="AS1041" s="11"/>
      <c r="AT1041" s="33"/>
      <c r="AU1041" s="11"/>
      <c r="AV1041" s="11"/>
      <c r="AW1041" s="11"/>
      <c r="AX1041" s="33"/>
      <c r="AY1041" s="11"/>
      <c r="AZ1041" s="11"/>
      <c r="BA1041" s="11"/>
      <c r="BB1041" s="33"/>
      <c r="BC1041" s="11"/>
      <c r="BD1041" s="11"/>
      <c r="BE1041" s="11"/>
      <c r="BF1041" s="33"/>
      <c r="BG1041" s="11"/>
      <c r="BH1041" s="11"/>
      <c r="BI1041" s="11"/>
      <c r="BJ1041" s="33"/>
      <c r="BK1041" s="11"/>
      <c r="BL1041" s="11"/>
      <c r="BM1041" s="11"/>
      <c r="BN1041" s="33"/>
      <c r="BO1041" s="13"/>
    </row>
    <row r="1042" spans="1:67" ht="15.75" x14ac:dyDescent="0.25">
      <c r="A1042" s="12"/>
      <c r="B1042" s="148"/>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10"/>
      <c r="AF1042" s="10"/>
      <c r="AG1042" s="10"/>
      <c r="AH1042" s="33"/>
      <c r="AI1042" s="10"/>
      <c r="AJ1042" s="10"/>
      <c r="AK1042" s="10"/>
      <c r="AL1042" s="33"/>
      <c r="AM1042" s="10"/>
      <c r="AN1042" s="10"/>
      <c r="AO1042" s="10"/>
      <c r="AP1042" s="33"/>
      <c r="AQ1042" s="11"/>
      <c r="AR1042" s="11"/>
      <c r="AS1042" s="11"/>
      <c r="AT1042" s="33"/>
      <c r="AU1042" s="11"/>
      <c r="AV1042" s="11"/>
      <c r="AW1042" s="11"/>
      <c r="AX1042" s="33"/>
      <c r="AY1042" s="11"/>
      <c r="AZ1042" s="11"/>
      <c r="BA1042" s="11"/>
      <c r="BB1042" s="33"/>
      <c r="BC1042" s="11"/>
      <c r="BD1042" s="11"/>
      <c r="BE1042" s="11"/>
      <c r="BF1042" s="33"/>
      <c r="BG1042" s="11"/>
      <c r="BH1042" s="11"/>
      <c r="BI1042" s="11"/>
      <c r="BJ1042" s="33"/>
      <c r="BK1042" s="11"/>
      <c r="BL1042" s="11"/>
      <c r="BM1042" s="11"/>
      <c r="BN1042" s="33"/>
      <c r="BO1042" s="13"/>
    </row>
    <row r="1043" spans="1:67" ht="15.75" x14ac:dyDescent="0.25">
      <c r="A1043" s="12"/>
      <c r="B1043" s="148"/>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10"/>
      <c r="AF1043" s="10"/>
      <c r="AG1043" s="10"/>
      <c r="AH1043" s="33"/>
      <c r="AI1043" s="10"/>
      <c r="AJ1043" s="10"/>
      <c r="AK1043" s="10"/>
      <c r="AL1043" s="33"/>
      <c r="AM1043" s="10"/>
      <c r="AN1043" s="10"/>
      <c r="AO1043" s="10"/>
      <c r="AP1043" s="33"/>
      <c r="AQ1043" s="11"/>
      <c r="AR1043" s="11"/>
      <c r="AS1043" s="11"/>
      <c r="AT1043" s="33"/>
      <c r="AU1043" s="11"/>
      <c r="AV1043" s="11"/>
      <c r="AW1043" s="11"/>
      <c r="AX1043" s="33"/>
      <c r="AY1043" s="11"/>
      <c r="AZ1043" s="11"/>
      <c r="BA1043" s="11"/>
      <c r="BB1043" s="33"/>
      <c r="BC1043" s="11"/>
      <c r="BD1043" s="11"/>
      <c r="BE1043" s="11"/>
      <c r="BF1043" s="33"/>
      <c r="BG1043" s="11"/>
      <c r="BH1043" s="11"/>
      <c r="BI1043" s="11"/>
      <c r="BJ1043" s="33"/>
      <c r="BK1043" s="11"/>
      <c r="BL1043" s="11"/>
      <c r="BM1043" s="11"/>
      <c r="BN1043" s="33"/>
      <c r="BO1043" s="13"/>
    </row>
    <row r="1044" spans="1:67" ht="15.75" x14ac:dyDescent="0.25">
      <c r="A1044" s="12"/>
      <c r="B1044" s="148"/>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10"/>
      <c r="AF1044" s="10"/>
      <c r="AG1044" s="10"/>
      <c r="AH1044" s="33"/>
      <c r="AI1044" s="10"/>
      <c r="AJ1044" s="10"/>
      <c r="AK1044" s="10"/>
      <c r="AL1044" s="33"/>
      <c r="AM1044" s="10"/>
      <c r="AN1044" s="10"/>
      <c r="AO1044" s="10"/>
      <c r="AP1044" s="33"/>
      <c r="AQ1044" s="11"/>
      <c r="AR1044" s="11"/>
      <c r="AS1044" s="11"/>
      <c r="AT1044" s="33"/>
      <c r="AU1044" s="11"/>
      <c r="AV1044" s="11"/>
      <c r="AW1044" s="11"/>
      <c r="AX1044" s="33"/>
      <c r="AY1044" s="11"/>
      <c r="AZ1044" s="11"/>
      <c r="BA1044" s="11"/>
      <c r="BB1044" s="33"/>
      <c r="BC1044" s="11"/>
      <c r="BD1044" s="11"/>
      <c r="BE1044" s="11"/>
      <c r="BF1044" s="33"/>
      <c r="BG1044" s="11"/>
      <c r="BH1044" s="11"/>
      <c r="BI1044" s="11"/>
      <c r="BJ1044" s="33"/>
      <c r="BK1044" s="11"/>
      <c r="BL1044" s="11"/>
      <c r="BM1044" s="11"/>
      <c r="BN1044" s="33"/>
      <c r="BO1044" s="13"/>
    </row>
    <row r="1045" spans="1:67" ht="15.75" x14ac:dyDescent="0.25">
      <c r="A1045" s="12"/>
      <c r="B1045" s="148"/>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10"/>
      <c r="AF1045" s="10"/>
      <c r="AG1045" s="10"/>
      <c r="AH1045" s="33"/>
      <c r="AI1045" s="10"/>
      <c r="AJ1045" s="10"/>
      <c r="AK1045" s="10"/>
      <c r="AL1045" s="33"/>
      <c r="AM1045" s="10"/>
      <c r="AN1045" s="10"/>
      <c r="AO1045" s="10"/>
      <c r="AP1045" s="33"/>
      <c r="AQ1045" s="11"/>
      <c r="AR1045" s="11"/>
      <c r="AS1045" s="11"/>
      <c r="AT1045" s="33"/>
      <c r="AU1045" s="11"/>
      <c r="AV1045" s="11"/>
      <c r="AW1045" s="11"/>
      <c r="AX1045" s="33"/>
      <c r="AY1045" s="11"/>
      <c r="AZ1045" s="11"/>
      <c r="BA1045" s="11"/>
      <c r="BB1045" s="33"/>
      <c r="BC1045" s="11"/>
      <c r="BD1045" s="11"/>
      <c r="BE1045" s="11"/>
      <c r="BF1045" s="33"/>
      <c r="BG1045" s="11"/>
      <c r="BH1045" s="11"/>
      <c r="BI1045" s="11"/>
      <c r="BJ1045" s="33"/>
      <c r="BK1045" s="11"/>
      <c r="BL1045" s="11"/>
      <c r="BM1045" s="11"/>
      <c r="BN1045" s="33"/>
      <c r="BO1045" s="13"/>
    </row>
    <row r="1046" spans="1:67" ht="15.75" x14ac:dyDescent="0.25">
      <c r="A1046" s="12"/>
      <c r="B1046" s="148"/>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10"/>
      <c r="AF1046" s="10"/>
      <c r="AG1046" s="10"/>
      <c r="AH1046" s="33"/>
      <c r="AI1046" s="10"/>
      <c r="AJ1046" s="10"/>
      <c r="AK1046" s="10"/>
      <c r="AL1046" s="33"/>
      <c r="AM1046" s="10"/>
      <c r="AN1046" s="10"/>
      <c r="AO1046" s="10"/>
      <c r="AP1046" s="33"/>
      <c r="AQ1046" s="11"/>
      <c r="AR1046" s="11"/>
      <c r="AS1046" s="11"/>
      <c r="AT1046" s="33"/>
      <c r="AU1046" s="11"/>
      <c r="AV1046" s="11"/>
      <c r="AW1046" s="11"/>
      <c r="AX1046" s="33"/>
      <c r="AY1046" s="11"/>
      <c r="AZ1046" s="11"/>
      <c r="BA1046" s="11"/>
      <c r="BB1046" s="33"/>
      <c r="BC1046" s="11"/>
      <c r="BD1046" s="11"/>
      <c r="BE1046" s="11"/>
      <c r="BF1046" s="33"/>
      <c r="BG1046" s="11"/>
      <c r="BH1046" s="11"/>
      <c r="BI1046" s="11"/>
      <c r="BJ1046" s="33"/>
      <c r="BK1046" s="11"/>
      <c r="BL1046" s="11"/>
      <c r="BM1046" s="11"/>
      <c r="BN1046" s="33"/>
      <c r="BO1046" s="13"/>
    </row>
    <row r="1047" spans="1:67" ht="15.75" x14ac:dyDescent="0.25">
      <c r="A1047" s="12"/>
      <c r="B1047" s="148"/>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10"/>
      <c r="AF1047" s="10"/>
      <c r="AG1047" s="10"/>
      <c r="AH1047" s="33"/>
      <c r="AI1047" s="10"/>
      <c r="AJ1047" s="10"/>
      <c r="AK1047" s="10"/>
      <c r="AL1047" s="33"/>
      <c r="AM1047" s="10"/>
      <c r="AN1047" s="10"/>
      <c r="AO1047" s="10"/>
      <c r="AP1047" s="33"/>
      <c r="AQ1047" s="11"/>
      <c r="AR1047" s="11"/>
      <c r="AS1047" s="11"/>
      <c r="AT1047" s="33"/>
      <c r="AU1047" s="11"/>
      <c r="AV1047" s="11"/>
      <c r="AW1047" s="11"/>
      <c r="AX1047" s="33"/>
      <c r="AY1047" s="11"/>
      <c r="AZ1047" s="11"/>
      <c r="BA1047" s="11"/>
      <c r="BB1047" s="33"/>
      <c r="BC1047" s="11"/>
      <c r="BD1047" s="11"/>
      <c r="BE1047" s="11"/>
      <c r="BF1047" s="33"/>
      <c r="BG1047" s="11"/>
      <c r="BH1047" s="11"/>
      <c r="BI1047" s="11"/>
      <c r="BJ1047" s="33"/>
      <c r="BK1047" s="11"/>
      <c r="BL1047" s="11"/>
      <c r="BM1047" s="11"/>
      <c r="BN1047" s="33"/>
      <c r="BO1047" s="13"/>
    </row>
    <row r="1048" spans="1:67" ht="15.75" x14ac:dyDescent="0.25">
      <c r="A1048" s="12"/>
      <c r="B1048" s="148"/>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10"/>
      <c r="AF1048" s="10"/>
      <c r="AG1048" s="10"/>
      <c r="AH1048" s="33"/>
      <c r="AI1048" s="10"/>
      <c r="AJ1048" s="10"/>
      <c r="AK1048" s="10"/>
      <c r="AL1048" s="33"/>
      <c r="AM1048" s="10"/>
      <c r="AN1048" s="10"/>
      <c r="AO1048" s="10"/>
      <c r="AP1048" s="33"/>
      <c r="AQ1048" s="11"/>
      <c r="AR1048" s="11"/>
      <c r="AS1048" s="11"/>
      <c r="AT1048" s="33"/>
      <c r="AU1048" s="11"/>
      <c r="AV1048" s="11"/>
      <c r="AW1048" s="11"/>
      <c r="AX1048" s="33"/>
      <c r="AY1048" s="11"/>
      <c r="AZ1048" s="11"/>
      <c r="BA1048" s="11"/>
      <c r="BB1048" s="33"/>
      <c r="BC1048" s="11"/>
      <c r="BD1048" s="11"/>
      <c r="BE1048" s="11"/>
      <c r="BF1048" s="33"/>
      <c r="BG1048" s="11"/>
      <c r="BH1048" s="11"/>
      <c r="BI1048" s="11"/>
      <c r="BJ1048" s="33"/>
      <c r="BK1048" s="11"/>
      <c r="BL1048" s="11"/>
      <c r="BM1048" s="11"/>
      <c r="BN1048" s="33"/>
      <c r="BO1048" s="13"/>
    </row>
    <row r="1049" spans="1:67" ht="15.75" x14ac:dyDescent="0.25">
      <c r="A1049" s="12"/>
      <c r="B1049" s="148"/>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10"/>
      <c r="AF1049" s="10"/>
      <c r="AG1049" s="10"/>
      <c r="AH1049" s="33"/>
      <c r="AI1049" s="10"/>
      <c r="AJ1049" s="10"/>
      <c r="AK1049" s="10"/>
      <c r="AL1049" s="33"/>
      <c r="AM1049" s="10"/>
      <c r="AN1049" s="10"/>
      <c r="AO1049" s="10"/>
      <c r="AP1049" s="33"/>
      <c r="AQ1049" s="11"/>
      <c r="AR1049" s="11"/>
      <c r="AS1049" s="11"/>
      <c r="AT1049" s="33"/>
      <c r="AU1049" s="11"/>
      <c r="AV1049" s="11"/>
      <c r="AW1049" s="11"/>
      <c r="AX1049" s="33"/>
      <c r="AY1049" s="11"/>
      <c r="AZ1049" s="11"/>
      <c r="BA1049" s="11"/>
      <c r="BB1049" s="33"/>
      <c r="BC1049" s="11"/>
      <c r="BD1049" s="11"/>
      <c r="BE1049" s="11"/>
      <c r="BF1049" s="33"/>
      <c r="BG1049" s="11"/>
      <c r="BH1049" s="11"/>
      <c r="BI1049" s="11"/>
      <c r="BJ1049" s="33"/>
      <c r="BK1049" s="11"/>
      <c r="BL1049" s="11"/>
      <c r="BM1049" s="11"/>
      <c r="BN1049" s="33"/>
      <c r="BO1049" s="13"/>
    </row>
    <row r="1050" spans="1:67" ht="15.75" x14ac:dyDescent="0.25">
      <c r="A1050" s="12"/>
      <c r="B1050" s="148"/>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10"/>
      <c r="AF1050" s="10"/>
      <c r="AG1050" s="10"/>
      <c r="AH1050" s="33"/>
      <c r="AI1050" s="10"/>
      <c r="AJ1050" s="10"/>
      <c r="AK1050" s="10"/>
      <c r="AL1050" s="33"/>
      <c r="AM1050" s="10"/>
      <c r="AN1050" s="10"/>
      <c r="AO1050" s="10"/>
      <c r="AP1050" s="33"/>
      <c r="AQ1050" s="11"/>
      <c r="AR1050" s="11"/>
      <c r="AS1050" s="11"/>
      <c r="AT1050" s="33"/>
      <c r="AU1050" s="11"/>
      <c r="AV1050" s="11"/>
      <c r="AW1050" s="11"/>
      <c r="AX1050" s="33"/>
      <c r="AY1050" s="11"/>
      <c r="AZ1050" s="11"/>
      <c r="BA1050" s="11"/>
      <c r="BB1050" s="33"/>
      <c r="BC1050" s="11"/>
      <c r="BD1050" s="11"/>
      <c r="BE1050" s="11"/>
      <c r="BF1050" s="33"/>
      <c r="BG1050" s="11"/>
      <c r="BH1050" s="11"/>
      <c r="BI1050" s="11"/>
      <c r="BJ1050" s="33"/>
      <c r="BK1050" s="11"/>
      <c r="BL1050" s="11"/>
      <c r="BM1050" s="11"/>
      <c r="BN1050" s="33"/>
      <c r="BO1050" s="13"/>
    </row>
    <row r="1051" spans="1:67" ht="15.75" x14ac:dyDescent="0.25">
      <c r="A1051" s="12"/>
      <c r="B1051" s="148"/>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10"/>
      <c r="AF1051" s="10"/>
      <c r="AG1051" s="10"/>
      <c r="AH1051" s="33"/>
      <c r="AI1051" s="10"/>
      <c r="AJ1051" s="10"/>
      <c r="AK1051" s="10"/>
      <c r="AL1051" s="33"/>
      <c r="AM1051" s="10"/>
      <c r="AN1051" s="10"/>
      <c r="AO1051" s="10"/>
      <c r="AP1051" s="33"/>
      <c r="AQ1051" s="11"/>
      <c r="AR1051" s="11"/>
      <c r="AS1051" s="11"/>
      <c r="AT1051" s="33"/>
      <c r="AU1051" s="11"/>
      <c r="AV1051" s="11"/>
      <c r="AW1051" s="11"/>
      <c r="AX1051" s="33"/>
      <c r="AY1051" s="11"/>
      <c r="AZ1051" s="11"/>
      <c r="BA1051" s="11"/>
      <c r="BB1051" s="33"/>
      <c r="BC1051" s="11"/>
      <c r="BD1051" s="11"/>
      <c r="BE1051" s="11"/>
      <c r="BF1051" s="33"/>
      <c r="BG1051" s="11"/>
      <c r="BH1051" s="11"/>
      <c r="BI1051" s="11"/>
      <c r="BJ1051" s="33"/>
      <c r="BK1051" s="11"/>
      <c r="BL1051" s="11"/>
      <c r="BM1051" s="11"/>
      <c r="BN1051" s="33"/>
      <c r="BO1051" s="13"/>
    </row>
    <row r="1052" spans="1:67" ht="15.75" x14ac:dyDescent="0.25">
      <c r="A1052" s="12"/>
      <c r="B1052" s="148"/>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10"/>
      <c r="AF1052" s="10"/>
      <c r="AG1052" s="10"/>
      <c r="AH1052" s="33"/>
      <c r="AI1052" s="10"/>
      <c r="AJ1052" s="10"/>
      <c r="AK1052" s="10"/>
      <c r="AL1052" s="33"/>
      <c r="AM1052" s="10"/>
      <c r="AN1052" s="10"/>
      <c r="AO1052" s="10"/>
      <c r="AP1052" s="33"/>
      <c r="AQ1052" s="11"/>
      <c r="AR1052" s="11"/>
      <c r="AS1052" s="11"/>
      <c r="AT1052" s="33"/>
      <c r="AU1052" s="11"/>
      <c r="AV1052" s="11"/>
      <c r="AW1052" s="11"/>
      <c r="AX1052" s="33"/>
      <c r="AY1052" s="11"/>
      <c r="AZ1052" s="11"/>
      <c r="BA1052" s="11"/>
      <c r="BB1052" s="33"/>
      <c r="BC1052" s="11"/>
      <c r="BD1052" s="11"/>
      <c r="BE1052" s="11"/>
      <c r="BF1052" s="33"/>
      <c r="BG1052" s="11"/>
      <c r="BH1052" s="11"/>
      <c r="BI1052" s="11"/>
      <c r="BJ1052" s="33"/>
      <c r="BK1052" s="11"/>
      <c r="BL1052" s="11"/>
      <c r="BM1052" s="11"/>
      <c r="BN1052" s="33"/>
      <c r="BO1052" s="13"/>
    </row>
    <row r="1053" spans="1:67" ht="15.75" x14ac:dyDescent="0.25">
      <c r="A1053" s="12"/>
      <c r="B1053" s="148"/>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10"/>
      <c r="AF1053" s="10"/>
      <c r="AG1053" s="10"/>
      <c r="AH1053" s="33"/>
      <c r="AI1053" s="10"/>
      <c r="AJ1053" s="10"/>
      <c r="AK1053" s="10"/>
      <c r="AL1053" s="33"/>
      <c r="AM1053" s="10"/>
      <c r="AN1053" s="10"/>
      <c r="AO1053" s="10"/>
      <c r="AP1053" s="33"/>
      <c r="AQ1053" s="11"/>
      <c r="AR1053" s="11"/>
      <c r="AS1053" s="11"/>
      <c r="AT1053" s="33"/>
      <c r="AU1053" s="11"/>
      <c r="AV1053" s="11"/>
      <c r="AW1053" s="11"/>
      <c r="AX1053" s="33"/>
      <c r="AY1053" s="11"/>
      <c r="AZ1053" s="11"/>
      <c r="BA1053" s="11"/>
      <c r="BB1053" s="33"/>
      <c r="BC1053" s="11"/>
      <c r="BD1053" s="11"/>
      <c r="BE1053" s="11"/>
      <c r="BF1053" s="33"/>
      <c r="BG1053" s="11"/>
      <c r="BH1053" s="11"/>
      <c r="BI1053" s="11"/>
      <c r="BJ1053" s="33"/>
      <c r="BK1053" s="11"/>
      <c r="BL1053" s="11"/>
      <c r="BM1053" s="11"/>
      <c r="BN1053" s="33"/>
      <c r="BO1053" s="13"/>
    </row>
    <row r="1054" spans="1:67" ht="15.75" x14ac:dyDescent="0.25">
      <c r="A1054" s="12"/>
      <c r="B1054" s="148"/>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10"/>
      <c r="AF1054" s="10"/>
      <c r="AG1054" s="10"/>
      <c r="AH1054" s="33"/>
      <c r="AI1054" s="10"/>
      <c r="AJ1054" s="10"/>
      <c r="AK1054" s="10"/>
      <c r="AL1054" s="33"/>
      <c r="AM1054" s="10"/>
      <c r="AN1054" s="10"/>
      <c r="AO1054" s="10"/>
      <c r="AP1054" s="33"/>
      <c r="AQ1054" s="11"/>
      <c r="AR1054" s="11"/>
      <c r="AS1054" s="11"/>
      <c r="AT1054" s="33"/>
      <c r="AU1054" s="11"/>
      <c r="AV1054" s="11"/>
      <c r="AW1054" s="11"/>
      <c r="AX1054" s="33"/>
      <c r="AY1054" s="11"/>
      <c r="AZ1054" s="11"/>
      <c r="BA1054" s="11"/>
      <c r="BB1054" s="33"/>
      <c r="BC1054" s="11"/>
      <c r="BD1054" s="11"/>
      <c r="BE1054" s="11"/>
      <c r="BF1054" s="33"/>
      <c r="BG1054" s="11"/>
      <c r="BH1054" s="11"/>
      <c r="BI1054" s="11"/>
      <c r="BJ1054" s="33"/>
      <c r="BK1054" s="11"/>
      <c r="BL1054" s="11"/>
      <c r="BM1054" s="11"/>
      <c r="BN1054" s="33"/>
      <c r="BO1054" s="13"/>
    </row>
    <row r="1055" spans="1:67" ht="15.75" x14ac:dyDescent="0.25">
      <c r="A1055" s="12"/>
      <c r="B1055" s="148"/>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10"/>
      <c r="AF1055" s="10"/>
      <c r="AG1055" s="10"/>
      <c r="AH1055" s="33"/>
      <c r="AI1055" s="10"/>
      <c r="AJ1055" s="10"/>
      <c r="AK1055" s="10"/>
      <c r="AL1055" s="33"/>
      <c r="AM1055" s="10"/>
      <c r="AN1055" s="10"/>
      <c r="AO1055" s="10"/>
      <c r="AP1055" s="33"/>
      <c r="AQ1055" s="11"/>
      <c r="AR1055" s="11"/>
      <c r="AS1055" s="11"/>
      <c r="AT1055" s="33"/>
      <c r="AU1055" s="11"/>
      <c r="AV1055" s="11"/>
      <c r="AW1055" s="11"/>
      <c r="AX1055" s="33"/>
      <c r="AY1055" s="11"/>
      <c r="AZ1055" s="11"/>
      <c r="BA1055" s="11"/>
      <c r="BB1055" s="33"/>
      <c r="BC1055" s="11"/>
      <c r="BD1055" s="11"/>
      <c r="BE1055" s="11"/>
      <c r="BF1055" s="33"/>
      <c r="BG1055" s="11"/>
      <c r="BH1055" s="11"/>
      <c r="BI1055" s="11"/>
      <c r="BJ1055" s="33"/>
      <c r="BK1055" s="11"/>
      <c r="BL1055" s="11"/>
      <c r="BM1055" s="11"/>
      <c r="BN1055" s="33"/>
      <c r="BO1055" s="13"/>
    </row>
    <row r="1056" spans="1:67" ht="15.75" x14ac:dyDescent="0.25">
      <c r="A1056" s="12"/>
      <c r="B1056" s="148"/>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10"/>
      <c r="AF1056" s="10"/>
      <c r="AG1056" s="10"/>
      <c r="AH1056" s="33"/>
      <c r="AI1056" s="10"/>
      <c r="AJ1056" s="10"/>
      <c r="AK1056" s="10"/>
      <c r="AL1056" s="33"/>
      <c r="AM1056" s="10"/>
      <c r="AN1056" s="10"/>
      <c r="AO1056" s="10"/>
      <c r="AP1056" s="33"/>
      <c r="AQ1056" s="11"/>
      <c r="AR1056" s="11"/>
      <c r="AS1056" s="11"/>
      <c r="AT1056" s="33"/>
      <c r="AU1056" s="11"/>
      <c r="AV1056" s="11"/>
      <c r="AW1056" s="11"/>
      <c r="AX1056" s="33"/>
      <c r="AY1056" s="11"/>
      <c r="AZ1056" s="11"/>
      <c r="BA1056" s="11"/>
      <c r="BB1056" s="33"/>
      <c r="BC1056" s="11"/>
      <c r="BD1056" s="11"/>
      <c r="BE1056" s="11"/>
      <c r="BF1056" s="33"/>
      <c r="BG1056" s="11"/>
      <c r="BH1056" s="11"/>
      <c r="BI1056" s="11"/>
      <c r="BJ1056" s="33"/>
      <c r="BK1056" s="11"/>
      <c r="BL1056" s="11"/>
      <c r="BM1056" s="11"/>
      <c r="BN1056" s="33"/>
      <c r="BO1056" s="13"/>
    </row>
    <row r="1057" spans="1:67" ht="15.75" x14ac:dyDescent="0.25">
      <c r="A1057" s="12"/>
      <c r="B1057" s="148"/>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10"/>
      <c r="AF1057" s="10"/>
      <c r="AG1057" s="10"/>
      <c r="AH1057" s="33"/>
      <c r="AI1057" s="10"/>
      <c r="AJ1057" s="10"/>
      <c r="AK1057" s="10"/>
      <c r="AL1057" s="33"/>
      <c r="AM1057" s="10"/>
      <c r="AN1057" s="10"/>
      <c r="AO1057" s="10"/>
      <c r="AP1057" s="33"/>
      <c r="AQ1057" s="11"/>
      <c r="AR1057" s="11"/>
      <c r="AS1057" s="11"/>
      <c r="AT1057" s="33"/>
      <c r="AU1057" s="11"/>
      <c r="AV1057" s="11"/>
      <c r="AW1057" s="11"/>
      <c r="AX1057" s="33"/>
      <c r="AY1057" s="11"/>
      <c r="AZ1057" s="11"/>
      <c r="BA1057" s="11"/>
      <c r="BB1057" s="33"/>
      <c r="BC1057" s="11"/>
      <c r="BD1057" s="11"/>
      <c r="BE1057" s="11"/>
      <c r="BF1057" s="33"/>
      <c r="BG1057" s="11"/>
      <c r="BH1057" s="11"/>
      <c r="BI1057" s="11"/>
      <c r="BJ1057" s="33"/>
      <c r="BK1057" s="11"/>
      <c r="BL1057" s="11"/>
      <c r="BM1057" s="11"/>
      <c r="BN1057" s="33"/>
      <c r="BO1057" s="13"/>
    </row>
    <row r="1058" spans="1:67" ht="15.75" x14ac:dyDescent="0.25">
      <c r="A1058" s="12"/>
      <c r="B1058" s="148"/>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10"/>
      <c r="AF1058" s="10"/>
      <c r="AG1058" s="10"/>
      <c r="AH1058" s="33"/>
      <c r="AI1058" s="10"/>
      <c r="AJ1058" s="10"/>
      <c r="AK1058" s="10"/>
      <c r="AL1058" s="33"/>
      <c r="AM1058" s="10"/>
      <c r="AN1058" s="10"/>
      <c r="AO1058" s="10"/>
      <c r="AP1058" s="33"/>
      <c r="AQ1058" s="11"/>
      <c r="AR1058" s="11"/>
      <c r="AS1058" s="11"/>
      <c r="AT1058" s="33"/>
      <c r="AU1058" s="11"/>
      <c r="AV1058" s="11"/>
      <c r="AW1058" s="11"/>
      <c r="AX1058" s="33"/>
      <c r="AY1058" s="11"/>
      <c r="AZ1058" s="11"/>
      <c r="BA1058" s="11"/>
      <c r="BB1058" s="33"/>
      <c r="BC1058" s="11"/>
      <c r="BD1058" s="11"/>
      <c r="BE1058" s="11"/>
      <c r="BF1058" s="33"/>
      <c r="BG1058" s="11"/>
      <c r="BH1058" s="11"/>
      <c r="BI1058" s="11"/>
      <c r="BJ1058" s="33"/>
      <c r="BK1058" s="11"/>
      <c r="BL1058" s="11"/>
      <c r="BM1058" s="11"/>
      <c r="BN1058" s="33"/>
      <c r="BO1058" s="13"/>
    </row>
    <row r="1059" spans="1:67" ht="15.75" x14ac:dyDescent="0.25">
      <c r="A1059" s="12"/>
      <c r="B1059" s="148"/>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10"/>
      <c r="AF1059" s="10"/>
      <c r="AG1059" s="10"/>
      <c r="AH1059" s="33"/>
      <c r="AI1059" s="10"/>
      <c r="AJ1059" s="10"/>
      <c r="AK1059" s="10"/>
      <c r="AL1059" s="33"/>
      <c r="AM1059" s="10"/>
      <c r="AN1059" s="10"/>
      <c r="AO1059" s="10"/>
      <c r="AP1059" s="33"/>
      <c r="AQ1059" s="11"/>
      <c r="AR1059" s="11"/>
      <c r="AS1059" s="11"/>
      <c r="AT1059" s="33"/>
      <c r="AU1059" s="11"/>
      <c r="AV1059" s="11"/>
      <c r="AW1059" s="11"/>
      <c r="AX1059" s="33"/>
      <c r="AY1059" s="11"/>
      <c r="AZ1059" s="11"/>
      <c r="BA1059" s="11"/>
      <c r="BB1059" s="33"/>
      <c r="BC1059" s="11"/>
      <c r="BD1059" s="11"/>
      <c r="BE1059" s="11"/>
      <c r="BF1059" s="33"/>
      <c r="BG1059" s="11"/>
      <c r="BH1059" s="11"/>
      <c r="BI1059" s="11"/>
      <c r="BJ1059" s="33"/>
      <c r="BK1059" s="11"/>
      <c r="BL1059" s="11"/>
      <c r="BM1059" s="11"/>
      <c r="BN1059" s="33"/>
      <c r="BO1059" s="13"/>
    </row>
    <row r="1060" spans="1:67" ht="15.75" x14ac:dyDescent="0.25">
      <c r="A1060" s="12"/>
      <c r="B1060" s="148"/>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10"/>
      <c r="AF1060" s="10"/>
      <c r="AG1060" s="10"/>
      <c r="AH1060" s="33"/>
      <c r="AI1060" s="10"/>
      <c r="AJ1060" s="10"/>
      <c r="AK1060" s="10"/>
      <c r="AL1060" s="33"/>
      <c r="AM1060" s="10"/>
      <c r="AN1060" s="10"/>
      <c r="AO1060" s="10"/>
      <c r="AP1060" s="33"/>
      <c r="AQ1060" s="11"/>
      <c r="AR1060" s="11"/>
      <c r="AS1060" s="11"/>
      <c r="AT1060" s="33"/>
      <c r="AU1060" s="11"/>
      <c r="AV1060" s="11"/>
      <c r="AW1060" s="11"/>
      <c r="AX1060" s="33"/>
      <c r="AY1060" s="11"/>
      <c r="AZ1060" s="11"/>
      <c r="BA1060" s="11"/>
      <c r="BB1060" s="33"/>
      <c r="BC1060" s="11"/>
      <c r="BD1060" s="11"/>
      <c r="BE1060" s="11"/>
      <c r="BF1060" s="33"/>
      <c r="BG1060" s="11"/>
      <c r="BH1060" s="11"/>
      <c r="BI1060" s="11"/>
      <c r="BJ1060" s="33"/>
      <c r="BK1060" s="11"/>
      <c r="BL1060" s="11"/>
      <c r="BM1060" s="11"/>
      <c r="BN1060" s="33"/>
      <c r="BO1060" s="13"/>
    </row>
    <row r="1061" spans="1:67" ht="15.75" x14ac:dyDescent="0.25">
      <c r="A1061" s="12"/>
      <c r="B1061" s="148"/>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10"/>
      <c r="AF1061" s="10"/>
      <c r="AG1061" s="10"/>
      <c r="AH1061" s="33"/>
      <c r="AI1061" s="10"/>
      <c r="AJ1061" s="10"/>
      <c r="AK1061" s="10"/>
      <c r="AL1061" s="33"/>
      <c r="AM1061" s="10"/>
      <c r="AN1061" s="10"/>
      <c r="AO1061" s="10"/>
      <c r="AP1061" s="33"/>
      <c r="AQ1061" s="11"/>
      <c r="AR1061" s="11"/>
      <c r="AS1061" s="11"/>
      <c r="AT1061" s="33"/>
      <c r="AU1061" s="11"/>
      <c r="AV1061" s="11"/>
      <c r="AW1061" s="11"/>
      <c r="AX1061" s="33"/>
      <c r="AY1061" s="11"/>
      <c r="AZ1061" s="11"/>
      <c r="BA1061" s="11"/>
      <c r="BB1061" s="33"/>
      <c r="BC1061" s="11"/>
      <c r="BD1061" s="11"/>
      <c r="BE1061" s="11"/>
      <c r="BF1061" s="33"/>
      <c r="BG1061" s="11"/>
      <c r="BH1061" s="11"/>
      <c r="BI1061" s="11"/>
      <c r="BJ1061" s="33"/>
      <c r="BK1061" s="11"/>
      <c r="BL1061" s="11"/>
      <c r="BM1061" s="11"/>
      <c r="BN1061" s="33"/>
      <c r="BO1061" s="13"/>
    </row>
    <row r="1062" spans="1:67" ht="15.75" x14ac:dyDescent="0.25">
      <c r="A1062" s="12"/>
      <c r="B1062" s="148"/>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10"/>
      <c r="AF1062" s="10"/>
      <c r="AG1062" s="10"/>
      <c r="AH1062" s="33"/>
      <c r="AI1062" s="10"/>
      <c r="AJ1062" s="10"/>
      <c r="AK1062" s="10"/>
      <c r="AL1062" s="33"/>
      <c r="AM1062" s="10"/>
      <c r="AN1062" s="10"/>
      <c r="AO1062" s="10"/>
      <c r="AP1062" s="33"/>
      <c r="AQ1062" s="11"/>
      <c r="AR1062" s="11"/>
      <c r="AS1062" s="11"/>
      <c r="AT1062" s="33"/>
      <c r="AU1062" s="11"/>
      <c r="AV1062" s="11"/>
      <c r="AW1062" s="11"/>
      <c r="AX1062" s="33"/>
      <c r="AY1062" s="11"/>
      <c r="AZ1062" s="11"/>
      <c r="BA1062" s="11"/>
      <c r="BB1062" s="33"/>
      <c r="BC1062" s="11"/>
      <c r="BD1062" s="11"/>
      <c r="BE1062" s="11"/>
      <c r="BF1062" s="33"/>
      <c r="BG1062" s="11"/>
      <c r="BH1062" s="11"/>
      <c r="BI1062" s="11"/>
      <c r="BJ1062" s="33"/>
      <c r="BK1062" s="11"/>
      <c r="BL1062" s="11"/>
      <c r="BM1062" s="11"/>
      <c r="BN1062" s="33"/>
      <c r="BO1062" s="13"/>
    </row>
    <row r="1063" spans="1:67" ht="15.75" x14ac:dyDescent="0.25">
      <c r="A1063" s="12"/>
      <c r="B1063" s="148"/>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10"/>
      <c r="AF1063" s="10"/>
      <c r="AG1063" s="10"/>
      <c r="AH1063" s="33"/>
      <c r="AI1063" s="10"/>
      <c r="AJ1063" s="10"/>
      <c r="AK1063" s="10"/>
      <c r="AL1063" s="33"/>
      <c r="AM1063" s="10"/>
      <c r="AN1063" s="10"/>
      <c r="AO1063" s="10"/>
      <c r="AP1063" s="33"/>
      <c r="AQ1063" s="11"/>
      <c r="AR1063" s="11"/>
      <c r="AS1063" s="11"/>
      <c r="AT1063" s="33"/>
      <c r="AU1063" s="11"/>
      <c r="AV1063" s="11"/>
      <c r="AW1063" s="11"/>
      <c r="AX1063" s="33"/>
      <c r="AY1063" s="11"/>
      <c r="AZ1063" s="11"/>
      <c r="BA1063" s="11"/>
      <c r="BB1063" s="33"/>
      <c r="BC1063" s="11"/>
      <c r="BD1063" s="11"/>
      <c r="BE1063" s="11"/>
      <c r="BF1063" s="33"/>
      <c r="BG1063" s="11"/>
      <c r="BH1063" s="11"/>
      <c r="BI1063" s="11"/>
      <c r="BJ1063" s="33"/>
      <c r="BK1063" s="11"/>
      <c r="BL1063" s="11"/>
      <c r="BM1063" s="11"/>
      <c r="BN1063" s="33"/>
      <c r="BO1063" s="13"/>
    </row>
    <row r="1064" spans="1:67" ht="15.75" x14ac:dyDescent="0.25">
      <c r="A1064" s="12"/>
      <c r="B1064" s="148"/>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10"/>
      <c r="AF1064" s="10"/>
      <c r="AG1064" s="10"/>
      <c r="AH1064" s="33"/>
      <c r="AI1064" s="10"/>
      <c r="AJ1064" s="10"/>
      <c r="AK1064" s="10"/>
      <c r="AL1064" s="33"/>
      <c r="AM1064" s="10"/>
      <c r="AN1064" s="10"/>
      <c r="AO1064" s="10"/>
      <c r="AP1064" s="33"/>
      <c r="AQ1064" s="11"/>
      <c r="AR1064" s="11"/>
      <c r="AS1064" s="11"/>
      <c r="AT1064" s="33"/>
      <c r="AU1064" s="11"/>
      <c r="AV1064" s="11"/>
      <c r="AW1064" s="11"/>
      <c r="AX1064" s="33"/>
      <c r="AY1064" s="11"/>
      <c r="AZ1064" s="11"/>
      <c r="BA1064" s="11"/>
      <c r="BB1064" s="33"/>
      <c r="BC1064" s="11"/>
      <c r="BD1064" s="11"/>
      <c r="BE1064" s="11"/>
      <c r="BF1064" s="33"/>
      <c r="BG1064" s="11"/>
      <c r="BH1064" s="11"/>
      <c r="BI1064" s="11"/>
      <c r="BJ1064" s="33"/>
      <c r="BK1064" s="11"/>
      <c r="BL1064" s="11"/>
      <c r="BM1064" s="11"/>
      <c r="BN1064" s="33"/>
      <c r="BO1064" s="13"/>
    </row>
    <row r="1065" spans="1:67" ht="15.75" x14ac:dyDescent="0.25">
      <c r="A1065" s="12"/>
      <c r="B1065" s="148"/>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10"/>
      <c r="AF1065" s="10"/>
      <c r="AG1065" s="10"/>
      <c r="AH1065" s="33"/>
      <c r="AI1065" s="10"/>
      <c r="AJ1065" s="10"/>
      <c r="AK1065" s="10"/>
      <c r="AL1065" s="33"/>
      <c r="AM1065" s="10"/>
      <c r="AN1065" s="10"/>
      <c r="AO1065" s="10"/>
      <c r="AP1065" s="33"/>
      <c r="AQ1065" s="11"/>
      <c r="AR1065" s="11"/>
      <c r="AS1065" s="11"/>
      <c r="AT1065" s="33"/>
      <c r="AU1065" s="11"/>
      <c r="AV1065" s="11"/>
      <c r="AW1065" s="11"/>
      <c r="AX1065" s="33"/>
      <c r="AY1065" s="11"/>
      <c r="AZ1065" s="11"/>
      <c r="BA1065" s="11"/>
      <c r="BB1065" s="33"/>
      <c r="BC1065" s="11"/>
      <c r="BD1065" s="11"/>
      <c r="BE1065" s="11"/>
      <c r="BF1065" s="33"/>
      <c r="BG1065" s="11"/>
      <c r="BH1065" s="11"/>
      <c r="BI1065" s="11"/>
      <c r="BJ1065" s="33"/>
      <c r="BK1065" s="11"/>
      <c r="BL1065" s="11"/>
      <c r="BM1065" s="11"/>
      <c r="BN1065" s="33"/>
      <c r="BO1065" s="13"/>
    </row>
    <row r="1066" spans="1:67" ht="15.75" x14ac:dyDescent="0.25">
      <c r="A1066" s="12"/>
      <c r="B1066" s="148"/>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10"/>
      <c r="AF1066" s="10"/>
      <c r="AG1066" s="10"/>
      <c r="AH1066" s="33"/>
      <c r="AI1066" s="10"/>
      <c r="AJ1066" s="10"/>
      <c r="AK1066" s="10"/>
      <c r="AL1066" s="33"/>
      <c r="AM1066" s="10"/>
      <c r="AN1066" s="10"/>
      <c r="AO1066" s="10"/>
      <c r="AP1066" s="33"/>
      <c r="AQ1066" s="11"/>
      <c r="AR1066" s="11"/>
      <c r="AS1066" s="11"/>
      <c r="AT1066" s="33"/>
      <c r="AU1066" s="11"/>
      <c r="AV1066" s="11"/>
      <c r="AW1066" s="11"/>
      <c r="AX1066" s="33"/>
      <c r="AY1066" s="11"/>
      <c r="AZ1066" s="11"/>
      <c r="BA1066" s="11"/>
      <c r="BB1066" s="33"/>
      <c r="BC1066" s="11"/>
      <c r="BD1066" s="11"/>
      <c r="BE1066" s="11"/>
      <c r="BF1066" s="33"/>
      <c r="BG1066" s="11"/>
      <c r="BH1066" s="11"/>
      <c r="BI1066" s="11"/>
      <c r="BJ1066" s="33"/>
      <c r="BK1066" s="11"/>
      <c r="BL1066" s="11"/>
      <c r="BM1066" s="11"/>
      <c r="BN1066" s="33"/>
      <c r="BO1066" s="13"/>
    </row>
    <row r="1067" spans="1:67" ht="15.75" x14ac:dyDescent="0.25">
      <c r="A1067" s="12"/>
      <c r="B1067" s="148"/>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10"/>
      <c r="AF1067" s="10"/>
      <c r="AG1067" s="10"/>
      <c r="AH1067" s="33"/>
      <c r="AI1067" s="10"/>
      <c r="AJ1067" s="10"/>
      <c r="AK1067" s="10"/>
      <c r="AL1067" s="33"/>
      <c r="AM1067" s="10"/>
      <c r="AN1067" s="10"/>
      <c r="AO1067" s="10"/>
      <c r="AP1067" s="33"/>
      <c r="AQ1067" s="11"/>
      <c r="AR1067" s="11"/>
      <c r="AS1067" s="11"/>
      <c r="AT1067" s="33"/>
      <c r="AU1067" s="11"/>
      <c r="AV1067" s="11"/>
      <c r="AW1067" s="11"/>
      <c r="AX1067" s="33"/>
      <c r="AY1067" s="11"/>
      <c r="AZ1067" s="11"/>
      <c r="BA1067" s="11"/>
      <c r="BB1067" s="33"/>
      <c r="BC1067" s="11"/>
      <c r="BD1067" s="11"/>
      <c r="BE1067" s="11"/>
      <c r="BF1067" s="33"/>
      <c r="BG1067" s="11"/>
      <c r="BH1067" s="11"/>
      <c r="BI1067" s="11"/>
      <c r="BJ1067" s="33"/>
      <c r="BK1067" s="11"/>
      <c r="BL1067" s="11"/>
      <c r="BM1067" s="11"/>
      <c r="BN1067" s="33"/>
      <c r="BO1067" s="13"/>
    </row>
    <row r="1068" spans="1:67" ht="15.75" x14ac:dyDescent="0.25">
      <c r="A1068" s="12"/>
      <c r="B1068" s="148"/>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10"/>
      <c r="AF1068" s="10"/>
      <c r="AG1068" s="10"/>
      <c r="AH1068" s="33"/>
      <c r="AI1068" s="10"/>
      <c r="AJ1068" s="10"/>
      <c r="AK1068" s="10"/>
      <c r="AL1068" s="33"/>
      <c r="AM1068" s="10"/>
      <c r="AN1068" s="10"/>
      <c r="AO1068" s="10"/>
      <c r="AP1068" s="33"/>
      <c r="AQ1068" s="11"/>
      <c r="AR1068" s="11"/>
      <c r="AS1068" s="11"/>
      <c r="AT1068" s="33"/>
      <c r="AU1068" s="11"/>
      <c r="AV1068" s="11"/>
      <c r="AW1068" s="11"/>
      <c r="AX1068" s="33"/>
      <c r="AY1068" s="11"/>
      <c r="AZ1068" s="11"/>
      <c r="BA1068" s="11"/>
      <c r="BB1068" s="33"/>
      <c r="BC1068" s="11"/>
      <c r="BD1068" s="11"/>
      <c r="BE1068" s="11"/>
      <c r="BF1068" s="33"/>
      <c r="BG1068" s="11"/>
      <c r="BH1068" s="11"/>
      <c r="BI1068" s="11"/>
      <c r="BJ1068" s="33"/>
      <c r="BK1068" s="11"/>
      <c r="BL1068" s="11"/>
      <c r="BM1068" s="11"/>
      <c r="BN1068" s="33"/>
      <c r="BO1068" s="13"/>
    </row>
    <row r="1069" spans="1:67" ht="15.75" x14ac:dyDescent="0.25">
      <c r="A1069" s="12"/>
      <c r="B1069" s="148"/>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10"/>
      <c r="AF1069" s="10"/>
      <c r="AG1069" s="10"/>
      <c r="AH1069" s="33"/>
      <c r="AI1069" s="10"/>
      <c r="AJ1069" s="10"/>
      <c r="AK1069" s="10"/>
      <c r="AL1069" s="33"/>
      <c r="AM1069" s="10"/>
      <c r="AN1069" s="10"/>
      <c r="AO1069" s="10"/>
      <c r="AP1069" s="33"/>
      <c r="AQ1069" s="11"/>
      <c r="AR1069" s="11"/>
      <c r="AS1069" s="11"/>
      <c r="AT1069" s="33"/>
      <c r="AU1069" s="11"/>
      <c r="AV1069" s="11"/>
      <c r="AW1069" s="11"/>
      <c r="AX1069" s="33"/>
      <c r="AY1069" s="11"/>
      <c r="AZ1069" s="11"/>
      <c r="BA1069" s="11"/>
      <c r="BB1069" s="33"/>
      <c r="BC1069" s="11"/>
      <c r="BD1069" s="11"/>
      <c r="BE1069" s="11"/>
      <c r="BF1069" s="33"/>
      <c r="BG1069" s="11"/>
      <c r="BH1069" s="11"/>
      <c r="BI1069" s="11"/>
      <c r="BJ1069" s="33"/>
      <c r="BK1069" s="11"/>
      <c r="BL1069" s="11"/>
      <c r="BM1069" s="11"/>
      <c r="BN1069" s="33"/>
      <c r="BO1069" s="13"/>
    </row>
    <row r="1070" spans="1:67" ht="15.75" x14ac:dyDescent="0.25">
      <c r="A1070" s="12"/>
      <c r="B1070" s="148"/>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10"/>
      <c r="AF1070" s="10"/>
      <c r="AG1070" s="10"/>
      <c r="AH1070" s="33"/>
      <c r="AI1070" s="10"/>
      <c r="AJ1070" s="10"/>
      <c r="AK1070" s="10"/>
      <c r="AL1070" s="33"/>
      <c r="AM1070" s="10"/>
      <c r="AN1070" s="10"/>
      <c r="AO1070" s="10"/>
      <c r="AP1070" s="33"/>
      <c r="AQ1070" s="11"/>
      <c r="AR1070" s="11"/>
      <c r="AS1070" s="11"/>
      <c r="AT1070" s="33"/>
      <c r="AU1070" s="11"/>
      <c r="AV1070" s="11"/>
      <c r="AW1070" s="11"/>
      <c r="AX1070" s="33"/>
      <c r="AY1070" s="11"/>
      <c r="AZ1070" s="11"/>
      <c r="BA1070" s="11"/>
      <c r="BB1070" s="33"/>
      <c r="BC1070" s="11"/>
      <c r="BD1070" s="11"/>
      <c r="BE1070" s="11"/>
      <c r="BF1070" s="33"/>
      <c r="BG1070" s="11"/>
      <c r="BH1070" s="11"/>
      <c r="BI1070" s="11"/>
      <c r="BJ1070" s="33"/>
      <c r="BK1070" s="11"/>
      <c r="BL1070" s="11"/>
      <c r="BM1070" s="11"/>
      <c r="BN1070" s="33"/>
      <c r="BO1070" s="13"/>
    </row>
    <row r="1071" spans="1:67" ht="15.75" x14ac:dyDescent="0.25">
      <c r="A1071" s="12"/>
      <c r="B1071" s="148"/>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10"/>
      <c r="AF1071" s="10"/>
      <c r="AG1071" s="10"/>
      <c r="AH1071" s="33"/>
      <c r="AI1071" s="10"/>
      <c r="AJ1071" s="10"/>
      <c r="AK1071" s="10"/>
      <c r="AL1071" s="33"/>
      <c r="AM1071" s="10"/>
      <c r="AN1071" s="10"/>
      <c r="AO1071" s="10"/>
      <c r="AP1071" s="33"/>
      <c r="AQ1071" s="11"/>
      <c r="AR1071" s="11"/>
      <c r="AS1071" s="11"/>
      <c r="AT1071" s="33"/>
      <c r="AU1071" s="11"/>
      <c r="AV1071" s="11"/>
      <c r="AW1071" s="11"/>
      <c r="AX1071" s="33"/>
      <c r="AY1071" s="11"/>
      <c r="AZ1071" s="11"/>
      <c r="BA1071" s="11"/>
      <c r="BB1071" s="33"/>
      <c r="BC1071" s="11"/>
      <c r="BD1071" s="11"/>
      <c r="BE1071" s="11"/>
      <c r="BF1071" s="33"/>
      <c r="BG1071" s="11"/>
      <c r="BH1071" s="11"/>
      <c r="BI1071" s="11"/>
      <c r="BJ1071" s="33"/>
      <c r="BK1071" s="11"/>
      <c r="BL1071" s="11"/>
      <c r="BM1071" s="11"/>
      <c r="BN1071" s="33"/>
      <c r="BO1071" s="13"/>
    </row>
    <row r="1072" spans="1:67" ht="15.75" x14ac:dyDescent="0.25">
      <c r="A1072" s="12"/>
      <c r="B1072" s="148"/>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10"/>
      <c r="AF1072" s="10"/>
      <c r="AG1072" s="10"/>
      <c r="AH1072" s="33"/>
      <c r="AI1072" s="10"/>
      <c r="AJ1072" s="10"/>
      <c r="AK1072" s="10"/>
      <c r="AL1072" s="33"/>
      <c r="AM1072" s="10"/>
      <c r="AN1072" s="10"/>
      <c r="AO1072" s="10"/>
      <c r="AP1072" s="33"/>
      <c r="AQ1072" s="11"/>
      <c r="AR1072" s="11"/>
      <c r="AS1072" s="11"/>
      <c r="AT1072" s="33"/>
      <c r="AU1072" s="11"/>
      <c r="AV1072" s="11"/>
      <c r="AW1072" s="11"/>
      <c r="AX1072" s="33"/>
      <c r="AY1072" s="11"/>
      <c r="AZ1072" s="11"/>
      <c r="BA1072" s="11"/>
      <c r="BB1072" s="33"/>
      <c r="BC1072" s="11"/>
      <c r="BD1072" s="11"/>
      <c r="BE1072" s="11"/>
      <c r="BF1072" s="33"/>
      <c r="BG1072" s="11"/>
      <c r="BH1072" s="11"/>
      <c r="BI1072" s="11"/>
      <c r="BJ1072" s="33"/>
      <c r="BK1072" s="11"/>
      <c r="BL1072" s="11"/>
      <c r="BM1072" s="11"/>
      <c r="BN1072" s="33"/>
      <c r="BO1072" s="13"/>
    </row>
    <row r="1073" spans="1:67" ht="15.75" x14ac:dyDescent="0.25">
      <c r="A1073" s="12"/>
      <c r="B1073" s="148"/>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10"/>
      <c r="AF1073" s="10"/>
      <c r="AG1073" s="10"/>
      <c r="AH1073" s="33"/>
      <c r="AI1073" s="10"/>
      <c r="AJ1073" s="10"/>
      <c r="AK1073" s="10"/>
      <c r="AL1073" s="33"/>
      <c r="AM1073" s="10"/>
      <c r="AN1073" s="10"/>
      <c r="AO1073" s="10"/>
      <c r="AP1073" s="33"/>
      <c r="AQ1073" s="11"/>
      <c r="AR1073" s="11"/>
      <c r="AS1073" s="11"/>
      <c r="AT1073" s="33"/>
      <c r="AU1073" s="11"/>
      <c r="AV1073" s="11"/>
      <c r="AW1073" s="11"/>
      <c r="AX1073" s="33"/>
      <c r="AY1073" s="11"/>
      <c r="AZ1073" s="11"/>
      <c r="BA1073" s="11"/>
      <c r="BB1073" s="33"/>
      <c r="BC1073" s="11"/>
      <c r="BD1073" s="11"/>
      <c r="BE1073" s="11"/>
      <c r="BF1073" s="33"/>
      <c r="BG1073" s="11"/>
      <c r="BH1073" s="11"/>
      <c r="BI1073" s="11"/>
      <c r="BJ1073" s="33"/>
      <c r="BK1073" s="11"/>
      <c r="BL1073" s="11"/>
      <c r="BM1073" s="11"/>
      <c r="BN1073" s="33"/>
      <c r="BO1073" s="13"/>
    </row>
    <row r="1074" spans="1:67" ht="15.75" x14ac:dyDescent="0.25">
      <c r="A1074" s="12"/>
      <c r="B1074" s="148"/>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10"/>
      <c r="AF1074" s="10"/>
      <c r="AG1074" s="10"/>
      <c r="AH1074" s="33"/>
      <c r="AI1074" s="10"/>
      <c r="AJ1074" s="10"/>
      <c r="AK1074" s="10"/>
      <c r="AL1074" s="33"/>
      <c r="AM1074" s="10"/>
      <c r="AN1074" s="10"/>
      <c r="AO1074" s="10"/>
      <c r="AP1074" s="33"/>
      <c r="AQ1074" s="11"/>
      <c r="AR1074" s="11"/>
      <c r="AS1074" s="11"/>
      <c r="AT1074" s="33"/>
      <c r="AU1074" s="11"/>
      <c r="AV1074" s="11"/>
      <c r="AW1074" s="11"/>
      <c r="AX1074" s="33"/>
      <c r="AY1074" s="11"/>
      <c r="AZ1074" s="11"/>
      <c r="BA1074" s="11"/>
      <c r="BB1074" s="33"/>
      <c r="BC1074" s="11"/>
      <c r="BD1074" s="11"/>
      <c r="BE1074" s="11"/>
      <c r="BF1074" s="33"/>
      <c r="BG1074" s="11"/>
      <c r="BH1074" s="11"/>
      <c r="BI1074" s="11"/>
      <c r="BJ1074" s="33"/>
      <c r="BK1074" s="11"/>
      <c r="BL1074" s="11"/>
      <c r="BM1074" s="11"/>
      <c r="BN1074" s="33"/>
      <c r="BO1074" s="13"/>
    </row>
    <row r="1075" spans="1:67" ht="15.75" x14ac:dyDescent="0.25">
      <c r="A1075" s="12"/>
      <c r="B1075" s="148"/>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10"/>
      <c r="AF1075" s="10"/>
      <c r="AG1075" s="10"/>
      <c r="AH1075" s="33"/>
      <c r="AI1075" s="10"/>
      <c r="AJ1075" s="10"/>
      <c r="AK1075" s="10"/>
      <c r="AL1075" s="33"/>
      <c r="AM1075" s="10"/>
      <c r="AN1075" s="10"/>
      <c r="AO1075" s="10"/>
      <c r="AP1075" s="33"/>
      <c r="AQ1075" s="11"/>
      <c r="AR1075" s="11"/>
      <c r="AS1075" s="11"/>
      <c r="AT1075" s="33"/>
      <c r="AU1075" s="11"/>
      <c r="AV1075" s="11"/>
      <c r="AW1075" s="11"/>
      <c r="AX1075" s="33"/>
      <c r="AY1075" s="11"/>
      <c r="AZ1075" s="11"/>
      <c r="BA1075" s="11"/>
      <c r="BB1075" s="33"/>
      <c r="BC1075" s="11"/>
      <c r="BD1075" s="11"/>
      <c r="BE1075" s="11"/>
      <c r="BF1075" s="33"/>
      <c r="BG1075" s="11"/>
      <c r="BH1075" s="11"/>
      <c r="BI1075" s="11"/>
      <c r="BJ1075" s="33"/>
      <c r="BK1075" s="11"/>
      <c r="BL1075" s="11"/>
      <c r="BM1075" s="11"/>
      <c r="BN1075" s="33"/>
      <c r="BO1075" s="13"/>
    </row>
    <row r="1076" spans="1:67" ht="15.75" x14ac:dyDescent="0.25">
      <c r="A1076" s="12"/>
      <c r="B1076" s="148"/>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10"/>
      <c r="AF1076" s="10"/>
      <c r="AG1076" s="10"/>
      <c r="AH1076" s="33"/>
      <c r="AI1076" s="10"/>
      <c r="AJ1076" s="10"/>
      <c r="AK1076" s="10"/>
      <c r="AL1076" s="33"/>
      <c r="AM1076" s="10"/>
      <c r="AN1076" s="10"/>
      <c r="AO1076" s="10"/>
      <c r="AP1076" s="33"/>
      <c r="AQ1076" s="11"/>
      <c r="AR1076" s="11"/>
      <c r="AS1076" s="11"/>
      <c r="AT1076" s="33"/>
      <c r="AU1076" s="11"/>
      <c r="AV1076" s="11"/>
      <c r="AW1076" s="11"/>
      <c r="AX1076" s="33"/>
      <c r="AY1076" s="11"/>
      <c r="AZ1076" s="11"/>
      <c r="BA1076" s="11"/>
      <c r="BB1076" s="33"/>
      <c r="BC1076" s="11"/>
      <c r="BD1076" s="11"/>
      <c r="BE1076" s="11"/>
      <c r="BF1076" s="33"/>
      <c r="BG1076" s="11"/>
      <c r="BH1076" s="11"/>
      <c r="BI1076" s="11"/>
      <c r="BJ1076" s="33"/>
      <c r="BK1076" s="11"/>
      <c r="BL1076" s="11"/>
      <c r="BM1076" s="11"/>
      <c r="BN1076" s="33"/>
      <c r="BO1076" s="13"/>
    </row>
    <row r="1077" spans="1:67" ht="15.75" x14ac:dyDescent="0.25">
      <c r="A1077" s="12"/>
      <c r="B1077" s="148"/>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10"/>
      <c r="AF1077" s="10"/>
      <c r="AG1077" s="10"/>
      <c r="AH1077" s="33"/>
      <c r="AI1077" s="10"/>
      <c r="AJ1077" s="10"/>
      <c r="AK1077" s="10"/>
      <c r="AL1077" s="33"/>
      <c r="AM1077" s="10"/>
      <c r="AN1077" s="10"/>
      <c r="AO1077" s="10"/>
      <c r="AP1077" s="33"/>
      <c r="AQ1077" s="11"/>
      <c r="AR1077" s="11"/>
      <c r="AS1077" s="11"/>
      <c r="AT1077" s="33"/>
      <c r="AU1077" s="11"/>
      <c r="AV1077" s="11"/>
      <c r="AW1077" s="11"/>
      <c r="AX1077" s="33"/>
      <c r="AY1077" s="11"/>
      <c r="AZ1077" s="11"/>
      <c r="BA1077" s="11"/>
      <c r="BB1077" s="33"/>
      <c r="BC1077" s="11"/>
      <c r="BD1077" s="11"/>
      <c r="BE1077" s="11"/>
      <c r="BF1077" s="33"/>
      <c r="BG1077" s="11"/>
      <c r="BH1077" s="11"/>
      <c r="BI1077" s="11"/>
      <c r="BJ1077" s="33"/>
      <c r="BK1077" s="11"/>
      <c r="BL1077" s="11"/>
      <c r="BM1077" s="11"/>
      <c r="BN1077" s="33"/>
      <c r="BO1077" s="13"/>
    </row>
    <row r="1078" spans="1:67" ht="15.75" x14ac:dyDescent="0.25">
      <c r="A1078" s="12"/>
      <c r="B1078" s="148"/>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10"/>
      <c r="AF1078" s="10"/>
      <c r="AG1078" s="10"/>
      <c r="AH1078" s="33"/>
      <c r="AI1078" s="10"/>
      <c r="AJ1078" s="10"/>
      <c r="AK1078" s="10"/>
      <c r="AL1078" s="33"/>
      <c r="AM1078" s="10"/>
      <c r="AN1078" s="10"/>
      <c r="AO1078" s="10"/>
      <c r="AP1078" s="33"/>
      <c r="AQ1078" s="11"/>
      <c r="AR1078" s="11"/>
      <c r="AS1078" s="11"/>
      <c r="AT1078" s="33"/>
      <c r="AU1078" s="11"/>
      <c r="AV1078" s="11"/>
      <c r="AW1078" s="11"/>
      <c r="AX1078" s="33"/>
      <c r="AY1078" s="11"/>
      <c r="AZ1078" s="11"/>
      <c r="BA1078" s="11"/>
      <c r="BB1078" s="33"/>
      <c r="BC1078" s="11"/>
      <c r="BD1078" s="11"/>
      <c r="BE1078" s="11"/>
      <c r="BF1078" s="33"/>
      <c r="BG1078" s="11"/>
      <c r="BH1078" s="11"/>
      <c r="BI1078" s="11"/>
      <c r="BJ1078" s="33"/>
      <c r="BK1078" s="11"/>
      <c r="BL1078" s="11"/>
      <c r="BM1078" s="11"/>
      <c r="BN1078" s="33"/>
      <c r="BO1078" s="13"/>
    </row>
    <row r="1079" spans="1:67" ht="15.75" x14ac:dyDescent="0.25">
      <c r="A1079" s="12"/>
      <c r="B1079" s="148"/>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10"/>
      <c r="AF1079" s="10"/>
      <c r="AG1079" s="10"/>
      <c r="AH1079" s="33"/>
      <c r="AI1079" s="10"/>
      <c r="AJ1079" s="10"/>
      <c r="AK1079" s="10"/>
      <c r="AL1079" s="33"/>
      <c r="AM1079" s="10"/>
      <c r="AN1079" s="10"/>
      <c r="AO1079" s="10"/>
      <c r="AP1079" s="33"/>
      <c r="AQ1079" s="11"/>
      <c r="AR1079" s="11"/>
      <c r="AS1079" s="11"/>
      <c r="AT1079" s="33"/>
      <c r="AU1079" s="11"/>
      <c r="AV1079" s="11"/>
      <c r="AW1079" s="11"/>
      <c r="AX1079" s="33"/>
      <c r="AY1079" s="11"/>
      <c r="AZ1079" s="11"/>
      <c r="BA1079" s="11"/>
      <c r="BB1079" s="33"/>
      <c r="BC1079" s="11"/>
      <c r="BD1079" s="11"/>
      <c r="BE1079" s="11"/>
      <c r="BF1079" s="33"/>
      <c r="BG1079" s="11"/>
      <c r="BH1079" s="11"/>
      <c r="BI1079" s="11"/>
      <c r="BJ1079" s="33"/>
      <c r="BK1079" s="11"/>
      <c r="BL1079" s="11"/>
      <c r="BM1079" s="11"/>
      <c r="BN1079" s="33"/>
      <c r="BO1079" s="13"/>
    </row>
    <row r="1080" spans="1:67" ht="15.75" x14ac:dyDescent="0.25">
      <c r="A1080" s="12"/>
      <c r="B1080" s="148"/>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10"/>
      <c r="AF1080" s="10"/>
      <c r="AG1080" s="10"/>
      <c r="AH1080" s="33"/>
      <c r="AI1080" s="10"/>
      <c r="AJ1080" s="10"/>
      <c r="AK1080" s="10"/>
      <c r="AL1080" s="33"/>
      <c r="AM1080" s="10"/>
      <c r="AN1080" s="10"/>
      <c r="AO1080" s="10"/>
      <c r="AP1080" s="33"/>
      <c r="AQ1080" s="11"/>
      <c r="AR1080" s="11"/>
      <c r="AS1080" s="11"/>
      <c r="AT1080" s="33"/>
      <c r="AU1080" s="11"/>
      <c r="AV1080" s="11"/>
      <c r="AW1080" s="11"/>
      <c r="AX1080" s="33"/>
      <c r="AY1080" s="11"/>
      <c r="AZ1080" s="11"/>
      <c r="BA1080" s="11"/>
      <c r="BB1080" s="33"/>
      <c r="BC1080" s="11"/>
      <c r="BD1080" s="11"/>
      <c r="BE1080" s="11"/>
      <c r="BF1080" s="33"/>
      <c r="BG1080" s="11"/>
      <c r="BH1080" s="11"/>
      <c r="BI1080" s="11"/>
      <c r="BJ1080" s="33"/>
      <c r="BK1080" s="11"/>
      <c r="BL1080" s="11"/>
      <c r="BM1080" s="11"/>
      <c r="BN1080" s="33"/>
      <c r="BO1080" s="13"/>
    </row>
    <row r="1081" spans="1:67" ht="15.75" x14ac:dyDescent="0.25">
      <c r="A1081" s="12"/>
      <c r="B1081" s="148"/>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10"/>
      <c r="AF1081" s="10"/>
      <c r="AG1081" s="10"/>
      <c r="AH1081" s="33"/>
      <c r="AI1081" s="10"/>
      <c r="AJ1081" s="10"/>
      <c r="AK1081" s="10"/>
      <c r="AL1081" s="33"/>
      <c r="AM1081" s="10"/>
      <c r="AN1081" s="10"/>
      <c r="AO1081" s="10"/>
      <c r="AP1081" s="33"/>
      <c r="AQ1081" s="11"/>
      <c r="AR1081" s="11"/>
      <c r="AS1081" s="11"/>
      <c r="AT1081" s="33"/>
      <c r="AU1081" s="11"/>
      <c r="AV1081" s="11"/>
      <c r="AW1081" s="11"/>
      <c r="AX1081" s="33"/>
      <c r="AY1081" s="11"/>
      <c r="AZ1081" s="11"/>
      <c r="BA1081" s="11"/>
      <c r="BB1081" s="33"/>
      <c r="BC1081" s="11"/>
      <c r="BD1081" s="11"/>
      <c r="BE1081" s="11"/>
      <c r="BF1081" s="33"/>
      <c r="BG1081" s="11"/>
      <c r="BH1081" s="11"/>
      <c r="BI1081" s="11"/>
      <c r="BJ1081" s="33"/>
      <c r="BK1081" s="11"/>
      <c r="BL1081" s="11"/>
      <c r="BM1081" s="11"/>
      <c r="BN1081" s="33"/>
      <c r="BO1081" s="13"/>
    </row>
    <row r="1082" spans="1:67" ht="15.75" x14ac:dyDescent="0.25">
      <c r="A1082" s="12"/>
      <c r="B1082" s="148"/>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10"/>
      <c r="AF1082" s="10"/>
      <c r="AG1082" s="10"/>
      <c r="AH1082" s="33"/>
      <c r="AI1082" s="10"/>
      <c r="AJ1082" s="10"/>
      <c r="AK1082" s="10"/>
      <c r="AL1082" s="33"/>
      <c r="AM1082" s="10"/>
      <c r="AN1082" s="10"/>
      <c r="AO1082" s="10"/>
      <c r="AP1082" s="33"/>
      <c r="AQ1082" s="11"/>
      <c r="AR1082" s="11"/>
      <c r="AS1082" s="11"/>
      <c r="AT1082" s="33"/>
      <c r="AU1082" s="11"/>
      <c r="AV1082" s="11"/>
      <c r="AW1082" s="11"/>
      <c r="AX1082" s="33"/>
      <c r="AY1082" s="11"/>
      <c r="AZ1082" s="11"/>
      <c r="BA1082" s="11"/>
      <c r="BB1082" s="33"/>
      <c r="BC1082" s="11"/>
      <c r="BD1082" s="11"/>
      <c r="BE1082" s="11"/>
      <c r="BF1082" s="33"/>
      <c r="BG1082" s="11"/>
      <c r="BH1082" s="11"/>
      <c r="BI1082" s="11"/>
      <c r="BJ1082" s="33"/>
      <c r="BK1082" s="11"/>
      <c r="BL1082" s="11"/>
      <c r="BM1082" s="11"/>
      <c r="BN1082" s="33"/>
      <c r="BO1082" s="13"/>
    </row>
    <row r="1083" spans="1:67" ht="15.75" x14ac:dyDescent="0.25">
      <c r="A1083" s="12"/>
      <c r="B1083" s="148"/>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10"/>
      <c r="AF1083" s="10"/>
      <c r="AG1083" s="10"/>
      <c r="AH1083" s="33"/>
      <c r="AI1083" s="10"/>
      <c r="AJ1083" s="10"/>
      <c r="AK1083" s="10"/>
      <c r="AL1083" s="33"/>
      <c r="AM1083" s="10"/>
      <c r="AN1083" s="10"/>
      <c r="AO1083" s="10"/>
      <c r="AP1083" s="33"/>
      <c r="AQ1083" s="11"/>
      <c r="AR1083" s="11"/>
      <c r="AS1083" s="11"/>
      <c r="AT1083" s="33"/>
      <c r="AU1083" s="11"/>
      <c r="AV1083" s="11"/>
      <c r="AW1083" s="11"/>
      <c r="AX1083" s="33"/>
      <c r="AY1083" s="11"/>
      <c r="AZ1083" s="11"/>
      <c r="BA1083" s="11"/>
      <c r="BB1083" s="33"/>
      <c r="BC1083" s="11"/>
      <c r="BD1083" s="11"/>
      <c r="BE1083" s="11"/>
      <c r="BF1083" s="33"/>
      <c r="BG1083" s="11"/>
      <c r="BH1083" s="11"/>
      <c r="BI1083" s="11"/>
      <c r="BJ1083" s="33"/>
      <c r="BK1083" s="11"/>
      <c r="BL1083" s="11"/>
      <c r="BM1083" s="11"/>
      <c r="BN1083" s="33"/>
      <c r="BO1083" s="13"/>
    </row>
    <row r="1084" spans="1:67" ht="15.75" x14ac:dyDescent="0.25">
      <c r="A1084" s="12"/>
      <c r="B1084" s="148"/>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10"/>
      <c r="AF1084" s="10"/>
      <c r="AG1084" s="10"/>
      <c r="AH1084" s="33"/>
      <c r="AI1084" s="10"/>
      <c r="AJ1084" s="10"/>
      <c r="AK1084" s="10"/>
      <c r="AL1084" s="33"/>
      <c r="AM1084" s="10"/>
      <c r="AN1084" s="10"/>
      <c r="AO1084" s="10"/>
      <c r="AP1084" s="33"/>
      <c r="AQ1084" s="11"/>
      <c r="AR1084" s="11"/>
      <c r="AS1084" s="11"/>
      <c r="AT1084" s="33"/>
      <c r="AU1084" s="11"/>
      <c r="AV1084" s="11"/>
      <c r="AW1084" s="11"/>
      <c r="AX1084" s="33"/>
      <c r="AY1084" s="11"/>
      <c r="AZ1084" s="11"/>
      <c r="BA1084" s="11"/>
      <c r="BB1084" s="33"/>
      <c r="BC1084" s="11"/>
      <c r="BD1084" s="11"/>
      <c r="BE1084" s="11"/>
      <c r="BF1084" s="33"/>
      <c r="BG1084" s="11"/>
      <c r="BH1084" s="11"/>
      <c r="BI1084" s="11"/>
      <c r="BJ1084" s="33"/>
      <c r="BK1084" s="11"/>
      <c r="BL1084" s="11"/>
      <c r="BM1084" s="11"/>
      <c r="BN1084" s="33"/>
      <c r="BO1084" s="13"/>
    </row>
    <row r="1085" spans="1:67" ht="15.75" x14ac:dyDescent="0.25">
      <c r="A1085" s="12"/>
      <c r="B1085" s="148"/>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10"/>
      <c r="AF1085" s="10"/>
      <c r="AG1085" s="10"/>
      <c r="AH1085" s="33"/>
      <c r="AI1085" s="10"/>
      <c r="AJ1085" s="10"/>
      <c r="AK1085" s="10"/>
      <c r="AL1085" s="33"/>
      <c r="AM1085" s="10"/>
      <c r="AN1085" s="10"/>
      <c r="AO1085" s="10"/>
      <c r="AP1085" s="33"/>
      <c r="AQ1085" s="11"/>
      <c r="AR1085" s="11"/>
      <c r="AS1085" s="11"/>
      <c r="AT1085" s="33"/>
      <c r="AU1085" s="11"/>
      <c r="AV1085" s="11"/>
      <c r="AW1085" s="11"/>
      <c r="AX1085" s="33"/>
      <c r="AY1085" s="11"/>
      <c r="AZ1085" s="11"/>
      <c r="BA1085" s="11"/>
      <c r="BB1085" s="33"/>
      <c r="BC1085" s="11"/>
      <c r="BD1085" s="11"/>
      <c r="BE1085" s="11"/>
      <c r="BF1085" s="33"/>
      <c r="BG1085" s="11"/>
      <c r="BH1085" s="11"/>
      <c r="BI1085" s="11"/>
      <c r="BJ1085" s="33"/>
      <c r="BK1085" s="11"/>
      <c r="BL1085" s="11"/>
      <c r="BM1085" s="11"/>
      <c r="BN1085" s="33"/>
      <c r="BO1085" s="13"/>
    </row>
    <row r="1086" spans="1:67" ht="15.75" x14ac:dyDescent="0.25">
      <c r="A1086" s="12"/>
      <c r="B1086" s="148"/>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10"/>
      <c r="AF1086" s="10"/>
      <c r="AG1086" s="10"/>
      <c r="AH1086" s="33"/>
      <c r="AI1086" s="10"/>
      <c r="AJ1086" s="10"/>
      <c r="AK1086" s="10"/>
      <c r="AL1086" s="33"/>
      <c r="AM1086" s="10"/>
      <c r="AN1086" s="10"/>
      <c r="AO1086" s="10"/>
      <c r="AP1086" s="33"/>
      <c r="AQ1086" s="11"/>
      <c r="AR1086" s="11"/>
      <c r="AS1086" s="11"/>
      <c r="AT1086" s="33"/>
      <c r="AU1086" s="11"/>
      <c r="AV1086" s="11"/>
      <c r="AW1086" s="11"/>
      <c r="AX1086" s="33"/>
      <c r="AY1086" s="11"/>
      <c r="AZ1086" s="11"/>
      <c r="BA1086" s="11"/>
      <c r="BB1086" s="33"/>
      <c r="BC1086" s="11"/>
      <c r="BD1086" s="11"/>
      <c r="BE1086" s="11"/>
      <c r="BF1086" s="33"/>
      <c r="BG1086" s="11"/>
      <c r="BH1086" s="11"/>
      <c r="BI1086" s="11"/>
      <c r="BJ1086" s="33"/>
      <c r="BK1086" s="11"/>
      <c r="BL1086" s="11"/>
      <c r="BM1086" s="11"/>
      <c r="BN1086" s="33"/>
      <c r="BO1086" s="13"/>
    </row>
    <row r="1087" spans="1:67" ht="15.75" x14ac:dyDescent="0.25">
      <c r="A1087" s="12"/>
      <c r="B1087" s="148"/>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10"/>
      <c r="AF1087" s="10"/>
      <c r="AG1087" s="10"/>
      <c r="AH1087" s="33"/>
      <c r="AI1087" s="10"/>
      <c r="AJ1087" s="10"/>
      <c r="AK1087" s="10"/>
      <c r="AL1087" s="33"/>
      <c r="AM1087" s="10"/>
      <c r="AN1087" s="10"/>
      <c r="AO1087" s="10"/>
      <c r="AP1087" s="33"/>
      <c r="AQ1087" s="11"/>
      <c r="AR1087" s="11"/>
      <c r="AS1087" s="11"/>
      <c r="AT1087" s="33"/>
      <c r="AU1087" s="11"/>
      <c r="AV1087" s="11"/>
      <c r="AW1087" s="11"/>
      <c r="AX1087" s="33"/>
      <c r="AY1087" s="11"/>
      <c r="AZ1087" s="11"/>
      <c r="BA1087" s="11"/>
      <c r="BB1087" s="33"/>
      <c r="BC1087" s="11"/>
      <c r="BD1087" s="11"/>
      <c r="BE1087" s="11"/>
      <c r="BF1087" s="33"/>
      <c r="BG1087" s="11"/>
      <c r="BH1087" s="11"/>
      <c r="BI1087" s="11"/>
      <c r="BJ1087" s="33"/>
      <c r="BK1087" s="11"/>
      <c r="BL1087" s="11"/>
      <c r="BM1087" s="11"/>
      <c r="BN1087" s="33"/>
      <c r="BO1087" s="13"/>
    </row>
    <row r="1088" spans="1:67" ht="15.75" x14ac:dyDescent="0.25">
      <c r="A1088" s="12"/>
      <c r="B1088" s="148"/>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10"/>
      <c r="AF1088" s="10"/>
      <c r="AG1088" s="10"/>
      <c r="AH1088" s="33"/>
      <c r="AI1088" s="10"/>
      <c r="AJ1088" s="10"/>
      <c r="AK1088" s="10"/>
      <c r="AL1088" s="33"/>
      <c r="AM1088" s="10"/>
      <c r="AN1088" s="10"/>
      <c r="AO1088" s="10"/>
      <c r="AP1088" s="33"/>
      <c r="AQ1088" s="11"/>
      <c r="AR1088" s="11"/>
      <c r="AS1088" s="11"/>
      <c r="AT1088" s="33"/>
      <c r="AU1088" s="11"/>
      <c r="AV1088" s="11"/>
      <c r="AW1088" s="11"/>
      <c r="AX1088" s="33"/>
      <c r="AY1088" s="11"/>
      <c r="AZ1088" s="11"/>
      <c r="BA1088" s="11"/>
      <c r="BB1088" s="33"/>
      <c r="BC1088" s="11"/>
      <c r="BD1088" s="11"/>
      <c r="BE1088" s="11"/>
      <c r="BF1088" s="33"/>
      <c r="BG1088" s="11"/>
      <c r="BH1088" s="11"/>
      <c r="BI1088" s="11"/>
      <c r="BJ1088" s="33"/>
      <c r="BK1088" s="11"/>
      <c r="BL1088" s="11"/>
      <c r="BM1088" s="11"/>
      <c r="BN1088" s="33"/>
      <c r="BO1088" s="13"/>
    </row>
    <row r="1089" spans="1:67" ht="15.75" x14ac:dyDescent="0.25">
      <c r="A1089" s="12"/>
      <c r="B1089" s="148"/>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10"/>
      <c r="AF1089" s="10"/>
      <c r="AG1089" s="10"/>
      <c r="AH1089" s="33"/>
      <c r="AI1089" s="10"/>
      <c r="AJ1089" s="10"/>
      <c r="AK1089" s="10"/>
      <c r="AL1089" s="33"/>
      <c r="AM1089" s="10"/>
      <c r="AN1089" s="10"/>
      <c r="AO1089" s="10"/>
      <c r="AP1089" s="33"/>
      <c r="AQ1089" s="11"/>
      <c r="AR1089" s="11"/>
      <c r="AS1089" s="11"/>
      <c r="AT1089" s="33"/>
      <c r="AU1089" s="11"/>
      <c r="AV1089" s="11"/>
      <c r="AW1089" s="11"/>
      <c r="AX1089" s="33"/>
      <c r="AY1089" s="11"/>
      <c r="AZ1089" s="11"/>
      <c r="BA1089" s="11"/>
      <c r="BB1089" s="33"/>
      <c r="BC1089" s="11"/>
      <c r="BD1089" s="11"/>
      <c r="BE1089" s="11"/>
      <c r="BF1089" s="33"/>
      <c r="BG1089" s="11"/>
      <c r="BH1089" s="11"/>
      <c r="BI1089" s="11"/>
      <c r="BJ1089" s="33"/>
      <c r="BK1089" s="11"/>
      <c r="BL1089" s="11"/>
      <c r="BM1089" s="11"/>
      <c r="BN1089" s="33"/>
      <c r="BO1089" s="13"/>
    </row>
    <row r="1090" spans="1:67" ht="15.75" x14ac:dyDescent="0.25">
      <c r="A1090" s="12"/>
      <c r="B1090" s="148"/>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10"/>
      <c r="AF1090" s="10"/>
      <c r="AG1090" s="10"/>
      <c r="AH1090" s="33"/>
      <c r="AI1090" s="10"/>
      <c r="AJ1090" s="10"/>
      <c r="AK1090" s="10"/>
      <c r="AL1090" s="33"/>
      <c r="AM1090" s="10"/>
      <c r="AN1090" s="10"/>
      <c r="AO1090" s="10"/>
      <c r="AP1090" s="33"/>
      <c r="AQ1090" s="11"/>
      <c r="AR1090" s="11"/>
      <c r="AS1090" s="11"/>
      <c r="AT1090" s="33"/>
      <c r="AU1090" s="11"/>
      <c r="AV1090" s="11"/>
      <c r="AW1090" s="11"/>
      <c r="AX1090" s="33"/>
      <c r="AY1090" s="11"/>
      <c r="AZ1090" s="11"/>
      <c r="BA1090" s="11"/>
      <c r="BB1090" s="33"/>
      <c r="BC1090" s="11"/>
      <c r="BD1090" s="11"/>
      <c r="BE1090" s="11"/>
      <c r="BF1090" s="33"/>
      <c r="BG1090" s="11"/>
      <c r="BH1090" s="11"/>
      <c r="BI1090" s="11"/>
      <c r="BJ1090" s="33"/>
      <c r="BK1090" s="11"/>
      <c r="BL1090" s="11"/>
      <c r="BM1090" s="11"/>
      <c r="BN1090" s="33"/>
      <c r="BO1090" s="13"/>
    </row>
    <row r="1091" spans="1:67" ht="15.75" x14ac:dyDescent="0.25">
      <c r="A1091" s="12"/>
      <c r="B1091" s="148"/>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10"/>
      <c r="AF1091" s="10"/>
      <c r="AG1091" s="10"/>
      <c r="AH1091" s="33"/>
      <c r="AI1091" s="10"/>
      <c r="AJ1091" s="10"/>
      <c r="AK1091" s="10"/>
      <c r="AL1091" s="33"/>
      <c r="AM1091" s="10"/>
      <c r="AN1091" s="10"/>
      <c r="AO1091" s="10"/>
      <c r="AP1091" s="33"/>
      <c r="AQ1091" s="11"/>
      <c r="AR1091" s="11"/>
      <c r="AS1091" s="11"/>
      <c r="AT1091" s="33"/>
      <c r="AU1091" s="11"/>
      <c r="AV1091" s="11"/>
      <c r="AW1091" s="11"/>
      <c r="AX1091" s="33"/>
      <c r="AY1091" s="11"/>
      <c r="AZ1091" s="11"/>
      <c r="BA1091" s="11"/>
      <c r="BB1091" s="33"/>
      <c r="BC1091" s="11"/>
      <c r="BD1091" s="11"/>
      <c r="BE1091" s="11"/>
      <c r="BF1091" s="33"/>
      <c r="BG1091" s="11"/>
      <c r="BH1091" s="11"/>
      <c r="BI1091" s="11"/>
      <c r="BJ1091" s="33"/>
      <c r="BK1091" s="11"/>
      <c r="BL1091" s="11"/>
      <c r="BM1091" s="11"/>
      <c r="BN1091" s="33"/>
      <c r="BO1091" s="13"/>
    </row>
  </sheetData>
  <sheetProtection formatColumns="0" formatRows="0" insertRows="0"/>
  <mergeCells count="410">
    <mergeCell ref="C88:C92"/>
    <mergeCell ref="C94:C95"/>
    <mergeCell ref="C97:C99"/>
    <mergeCell ref="C102:C103"/>
    <mergeCell ref="C126:H126"/>
    <mergeCell ref="C128:H128"/>
    <mergeCell ref="C130:H130"/>
    <mergeCell ref="C132:H132"/>
    <mergeCell ref="E102:E103"/>
    <mergeCell ref="D102:D103"/>
    <mergeCell ref="F106:F107"/>
    <mergeCell ref="F120:F121"/>
    <mergeCell ref="D106:D110"/>
    <mergeCell ref="E106:E110"/>
    <mergeCell ref="E112:E113"/>
    <mergeCell ref="D112:D113"/>
    <mergeCell ref="E115:E117"/>
    <mergeCell ref="D115:D117"/>
    <mergeCell ref="E120:E121"/>
    <mergeCell ref="D120:D121"/>
    <mergeCell ref="C123:H123"/>
    <mergeCell ref="C106:C110"/>
    <mergeCell ref="C112:C113"/>
    <mergeCell ref="C115:C117"/>
    <mergeCell ref="C22:H22"/>
    <mergeCell ref="C42:H42"/>
    <mergeCell ref="E52:E54"/>
    <mergeCell ref="D52:D54"/>
    <mergeCell ref="C52:C54"/>
    <mergeCell ref="D55:D56"/>
    <mergeCell ref="E55:E56"/>
    <mergeCell ref="C55:C56"/>
    <mergeCell ref="C57:C58"/>
    <mergeCell ref="D57:D58"/>
    <mergeCell ref="E57:E58"/>
    <mergeCell ref="F57:F58"/>
    <mergeCell ref="D50:D51"/>
    <mergeCell ref="E50:E51"/>
    <mergeCell ref="G32:G33"/>
    <mergeCell ref="C31:E31"/>
    <mergeCell ref="C49:E49"/>
    <mergeCell ref="C50:C51"/>
    <mergeCell ref="F28:O28"/>
    <mergeCell ref="F29:O29"/>
    <mergeCell ref="AA86:AD86"/>
    <mergeCell ref="AE86:AH86"/>
    <mergeCell ref="AG146:AG148"/>
    <mergeCell ref="P86:R86"/>
    <mergeCell ref="N86:O86"/>
    <mergeCell ref="F141:O141"/>
    <mergeCell ref="F86:F87"/>
    <mergeCell ref="G86:G87"/>
    <mergeCell ref="J86:J87"/>
    <mergeCell ref="K86:K87"/>
    <mergeCell ref="L86:L87"/>
    <mergeCell ref="I86:I87"/>
    <mergeCell ref="F88:F89"/>
    <mergeCell ref="F102:F103"/>
    <mergeCell ref="F142:O142"/>
    <mergeCell ref="F143:O143"/>
    <mergeCell ref="H86:H87"/>
    <mergeCell ref="M86:M87"/>
    <mergeCell ref="F140:O140"/>
    <mergeCell ref="S86:V86"/>
    <mergeCell ref="W86:Z86"/>
    <mergeCell ref="U88:U104"/>
    <mergeCell ref="Y88:Y104"/>
    <mergeCell ref="AC88:AC104"/>
    <mergeCell ref="C143:E143"/>
    <mergeCell ref="C59:C61"/>
    <mergeCell ref="D59:D61"/>
    <mergeCell ref="E59:E61"/>
    <mergeCell ref="C62:C63"/>
    <mergeCell ref="D62:D63"/>
    <mergeCell ref="E62:E63"/>
    <mergeCell ref="E65:E67"/>
    <mergeCell ref="C65:C67"/>
    <mergeCell ref="D65:D67"/>
    <mergeCell ref="E68:E78"/>
    <mergeCell ref="D68:D78"/>
    <mergeCell ref="C105:H105"/>
    <mergeCell ref="C137:H137"/>
    <mergeCell ref="C86:C87"/>
    <mergeCell ref="D86:D87"/>
    <mergeCell ref="E86:E87"/>
    <mergeCell ref="C85:E85"/>
    <mergeCell ref="C64:H64"/>
    <mergeCell ref="C79:H79"/>
    <mergeCell ref="C68:C78"/>
    <mergeCell ref="F72:F78"/>
    <mergeCell ref="E88:E92"/>
    <mergeCell ref="D88:D92"/>
    <mergeCell ref="N144:O144"/>
    <mergeCell ref="F155:O155"/>
    <mergeCell ref="F156:O156"/>
    <mergeCell ref="M144:M145"/>
    <mergeCell ref="AQ144:AT144"/>
    <mergeCell ref="AW146:AW148"/>
    <mergeCell ref="AU144:AX144"/>
    <mergeCell ref="F144:F145"/>
    <mergeCell ref="G144:G145"/>
    <mergeCell ref="J144:J145"/>
    <mergeCell ref="K144:K145"/>
    <mergeCell ref="L144:L145"/>
    <mergeCell ref="P144:R144"/>
    <mergeCell ref="H144:H145"/>
    <mergeCell ref="I144:I145"/>
    <mergeCell ref="C149:H149"/>
    <mergeCell ref="D144:D145"/>
    <mergeCell ref="E144:E145"/>
    <mergeCell ref="C144:C145"/>
    <mergeCell ref="W144:Z144"/>
    <mergeCell ref="BA146:BA148"/>
    <mergeCell ref="BE146:BE148"/>
    <mergeCell ref="S159:V159"/>
    <mergeCell ref="W159:Z159"/>
    <mergeCell ref="AA159:AD159"/>
    <mergeCell ref="AE159:AH159"/>
    <mergeCell ref="AI159:AL159"/>
    <mergeCell ref="AM159:AP159"/>
    <mergeCell ref="AQ159:AT159"/>
    <mergeCell ref="AU159:AX159"/>
    <mergeCell ref="AY159:BB159"/>
    <mergeCell ref="BC159:BF159"/>
    <mergeCell ref="Y146:Y148"/>
    <mergeCell ref="AC146:AC148"/>
    <mergeCell ref="AK146:AK148"/>
    <mergeCell ref="AO146:AO148"/>
    <mergeCell ref="AS146:AS148"/>
    <mergeCell ref="BE161:BE163"/>
    <mergeCell ref="BI161:BI163"/>
    <mergeCell ref="BM161:BM163"/>
    <mergeCell ref="U165:U167"/>
    <mergeCell ref="Y165:Y167"/>
    <mergeCell ref="AC165:AC167"/>
    <mergeCell ref="AG165:AG167"/>
    <mergeCell ref="AK165:AK167"/>
    <mergeCell ref="AO165:AO167"/>
    <mergeCell ref="AS165:AS167"/>
    <mergeCell ref="AW165:AW167"/>
    <mergeCell ref="BA165:BA167"/>
    <mergeCell ref="BE165:BE167"/>
    <mergeCell ref="BI165:BI167"/>
    <mergeCell ref="BM165:BM167"/>
    <mergeCell ref="U161:U163"/>
    <mergeCell ref="Y161:Y163"/>
    <mergeCell ref="AC161:AC163"/>
    <mergeCell ref="AG161:AG163"/>
    <mergeCell ref="AK161:AK163"/>
    <mergeCell ref="AO161:AO163"/>
    <mergeCell ref="AS161:AS163"/>
    <mergeCell ref="AW161:AW163"/>
    <mergeCell ref="BA161:BA163"/>
    <mergeCell ref="AG88:AG104"/>
    <mergeCell ref="AK88:AK104"/>
    <mergeCell ref="AO88:AO104"/>
    <mergeCell ref="AS88:AS104"/>
    <mergeCell ref="AW88:AW104"/>
    <mergeCell ref="BA88:BA104"/>
    <mergeCell ref="U106:U136"/>
    <mergeCell ref="Y106:Y136"/>
    <mergeCell ref="AC106:AC136"/>
    <mergeCell ref="AG106:AG136"/>
    <mergeCell ref="AK106:AK136"/>
    <mergeCell ref="AO106:AO136"/>
    <mergeCell ref="AS106:AS136"/>
    <mergeCell ref="AW106:AW136"/>
    <mergeCell ref="BA106:BA136"/>
    <mergeCell ref="BI146:BI148"/>
    <mergeCell ref="BM146:BM148"/>
    <mergeCell ref="BE65:BE78"/>
    <mergeCell ref="BI65:BI78"/>
    <mergeCell ref="BM65:BM78"/>
    <mergeCell ref="Y52:Y63"/>
    <mergeCell ref="AC52:AC63"/>
    <mergeCell ref="AG52:AG63"/>
    <mergeCell ref="AK52:AK63"/>
    <mergeCell ref="AO52:AO63"/>
    <mergeCell ref="AS52:AS63"/>
    <mergeCell ref="AW52:AW63"/>
    <mergeCell ref="BA52:BA63"/>
    <mergeCell ref="AY144:BB144"/>
    <mergeCell ref="BC144:BF144"/>
    <mergeCell ref="BG144:BJ144"/>
    <mergeCell ref="BK144:BN144"/>
    <mergeCell ref="AM86:AP86"/>
    <mergeCell ref="AQ86:AT86"/>
    <mergeCell ref="AU86:AX86"/>
    <mergeCell ref="AY86:BB86"/>
    <mergeCell ref="BC86:BF86"/>
    <mergeCell ref="BG86:BJ86"/>
    <mergeCell ref="BK86:BN86"/>
    <mergeCell ref="U65:U78"/>
    <mergeCell ref="Y65:Y78"/>
    <mergeCell ref="AC65:AC78"/>
    <mergeCell ref="AG65:AG78"/>
    <mergeCell ref="AK65:AK78"/>
    <mergeCell ref="AO65:AO78"/>
    <mergeCell ref="AS65:AS78"/>
    <mergeCell ref="AW65:AW78"/>
    <mergeCell ref="BA65:BA78"/>
    <mergeCell ref="BK13:BN13"/>
    <mergeCell ref="S32:V32"/>
    <mergeCell ref="W32:Z32"/>
    <mergeCell ref="AA32:AD32"/>
    <mergeCell ref="AE32:AH32"/>
    <mergeCell ref="AI32:AL32"/>
    <mergeCell ref="AM32:AP32"/>
    <mergeCell ref="AQ32:AT32"/>
    <mergeCell ref="BE52:BE63"/>
    <mergeCell ref="BI52:BI63"/>
    <mergeCell ref="BM52:BM63"/>
    <mergeCell ref="BG32:BJ32"/>
    <mergeCell ref="BK32:BN32"/>
    <mergeCell ref="AU32:AX32"/>
    <mergeCell ref="AY32:BB32"/>
    <mergeCell ref="BC32:BF32"/>
    <mergeCell ref="AM13:AP13"/>
    <mergeCell ref="AQ13:AT13"/>
    <mergeCell ref="AU13:AX13"/>
    <mergeCell ref="AQ50:AT50"/>
    <mergeCell ref="AU50:AX50"/>
    <mergeCell ref="AY50:BB50"/>
    <mergeCell ref="BC50:BF50"/>
    <mergeCell ref="BG50:BJ50"/>
    <mergeCell ref="BG159:BJ159"/>
    <mergeCell ref="BK159:BN159"/>
    <mergeCell ref="P13:R13"/>
    <mergeCell ref="BE34:BE35"/>
    <mergeCell ref="BI34:BI35"/>
    <mergeCell ref="BM34:BM35"/>
    <mergeCell ref="U34:U35"/>
    <mergeCell ref="Y34:Y35"/>
    <mergeCell ref="AC34:AC35"/>
    <mergeCell ref="AG34:AG35"/>
    <mergeCell ref="AK34:AK35"/>
    <mergeCell ref="AO34:AO35"/>
    <mergeCell ref="AS34:AS35"/>
    <mergeCell ref="AW34:AW35"/>
    <mergeCell ref="BA34:BA35"/>
    <mergeCell ref="AY13:BB13"/>
    <mergeCell ref="BC13:BF13"/>
    <mergeCell ref="BG13:BJ13"/>
    <mergeCell ref="U146:U148"/>
    <mergeCell ref="S144:V144"/>
    <mergeCell ref="AA144:AD144"/>
    <mergeCell ref="AE144:AH144"/>
    <mergeCell ref="AI144:AL144"/>
    <mergeCell ref="AM144:AP144"/>
    <mergeCell ref="BE88:BE104"/>
    <mergeCell ref="BI88:BI104"/>
    <mergeCell ref="BM88:BM104"/>
    <mergeCell ref="BE106:BE136"/>
    <mergeCell ref="BI106:BI136"/>
    <mergeCell ref="BM106:BM136"/>
    <mergeCell ref="AI86:AL86"/>
    <mergeCell ref="E13:E14"/>
    <mergeCell ref="C12:E12"/>
    <mergeCell ref="F12:O12"/>
    <mergeCell ref="L13:L14"/>
    <mergeCell ref="S13:V13"/>
    <mergeCell ref="W13:Z13"/>
    <mergeCell ref="T11:X12"/>
    <mergeCell ref="Y11:AC12"/>
    <mergeCell ref="AA13:AD13"/>
    <mergeCell ref="AE13:AH13"/>
    <mergeCell ref="AI13:AL13"/>
    <mergeCell ref="D13:D14"/>
    <mergeCell ref="C82:E82"/>
    <mergeCell ref="C83:E83"/>
    <mergeCell ref="C84:E84"/>
    <mergeCell ref="F82:O82"/>
    <mergeCell ref="F83:O83"/>
    <mergeCell ref="F84:O84"/>
    <mergeCell ref="F85:O85"/>
    <mergeCell ref="F13:F14"/>
    <mergeCell ref="C13:C14"/>
    <mergeCell ref="N13:O13"/>
    <mergeCell ref="M13:M14"/>
    <mergeCell ref="K13:K14"/>
    <mergeCell ref="E15:E17"/>
    <mergeCell ref="E19:E21"/>
    <mergeCell ref="C15:C17"/>
    <mergeCell ref="C19:C21"/>
    <mergeCell ref="D15:D17"/>
    <mergeCell ref="D19:D21"/>
    <mergeCell ref="H13:H14"/>
    <mergeCell ref="I13:I14"/>
    <mergeCell ref="C18:H18"/>
    <mergeCell ref="G13:G14"/>
    <mergeCell ref="J13:J14"/>
    <mergeCell ref="C28:E28"/>
    <mergeCell ref="C29:E29"/>
    <mergeCell ref="C30:E30"/>
    <mergeCell ref="F30:O30"/>
    <mergeCell ref="F31:O31"/>
    <mergeCell ref="F32:F33"/>
    <mergeCell ref="BK50:BN50"/>
    <mergeCell ref="U37:U38"/>
    <mergeCell ref="Y37:Y38"/>
    <mergeCell ref="AC37:AC38"/>
    <mergeCell ref="AG37:AG38"/>
    <mergeCell ref="AK37:AK38"/>
    <mergeCell ref="AO37:AO38"/>
    <mergeCell ref="AS37:AS38"/>
    <mergeCell ref="AW37:AW38"/>
    <mergeCell ref="BA37:BA38"/>
    <mergeCell ref="BE37:BE38"/>
    <mergeCell ref="BI37:BI38"/>
    <mergeCell ref="BM37:BM38"/>
    <mergeCell ref="S50:V50"/>
    <mergeCell ref="W50:Z50"/>
    <mergeCell ref="AA50:AD50"/>
    <mergeCell ref="AE50:AH50"/>
    <mergeCell ref="AI50:AL50"/>
    <mergeCell ref="AM50:AP50"/>
    <mergeCell ref="D34:D35"/>
    <mergeCell ref="E34:E35"/>
    <mergeCell ref="C37:C38"/>
    <mergeCell ref="D37:D38"/>
    <mergeCell ref="E37:E38"/>
    <mergeCell ref="F46:O46"/>
    <mergeCell ref="C32:C33"/>
    <mergeCell ref="D32:D33"/>
    <mergeCell ref="E32:E33"/>
    <mergeCell ref="M32:M33"/>
    <mergeCell ref="N32:O32"/>
    <mergeCell ref="L32:L33"/>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0:X10"/>
    <mergeCell ref="Y10:AC10"/>
    <mergeCell ref="P11:S12"/>
    <mergeCell ref="P32:R32"/>
    <mergeCell ref="H32:H33"/>
    <mergeCell ref="F48:O48"/>
    <mergeCell ref="F49:O49"/>
    <mergeCell ref="F50:F51"/>
    <mergeCell ref="G50:G51"/>
    <mergeCell ref="J50:J51"/>
    <mergeCell ref="K50:K51"/>
    <mergeCell ref="L50:L51"/>
    <mergeCell ref="P50:R50"/>
    <mergeCell ref="M50:M51"/>
    <mergeCell ref="N50:O50"/>
    <mergeCell ref="H50:H51"/>
    <mergeCell ref="I32:I33"/>
    <mergeCell ref="I50:I51"/>
    <mergeCell ref="C36:H36"/>
    <mergeCell ref="C39:H39"/>
    <mergeCell ref="C46:E46"/>
    <mergeCell ref="C47:E47"/>
    <mergeCell ref="C48:E48"/>
    <mergeCell ref="F47:O47"/>
    <mergeCell ref="J32:J33"/>
    <mergeCell ref="K32:K33"/>
    <mergeCell ref="C34:C35"/>
    <mergeCell ref="P159:R159"/>
    <mergeCell ref="M159:M160"/>
    <mergeCell ref="N159:O159"/>
    <mergeCell ref="H159:H160"/>
    <mergeCell ref="I159:I160"/>
    <mergeCell ref="C157:E157"/>
    <mergeCell ref="F158:O158"/>
    <mergeCell ref="F159:F160"/>
    <mergeCell ref="G159:G160"/>
    <mergeCell ref="J159:J160"/>
    <mergeCell ref="K159:K160"/>
    <mergeCell ref="C158:E158"/>
    <mergeCell ref="F157:O157"/>
    <mergeCell ref="L159:L160"/>
    <mergeCell ref="C168:H168"/>
    <mergeCell ref="C164:H164"/>
    <mergeCell ref="C24:H24"/>
    <mergeCell ref="C161:C163"/>
    <mergeCell ref="D161:D163"/>
    <mergeCell ref="E161:E163"/>
    <mergeCell ref="C165:C167"/>
    <mergeCell ref="D165:D167"/>
    <mergeCell ref="E165:E167"/>
    <mergeCell ref="C146:C148"/>
    <mergeCell ref="D146:D148"/>
    <mergeCell ref="E146:E148"/>
    <mergeCell ref="C140:E140"/>
    <mergeCell ref="C141:E141"/>
    <mergeCell ref="C142:E142"/>
    <mergeCell ref="C159:C160"/>
    <mergeCell ref="D159:D160"/>
    <mergeCell ref="E94:E95"/>
    <mergeCell ref="D94:D95"/>
    <mergeCell ref="E97:E99"/>
    <mergeCell ref="D97:D99"/>
    <mergeCell ref="E159:E160"/>
    <mergeCell ref="C155:E155"/>
    <mergeCell ref="C156:E156"/>
  </mergeCells>
  <dataValidations count="18">
    <dataValidation type="list" allowBlank="1" showInputMessage="1" showErrorMessage="1" sqref="F82 F28 F155 F140 F46 F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57:O158 F30:O31 F142:O143 F48:O49 F84:O85 F11:O12">
      <formula1>INDIRECT(B11)</formula1>
    </dataValidation>
    <dataValidation type="list" allowBlank="1" showInputMessage="1" showErrorMessage="1" sqref="J15:J17 J19:J21 J23 J27">
      <formula1>INDIRECT($B$13)</formula1>
    </dataValidation>
    <dataValidation type="list" allowBlank="1" showInputMessage="1" showErrorMessage="1" sqref="H15:H17 H19:H21 H23 H27">
      <formula1>INDIRECT($B$14)</formula1>
    </dataValidation>
    <dataValidation type="list" allowBlank="1" showInputMessage="1" showErrorMessage="1" sqref="H34:H35 H37:H38 H40 L44">
      <formula1>INDIRECT($B$33)</formula1>
    </dataValidation>
    <dataValidation type="list" allowBlank="1" showInputMessage="1" showErrorMessage="1" sqref="J34:J35 J37:J38 J40">
      <formula1>INDIRECT($B$32)</formula1>
    </dataValidation>
    <dataValidation type="list" allowBlank="1" showInputMessage="1" showErrorMessage="1" sqref="H52:H63 H65:H78">
      <formula1>INDIRECT($B$51)</formula1>
    </dataValidation>
    <dataValidation type="list" allowBlank="1" showInputMessage="1" showErrorMessage="1" sqref="J52:J63 J65:J78">
      <formula1>INDIRECT($B$50)</formula1>
    </dataValidation>
    <dataValidation type="list" allowBlank="1" showInputMessage="1" showErrorMessage="1" sqref="H88:H104 H131 H129 H127 H124:H125 H133 H106:H122">
      <formula1>INDIRECT($B$87)</formula1>
    </dataValidation>
    <dataValidation type="list" allowBlank="1" showInputMessage="1" showErrorMessage="1" sqref="J88:J104 J131 J129 J127 J124:J125 J133 J106:J122">
      <formula1>INDIRECT($B$86)</formula1>
    </dataValidation>
    <dataValidation type="list" allowBlank="1" showInputMessage="1" showErrorMessage="1" sqref="H146:H148">
      <formula1>INDIRECT($B$145)</formula1>
    </dataValidation>
    <dataValidation type="list" allowBlank="1" showInputMessage="1" showErrorMessage="1" sqref="J146:J148">
      <formula1>INDIRECT($B$144)</formula1>
    </dataValidation>
    <dataValidation type="list" allowBlank="1" showInputMessage="1" showErrorMessage="1" sqref="H161:H163 H165:H167">
      <formula1>INDIRECT($B$160)</formula1>
    </dataValidation>
    <dataValidation type="list" allowBlank="1" showInputMessage="1" showErrorMessage="1" sqref="J165:K167 J161:K163">
      <formula1>INDIRECT($B$159)</formula1>
    </dataValidation>
    <dataValidation type="list" allowBlank="1" showErrorMessage="1" sqref="K127">
      <formula1>INDIRECT($B$15)</formula1>
    </dataValidation>
    <dataValidation type="list" allowBlank="1" showErrorMessage="1" sqref="K129 I127 I129 I131 K131">
      <formula1>INDIRECT($B$16)</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C52 C146 C15 C57 C34 C161 C19 C23 C55 C88 C93:C94 C96:C97 C100:C102 C104 C111 C114 C118:C122</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Monica Fernandez Quintero</cp:lastModifiedBy>
  <cp:lastPrinted>2021-01-20T20:03:15Z</cp:lastPrinted>
  <dcterms:created xsi:type="dcterms:W3CDTF">2013-01-04T03:04:50Z</dcterms:created>
  <dcterms:modified xsi:type="dcterms:W3CDTF">2023-01-31T16:54:34Z</dcterms:modified>
</cp:coreProperties>
</file>